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Contractació\18_4_ LICITACIONS PROPIES EN TRÀMIT\2025_0019 NETEJA\DOCUMENTACIO ACTUALITZADA LOT 1\"/>
    </mc:Choice>
  </mc:AlternateContent>
  <xr:revisionPtr revIDLastSave="0" documentId="13_ncr:1_{A392FE78-AF99-45ED-B920-AD65D8A322F8}" xr6:coauthVersionLast="47" xr6:coauthVersionMax="47" xr10:uidLastSave="{00000000-0000-0000-0000-000000000000}"/>
  <bookViews>
    <workbookView xWindow="-120" yWindow="-120" windowWidth="29040" windowHeight="15720" tabRatio="599" activeTab="3" xr2:uid="{00000000-000D-0000-FFFF-FFFF00000000}"/>
  </bookViews>
  <sheets>
    <sheet name="Instruccións" sheetId="207" r:id="rId1"/>
    <sheet name="Dades" sheetId="186" r:id="rId2"/>
    <sheet name="Inici" sheetId="27" r:id="rId3"/>
    <sheet name="1" sheetId="78" r:id="rId4"/>
    <sheet name="2" sheetId="65" r:id="rId5"/>
    <sheet name="3" sheetId="85" r:id="rId6"/>
    <sheet name="4" sheetId="66" r:id="rId7"/>
    <sheet name="5" sheetId="86" r:id="rId8"/>
    <sheet name="6" sheetId="67" r:id="rId9"/>
    <sheet name="7" sheetId="87" r:id="rId10"/>
    <sheet name="8" sheetId="74" r:id="rId11"/>
    <sheet name="9" sheetId="75" r:id="rId12"/>
    <sheet name="10" sheetId="76" r:id="rId13"/>
    <sheet name="Esdeveniments" sheetId="208" state="hidden" r:id="rId14"/>
    <sheet name="11" sheetId="80" r:id="rId15"/>
    <sheet name="21" sheetId="81" state="hidden" r:id="rId16"/>
    <sheet name="22" sheetId="82" state="hidden" r:id="rId17"/>
    <sheet name="23" sheetId="79" state="hidden" r:id="rId18"/>
    <sheet name="24" sheetId="77" state="hidden" r:id="rId19"/>
    <sheet name="25" sheetId="202" state="hidden" r:id="rId20"/>
    <sheet name="Resumen Estudio" sheetId="35" r:id="rId21"/>
    <sheet name="Tablas" sheetId="39" state="hidden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3" hidden="1">'1'!$B$7:$BD$189</definedName>
    <definedName name="_xlnm._FilterDatabase" localSheetId="12" hidden="1">'10'!$B$7:$BB$62</definedName>
    <definedName name="_xlnm._FilterDatabase" localSheetId="14" hidden="1">'11'!$B$7:$BB$59</definedName>
    <definedName name="_xlnm._FilterDatabase" localSheetId="4" hidden="1">'2'!$B$7:$BD$109</definedName>
    <definedName name="_xlnm._FilterDatabase" localSheetId="15" hidden="1">'21'!$B$7:$BA$106</definedName>
    <definedName name="_xlnm._FilterDatabase" localSheetId="16" hidden="1">'22'!$B$7:$BA$62</definedName>
    <definedName name="_xlnm._FilterDatabase" localSheetId="17" hidden="1">'23'!$B$7:$BA$71</definedName>
    <definedName name="_xlnm._FilterDatabase" localSheetId="18" hidden="1">'24'!$B$7:$BA$102</definedName>
    <definedName name="_xlnm._FilterDatabase" localSheetId="19" hidden="1">'25'!$B$7:$BA$84</definedName>
    <definedName name="_xlnm._FilterDatabase" localSheetId="5" hidden="1">'3'!$B$7:$BD$90</definedName>
    <definedName name="_xlnm._FilterDatabase" localSheetId="6" hidden="1">'4'!$B$7:$BD$103</definedName>
    <definedName name="_xlnm._FilterDatabase" localSheetId="7" hidden="1">'5'!$B$7:$BD$103</definedName>
    <definedName name="_xlnm._FilterDatabase" localSheetId="8" hidden="1">'6'!$B$7:$BD$105</definedName>
    <definedName name="_xlnm._FilterDatabase" localSheetId="9" hidden="1">'7'!$B$7:$BD$102</definedName>
    <definedName name="_xlnm._FilterDatabase" localSheetId="10" hidden="1">'8'!$B$7:$BD$54</definedName>
    <definedName name="_xlnm._FilterDatabase" localSheetId="11" hidden="1">'9'!$B$7:$BD$96</definedName>
    <definedName name="_xlnm._FilterDatabase" localSheetId="1" hidden="1">Dades!$B$2:$Q$21</definedName>
    <definedName name="_xlnm._FilterDatabase" localSheetId="20" hidden="1">'Resumen Estudio'!$A$3:$AH$25</definedName>
    <definedName name="ADRESSE">'[1]Raison Sociale'!$C$7</definedName>
    <definedName name="Agence">'[1]Raison Sociale'!$C$23</definedName>
    <definedName name="CA_fournitures_sanitaires" localSheetId="3">#REF!</definedName>
    <definedName name="CA_fournitures_sanitaires" localSheetId="12">#REF!</definedName>
    <definedName name="CA_fournitures_sanitaires" localSheetId="14">#REF!</definedName>
    <definedName name="CA_fournitures_sanitaires" localSheetId="4">#REF!</definedName>
    <definedName name="CA_fournitures_sanitaires" localSheetId="15">#REF!</definedName>
    <definedName name="CA_fournitures_sanitaires" localSheetId="16">#REF!</definedName>
    <definedName name="CA_fournitures_sanitaires" localSheetId="17">#REF!</definedName>
    <definedName name="CA_fournitures_sanitaires" localSheetId="18">#REF!</definedName>
    <definedName name="CA_fournitures_sanitaires" localSheetId="19">#REF!</definedName>
    <definedName name="CA_fournitures_sanitaires" localSheetId="5">#REF!</definedName>
    <definedName name="CA_fournitures_sanitaires" localSheetId="6">#REF!</definedName>
    <definedName name="CA_fournitures_sanitaires" localSheetId="7">#REF!</definedName>
    <definedName name="CA_fournitures_sanitaires" localSheetId="8">#REF!</definedName>
    <definedName name="CA_fournitures_sanitaires" localSheetId="9">#REF!</definedName>
    <definedName name="CA_fournitures_sanitaires" localSheetId="10">#REF!</definedName>
    <definedName name="CA_fournitures_sanitaires" localSheetId="11">#REF!</definedName>
    <definedName name="CA_fournitures_sanitaires">#REF!</definedName>
    <definedName name="CA_nettoyage_des_locaux" localSheetId="3">#REF!</definedName>
    <definedName name="CA_nettoyage_des_locaux" localSheetId="12">#REF!</definedName>
    <definedName name="CA_nettoyage_des_locaux" localSheetId="14">#REF!</definedName>
    <definedName name="CA_nettoyage_des_locaux" localSheetId="4">#REF!</definedName>
    <definedName name="CA_nettoyage_des_locaux" localSheetId="15">#REF!</definedName>
    <definedName name="CA_nettoyage_des_locaux" localSheetId="16">#REF!</definedName>
    <definedName name="CA_nettoyage_des_locaux" localSheetId="17">#REF!</definedName>
    <definedName name="CA_nettoyage_des_locaux" localSheetId="18">#REF!</definedName>
    <definedName name="CA_nettoyage_des_locaux" localSheetId="19">#REF!</definedName>
    <definedName name="CA_nettoyage_des_locaux" localSheetId="5">#REF!</definedName>
    <definedName name="CA_nettoyage_des_locaux" localSheetId="6">#REF!</definedName>
    <definedName name="CA_nettoyage_des_locaux" localSheetId="7">#REF!</definedName>
    <definedName name="CA_nettoyage_des_locaux" localSheetId="8">#REF!</definedName>
    <definedName name="CA_nettoyage_des_locaux" localSheetId="9">#REF!</definedName>
    <definedName name="CA_nettoyage_des_locaux" localSheetId="10">#REF!</definedName>
    <definedName name="CA_nettoyage_des_locaux" localSheetId="11">#REF!</definedName>
    <definedName name="CA_nettoyage_des_locaux">#REF!</definedName>
    <definedName name="CA_permanence" localSheetId="3">#REF!</definedName>
    <definedName name="CA_permanence" localSheetId="12">#REF!</definedName>
    <definedName name="CA_permanence" localSheetId="14">#REF!</definedName>
    <definedName name="CA_permanence" localSheetId="4">#REF!</definedName>
    <definedName name="CA_permanence" localSheetId="15">#REF!</definedName>
    <definedName name="CA_permanence" localSheetId="16">#REF!</definedName>
    <definedName name="CA_permanence" localSheetId="17">#REF!</definedName>
    <definedName name="CA_permanence" localSheetId="18">#REF!</definedName>
    <definedName name="CA_permanence" localSheetId="19">#REF!</definedName>
    <definedName name="CA_permanence" localSheetId="5">#REF!</definedName>
    <definedName name="CA_permanence" localSheetId="6">#REF!</definedName>
    <definedName name="CA_permanence" localSheetId="7">#REF!</definedName>
    <definedName name="CA_permanence" localSheetId="8">#REF!</definedName>
    <definedName name="CA_permanence" localSheetId="9">#REF!</definedName>
    <definedName name="CA_permanence" localSheetId="10">#REF!</definedName>
    <definedName name="CA_permanence" localSheetId="11">#REF!</definedName>
    <definedName name="CA_permanence">#REF!</definedName>
    <definedName name="CA_vitrerie" localSheetId="3">#REF!</definedName>
    <definedName name="CA_vitrerie" localSheetId="12">#REF!</definedName>
    <definedName name="CA_vitrerie" localSheetId="14">#REF!</definedName>
    <definedName name="CA_vitrerie" localSheetId="4">#REF!</definedName>
    <definedName name="CA_vitrerie" localSheetId="15">#REF!</definedName>
    <definedName name="CA_vitrerie" localSheetId="16">#REF!</definedName>
    <definedName name="CA_vitrerie" localSheetId="17">#REF!</definedName>
    <definedName name="CA_vitrerie" localSheetId="18">#REF!</definedName>
    <definedName name="CA_vitrerie" localSheetId="19">#REF!</definedName>
    <definedName name="CA_vitrerie" localSheetId="5">#REF!</definedName>
    <definedName name="CA_vitrerie" localSheetId="6">#REF!</definedName>
    <definedName name="CA_vitrerie" localSheetId="7">#REF!</definedName>
    <definedName name="CA_vitrerie" localSheetId="8">#REF!</definedName>
    <definedName name="CA_vitrerie" localSheetId="9">#REF!</definedName>
    <definedName name="CA_vitrerie" localSheetId="10">#REF!</definedName>
    <definedName name="CA_vitrerie" localSheetId="11">#REF!</definedName>
    <definedName name="CA_vitrerie">#REF!</definedName>
    <definedName name="Categoria">[2]TABLAS!$E$6:$N$7</definedName>
    <definedName name="CATEGORIAS">[3]TABLAS!$D$7:$D$16</definedName>
    <definedName name="Catlaboral">[2]TABLAS!$E$7:$N$7</definedName>
    <definedName name="Celia">[4]Hoja1!$A$2:$G$25</definedName>
    <definedName name="CentrosBilbao">#REF!</definedName>
    <definedName name="Code_NAF">'[1]Raison Sociale'!$C$15</definedName>
    <definedName name="CODE_POSTAL_ET_VILLE">'[1]Raison Sociale'!$C$9</definedName>
    <definedName name="Duracio_de_l_amortització">[3]AMORTIZACIÓNES!$J$1:$J$65536</definedName>
    <definedName name="Durée_de_l_amortissement">[5]amortizaciones!$G$1:$G$65536</definedName>
    <definedName name="E_mail">'[1]Raison Sociale'!$C$21</definedName>
    <definedName name="Fax">'[1]Raison Sociale'!$C$19</definedName>
    <definedName name="Frecuencia">[6]TABLAS!$D$22:$D$57</definedName>
    <definedName name="Frecuencias">[7]TABLAS!$D$6:$D$41</definedName>
    <definedName name="Initiateur">'[1]Raison Sociale'!$C$25</definedName>
    <definedName name="Interlocuteur_client">'[1]Raison Sociale'!$C$11</definedName>
    <definedName name="Investissement_annuel">[1]Investissements!$H$36</definedName>
    <definedName name="Listado_Convenios">[8]Convenios!$A$3:$A$64</definedName>
    <definedName name="Marge_d_exploitation_hors_CS" localSheetId="3">#REF!</definedName>
    <definedName name="Marge_d_exploitation_hors_CS" localSheetId="12">#REF!</definedName>
    <definedName name="Marge_d_exploitation_hors_CS" localSheetId="14">#REF!</definedName>
    <definedName name="Marge_d_exploitation_hors_CS" localSheetId="4">#REF!</definedName>
    <definedName name="Marge_d_exploitation_hors_CS" localSheetId="15">#REF!</definedName>
    <definedName name="Marge_d_exploitation_hors_CS" localSheetId="16">#REF!</definedName>
    <definedName name="Marge_d_exploitation_hors_CS" localSheetId="17">#REF!</definedName>
    <definedName name="Marge_d_exploitation_hors_CS" localSheetId="18">#REF!</definedName>
    <definedName name="Marge_d_exploitation_hors_CS" localSheetId="19">#REF!</definedName>
    <definedName name="Marge_d_exploitation_hors_CS" localSheetId="5">#REF!</definedName>
    <definedName name="Marge_d_exploitation_hors_CS" localSheetId="6">#REF!</definedName>
    <definedName name="Marge_d_exploitation_hors_CS" localSheetId="7">#REF!</definedName>
    <definedName name="Marge_d_exploitation_hors_CS" localSheetId="8">#REF!</definedName>
    <definedName name="Marge_d_exploitation_hors_CS" localSheetId="9">#REF!</definedName>
    <definedName name="Marge_d_exploitation_hors_CS" localSheetId="10">#REF!</definedName>
    <definedName name="Marge_d_exploitation_hors_CS" localSheetId="11">#REF!</definedName>
    <definedName name="Marge_d_exploitation_hors_CS">#REF!</definedName>
    <definedName name="Marge_nettoyage_des_locaux">'[1]Compte d''exploitation'!$E$82</definedName>
    <definedName name="Marge_permanence">'[1]Compte d''exploitation'!$E$122</definedName>
    <definedName name="Marge_vitrerie">'[1]Compte d''exploitation'!$E$110</definedName>
    <definedName name="Masse_salariale_sur_site">'[1]Compte d''exploitation'!$E$64</definedName>
    <definedName name="Masse_salariale_vitrerie">'[1]Compte d''exploitation'!$E$101</definedName>
    <definedName name="Masse_salarialre_permanence">'[1]Compte d''exploitation'!$E$121</definedName>
    <definedName name="N__SIRET">'[1]Raison Sociale'!$C$13</definedName>
    <definedName name="Prestacion">[3]TABLAS!$D$61:$D$74</definedName>
    <definedName name="Preu_unitari">[3]AMORTIZACIÓNES!$F$1:$F$65536</definedName>
    <definedName name="Prix_unitaire">[5]amortizaciones!$C$1:$C$65536</definedName>
    <definedName name="RAISON_SOCIALE">'[1]Raison Sociale'!$C$5</definedName>
    <definedName name="Rendimiento">[3]TABLAS!$D$94:$D$400</definedName>
    <definedName name="Seleccionar_Categoria">[9]Tabla_Salarial!$N$4:$N$7</definedName>
    <definedName name="Seleccionar_Convenio">[9]Tabla_Salarial!$M$4:$M$10</definedName>
    <definedName name="Surface_totale" localSheetId="3">#REF!</definedName>
    <definedName name="Surface_totale" localSheetId="12">#REF!</definedName>
    <definedName name="Surface_totale" localSheetId="14">#REF!</definedName>
    <definedName name="Surface_totale" localSheetId="4">#REF!</definedName>
    <definedName name="Surface_totale" localSheetId="15">#REF!</definedName>
    <definedName name="Surface_totale" localSheetId="16">#REF!</definedName>
    <definedName name="Surface_totale" localSheetId="17">#REF!</definedName>
    <definedName name="Surface_totale" localSheetId="18">#REF!</definedName>
    <definedName name="Surface_totale" localSheetId="19">#REF!</definedName>
    <definedName name="Surface_totale" localSheetId="5">#REF!</definedName>
    <definedName name="Surface_totale" localSheetId="6">#REF!</definedName>
    <definedName name="Surface_totale" localSheetId="7">#REF!</definedName>
    <definedName name="Surface_totale" localSheetId="8">#REF!</definedName>
    <definedName name="Surface_totale" localSheetId="9">#REF!</definedName>
    <definedName name="Surface_totale" localSheetId="10">#REF!</definedName>
    <definedName name="Surface_totale" localSheetId="11">#REF!</definedName>
    <definedName name="Surface_totale">#REF!</definedName>
    <definedName name="Téléphone">'[1]Raison Sociale'!$C$17</definedName>
    <definedName name="_xlnm.Print_Titles" localSheetId="3">'1'!$1:$7</definedName>
    <definedName name="_xlnm.Print_Titles" localSheetId="12">'10'!$1:$7</definedName>
    <definedName name="_xlnm.Print_Titles" localSheetId="14">'11'!$1:$7</definedName>
    <definedName name="_xlnm.Print_Titles" localSheetId="4">'2'!$1:$7</definedName>
    <definedName name="_xlnm.Print_Titles" localSheetId="15">'21'!$1:$7</definedName>
    <definedName name="_xlnm.Print_Titles" localSheetId="16">'22'!$1:$7</definedName>
    <definedName name="_xlnm.Print_Titles" localSheetId="17">'23'!$1:$7</definedName>
    <definedName name="_xlnm.Print_Titles" localSheetId="18">'24'!$1:$7</definedName>
    <definedName name="_xlnm.Print_Titles" localSheetId="19">'25'!$1:$7</definedName>
    <definedName name="_xlnm.Print_Titles" localSheetId="5">'3'!$1:$7</definedName>
    <definedName name="_xlnm.Print_Titles" localSheetId="6">'4'!$1:$7</definedName>
    <definedName name="_xlnm.Print_Titles" localSheetId="7">'5'!$1:$7</definedName>
    <definedName name="_xlnm.Print_Titles" localSheetId="8">'6'!$1:$7</definedName>
    <definedName name="_xlnm.Print_Titles" localSheetId="9">'7'!$1:$7</definedName>
    <definedName name="_xlnm.Print_Titles" localSheetId="10">'8'!$1:$7</definedName>
    <definedName name="_xlnm.Print_Titles" localSheetId="11">'9'!$1:$7</definedName>
    <definedName name="TOTAL" localSheetId="3">'[10]Policia local'!#REF!</definedName>
    <definedName name="TOTAL" localSheetId="12">'[10]Policia local'!#REF!</definedName>
    <definedName name="TOTAL" localSheetId="14">'[10]Policia local'!#REF!</definedName>
    <definedName name="TOTAL" localSheetId="4">'[10]Policia local'!#REF!</definedName>
    <definedName name="TOTAL" localSheetId="15">'[10]Policia local'!#REF!</definedName>
    <definedName name="TOTAL" localSheetId="16">'[10]Policia local'!#REF!</definedName>
    <definedName name="TOTAL" localSheetId="17">'[10]Policia local'!#REF!</definedName>
    <definedName name="TOTAL" localSheetId="18">'[10]Policia local'!#REF!</definedName>
    <definedName name="TOTAL" localSheetId="19">'[10]Policia local'!#REF!</definedName>
    <definedName name="TOTAL" localSheetId="5">'[10]Policia local'!#REF!</definedName>
    <definedName name="TOTAL" localSheetId="6">'[10]Policia local'!#REF!</definedName>
    <definedName name="TOTAL" localSheetId="7">'[10]Policia local'!#REF!</definedName>
    <definedName name="TOTAL" localSheetId="8">'[10]Policia local'!#REF!</definedName>
    <definedName name="TOTAL" localSheetId="9">'[10]Policia local'!#REF!</definedName>
    <definedName name="TOTAL" localSheetId="10">'[10]Policia local'!#REF!</definedName>
    <definedName name="TOTAL" localSheetId="11">'[10]Policia local'!#REF!</definedName>
    <definedName name="TOTAL">'[3]ESTUDIO TECNICO'!$BR$7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86" l="1"/>
  <c r="N21" i="86"/>
  <c r="P21" i="86"/>
  <c r="L25" i="86"/>
  <c r="N25" i="86"/>
  <c r="P25" i="86"/>
  <c r="L29" i="86"/>
  <c r="M29" i="86"/>
  <c r="N29" i="86"/>
  <c r="O29" i="86"/>
  <c r="P29" i="86"/>
  <c r="K9" i="66"/>
  <c r="K10" i="66"/>
  <c r="K11" i="66"/>
  <c r="K12" i="66"/>
  <c r="K13" i="66"/>
  <c r="K14" i="66"/>
  <c r="K15" i="66"/>
  <c r="K16" i="66"/>
  <c r="K17" i="66"/>
  <c r="K18" i="66"/>
  <c r="K19" i="66"/>
  <c r="K20" i="66"/>
  <c r="K21" i="66"/>
  <c r="K22" i="66"/>
  <c r="K23" i="66"/>
  <c r="K24" i="66"/>
  <c r="K25" i="66"/>
  <c r="K26" i="66"/>
  <c r="K27" i="66"/>
  <c r="K28" i="66"/>
  <c r="K29" i="66"/>
  <c r="K30" i="66"/>
  <c r="K31" i="66"/>
  <c r="K32" i="66"/>
  <c r="K33" i="66"/>
  <c r="K34" i="66"/>
  <c r="K35" i="66"/>
  <c r="K36" i="66"/>
  <c r="K37" i="66"/>
  <c r="K38" i="66"/>
  <c r="K39" i="66"/>
  <c r="K40" i="66"/>
  <c r="K41" i="66"/>
  <c r="K42" i="66"/>
  <c r="K43" i="66"/>
  <c r="K44" i="66"/>
  <c r="K45" i="66"/>
  <c r="K46" i="66"/>
  <c r="K47" i="66"/>
  <c r="K48" i="66"/>
  <c r="K49" i="66"/>
  <c r="K50" i="66"/>
  <c r="K51" i="66"/>
  <c r="K52" i="66"/>
  <c r="K53" i="66"/>
  <c r="K54" i="66"/>
  <c r="K55" i="66"/>
  <c r="K56" i="66"/>
  <c r="K57" i="66"/>
  <c r="K58" i="66"/>
  <c r="K59" i="66"/>
  <c r="K60" i="66"/>
  <c r="K61" i="66"/>
  <c r="K62" i="66"/>
  <c r="K63" i="66"/>
  <c r="K64" i="66"/>
  <c r="K65" i="66"/>
  <c r="K66" i="66"/>
  <c r="K67" i="66"/>
  <c r="K68" i="66"/>
  <c r="K69" i="66"/>
  <c r="K70" i="66"/>
  <c r="K71" i="66"/>
  <c r="K72" i="66"/>
  <c r="K73" i="66"/>
  <c r="K74" i="66"/>
  <c r="K75" i="66"/>
  <c r="K76" i="66"/>
  <c r="K77" i="66"/>
  <c r="K78" i="66"/>
  <c r="K79" i="66"/>
  <c r="K80" i="66"/>
  <c r="K81" i="66"/>
  <c r="K82" i="66"/>
  <c r="K83" i="66"/>
  <c r="K84" i="66"/>
  <c r="K85" i="66"/>
  <c r="K86" i="66"/>
  <c r="K87" i="66"/>
  <c r="K88" i="66"/>
  <c r="K9" i="65"/>
  <c r="K10" i="65"/>
  <c r="K11" i="65"/>
  <c r="K12" i="65"/>
  <c r="K13" i="65"/>
  <c r="K14" i="65"/>
  <c r="K15" i="65"/>
  <c r="K16" i="65"/>
  <c r="K17" i="65"/>
  <c r="K18" i="65"/>
  <c r="K19" i="65"/>
  <c r="K20" i="65"/>
  <c r="K21" i="65"/>
  <c r="K22" i="65"/>
  <c r="K23" i="65"/>
  <c r="K24" i="65"/>
  <c r="K25" i="65"/>
  <c r="K26" i="65"/>
  <c r="K27" i="65"/>
  <c r="K28" i="65"/>
  <c r="K29" i="65"/>
  <c r="K30" i="65"/>
  <c r="K31" i="65"/>
  <c r="K32" i="65"/>
  <c r="K33" i="65"/>
  <c r="K34" i="65"/>
  <c r="K35" i="65"/>
  <c r="K36" i="65"/>
  <c r="K37" i="65"/>
  <c r="K38" i="65"/>
  <c r="K39" i="65"/>
  <c r="K40" i="65"/>
  <c r="K41" i="65"/>
  <c r="K42" i="65"/>
  <c r="K43" i="65"/>
  <c r="K44" i="65"/>
  <c r="K45" i="65"/>
  <c r="K46" i="65"/>
  <c r="K47" i="65"/>
  <c r="K48" i="65"/>
  <c r="K49" i="65"/>
  <c r="K50" i="65"/>
  <c r="K51" i="65"/>
  <c r="K52" i="65"/>
  <c r="K53" i="65"/>
  <c r="K54" i="65"/>
  <c r="K55" i="65"/>
  <c r="K56" i="65"/>
  <c r="K57" i="65"/>
  <c r="K58" i="65"/>
  <c r="K59" i="65"/>
  <c r="K60" i="65"/>
  <c r="K61" i="65"/>
  <c r="K62" i="65"/>
  <c r="K63" i="65"/>
  <c r="K64" i="65"/>
  <c r="K65" i="65"/>
  <c r="K66" i="65"/>
  <c r="K67" i="65"/>
  <c r="K68" i="65"/>
  <c r="K69" i="65"/>
  <c r="K70" i="65"/>
  <c r="K71" i="65"/>
  <c r="K72" i="65"/>
  <c r="K73" i="65"/>
  <c r="K74" i="65"/>
  <c r="K75" i="65"/>
  <c r="K76" i="65"/>
  <c r="K77" i="65"/>
  <c r="K78" i="65"/>
  <c r="K79" i="65"/>
  <c r="K80" i="65"/>
  <c r="K81" i="65"/>
  <c r="K82" i="65"/>
  <c r="K83" i="65"/>
  <c r="K84" i="65"/>
  <c r="K85" i="65"/>
  <c r="K86" i="65"/>
  <c r="K87" i="65"/>
  <c r="K88" i="65"/>
  <c r="K89" i="65"/>
  <c r="K90" i="65"/>
  <c r="K91" i="65"/>
  <c r="K92" i="65"/>
  <c r="K93" i="65"/>
  <c r="K94" i="65"/>
  <c r="K95" i="65"/>
  <c r="K96" i="65"/>
  <c r="K97" i="65"/>
  <c r="K98" i="65"/>
  <c r="K99" i="65"/>
  <c r="K100" i="65"/>
  <c r="K101" i="65"/>
  <c r="K102" i="65"/>
  <c r="K103" i="65"/>
  <c r="K104" i="65"/>
  <c r="K105" i="65"/>
  <c r="K106" i="65"/>
  <c r="K107" i="65"/>
  <c r="K8" i="65"/>
  <c r="K8" i="78"/>
  <c r="K9" i="85"/>
  <c r="K10" i="85"/>
  <c r="K11" i="85"/>
  <c r="K12" i="85"/>
  <c r="K13" i="85"/>
  <c r="K14" i="85"/>
  <c r="K15" i="85"/>
  <c r="K16" i="85"/>
  <c r="K17" i="85"/>
  <c r="K8" i="85"/>
  <c r="X4" i="65"/>
  <c r="O12" i="186"/>
  <c r="N12" i="186"/>
  <c r="M12" i="186"/>
  <c r="K12" i="186"/>
  <c r="J12" i="186"/>
  <c r="BA53" i="74"/>
  <c r="AX53" i="74"/>
  <c r="AU53" i="74"/>
  <c r="AO53" i="74"/>
  <c r="AK53" i="74"/>
  <c r="AG53" i="74"/>
  <c r="L12" i="186"/>
  <c r="P12" i="186"/>
  <c r="AF27" i="74"/>
  <c r="AD27" i="74"/>
  <c r="K27" i="74"/>
  <c r="I27" i="74"/>
  <c r="J27" i="74" s="1"/>
  <c r="Y27" i="74" s="1"/>
  <c r="AF27" i="87"/>
  <c r="AD27" i="87"/>
  <c r="K27" i="87"/>
  <c r="I27" i="87"/>
  <c r="J27" i="87" s="1"/>
  <c r="Y27" i="87" s="1"/>
  <c r="AF29" i="67"/>
  <c r="AD29" i="67"/>
  <c r="K29" i="67"/>
  <c r="I29" i="67"/>
  <c r="J29" i="67" s="1"/>
  <c r="Y29" i="67" s="1"/>
  <c r="AF28" i="67"/>
  <c r="AD28" i="67"/>
  <c r="K28" i="67"/>
  <c r="I28" i="67"/>
  <c r="J28" i="67" s="1"/>
  <c r="Y28" i="67" s="1"/>
  <c r="AF27" i="67"/>
  <c r="AD27" i="67"/>
  <c r="K27" i="67"/>
  <c r="I27" i="67"/>
  <c r="J27" i="67" s="1"/>
  <c r="Y27" i="67" s="1"/>
  <c r="AF29" i="86"/>
  <c r="AD29" i="86"/>
  <c r="K29" i="86"/>
  <c r="I29" i="86"/>
  <c r="J29" i="86" s="1"/>
  <c r="Y29" i="86" s="1"/>
  <c r="AH42" i="78"/>
  <c r="AH43" i="78"/>
  <c r="AH44" i="78"/>
  <c r="AH45" i="78"/>
  <c r="AH46" i="78"/>
  <c r="AH47" i="78"/>
  <c r="AH48" i="78"/>
  <c r="AH49" i="78"/>
  <c r="AH50" i="78"/>
  <c r="AH51" i="78"/>
  <c r="AH52" i="78"/>
  <c r="AH53" i="78"/>
  <c r="AH54" i="78"/>
  <c r="AH55" i="78"/>
  <c r="AH56" i="78"/>
  <c r="AH57" i="78"/>
  <c r="AH58" i="78"/>
  <c r="AH59" i="78"/>
  <c r="AH60" i="78"/>
  <c r="AH61" i="78"/>
  <c r="AH62" i="78"/>
  <c r="AH63" i="78"/>
  <c r="AH64" i="78"/>
  <c r="AH65" i="78"/>
  <c r="AH66" i="78"/>
  <c r="AH67" i="78"/>
  <c r="AH68" i="78"/>
  <c r="AH69" i="78"/>
  <c r="AH70" i="78"/>
  <c r="AH71" i="78"/>
  <c r="AH72" i="78"/>
  <c r="AH73" i="78"/>
  <c r="AH74" i="78"/>
  <c r="AH75" i="78"/>
  <c r="AH76" i="78"/>
  <c r="AH77" i="78"/>
  <c r="AH78" i="78"/>
  <c r="AH79" i="78"/>
  <c r="AH80" i="78"/>
  <c r="AH81" i="78"/>
  <c r="AH82" i="78"/>
  <c r="AH83" i="78"/>
  <c r="AH84" i="78"/>
  <c r="AH85" i="78"/>
  <c r="AH86" i="78"/>
  <c r="AH87" i="78"/>
  <c r="AH88" i="78"/>
  <c r="AH89" i="78"/>
  <c r="AH90" i="78"/>
  <c r="AH91" i="78"/>
  <c r="AH92" i="78"/>
  <c r="AH93" i="78"/>
  <c r="AH94" i="78"/>
  <c r="AH95" i="78"/>
  <c r="AH96" i="78"/>
  <c r="AH97" i="78"/>
  <c r="AH98" i="78"/>
  <c r="AH99" i="78"/>
  <c r="AH100" i="78"/>
  <c r="AH101" i="78"/>
  <c r="AH102" i="78"/>
  <c r="AH103" i="78"/>
  <c r="AH104" i="78"/>
  <c r="AH105" i="78"/>
  <c r="AH106" i="78"/>
  <c r="AH107" i="78"/>
  <c r="AH108" i="78"/>
  <c r="AH109" i="78"/>
  <c r="AH110" i="78"/>
  <c r="X4" i="78"/>
  <c r="AM4" i="74"/>
  <c r="AL27" i="74" s="1"/>
  <c r="AZ4" i="75"/>
  <c r="AW4" i="75"/>
  <c r="AS4" i="75"/>
  <c r="AP4" i="75"/>
  <c r="AM4" i="75"/>
  <c r="AI4" i="75"/>
  <c r="AJ4" i="75"/>
  <c r="AN4" i="75"/>
  <c r="AQ4" i="75"/>
  <c r="AT4" i="75"/>
  <c r="AV4" i="75"/>
  <c r="AY4" i="75"/>
  <c r="BB4" i="75"/>
  <c r="BA4" i="76"/>
  <c r="AZ4" i="76"/>
  <c r="AX4" i="76"/>
  <c r="AW4" i="76"/>
  <c r="AU4" i="76"/>
  <c r="AT4" i="76"/>
  <c r="AR4" i="76"/>
  <c r="AQ4" i="76"/>
  <c r="AO4" i="76"/>
  <c r="AN4" i="76"/>
  <c r="AL4" i="76"/>
  <c r="AK4" i="76"/>
  <c r="AI4" i="76"/>
  <c r="AH4" i="76"/>
  <c r="BB93" i="78"/>
  <c r="BC93" i="78" s="1"/>
  <c r="AY93" i="78"/>
  <c r="AZ93" i="78" s="1"/>
  <c r="AV93" i="78"/>
  <c r="AW93" i="78" s="1"/>
  <c r="AS93" i="78"/>
  <c r="AT93" i="78" s="1"/>
  <c r="AP93" i="78"/>
  <c r="AQ93" i="78" s="1"/>
  <c r="AM93" i="78"/>
  <c r="AL93" i="78"/>
  <c r="AI93" i="78"/>
  <c r="AJ93" i="78" s="1"/>
  <c r="AF93" i="78"/>
  <c r="AD93" i="78"/>
  <c r="K93" i="78"/>
  <c r="I93" i="78"/>
  <c r="J93" i="78" s="1"/>
  <c r="Y93" i="78" s="1"/>
  <c r="BB92" i="78"/>
  <c r="BC92" i="78" s="1"/>
  <c r="AY92" i="78"/>
  <c r="AZ92" i="78" s="1"/>
  <c r="AV92" i="78"/>
  <c r="AW92" i="78" s="1"/>
  <c r="AS92" i="78"/>
  <c r="AT92" i="78" s="1"/>
  <c r="AP92" i="78"/>
  <c r="AQ92" i="78" s="1"/>
  <c r="AM92" i="78"/>
  <c r="AL92" i="78"/>
  <c r="AI92" i="78"/>
  <c r="AJ92" i="78" s="1"/>
  <c r="AF92" i="78"/>
  <c r="AD92" i="78"/>
  <c r="K92" i="78"/>
  <c r="I92" i="78"/>
  <c r="J92" i="78" s="1"/>
  <c r="Y92" i="78" s="1"/>
  <c r="BB91" i="78"/>
  <c r="BC91" i="78" s="1"/>
  <c r="AY91" i="78"/>
  <c r="AZ91" i="78" s="1"/>
  <c r="AV91" i="78"/>
  <c r="AW91" i="78" s="1"/>
  <c r="AS91" i="78"/>
  <c r="AT91" i="78" s="1"/>
  <c r="AP91" i="78"/>
  <c r="AQ91" i="78" s="1"/>
  <c r="AM91" i="78"/>
  <c r="AL91" i="78"/>
  <c r="AI91" i="78"/>
  <c r="AJ91" i="78" s="1"/>
  <c r="AF91" i="78"/>
  <c r="K91" i="78"/>
  <c r="I91" i="78"/>
  <c r="J91" i="78" s="1"/>
  <c r="Y91" i="78" s="1"/>
  <c r="BB90" i="78"/>
  <c r="BC90" i="78" s="1"/>
  <c r="AY90" i="78"/>
  <c r="AZ90" i="78" s="1"/>
  <c r="AV90" i="78"/>
  <c r="AW90" i="78" s="1"/>
  <c r="AS90" i="78"/>
  <c r="AT90" i="78" s="1"/>
  <c r="AP90" i="78"/>
  <c r="AQ90" i="78" s="1"/>
  <c r="AM90" i="78"/>
  <c r="AL90" i="78"/>
  <c r="AI90" i="78"/>
  <c r="AJ90" i="78" s="1"/>
  <c r="AF90" i="78"/>
  <c r="AD90" i="78"/>
  <c r="K90" i="78"/>
  <c r="I90" i="78"/>
  <c r="J90" i="78" s="1"/>
  <c r="Y90" i="78" s="1"/>
  <c r="BB89" i="78"/>
  <c r="BC89" i="78" s="1"/>
  <c r="AY89" i="78"/>
  <c r="AZ89" i="78" s="1"/>
  <c r="AV89" i="78"/>
  <c r="AW89" i="78" s="1"/>
  <c r="AS89" i="78"/>
  <c r="AT89" i="78" s="1"/>
  <c r="AP89" i="78"/>
  <c r="AQ89" i="78" s="1"/>
  <c r="AM89" i="78"/>
  <c r="AL89" i="78"/>
  <c r="AI89" i="78"/>
  <c r="AJ89" i="78" s="1"/>
  <c r="AF89" i="78"/>
  <c r="AD89" i="78"/>
  <c r="K89" i="78"/>
  <c r="I89" i="78"/>
  <c r="J89" i="78" s="1"/>
  <c r="Y89" i="78" s="1"/>
  <c r="BB88" i="78"/>
  <c r="BC88" i="78" s="1"/>
  <c r="AY88" i="78"/>
  <c r="AZ88" i="78" s="1"/>
  <c r="AV88" i="78"/>
  <c r="AW88" i="78" s="1"/>
  <c r="AS88" i="78"/>
  <c r="AT88" i="78" s="1"/>
  <c r="AP88" i="78"/>
  <c r="AQ88" i="78" s="1"/>
  <c r="AM88" i="78"/>
  <c r="AL88" i="78"/>
  <c r="AI88" i="78"/>
  <c r="AJ88" i="78" s="1"/>
  <c r="AF88" i="78"/>
  <c r="AD88" i="78"/>
  <c r="K88" i="78"/>
  <c r="I88" i="78"/>
  <c r="J88" i="78" s="1"/>
  <c r="Y88" i="78" s="1"/>
  <c r="BB87" i="78"/>
  <c r="BC87" i="78" s="1"/>
  <c r="AY87" i="78"/>
  <c r="AZ87" i="78" s="1"/>
  <c r="AV87" i="78"/>
  <c r="AW87" i="78" s="1"/>
  <c r="AS87" i="78"/>
  <c r="AT87" i="78" s="1"/>
  <c r="AP87" i="78"/>
  <c r="AQ87" i="78" s="1"/>
  <c r="AM87" i="78"/>
  <c r="AL87" i="78"/>
  <c r="AI87" i="78"/>
  <c r="AJ87" i="78" s="1"/>
  <c r="AF87" i="78"/>
  <c r="AD87" i="78"/>
  <c r="K87" i="78"/>
  <c r="I87" i="78"/>
  <c r="J87" i="78" s="1"/>
  <c r="Y87" i="78" s="1"/>
  <c r="BB86" i="78"/>
  <c r="BC86" i="78" s="1"/>
  <c r="AY86" i="78"/>
  <c r="AZ86" i="78" s="1"/>
  <c r="AV86" i="78"/>
  <c r="AW86" i="78" s="1"/>
  <c r="AS86" i="78"/>
  <c r="AT86" i="78" s="1"/>
  <c r="AP86" i="78"/>
  <c r="AQ86" i="78" s="1"/>
  <c r="AM86" i="78"/>
  <c r="AL86" i="78"/>
  <c r="AI86" i="78"/>
  <c r="AJ86" i="78" s="1"/>
  <c r="AF86" i="78"/>
  <c r="AD86" i="78"/>
  <c r="K86" i="78"/>
  <c r="I86" i="78"/>
  <c r="J86" i="78" s="1"/>
  <c r="Y86" i="78" s="1"/>
  <c r="BB85" i="78"/>
  <c r="BC85" i="78" s="1"/>
  <c r="AY85" i="78"/>
  <c r="AZ85" i="78" s="1"/>
  <c r="AV85" i="78"/>
  <c r="AW85" i="78" s="1"/>
  <c r="AS85" i="78"/>
  <c r="AT85" i="78" s="1"/>
  <c r="AP85" i="78"/>
  <c r="AQ85" i="78" s="1"/>
  <c r="AM85" i="78"/>
  <c r="AL85" i="78"/>
  <c r="AI85" i="78"/>
  <c r="AJ85" i="78" s="1"/>
  <c r="AF85" i="78"/>
  <c r="AD85" i="78"/>
  <c r="K85" i="78"/>
  <c r="I85" i="78"/>
  <c r="J85" i="78" s="1"/>
  <c r="Y85" i="78" s="1"/>
  <c r="BB84" i="78"/>
  <c r="BC84" i="78" s="1"/>
  <c r="AY84" i="78"/>
  <c r="AZ84" i="78" s="1"/>
  <c r="AV84" i="78"/>
  <c r="AW84" i="78" s="1"/>
  <c r="AS84" i="78"/>
  <c r="AT84" i="78" s="1"/>
  <c r="AP84" i="78"/>
  <c r="AQ84" i="78" s="1"/>
  <c r="AM84" i="78"/>
  <c r="AL84" i="78"/>
  <c r="AI84" i="78"/>
  <c r="AJ84" i="78" s="1"/>
  <c r="AF84" i="78"/>
  <c r="AD84" i="78"/>
  <c r="K84" i="78"/>
  <c r="I84" i="78"/>
  <c r="J84" i="78" s="1"/>
  <c r="Y84" i="78" s="1"/>
  <c r="BB83" i="78"/>
  <c r="BC83" i="78" s="1"/>
  <c r="AY83" i="78"/>
  <c r="AZ83" i="78" s="1"/>
  <c r="AV83" i="78"/>
  <c r="AW83" i="78" s="1"/>
  <c r="AS83" i="78"/>
  <c r="AT83" i="78" s="1"/>
  <c r="AP83" i="78"/>
  <c r="AQ83" i="78" s="1"/>
  <c r="AM83" i="78"/>
  <c r="AL83" i="78"/>
  <c r="AI83" i="78"/>
  <c r="AJ83" i="78" s="1"/>
  <c r="AF83" i="78"/>
  <c r="AD83" i="78"/>
  <c r="K83" i="78"/>
  <c r="I83" i="78"/>
  <c r="J83" i="78" s="1"/>
  <c r="Y83" i="78" s="1"/>
  <c r="BB82" i="78"/>
  <c r="BC82" i="78" s="1"/>
  <c r="AY82" i="78"/>
  <c r="AZ82" i="78" s="1"/>
  <c r="AV82" i="78"/>
  <c r="AW82" i="78" s="1"/>
  <c r="AS82" i="78"/>
  <c r="AT82" i="78" s="1"/>
  <c r="AP82" i="78"/>
  <c r="AQ82" i="78" s="1"/>
  <c r="AM82" i="78"/>
  <c r="AL82" i="78"/>
  <c r="AI82" i="78"/>
  <c r="AJ82" i="78" s="1"/>
  <c r="AF82" i="78"/>
  <c r="AD82" i="78"/>
  <c r="K82" i="78"/>
  <c r="I82" i="78"/>
  <c r="J82" i="78" s="1"/>
  <c r="Y82" i="78" s="1"/>
  <c r="BB81" i="78"/>
  <c r="BC81" i="78" s="1"/>
  <c r="AY81" i="78"/>
  <c r="AZ81" i="78" s="1"/>
  <c r="AV81" i="78"/>
  <c r="AW81" i="78" s="1"/>
  <c r="AS81" i="78"/>
  <c r="AT81" i="78" s="1"/>
  <c r="AP81" i="78"/>
  <c r="AQ81" i="78" s="1"/>
  <c r="AM81" i="78"/>
  <c r="AL81" i="78"/>
  <c r="AI81" i="78"/>
  <c r="AJ81" i="78" s="1"/>
  <c r="AF81" i="78"/>
  <c r="AD81" i="78"/>
  <c r="K81" i="78"/>
  <c r="I81" i="78"/>
  <c r="J81" i="78" s="1"/>
  <c r="Y81" i="78" s="1"/>
  <c r="BB80" i="78"/>
  <c r="BC80" i="78" s="1"/>
  <c r="AY80" i="78"/>
  <c r="AZ80" i="78" s="1"/>
  <c r="AV80" i="78"/>
  <c r="AW80" i="78" s="1"/>
  <c r="AS80" i="78"/>
  <c r="AT80" i="78" s="1"/>
  <c r="AP80" i="78"/>
  <c r="AQ80" i="78" s="1"/>
  <c r="AM80" i="78"/>
  <c r="AL80" i="78"/>
  <c r="AI80" i="78"/>
  <c r="AJ80" i="78" s="1"/>
  <c r="AF80" i="78"/>
  <c r="K80" i="78"/>
  <c r="I80" i="78"/>
  <c r="J80" i="78" s="1"/>
  <c r="Y80" i="78" s="1"/>
  <c r="BB79" i="78"/>
  <c r="BC79" i="78" s="1"/>
  <c r="AY79" i="78"/>
  <c r="AZ79" i="78" s="1"/>
  <c r="AV79" i="78"/>
  <c r="AW79" i="78" s="1"/>
  <c r="AS79" i="78"/>
  <c r="AT79" i="78" s="1"/>
  <c r="AP79" i="78"/>
  <c r="AQ79" i="78" s="1"/>
  <c r="AM79" i="78"/>
  <c r="AL79" i="78"/>
  <c r="AI79" i="78"/>
  <c r="AJ79" i="78" s="1"/>
  <c r="AF79" i="78"/>
  <c r="K79" i="78"/>
  <c r="I79" i="78"/>
  <c r="J79" i="78" s="1"/>
  <c r="Y79" i="78" s="1"/>
  <c r="BB78" i="78"/>
  <c r="BC78" i="78" s="1"/>
  <c r="AY78" i="78"/>
  <c r="AZ78" i="78" s="1"/>
  <c r="AV78" i="78"/>
  <c r="AW78" i="78" s="1"/>
  <c r="AS78" i="78"/>
  <c r="AT78" i="78" s="1"/>
  <c r="AP78" i="78"/>
  <c r="AQ78" i="78" s="1"/>
  <c r="AM78" i="78"/>
  <c r="AL78" i="78"/>
  <c r="AI78" i="78"/>
  <c r="AJ78" i="78" s="1"/>
  <c r="AF78" i="78"/>
  <c r="AD78" i="78"/>
  <c r="K78" i="78"/>
  <c r="I78" i="78"/>
  <c r="J78" i="78" s="1"/>
  <c r="Y78" i="78" s="1"/>
  <c r="BB77" i="78"/>
  <c r="BC77" i="78" s="1"/>
  <c r="AY77" i="78"/>
  <c r="AZ77" i="78" s="1"/>
  <c r="AV77" i="78"/>
  <c r="AW77" i="78" s="1"/>
  <c r="AS77" i="78"/>
  <c r="AT77" i="78" s="1"/>
  <c r="AP77" i="78"/>
  <c r="AQ77" i="78" s="1"/>
  <c r="AM77" i="78"/>
  <c r="AL77" i="78"/>
  <c r="AI77" i="78"/>
  <c r="AJ77" i="78" s="1"/>
  <c r="AF77" i="78"/>
  <c r="AD77" i="78"/>
  <c r="K77" i="78"/>
  <c r="I77" i="78"/>
  <c r="J77" i="78" s="1"/>
  <c r="Y77" i="78" s="1"/>
  <c r="BB76" i="78"/>
  <c r="BC76" i="78" s="1"/>
  <c r="AY76" i="78"/>
  <c r="AZ76" i="78" s="1"/>
  <c r="AV76" i="78"/>
  <c r="AW76" i="78" s="1"/>
  <c r="AS76" i="78"/>
  <c r="AT76" i="78" s="1"/>
  <c r="AP76" i="78"/>
  <c r="AQ76" i="78" s="1"/>
  <c r="AM76" i="78"/>
  <c r="AL76" i="78"/>
  <c r="AI76" i="78"/>
  <c r="AJ76" i="78" s="1"/>
  <c r="AF76" i="78"/>
  <c r="AD76" i="78"/>
  <c r="K76" i="78"/>
  <c r="I76" i="78"/>
  <c r="J76" i="78" s="1"/>
  <c r="Y76" i="78" s="1"/>
  <c r="BB75" i="78"/>
  <c r="BC75" i="78" s="1"/>
  <c r="AY75" i="78"/>
  <c r="AZ75" i="78" s="1"/>
  <c r="AV75" i="78"/>
  <c r="AW75" i="78" s="1"/>
  <c r="AS75" i="78"/>
  <c r="AT75" i="78" s="1"/>
  <c r="AP75" i="78"/>
  <c r="AQ75" i="78" s="1"/>
  <c r="AM75" i="78"/>
  <c r="AL75" i="78"/>
  <c r="AI75" i="78"/>
  <c r="AJ75" i="78" s="1"/>
  <c r="AF75" i="78"/>
  <c r="AD75" i="78"/>
  <c r="K75" i="78"/>
  <c r="I75" i="78"/>
  <c r="J75" i="78" s="1"/>
  <c r="Y75" i="78" s="1"/>
  <c r="BB74" i="78"/>
  <c r="BC74" i="78" s="1"/>
  <c r="AY74" i="78"/>
  <c r="AZ74" i="78" s="1"/>
  <c r="AV74" i="78"/>
  <c r="AW74" i="78" s="1"/>
  <c r="AS74" i="78"/>
  <c r="AT74" i="78" s="1"/>
  <c r="AP74" i="78"/>
  <c r="AQ74" i="78" s="1"/>
  <c r="AM74" i="78"/>
  <c r="AL74" i="78"/>
  <c r="AI74" i="78"/>
  <c r="AJ74" i="78" s="1"/>
  <c r="AF74" i="78"/>
  <c r="AD74" i="78"/>
  <c r="K74" i="78"/>
  <c r="I74" i="78"/>
  <c r="J74" i="78" s="1"/>
  <c r="Y74" i="78" s="1"/>
  <c r="BB73" i="78"/>
  <c r="BC73" i="78" s="1"/>
  <c r="AY73" i="78"/>
  <c r="AZ73" i="78" s="1"/>
  <c r="AV73" i="78"/>
  <c r="AW73" i="78" s="1"/>
  <c r="AS73" i="78"/>
  <c r="AT73" i="78" s="1"/>
  <c r="AP73" i="78"/>
  <c r="AQ73" i="78" s="1"/>
  <c r="AM73" i="78"/>
  <c r="AL73" i="78"/>
  <c r="AI73" i="78"/>
  <c r="AJ73" i="78" s="1"/>
  <c r="AF73" i="78"/>
  <c r="AD73" i="78"/>
  <c r="K73" i="78"/>
  <c r="I73" i="78"/>
  <c r="J73" i="78" s="1"/>
  <c r="Y73" i="78" s="1"/>
  <c r="BB72" i="78"/>
  <c r="BC72" i="78" s="1"/>
  <c r="AY72" i="78"/>
  <c r="AZ72" i="78" s="1"/>
  <c r="AV72" i="78"/>
  <c r="AW72" i="78" s="1"/>
  <c r="AS72" i="78"/>
  <c r="AT72" i="78" s="1"/>
  <c r="AP72" i="78"/>
  <c r="AQ72" i="78" s="1"/>
  <c r="AM72" i="78"/>
  <c r="AL72" i="78"/>
  <c r="AI72" i="78"/>
  <c r="AJ72" i="78" s="1"/>
  <c r="AF72" i="78"/>
  <c r="K72" i="78"/>
  <c r="I72" i="78"/>
  <c r="J72" i="78" s="1"/>
  <c r="Y72" i="78" s="1"/>
  <c r="BB71" i="78"/>
  <c r="BC71" i="78" s="1"/>
  <c r="AY71" i="78"/>
  <c r="AZ71" i="78" s="1"/>
  <c r="AV71" i="78"/>
  <c r="AW71" i="78" s="1"/>
  <c r="AS71" i="78"/>
  <c r="AT71" i="78" s="1"/>
  <c r="AP71" i="78"/>
  <c r="AQ71" i="78" s="1"/>
  <c r="AM71" i="78"/>
  <c r="AL71" i="78"/>
  <c r="AI71" i="78"/>
  <c r="AJ71" i="78" s="1"/>
  <c r="AF71" i="78"/>
  <c r="K71" i="78"/>
  <c r="I71" i="78"/>
  <c r="J71" i="78" s="1"/>
  <c r="Y71" i="78" s="1"/>
  <c r="BB70" i="78"/>
  <c r="BC70" i="78" s="1"/>
  <c r="AY70" i="78"/>
  <c r="AZ70" i="78" s="1"/>
  <c r="AV70" i="78"/>
  <c r="AW70" i="78" s="1"/>
  <c r="AS70" i="78"/>
  <c r="AT70" i="78" s="1"/>
  <c r="AP70" i="78"/>
  <c r="AQ70" i="78" s="1"/>
  <c r="AM70" i="78"/>
  <c r="AL70" i="78"/>
  <c r="AI70" i="78"/>
  <c r="AJ70" i="78" s="1"/>
  <c r="AF70" i="78"/>
  <c r="K70" i="78"/>
  <c r="I70" i="78"/>
  <c r="J70" i="78" s="1"/>
  <c r="Y70" i="78" s="1"/>
  <c r="BB69" i="78"/>
  <c r="BC69" i="78" s="1"/>
  <c r="AY69" i="78"/>
  <c r="AZ69" i="78" s="1"/>
  <c r="AV69" i="78"/>
  <c r="AW69" i="78" s="1"/>
  <c r="AS69" i="78"/>
  <c r="AT69" i="78" s="1"/>
  <c r="AP69" i="78"/>
  <c r="AQ69" i="78" s="1"/>
  <c r="AM69" i="78"/>
  <c r="AL69" i="78"/>
  <c r="AI69" i="78"/>
  <c r="AJ69" i="78" s="1"/>
  <c r="AF69" i="78"/>
  <c r="AD69" i="78"/>
  <c r="K69" i="78"/>
  <c r="I69" i="78"/>
  <c r="J69" i="78" s="1"/>
  <c r="Y69" i="78" s="1"/>
  <c r="BB68" i="78"/>
  <c r="BC68" i="78" s="1"/>
  <c r="AY68" i="78"/>
  <c r="AZ68" i="78" s="1"/>
  <c r="AV68" i="78"/>
  <c r="AW68" i="78" s="1"/>
  <c r="AS68" i="78"/>
  <c r="AT68" i="78" s="1"/>
  <c r="AP68" i="78"/>
  <c r="AQ68" i="78" s="1"/>
  <c r="AM68" i="78"/>
  <c r="AL68" i="78"/>
  <c r="AI68" i="78"/>
  <c r="AJ68" i="78" s="1"/>
  <c r="AF68" i="78"/>
  <c r="AD68" i="78"/>
  <c r="K68" i="78"/>
  <c r="I68" i="78"/>
  <c r="J68" i="78" s="1"/>
  <c r="Y68" i="78" s="1"/>
  <c r="BB67" i="78"/>
  <c r="BC67" i="78" s="1"/>
  <c r="AY67" i="78"/>
  <c r="AZ67" i="78" s="1"/>
  <c r="AV67" i="78"/>
  <c r="AW67" i="78" s="1"/>
  <c r="AS67" i="78"/>
  <c r="AT67" i="78" s="1"/>
  <c r="AP67" i="78"/>
  <c r="AQ67" i="78" s="1"/>
  <c r="AM67" i="78"/>
  <c r="AL67" i="78"/>
  <c r="AI67" i="78"/>
  <c r="AJ67" i="78" s="1"/>
  <c r="AF67" i="78"/>
  <c r="AD67" i="78"/>
  <c r="K67" i="78"/>
  <c r="I67" i="78"/>
  <c r="J67" i="78" s="1"/>
  <c r="Y67" i="78" s="1"/>
  <c r="BB66" i="78"/>
  <c r="BC66" i="78" s="1"/>
  <c r="AY66" i="78"/>
  <c r="AZ66" i="78" s="1"/>
  <c r="AV66" i="78"/>
  <c r="AW66" i="78" s="1"/>
  <c r="AS66" i="78"/>
  <c r="AT66" i="78" s="1"/>
  <c r="AP66" i="78"/>
  <c r="AQ66" i="78" s="1"/>
  <c r="AM66" i="78"/>
  <c r="AL66" i="78"/>
  <c r="AI66" i="78"/>
  <c r="AJ66" i="78" s="1"/>
  <c r="AF66" i="78"/>
  <c r="AD66" i="78"/>
  <c r="K66" i="78"/>
  <c r="I66" i="78"/>
  <c r="J66" i="78" s="1"/>
  <c r="Y66" i="78" s="1"/>
  <c r="BB65" i="78"/>
  <c r="BC65" i="78" s="1"/>
  <c r="AY65" i="78"/>
  <c r="AZ65" i="78" s="1"/>
  <c r="AV65" i="78"/>
  <c r="AW65" i="78" s="1"/>
  <c r="AS65" i="78"/>
  <c r="AT65" i="78" s="1"/>
  <c r="AP65" i="78"/>
  <c r="AQ65" i="78" s="1"/>
  <c r="AM65" i="78"/>
  <c r="AL65" i="78"/>
  <c r="AI65" i="78"/>
  <c r="AJ65" i="78" s="1"/>
  <c r="AF65" i="78"/>
  <c r="K65" i="78"/>
  <c r="I65" i="78"/>
  <c r="J65" i="78" s="1"/>
  <c r="Y65" i="78" s="1"/>
  <c r="BB64" i="78"/>
  <c r="BC64" i="78" s="1"/>
  <c r="AY64" i="78"/>
  <c r="AZ64" i="78" s="1"/>
  <c r="AV64" i="78"/>
  <c r="AW64" i="78" s="1"/>
  <c r="AS64" i="78"/>
  <c r="AT64" i="78" s="1"/>
  <c r="AP64" i="78"/>
  <c r="AQ64" i="78" s="1"/>
  <c r="AM64" i="78"/>
  <c r="AL64" i="78"/>
  <c r="AI64" i="78"/>
  <c r="AJ64" i="78" s="1"/>
  <c r="AF64" i="78"/>
  <c r="AD64" i="78"/>
  <c r="K64" i="78"/>
  <c r="I64" i="78"/>
  <c r="J64" i="78" s="1"/>
  <c r="Y64" i="78" s="1"/>
  <c r="BB63" i="78"/>
  <c r="BC63" i="78" s="1"/>
  <c r="AY63" i="78"/>
  <c r="AZ63" i="78" s="1"/>
  <c r="AV63" i="78"/>
  <c r="AW63" i="78" s="1"/>
  <c r="AS63" i="78"/>
  <c r="AT63" i="78" s="1"/>
  <c r="AP63" i="78"/>
  <c r="AQ63" i="78" s="1"/>
  <c r="AM63" i="78"/>
  <c r="AL63" i="78"/>
  <c r="AI63" i="78"/>
  <c r="AJ63" i="78" s="1"/>
  <c r="AF63" i="78"/>
  <c r="K63" i="78"/>
  <c r="I63" i="78"/>
  <c r="J63" i="78" s="1"/>
  <c r="Y63" i="78" s="1"/>
  <c r="BB62" i="78"/>
  <c r="BC62" i="78" s="1"/>
  <c r="AY62" i="78"/>
  <c r="AZ62" i="78" s="1"/>
  <c r="AV62" i="78"/>
  <c r="AW62" i="78" s="1"/>
  <c r="AS62" i="78"/>
  <c r="AT62" i="78" s="1"/>
  <c r="AP62" i="78"/>
  <c r="AQ62" i="78" s="1"/>
  <c r="AM62" i="78"/>
  <c r="AL62" i="78"/>
  <c r="AI62" i="78"/>
  <c r="AJ62" i="78" s="1"/>
  <c r="AF62" i="78"/>
  <c r="AD62" i="78"/>
  <c r="K62" i="78"/>
  <c r="I62" i="78"/>
  <c r="J62" i="78" s="1"/>
  <c r="Y62" i="78" s="1"/>
  <c r="BB61" i="78"/>
  <c r="BC61" i="78" s="1"/>
  <c r="AY61" i="78"/>
  <c r="AZ61" i="78" s="1"/>
  <c r="AV61" i="78"/>
  <c r="AW61" i="78" s="1"/>
  <c r="AS61" i="78"/>
  <c r="AT61" i="78" s="1"/>
  <c r="AP61" i="78"/>
  <c r="AQ61" i="78" s="1"/>
  <c r="AM61" i="78"/>
  <c r="AL61" i="78"/>
  <c r="AI61" i="78"/>
  <c r="AJ61" i="78" s="1"/>
  <c r="AF61" i="78"/>
  <c r="AD61" i="78"/>
  <c r="K61" i="78"/>
  <c r="I61" i="78"/>
  <c r="J61" i="78" s="1"/>
  <c r="Y61" i="78" s="1"/>
  <c r="BB60" i="78"/>
  <c r="BC60" i="78" s="1"/>
  <c r="AY60" i="78"/>
  <c r="AZ60" i="78" s="1"/>
  <c r="AV60" i="78"/>
  <c r="AW60" i="78" s="1"/>
  <c r="AS60" i="78"/>
  <c r="AT60" i="78" s="1"/>
  <c r="AP60" i="78"/>
  <c r="AQ60" i="78" s="1"/>
  <c r="AM60" i="78"/>
  <c r="AL60" i="78"/>
  <c r="AI60" i="78"/>
  <c r="AJ60" i="78" s="1"/>
  <c r="AF60" i="78"/>
  <c r="K60" i="78"/>
  <c r="I60" i="78"/>
  <c r="J60" i="78" s="1"/>
  <c r="Y60" i="78" s="1"/>
  <c r="BB59" i="78"/>
  <c r="BC59" i="78" s="1"/>
  <c r="AY59" i="78"/>
  <c r="AZ59" i="78" s="1"/>
  <c r="AV59" i="78"/>
  <c r="AW59" i="78" s="1"/>
  <c r="AS59" i="78"/>
  <c r="AT59" i="78" s="1"/>
  <c r="AP59" i="78"/>
  <c r="AQ59" i="78" s="1"/>
  <c r="AM59" i="78"/>
  <c r="AL59" i="78"/>
  <c r="AI59" i="78"/>
  <c r="AF59" i="78"/>
  <c r="K59" i="78"/>
  <c r="I59" i="78"/>
  <c r="J59" i="78" s="1"/>
  <c r="Y59" i="78" s="1"/>
  <c r="BB58" i="78"/>
  <c r="BC58" i="78" s="1"/>
  <c r="AY58" i="78"/>
  <c r="AZ58" i="78" s="1"/>
  <c r="AV58" i="78"/>
  <c r="AW58" i="78" s="1"/>
  <c r="AS58" i="78"/>
  <c r="AT58" i="78" s="1"/>
  <c r="AP58" i="78"/>
  <c r="AQ58" i="78" s="1"/>
  <c r="AM58" i="78"/>
  <c r="AL58" i="78"/>
  <c r="AI58" i="78"/>
  <c r="AF58" i="78"/>
  <c r="AD58" i="78"/>
  <c r="K58" i="78"/>
  <c r="I58" i="78"/>
  <c r="J58" i="78" s="1"/>
  <c r="Y58" i="78" s="1"/>
  <c r="BB57" i="78"/>
  <c r="BC57" i="78" s="1"/>
  <c r="AY57" i="78"/>
  <c r="AZ57" i="78" s="1"/>
  <c r="AV57" i="78"/>
  <c r="AW57" i="78" s="1"/>
  <c r="AS57" i="78"/>
  <c r="AT57" i="78" s="1"/>
  <c r="AP57" i="78"/>
  <c r="AQ57" i="78" s="1"/>
  <c r="AM57" i="78"/>
  <c r="AL57" i="78"/>
  <c r="AI57" i="78"/>
  <c r="AF57" i="78"/>
  <c r="AD57" i="78"/>
  <c r="K57" i="78"/>
  <c r="I57" i="78"/>
  <c r="J57" i="78" s="1"/>
  <c r="Y57" i="78" s="1"/>
  <c r="BB56" i="78"/>
  <c r="BC56" i="78" s="1"/>
  <c r="AY56" i="78"/>
  <c r="AZ56" i="78" s="1"/>
  <c r="AV56" i="78"/>
  <c r="AW56" i="78" s="1"/>
  <c r="AS56" i="78"/>
  <c r="AT56" i="78" s="1"/>
  <c r="AP56" i="78"/>
  <c r="AQ56" i="78" s="1"/>
  <c r="AM56" i="78"/>
  <c r="AL56" i="78"/>
  <c r="AI56" i="78"/>
  <c r="AJ56" i="78" s="1"/>
  <c r="AF56" i="78"/>
  <c r="AD56" i="78"/>
  <c r="K56" i="78"/>
  <c r="I56" i="78"/>
  <c r="J56" i="78" s="1"/>
  <c r="Y56" i="78" s="1"/>
  <c r="BB55" i="78"/>
  <c r="BC55" i="78" s="1"/>
  <c r="AY55" i="78"/>
  <c r="AZ55" i="78" s="1"/>
  <c r="AV55" i="78"/>
  <c r="AW55" i="78" s="1"/>
  <c r="AS55" i="78"/>
  <c r="AT55" i="78" s="1"/>
  <c r="AP55" i="78"/>
  <c r="AQ55" i="78" s="1"/>
  <c r="AM55" i="78"/>
  <c r="AL55" i="78"/>
  <c r="AI55" i="78"/>
  <c r="AJ55" i="78" s="1"/>
  <c r="AF55" i="78"/>
  <c r="AD55" i="78"/>
  <c r="K55" i="78"/>
  <c r="I55" i="78"/>
  <c r="J55" i="78" s="1"/>
  <c r="Y55" i="78" s="1"/>
  <c r="BB54" i="78"/>
  <c r="BC54" i="78" s="1"/>
  <c r="AY54" i="78"/>
  <c r="AZ54" i="78" s="1"/>
  <c r="AV54" i="78"/>
  <c r="AW54" i="78" s="1"/>
  <c r="AS54" i="78"/>
  <c r="AT54" i="78" s="1"/>
  <c r="AP54" i="78"/>
  <c r="AQ54" i="78" s="1"/>
  <c r="AM54" i="78"/>
  <c r="AN54" i="78" s="1"/>
  <c r="AL54" i="78"/>
  <c r="AI54" i="78"/>
  <c r="AJ54" i="78" s="1"/>
  <c r="AF54" i="78"/>
  <c r="K54" i="78"/>
  <c r="I54" i="78"/>
  <c r="J54" i="78" s="1"/>
  <c r="Y54" i="78" s="1"/>
  <c r="BB53" i="78"/>
  <c r="BC53" i="78" s="1"/>
  <c r="AY53" i="78"/>
  <c r="AZ53" i="78" s="1"/>
  <c r="AV53" i="78"/>
  <c r="AW53" i="78" s="1"/>
  <c r="AS53" i="78"/>
  <c r="AT53" i="78" s="1"/>
  <c r="AP53" i="78"/>
  <c r="AQ53" i="78" s="1"/>
  <c r="AM53" i="78"/>
  <c r="AN53" i="78" s="1"/>
  <c r="AL53" i="78"/>
  <c r="AI53" i="78"/>
  <c r="AJ53" i="78" s="1"/>
  <c r="AF53" i="78"/>
  <c r="K53" i="78"/>
  <c r="I53" i="78"/>
  <c r="J53" i="78" s="1"/>
  <c r="Y53" i="78" s="1"/>
  <c r="BB52" i="78"/>
  <c r="BC52" i="78" s="1"/>
  <c r="AY52" i="78"/>
  <c r="AZ52" i="78" s="1"/>
  <c r="AV52" i="78"/>
  <c r="AW52" i="78" s="1"/>
  <c r="AS52" i="78"/>
  <c r="AT52" i="78" s="1"/>
  <c r="AP52" i="78"/>
  <c r="AQ52" i="78" s="1"/>
  <c r="AM52" i="78"/>
  <c r="AN52" i="78" s="1"/>
  <c r="AL52" i="78"/>
  <c r="AI52" i="78"/>
  <c r="AJ52" i="78" s="1"/>
  <c r="AF52" i="78"/>
  <c r="K52" i="78"/>
  <c r="I52" i="78"/>
  <c r="J52" i="78" s="1"/>
  <c r="Y52" i="78" s="1"/>
  <c r="BB51" i="78"/>
  <c r="BC51" i="78" s="1"/>
  <c r="AY51" i="78"/>
  <c r="AZ51" i="78" s="1"/>
  <c r="AV51" i="78"/>
  <c r="AW51" i="78" s="1"/>
  <c r="AS51" i="78"/>
  <c r="AT51" i="78" s="1"/>
  <c r="AP51" i="78"/>
  <c r="AQ51" i="78" s="1"/>
  <c r="AM51" i="78"/>
  <c r="AN51" i="78" s="1"/>
  <c r="AL51" i="78"/>
  <c r="AI51" i="78"/>
  <c r="AJ51" i="78" s="1"/>
  <c r="AF51" i="78"/>
  <c r="K51" i="78"/>
  <c r="I51" i="78"/>
  <c r="J51" i="78" s="1"/>
  <c r="Y51" i="78" s="1"/>
  <c r="BB50" i="78"/>
  <c r="BC50" i="78" s="1"/>
  <c r="AY50" i="78"/>
  <c r="AZ50" i="78" s="1"/>
  <c r="AV50" i="78"/>
  <c r="AW50" i="78" s="1"/>
  <c r="AS50" i="78"/>
  <c r="AT50" i="78" s="1"/>
  <c r="AP50" i="78"/>
  <c r="AQ50" i="78" s="1"/>
  <c r="AM50" i="78"/>
  <c r="AN50" i="78" s="1"/>
  <c r="AL50" i="78"/>
  <c r="AI50" i="78"/>
  <c r="AJ50" i="78" s="1"/>
  <c r="AF50" i="78"/>
  <c r="K50" i="78"/>
  <c r="I50" i="78"/>
  <c r="J50" i="78" s="1"/>
  <c r="Y50" i="78" s="1"/>
  <c r="BB49" i="78"/>
  <c r="BC49" i="78" s="1"/>
  <c r="AY49" i="78"/>
  <c r="AZ49" i="78" s="1"/>
  <c r="AV49" i="78"/>
  <c r="AW49" i="78" s="1"/>
  <c r="AS49" i="78"/>
  <c r="AT49" i="78" s="1"/>
  <c r="AP49" i="78"/>
  <c r="AQ49" i="78" s="1"/>
  <c r="AM49" i="78"/>
  <c r="AN49" i="78" s="1"/>
  <c r="AL49" i="78"/>
  <c r="AI49" i="78"/>
  <c r="AJ49" i="78" s="1"/>
  <c r="AF49" i="78"/>
  <c r="K49" i="78"/>
  <c r="I49" i="78"/>
  <c r="J49" i="78" s="1"/>
  <c r="Y49" i="78" s="1"/>
  <c r="BB48" i="78"/>
  <c r="BC48" i="78" s="1"/>
  <c r="AY48" i="78"/>
  <c r="AZ48" i="78" s="1"/>
  <c r="AV48" i="78"/>
  <c r="AW48" i="78" s="1"/>
  <c r="AS48" i="78"/>
  <c r="AT48" i="78" s="1"/>
  <c r="AP48" i="78"/>
  <c r="AQ48" i="78" s="1"/>
  <c r="AM48" i="78"/>
  <c r="AN48" i="78" s="1"/>
  <c r="AL48" i="78"/>
  <c r="AI48" i="78"/>
  <c r="AJ48" i="78" s="1"/>
  <c r="AF48" i="78"/>
  <c r="K48" i="78"/>
  <c r="I48" i="78"/>
  <c r="J48" i="78" s="1"/>
  <c r="Y48" i="78" s="1"/>
  <c r="BB47" i="78"/>
  <c r="BC47" i="78" s="1"/>
  <c r="AY47" i="78"/>
  <c r="AZ47" i="78" s="1"/>
  <c r="AV47" i="78"/>
  <c r="AW47" i="78" s="1"/>
  <c r="AS47" i="78"/>
  <c r="AT47" i="78" s="1"/>
  <c r="AP47" i="78"/>
  <c r="AQ47" i="78" s="1"/>
  <c r="AM47" i="78"/>
  <c r="AN47" i="78" s="1"/>
  <c r="AL47" i="78"/>
  <c r="AI47" i="78"/>
  <c r="AJ47" i="78" s="1"/>
  <c r="AF47" i="78"/>
  <c r="K47" i="78"/>
  <c r="I47" i="78"/>
  <c r="J47" i="78" s="1"/>
  <c r="Y47" i="78" s="1"/>
  <c r="BB46" i="78"/>
  <c r="BC46" i="78" s="1"/>
  <c r="AY46" i="78"/>
  <c r="AZ46" i="78" s="1"/>
  <c r="AV46" i="78"/>
  <c r="AW46" i="78" s="1"/>
  <c r="AS46" i="78"/>
  <c r="AT46" i="78" s="1"/>
  <c r="AP46" i="78"/>
  <c r="AQ46" i="78" s="1"/>
  <c r="AM46" i="78"/>
  <c r="AN46" i="78" s="1"/>
  <c r="AL46" i="78"/>
  <c r="AI46" i="78"/>
  <c r="AJ46" i="78" s="1"/>
  <c r="AF46" i="78"/>
  <c r="K46" i="78"/>
  <c r="I46" i="78"/>
  <c r="J46" i="78" s="1"/>
  <c r="Y46" i="78" s="1"/>
  <c r="BB45" i="78"/>
  <c r="BC45" i="78" s="1"/>
  <c r="AY45" i="78"/>
  <c r="AZ45" i="78" s="1"/>
  <c r="AV45" i="78"/>
  <c r="AW45" i="78" s="1"/>
  <c r="AS45" i="78"/>
  <c r="AT45" i="78" s="1"/>
  <c r="AP45" i="78"/>
  <c r="AQ45" i="78" s="1"/>
  <c r="AM45" i="78"/>
  <c r="AN45" i="78" s="1"/>
  <c r="AL45" i="78"/>
  <c r="AI45" i="78"/>
  <c r="AJ45" i="78" s="1"/>
  <c r="AF45" i="78"/>
  <c r="K45" i="78"/>
  <c r="I45" i="78"/>
  <c r="J45" i="78" s="1"/>
  <c r="Y45" i="78" s="1"/>
  <c r="BB44" i="78"/>
  <c r="BC44" i="78" s="1"/>
  <c r="AY44" i="78"/>
  <c r="AZ44" i="78" s="1"/>
  <c r="AV44" i="78"/>
  <c r="AW44" i="78" s="1"/>
  <c r="AS44" i="78"/>
  <c r="AT44" i="78" s="1"/>
  <c r="AP44" i="78"/>
  <c r="AQ44" i="78" s="1"/>
  <c r="AM44" i="78"/>
  <c r="AN44" i="78" s="1"/>
  <c r="AL44" i="78"/>
  <c r="AI44" i="78"/>
  <c r="AJ44" i="78" s="1"/>
  <c r="AF44" i="78"/>
  <c r="K44" i="78"/>
  <c r="I44" i="78"/>
  <c r="J44" i="78" s="1"/>
  <c r="Y44" i="78" s="1"/>
  <c r="BB43" i="78"/>
  <c r="BC43" i="78" s="1"/>
  <c r="AY43" i="78"/>
  <c r="AZ43" i="78" s="1"/>
  <c r="AV43" i="78"/>
  <c r="AW43" i="78" s="1"/>
  <c r="AS43" i="78"/>
  <c r="AT43" i="78" s="1"/>
  <c r="AP43" i="78"/>
  <c r="AQ43" i="78" s="1"/>
  <c r="AM43" i="78"/>
  <c r="AN43" i="78" s="1"/>
  <c r="AL43" i="78"/>
  <c r="AI43" i="78"/>
  <c r="AJ43" i="78" s="1"/>
  <c r="AF43" i="78"/>
  <c r="K43" i="78"/>
  <c r="I43" i="78"/>
  <c r="J43" i="78" s="1"/>
  <c r="Y43" i="78" s="1"/>
  <c r="BB42" i="78"/>
  <c r="BC42" i="78" s="1"/>
  <c r="AY42" i="78"/>
  <c r="AZ42" i="78" s="1"/>
  <c r="AV42" i="78"/>
  <c r="AW42" i="78" s="1"/>
  <c r="AS42" i="78"/>
  <c r="AT42" i="78" s="1"/>
  <c r="AP42" i="78"/>
  <c r="AQ42" i="78" s="1"/>
  <c r="AM42" i="78"/>
  <c r="AN42" i="78" s="1"/>
  <c r="AL42" i="78"/>
  <c r="AI42" i="78"/>
  <c r="AJ42" i="78" s="1"/>
  <c r="AF42" i="78"/>
  <c r="K42" i="78"/>
  <c r="I42" i="78"/>
  <c r="J42" i="78" s="1"/>
  <c r="Y42" i="78" s="1"/>
  <c r="BB41" i="78"/>
  <c r="BC41" i="78" s="1"/>
  <c r="AY41" i="78"/>
  <c r="AZ41" i="78" s="1"/>
  <c r="AV41" i="78"/>
  <c r="AW41" i="78" s="1"/>
  <c r="AS41" i="78"/>
  <c r="AT41" i="78" s="1"/>
  <c r="AP41" i="78"/>
  <c r="AQ41" i="78" s="1"/>
  <c r="AM41" i="78"/>
  <c r="AN41" i="78" s="1"/>
  <c r="AL41" i="78"/>
  <c r="AI41" i="78"/>
  <c r="AJ41" i="78" s="1"/>
  <c r="AH41" i="78"/>
  <c r="AF41" i="78"/>
  <c r="AD41" i="78"/>
  <c r="K41" i="78"/>
  <c r="I41" i="78"/>
  <c r="J41" i="78" s="1"/>
  <c r="Y41" i="78" s="1"/>
  <c r="BB40" i="78"/>
  <c r="BC40" i="78" s="1"/>
  <c r="AY40" i="78"/>
  <c r="AZ40" i="78" s="1"/>
  <c r="AV40" i="78"/>
  <c r="AW40" i="78" s="1"/>
  <c r="AS40" i="78"/>
  <c r="AT40" i="78" s="1"/>
  <c r="AP40" i="78"/>
  <c r="AQ40" i="78" s="1"/>
  <c r="AM40" i="78"/>
  <c r="AN40" i="78" s="1"/>
  <c r="AL40" i="78"/>
  <c r="AI40" i="78"/>
  <c r="AJ40" i="78" s="1"/>
  <c r="AH40" i="78"/>
  <c r="AF40" i="78"/>
  <c r="AD40" i="78"/>
  <c r="K40" i="78"/>
  <c r="I40" i="78"/>
  <c r="J40" i="78" s="1"/>
  <c r="Y40" i="78" s="1"/>
  <c r="BB39" i="78"/>
  <c r="BC39" i="78" s="1"/>
  <c r="AY39" i="78"/>
  <c r="AZ39" i="78" s="1"/>
  <c r="AV39" i="78"/>
  <c r="AW39" i="78" s="1"/>
  <c r="AS39" i="78"/>
  <c r="AT39" i="78" s="1"/>
  <c r="AP39" i="78"/>
  <c r="AQ39" i="78" s="1"/>
  <c r="AM39" i="78"/>
  <c r="AN39" i="78" s="1"/>
  <c r="AL39" i="78"/>
  <c r="AI39" i="78"/>
  <c r="AJ39" i="78" s="1"/>
  <c r="AH39" i="78"/>
  <c r="AF39" i="78"/>
  <c r="AD39" i="78"/>
  <c r="K39" i="78"/>
  <c r="I39" i="78"/>
  <c r="J39" i="78" s="1"/>
  <c r="Y39" i="78" s="1"/>
  <c r="BB38" i="78"/>
  <c r="BC38" i="78" s="1"/>
  <c r="AY38" i="78"/>
  <c r="AZ38" i="78" s="1"/>
  <c r="AV38" i="78"/>
  <c r="AW38" i="78" s="1"/>
  <c r="AS38" i="78"/>
  <c r="AT38" i="78" s="1"/>
  <c r="AP38" i="78"/>
  <c r="AQ38" i="78" s="1"/>
  <c r="AM38" i="78"/>
  <c r="AN38" i="78" s="1"/>
  <c r="AL38" i="78"/>
  <c r="AI38" i="78"/>
  <c r="AJ38" i="78" s="1"/>
  <c r="AH38" i="78"/>
  <c r="AF38" i="78"/>
  <c r="AD38" i="78"/>
  <c r="K38" i="78"/>
  <c r="I38" i="78"/>
  <c r="J38" i="78" s="1"/>
  <c r="Y38" i="78" s="1"/>
  <c r="BB37" i="78"/>
  <c r="BC37" i="78" s="1"/>
  <c r="AY37" i="78"/>
  <c r="AZ37" i="78" s="1"/>
  <c r="AV37" i="78"/>
  <c r="AW37" i="78" s="1"/>
  <c r="AS37" i="78"/>
  <c r="AT37" i="78" s="1"/>
  <c r="AP37" i="78"/>
  <c r="AQ37" i="78" s="1"/>
  <c r="AM37" i="78"/>
  <c r="AN37" i="78" s="1"/>
  <c r="AL37" i="78"/>
  <c r="AI37" i="78"/>
  <c r="AJ37" i="78" s="1"/>
  <c r="AH37" i="78"/>
  <c r="AF37" i="78"/>
  <c r="AD37" i="78"/>
  <c r="K37" i="78"/>
  <c r="I37" i="78"/>
  <c r="J37" i="78" s="1"/>
  <c r="Y37" i="78" s="1"/>
  <c r="BB36" i="78"/>
  <c r="BC36" i="78" s="1"/>
  <c r="AY36" i="78"/>
  <c r="AZ36" i="78" s="1"/>
  <c r="AV36" i="78"/>
  <c r="AW36" i="78" s="1"/>
  <c r="AS36" i="78"/>
  <c r="AT36" i="78" s="1"/>
  <c r="AP36" i="78"/>
  <c r="AQ36" i="78" s="1"/>
  <c r="AM36" i="78"/>
  <c r="AN36" i="78" s="1"/>
  <c r="AL36" i="78"/>
  <c r="AI36" i="78"/>
  <c r="AJ36" i="78" s="1"/>
  <c r="AH36" i="78"/>
  <c r="AF36" i="78"/>
  <c r="K36" i="78"/>
  <c r="I36" i="78"/>
  <c r="J36" i="78" s="1"/>
  <c r="Y36" i="78" s="1"/>
  <c r="BB35" i="78"/>
  <c r="BC35" i="78" s="1"/>
  <c r="AY35" i="78"/>
  <c r="AZ35" i="78" s="1"/>
  <c r="AV35" i="78"/>
  <c r="AW35" i="78" s="1"/>
  <c r="AS35" i="78"/>
  <c r="AT35" i="78" s="1"/>
  <c r="AP35" i="78"/>
  <c r="AQ35" i="78" s="1"/>
  <c r="AM35" i="78"/>
  <c r="AN35" i="78" s="1"/>
  <c r="AL35" i="78"/>
  <c r="AI35" i="78"/>
  <c r="AJ35" i="78" s="1"/>
  <c r="AH35" i="78"/>
  <c r="AF35" i="78"/>
  <c r="K35" i="78"/>
  <c r="I35" i="78"/>
  <c r="J35" i="78" s="1"/>
  <c r="Y35" i="78" s="1"/>
  <c r="BB34" i="78"/>
  <c r="BC34" i="78" s="1"/>
  <c r="AY34" i="78"/>
  <c r="AZ34" i="78" s="1"/>
  <c r="AV34" i="78"/>
  <c r="AW34" i="78" s="1"/>
  <c r="AS34" i="78"/>
  <c r="AT34" i="78" s="1"/>
  <c r="AP34" i="78"/>
  <c r="AQ34" i="78" s="1"/>
  <c r="AM34" i="78"/>
  <c r="AN34" i="78" s="1"/>
  <c r="AL34" i="78"/>
  <c r="AI34" i="78"/>
  <c r="AJ34" i="78" s="1"/>
  <c r="AH34" i="78"/>
  <c r="AF34" i="78"/>
  <c r="K34" i="78"/>
  <c r="I34" i="78"/>
  <c r="J34" i="78" s="1"/>
  <c r="Y34" i="78" s="1"/>
  <c r="BB33" i="78"/>
  <c r="BC33" i="78" s="1"/>
  <c r="AY33" i="78"/>
  <c r="AZ33" i="78" s="1"/>
  <c r="AV33" i="78"/>
  <c r="AW33" i="78" s="1"/>
  <c r="AS33" i="78"/>
  <c r="AT33" i="78" s="1"/>
  <c r="AP33" i="78"/>
  <c r="AQ33" i="78" s="1"/>
  <c r="AM33" i="78"/>
  <c r="AN33" i="78" s="1"/>
  <c r="AL33" i="78"/>
  <c r="AI33" i="78"/>
  <c r="AJ33" i="78" s="1"/>
  <c r="AH33" i="78"/>
  <c r="AF33" i="78"/>
  <c r="K33" i="78"/>
  <c r="I33" i="78"/>
  <c r="J33" i="78" s="1"/>
  <c r="Y33" i="78" s="1"/>
  <c r="BB32" i="78"/>
  <c r="BC32" i="78" s="1"/>
  <c r="AY32" i="78"/>
  <c r="AZ32" i="78" s="1"/>
  <c r="AV32" i="78"/>
  <c r="AW32" i="78" s="1"/>
  <c r="AS32" i="78"/>
  <c r="AT32" i="78" s="1"/>
  <c r="AP32" i="78"/>
  <c r="AQ32" i="78" s="1"/>
  <c r="AM32" i="78"/>
  <c r="AN32" i="78" s="1"/>
  <c r="AL32" i="78"/>
  <c r="AI32" i="78"/>
  <c r="AJ32" i="78" s="1"/>
  <c r="AH32" i="78"/>
  <c r="AF32" i="78"/>
  <c r="K32" i="78"/>
  <c r="I32" i="78"/>
  <c r="J32" i="78" s="1"/>
  <c r="Y32" i="78" s="1"/>
  <c r="BB31" i="78"/>
  <c r="BC31" i="78" s="1"/>
  <c r="AY31" i="78"/>
  <c r="AZ31" i="78" s="1"/>
  <c r="AV31" i="78"/>
  <c r="AW31" i="78" s="1"/>
  <c r="AS31" i="78"/>
  <c r="AT31" i="78" s="1"/>
  <c r="AP31" i="78"/>
  <c r="AQ31" i="78" s="1"/>
  <c r="AM31" i="78"/>
  <c r="AN31" i="78" s="1"/>
  <c r="AL31" i="78"/>
  <c r="AI31" i="78"/>
  <c r="AJ31" i="78" s="1"/>
  <c r="AH31" i="78"/>
  <c r="AF31" i="78"/>
  <c r="K31" i="78"/>
  <c r="I31" i="78"/>
  <c r="J31" i="78" s="1"/>
  <c r="Y31" i="78" s="1"/>
  <c r="BB30" i="78"/>
  <c r="BC30" i="78" s="1"/>
  <c r="AY30" i="78"/>
  <c r="AZ30" i="78" s="1"/>
  <c r="AV30" i="78"/>
  <c r="AW30" i="78" s="1"/>
  <c r="AS30" i="78"/>
  <c r="AT30" i="78" s="1"/>
  <c r="AP30" i="78"/>
  <c r="AQ30" i="78" s="1"/>
  <c r="AM30" i="78"/>
  <c r="AN30" i="78" s="1"/>
  <c r="AL30" i="78"/>
  <c r="AI30" i="78"/>
  <c r="AJ30" i="78" s="1"/>
  <c r="AH30" i="78"/>
  <c r="AF30" i="78"/>
  <c r="K30" i="78"/>
  <c r="I30" i="78"/>
  <c r="J30" i="78" s="1"/>
  <c r="Y30" i="78" s="1"/>
  <c r="BB29" i="78"/>
  <c r="BC29" i="78" s="1"/>
  <c r="AY29" i="78"/>
  <c r="AZ29" i="78" s="1"/>
  <c r="AV29" i="78"/>
  <c r="AW29" i="78" s="1"/>
  <c r="AS29" i="78"/>
  <c r="AT29" i="78" s="1"/>
  <c r="AP29" i="78"/>
  <c r="AQ29" i="78" s="1"/>
  <c r="AM29" i="78"/>
  <c r="AN29" i="78" s="1"/>
  <c r="AL29" i="78"/>
  <c r="AI29" i="78"/>
  <c r="AJ29" i="78" s="1"/>
  <c r="AH29" i="78"/>
  <c r="AF29" i="78"/>
  <c r="K29" i="78"/>
  <c r="I29" i="78"/>
  <c r="J29" i="78" s="1"/>
  <c r="Y29" i="78" s="1"/>
  <c r="BB28" i="78"/>
  <c r="BC28" i="78" s="1"/>
  <c r="AY28" i="78"/>
  <c r="AZ28" i="78" s="1"/>
  <c r="AV28" i="78"/>
  <c r="AW28" i="78" s="1"/>
  <c r="AS28" i="78"/>
  <c r="AT28" i="78" s="1"/>
  <c r="AP28" i="78"/>
  <c r="AQ28" i="78" s="1"/>
  <c r="AM28" i="78"/>
  <c r="AN28" i="78" s="1"/>
  <c r="AL28" i="78"/>
  <c r="AI28" i="78"/>
  <c r="AJ28" i="78" s="1"/>
  <c r="AH28" i="78"/>
  <c r="AF28" i="78"/>
  <c r="AD28" i="78"/>
  <c r="K28" i="78"/>
  <c r="I28" i="78"/>
  <c r="J28" i="78" s="1"/>
  <c r="Y28" i="78" s="1"/>
  <c r="BB27" i="78"/>
  <c r="BC27" i="78" s="1"/>
  <c r="AY27" i="78"/>
  <c r="AZ27" i="78" s="1"/>
  <c r="AV27" i="78"/>
  <c r="AW27" i="78" s="1"/>
  <c r="AS27" i="78"/>
  <c r="AT27" i="78" s="1"/>
  <c r="AP27" i="78"/>
  <c r="AQ27" i="78" s="1"/>
  <c r="AM27" i="78"/>
  <c r="AN27" i="78" s="1"/>
  <c r="AL27" i="78"/>
  <c r="AI27" i="78"/>
  <c r="AJ27" i="78" s="1"/>
  <c r="AH27" i="78"/>
  <c r="AF27" i="78"/>
  <c r="AD27" i="78"/>
  <c r="K27" i="78"/>
  <c r="I27" i="78"/>
  <c r="J27" i="78" s="1"/>
  <c r="Y27" i="78" s="1"/>
  <c r="BB26" i="78"/>
  <c r="BC26" i="78" s="1"/>
  <c r="AY26" i="78"/>
  <c r="AZ26" i="78" s="1"/>
  <c r="AV26" i="78"/>
  <c r="AW26" i="78" s="1"/>
  <c r="AS26" i="78"/>
  <c r="AT26" i="78" s="1"/>
  <c r="AP26" i="78"/>
  <c r="AQ26" i="78" s="1"/>
  <c r="AM26" i="78"/>
  <c r="AN26" i="78" s="1"/>
  <c r="AL26" i="78"/>
  <c r="AI26" i="78"/>
  <c r="AJ26" i="78" s="1"/>
  <c r="AH26" i="78"/>
  <c r="AF26" i="78"/>
  <c r="AD26" i="78"/>
  <c r="K26" i="78"/>
  <c r="I26" i="78"/>
  <c r="J26" i="78" s="1"/>
  <c r="Y26" i="78" s="1"/>
  <c r="BB25" i="78"/>
  <c r="BC25" i="78" s="1"/>
  <c r="AY25" i="78"/>
  <c r="AZ25" i="78" s="1"/>
  <c r="AV25" i="78"/>
  <c r="AW25" i="78" s="1"/>
  <c r="AS25" i="78"/>
  <c r="AT25" i="78" s="1"/>
  <c r="AP25" i="78"/>
  <c r="AQ25" i="78" s="1"/>
  <c r="AM25" i="78"/>
  <c r="AN25" i="78" s="1"/>
  <c r="AL25" i="78"/>
  <c r="AI25" i="78"/>
  <c r="AJ25" i="78" s="1"/>
  <c r="AH25" i="78"/>
  <c r="AF25" i="78"/>
  <c r="AD25" i="78"/>
  <c r="K25" i="78"/>
  <c r="I25" i="78"/>
  <c r="J25" i="78" s="1"/>
  <c r="Y25" i="78" s="1"/>
  <c r="BB24" i="78"/>
  <c r="BC24" i="78" s="1"/>
  <c r="AY24" i="78"/>
  <c r="AZ24" i="78" s="1"/>
  <c r="AV24" i="78"/>
  <c r="AW24" i="78" s="1"/>
  <c r="AS24" i="78"/>
  <c r="AT24" i="78" s="1"/>
  <c r="AP24" i="78"/>
  <c r="AQ24" i="78" s="1"/>
  <c r="AM24" i="78"/>
  <c r="AN24" i="78" s="1"/>
  <c r="AL24" i="78"/>
  <c r="AI24" i="78"/>
  <c r="AJ24" i="78" s="1"/>
  <c r="AH24" i="78"/>
  <c r="AF24" i="78"/>
  <c r="AD24" i="78"/>
  <c r="K24" i="78"/>
  <c r="I24" i="78"/>
  <c r="J24" i="78" s="1"/>
  <c r="Y24" i="78" s="1"/>
  <c r="BB23" i="78"/>
  <c r="BC23" i="78" s="1"/>
  <c r="AY23" i="78"/>
  <c r="AZ23" i="78" s="1"/>
  <c r="AV23" i="78"/>
  <c r="AW23" i="78" s="1"/>
  <c r="AS23" i="78"/>
  <c r="AT23" i="78" s="1"/>
  <c r="AP23" i="78"/>
  <c r="AQ23" i="78" s="1"/>
  <c r="AM23" i="78"/>
  <c r="AN23" i="78" s="1"/>
  <c r="AL23" i="78"/>
  <c r="AI23" i="78"/>
  <c r="AJ23" i="78" s="1"/>
  <c r="AH23" i="78"/>
  <c r="AF23" i="78"/>
  <c r="AD23" i="78"/>
  <c r="K23" i="78"/>
  <c r="I23" i="78"/>
  <c r="J23" i="78" s="1"/>
  <c r="Y23" i="78" s="1"/>
  <c r="BB22" i="78"/>
  <c r="BC22" i="78" s="1"/>
  <c r="AY22" i="78"/>
  <c r="AZ22" i="78" s="1"/>
  <c r="AV22" i="78"/>
  <c r="AW22" i="78" s="1"/>
  <c r="AS22" i="78"/>
  <c r="AT22" i="78" s="1"/>
  <c r="AP22" i="78"/>
  <c r="AQ22" i="78" s="1"/>
  <c r="AM22" i="78"/>
  <c r="AN22" i="78" s="1"/>
  <c r="AL22" i="78"/>
  <c r="AI22" i="78"/>
  <c r="AJ22" i="78" s="1"/>
  <c r="AH22" i="78"/>
  <c r="AF22" i="78"/>
  <c r="AD22" i="78"/>
  <c r="K22" i="78"/>
  <c r="I22" i="78"/>
  <c r="J22" i="78" s="1"/>
  <c r="Y22" i="78" s="1"/>
  <c r="BB21" i="78"/>
  <c r="BC21" i="78" s="1"/>
  <c r="AY21" i="78"/>
  <c r="AZ21" i="78" s="1"/>
  <c r="AV21" i="78"/>
  <c r="AW21" i="78" s="1"/>
  <c r="AS21" i="78"/>
  <c r="AT21" i="78" s="1"/>
  <c r="AP21" i="78"/>
  <c r="AQ21" i="78" s="1"/>
  <c r="AM21" i="78"/>
  <c r="AN21" i="78" s="1"/>
  <c r="AL21" i="78"/>
  <c r="AI21" i="78"/>
  <c r="AJ21" i="78" s="1"/>
  <c r="AH21" i="78"/>
  <c r="AF21" i="78"/>
  <c r="AD21" i="78"/>
  <c r="K21" i="78"/>
  <c r="I21" i="78"/>
  <c r="J21" i="78" s="1"/>
  <c r="Y21" i="78" s="1"/>
  <c r="BB20" i="78"/>
  <c r="BC20" i="78" s="1"/>
  <c r="AY20" i="78"/>
  <c r="AZ20" i="78" s="1"/>
  <c r="AV20" i="78"/>
  <c r="AW20" i="78" s="1"/>
  <c r="AS20" i="78"/>
  <c r="AT20" i="78" s="1"/>
  <c r="AP20" i="78"/>
  <c r="AQ20" i="78" s="1"/>
  <c r="AM20" i="78"/>
  <c r="AN20" i="78" s="1"/>
  <c r="AL20" i="78"/>
  <c r="AI20" i="78"/>
  <c r="AJ20" i="78" s="1"/>
  <c r="AH20" i="78"/>
  <c r="AF20" i="78"/>
  <c r="AD20" i="78"/>
  <c r="K20" i="78"/>
  <c r="I20" i="78"/>
  <c r="J20" i="78" s="1"/>
  <c r="Y20" i="78" s="1"/>
  <c r="BB19" i="78"/>
  <c r="BC19" i="78" s="1"/>
  <c r="AY19" i="78"/>
  <c r="AZ19" i="78" s="1"/>
  <c r="AV19" i="78"/>
  <c r="AW19" i="78" s="1"/>
  <c r="AS19" i="78"/>
  <c r="AT19" i="78" s="1"/>
  <c r="AP19" i="78"/>
  <c r="AQ19" i="78" s="1"/>
  <c r="AM19" i="78"/>
  <c r="AN19" i="78" s="1"/>
  <c r="AL19" i="78"/>
  <c r="AI19" i="78"/>
  <c r="AJ19" i="78" s="1"/>
  <c r="AH19" i="78"/>
  <c r="AF19" i="78"/>
  <c r="K19" i="78"/>
  <c r="I19" i="78"/>
  <c r="J19" i="78" s="1"/>
  <c r="Y19" i="78" s="1"/>
  <c r="BB18" i="78"/>
  <c r="BC18" i="78" s="1"/>
  <c r="AY18" i="78"/>
  <c r="AZ18" i="78" s="1"/>
  <c r="AV18" i="78"/>
  <c r="AW18" i="78" s="1"/>
  <c r="AS18" i="78"/>
  <c r="AT18" i="78" s="1"/>
  <c r="AP18" i="78"/>
  <c r="AQ18" i="78" s="1"/>
  <c r="AM18" i="78"/>
  <c r="AN18" i="78" s="1"/>
  <c r="AL18" i="78"/>
  <c r="AI18" i="78"/>
  <c r="AJ18" i="78" s="1"/>
  <c r="AH18" i="78"/>
  <c r="AF18" i="78"/>
  <c r="K18" i="78"/>
  <c r="I18" i="78"/>
  <c r="J18" i="78" s="1"/>
  <c r="Y18" i="78" s="1"/>
  <c r="BB17" i="78"/>
  <c r="BC17" i="78" s="1"/>
  <c r="AY17" i="78"/>
  <c r="AZ17" i="78" s="1"/>
  <c r="AV17" i="78"/>
  <c r="AW17" i="78" s="1"/>
  <c r="AS17" i="78"/>
  <c r="AT17" i="78" s="1"/>
  <c r="AP17" i="78"/>
  <c r="AQ17" i="78" s="1"/>
  <c r="AM17" i="78"/>
  <c r="AN17" i="78" s="1"/>
  <c r="AL17" i="78"/>
  <c r="AI17" i="78"/>
  <c r="AJ17" i="78" s="1"/>
  <c r="AH17" i="78"/>
  <c r="AF17" i="78"/>
  <c r="K17" i="78"/>
  <c r="I17" i="78"/>
  <c r="J17" i="78" s="1"/>
  <c r="Y17" i="78" s="1"/>
  <c r="BB16" i="78"/>
  <c r="BC16" i="78" s="1"/>
  <c r="AY16" i="78"/>
  <c r="AZ16" i="78" s="1"/>
  <c r="AV16" i="78"/>
  <c r="AW16" i="78" s="1"/>
  <c r="AS16" i="78"/>
  <c r="AT16" i="78" s="1"/>
  <c r="AP16" i="78"/>
  <c r="AQ16" i="78" s="1"/>
  <c r="AM16" i="78"/>
  <c r="AN16" i="78" s="1"/>
  <c r="AL16" i="78"/>
  <c r="AI16" i="78"/>
  <c r="AJ16" i="78" s="1"/>
  <c r="AH16" i="78"/>
  <c r="AF16" i="78"/>
  <c r="K16" i="78"/>
  <c r="I16" i="78"/>
  <c r="J16" i="78" s="1"/>
  <c r="Y16" i="78" s="1"/>
  <c r="BB15" i="78"/>
  <c r="BC15" i="78" s="1"/>
  <c r="AY15" i="78"/>
  <c r="AZ15" i="78" s="1"/>
  <c r="AV15" i="78"/>
  <c r="AW15" i="78" s="1"/>
  <c r="AS15" i="78"/>
  <c r="AT15" i="78" s="1"/>
  <c r="AP15" i="78"/>
  <c r="AQ15" i="78" s="1"/>
  <c r="AM15" i="78"/>
  <c r="AN15" i="78" s="1"/>
  <c r="AL15" i="78"/>
  <c r="AI15" i="78"/>
  <c r="AJ15" i="78" s="1"/>
  <c r="AH15" i="78"/>
  <c r="AF15" i="78"/>
  <c r="AD15" i="78"/>
  <c r="K15" i="78"/>
  <c r="I15" i="78"/>
  <c r="J15" i="78" s="1"/>
  <c r="Y15" i="78" s="1"/>
  <c r="BB14" i="78"/>
  <c r="BC14" i="78" s="1"/>
  <c r="AY14" i="78"/>
  <c r="AZ14" i="78" s="1"/>
  <c r="AV14" i="78"/>
  <c r="AW14" i="78" s="1"/>
  <c r="AS14" i="78"/>
  <c r="AT14" i="78" s="1"/>
  <c r="AP14" i="78"/>
  <c r="AQ14" i="78" s="1"/>
  <c r="AM14" i="78"/>
  <c r="AN14" i="78" s="1"/>
  <c r="AL14" i="78"/>
  <c r="AI14" i="78"/>
  <c r="AJ14" i="78" s="1"/>
  <c r="AH14" i="78"/>
  <c r="AF14" i="78"/>
  <c r="AD14" i="78"/>
  <c r="K14" i="78"/>
  <c r="I14" i="78"/>
  <c r="J14" i="78" s="1"/>
  <c r="Y14" i="78" s="1"/>
  <c r="BB13" i="78"/>
  <c r="BC13" i="78" s="1"/>
  <c r="AY13" i="78"/>
  <c r="AZ13" i="78" s="1"/>
  <c r="AV13" i="78"/>
  <c r="AW13" i="78" s="1"/>
  <c r="AS13" i="78"/>
  <c r="AT13" i="78" s="1"/>
  <c r="AP13" i="78"/>
  <c r="AQ13" i="78" s="1"/>
  <c r="AM13" i="78"/>
  <c r="AN13" i="78" s="1"/>
  <c r="AL13" i="78"/>
  <c r="AI13" i="78"/>
  <c r="AJ13" i="78" s="1"/>
  <c r="AH13" i="78"/>
  <c r="AF13" i="78"/>
  <c r="AD13" i="78"/>
  <c r="K13" i="78"/>
  <c r="I13" i="78"/>
  <c r="J13" i="78" s="1"/>
  <c r="Y13" i="78" s="1"/>
  <c r="BB12" i="78"/>
  <c r="BC12" i="78" s="1"/>
  <c r="AY12" i="78"/>
  <c r="AZ12" i="78" s="1"/>
  <c r="AV12" i="78"/>
  <c r="AW12" i="78" s="1"/>
  <c r="AS12" i="78"/>
  <c r="AT12" i="78" s="1"/>
  <c r="AP12" i="78"/>
  <c r="AQ12" i="78" s="1"/>
  <c r="AM12" i="78"/>
  <c r="AN12" i="78" s="1"/>
  <c r="AL12" i="78"/>
  <c r="AI12" i="78"/>
  <c r="AJ12" i="78" s="1"/>
  <c r="AH12" i="78"/>
  <c r="AF12" i="78"/>
  <c r="AD12" i="78"/>
  <c r="K12" i="78"/>
  <c r="I12" i="78"/>
  <c r="J12" i="78" s="1"/>
  <c r="Y12" i="78" s="1"/>
  <c r="BB11" i="78"/>
  <c r="BC11" i="78" s="1"/>
  <c r="AY11" i="78"/>
  <c r="AZ11" i="78" s="1"/>
  <c r="AV11" i="78"/>
  <c r="AW11" i="78" s="1"/>
  <c r="AS11" i="78"/>
  <c r="AT11" i="78" s="1"/>
  <c r="AP11" i="78"/>
  <c r="AQ11" i="78" s="1"/>
  <c r="AM11" i="78"/>
  <c r="AN11" i="78" s="1"/>
  <c r="AL11" i="78"/>
  <c r="AI11" i="78"/>
  <c r="AJ11" i="78" s="1"/>
  <c r="AH11" i="78"/>
  <c r="AF11" i="78"/>
  <c r="AD11" i="78"/>
  <c r="K11" i="78"/>
  <c r="I11" i="78"/>
  <c r="J11" i="78" s="1"/>
  <c r="Y11" i="78" s="1"/>
  <c r="BB10" i="78"/>
  <c r="BC10" i="78" s="1"/>
  <c r="AY10" i="78"/>
  <c r="AZ10" i="78" s="1"/>
  <c r="AV10" i="78"/>
  <c r="AW10" i="78" s="1"/>
  <c r="AS10" i="78"/>
  <c r="AT10" i="78" s="1"/>
  <c r="AP10" i="78"/>
  <c r="AQ10" i="78" s="1"/>
  <c r="AM10" i="78"/>
  <c r="AN10" i="78" s="1"/>
  <c r="AL10" i="78"/>
  <c r="AI10" i="78"/>
  <c r="AJ10" i="78" s="1"/>
  <c r="AH10" i="78"/>
  <c r="AF10" i="78"/>
  <c r="AD10" i="78"/>
  <c r="K10" i="78"/>
  <c r="I10" i="78"/>
  <c r="J10" i="78" s="1"/>
  <c r="Y10" i="78" s="1"/>
  <c r="I94" i="78"/>
  <c r="J94" i="78" s="1"/>
  <c r="Y94" i="78" s="1"/>
  <c r="K94" i="78"/>
  <c r="AD94" i="78"/>
  <c r="AF94" i="78"/>
  <c r="AI94" i="78"/>
  <c r="AJ94" i="78" s="1"/>
  <c r="AL94" i="78"/>
  <c r="AM94" i="78"/>
  <c r="AN94" i="78" s="1"/>
  <c r="AP94" i="78"/>
  <c r="AQ94" i="78" s="1"/>
  <c r="AS94" i="78"/>
  <c r="AT94" i="78" s="1"/>
  <c r="AV94" i="78"/>
  <c r="AW94" i="78" s="1"/>
  <c r="AY94" i="78"/>
  <c r="AZ94" i="78" s="1"/>
  <c r="BB94" i="78"/>
  <c r="BC94" i="78" s="1"/>
  <c r="I95" i="78"/>
  <c r="J95" i="78" s="1"/>
  <c r="Y95" i="78" s="1"/>
  <c r="K95" i="78"/>
  <c r="AD95" i="78"/>
  <c r="AF95" i="78"/>
  <c r="AI95" i="78"/>
  <c r="AJ95" i="78" s="1"/>
  <c r="AL95" i="78"/>
  <c r="AM95" i="78"/>
  <c r="AN95" i="78" s="1"/>
  <c r="AP95" i="78"/>
  <c r="AQ95" i="78" s="1"/>
  <c r="AS95" i="78"/>
  <c r="AT95" i="78" s="1"/>
  <c r="AV95" i="78"/>
  <c r="AW95" i="78" s="1"/>
  <c r="AY95" i="78"/>
  <c r="AZ95" i="78" s="1"/>
  <c r="BB95" i="78"/>
  <c r="BC95" i="78" s="1"/>
  <c r="I96" i="78"/>
  <c r="J96" i="78" s="1"/>
  <c r="Y96" i="78" s="1"/>
  <c r="K96" i="78"/>
  <c r="AD96" i="78"/>
  <c r="AF96" i="78"/>
  <c r="AI96" i="78"/>
  <c r="AJ96" i="78" s="1"/>
  <c r="AL96" i="78"/>
  <c r="AM96" i="78"/>
  <c r="AN96" i="78" s="1"/>
  <c r="AP96" i="78"/>
  <c r="AQ96" i="78" s="1"/>
  <c r="AS96" i="78"/>
  <c r="AT96" i="78" s="1"/>
  <c r="AV96" i="78"/>
  <c r="AW96" i="78" s="1"/>
  <c r="AY96" i="78"/>
  <c r="AZ96" i="78" s="1"/>
  <c r="BB96" i="78"/>
  <c r="BC96" i="78" s="1"/>
  <c r="I97" i="78"/>
  <c r="J97" i="78" s="1"/>
  <c r="Y97" i="78" s="1"/>
  <c r="K97" i="78"/>
  <c r="AD97" i="78"/>
  <c r="AF97" i="78"/>
  <c r="AI97" i="78"/>
  <c r="AJ97" i="78" s="1"/>
  <c r="AL97" i="78"/>
  <c r="AM97" i="78"/>
  <c r="AN97" i="78" s="1"/>
  <c r="AP97" i="78"/>
  <c r="AQ97" i="78" s="1"/>
  <c r="AS97" i="78"/>
  <c r="AT97" i="78" s="1"/>
  <c r="AV97" i="78"/>
  <c r="AW97" i="78" s="1"/>
  <c r="AY97" i="78"/>
  <c r="AZ97" i="78" s="1"/>
  <c r="BB97" i="78"/>
  <c r="BC97" i="78" s="1"/>
  <c r="I98" i="78"/>
  <c r="J98" i="78" s="1"/>
  <c r="Y98" i="78" s="1"/>
  <c r="K98" i="78"/>
  <c r="AD98" i="78"/>
  <c r="AF98" i="78"/>
  <c r="AI98" i="78"/>
  <c r="AJ98" i="78" s="1"/>
  <c r="AL98" i="78"/>
  <c r="AM98" i="78"/>
  <c r="AN98" i="78" s="1"/>
  <c r="AP98" i="78"/>
  <c r="AQ98" i="78" s="1"/>
  <c r="AS98" i="78"/>
  <c r="AT98" i="78" s="1"/>
  <c r="AV98" i="78"/>
  <c r="AW98" i="78" s="1"/>
  <c r="AY98" i="78"/>
  <c r="AZ98" i="78" s="1"/>
  <c r="BB98" i="78"/>
  <c r="BC98" i="78" s="1"/>
  <c r="I99" i="78"/>
  <c r="J99" i="78" s="1"/>
  <c r="Y99" i="78" s="1"/>
  <c r="K99" i="78"/>
  <c r="AD99" i="78"/>
  <c r="AF99" i="78"/>
  <c r="AI99" i="78"/>
  <c r="AJ99" i="78" s="1"/>
  <c r="AL99" i="78"/>
  <c r="AM99" i="78"/>
  <c r="AN99" i="78" s="1"/>
  <c r="AP99" i="78"/>
  <c r="AQ99" i="78" s="1"/>
  <c r="AS99" i="78"/>
  <c r="AT99" i="78" s="1"/>
  <c r="AV99" i="78"/>
  <c r="AW99" i="78" s="1"/>
  <c r="AY99" i="78"/>
  <c r="AZ99" i="78" s="1"/>
  <c r="BB99" i="78"/>
  <c r="BC99" i="78" s="1"/>
  <c r="I100" i="78"/>
  <c r="J100" i="78" s="1"/>
  <c r="Y100" i="78" s="1"/>
  <c r="K100" i="78"/>
  <c r="AF100" i="78"/>
  <c r="AI100" i="78"/>
  <c r="AJ100" i="78" s="1"/>
  <c r="AL100" i="78"/>
  <c r="AM100" i="78"/>
  <c r="AN100" i="78" s="1"/>
  <c r="AP100" i="78"/>
  <c r="AQ100" i="78" s="1"/>
  <c r="AS100" i="78"/>
  <c r="AT100" i="78" s="1"/>
  <c r="AV100" i="78"/>
  <c r="AW100" i="78" s="1"/>
  <c r="AY100" i="78"/>
  <c r="AZ100" i="78" s="1"/>
  <c r="BB100" i="78"/>
  <c r="BC100" i="78" s="1"/>
  <c r="I101" i="78"/>
  <c r="J101" i="78" s="1"/>
  <c r="Y101" i="78" s="1"/>
  <c r="K101" i="78"/>
  <c r="AF101" i="78"/>
  <c r="AI101" i="78"/>
  <c r="AJ101" i="78" s="1"/>
  <c r="AL101" i="78"/>
  <c r="AM101" i="78"/>
  <c r="AN101" i="78" s="1"/>
  <c r="AP101" i="78"/>
  <c r="AQ101" i="78" s="1"/>
  <c r="AS101" i="78"/>
  <c r="AT101" i="78" s="1"/>
  <c r="AV101" i="78"/>
  <c r="AW101" i="78" s="1"/>
  <c r="AY101" i="78"/>
  <c r="AZ101" i="78" s="1"/>
  <c r="BB101" i="78"/>
  <c r="BC101" i="78" s="1"/>
  <c r="I102" i="78"/>
  <c r="J102" i="78" s="1"/>
  <c r="Y102" i="78" s="1"/>
  <c r="K102" i="78"/>
  <c r="AF102" i="78"/>
  <c r="AI102" i="78"/>
  <c r="AJ102" i="78" s="1"/>
  <c r="AL102" i="78"/>
  <c r="AM102" i="78"/>
  <c r="AN102" i="78" s="1"/>
  <c r="AP102" i="78"/>
  <c r="AQ102" i="78" s="1"/>
  <c r="AS102" i="78"/>
  <c r="AT102" i="78" s="1"/>
  <c r="AV102" i="78"/>
  <c r="AW102" i="78" s="1"/>
  <c r="AY102" i="78"/>
  <c r="AZ102" i="78" s="1"/>
  <c r="BB102" i="78"/>
  <c r="BC102" i="78" s="1"/>
  <c r="I103" i="78"/>
  <c r="J103" i="78" s="1"/>
  <c r="Y103" i="78" s="1"/>
  <c r="K103" i="78"/>
  <c r="AF103" i="78"/>
  <c r="AI103" i="78"/>
  <c r="AJ103" i="78" s="1"/>
  <c r="AL103" i="78"/>
  <c r="AM103" i="78"/>
  <c r="AN103" i="78" s="1"/>
  <c r="AP103" i="78"/>
  <c r="AQ103" i="78" s="1"/>
  <c r="AS103" i="78"/>
  <c r="AT103" i="78" s="1"/>
  <c r="AV103" i="78"/>
  <c r="AW103" i="78" s="1"/>
  <c r="AY103" i="78"/>
  <c r="AZ103" i="78" s="1"/>
  <c r="BB103" i="78"/>
  <c r="BC103" i="78" s="1"/>
  <c r="I104" i="78"/>
  <c r="J104" i="78" s="1"/>
  <c r="Y104" i="78" s="1"/>
  <c r="K104" i="78"/>
  <c r="AD104" i="78"/>
  <c r="AF104" i="78"/>
  <c r="AI104" i="78"/>
  <c r="AJ104" i="78" s="1"/>
  <c r="AL104" i="78"/>
  <c r="AM104" i="78"/>
  <c r="AN104" i="78" s="1"/>
  <c r="AP104" i="78"/>
  <c r="AQ104" i="78" s="1"/>
  <c r="AS104" i="78"/>
  <c r="AT104" i="78" s="1"/>
  <c r="AV104" i="78"/>
  <c r="AW104" i="78" s="1"/>
  <c r="AY104" i="78"/>
  <c r="AZ104" i="78" s="1"/>
  <c r="BB104" i="78"/>
  <c r="BC104" i="78" s="1"/>
  <c r="I105" i="78"/>
  <c r="J105" i="78" s="1"/>
  <c r="Y105" i="78" s="1"/>
  <c r="K105" i="78"/>
  <c r="AD105" i="78"/>
  <c r="AF105" i="78"/>
  <c r="AI105" i="78"/>
  <c r="AJ105" i="78" s="1"/>
  <c r="AL105" i="78"/>
  <c r="AM105" i="78"/>
  <c r="AN105" i="78" s="1"/>
  <c r="AP105" i="78"/>
  <c r="AQ105" i="78" s="1"/>
  <c r="AS105" i="78"/>
  <c r="AT105" i="78" s="1"/>
  <c r="AV105" i="78"/>
  <c r="AW105" i="78" s="1"/>
  <c r="AY105" i="78"/>
  <c r="AZ105" i="78" s="1"/>
  <c r="BB105" i="78"/>
  <c r="BC105" i="78" s="1"/>
  <c r="I106" i="78"/>
  <c r="J106" i="78" s="1"/>
  <c r="Y106" i="78" s="1"/>
  <c r="K106" i="78"/>
  <c r="AD106" i="78"/>
  <c r="AF106" i="78"/>
  <c r="AI106" i="78"/>
  <c r="AJ106" i="78" s="1"/>
  <c r="AL106" i="78"/>
  <c r="AM106" i="78"/>
  <c r="AN106" i="78" s="1"/>
  <c r="AP106" i="78"/>
  <c r="AQ106" i="78" s="1"/>
  <c r="AS106" i="78"/>
  <c r="AT106" i="78" s="1"/>
  <c r="AV106" i="78"/>
  <c r="AW106" i="78" s="1"/>
  <c r="AY106" i="78"/>
  <c r="AZ106" i="78" s="1"/>
  <c r="BB106" i="78"/>
  <c r="BC106" i="78" s="1"/>
  <c r="I107" i="78"/>
  <c r="J107" i="78" s="1"/>
  <c r="Y107" i="78" s="1"/>
  <c r="K107" i="78"/>
  <c r="AD107" i="78"/>
  <c r="AF107" i="78"/>
  <c r="AI107" i="78"/>
  <c r="AJ107" i="78" s="1"/>
  <c r="AL107" i="78"/>
  <c r="AM107" i="78"/>
  <c r="AN107" i="78" s="1"/>
  <c r="AP107" i="78"/>
  <c r="AQ107" i="78" s="1"/>
  <c r="AS107" i="78"/>
  <c r="AT107" i="78" s="1"/>
  <c r="AV107" i="78"/>
  <c r="AW107" i="78" s="1"/>
  <c r="AY107" i="78"/>
  <c r="AZ107" i="78" s="1"/>
  <c r="BB107" i="78"/>
  <c r="BC107" i="78" s="1"/>
  <c r="I108" i="78"/>
  <c r="J108" i="78" s="1"/>
  <c r="Y108" i="78" s="1"/>
  <c r="K108" i="78"/>
  <c r="AD108" i="78"/>
  <c r="AF108" i="78"/>
  <c r="AI108" i="78"/>
  <c r="AJ108" i="78" s="1"/>
  <c r="AL108" i="78"/>
  <c r="AM108" i="78"/>
  <c r="AN108" i="78" s="1"/>
  <c r="AP108" i="78"/>
  <c r="AQ108" i="78" s="1"/>
  <c r="AS108" i="78"/>
  <c r="AT108" i="78" s="1"/>
  <c r="AV108" i="78"/>
  <c r="AW108" i="78" s="1"/>
  <c r="AY108" i="78"/>
  <c r="AZ108" i="78" s="1"/>
  <c r="BB108" i="78"/>
  <c r="BC108" i="78" s="1"/>
  <c r="I109" i="78"/>
  <c r="J109" i="78" s="1"/>
  <c r="Y109" i="78" s="1"/>
  <c r="K109" i="78"/>
  <c r="AD109" i="78"/>
  <c r="AF109" i="78"/>
  <c r="AI109" i="78"/>
  <c r="AJ109" i="78" s="1"/>
  <c r="AL109" i="78"/>
  <c r="AM109" i="78"/>
  <c r="AN109" i="78" s="1"/>
  <c r="AP109" i="78"/>
  <c r="AQ109" i="78" s="1"/>
  <c r="AS109" i="78"/>
  <c r="AT109" i="78" s="1"/>
  <c r="AV109" i="78"/>
  <c r="AW109" i="78" s="1"/>
  <c r="AY109" i="78"/>
  <c r="AZ109" i="78" s="1"/>
  <c r="BB109" i="78"/>
  <c r="BC109" i="78" s="1"/>
  <c r="I110" i="78"/>
  <c r="J110" i="78" s="1"/>
  <c r="Y110" i="78" s="1"/>
  <c r="K110" i="78"/>
  <c r="AD110" i="78"/>
  <c r="AF110" i="78"/>
  <c r="AI110" i="78"/>
  <c r="AJ110" i="78" s="1"/>
  <c r="AL110" i="78"/>
  <c r="AM110" i="78"/>
  <c r="AN110" i="78" s="1"/>
  <c r="AP110" i="78"/>
  <c r="AQ110" i="78" s="1"/>
  <c r="AS110" i="78"/>
  <c r="AT110" i="78" s="1"/>
  <c r="AV110" i="78"/>
  <c r="AW110" i="78" s="1"/>
  <c r="AY110" i="78"/>
  <c r="AZ110" i="78" s="1"/>
  <c r="BB110" i="78"/>
  <c r="BC110" i="78" s="1"/>
  <c r="I111" i="78"/>
  <c r="J111" i="78" s="1"/>
  <c r="Y111" i="78" s="1"/>
  <c r="K111" i="78"/>
  <c r="AD111" i="78"/>
  <c r="AF111" i="78"/>
  <c r="AH111" i="78"/>
  <c r="AI111" i="78"/>
  <c r="AJ111" i="78" s="1"/>
  <c r="AL111" i="78"/>
  <c r="AM111" i="78"/>
  <c r="AN111" i="78" s="1"/>
  <c r="AP111" i="78"/>
  <c r="AQ111" i="78" s="1"/>
  <c r="AS111" i="78"/>
  <c r="AT111" i="78" s="1"/>
  <c r="AV111" i="78"/>
  <c r="AW111" i="78" s="1"/>
  <c r="AY111" i="78"/>
  <c r="AZ111" i="78" s="1"/>
  <c r="BB111" i="78"/>
  <c r="BC111" i="78" s="1"/>
  <c r="I112" i="78"/>
  <c r="J112" i="78" s="1"/>
  <c r="Y112" i="78" s="1"/>
  <c r="T112" i="78" s="1"/>
  <c r="K112" i="78"/>
  <c r="AD112" i="78"/>
  <c r="AF112" i="78"/>
  <c r="AH112" i="78"/>
  <c r="AI112" i="78"/>
  <c r="AJ112" i="78" s="1"/>
  <c r="AL112" i="78"/>
  <c r="AM112" i="78"/>
  <c r="AN112" i="78" s="1"/>
  <c r="AP112" i="78"/>
  <c r="AQ112" i="78" s="1"/>
  <c r="AS112" i="78"/>
  <c r="AT112" i="78" s="1"/>
  <c r="AV112" i="78"/>
  <c r="AW112" i="78" s="1"/>
  <c r="AY112" i="78"/>
  <c r="AZ112" i="78" s="1"/>
  <c r="BB112" i="78"/>
  <c r="BC112" i="78" s="1"/>
  <c r="I113" i="78"/>
  <c r="J113" i="78" s="1"/>
  <c r="Y113" i="78" s="1"/>
  <c r="K113" i="78"/>
  <c r="AF113" i="78"/>
  <c r="AH113" i="78"/>
  <c r="AI113" i="78"/>
  <c r="AJ113" i="78" s="1"/>
  <c r="AL113" i="78"/>
  <c r="AM113" i="78"/>
  <c r="AN113" i="78" s="1"/>
  <c r="AP113" i="78"/>
  <c r="AQ113" i="78" s="1"/>
  <c r="AS113" i="78"/>
  <c r="AT113" i="78" s="1"/>
  <c r="AV113" i="78"/>
  <c r="AW113" i="78" s="1"/>
  <c r="AY113" i="78"/>
  <c r="AZ113" i="78" s="1"/>
  <c r="BB113" i="78"/>
  <c r="BC113" i="78" s="1"/>
  <c r="I114" i="78"/>
  <c r="J114" i="78" s="1"/>
  <c r="Y114" i="78" s="1"/>
  <c r="K114" i="78"/>
  <c r="AF114" i="78"/>
  <c r="AH114" i="78"/>
  <c r="AI114" i="78"/>
  <c r="AJ114" i="78" s="1"/>
  <c r="AL114" i="78"/>
  <c r="AM114" i="78"/>
  <c r="AN114" i="78" s="1"/>
  <c r="AP114" i="78"/>
  <c r="AQ114" i="78" s="1"/>
  <c r="AS114" i="78"/>
  <c r="AT114" i="78" s="1"/>
  <c r="AV114" i="78"/>
  <c r="AW114" i="78" s="1"/>
  <c r="AY114" i="78"/>
  <c r="AZ114" i="78" s="1"/>
  <c r="BB114" i="78"/>
  <c r="BC114" i="78" s="1"/>
  <c r="I115" i="78"/>
  <c r="J115" i="78" s="1"/>
  <c r="Y115" i="78" s="1"/>
  <c r="K115" i="78"/>
  <c r="AF115" i="78"/>
  <c r="AH115" i="78"/>
  <c r="AI115" i="78"/>
  <c r="AJ115" i="78" s="1"/>
  <c r="AL115" i="78"/>
  <c r="AM115" i="78"/>
  <c r="AN115" i="78" s="1"/>
  <c r="AP115" i="78"/>
  <c r="AQ115" i="78" s="1"/>
  <c r="AS115" i="78"/>
  <c r="AT115" i="78" s="1"/>
  <c r="AV115" i="78"/>
  <c r="AW115" i="78" s="1"/>
  <c r="AY115" i="78"/>
  <c r="AZ115" i="78" s="1"/>
  <c r="BB115" i="78"/>
  <c r="BC115" i="78" s="1"/>
  <c r="I116" i="78"/>
  <c r="J116" i="78" s="1"/>
  <c r="Y116" i="78" s="1"/>
  <c r="K116" i="78"/>
  <c r="AF116" i="78"/>
  <c r="AH116" i="78"/>
  <c r="AI116" i="78"/>
  <c r="AJ116" i="78" s="1"/>
  <c r="AL116" i="78"/>
  <c r="AM116" i="78"/>
  <c r="AN116" i="78" s="1"/>
  <c r="AP116" i="78"/>
  <c r="AQ116" i="78" s="1"/>
  <c r="AS116" i="78"/>
  <c r="AT116" i="78" s="1"/>
  <c r="AV116" i="78"/>
  <c r="AW116" i="78" s="1"/>
  <c r="AY116" i="78"/>
  <c r="AZ116" i="78" s="1"/>
  <c r="BB116" i="78"/>
  <c r="BC116" i="78" s="1"/>
  <c r="I117" i="78"/>
  <c r="J117" i="78" s="1"/>
  <c r="Y117" i="78" s="1"/>
  <c r="K117" i="78"/>
  <c r="AF117" i="78"/>
  <c r="AH117" i="78"/>
  <c r="AI117" i="78"/>
  <c r="AJ117" i="78" s="1"/>
  <c r="AL117" i="78"/>
  <c r="AM117" i="78"/>
  <c r="AN117" i="78" s="1"/>
  <c r="AP117" i="78"/>
  <c r="AQ117" i="78" s="1"/>
  <c r="AS117" i="78"/>
  <c r="AT117" i="78" s="1"/>
  <c r="AV117" i="78"/>
  <c r="AW117" i="78" s="1"/>
  <c r="AY117" i="78"/>
  <c r="AZ117" i="78" s="1"/>
  <c r="BB117" i="78"/>
  <c r="BC117" i="78" s="1"/>
  <c r="I118" i="78"/>
  <c r="J118" i="78" s="1"/>
  <c r="Y118" i="78" s="1"/>
  <c r="K118" i="78"/>
  <c r="AF118" i="78"/>
  <c r="AH118" i="78"/>
  <c r="AI118" i="78"/>
  <c r="AJ118" i="78" s="1"/>
  <c r="AL118" i="78"/>
  <c r="AM118" i="78"/>
  <c r="AN118" i="78" s="1"/>
  <c r="AP118" i="78"/>
  <c r="AQ118" i="78" s="1"/>
  <c r="AS118" i="78"/>
  <c r="AT118" i="78" s="1"/>
  <c r="AV118" i="78"/>
  <c r="AW118" i="78" s="1"/>
  <c r="AY118" i="78"/>
  <c r="AZ118" i="78" s="1"/>
  <c r="BB118" i="78"/>
  <c r="BC118" i="78" s="1"/>
  <c r="I119" i="78"/>
  <c r="J119" i="78" s="1"/>
  <c r="Y119" i="78" s="1"/>
  <c r="K119" i="78"/>
  <c r="AF119" i="78"/>
  <c r="AH119" i="78"/>
  <c r="AI119" i="78"/>
  <c r="AJ119" i="78" s="1"/>
  <c r="AL119" i="78"/>
  <c r="AM119" i="78"/>
  <c r="AN119" i="78" s="1"/>
  <c r="AP119" i="78"/>
  <c r="AQ119" i="78" s="1"/>
  <c r="AS119" i="78"/>
  <c r="AT119" i="78" s="1"/>
  <c r="AV119" i="78"/>
  <c r="AW119" i="78" s="1"/>
  <c r="AY119" i="78"/>
  <c r="AZ119" i="78" s="1"/>
  <c r="BB119" i="78"/>
  <c r="BC119" i="78" s="1"/>
  <c r="I120" i="78"/>
  <c r="J120" i="78" s="1"/>
  <c r="Y120" i="78" s="1"/>
  <c r="T120" i="78" s="1"/>
  <c r="K120" i="78"/>
  <c r="AF120" i="78"/>
  <c r="AH120" i="78"/>
  <c r="AI120" i="78"/>
  <c r="AJ120" i="78" s="1"/>
  <c r="AL120" i="78"/>
  <c r="AM120" i="78"/>
  <c r="AN120" i="78" s="1"/>
  <c r="AP120" i="78"/>
  <c r="AQ120" i="78" s="1"/>
  <c r="AS120" i="78"/>
  <c r="AT120" i="78" s="1"/>
  <c r="AV120" i="78"/>
  <c r="AW120" i="78" s="1"/>
  <c r="AY120" i="78"/>
  <c r="AZ120" i="78" s="1"/>
  <c r="BB120" i="78"/>
  <c r="BC120" i="78" s="1"/>
  <c r="E15" i="35"/>
  <c r="E14" i="35"/>
  <c r="I6" i="35"/>
  <c r="I7" i="35"/>
  <c r="I5" i="35"/>
  <c r="I11" i="35"/>
  <c r="I12" i="35"/>
  <c r="I13" i="35"/>
  <c r="AF56" i="87"/>
  <c r="AD56" i="87"/>
  <c r="K56" i="87"/>
  <c r="I56" i="87"/>
  <c r="J56" i="87" s="1"/>
  <c r="Y56" i="87" s="1"/>
  <c r="AF55" i="87"/>
  <c r="AD55" i="87"/>
  <c r="K55" i="87"/>
  <c r="I55" i="87"/>
  <c r="J55" i="87" s="1"/>
  <c r="Y55" i="87" s="1"/>
  <c r="AF54" i="87"/>
  <c r="AD54" i="87"/>
  <c r="K54" i="87"/>
  <c r="I54" i="87"/>
  <c r="J54" i="87" s="1"/>
  <c r="Y54" i="87" s="1"/>
  <c r="AF53" i="87"/>
  <c r="AD53" i="87"/>
  <c r="K53" i="87"/>
  <c r="I53" i="87"/>
  <c r="J53" i="87" s="1"/>
  <c r="Y53" i="87" s="1"/>
  <c r="AF52" i="87"/>
  <c r="AD52" i="87"/>
  <c r="K52" i="87"/>
  <c r="I52" i="87"/>
  <c r="J52" i="87" s="1"/>
  <c r="Y52" i="87" s="1"/>
  <c r="AF51" i="87"/>
  <c r="AD51" i="87"/>
  <c r="K51" i="87"/>
  <c r="I51" i="87"/>
  <c r="J51" i="87" s="1"/>
  <c r="Y51" i="87" s="1"/>
  <c r="AF50" i="87"/>
  <c r="AD50" i="87"/>
  <c r="K50" i="87"/>
  <c r="I50" i="87"/>
  <c r="J50" i="87" s="1"/>
  <c r="Y50" i="87" s="1"/>
  <c r="AF49" i="87"/>
  <c r="AD49" i="87"/>
  <c r="K49" i="87"/>
  <c r="I49" i="87"/>
  <c r="J49" i="87" s="1"/>
  <c r="Y49" i="87" s="1"/>
  <c r="AF48" i="87"/>
  <c r="AD48" i="87"/>
  <c r="K48" i="87"/>
  <c r="I48" i="87"/>
  <c r="J48" i="87" s="1"/>
  <c r="Y48" i="87" s="1"/>
  <c r="AF47" i="87"/>
  <c r="AD47" i="87"/>
  <c r="K47" i="87"/>
  <c r="I47" i="87"/>
  <c r="J47" i="87" s="1"/>
  <c r="Y47" i="87" s="1"/>
  <c r="AF46" i="87"/>
  <c r="AD46" i="87"/>
  <c r="K46" i="87"/>
  <c r="I46" i="87"/>
  <c r="J46" i="87" s="1"/>
  <c r="Y46" i="87" s="1"/>
  <c r="AF45" i="87"/>
  <c r="AD45" i="87"/>
  <c r="K45" i="87"/>
  <c r="I45" i="87"/>
  <c r="J45" i="87" s="1"/>
  <c r="Y45" i="87" s="1"/>
  <c r="AF44" i="87"/>
  <c r="AD44" i="87"/>
  <c r="K44" i="87"/>
  <c r="I44" i="87"/>
  <c r="J44" i="87" s="1"/>
  <c r="Y44" i="87" s="1"/>
  <c r="AF43" i="87"/>
  <c r="AD43" i="87"/>
  <c r="K43" i="87"/>
  <c r="I43" i="87"/>
  <c r="J43" i="87" s="1"/>
  <c r="Y43" i="87" s="1"/>
  <c r="AF42" i="87"/>
  <c r="AD42" i="87"/>
  <c r="K42" i="87"/>
  <c r="I42" i="87"/>
  <c r="J42" i="87" s="1"/>
  <c r="Y42" i="87" s="1"/>
  <c r="AF41" i="87"/>
  <c r="AD41" i="87"/>
  <c r="K41" i="87"/>
  <c r="I41" i="87"/>
  <c r="J41" i="87" s="1"/>
  <c r="Y41" i="87" s="1"/>
  <c r="AF40" i="87"/>
  <c r="AD40" i="87"/>
  <c r="K40" i="87"/>
  <c r="I40" i="87"/>
  <c r="J40" i="87" s="1"/>
  <c r="Y40" i="87" s="1"/>
  <c r="AF39" i="87"/>
  <c r="AD39" i="87"/>
  <c r="K39" i="87"/>
  <c r="I39" i="87"/>
  <c r="J39" i="87" s="1"/>
  <c r="Y39" i="87" s="1"/>
  <c r="AF38" i="87"/>
  <c r="AD38" i="87"/>
  <c r="K38" i="87"/>
  <c r="I38" i="87"/>
  <c r="J38" i="87" s="1"/>
  <c r="Y38" i="87" s="1"/>
  <c r="AF37" i="87"/>
  <c r="AD37" i="87"/>
  <c r="K37" i="87"/>
  <c r="I37" i="87"/>
  <c r="J37" i="87" s="1"/>
  <c r="Y37" i="87" s="1"/>
  <c r="AF36" i="87"/>
  <c r="AD36" i="87"/>
  <c r="K36" i="87"/>
  <c r="I36" i="87"/>
  <c r="J36" i="87" s="1"/>
  <c r="Y36" i="87" s="1"/>
  <c r="AF35" i="87"/>
  <c r="AD35" i="87"/>
  <c r="K35" i="87"/>
  <c r="I35" i="87"/>
  <c r="J35" i="87" s="1"/>
  <c r="Y35" i="87" s="1"/>
  <c r="O35" i="87" s="1"/>
  <c r="AF34" i="87"/>
  <c r="AD34" i="87"/>
  <c r="K34" i="87"/>
  <c r="I34" i="87"/>
  <c r="J34" i="87" s="1"/>
  <c r="Y34" i="87" s="1"/>
  <c r="AF33" i="87"/>
  <c r="AD33" i="87"/>
  <c r="K33" i="87"/>
  <c r="I33" i="87"/>
  <c r="J33" i="87" s="1"/>
  <c r="Y33" i="87" s="1"/>
  <c r="M33" i="87" s="1"/>
  <c r="AF32" i="87"/>
  <c r="AD32" i="87"/>
  <c r="K32" i="87"/>
  <c r="I32" i="87"/>
  <c r="J32" i="87" s="1"/>
  <c r="Y32" i="87" s="1"/>
  <c r="AF31" i="87"/>
  <c r="AD31" i="87"/>
  <c r="K31" i="87"/>
  <c r="I31" i="87"/>
  <c r="J31" i="87" s="1"/>
  <c r="Y31" i="87" s="1"/>
  <c r="P31" i="87" s="1"/>
  <c r="AF30" i="87"/>
  <c r="AD30" i="87"/>
  <c r="K30" i="87"/>
  <c r="I30" i="87"/>
  <c r="J30" i="87" s="1"/>
  <c r="Y30" i="87" s="1"/>
  <c r="AF29" i="87"/>
  <c r="AD29" i="87"/>
  <c r="K29" i="87"/>
  <c r="I29" i="87"/>
  <c r="J29" i="87" s="1"/>
  <c r="Y29" i="87" s="1"/>
  <c r="AF28" i="87"/>
  <c r="AD28" i="87"/>
  <c r="K28" i="87"/>
  <c r="I28" i="87"/>
  <c r="J28" i="87" s="1"/>
  <c r="Y28" i="87" s="1"/>
  <c r="AF26" i="87"/>
  <c r="AD26" i="87"/>
  <c r="K26" i="87"/>
  <c r="I26" i="87"/>
  <c r="J26" i="87" s="1"/>
  <c r="Y26" i="87" s="1"/>
  <c r="AF25" i="87"/>
  <c r="AD25" i="87"/>
  <c r="K25" i="87"/>
  <c r="I25" i="87"/>
  <c r="J25" i="87" s="1"/>
  <c r="Y25" i="87" s="1"/>
  <c r="T25" i="87" s="1"/>
  <c r="AF24" i="87"/>
  <c r="AD24" i="87"/>
  <c r="K24" i="87"/>
  <c r="I24" i="87"/>
  <c r="J24" i="87" s="1"/>
  <c r="Y24" i="87" s="1"/>
  <c r="O24" i="87" s="1"/>
  <c r="AF23" i="87"/>
  <c r="AD23" i="87"/>
  <c r="K23" i="87"/>
  <c r="I23" i="87"/>
  <c r="J23" i="87" s="1"/>
  <c r="Y23" i="87" s="1"/>
  <c r="AF22" i="87"/>
  <c r="AD22" i="87"/>
  <c r="K22" i="87"/>
  <c r="I22" i="87"/>
  <c r="J22" i="87" s="1"/>
  <c r="Y22" i="87" s="1"/>
  <c r="AF21" i="87"/>
  <c r="AD21" i="87"/>
  <c r="K21" i="87"/>
  <c r="I21" i="87"/>
  <c r="J21" i="87" s="1"/>
  <c r="Y21" i="87" s="1"/>
  <c r="AF20" i="87"/>
  <c r="AD20" i="87"/>
  <c r="K20" i="87"/>
  <c r="I20" i="87"/>
  <c r="J20" i="87" s="1"/>
  <c r="Y20" i="87" s="1"/>
  <c r="AF19" i="87"/>
  <c r="AD19" i="87"/>
  <c r="K19" i="87"/>
  <c r="I19" i="87"/>
  <c r="J19" i="87" s="1"/>
  <c r="Y19" i="87" s="1"/>
  <c r="AF18" i="87"/>
  <c r="AD18" i="87"/>
  <c r="K18" i="87"/>
  <c r="I18" i="87"/>
  <c r="J18" i="87" s="1"/>
  <c r="Y18" i="87" s="1"/>
  <c r="AF17" i="87"/>
  <c r="AD17" i="87"/>
  <c r="K17" i="87"/>
  <c r="I17" i="87"/>
  <c r="J17" i="87" s="1"/>
  <c r="Y17" i="87" s="1"/>
  <c r="AF16" i="87"/>
  <c r="AD16" i="87"/>
  <c r="K16" i="87"/>
  <c r="I16" i="87"/>
  <c r="J16" i="87" s="1"/>
  <c r="Y16" i="87" s="1"/>
  <c r="AF15" i="87"/>
  <c r="AD15" i="87"/>
  <c r="K15" i="87"/>
  <c r="I15" i="87"/>
  <c r="J15" i="87" s="1"/>
  <c r="Y15" i="87" s="1"/>
  <c r="AF14" i="87"/>
  <c r="AD14" i="87"/>
  <c r="K14" i="87"/>
  <c r="I14" i="87"/>
  <c r="J14" i="87" s="1"/>
  <c r="Y14" i="87" s="1"/>
  <c r="AF13" i="87"/>
  <c r="AD13" i="87"/>
  <c r="K13" i="87"/>
  <c r="I13" i="87"/>
  <c r="J13" i="87" s="1"/>
  <c r="Y13" i="87" s="1"/>
  <c r="AF12" i="87"/>
  <c r="AD12" i="87"/>
  <c r="K12" i="87"/>
  <c r="I12" i="87"/>
  <c r="J12" i="87" s="1"/>
  <c r="Y12" i="87" s="1"/>
  <c r="AF11" i="87"/>
  <c r="AD11" i="87"/>
  <c r="K11" i="87"/>
  <c r="I11" i="87"/>
  <c r="J11" i="87" s="1"/>
  <c r="Y11" i="87" s="1"/>
  <c r="AF10" i="87"/>
  <c r="AD10" i="87"/>
  <c r="K10" i="87"/>
  <c r="I10" i="87"/>
  <c r="J10" i="87" s="1"/>
  <c r="Y10" i="87" s="1"/>
  <c r="AF9" i="87"/>
  <c r="AD9" i="87"/>
  <c r="K9" i="87"/>
  <c r="I9" i="87"/>
  <c r="J9" i="87" s="1"/>
  <c r="Y9" i="87" s="1"/>
  <c r="AF8" i="87"/>
  <c r="AD8" i="87"/>
  <c r="K8" i="87"/>
  <c r="I8" i="87"/>
  <c r="J8" i="87" s="1"/>
  <c r="Y8" i="87" s="1"/>
  <c r="AF53" i="75"/>
  <c r="AD53" i="75"/>
  <c r="K53" i="75"/>
  <c r="I53" i="75"/>
  <c r="J53" i="75" s="1"/>
  <c r="Y53" i="75" s="1"/>
  <c r="M53" i="75" s="1"/>
  <c r="AF52" i="75"/>
  <c r="AD52" i="75"/>
  <c r="K52" i="75"/>
  <c r="I52" i="75"/>
  <c r="J52" i="75" s="1"/>
  <c r="Y52" i="75" s="1"/>
  <c r="AF51" i="75"/>
  <c r="AD51" i="75"/>
  <c r="K51" i="75"/>
  <c r="I51" i="75"/>
  <c r="J51" i="75" s="1"/>
  <c r="Y51" i="75" s="1"/>
  <c r="AF50" i="75"/>
  <c r="AD50" i="75"/>
  <c r="K50" i="75"/>
  <c r="I50" i="75"/>
  <c r="J50" i="75" s="1"/>
  <c r="Y50" i="75" s="1"/>
  <c r="L50" i="75" s="1"/>
  <c r="AF49" i="75"/>
  <c r="AD49" i="75"/>
  <c r="K49" i="75"/>
  <c r="I49" i="75"/>
  <c r="J49" i="75" s="1"/>
  <c r="Y49" i="75" s="1"/>
  <c r="AF48" i="75"/>
  <c r="AD48" i="75"/>
  <c r="K48" i="75"/>
  <c r="I48" i="75"/>
  <c r="J48" i="75" s="1"/>
  <c r="Y48" i="75" s="1"/>
  <c r="AF47" i="75"/>
  <c r="AD47" i="75"/>
  <c r="K47" i="75"/>
  <c r="I47" i="75"/>
  <c r="J47" i="75" s="1"/>
  <c r="Y47" i="75" s="1"/>
  <c r="AF46" i="75"/>
  <c r="AD46" i="75"/>
  <c r="K46" i="75"/>
  <c r="I46" i="75"/>
  <c r="J46" i="75" s="1"/>
  <c r="Y46" i="75" s="1"/>
  <c r="T46" i="75" s="1"/>
  <c r="AF45" i="75"/>
  <c r="AD45" i="75"/>
  <c r="K45" i="75"/>
  <c r="I45" i="75"/>
  <c r="J45" i="75" s="1"/>
  <c r="Y45" i="75" s="1"/>
  <c r="M45" i="75" s="1"/>
  <c r="AF44" i="75"/>
  <c r="AD44" i="75"/>
  <c r="K44" i="75"/>
  <c r="I44" i="75"/>
  <c r="J44" i="75" s="1"/>
  <c r="Y44" i="75" s="1"/>
  <c r="AF43" i="75"/>
  <c r="AD43" i="75"/>
  <c r="K43" i="75"/>
  <c r="I43" i="75"/>
  <c r="J43" i="75" s="1"/>
  <c r="Y43" i="75" s="1"/>
  <c r="AF42" i="75"/>
  <c r="AD42" i="75"/>
  <c r="K42" i="75"/>
  <c r="I42" i="75"/>
  <c r="J42" i="75" s="1"/>
  <c r="Y42" i="75" s="1"/>
  <c r="AF41" i="75"/>
  <c r="AD41" i="75"/>
  <c r="K41" i="75"/>
  <c r="I41" i="75"/>
  <c r="J41" i="75" s="1"/>
  <c r="Y41" i="75" s="1"/>
  <c r="AF40" i="75"/>
  <c r="AD40" i="75"/>
  <c r="K40" i="75"/>
  <c r="I40" i="75"/>
  <c r="J40" i="75" s="1"/>
  <c r="Y40" i="75" s="1"/>
  <c r="AF39" i="75"/>
  <c r="AD39" i="75"/>
  <c r="K39" i="75"/>
  <c r="I39" i="75"/>
  <c r="J39" i="75" s="1"/>
  <c r="Y39" i="75" s="1"/>
  <c r="AF38" i="75"/>
  <c r="AD38" i="75"/>
  <c r="K38" i="75"/>
  <c r="I38" i="75"/>
  <c r="J38" i="75" s="1"/>
  <c r="Y38" i="75" s="1"/>
  <c r="AF37" i="75"/>
  <c r="AD37" i="75"/>
  <c r="K37" i="75"/>
  <c r="I37" i="75"/>
  <c r="J37" i="75" s="1"/>
  <c r="Y37" i="75" s="1"/>
  <c r="T37" i="75" s="1"/>
  <c r="AF36" i="75"/>
  <c r="AD36" i="75"/>
  <c r="K36" i="75"/>
  <c r="I36" i="75"/>
  <c r="J36" i="75" s="1"/>
  <c r="Y36" i="75" s="1"/>
  <c r="AF35" i="75"/>
  <c r="AD35" i="75"/>
  <c r="K35" i="75"/>
  <c r="I35" i="75"/>
  <c r="J35" i="75" s="1"/>
  <c r="Y35" i="75" s="1"/>
  <c r="AF34" i="75"/>
  <c r="AD34" i="75"/>
  <c r="K34" i="75"/>
  <c r="I34" i="75"/>
  <c r="J34" i="75" s="1"/>
  <c r="Y34" i="75" s="1"/>
  <c r="T34" i="75" s="1"/>
  <c r="AF33" i="75"/>
  <c r="AD33" i="75"/>
  <c r="K33" i="75"/>
  <c r="I33" i="75"/>
  <c r="J33" i="75" s="1"/>
  <c r="Y33" i="75" s="1"/>
  <c r="AF32" i="75"/>
  <c r="AD32" i="75"/>
  <c r="K32" i="75"/>
  <c r="I32" i="75"/>
  <c r="J32" i="75" s="1"/>
  <c r="Y32" i="75" s="1"/>
  <c r="T32" i="75" s="1"/>
  <c r="AF31" i="75"/>
  <c r="AD31" i="75"/>
  <c r="K31" i="75"/>
  <c r="I31" i="75"/>
  <c r="J31" i="75" s="1"/>
  <c r="Y31" i="75" s="1"/>
  <c r="AF30" i="75"/>
  <c r="AD30" i="75"/>
  <c r="K30" i="75"/>
  <c r="I30" i="75"/>
  <c r="J30" i="75" s="1"/>
  <c r="Y30" i="75" s="1"/>
  <c r="AF29" i="75"/>
  <c r="AD29" i="75"/>
  <c r="K29" i="75"/>
  <c r="I29" i="75"/>
  <c r="J29" i="75" s="1"/>
  <c r="Y29" i="75" s="1"/>
  <c r="AF28" i="75"/>
  <c r="AD28" i="75"/>
  <c r="K28" i="75"/>
  <c r="I28" i="75"/>
  <c r="J28" i="75" s="1"/>
  <c r="Y28" i="75" s="1"/>
  <c r="AF27" i="75"/>
  <c r="AD27" i="75"/>
  <c r="K27" i="75"/>
  <c r="I27" i="75"/>
  <c r="J27" i="75" s="1"/>
  <c r="Y27" i="75" s="1"/>
  <c r="AF26" i="75"/>
  <c r="AD26" i="75"/>
  <c r="K26" i="75"/>
  <c r="I26" i="75"/>
  <c r="J26" i="75" s="1"/>
  <c r="Y26" i="75" s="1"/>
  <c r="AF25" i="75"/>
  <c r="AD25" i="75"/>
  <c r="K25" i="75"/>
  <c r="I25" i="75"/>
  <c r="J25" i="75" s="1"/>
  <c r="Y25" i="75" s="1"/>
  <c r="AF24" i="75"/>
  <c r="AD24" i="75"/>
  <c r="K24" i="75"/>
  <c r="I24" i="75"/>
  <c r="J24" i="75" s="1"/>
  <c r="Y24" i="75" s="1"/>
  <c r="AF23" i="75"/>
  <c r="AD23" i="75"/>
  <c r="K23" i="75"/>
  <c r="I23" i="75"/>
  <c r="J23" i="75" s="1"/>
  <c r="Y23" i="75" s="1"/>
  <c r="AF22" i="75"/>
  <c r="AD22" i="75"/>
  <c r="K22" i="75"/>
  <c r="I22" i="75"/>
  <c r="J22" i="75" s="1"/>
  <c r="Y22" i="75" s="1"/>
  <c r="AF21" i="75"/>
  <c r="AD21" i="75"/>
  <c r="K21" i="75"/>
  <c r="I21" i="75"/>
  <c r="J21" i="75" s="1"/>
  <c r="Y21" i="75" s="1"/>
  <c r="AF20" i="75"/>
  <c r="AD20" i="75"/>
  <c r="K20" i="75"/>
  <c r="I20" i="75"/>
  <c r="J20" i="75" s="1"/>
  <c r="Y20" i="75" s="1"/>
  <c r="T20" i="75" s="1"/>
  <c r="AF19" i="75"/>
  <c r="AD19" i="75"/>
  <c r="K19" i="75"/>
  <c r="I19" i="75"/>
  <c r="J19" i="75" s="1"/>
  <c r="Y19" i="75" s="1"/>
  <c r="AF18" i="75"/>
  <c r="AD18" i="75"/>
  <c r="K18" i="75"/>
  <c r="I18" i="75"/>
  <c r="J18" i="75" s="1"/>
  <c r="Y18" i="75" s="1"/>
  <c r="AF17" i="75"/>
  <c r="AD17" i="75"/>
  <c r="K17" i="75"/>
  <c r="I17" i="75"/>
  <c r="J17" i="75" s="1"/>
  <c r="Y17" i="75" s="1"/>
  <c r="AF16" i="75"/>
  <c r="AD16" i="75"/>
  <c r="K16" i="75"/>
  <c r="I16" i="75"/>
  <c r="J16" i="75" s="1"/>
  <c r="Y16" i="75" s="1"/>
  <c r="AF15" i="75"/>
  <c r="AD15" i="75"/>
  <c r="K15" i="75"/>
  <c r="I15" i="75"/>
  <c r="J15" i="75" s="1"/>
  <c r="Y15" i="75" s="1"/>
  <c r="AF14" i="75"/>
  <c r="AD14" i="75"/>
  <c r="K14" i="75"/>
  <c r="I14" i="75"/>
  <c r="J14" i="75" s="1"/>
  <c r="Y14" i="75" s="1"/>
  <c r="T14" i="75" s="1"/>
  <c r="AF13" i="75"/>
  <c r="AD13" i="75"/>
  <c r="K13" i="75"/>
  <c r="I13" i="75"/>
  <c r="J13" i="75" s="1"/>
  <c r="Y13" i="75" s="1"/>
  <c r="AF12" i="75"/>
  <c r="AD12" i="75"/>
  <c r="K12" i="75"/>
  <c r="I12" i="75"/>
  <c r="J12" i="75" s="1"/>
  <c r="Y12" i="75" s="1"/>
  <c r="AF11" i="75"/>
  <c r="AD11" i="75"/>
  <c r="K11" i="75"/>
  <c r="I11" i="75"/>
  <c r="J11" i="75" s="1"/>
  <c r="Y11" i="75" s="1"/>
  <c r="AF10" i="75"/>
  <c r="AD10" i="75"/>
  <c r="K10" i="75"/>
  <c r="I10" i="75"/>
  <c r="J10" i="75" s="1"/>
  <c r="Y10" i="75" s="1"/>
  <c r="AF9" i="75"/>
  <c r="AD9" i="75"/>
  <c r="K9" i="75"/>
  <c r="I9" i="75"/>
  <c r="J9" i="75" s="1"/>
  <c r="Y9" i="75" s="1"/>
  <c r="AF8" i="75"/>
  <c r="AD8" i="75"/>
  <c r="K8" i="75"/>
  <c r="I8" i="75"/>
  <c r="J8" i="75" s="1"/>
  <c r="Y8" i="75" s="1"/>
  <c r="AF49" i="74"/>
  <c r="AD49" i="74"/>
  <c r="K49" i="74"/>
  <c r="I49" i="74"/>
  <c r="J49" i="74" s="1"/>
  <c r="Y49" i="74" s="1"/>
  <c r="AF48" i="74"/>
  <c r="AD48" i="74"/>
  <c r="K48" i="74"/>
  <c r="I48" i="74"/>
  <c r="J48" i="74" s="1"/>
  <c r="Y48" i="74" s="1"/>
  <c r="AL8" i="78"/>
  <c r="AL9" i="78"/>
  <c r="AL121" i="78"/>
  <c r="AL122" i="78"/>
  <c r="AL123" i="78"/>
  <c r="AL124" i="78"/>
  <c r="AL125" i="78"/>
  <c r="AL126" i="78"/>
  <c r="AL127" i="78"/>
  <c r="AL128" i="78"/>
  <c r="AL129" i="78"/>
  <c r="AL130" i="78"/>
  <c r="AL131" i="78"/>
  <c r="AL132" i="78"/>
  <c r="AL133" i="78"/>
  <c r="AL134" i="78"/>
  <c r="AL135" i="78"/>
  <c r="AL136" i="78"/>
  <c r="AL137" i="78"/>
  <c r="AL138" i="78"/>
  <c r="AH9" i="78"/>
  <c r="AH121" i="78"/>
  <c r="AH122" i="78"/>
  <c r="AH123" i="78"/>
  <c r="AH124" i="78"/>
  <c r="AH125" i="78"/>
  <c r="AH8" i="78"/>
  <c r="M27" i="74" l="1"/>
  <c r="P27" i="74"/>
  <c r="N27" i="74"/>
  <c r="O27" i="74"/>
  <c r="L27" i="74"/>
  <c r="AN61" i="78"/>
  <c r="L93" i="78"/>
  <c r="P93" i="78"/>
  <c r="O93" i="78"/>
  <c r="M93" i="78"/>
  <c r="N93" i="78"/>
  <c r="N92" i="78"/>
  <c r="P92" i="78"/>
  <c r="O92" i="78"/>
  <c r="L92" i="78"/>
  <c r="M92" i="78"/>
  <c r="P91" i="78"/>
  <c r="M91" i="78"/>
  <c r="O91" i="78"/>
  <c r="L91" i="78"/>
  <c r="N91" i="78"/>
  <c r="R90" i="78"/>
  <c r="P90" i="78"/>
  <c r="M90" i="78"/>
  <c r="L90" i="78"/>
  <c r="N90" i="78"/>
  <c r="O90" i="78"/>
  <c r="T89" i="78"/>
  <c r="P89" i="78"/>
  <c r="N89" i="78"/>
  <c r="M89" i="78"/>
  <c r="O89" i="78"/>
  <c r="L89" i="78"/>
  <c r="P88" i="78"/>
  <c r="M88" i="78"/>
  <c r="N88" i="78"/>
  <c r="O88" i="78"/>
  <c r="L88" i="78"/>
  <c r="T87" i="78"/>
  <c r="O87" i="78"/>
  <c r="M87" i="78"/>
  <c r="P87" i="78"/>
  <c r="N87" i="78"/>
  <c r="L87" i="78"/>
  <c r="R86" i="78"/>
  <c r="N86" i="78"/>
  <c r="P86" i="78"/>
  <c r="L86" i="78"/>
  <c r="M86" i="78"/>
  <c r="O86" i="78"/>
  <c r="T85" i="78"/>
  <c r="N85" i="78"/>
  <c r="P85" i="78"/>
  <c r="M85" i="78"/>
  <c r="O85" i="78"/>
  <c r="L85" i="78"/>
  <c r="N84" i="78"/>
  <c r="P84" i="78"/>
  <c r="L84" i="78"/>
  <c r="M84" i="78"/>
  <c r="O84" i="78"/>
  <c r="R83" i="78"/>
  <c r="P83" i="78"/>
  <c r="M83" i="78"/>
  <c r="N83" i="78"/>
  <c r="L83" i="78"/>
  <c r="O83" i="78"/>
  <c r="M82" i="78"/>
  <c r="P82" i="78"/>
  <c r="L82" i="78"/>
  <c r="O82" i="78"/>
  <c r="N82" i="78"/>
  <c r="L81" i="78"/>
  <c r="O81" i="78"/>
  <c r="M81" i="78"/>
  <c r="N81" i="78"/>
  <c r="P81" i="78"/>
  <c r="O80" i="78"/>
  <c r="N80" i="78"/>
  <c r="M80" i="78"/>
  <c r="P80" i="78"/>
  <c r="L80" i="78"/>
  <c r="L79" i="78"/>
  <c r="O79" i="78"/>
  <c r="M79" i="78"/>
  <c r="N79" i="78"/>
  <c r="P79" i="78"/>
  <c r="R78" i="78"/>
  <c r="M78" i="78"/>
  <c r="O78" i="78"/>
  <c r="L78" i="78"/>
  <c r="N78" i="78"/>
  <c r="P78" i="78"/>
  <c r="M77" i="78"/>
  <c r="O77" i="78"/>
  <c r="L77" i="78"/>
  <c r="P77" i="78"/>
  <c r="N77" i="78"/>
  <c r="L76" i="78"/>
  <c r="O76" i="78"/>
  <c r="M76" i="78"/>
  <c r="N76" i="78"/>
  <c r="P76" i="78"/>
  <c r="O75" i="78"/>
  <c r="L75" i="78"/>
  <c r="M75" i="78"/>
  <c r="N75" i="78"/>
  <c r="P75" i="78"/>
  <c r="M74" i="78"/>
  <c r="L74" i="78"/>
  <c r="P74" i="78"/>
  <c r="N74" i="78"/>
  <c r="O74" i="78"/>
  <c r="T73" i="78"/>
  <c r="N73" i="78"/>
  <c r="M73" i="78"/>
  <c r="O73" i="78"/>
  <c r="L73" i="78"/>
  <c r="P73" i="78"/>
  <c r="O72" i="78"/>
  <c r="P72" i="78"/>
  <c r="N72" i="78"/>
  <c r="L72" i="78"/>
  <c r="M72" i="78"/>
  <c r="L71" i="78"/>
  <c r="N71" i="78"/>
  <c r="P71" i="78"/>
  <c r="O71" i="78"/>
  <c r="M71" i="78"/>
  <c r="N70" i="78"/>
  <c r="P70" i="78"/>
  <c r="M70" i="78"/>
  <c r="L70" i="78"/>
  <c r="O70" i="78"/>
  <c r="P69" i="78"/>
  <c r="N69" i="78"/>
  <c r="M69" i="78"/>
  <c r="O69" i="78"/>
  <c r="L69" i="78"/>
  <c r="O68" i="78"/>
  <c r="M68" i="78"/>
  <c r="L68" i="78"/>
  <c r="P68" i="78"/>
  <c r="N68" i="78"/>
  <c r="O67" i="78"/>
  <c r="L67" i="78"/>
  <c r="P67" i="78"/>
  <c r="N67" i="78"/>
  <c r="M67" i="78"/>
  <c r="L66" i="78"/>
  <c r="M66" i="78"/>
  <c r="O66" i="78"/>
  <c r="P66" i="78"/>
  <c r="N66" i="78"/>
  <c r="O65" i="78"/>
  <c r="N65" i="78"/>
  <c r="M65" i="78"/>
  <c r="P65" i="78"/>
  <c r="L65" i="78"/>
  <c r="R64" i="78"/>
  <c r="P64" i="78"/>
  <c r="M64" i="78"/>
  <c r="N64" i="78"/>
  <c r="O64" i="78"/>
  <c r="L64" i="78"/>
  <c r="R63" i="78"/>
  <c r="M63" i="78"/>
  <c r="P63" i="78"/>
  <c r="N63" i="78"/>
  <c r="O63" i="78"/>
  <c r="L63" i="78"/>
  <c r="R62" i="78"/>
  <c r="O62" i="78"/>
  <c r="L62" i="78"/>
  <c r="P62" i="78"/>
  <c r="N62" i="78"/>
  <c r="M62" i="78"/>
  <c r="N61" i="78"/>
  <c r="O61" i="78"/>
  <c r="M61" i="78"/>
  <c r="P61" i="78"/>
  <c r="L61" i="78"/>
  <c r="P60" i="78"/>
  <c r="L60" i="78"/>
  <c r="M60" i="78"/>
  <c r="O60" i="78"/>
  <c r="N60" i="78"/>
  <c r="M59" i="78"/>
  <c r="O59" i="78"/>
  <c r="L59" i="78"/>
  <c r="P59" i="78"/>
  <c r="N59" i="78"/>
  <c r="R58" i="78"/>
  <c r="L58" i="78"/>
  <c r="P58" i="78"/>
  <c r="O58" i="78"/>
  <c r="M58" i="78"/>
  <c r="N58" i="78"/>
  <c r="M57" i="78"/>
  <c r="N57" i="78"/>
  <c r="P57" i="78"/>
  <c r="O57" i="78"/>
  <c r="L57" i="78"/>
  <c r="T56" i="78"/>
  <c r="P56" i="78"/>
  <c r="L56" i="78"/>
  <c r="N56" i="78"/>
  <c r="M56" i="78"/>
  <c r="O56" i="78"/>
  <c r="O55" i="78"/>
  <c r="L55" i="78"/>
  <c r="N55" i="78"/>
  <c r="P55" i="78"/>
  <c r="M55" i="78"/>
  <c r="O54" i="78"/>
  <c r="P54" i="78"/>
  <c r="N54" i="78"/>
  <c r="M54" i="78"/>
  <c r="L54" i="78"/>
  <c r="L53" i="78"/>
  <c r="M53" i="78"/>
  <c r="N53" i="78"/>
  <c r="P53" i="78"/>
  <c r="O53" i="78"/>
  <c r="T52" i="78"/>
  <c r="L52" i="78"/>
  <c r="O52" i="78"/>
  <c r="P52" i="78"/>
  <c r="M52" i="78"/>
  <c r="N52" i="78"/>
  <c r="M51" i="78"/>
  <c r="N51" i="78"/>
  <c r="O51" i="78"/>
  <c r="P51" i="78"/>
  <c r="L51" i="78"/>
  <c r="N50" i="78"/>
  <c r="L50" i="78"/>
  <c r="O50" i="78"/>
  <c r="P50" i="78"/>
  <c r="M50" i="78"/>
  <c r="R49" i="78"/>
  <c r="N49" i="78"/>
  <c r="P49" i="78"/>
  <c r="O49" i="78"/>
  <c r="M49" i="78"/>
  <c r="L49" i="78"/>
  <c r="L48" i="78"/>
  <c r="O48" i="78"/>
  <c r="M48" i="78"/>
  <c r="P48" i="78"/>
  <c r="N48" i="78"/>
  <c r="T47" i="78"/>
  <c r="M47" i="78"/>
  <c r="N47" i="78"/>
  <c r="O47" i="78"/>
  <c r="L47" i="78"/>
  <c r="P47" i="78"/>
  <c r="M46" i="78"/>
  <c r="P46" i="78"/>
  <c r="N46" i="78"/>
  <c r="L46" i="78"/>
  <c r="O46" i="78"/>
  <c r="N45" i="78"/>
  <c r="P45" i="78"/>
  <c r="L45" i="78"/>
  <c r="O45" i="78"/>
  <c r="M45" i="78"/>
  <c r="P44" i="78"/>
  <c r="M44" i="78"/>
  <c r="O44" i="78"/>
  <c r="L44" i="78"/>
  <c r="N44" i="78"/>
  <c r="T43" i="78"/>
  <c r="N43" i="78"/>
  <c r="P43" i="78"/>
  <c r="L43" i="78"/>
  <c r="M43" i="78"/>
  <c r="O43" i="78"/>
  <c r="T42" i="78"/>
  <c r="P42" i="78"/>
  <c r="N42" i="78"/>
  <c r="L42" i="78"/>
  <c r="O42" i="78"/>
  <c r="M42" i="78"/>
  <c r="T41" i="78"/>
  <c r="M41" i="78"/>
  <c r="O41" i="78"/>
  <c r="P41" i="78"/>
  <c r="N41" i="78"/>
  <c r="L41" i="78"/>
  <c r="N40" i="78"/>
  <c r="O40" i="78"/>
  <c r="P40" i="78"/>
  <c r="L40" i="78"/>
  <c r="M40" i="78"/>
  <c r="P39" i="78"/>
  <c r="L39" i="78"/>
  <c r="O39" i="78"/>
  <c r="N39" i="78"/>
  <c r="M39" i="78"/>
  <c r="T38" i="78"/>
  <c r="O38" i="78"/>
  <c r="N38" i="78"/>
  <c r="M38" i="78"/>
  <c r="P38" i="78"/>
  <c r="L38" i="78"/>
  <c r="P37" i="78"/>
  <c r="N37" i="78"/>
  <c r="M37" i="78"/>
  <c r="O37" i="78"/>
  <c r="L37" i="78"/>
  <c r="O36" i="78"/>
  <c r="P36" i="78"/>
  <c r="N36" i="78"/>
  <c r="M36" i="78"/>
  <c r="L36" i="78"/>
  <c r="L35" i="78"/>
  <c r="O35" i="78"/>
  <c r="N35" i="78"/>
  <c r="P35" i="78"/>
  <c r="M35" i="78"/>
  <c r="T34" i="78"/>
  <c r="L34" i="78"/>
  <c r="N34" i="78"/>
  <c r="P34" i="78"/>
  <c r="M34" i="78"/>
  <c r="O34" i="78"/>
  <c r="L33" i="78"/>
  <c r="O33" i="78"/>
  <c r="N33" i="78"/>
  <c r="M33" i="78"/>
  <c r="P33" i="78"/>
  <c r="M32" i="78"/>
  <c r="N32" i="78"/>
  <c r="L32" i="78"/>
  <c r="O32" i="78"/>
  <c r="P32" i="78"/>
  <c r="M31" i="78"/>
  <c r="O31" i="78"/>
  <c r="L31" i="78"/>
  <c r="P31" i="78"/>
  <c r="N31" i="78"/>
  <c r="N30" i="78"/>
  <c r="P30" i="78"/>
  <c r="M30" i="78"/>
  <c r="L30" i="78"/>
  <c r="O30" i="78"/>
  <c r="T29" i="78"/>
  <c r="O29" i="78"/>
  <c r="L29" i="78"/>
  <c r="N29" i="78"/>
  <c r="M29" i="78"/>
  <c r="P29" i="78"/>
  <c r="O28" i="78"/>
  <c r="L28" i="78"/>
  <c r="P28" i="78"/>
  <c r="M28" i="78"/>
  <c r="N28" i="78"/>
  <c r="O27" i="78"/>
  <c r="M27" i="78"/>
  <c r="L27" i="78"/>
  <c r="N27" i="78"/>
  <c r="P27" i="78"/>
  <c r="O26" i="78"/>
  <c r="N26" i="78"/>
  <c r="L26" i="78"/>
  <c r="M26" i="78"/>
  <c r="P26" i="78"/>
  <c r="L25" i="78"/>
  <c r="M25" i="78"/>
  <c r="N25" i="78"/>
  <c r="P25" i="78"/>
  <c r="O25" i="78"/>
  <c r="R24" i="78"/>
  <c r="N24" i="78"/>
  <c r="M24" i="78"/>
  <c r="L24" i="78"/>
  <c r="O24" i="78"/>
  <c r="P24" i="78"/>
  <c r="N23" i="78"/>
  <c r="P23" i="78"/>
  <c r="L23" i="78"/>
  <c r="O23" i="78"/>
  <c r="M23" i="78"/>
  <c r="O22" i="78"/>
  <c r="L22" i="78"/>
  <c r="N22" i="78"/>
  <c r="M22" i="78"/>
  <c r="P22" i="78"/>
  <c r="O21" i="78"/>
  <c r="M21" i="78"/>
  <c r="P21" i="78"/>
  <c r="L21" i="78"/>
  <c r="N21" i="78"/>
  <c r="P20" i="78"/>
  <c r="M20" i="78"/>
  <c r="L20" i="78"/>
  <c r="N20" i="78"/>
  <c r="O20" i="78"/>
  <c r="N19" i="78"/>
  <c r="L19" i="78"/>
  <c r="M19" i="78"/>
  <c r="P19" i="78"/>
  <c r="O19" i="78"/>
  <c r="T18" i="78"/>
  <c r="O18" i="78"/>
  <c r="M18" i="78"/>
  <c r="L18" i="78"/>
  <c r="P18" i="78"/>
  <c r="N18" i="78"/>
  <c r="P17" i="78"/>
  <c r="N17" i="78"/>
  <c r="O17" i="78"/>
  <c r="L17" i="78"/>
  <c r="M17" i="78"/>
  <c r="P16" i="78"/>
  <c r="N16" i="78"/>
  <c r="L16" i="78"/>
  <c r="M16" i="78"/>
  <c r="O16" i="78"/>
  <c r="R15" i="78"/>
  <c r="O15" i="78"/>
  <c r="M15" i="78"/>
  <c r="N15" i="78"/>
  <c r="L15" i="78"/>
  <c r="P15" i="78"/>
  <c r="P14" i="78"/>
  <c r="N14" i="78"/>
  <c r="L14" i="78"/>
  <c r="O14" i="78"/>
  <c r="M14" i="78"/>
  <c r="L13" i="78"/>
  <c r="M13" i="78"/>
  <c r="O13" i="78"/>
  <c r="P13" i="78"/>
  <c r="N13" i="78"/>
  <c r="N12" i="78"/>
  <c r="O12" i="78"/>
  <c r="L12" i="78"/>
  <c r="P12" i="78"/>
  <c r="M12" i="78"/>
  <c r="P11" i="78"/>
  <c r="O11" i="78"/>
  <c r="M11" i="78"/>
  <c r="L11" i="78"/>
  <c r="N11" i="78"/>
  <c r="M10" i="78"/>
  <c r="O10" i="78"/>
  <c r="N10" i="78"/>
  <c r="P10" i="78"/>
  <c r="L10" i="78"/>
  <c r="N94" i="78"/>
  <c r="P94" i="78"/>
  <c r="M94" i="78"/>
  <c r="L94" i="78"/>
  <c r="O94" i="78"/>
  <c r="N95" i="78"/>
  <c r="O95" i="78"/>
  <c r="L95" i="78"/>
  <c r="P95" i="78"/>
  <c r="M95" i="78"/>
  <c r="O96" i="78"/>
  <c r="M96" i="78"/>
  <c r="P96" i="78"/>
  <c r="N96" i="78"/>
  <c r="L96" i="78"/>
  <c r="L97" i="78"/>
  <c r="O97" i="78"/>
  <c r="N97" i="78"/>
  <c r="M97" i="78"/>
  <c r="P97" i="78"/>
  <c r="P98" i="78"/>
  <c r="N98" i="78"/>
  <c r="O98" i="78"/>
  <c r="L98" i="78"/>
  <c r="M98" i="78"/>
  <c r="N99" i="78"/>
  <c r="O99" i="78"/>
  <c r="M99" i="78"/>
  <c r="P99" i="78"/>
  <c r="L99" i="78"/>
  <c r="L100" i="78"/>
  <c r="O100" i="78"/>
  <c r="M100" i="78"/>
  <c r="N100" i="78"/>
  <c r="P100" i="78"/>
  <c r="N101" i="78"/>
  <c r="P101" i="78"/>
  <c r="L101" i="78"/>
  <c r="O101" i="78"/>
  <c r="M101" i="78"/>
  <c r="O102" i="78"/>
  <c r="M102" i="78"/>
  <c r="P102" i="78"/>
  <c r="L102" i="78"/>
  <c r="N102" i="78"/>
  <c r="L103" i="78"/>
  <c r="M103" i="78"/>
  <c r="N103" i="78"/>
  <c r="O103" i="78"/>
  <c r="P103" i="78"/>
  <c r="P104" i="78"/>
  <c r="L104" i="78"/>
  <c r="N104" i="78"/>
  <c r="M104" i="78"/>
  <c r="O104" i="78"/>
  <c r="R105" i="78"/>
  <c r="P105" i="78"/>
  <c r="N105" i="78"/>
  <c r="L105" i="78"/>
  <c r="M105" i="78"/>
  <c r="O105" i="78"/>
  <c r="M106" i="78"/>
  <c r="O106" i="78"/>
  <c r="N106" i="78"/>
  <c r="L106" i="78"/>
  <c r="P106" i="78"/>
  <c r="P107" i="78"/>
  <c r="L107" i="78"/>
  <c r="N107" i="78"/>
  <c r="O107" i="78"/>
  <c r="M107" i="78"/>
  <c r="L108" i="78"/>
  <c r="P108" i="78"/>
  <c r="N108" i="78"/>
  <c r="M108" i="78"/>
  <c r="O108" i="78"/>
  <c r="T109" i="78"/>
  <c r="L109" i="78"/>
  <c r="P109" i="78"/>
  <c r="N109" i="78"/>
  <c r="M109" i="78"/>
  <c r="O109" i="78"/>
  <c r="O110" i="78"/>
  <c r="L110" i="78"/>
  <c r="N110" i="78"/>
  <c r="M110" i="78"/>
  <c r="P110" i="78"/>
  <c r="AN57" i="78"/>
  <c r="AN55" i="78"/>
  <c r="AN77" i="78"/>
  <c r="AN62" i="78"/>
  <c r="AN73" i="78"/>
  <c r="AH30" i="76"/>
  <c r="AI30" i="76" s="1"/>
  <c r="AH22" i="76"/>
  <c r="AI22" i="76" s="1"/>
  <c r="AH28" i="76"/>
  <c r="AI28" i="76" s="1"/>
  <c r="AH34" i="76"/>
  <c r="AI34" i="76" s="1"/>
  <c r="AH38" i="76"/>
  <c r="AI38" i="76" s="1"/>
  <c r="AH47" i="76"/>
  <c r="AI47" i="76" s="1"/>
  <c r="AH50" i="76"/>
  <c r="AI50" i="76" s="1"/>
  <c r="AH55" i="76"/>
  <c r="AI55" i="76" s="1"/>
  <c r="AH10" i="76"/>
  <c r="AI10" i="76" s="1"/>
  <c r="AH8" i="76"/>
  <c r="AI8" i="76" s="1"/>
  <c r="AH21" i="76"/>
  <c r="AI21" i="76" s="1"/>
  <c r="AH24" i="76"/>
  <c r="AI24" i="76" s="1"/>
  <c r="AH12" i="76"/>
  <c r="AI12" i="76" s="1"/>
  <c r="AH37" i="76"/>
  <c r="AI37" i="76" s="1"/>
  <c r="AH41" i="76"/>
  <c r="AI41" i="76" s="1"/>
  <c r="AH44" i="76"/>
  <c r="AI44" i="76" s="1"/>
  <c r="AH48" i="76"/>
  <c r="AI48" i="76" s="1"/>
  <c r="AH52" i="76"/>
  <c r="AI52" i="76" s="1"/>
  <c r="AH56" i="76"/>
  <c r="AI56" i="76" s="1"/>
  <c r="AH13" i="76"/>
  <c r="AI13" i="76" s="1"/>
  <c r="AH15" i="76"/>
  <c r="AI15" i="76" s="1"/>
  <c r="AH19" i="76"/>
  <c r="AI19" i="76" s="1"/>
  <c r="AH25" i="76"/>
  <c r="AI25" i="76" s="1"/>
  <c r="AH29" i="76"/>
  <c r="AI29" i="76" s="1"/>
  <c r="AH32" i="76"/>
  <c r="AI32" i="76" s="1"/>
  <c r="AH36" i="76"/>
  <c r="AH42" i="76"/>
  <c r="AI42" i="76" s="1"/>
  <c r="AH45" i="76"/>
  <c r="AI45" i="76" s="1"/>
  <c r="AH58" i="76"/>
  <c r="AI58" i="76" s="1"/>
  <c r="AH9" i="76"/>
  <c r="AI9" i="76" s="1"/>
  <c r="AH14" i="76"/>
  <c r="AI14" i="76" s="1"/>
  <c r="AH17" i="76"/>
  <c r="AI17" i="76" s="1"/>
  <c r="AH18" i="76"/>
  <c r="AI18" i="76" s="1"/>
  <c r="AH27" i="76"/>
  <c r="AI27" i="76" s="1"/>
  <c r="AH33" i="76"/>
  <c r="AI33" i="76" s="1"/>
  <c r="AI36" i="76"/>
  <c r="AH40" i="76"/>
  <c r="AI40" i="76" s="1"/>
  <c r="AH43" i="76"/>
  <c r="AI43" i="76" s="1"/>
  <c r="AH53" i="76"/>
  <c r="AI53" i="76" s="1"/>
  <c r="AH59" i="76"/>
  <c r="AI59" i="76" s="1"/>
  <c r="AH11" i="76"/>
  <c r="AI11" i="76" s="1"/>
  <c r="AH16" i="76"/>
  <c r="AI16" i="76" s="1"/>
  <c r="AH20" i="76"/>
  <c r="AI20" i="76" s="1"/>
  <c r="AH23" i="76"/>
  <c r="AI23" i="76" s="1"/>
  <c r="AH26" i="76"/>
  <c r="AI26" i="76" s="1"/>
  <c r="AH31" i="76"/>
  <c r="AI31" i="76" s="1"/>
  <c r="AH35" i="76"/>
  <c r="AI35" i="76" s="1"/>
  <c r="AH39" i="76"/>
  <c r="AI39" i="76" s="1"/>
  <c r="AH46" i="76"/>
  <c r="AI46" i="76" s="1"/>
  <c r="AH49" i="76"/>
  <c r="AI49" i="76" s="1"/>
  <c r="AH51" i="76"/>
  <c r="AI51" i="76" s="1"/>
  <c r="AH54" i="76"/>
  <c r="AI54" i="76" s="1"/>
  <c r="AH57" i="76"/>
  <c r="AI57" i="76" s="1"/>
  <c r="AH60" i="76"/>
  <c r="AI60" i="76" s="1"/>
  <c r="AG22" i="76"/>
  <c r="AG28" i="76"/>
  <c r="AG32" i="76"/>
  <c r="AG36" i="76"/>
  <c r="AG39" i="76"/>
  <c r="AG42" i="76"/>
  <c r="AG48" i="76"/>
  <c r="AG52" i="76"/>
  <c r="AG60" i="76"/>
  <c r="AG13" i="76"/>
  <c r="AG17" i="76"/>
  <c r="AG21" i="76"/>
  <c r="AG26" i="76"/>
  <c r="AG31" i="76"/>
  <c r="AG34" i="76"/>
  <c r="AG37" i="76"/>
  <c r="AG41" i="76"/>
  <c r="AG47" i="76"/>
  <c r="AG51" i="76"/>
  <c r="AG56" i="76"/>
  <c r="AG11" i="76"/>
  <c r="AG14" i="76"/>
  <c r="AG20" i="76"/>
  <c r="AG25" i="76"/>
  <c r="AG29" i="76"/>
  <c r="AG33" i="76"/>
  <c r="AG38" i="76"/>
  <c r="AG44" i="76"/>
  <c r="AG49" i="76"/>
  <c r="AG54" i="76"/>
  <c r="AG10" i="76"/>
  <c r="AG15" i="76"/>
  <c r="AG19" i="76"/>
  <c r="AG24" i="76"/>
  <c r="AG27" i="76"/>
  <c r="AG40" i="76"/>
  <c r="AG43" i="76"/>
  <c r="AG45" i="76"/>
  <c r="AG53" i="76"/>
  <c r="AG8" i="76"/>
  <c r="AG57" i="76"/>
  <c r="AG9" i="76"/>
  <c r="AG18" i="76"/>
  <c r="AG23" i="76"/>
  <c r="AG30" i="76"/>
  <c r="AG35" i="76"/>
  <c r="AG46" i="76"/>
  <c r="AG50" i="76"/>
  <c r="AG55" i="76"/>
  <c r="AG58" i="76"/>
  <c r="AG12" i="76"/>
  <c r="AG16" i="76"/>
  <c r="AG59" i="76"/>
  <c r="AN84" i="78"/>
  <c r="T27" i="74"/>
  <c r="R27" i="74"/>
  <c r="R27" i="87"/>
  <c r="N27" i="87"/>
  <c r="M27" i="87"/>
  <c r="L27" i="87"/>
  <c r="O27" i="87"/>
  <c r="P27" i="87"/>
  <c r="T27" i="87"/>
  <c r="L29" i="67"/>
  <c r="N29" i="67"/>
  <c r="P29" i="67"/>
  <c r="M29" i="67"/>
  <c r="O29" i="67"/>
  <c r="R29" i="67"/>
  <c r="T29" i="67"/>
  <c r="M28" i="67"/>
  <c r="R28" i="67"/>
  <c r="L28" i="67"/>
  <c r="N28" i="67"/>
  <c r="P28" i="67"/>
  <c r="O28" i="67"/>
  <c r="T28" i="67"/>
  <c r="N27" i="67"/>
  <c r="R27" i="67"/>
  <c r="L27" i="67"/>
  <c r="O27" i="67"/>
  <c r="M27" i="67"/>
  <c r="P27" i="67"/>
  <c r="T27" i="67"/>
  <c r="R29" i="86"/>
  <c r="T29" i="86"/>
  <c r="AJ59" i="78"/>
  <c r="AJ58" i="78"/>
  <c r="AJ57" i="78"/>
  <c r="AL52" i="75"/>
  <c r="AL44" i="75"/>
  <c r="AL9" i="75"/>
  <c r="AL48" i="75"/>
  <c r="AL47" i="75"/>
  <c r="AL46" i="75"/>
  <c r="AL26" i="75"/>
  <c r="AL50" i="75"/>
  <c r="AL49" i="75"/>
  <c r="AL45" i="75"/>
  <c r="AL43" i="75"/>
  <c r="AL14" i="75"/>
  <c r="AL12" i="75"/>
  <c r="AL42" i="75"/>
  <c r="AL41" i="75"/>
  <c r="AL40" i="75"/>
  <c r="AL39" i="75"/>
  <c r="AL38" i="75"/>
  <c r="AL31" i="75"/>
  <c r="AL30" i="75"/>
  <c r="AL37" i="75"/>
  <c r="AL27" i="75"/>
  <c r="AL25" i="75"/>
  <c r="AL24" i="75"/>
  <c r="AL22" i="75"/>
  <c r="AL19" i="75"/>
  <c r="AL17" i="75"/>
  <c r="AL36" i="75"/>
  <c r="AL35" i="75"/>
  <c r="AL10" i="75"/>
  <c r="AL34" i="75"/>
  <c r="AL53" i="75"/>
  <c r="AL33" i="75"/>
  <c r="AL8" i="75"/>
  <c r="AL28" i="75"/>
  <c r="AL51" i="75"/>
  <c r="AL32" i="75"/>
  <c r="AL29" i="75"/>
  <c r="AL23" i="75"/>
  <c r="AL20" i="75"/>
  <c r="AL18" i="75"/>
  <c r="AL21" i="75"/>
  <c r="AL15" i="75"/>
  <c r="AL13" i="75"/>
  <c r="AL16" i="75"/>
  <c r="AL11" i="75"/>
  <c r="AH51" i="75"/>
  <c r="AH50" i="75"/>
  <c r="AH23" i="75"/>
  <c r="AH21" i="75"/>
  <c r="AH19" i="75"/>
  <c r="AH17" i="75"/>
  <c r="AH10" i="75"/>
  <c r="AH53" i="75"/>
  <c r="AH35" i="75"/>
  <c r="AH34" i="75"/>
  <c r="AH33" i="75"/>
  <c r="AH29" i="75"/>
  <c r="AH16" i="75"/>
  <c r="AH13" i="75"/>
  <c r="AH9" i="75"/>
  <c r="AH15" i="75"/>
  <c r="AH11" i="75"/>
  <c r="AH8" i="75"/>
  <c r="AH28" i="75"/>
  <c r="AH26" i="75"/>
  <c r="AH24" i="75"/>
  <c r="AH20" i="75"/>
  <c r="AH18" i="75"/>
  <c r="AH14" i="75"/>
  <c r="AH38" i="75"/>
  <c r="AH12" i="75"/>
  <c r="AH37" i="75"/>
  <c r="AH44" i="75"/>
  <c r="AH36" i="75"/>
  <c r="AH49" i="75"/>
  <c r="AH43" i="75"/>
  <c r="AH48" i="75"/>
  <c r="AH32" i="75"/>
  <c r="AH31" i="75"/>
  <c r="AH42" i="75"/>
  <c r="AH47" i="75"/>
  <c r="AH27" i="75"/>
  <c r="AH25" i="75"/>
  <c r="AH41" i="75"/>
  <c r="AH22" i="75"/>
  <c r="AH46" i="75"/>
  <c r="AH40" i="75"/>
  <c r="AH52" i="75"/>
  <c r="AH39" i="75"/>
  <c r="AH45" i="75"/>
  <c r="AH30" i="75"/>
  <c r="AN59" i="78"/>
  <c r="AN69" i="78"/>
  <c r="AN68" i="78"/>
  <c r="BD68" i="78" s="1"/>
  <c r="AN67" i="78"/>
  <c r="AN66" i="78"/>
  <c r="BD66" i="78" s="1"/>
  <c r="AN65" i="78"/>
  <c r="BD65" i="78" s="1"/>
  <c r="AN64" i="78"/>
  <c r="AN63" i="78"/>
  <c r="AN93" i="78"/>
  <c r="BD93" i="78" s="1"/>
  <c r="AN92" i="78"/>
  <c r="BD92" i="78" s="1"/>
  <c r="AN91" i="78"/>
  <c r="BD91" i="78" s="1"/>
  <c r="AN90" i="78"/>
  <c r="BD90" i="78" s="1"/>
  <c r="AN87" i="78"/>
  <c r="BD87" i="78" s="1"/>
  <c r="AN86" i="78"/>
  <c r="BD86" i="78" s="1"/>
  <c r="AN83" i="78"/>
  <c r="BD83" i="78" s="1"/>
  <c r="AN82" i="78"/>
  <c r="BD82" i="78" s="1"/>
  <c r="AN81" i="78"/>
  <c r="BD81" i="78" s="1"/>
  <c r="AN80" i="78"/>
  <c r="BD80" i="78" s="1"/>
  <c r="AN79" i="78"/>
  <c r="BD79" i="78" s="1"/>
  <c r="AN78" i="78"/>
  <c r="BD78" i="78" s="1"/>
  <c r="AN76" i="78"/>
  <c r="BD76" i="78" s="1"/>
  <c r="AN75" i="78"/>
  <c r="AN74" i="78"/>
  <c r="BD74" i="78" s="1"/>
  <c r="AN71" i="78"/>
  <c r="AN70" i="78"/>
  <c r="BD70" i="78" s="1"/>
  <c r="L39" i="75"/>
  <c r="P35" i="75"/>
  <c r="L28" i="87"/>
  <c r="M28" i="87"/>
  <c r="R19" i="78"/>
  <c r="R50" i="78"/>
  <c r="AN56" i="78"/>
  <c r="BD56" i="78" s="1"/>
  <c r="AN72" i="78"/>
  <c r="BD72" i="78" s="1"/>
  <c r="BD37" i="78"/>
  <c r="R82" i="78"/>
  <c r="BD73" i="78"/>
  <c r="BD69" i="78"/>
  <c r="BD75" i="78"/>
  <c r="R28" i="78"/>
  <c r="T77" i="78"/>
  <c r="BD63" i="78"/>
  <c r="BD64" i="78"/>
  <c r="T69" i="78"/>
  <c r="BD71" i="78"/>
  <c r="T59" i="78"/>
  <c r="BD15" i="78"/>
  <c r="BD19" i="78"/>
  <c r="R41" i="78"/>
  <c r="BD61" i="78"/>
  <c r="T64" i="78"/>
  <c r="BD18" i="78"/>
  <c r="BD20" i="78"/>
  <c r="R56" i="78"/>
  <c r="AN60" i="78"/>
  <c r="BD60" i="78" s="1"/>
  <c r="BD16" i="78"/>
  <c r="BD22" i="78"/>
  <c r="BD27" i="78"/>
  <c r="BD39" i="78"/>
  <c r="BD46" i="78"/>
  <c r="BD67" i="78"/>
  <c r="BD30" i="78"/>
  <c r="BD34" i="78"/>
  <c r="BD47" i="78"/>
  <c r="AN88" i="78"/>
  <c r="BD88" i="78" s="1"/>
  <c r="BD12" i="78"/>
  <c r="R10" i="78"/>
  <c r="T10" i="78"/>
  <c r="T16" i="78"/>
  <c r="R16" i="78"/>
  <c r="T12" i="78"/>
  <c r="R12" i="78"/>
  <c r="T31" i="78"/>
  <c r="R31" i="78"/>
  <c r="T35" i="78"/>
  <c r="R35" i="78"/>
  <c r="T20" i="78"/>
  <c r="R20" i="78"/>
  <c r="BD10" i="78"/>
  <c r="BD11" i="78"/>
  <c r="BD14" i="78"/>
  <c r="R14" i="78"/>
  <c r="T14" i="78"/>
  <c r="T25" i="78"/>
  <c r="R25" i="78"/>
  <c r="T11" i="78"/>
  <c r="T57" i="78"/>
  <c r="R57" i="78"/>
  <c r="T13" i="78"/>
  <c r="R13" i="78"/>
  <c r="BD17" i="78"/>
  <c r="T23" i="78"/>
  <c r="BD23" i="78"/>
  <c r="T28" i="78"/>
  <c r="R30" i="78"/>
  <c r="BD40" i="78"/>
  <c r="T91" i="78"/>
  <c r="R91" i="78"/>
  <c r="BD25" i="78"/>
  <c r="T39" i="78"/>
  <c r="R39" i="78"/>
  <c r="R46" i="78"/>
  <c r="T46" i="78"/>
  <c r="R33" i="78"/>
  <c r="T48" i="78"/>
  <c r="R48" i="78"/>
  <c r="BD116" i="78"/>
  <c r="BD28" i="78"/>
  <c r="BD36" i="78"/>
  <c r="BD44" i="78"/>
  <c r="T27" i="78"/>
  <c r="R27" i="78"/>
  <c r="R11" i="78"/>
  <c r="T15" i="78"/>
  <c r="T24" i="78"/>
  <c r="T33" i="78"/>
  <c r="BD43" i="78"/>
  <c r="BD120" i="78"/>
  <c r="N115" i="78"/>
  <c r="T17" i="78"/>
  <c r="R17" i="78"/>
  <c r="BD21" i="78"/>
  <c r="R23" i="78"/>
  <c r="T26" i="78"/>
  <c r="R26" i="78"/>
  <c r="BD29" i="78"/>
  <c r="T30" i="78"/>
  <c r="T36" i="78"/>
  <c r="R36" i="78"/>
  <c r="BD41" i="78"/>
  <c r="BD42" i="78"/>
  <c r="T53" i="78"/>
  <c r="R53" i="78"/>
  <c r="BD53" i="78"/>
  <c r="T21" i="78"/>
  <c r="R21" i="78"/>
  <c r="R22" i="78"/>
  <c r="T60" i="78"/>
  <c r="R60" i="78"/>
  <c r="R18" i="78"/>
  <c r="T19" i="78"/>
  <c r="T22" i="78"/>
  <c r="R29" i="78"/>
  <c r="BD32" i="78"/>
  <c r="T37" i="78"/>
  <c r="R37" i="78"/>
  <c r="BD38" i="78"/>
  <c r="R43" i="78"/>
  <c r="T44" i="78"/>
  <c r="R44" i="78"/>
  <c r="T65" i="78"/>
  <c r="R65" i="78"/>
  <c r="BD24" i="78"/>
  <c r="BD13" i="78"/>
  <c r="BD26" i="78"/>
  <c r="T32" i="78"/>
  <c r="R32" i="78"/>
  <c r="BD33" i="78"/>
  <c r="T45" i="78"/>
  <c r="R45" i="78"/>
  <c r="BD50" i="78"/>
  <c r="R55" i="78"/>
  <c r="T55" i="78"/>
  <c r="T61" i="78"/>
  <c r="R61" i="78"/>
  <c r="R38" i="78"/>
  <c r="BD48" i="78"/>
  <c r="AN58" i="78"/>
  <c r="BD58" i="78" s="1"/>
  <c r="T71" i="78"/>
  <c r="R71" i="78"/>
  <c r="R34" i="78"/>
  <c r="R52" i="78"/>
  <c r="BD55" i="78"/>
  <c r="BD59" i="78"/>
  <c r="R67" i="78"/>
  <c r="T67" i="78"/>
  <c r="T40" i="78"/>
  <c r="R40" i="78"/>
  <c r="BD45" i="78"/>
  <c r="T63" i="78"/>
  <c r="T79" i="78"/>
  <c r="R79" i="78"/>
  <c r="BD31" i="78"/>
  <c r="BD35" i="78"/>
  <c r="T49" i="78"/>
  <c r="BD49" i="78"/>
  <c r="BD101" i="78"/>
  <c r="R47" i="78"/>
  <c r="T54" i="78"/>
  <c r="R54" i="78"/>
  <c r="T76" i="78"/>
  <c r="R76" i="78"/>
  <c r="R42" i="78"/>
  <c r="T50" i="78"/>
  <c r="T51" i="78"/>
  <c r="R51" i="78"/>
  <c r="R81" i="78"/>
  <c r="T81" i="78"/>
  <c r="BD57" i="78"/>
  <c r="T74" i="78"/>
  <c r="R74" i="78"/>
  <c r="T75" i="78"/>
  <c r="R75" i="78"/>
  <c r="BD51" i="78"/>
  <c r="BD62" i="78"/>
  <c r="T70" i="78"/>
  <c r="R70" i="78"/>
  <c r="T83" i="78"/>
  <c r="BD52" i="78"/>
  <c r="T58" i="78"/>
  <c r="R59" i="78"/>
  <c r="T62" i="78"/>
  <c r="R87" i="78"/>
  <c r="BD54" i="78"/>
  <c r="T66" i="78"/>
  <c r="R66" i="78"/>
  <c r="R68" i="78"/>
  <c r="T68" i="78"/>
  <c r="BD77" i="78"/>
  <c r="R69" i="78"/>
  <c r="R77" i="78"/>
  <c r="BD84" i="78"/>
  <c r="AN85" i="78"/>
  <c r="BD85" i="78" s="1"/>
  <c r="T72" i="78"/>
  <c r="R72" i="78"/>
  <c r="T86" i="78"/>
  <c r="T88" i="78"/>
  <c r="R88" i="78"/>
  <c r="R89" i="78"/>
  <c r="R73" i="78"/>
  <c r="T82" i="78"/>
  <c r="T84" i="78"/>
  <c r="R84" i="78"/>
  <c r="AN89" i="78"/>
  <c r="BD89" i="78" s="1"/>
  <c r="R85" i="78"/>
  <c r="T90" i="78"/>
  <c r="T92" i="78"/>
  <c r="R92" i="78"/>
  <c r="T78" i="78"/>
  <c r="T80" i="78"/>
  <c r="R80" i="78"/>
  <c r="T93" i="78"/>
  <c r="R93" i="78"/>
  <c r="L111" i="78"/>
  <c r="M111" i="78"/>
  <c r="BD100" i="78"/>
  <c r="BD109" i="78"/>
  <c r="BD117" i="78"/>
  <c r="BD112" i="78"/>
  <c r="BD106" i="78"/>
  <c r="BD105" i="78"/>
  <c r="BD97" i="78"/>
  <c r="BD96" i="78"/>
  <c r="BD108" i="78"/>
  <c r="BD104" i="78"/>
  <c r="L112" i="78"/>
  <c r="R97" i="78"/>
  <c r="T97" i="78"/>
  <c r="L117" i="78"/>
  <c r="M117" i="78"/>
  <c r="N117" i="78"/>
  <c r="O117" i="78"/>
  <c r="T117" i="78"/>
  <c r="R117" i="78"/>
  <c r="P117" i="78"/>
  <c r="R114" i="78"/>
  <c r="T114" i="78"/>
  <c r="L114" i="78"/>
  <c r="M114" i="78"/>
  <c r="N114" i="78"/>
  <c r="O114" i="78"/>
  <c r="P114" i="78"/>
  <c r="BD113" i="78"/>
  <c r="R101" i="78"/>
  <c r="T101" i="78"/>
  <c r="R118" i="78"/>
  <c r="T118" i="78"/>
  <c r="L118" i="78"/>
  <c r="M118" i="78"/>
  <c r="N118" i="78"/>
  <c r="O118" i="78"/>
  <c r="P118" i="78"/>
  <c r="L113" i="78"/>
  <c r="M113" i="78"/>
  <c r="N113" i="78"/>
  <c r="O113" i="78"/>
  <c r="R113" i="78"/>
  <c r="T113" i="78"/>
  <c r="P113" i="78"/>
  <c r="O119" i="78"/>
  <c r="P119" i="78"/>
  <c r="R119" i="78"/>
  <c r="T119" i="78"/>
  <c r="M116" i="78"/>
  <c r="N116" i="78"/>
  <c r="O116" i="78"/>
  <c r="P116" i="78"/>
  <c r="R116" i="78"/>
  <c r="M112" i="78"/>
  <c r="N112" i="78"/>
  <c r="O112" i="78"/>
  <c r="P112" i="78"/>
  <c r="R112" i="78"/>
  <c r="R106" i="78"/>
  <c r="T106" i="78"/>
  <c r="T105" i="78"/>
  <c r="R104" i="78"/>
  <c r="T104" i="78"/>
  <c r="R103" i="78"/>
  <c r="T103" i="78"/>
  <c r="R100" i="78"/>
  <c r="T100" i="78"/>
  <c r="BD95" i="78"/>
  <c r="O111" i="78"/>
  <c r="P111" i="78"/>
  <c r="R111" i="78"/>
  <c r="T111" i="78"/>
  <c r="BD107" i="78"/>
  <c r="BD102" i="78"/>
  <c r="R99" i="78"/>
  <c r="T99" i="78"/>
  <c r="N119" i="78"/>
  <c r="BD118" i="78"/>
  <c r="BD114" i="78"/>
  <c r="R102" i="78"/>
  <c r="T102" i="78"/>
  <c r="BD98" i="78"/>
  <c r="O115" i="78"/>
  <c r="P115" i="78"/>
  <c r="R115" i="78"/>
  <c r="T115" i="78"/>
  <c r="BD119" i="78"/>
  <c r="M119" i="78"/>
  <c r="BD115" i="78"/>
  <c r="M115" i="78"/>
  <c r="R98" i="78"/>
  <c r="T98" i="78"/>
  <c r="R96" i="78"/>
  <c r="T96" i="78"/>
  <c r="L119" i="78"/>
  <c r="T116" i="78"/>
  <c r="L115" i="78"/>
  <c r="BD111" i="78"/>
  <c r="N111" i="78"/>
  <c r="BD110" i="78"/>
  <c r="BD103" i="78"/>
  <c r="BD99" i="78"/>
  <c r="M120" i="78"/>
  <c r="N120" i="78"/>
  <c r="O120" i="78"/>
  <c r="P120" i="78"/>
  <c r="R120" i="78"/>
  <c r="L120" i="78"/>
  <c r="L116" i="78"/>
  <c r="R110" i="78"/>
  <c r="T110" i="78"/>
  <c r="T108" i="78"/>
  <c r="R108" i="78"/>
  <c r="R95" i="78"/>
  <c r="T95" i="78"/>
  <c r="R109" i="78"/>
  <c r="R107" i="78"/>
  <c r="T107" i="78"/>
  <c r="BD94" i="78"/>
  <c r="R94" i="78"/>
  <c r="T94" i="78"/>
  <c r="L53" i="75"/>
  <c r="N36" i="75"/>
  <c r="O34" i="75"/>
  <c r="R43" i="75"/>
  <c r="P45" i="75"/>
  <c r="P10" i="75"/>
  <c r="P21" i="75"/>
  <c r="L26" i="75"/>
  <c r="N42" i="75"/>
  <c r="R50" i="75"/>
  <c r="N11" i="75"/>
  <c r="M13" i="75"/>
  <c r="M33" i="75"/>
  <c r="N10" i="75"/>
  <c r="O25" i="75"/>
  <c r="M25" i="75"/>
  <c r="T25" i="75"/>
  <c r="R51" i="75"/>
  <c r="T51" i="75"/>
  <c r="T48" i="75"/>
  <c r="L48" i="75"/>
  <c r="N41" i="75"/>
  <c r="T41" i="75"/>
  <c r="M21" i="75"/>
  <c r="M36" i="75"/>
  <c r="O47" i="75"/>
  <c r="M19" i="75"/>
  <c r="R37" i="75"/>
  <c r="M42" i="75"/>
  <c r="N51" i="75"/>
  <c r="O33" i="75"/>
  <c r="P38" i="75"/>
  <c r="P20" i="75"/>
  <c r="M22" i="75"/>
  <c r="R9" i="75"/>
  <c r="L25" i="75"/>
  <c r="N50" i="75"/>
  <c r="L22" i="75"/>
  <c r="N25" i="75"/>
  <c r="O35" i="75"/>
  <c r="R36" i="75"/>
  <c r="M50" i="75"/>
  <c r="N38" i="75"/>
  <c r="R42" i="75"/>
  <c r="O16" i="75"/>
  <c r="L17" i="75"/>
  <c r="T43" i="87"/>
  <c r="O43" i="87"/>
  <c r="T12" i="87"/>
  <c r="L12" i="87"/>
  <c r="N12" i="87"/>
  <c r="R29" i="87"/>
  <c r="T29" i="87"/>
  <c r="N29" i="87"/>
  <c r="T20" i="87"/>
  <c r="N20" i="87"/>
  <c r="L20" i="87"/>
  <c r="P12" i="87"/>
  <c r="P25" i="87"/>
  <c r="P20" i="87"/>
  <c r="O25" i="87"/>
  <c r="M14" i="87"/>
  <c r="L14" i="87"/>
  <c r="T14" i="87"/>
  <c r="R14" i="87"/>
  <c r="P14" i="87"/>
  <c r="O14" i="87"/>
  <c r="N14" i="87"/>
  <c r="O16" i="87"/>
  <c r="N16" i="87"/>
  <c r="M16" i="87"/>
  <c r="L16" i="87"/>
  <c r="T16" i="87"/>
  <c r="R16" i="87"/>
  <c r="P16" i="87"/>
  <c r="L9" i="87"/>
  <c r="T9" i="87"/>
  <c r="R9" i="87"/>
  <c r="P9" i="87"/>
  <c r="O9" i="87"/>
  <c r="N9" i="87"/>
  <c r="M9" i="87"/>
  <c r="N19" i="87"/>
  <c r="M19" i="87"/>
  <c r="R19" i="87"/>
  <c r="L19" i="87"/>
  <c r="T19" i="87"/>
  <c r="P19" i="87"/>
  <c r="O19" i="87"/>
  <c r="P21" i="87"/>
  <c r="O21" i="87"/>
  <c r="N21" i="87"/>
  <c r="M21" i="87"/>
  <c r="L21" i="87"/>
  <c r="T21" i="87"/>
  <c r="R21" i="87"/>
  <c r="T23" i="87"/>
  <c r="R23" i="87"/>
  <c r="P23" i="87"/>
  <c r="O23" i="87"/>
  <c r="N23" i="87"/>
  <c r="M23" i="87"/>
  <c r="L23" i="87"/>
  <c r="R10" i="87"/>
  <c r="P10" i="87"/>
  <c r="O10" i="87"/>
  <c r="L10" i="87"/>
  <c r="N10" i="87"/>
  <c r="M10" i="87"/>
  <c r="T10" i="87"/>
  <c r="M22" i="87"/>
  <c r="L22" i="87"/>
  <c r="T22" i="87"/>
  <c r="R22" i="87"/>
  <c r="P22" i="87"/>
  <c r="O22" i="87"/>
  <c r="N22" i="87"/>
  <c r="L17" i="87"/>
  <c r="T17" i="87"/>
  <c r="R17" i="87"/>
  <c r="P17" i="87"/>
  <c r="O17" i="87"/>
  <c r="N17" i="87"/>
  <c r="M17" i="87"/>
  <c r="O8" i="87"/>
  <c r="N8" i="87"/>
  <c r="T8" i="87"/>
  <c r="M8" i="87"/>
  <c r="L8" i="87"/>
  <c r="R8" i="87"/>
  <c r="P8" i="87"/>
  <c r="R18" i="87"/>
  <c r="P18" i="87"/>
  <c r="O18" i="87"/>
  <c r="N18" i="87"/>
  <c r="M18" i="87"/>
  <c r="L18" i="87"/>
  <c r="T18" i="87"/>
  <c r="N11" i="87"/>
  <c r="M11" i="87"/>
  <c r="L11" i="87"/>
  <c r="T11" i="87"/>
  <c r="R11" i="87"/>
  <c r="P11" i="87"/>
  <c r="O11" i="87"/>
  <c r="P13" i="87"/>
  <c r="O13" i="87"/>
  <c r="N13" i="87"/>
  <c r="M13" i="87"/>
  <c r="L13" i="87"/>
  <c r="T13" i="87"/>
  <c r="R13" i="87"/>
  <c r="T15" i="87"/>
  <c r="R15" i="87"/>
  <c r="P15" i="87"/>
  <c r="O15" i="87"/>
  <c r="N15" i="87"/>
  <c r="M15" i="87"/>
  <c r="L15" i="87"/>
  <c r="L26" i="87"/>
  <c r="R26" i="87"/>
  <c r="N26" i="87"/>
  <c r="T26" i="87"/>
  <c r="P26" i="87"/>
  <c r="O26" i="87"/>
  <c r="M26" i="87"/>
  <c r="P24" i="87"/>
  <c r="M50" i="87"/>
  <c r="L50" i="87"/>
  <c r="T50" i="87"/>
  <c r="R50" i="87"/>
  <c r="P50" i="87"/>
  <c r="O50" i="87"/>
  <c r="N50" i="87"/>
  <c r="T51" i="87"/>
  <c r="R51" i="87"/>
  <c r="P51" i="87"/>
  <c r="O51" i="87"/>
  <c r="N51" i="87"/>
  <c r="M51" i="87"/>
  <c r="L51" i="87"/>
  <c r="M12" i="87"/>
  <c r="M20" i="87"/>
  <c r="R24" i="87"/>
  <c r="O28" i="87"/>
  <c r="N28" i="87"/>
  <c r="T28" i="87"/>
  <c r="P28" i="87"/>
  <c r="M42" i="87"/>
  <c r="L42" i="87"/>
  <c r="T42" i="87"/>
  <c r="R42" i="87"/>
  <c r="P42" i="87"/>
  <c r="O42" i="87"/>
  <c r="N42" i="87"/>
  <c r="T24" i="87"/>
  <c r="R30" i="87"/>
  <c r="P30" i="87"/>
  <c r="O30" i="87"/>
  <c r="M30" i="87"/>
  <c r="L30" i="87"/>
  <c r="T30" i="87"/>
  <c r="T32" i="87"/>
  <c r="R32" i="87"/>
  <c r="O32" i="87"/>
  <c r="N32" i="87"/>
  <c r="L32" i="87"/>
  <c r="O36" i="87"/>
  <c r="N36" i="87"/>
  <c r="M36" i="87"/>
  <c r="T36" i="87"/>
  <c r="R36" i="87"/>
  <c r="P36" i="87"/>
  <c r="N39" i="87"/>
  <c r="M39" i="87"/>
  <c r="L39" i="87"/>
  <c r="T39" i="87"/>
  <c r="R39" i="87"/>
  <c r="P39" i="87"/>
  <c r="O39" i="87"/>
  <c r="O12" i="87"/>
  <c r="O20" i="87"/>
  <c r="L25" i="87"/>
  <c r="R25" i="87"/>
  <c r="T35" i="87"/>
  <c r="R35" i="87"/>
  <c r="P35" i="87"/>
  <c r="N35" i="87"/>
  <c r="M35" i="87"/>
  <c r="L35" i="87"/>
  <c r="L37" i="87"/>
  <c r="T37" i="87"/>
  <c r="R37" i="87"/>
  <c r="P37" i="87"/>
  <c r="O37" i="87"/>
  <c r="N37" i="87"/>
  <c r="M37" i="87"/>
  <c r="R38" i="87"/>
  <c r="P38" i="87"/>
  <c r="O38" i="87"/>
  <c r="N38" i="87"/>
  <c r="M38" i="87"/>
  <c r="L38" i="87"/>
  <c r="T38" i="87"/>
  <c r="T40" i="87"/>
  <c r="R40" i="87"/>
  <c r="P40" i="87"/>
  <c r="O40" i="87"/>
  <c r="N40" i="87"/>
  <c r="M40" i="87"/>
  <c r="L40" i="87"/>
  <c r="O52" i="87"/>
  <c r="N52" i="87"/>
  <c r="M52" i="87"/>
  <c r="L52" i="87"/>
  <c r="T52" i="87"/>
  <c r="R52" i="87"/>
  <c r="P52" i="87"/>
  <c r="L24" i="87"/>
  <c r="N30" i="87"/>
  <c r="M32" i="87"/>
  <c r="M34" i="87"/>
  <c r="L34" i="87"/>
  <c r="R34" i="87"/>
  <c r="P34" i="87"/>
  <c r="O34" i="87"/>
  <c r="N34" i="87"/>
  <c r="L36" i="87"/>
  <c r="N47" i="87"/>
  <c r="M47" i="87"/>
  <c r="L47" i="87"/>
  <c r="T47" i="87"/>
  <c r="R47" i="87"/>
  <c r="P47" i="87"/>
  <c r="O47" i="87"/>
  <c r="T48" i="87"/>
  <c r="R48" i="87"/>
  <c r="P48" i="87"/>
  <c r="O48" i="87"/>
  <c r="N48" i="87"/>
  <c r="M48" i="87"/>
  <c r="L48" i="87"/>
  <c r="L53" i="87"/>
  <c r="T53" i="87"/>
  <c r="R53" i="87"/>
  <c r="P53" i="87"/>
  <c r="O53" i="87"/>
  <c r="N53" i="87"/>
  <c r="M53" i="87"/>
  <c r="R12" i="87"/>
  <c r="R20" i="87"/>
  <c r="M24" i="87"/>
  <c r="M25" i="87"/>
  <c r="R28" i="87"/>
  <c r="N31" i="87"/>
  <c r="M31" i="87"/>
  <c r="L31" i="87"/>
  <c r="T31" i="87"/>
  <c r="R31" i="87"/>
  <c r="O31" i="87"/>
  <c r="P32" i="87"/>
  <c r="P41" i="87"/>
  <c r="O41" i="87"/>
  <c r="N41" i="87"/>
  <c r="M41" i="87"/>
  <c r="L41" i="87"/>
  <c r="T41" i="87"/>
  <c r="R41" i="87"/>
  <c r="L45" i="87"/>
  <c r="T45" i="87"/>
  <c r="R45" i="87"/>
  <c r="P45" i="87"/>
  <c r="O45" i="87"/>
  <c r="N45" i="87"/>
  <c r="M45" i="87"/>
  <c r="R46" i="87"/>
  <c r="P46" i="87"/>
  <c r="O46" i="87"/>
  <c r="N46" i="87"/>
  <c r="M46" i="87"/>
  <c r="L46" i="87"/>
  <c r="T46" i="87"/>
  <c r="N24" i="87"/>
  <c r="N25" i="87"/>
  <c r="L29" i="87"/>
  <c r="P29" i="87"/>
  <c r="O29" i="87"/>
  <c r="M29" i="87"/>
  <c r="T34" i="87"/>
  <c r="O44" i="87"/>
  <c r="N44" i="87"/>
  <c r="M44" i="87"/>
  <c r="L44" i="87"/>
  <c r="T44" i="87"/>
  <c r="R44" i="87"/>
  <c r="P44" i="87"/>
  <c r="P49" i="87"/>
  <c r="O49" i="87"/>
  <c r="N49" i="87"/>
  <c r="M49" i="87"/>
  <c r="L49" i="87"/>
  <c r="T49" i="87"/>
  <c r="R49" i="87"/>
  <c r="R54" i="87"/>
  <c r="P54" i="87"/>
  <c r="O54" i="87"/>
  <c r="N54" i="87"/>
  <c r="M54" i="87"/>
  <c r="L54" i="87"/>
  <c r="T54" i="87"/>
  <c r="N55" i="87"/>
  <c r="M55" i="87"/>
  <c r="L55" i="87"/>
  <c r="T55" i="87"/>
  <c r="R55" i="87"/>
  <c r="P55" i="87"/>
  <c r="O55" i="87"/>
  <c r="P33" i="87"/>
  <c r="O33" i="87"/>
  <c r="N33" i="87"/>
  <c r="L33" i="87"/>
  <c r="T33" i="87"/>
  <c r="R33" i="87"/>
  <c r="T56" i="87"/>
  <c r="R56" i="87"/>
  <c r="P56" i="87"/>
  <c r="O56" i="87"/>
  <c r="N56" i="87"/>
  <c r="M56" i="87"/>
  <c r="L56" i="87"/>
  <c r="L43" i="87"/>
  <c r="M43" i="87"/>
  <c r="N43" i="87"/>
  <c r="P43" i="87"/>
  <c r="R43" i="87"/>
  <c r="N24" i="75"/>
  <c r="L24" i="75"/>
  <c r="R24" i="75"/>
  <c r="P24" i="75"/>
  <c r="O24" i="75"/>
  <c r="M24" i="75"/>
  <c r="T24" i="75"/>
  <c r="N15" i="75"/>
  <c r="M15" i="75"/>
  <c r="L15" i="75"/>
  <c r="P15" i="75"/>
  <c r="T15" i="75"/>
  <c r="R15" i="75"/>
  <c r="O15" i="75"/>
  <c r="M27" i="75"/>
  <c r="T27" i="75"/>
  <c r="P27" i="75"/>
  <c r="O27" i="75"/>
  <c r="N27" i="75"/>
  <c r="L27" i="75"/>
  <c r="R27" i="75"/>
  <c r="M30" i="75"/>
  <c r="L30" i="75"/>
  <c r="T30" i="75"/>
  <c r="R30" i="75"/>
  <c r="P30" i="75"/>
  <c r="O30" i="75"/>
  <c r="N30" i="75"/>
  <c r="O40" i="75"/>
  <c r="N40" i="75"/>
  <c r="L40" i="75"/>
  <c r="R40" i="75"/>
  <c r="P40" i="75"/>
  <c r="M40" i="75"/>
  <c r="T40" i="75"/>
  <c r="M18" i="75"/>
  <c r="L18" i="75"/>
  <c r="T18" i="75"/>
  <c r="O18" i="75"/>
  <c r="L33" i="75"/>
  <c r="R33" i="75"/>
  <c r="P33" i="75"/>
  <c r="N33" i="75"/>
  <c r="N35" i="75"/>
  <c r="M35" i="75"/>
  <c r="T35" i="75"/>
  <c r="R35" i="75"/>
  <c r="L35" i="75"/>
  <c r="O46" i="75"/>
  <c r="N46" i="75"/>
  <c r="L46" i="75"/>
  <c r="R46" i="75"/>
  <c r="P46" i="75"/>
  <c r="M46" i="75"/>
  <c r="M10" i="75"/>
  <c r="L10" i="75"/>
  <c r="T10" i="75"/>
  <c r="O10" i="75"/>
  <c r="T19" i="75"/>
  <c r="R19" i="75"/>
  <c r="P19" i="75"/>
  <c r="O19" i="75"/>
  <c r="L19" i="75"/>
  <c r="O20" i="75"/>
  <c r="N20" i="75"/>
  <c r="M20" i="75"/>
  <c r="L20" i="75"/>
  <c r="R20" i="75"/>
  <c r="R22" i="75"/>
  <c r="P22" i="75"/>
  <c r="O22" i="75"/>
  <c r="N22" i="75"/>
  <c r="R48" i="75"/>
  <c r="P48" i="75"/>
  <c r="N48" i="75"/>
  <c r="M48" i="75"/>
  <c r="O48" i="75"/>
  <c r="O12" i="75"/>
  <c r="N12" i="75"/>
  <c r="M12" i="75"/>
  <c r="L12" i="75"/>
  <c r="R12" i="75"/>
  <c r="O23" i="75"/>
  <c r="P23" i="75"/>
  <c r="N23" i="75"/>
  <c r="M23" i="75"/>
  <c r="L23" i="75"/>
  <c r="T23" i="75"/>
  <c r="T28" i="75"/>
  <c r="P28" i="75"/>
  <c r="O28" i="75"/>
  <c r="N28" i="75"/>
  <c r="M28" i="75"/>
  <c r="L28" i="75"/>
  <c r="M11" i="75"/>
  <c r="P12" i="75"/>
  <c r="L14" i="75"/>
  <c r="L16" i="75"/>
  <c r="R18" i="75"/>
  <c r="N19" i="75"/>
  <c r="O21" i="75"/>
  <c r="R23" i="75"/>
  <c r="T33" i="75"/>
  <c r="N49" i="75"/>
  <c r="M49" i="75"/>
  <c r="T49" i="75"/>
  <c r="R49" i="75"/>
  <c r="O49" i="75"/>
  <c r="M52" i="75"/>
  <c r="L52" i="75"/>
  <c r="T52" i="75"/>
  <c r="R52" i="75"/>
  <c r="N52" i="75"/>
  <c r="P52" i="75"/>
  <c r="O52" i="75"/>
  <c r="L13" i="75"/>
  <c r="T13" i="75"/>
  <c r="R13" i="75"/>
  <c r="N13" i="75"/>
  <c r="P17" i="75"/>
  <c r="O17" i="75"/>
  <c r="N17" i="75"/>
  <c r="M17" i="75"/>
  <c r="T17" i="75"/>
  <c r="N18" i="75"/>
  <c r="T8" i="75"/>
  <c r="R8" i="75"/>
  <c r="P8" i="75"/>
  <c r="M8" i="75"/>
  <c r="P26" i="75"/>
  <c r="N26" i="75"/>
  <c r="M26" i="75"/>
  <c r="T26" i="75"/>
  <c r="R26" i="75"/>
  <c r="O26" i="75"/>
  <c r="M44" i="75"/>
  <c r="L44" i="75"/>
  <c r="T44" i="75"/>
  <c r="R44" i="75"/>
  <c r="O44" i="75"/>
  <c r="L8" i="75"/>
  <c r="L9" i="75"/>
  <c r="R10" i="75"/>
  <c r="T12" i="75"/>
  <c r="O13" i="75"/>
  <c r="M14" i="75"/>
  <c r="N16" i="75"/>
  <c r="R17" i="75"/>
  <c r="T22" i="75"/>
  <c r="R28" i="75"/>
  <c r="P32" i="75"/>
  <c r="P37" i="75"/>
  <c r="O37" i="75"/>
  <c r="M37" i="75"/>
  <c r="L37" i="75"/>
  <c r="N37" i="75"/>
  <c r="N44" i="75"/>
  <c r="L45" i="75"/>
  <c r="L47" i="75"/>
  <c r="R47" i="75"/>
  <c r="P47" i="75"/>
  <c r="N47" i="75"/>
  <c r="M47" i="75"/>
  <c r="T47" i="75"/>
  <c r="N8" i="75"/>
  <c r="P13" i="75"/>
  <c r="T31" i="75"/>
  <c r="R31" i="75"/>
  <c r="O31" i="75"/>
  <c r="N31" i="75"/>
  <c r="P31" i="75"/>
  <c r="M31" i="75"/>
  <c r="L31" i="75"/>
  <c r="R34" i="75"/>
  <c r="P34" i="75"/>
  <c r="N34" i="75"/>
  <c r="M34" i="75"/>
  <c r="L34" i="75"/>
  <c r="P44" i="75"/>
  <c r="L49" i="75"/>
  <c r="T11" i="75"/>
  <c r="R11" i="75"/>
  <c r="P11" i="75"/>
  <c r="O11" i="75"/>
  <c r="L11" i="75"/>
  <c r="R14" i="75"/>
  <c r="P14" i="75"/>
  <c r="O14" i="75"/>
  <c r="N14" i="75"/>
  <c r="T16" i="75"/>
  <c r="R16" i="75"/>
  <c r="P16" i="75"/>
  <c r="M16" i="75"/>
  <c r="P43" i="75"/>
  <c r="O43" i="75"/>
  <c r="M43" i="75"/>
  <c r="L43" i="75"/>
  <c r="T43" i="75"/>
  <c r="N43" i="75"/>
  <c r="P9" i="75"/>
  <c r="O9" i="75"/>
  <c r="N9" i="75"/>
  <c r="M9" i="75"/>
  <c r="T9" i="75"/>
  <c r="P18" i="75"/>
  <c r="O32" i="75"/>
  <c r="N32" i="75"/>
  <c r="L32" i="75"/>
  <c r="M32" i="75"/>
  <c r="R32" i="75"/>
  <c r="O8" i="75"/>
  <c r="L21" i="75"/>
  <c r="T21" i="75"/>
  <c r="R21" i="75"/>
  <c r="N21" i="75"/>
  <c r="P29" i="75"/>
  <c r="O29" i="75"/>
  <c r="M29" i="75"/>
  <c r="L29" i="75"/>
  <c r="T29" i="75"/>
  <c r="R29" i="75"/>
  <c r="N29" i="75"/>
  <c r="M38" i="75"/>
  <c r="L38" i="75"/>
  <c r="T38" i="75"/>
  <c r="R38" i="75"/>
  <c r="O38" i="75"/>
  <c r="P39" i="75"/>
  <c r="M39" i="75"/>
  <c r="L41" i="75"/>
  <c r="R41" i="75"/>
  <c r="P41" i="75"/>
  <c r="M41" i="75"/>
  <c r="O41" i="75"/>
  <c r="P49" i="75"/>
  <c r="T53" i="75"/>
  <c r="R53" i="75"/>
  <c r="O53" i="75"/>
  <c r="N53" i="75"/>
  <c r="L36" i="75"/>
  <c r="T39" i="75"/>
  <c r="R39" i="75"/>
  <c r="O39" i="75"/>
  <c r="N39" i="75"/>
  <c r="L42" i="75"/>
  <c r="P53" i="75"/>
  <c r="T50" i="75"/>
  <c r="P50" i="75"/>
  <c r="O50" i="75"/>
  <c r="P51" i="75"/>
  <c r="O51" i="75"/>
  <c r="M51" i="75"/>
  <c r="L51" i="75"/>
  <c r="R25" i="75"/>
  <c r="P25" i="75"/>
  <c r="T36" i="75"/>
  <c r="P36" i="75"/>
  <c r="O36" i="75"/>
  <c r="T42" i="75"/>
  <c r="P42" i="75"/>
  <c r="O42" i="75"/>
  <c r="T45" i="75"/>
  <c r="R45" i="75"/>
  <c r="O45" i="75"/>
  <c r="N45" i="75"/>
  <c r="N48" i="74"/>
  <c r="L49" i="74"/>
  <c r="T49" i="74"/>
  <c r="M49" i="74"/>
  <c r="R49" i="74"/>
  <c r="P49" i="74"/>
  <c r="O49" i="74"/>
  <c r="N49" i="74"/>
  <c r="O48" i="74"/>
  <c r="P48" i="74"/>
  <c r="R48" i="74"/>
  <c r="T48" i="74"/>
  <c r="L48" i="74"/>
  <c r="M48" i="74"/>
  <c r="U27" i="74" l="1"/>
  <c r="U27" i="87"/>
  <c r="U29" i="67"/>
  <c r="U28" i="67"/>
  <c r="U27" i="67"/>
  <c r="U29" i="86"/>
  <c r="U72" i="78"/>
  <c r="U15" i="78"/>
  <c r="V15" i="78" s="1"/>
  <c r="X15" i="78" s="1"/>
  <c r="U119" i="78"/>
  <c r="AB119" i="78" s="1"/>
  <c r="U17" i="78"/>
  <c r="AB17" i="78" s="1"/>
  <c r="U78" i="78"/>
  <c r="U58" i="78"/>
  <c r="AB58" i="78" s="1"/>
  <c r="U48" i="78"/>
  <c r="U30" i="78"/>
  <c r="AB30" i="78" s="1"/>
  <c r="U82" i="78"/>
  <c r="V82" i="78" s="1"/>
  <c r="U73" i="78"/>
  <c r="V73" i="78" s="1"/>
  <c r="U80" i="78"/>
  <c r="U111" i="78"/>
  <c r="V111" i="78" s="1"/>
  <c r="X111" i="78" s="1"/>
  <c r="U68" i="78"/>
  <c r="V68" i="78" s="1"/>
  <c r="U65" i="78"/>
  <c r="U84" i="78"/>
  <c r="V84" i="78" s="1"/>
  <c r="X84" i="78" s="1"/>
  <c r="U88" i="78"/>
  <c r="AB88" i="78" s="1"/>
  <c r="U37" i="78"/>
  <c r="AB37" i="78" s="1"/>
  <c r="U13" i="78"/>
  <c r="V13" i="78" s="1"/>
  <c r="X13" i="78" s="1"/>
  <c r="U10" i="78"/>
  <c r="AB10" i="78" s="1"/>
  <c r="U18" i="78"/>
  <c r="V18" i="78" s="1"/>
  <c r="X18" i="78" s="1"/>
  <c r="U59" i="78"/>
  <c r="U41" i="78"/>
  <c r="AB41" i="78" s="1"/>
  <c r="U46" i="78"/>
  <c r="U51" i="78"/>
  <c r="U34" i="78"/>
  <c r="AD34" i="78" s="1"/>
  <c r="U12" i="78"/>
  <c r="AB12" i="78" s="1"/>
  <c r="U19" i="78"/>
  <c r="AD19" i="78" s="1"/>
  <c r="U22" i="78"/>
  <c r="V22" i="78" s="1"/>
  <c r="X22" i="78" s="1"/>
  <c r="U52" i="78"/>
  <c r="U47" i="78"/>
  <c r="U40" i="78"/>
  <c r="AB40" i="78" s="1"/>
  <c r="U64" i="78"/>
  <c r="U56" i="78"/>
  <c r="U49" i="78"/>
  <c r="AB49" i="78" s="1"/>
  <c r="U61" i="78"/>
  <c r="U85" i="78"/>
  <c r="U77" i="78"/>
  <c r="U81" i="78"/>
  <c r="U45" i="78"/>
  <c r="AB45" i="78" s="1"/>
  <c r="U20" i="78"/>
  <c r="U31" i="78"/>
  <c r="U36" i="78"/>
  <c r="U60" i="78"/>
  <c r="AD60" i="78" s="1"/>
  <c r="U25" i="78"/>
  <c r="U92" i="78"/>
  <c r="U86" i="78"/>
  <c r="U66" i="78"/>
  <c r="U83" i="78"/>
  <c r="U76" i="78"/>
  <c r="U79" i="78"/>
  <c r="AD79" i="78" s="1"/>
  <c r="U67" i="78"/>
  <c r="U50" i="78"/>
  <c r="AB50" i="78" s="1"/>
  <c r="U55" i="78"/>
  <c r="U32" i="78"/>
  <c r="U43" i="78"/>
  <c r="AB43" i="78" s="1"/>
  <c r="U23" i="78"/>
  <c r="U35" i="78"/>
  <c r="AB73" i="78"/>
  <c r="U54" i="78"/>
  <c r="AB54" i="78" s="1"/>
  <c r="U91" i="78"/>
  <c r="AD91" i="78" s="1"/>
  <c r="U57" i="78"/>
  <c r="U39" i="78"/>
  <c r="U28" i="78"/>
  <c r="U11" i="78"/>
  <c r="U112" i="78"/>
  <c r="AB112" i="78" s="1"/>
  <c r="U93" i="78"/>
  <c r="U89" i="78"/>
  <c r="U87" i="78"/>
  <c r="AB15" i="78"/>
  <c r="U90" i="78"/>
  <c r="U74" i="78"/>
  <c r="U42" i="78"/>
  <c r="AB42" i="78" s="1"/>
  <c r="U107" i="78"/>
  <c r="AB107" i="78" s="1"/>
  <c r="U69" i="78"/>
  <c r="U70" i="78"/>
  <c r="AD70" i="78" s="1"/>
  <c r="U63" i="78"/>
  <c r="AD63" i="78" s="1"/>
  <c r="U27" i="78"/>
  <c r="U33" i="78"/>
  <c r="U14" i="78"/>
  <c r="U104" i="78"/>
  <c r="V104" i="78" s="1"/>
  <c r="X104" i="78" s="1"/>
  <c r="U105" i="78"/>
  <c r="V105" i="78" s="1"/>
  <c r="X105" i="78" s="1"/>
  <c r="U113" i="78"/>
  <c r="AD113" i="78" s="1"/>
  <c r="U26" i="78"/>
  <c r="U53" i="78"/>
  <c r="AB53" i="78" s="1"/>
  <c r="U116" i="78"/>
  <c r="AB116" i="78" s="1"/>
  <c r="U75" i="78"/>
  <c r="V17" i="78"/>
  <c r="X17" i="78" s="1"/>
  <c r="U62" i="78"/>
  <c r="U71" i="78"/>
  <c r="AD71" i="78" s="1"/>
  <c r="U38" i="78"/>
  <c r="U44" i="78"/>
  <c r="AB44" i="78" s="1"/>
  <c r="U29" i="78"/>
  <c r="U24" i="78"/>
  <c r="U21" i="78"/>
  <c r="U16" i="78"/>
  <c r="U95" i="78"/>
  <c r="V95" i="78" s="1"/>
  <c r="X95" i="78" s="1"/>
  <c r="U120" i="78"/>
  <c r="V120" i="78" s="1"/>
  <c r="X120" i="78" s="1"/>
  <c r="U108" i="78"/>
  <c r="AB108" i="78" s="1"/>
  <c r="U96" i="78"/>
  <c r="V96" i="78" s="1"/>
  <c r="X96" i="78" s="1"/>
  <c r="U98" i="78"/>
  <c r="U109" i="78"/>
  <c r="U94" i="78"/>
  <c r="U99" i="78"/>
  <c r="U102" i="78"/>
  <c r="U106" i="78"/>
  <c r="U114" i="78"/>
  <c r="U118" i="78"/>
  <c r="U110" i="78"/>
  <c r="U115" i="78"/>
  <c r="U103" i="78"/>
  <c r="U101" i="78"/>
  <c r="U117" i="78"/>
  <c r="U97" i="78"/>
  <c r="U100" i="78"/>
  <c r="U47" i="75"/>
  <c r="V47" i="75" s="1"/>
  <c r="U50" i="75"/>
  <c r="AB50" i="75" s="1"/>
  <c r="U39" i="75"/>
  <c r="AB39" i="75" s="1"/>
  <c r="U48" i="75"/>
  <c r="V48" i="75" s="1"/>
  <c r="U25" i="75"/>
  <c r="V25" i="75" s="1"/>
  <c r="U22" i="75"/>
  <c r="V22" i="75" s="1"/>
  <c r="U43" i="75"/>
  <c r="V43" i="75" s="1"/>
  <c r="U36" i="75"/>
  <c r="AB36" i="75" s="1"/>
  <c r="U53" i="75"/>
  <c r="V53" i="75" s="1"/>
  <c r="U26" i="75"/>
  <c r="V26" i="75" s="1"/>
  <c r="U32" i="75"/>
  <c r="V32" i="75" s="1"/>
  <c r="U11" i="75"/>
  <c r="V11" i="75" s="1"/>
  <c r="U17" i="75"/>
  <c r="AB17" i="75" s="1"/>
  <c r="U12" i="87"/>
  <c r="U25" i="87"/>
  <c r="V25" i="87" s="1"/>
  <c r="U32" i="87"/>
  <c r="U28" i="87"/>
  <c r="V28" i="87" s="1"/>
  <c r="U34" i="87"/>
  <c r="U35" i="87"/>
  <c r="AB35" i="87" s="1"/>
  <c r="U20" i="87"/>
  <c r="AB20" i="87" s="1"/>
  <c r="AB28" i="87"/>
  <c r="V32" i="87"/>
  <c r="AB32" i="87"/>
  <c r="U56" i="87"/>
  <c r="U49" i="87"/>
  <c r="U44" i="87"/>
  <c r="U46" i="87"/>
  <c r="U31" i="87"/>
  <c r="U53" i="87"/>
  <c r="U42" i="87"/>
  <c r="AB25" i="87"/>
  <c r="U54" i="87"/>
  <c r="U41" i="87"/>
  <c r="U50" i="87"/>
  <c r="U17" i="87"/>
  <c r="U33" i="87"/>
  <c r="U29" i="87"/>
  <c r="U48" i="87"/>
  <c r="U36" i="87"/>
  <c r="U52" i="87"/>
  <c r="U40" i="87"/>
  <c r="U38" i="87"/>
  <c r="U18" i="87"/>
  <c r="U23" i="87"/>
  <c r="V34" i="87"/>
  <c r="AB34" i="87"/>
  <c r="U43" i="87"/>
  <c r="U26" i="87"/>
  <c r="U8" i="87"/>
  <c r="U21" i="87"/>
  <c r="U19" i="87"/>
  <c r="U16" i="87"/>
  <c r="U51" i="87"/>
  <c r="U15" i="87"/>
  <c r="U14" i="87"/>
  <c r="U55" i="87"/>
  <c r="U45" i="87"/>
  <c r="U47" i="87"/>
  <c r="U30" i="87"/>
  <c r="U13" i="87"/>
  <c r="U24" i="87"/>
  <c r="U37" i="87"/>
  <c r="U39" i="87"/>
  <c r="U11" i="87"/>
  <c r="U22" i="87"/>
  <c r="U10" i="87"/>
  <c r="U9" i="87"/>
  <c r="AB48" i="75"/>
  <c r="V50" i="75"/>
  <c r="V39" i="75"/>
  <c r="U45" i="75"/>
  <c r="U13" i="75"/>
  <c r="U23" i="75"/>
  <c r="U20" i="75"/>
  <c r="U18" i="75"/>
  <c r="U29" i="75"/>
  <c r="U21" i="75"/>
  <c r="U34" i="75"/>
  <c r="U28" i="75"/>
  <c r="U46" i="75"/>
  <c r="U51" i="75"/>
  <c r="U37" i="75"/>
  <c r="U9" i="75"/>
  <c r="U44" i="75"/>
  <c r="U27" i="75"/>
  <c r="U38" i="75"/>
  <c r="U8" i="75"/>
  <c r="U10" i="75"/>
  <c r="U19" i="75"/>
  <c r="U15" i="75"/>
  <c r="U24" i="75"/>
  <c r="U41" i="75"/>
  <c r="U49" i="75"/>
  <c r="U16" i="75"/>
  <c r="U35" i="75"/>
  <c r="U33" i="75"/>
  <c r="U42" i="75"/>
  <c r="U31" i="75"/>
  <c r="U52" i="75"/>
  <c r="U14" i="75"/>
  <c r="U12" i="75"/>
  <c r="U40" i="75"/>
  <c r="U30" i="75"/>
  <c r="U48" i="74"/>
  <c r="U49" i="74"/>
  <c r="AB12" i="87" l="1"/>
  <c r="V12" i="87"/>
  <c r="AB27" i="74"/>
  <c r="V27" i="74"/>
  <c r="AB27" i="87"/>
  <c r="V27" i="87"/>
  <c r="AB29" i="67"/>
  <c r="V29" i="67"/>
  <c r="AB28" i="67"/>
  <c r="V28" i="67"/>
  <c r="AB27" i="67"/>
  <c r="V27" i="67"/>
  <c r="AB29" i="86"/>
  <c r="V29" i="86"/>
  <c r="V78" i="78"/>
  <c r="AB78" i="78"/>
  <c r="AB72" i="78"/>
  <c r="AD72" i="78"/>
  <c r="V48" i="78"/>
  <c r="X48" i="78" s="1"/>
  <c r="AB48" i="78"/>
  <c r="AB80" i="78"/>
  <c r="AD80" i="78"/>
  <c r="V65" i="78"/>
  <c r="AD65" i="78"/>
  <c r="AB59" i="78"/>
  <c r="AD59" i="78"/>
  <c r="AD46" i="78"/>
  <c r="AB46" i="78"/>
  <c r="V51" i="78"/>
  <c r="X51" i="78" s="1"/>
  <c r="AB51" i="78"/>
  <c r="V52" i="78"/>
  <c r="X52" i="78" s="1"/>
  <c r="AB52" i="78"/>
  <c r="AD47" i="78"/>
  <c r="AB47" i="78"/>
  <c r="AD119" i="78"/>
  <c r="V59" i="78"/>
  <c r="AB19" i="78"/>
  <c r="V72" i="78"/>
  <c r="V119" i="78"/>
  <c r="X119" i="78" s="1"/>
  <c r="AB18" i="78"/>
  <c r="AD30" i="78"/>
  <c r="AB120" i="78"/>
  <c r="AB96" i="78"/>
  <c r="V80" i="78"/>
  <c r="V10" i="78"/>
  <c r="X10" i="78" s="1"/>
  <c r="AD17" i="78"/>
  <c r="AB22" i="78"/>
  <c r="V19" i="78"/>
  <c r="X19" i="78" s="1"/>
  <c r="AD120" i="78"/>
  <c r="V12" i="78"/>
  <c r="X12" i="78" s="1"/>
  <c r="AB84" i="78"/>
  <c r="AD18" i="78"/>
  <c r="V113" i="78"/>
  <c r="X113" i="78" s="1"/>
  <c r="AB13" i="78"/>
  <c r="AB111" i="78"/>
  <c r="AD48" i="78"/>
  <c r="AB82" i="78"/>
  <c r="AB113" i="78"/>
  <c r="V46" i="78"/>
  <c r="X46" i="78" s="1"/>
  <c r="V40" i="78"/>
  <c r="X40" i="78" s="1"/>
  <c r="V37" i="78"/>
  <c r="X37" i="78" s="1"/>
  <c r="V34" i="78"/>
  <c r="X34" i="78" s="1"/>
  <c r="V30" i="78"/>
  <c r="X30" i="78" s="1"/>
  <c r="AD52" i="78"/>
  <c r="V107" i="78"/>
  <c r="X107" i="78" s="1"/>
  <c r="AB104" i="78"/>
  <c r="AB34" i="78"/>
  <c r="AB68" i="78"/>
  <c r="V58" i="78"/>
  <c r="AB95" i="78"/>
  <c r="AB65" i="78"/>
  <c r="V88" i="78"/>
  <c r="X88" i="78" s="1"/>
  <c r="AD51" i="78"/>
  <c r="V47" i="78"/>
  <c r="X47" i="78" s="1"/>
  <c r="V41" i="78"/>
  <c r="X41" i="78" s="1"/>
  <c r="V83" i="78"/>
  <c r="AB83" i="78"/>
  <c r="AB63" i="78"/>
  <c r="V63" i="78"/>
  <c r="V44" i="78"/>
  <c r="X44" i="78" s="1"/>
  <c r="AD44" i="78"/>
  <c r="AB86" i="78"/>
  <c r="V86" i="78"/>
  <c r="X86" i="78" s="1"/>
  <c r="V38" i="78"/>
  <c r="X38" i="78" s="1"/>
  <c r="AB38" i="78"/>
  <c r="V69" i="78"/>
  <c r="AB69" i="78"/>
  <c r="AB55" i="78"/>
  <c r="V55" i="78"/>
  <c r="X55" i="78" s="1"/>
  <c r="V92" i="78"/>
  <c r="X92" i="78" s="1"/>
  <c r="AB92" i="78"/>
  <c r="V20" i="78"/>
  <c r="X20" i="78" s="1"/>
  <c r="AB20" i="78"/>
  <c r="AB64" i="78"/>
  <c r="V64" i="78"/>
  <c r="V24" i="78"/>
  <c r="X24" i="78" s="1"/>
  <c r="AB24" i="78"/>
  <c r="V57" i="78"/>
  <c r="X57" i="78" s="1"/>
  <c r="AB57" i="78"/>
  <c r="AB66" i="78"/>
  <c r="V66" i="78"/>
  <c r="AD32" i="78"/>
  <c r="AB32" i="78"/>
  <c r="V32" i="78"/>
  <c r="X32" i="78" s="1"/>
  <c r="V56" i="78"/>
  <c r="X56" i="78" s="1"/>
  <c r="AB56" i="78"/>
  <c r="V71" i="78"/>
  <c r="AB71" i="78"/>
  <c r="AD54" i="78"/>
  <c r="V54" i="78"/>
  <c r="X54" i="78" s="1"/>
  <c r="V50" i="78"/>
  <c r="X50" i="78" s="1"/>
  <c r="AD50" i="78"/>
  <c r="V25" i="78"/>
  <c r="X25" i="78" s="1"/>
  <c r="AB25" i="78"/>
  <c r="AD45" i="78"/>
  <c r="V45" i="78"/>
  <c r="X45" i="78" s="1"/>
  <c r="AB23" i="78"/>
  <c r="V23" i="78"/>
  <c r="X23" i="78" s="1"/>
  <c r="AD29" i="78"/>
  <c r="AB29" i="78"/>
  <c r="V29" i="78"/>
  <c r="X29" i="78" s="1"/>
  <c r="V91" i="78"/>
  <c r="X91" i="78" s="1"/>
  <c r="AB91" i="78"/>
  <c r="AB105" i="78"/>
  <c r="V60" i="78"/>
  <c r="AB60" i="78"/>
  <c r="AB93" i="78"/>
  <c r="V93" i="78"/>
  <c r="X93" i="78" s="1"/>
  <c r="V61" i="78"/>
  <c r="AB61" i="78"/>
  <c r="V75" i="78"/>
  <c r="AB75" i="78"/>
  <c r="V43" i="78"/>
  <c r="X43" i="78" s="1"/>
  <c r="AD43" i="78"/>
  <c r="AB70" i="78"/>
  <c r="V70" i="78"/>
  <c r="V31" i="78"/>
  <c r="X31" i="78" s="1"/>
  <c r="AB31" i="78"/>
  <c r="AD31" i="78"/>
  <c r="AB62" i="78"/>
  <c r="V62" i="78"/>
  <c r="V42" i="78"/>
  <c r="X42" i="78" s="1"/>
  <c r="AD42" i="78"/>
  <c r="AB11" i="78"/>
  <c r="V11" i="78"/>
  <c r="X11" i="78" s="1"/>
  <c r="AB67" i="78"/>
  <c r="V67" i="78"/>
  <c r="AD116" i="78"/>
  <c r="V112" i="78"/>
  <c r="X112" i="78" s="1"/>
  <c r="V16" i="78"/>
  <c r="X16" i="78" s="1"/>
  <c r="AD16" i="78"/>
  <c r="AB16" i="78"/>
  <c r="V26" i="78"/>
  <c r="X26" i="78" s="1"/>
  <c r="AB26" i="78"/>
  <c r="AB14" i="78"/>
  <c r="V14" i="78"/>
  <c r="X14" i="78" s="1"/>
  <c r="V74" i="78"/>
  <c r="AB74" i="78"/>
  <c r="V87" i="78"/>
  <c r="X87" i="78" s="1"/>
  <c r="AB87" i="78"/>
  <c r="V28" i="78"/>
  <c r="X28" i="78" s="1"/>
  <c r="AB28" i="78"/>
  <c r="V79" i="78"/>
  <c r="AB79" i="78"/>
  <c r="AD36" i="78"/>
  <c r="V36" i="78"/>
  <c r="X36" i="78" s="1"/>
  <c r="AB36" i="78"/>
  <c r="AB77" i="78"/>
  <c r="V77" i="78"/>
  <c r="V27" i="78"/>
  <c r="X27" i="78" s="1"/>
  <c r="AB27" i="78"/>
  <c r="V49" i="78"/>
  <c r="X49" i="78" s="1"/>
  <c r="AD49" i="78"/>
  <c r="V116" i="78"/>
  <c r="X116" i="78" s="1"/>
  <c r="AD53" i="78"/>
  <c r="V53" i="78"/>
  <c r="X53" i="78" s="1"/>
  <c r="AB81" i="78"/>
  <c r="V81" i="78"/>
  <c r="V21" i="78"/>
  <c r="X21" i="78" s="1"/>
  <c r="AB21" i="78"/>
  <c r="AD33" i="78"/>
  <c r="AB33" i="78"/>
  <c r="V33" i="78"/>
  <c r="X33" i="78" s="1"/>
  <c r="V90" i="78"/>
  <c r="X90" i="78" s="1"/>
  <c r="AB90" i="78"/>
  <c r="AB89" i="78"/>
  <c r="V89" i="78"/>
  <c r="X89" i="78" s="1"/>
  <c r="V39" i="78"/>
  <c r="X39" i="78" s="1"/>
  <c r="AB39" i="78"/>
  <c r="V35" i="78"/>
  <c r="X35" i="78" s="1"/>
  <c r="AB35" i="78"/>
  <c r="AD35" i="78"/>
  <c r="V76" i="78"/>
  <c r="AB76" i="78"/>
  <c r="AB85" i="78"/>
  <c r="V85" i="78"/>
  <c r="X85" i="78" s="1"/>
  <c r="V108" i="78"/>
  <c r="X108" i="78" s="1"/>
  <c r="AB99" i="78"/>
  <c r="V99" i="78"/>
  <c r="X99" i="78" s="1"/>
  <c r="V101" i="78"/>
  <c r="X101" i="78" s="1"/>
  <c r="AB101" i="78"/>
  <c r="AD101" i="78"/>
  <c r="AB115" i="78"/>
  <c r="AD115" i="78"/>
  <c r="V115" i="78"/>
  <c r="X115" i="78" s="1"/>
  <c r="AB100" i="78"/>
  <c r="AD100" i="78"/>
  <c r="V100" i="78"/>
  <c r="X100" i="78" s="1"/>
  <c r="V98" i="78"/>
  <c r="X98" i="78" s="1"/>
  <c r="AB98" i="78"/>
  <c r="AB103" i="78"/>
  <c r="V103" i="78"/>
  <c r="X103" i="78" s="1"/>
  <c r="AD103" i="78"/>
  <c r="V109" i="78"/>
  <c r="X109" i="78" s="1"/>
  <c r="AB109" i="78"/>
  <c r="V110" i="78"/>
  <c r="X110" i="78" s="1"/>
  <c r="AB110" i="78"/>
  <c r="V106" i="78"/>
  <c r="X106" i="78" s="1"/>
  <c r="AB106" i="78"/>
  <c r="V94" i="78"/>
  <c r="X94" i="78" s="1"/>
  <c r="AB94" i="78"/>
  <c r="V118" i="78"/>
  <c r="X118" i="78" s="1"/>
  <c r="AD118" i="78"/>
  <c r="AB118" i="78"/>
  <c r="V114" i="78"/>
  <c r="X114" i="78" s="1"/>
  <c r="AD114" i="78"/>
  <c r="AB114" i="78"/>
  <c r="V97" i="78"/>
  <c r="X97" i="78" s="1"/>
  <c r="AB97" i="78"/>
  <c r="V117" i="78"/>
  <c r="X117" i="78" s="1"/>
  <c r="AB117" i="78"/>
  <c r="AD117" i="78"/>
  <c r="V102" i="78"/>
  <c r="X102" i="78" s="1"/>
  <c r="AB102" i="78"/>
  <c r="AD102" i="78"/>
  <c r="AB47" i="75"/>
  <c r="AB53" i="75"/>
  <c r="AB43" i="75"/>
  <c r="V36" i="75"/>
  <c r="AB22" i="75"/>
  <c r="V17" i="75"/>
  <c r="AB11" i="75"/>
  <c r="AB25" i="75"/>
  <c r="AB32" i="75"/>
  <c r="AB26" i="75"/>
  <c r="V35" i="87"/>
  <c r="V20" i="87"/>
  <c r="AB21" i="87"/>
  <c r="V21" i="87"/>
  <c r="V45" i="87"/>
  <c r="AB45" i="87"/>
  <c r="V11" i="87"/>
  <c r="AB11" i="87"/>
  <c r="V55" i="87"/>
  <c r="AB55" i="87"/>
  <c r="V26" i="87"/>
  <c r="AB26" i="87"/>
  <c r="AB38" i="87"/>
  <c r="V38" i="87"/>
  <c r="V50" i="87"/>
  <c r="AB50" i="87"/>
  <c r="AB46" i="87"/>
  <c r="V46" i="87"/>
  <c r="AB23" i="87"/>
  <c r="V23" i="87"/>
  <c r="V8" i="87"/>
  <c r="AB8" i="87"/>
  <c r="V39" i="87"/>
  <c r="AB39" i="87"/>
  <c r="V14" i="87"/>
  <c r="AB14" i="87"/>
  <c r="AB43" i="87"/>
  <c r="V43" i="87"/>
  <c r="AB40" i="87"/>
  <c r="V40" i="87"/>
  <c r="AB41" i="87"/>
  <c r="V41" i="87"/>
  <c r="V44" i="87"/>
  <c r="AB44" i="87"/>
  <c r="AB10" i="87"/>
  <c r="V10" i="87"/>
  <c r="AB33" i="87"/>
  <c r="V33" i="87"/>
  <c r="V31" i="87"/>
  <c r="AB31" i="87"/>
  <c r="V37" i="87"/>
  <c r="AB37" i="87"/>
  <c r="AB15" i="87"/>
  <c r="V15" i="87"/>
  <c r="V52" i="87"/>
  <c r="AB52" i="87"/>
  <c r="AB54" i="87"/>
  <c r="V54" i="87"/>
  <c r="AB49" i="87"/>
  <c r="V49" i="87"/>
  <c r="AB18" i="87"/>
  <c r="V18" i="87"/>
  <c r="AB24" i="87"/>
  <c r="V24" i="87"/>
  <c r="AB51" i="87"/>
  <c r="V51" i="87"/>
  <c r="AB36" i="87"/>
  <c r="V36" i="87"/>
  <c r="AB56" i="87"/>
  <c r="V56" i="87"/>
  <c r="V47" i="87"/>
  <c r="AB47" i="87"/>
  <c r="AB13" i="87"/>
  <c r="V13" i="87"/>
  <c r="V16" i="87"/>
  <c r="AB16" i="87"/>
  <c r="AB48" i="87"/>
  <c r="V48" i="87"/>
  <c r="V53" i="87"/>
  <c r="AB53" i="87"/>
  <c r="V22" i="87"/>
  <c r="AB22" i="87"/>
  <c r="V17" i="87"/>
  <c r="AB17" i="87"/>
  <c r="V9" i="87"/>
  <c r="AB9" i="87"/>
  <c r="AB30" i="87"/>
  <c r="V30" i="87"/>
  <c r="V19" i="87"/>
  <c r="AB19" i="87"/>
  <c r="V29" i="87"/>
  <c r="AB29" i="87"/>
  <c r="V42" i="87"/>
  <c r="AB42" i="87"/>
  <c r="V12" i="75"/>
  <c r="AB12" i="75"/>
  <c r="AB9" i="75"/>
  <c r="V9" i="75"/>
  <c r="V41" i="75"/>
  <c r="AB41" i="75"/>
  <c r="AB37" i="75"/>
  <c r="V37" i="75"/>
  <c r="AB23" i="75"/>
  <c r="V23" i="75"/>
  <c r="V31" i="75"/>
  <c r="AB31" i="75"/>
  <c r="V15" i="75"/>
  <c r="AB15" i="75"/>
  <c r="V46" i="75"/>
  <c r="AB46" i="75"/>
  <c r="V13" i="75"/>
  <c r="AB13" i="75"/>
  <c r="AB42" i="75"/>
  <c r="V42" i="75"/>
  <c r="AB19" i="75"/>
  <c r="V19" i="75"/>
  <c r="AB28" i="75"/>
  <c r="V28" i="75"/>
  <c r="AB45" i="75"/>
  <c r="V45" i="75"/>
  <c r="AB49" i="75"/>
  <c r="V49" i="75"/>
  <c r="V18" i="75"/>
  <c r="AB18" i="75"/>
  <c r="AB14" i="75"/>
  <c r="V14" i="75"/>
  <c r="V20" i="75"/>
  <c r="AB20" i="75"/>
  <c r="V52" i="75"/>
  <c r="AB52" i="75"/>
  <c r="V24" i="75"/>
  <c r="AB24" i="75"/>
  <c r="AB51" i="75"/>
  <c r="V51" i="75"/>
  <c r="V33" i="75"/>
  <c r="AB33" i="75"/>
  <c r="V10" i="75"/>
  <c r="AB10" i="75"/>
  <c r="AB34" i="75"/>
  <c r="V34" i="75"/>
  <c r="V30" i="75"/>
  <c r="AB30" i="75"/>
  <c r="V35" i="75"/>
  <c r="AB35" i="75"/>
  <c r="AB8" i="75"/>
  <c r="V8" i="75"/>
  <c r="AB27" i="75"/>
  <c r="V27" i="75"/>
  <c r="V21" i="75"/>
  <c r="AB21" i="75"/>
  <c r="V38" i="75"/>
  <c r="AB38" i="75"/>
  <c r="V40" i="75"/>
  <c r="AB40" i="75"/>
  <c r="AB16" i="75"/>
  <c r="V16" i="75"/>
  <c r="V44" i="75"/>
  <c r="AB44" i="75"/>
  <c r="AB29" i="75"/>
  <c r="V29" i="75"/>
  <c r="AB49" i="74"/>
  <c r="V49" i="74"/>
  <c r="AB48" i="74"/>
  <c r="V48" i="74"/>
  <c r="X70" i="78" l="1"/>
  <c r="X78" i="78"/>
  <c r="X82" i="78"/>
  <c r="X61" i="78"/>
  <c r="X69" i="78"/>
  <c r="X73" i="78"/>
  <c r="X63" i="78"/>
  <c r="X64" i="78"/>
  <c r="X59" i="78"/>
  <c r="X80" i="78"/>
  <c r="X71" i="78"/>
  <c r="X77" i="78"/>
  <c r="X67" i="78"/>
  <c r="X68" i="78"/>
  <c r="X79" i="78"/>
  <c r="X65" i="78"/>
  <c r="X81" i="78"/>
  <c r="X75" i="78"/>
  <c r="X58" i="78"/>
  <c r="X72" i="78"/>
  <c r="X66" i="78"/>
  <c r="X60" i="78"/>
  <c r="X62" i="78"/>
  <c r="X76" i="78"/>
  <c r="X74" i="78"/>
  <c r="X83" i="78"/>
  <c r="AG180" i="78"/>
  <c r="BA180" i="78"/>
  <c r="AX180" i="78"/>
  <c r="AU180" i="78"/>
  <c r="AR180" i="78"/>
  <c r="AO180" i="78"/>
  <c r="AK180" i="78"/>
  <c r="F180" i="78"/>
  <c r="BB138" i="78"/>
  <c r="BC138" i="78" s="1"/>
  <c r="AY138" i="78"/>
  <c r="AZ138" i="78" s="1"/>
  <c r="AV138" i="78"/>
  <c r="AW138" i="78" s="1"/>
  <c r="AS138" i="78"/>
  <c r="AT138" i="78" s="1"/>
  <c r="AP138" i="78"/>
  <c r="AQ138" i="78" s="1"/>
  <c r="AM138" i="78"/>
  <c r="AN138" i="78" s="1"/>
  <c r="AI138" i="78"/>
  <c r="AJ138" i="78" s="1"/>
  <c r="AF138" i="78"/>
  <c r="AB138" i="78"/>
  <c r="K138" i="78"/>
  <c r="I138" i="78"/>
  <c r="J138" i="78" s="1"/>
  <c r="Y138" i="78" s="1"/>
  <c r="R138" i="78" s="1"/>
  <c r="BB137" i="78"/>
  <c r="BC137" i="78" s="1"/>
  <c r="AY137" i="78"/>
  <c r="AZ137" i="78" s="1"/>
  <c r="AV137" i="78"/>
  <c r="AW137" i="78" s="1"/>
  <c r="AS137" i="78"/>
  <c r="AT137" i="78" s="1"/>
  <c r="AP137" i="78"/>
  <c r="AQ137" i="78" s="1"/>
  <c r="AM137" i="78"/>
  <c r="AN137" i="78" s="1"/>
  <c r="AI137" i="78"/>
  <c r="AJ137" i="78" s="1"/>
  <c r="AF137" i="78"/>
  <c r="AB137" i="78"/>
  <c r="K137" i="78"/>
  <c r="I137" i="78"/>
  <c r="J137" i="78" s="1"/>
  <c r="Y137" i="78" s="1"/>
  <c r="R137" i="78" s="1"/>
  <c r="BB136" i="78"/>
  <c r="BC136" i="78" s="1"/>
  <c r="AY136" i="78"/>
  <c r="AZ136" i="78" s="1"/>
  <c r="AV136" i="78"/>
  <c r="AW136" i="78" s="1"/>
  <c r="AS136" i="78"/>
  <c r="AT136" i="78" s="1"/>
  <c r="AP136" i="78"/>
  <c r="AQ136" i="78" s="1"/>
  <c r="AM136" i="78"/>
  <c r="AN136" i="78" s="1"/>
  <c r="AI136" i="78"/>
  <c r="AJ136" i="78" s="1"/>
  <c r="AF136" i="78"/>
  <c r="AB136" i="78"/>
  <c r="K136" i="78"/>
  <c r="I136" i="78"/>
  <c r="J136" i="78" s="1"/>
  <c r="Y136" i="78" s="1"/>
  <c r="BB135" i="78"/>
  <c r="BC135" i="78" s="1"/>
  <c r="AY135" i="78"/>
  <c r="AZ135" i="78" s="1"/>
  <c r="AV135" i="78"/>
  <c r="AW135" i="78" s="1"/>
  <c r="AS135" i="78"/>
  <c r="AT135" i="78" s="1"/>
  <c r="AP135" i="78"/>
  <c r="AQ135" i="78" s="1"/>
  <c r="AM135" i="78"/>
  <c r="AN135" i="78" s="1"/>
  <c r="AI135" i="78"/>
  <c r="AJ135" i="78" s="1"/>
  <c r="AF135" i="78"/>
  <c r="AB135" i="78"/>
  <c r="K135" i="78"/>
  <c r="I135" i="78"/>
  <c r="J135" i="78" s="1"/>
  <c r="Y135" i="78" s="1"/>
  <c r="R135" i="78" s="1"/>
  <c r="BB134" i="78"/>
  <c r="BC134" i="78" s="1"/>
  <c r="AY134" i="78"/>
  <c r="AZ134" i="78" s="1"/>
  <c r="AV134" i="78"/>
  <c r="AW134" i="78" s="1"/>
  <c r="AS134" i="78"/>
  <c r="AT134" i="78" s="1"/>
  <c r="AP134" i="78"/>
  <c r="AQ134" i="78" s="1"/>
  <c r="AM134" i="78"/>
  <c r="AN134" i="78" s="1"/>
  <c r="AI134" i="78"/>
  <c r="AJ134" i="78" s="1"/>
  <c r="AF134" i="78"/>
  <c r="AB134" i="78"/>
  <c r="K134" i="78"/>
  <c r="I134" i="78"/>
  <c r="J134" i="78" s="1"/>
  <c r="Y134" i="78" s="1"/>
  <c r="R134" i="78" s="1"/>
  <c r="BB133" i="78"/>
  <c r="BC133" i="78" s="1"/>
  <c r="AY133" i="78"/>
  <c r="AZ133" i="78" s="1"/>
  <c r="AV133" i="78"/>
  <c r="AW133" i="78" s="1"/>
  <c r="AS133" i="78"/>
  <c r="AT133" i="78" s="1"/>
  <c r="AP133" i="78"/>
  <c r="AQ133" i="78" s="1"/>
  <c r="AM133" i="78"/>
  <c r="AN133" i="78" s="1"/>
  <c r="AI133" i="78"/>
  <c r="AJ133" i="78" s="1"/>
  <c r="AF133" i="78"/>
  <c r="AB133" i="78"/>
  <c r="K133" i="78"/>
  <c r="I133" i="78"/>
  <c r="J133" i="78" s="1"/>
  <c r="Y133" i="78" s="1"/>
  <c r="BB132" i="78"/>
  <c r="BC132" i="78" s="1"/>
  <c r="AY132" i="78"/>
  <c r="AZ132" i="78" s="1"/>
  <c r="AV132" i="78"/>
  <c r="AW132" i="78" s="1"/>
  <c r="AS132" i="78"/>
  <c r="AT132" i="78" s="1"/>
  <c r="AP132" i="78"/>
  <c r="AQ132" i="78" s="1"/>
  <c r="AM132" i="78"/>
  <c r="AN132" i="78" s="1"/>
  <c r="AI132" i="78"/>
  <c r="AJ132" i="78" s="1"/>
  <c r="AF132" i="78"/>
  <c r="AB132" i="78"/>
  <c r="K132" i="78"/>
  <c r="I132" i="78"/>
  <c r="J132" i="78" s="1"/>
  <c r="Y132" i="78" s="1"/>
  <c r="R132" i="78" s="1"/>
  <c r="BB131" i="78"/>
  <c r="BC131" i="78" s="1"/>
  <c r="AY131" i="78"/>
  <c r="AZ131" i="78" s="1"/>
  <c r="AV131" i="78"/>
  <c r="AW131" i="78" s="1"/>
  <c r="AS131" i="78"/>
  <c r="AT131" i="78" s="1"/>
  <c r="AP131" i="78"/>
  <c r="AQ131" i="78" s="1"/>
  <c r="AM131" i="78"/>
  <c r="AN131" i="78" s="1"/>
  <c r="AI131" i="78"/>
  <c r="AJ131" i="78" s="1"/>
  <c r="AF131" i="78"/>
  <c r="AB131" i="78"/>
  <c r="K131" i="78"/>
  <c r="I131" i="78"/>
  <c r="J131" i="78" s="1"/>
  <c r="Y131" i="78" s="1"/>
  <c r="BB130" i="78"/>
  <c r="BC130" i="78" s="1"/>
  <c r="AY130" i="78"/>
  <c r="AZ130" i="78" s="1"/>
  <c r="AV130" i="78"/>
  <c r="AW130" i="78" s="1"/>
  <c r="AS130" i="78"/>
  <c r="AT130" i="78" s="1"/>
  <c r="AP130" i="78"/>
  <c r="AQ130" i="78" s="1"/>
  <c r="AM130" i="78"/>
  <c r="AN130" i="78" s="1"/>
  <c r="AI130" i="78"/>
  <c r="AJ130" i="78" s="1"/>
  <c r="AF130" i="78"/>
  <c r="AB130" i="78"/>
  <c r="K130" i="78"/>
  <c r="I130" i="78"/>
  <c r="J130" i="78" s="1"/>
  <c r="Y130" i="78" s="1"/>
  <c r="BB129" i="78"/>
  <c r="BC129" i="78" s="1"/>
  <c r="AY129" i="78"/>
  <c r="AZ129" i="78" s="1"/>
  <c r="AV129" i="78"/>
  <c r="AW129" i="78" s="1"/>
  <c r="AS129" i="78"/>
  <c r="AT129" i="78" s="1"/>
  <c r="AP129" i="78"/>
  <c r="AQ129" i="78" s="1"/>
  <c r="AM129" i="78"/>
  <c r="AN129" i="78" s="1"/>
  <c r="AI129" i="78"/>
  <c r="AJ129" i="78" s="1"/>
  <c r="AF129" i="78"/>
  <c r="AB129" i="78"/>
  <c r="K129" i="78"/>
  <c r="I129" i="78"/>
  <c r="J129" i="78" s="1"/>
  <c r="Y129" i="78" s="1"/>
  <c r="BB128" i="78"/>
  <c r="BC128" i="78" s="1"/>
  <c r="AY128" i="78"/>
  <c r="AZ128" i="78" s="1"/>
  <c r="AV128" i="78"/>
  <c r="AW128" i="78" s="1"/>
  <c r="AS128" i="78"/>
  <c r="AT128" i="78" s="1"/>
  <c r="AP128" i="78"/>
  <c r="AQ128" i="78" s="1"/>
  <c r="AM128" i="78"/>
  <c r="AN128" i="78" s="1"/>
  <c r="AI128" i="78"/>
  <c r="AJ128" i="78" s="1"/>
  <c r="AF128" i="78"/>
  <c r="AB128" i="78"/>
  <c r="K128" i="78"/>
  <c r="I128" i="78"/>
  <c r="J128" i="78" s="1"/>
  <c r="Y128" i="78" s="1"/>
  <c r="BB127" i="78"/>
  <c r="BC127" i="78" s="1"/>
  <c r="AY127" i="78"/>
  <c r="AZ127" i="78" s="1"/>
  <c r="AV127" i="78"/>
  <c r="AW127" i="78" s="1"/>
  <c r="AS127" i="78"/>
  <c r="AT127" i="78" s="1"/>
  <c r="AP127" i="78"/>
  <c r="AQ127" i="78" s="1"/>
  <c r="AM127" i="78"/>
  <c r="AN127" i="78" s="1"/>
  <c r="AI127" i="78"/>
  <c r="AJ127" i="78" s="1"/>
  <c r="AF127" i="78"/>
  <c r="AB127" i="78"/>
  <c r="K127" i="78"/>
  <c r="I127" i="78"/>
  <c r="J127" i="78" s="1"/>
  <c r="Y127" i="78" s="1"/>
  <c r="BB126" i="78"/>
  <c r="BC126" i="78" s="1"/>
  <c r="AY126" i="78"/>
  <c r="AZ126" i="78" s="1"/>
  <c r="AV126" i="78"/>
  <c r="AW126" i="78" s="1"/>
  <c r="AS126" i="78"/>
  <c r="AT126" i="78" s="1"/>
  <c r="AP126" i="78"/>
  <c r="AQ126" i="78" s="1"/>
  <c r="AM126" i="78"/>
  <c r="AN126" i="78" s="1"/>
  <c r="AI126" i="78"/>
  <c r="AJ126" i="78" s="1"/>
  <c r="AF126" i="78"/>
  <c r="AB126" i="78"/>
  <c r="K126" i="78"/>
  <c r="I126" i="78"/>
  <c r="J126" i="78" s="1"/>
  <c r="Y126" i="78" s="1"/>
  <c r="BB125" i="78"/>
  <c r="BC125" i="78" s="1"/>
  <c r="AY125" i="78"/>
  <c r="AZ125" i="78" s="1"/>
  <c r="AV125" i="78"/>
  <c r="AW125" i="78" s="1"/>
  <c r="AS125" i="78"/>
  <c r="AT125" i="78" s="1"/>
  <c r="AP125" i="78"/>
  <c r="AQ125" i="78" s="1"/>
  <c r="AM125" i="78"/>
  <c r="AN125" i="78" s="1"/>
  <c r="AI125" i="78"/>
  <c r="AJ125" i="78" s="1"/>
  <c r="AF125" i="78"/>
  <c r="K125" i="78"/>
  <c r="I125" i="78"/>
  <c r="J125" i="78" s="1"/>
  <c r="Y125" i="78" s="1"/>
  <c r="R125" i="78" s="1"/>
  <c r="BB124" i="78"/>
  <c r="BC124" i="78" s="1"/>
  <c r="AY124" i="78"/>
  <c r="AZ124" i="78" s="1"/>
  <c r="AV124" i="78"/>
  <c r="AW124" i="78" s="1"/>
  <c r="AS124" i="78"/>
  <c r="AT124" i="78" s="1"/>
  <c r="AP124" i="78"/>
  <c r="AQ124" i="78" s="1"/>
  <c r="AM124" i="78"/>
  <c r="AN124" i="78" s="1"/>
  <c r="AI124" i="78"/>
  <c r="AJ124" i="78" s="1"/>
  <c r="AF124" i="78"/>
  <c r="K124" i="78"/>
  <c r="I124" i="78"/>
  <c r="J124" i="78" s="1"/>
  <c r="Y124" i="78" s="1"/>
  <c r="R124" i="78" s="1"/>
  <c r="BB123" i="78"/>
  <c r="BC123" i="78" s="1"/>
  <c r="AY123" i="78"/>
  <c r="AZ123" i="78" s="1"/>
  <c r="AV123" i="78"/>
  <c r="AW123" i="78" s="1"/>
  <c r="AS123" i="78"/>
  <c r="AT123" i="78" s="1"/>
  <c r="AP123" i="78"/>
  <c r="AQ123" i="78" s="1"/>
  <c r="AM123" i="78"/>
  <c r="AN123" i="78" s="1"/>
  <c r="AI123" i="78"/>
  <c r="AJ123" i="78" s="1"/>
  <c r="AF123" i="78"/>
  <c r="K123" i="78"/>
  <c r="I123" i="78"/>
  <c r="J123" i="78" s="1"/>
  <c r="Y123" i="78" s="1"/>
  <c r="R123" i="78" s="1"/>
  <c r="BB122" i="78"/>
  <c r="BC122" i="78" s="1"/>
  <c r="AY122" i="78"/>
  <c r="AZ122" i="78" s="1"/>
  <c r="AV122" i="78"/>
  <c r="AW122" i="78" s="1"/>
  <c r="AS122" i="78"/>
  <c r="AT122" i="78" s="1"/>
  <c r="AP122" i="78"/>
  <c r="AQ122" i="78" s="1"/>
  <c r="AM122" i="78"/>
  <c r="AN122" i="78" s="1"/>
  <c r="AI122" i="78"/>
  <c r="AJ122" i="78" s="1"/>
  <c r="AF122" i="78"/>
  <c r="K122" i="78"/>
  <c r="I122" i="78"/>
  <c r="J122" i="78" s="1"/>
  <c r="Y122" i="78" s="1"/>
  <c r="R122" i="78" s="1"/>
  <c r="BB121" i="78"/>
  <c r="BC121" i="78" s="1"/>
  <c r="AY121" i="78"/>
  <c r="AZ121" i="78" s="1"/>
  <c r="AV121" i="78"/>
  <c r="AW121" i="78" s="1"/>
  <c r="AS121" i="78"/>
  <c r="AT121" i="78" s="1"/>
  <c r="AP121" i="78"/>
  <c r="AQ121" i="78" s="1"/>
  <c r="AM121" i="78"/>
  <c r="AN121" i="78" s="1"/>
  <c r="AI121" i="78"/>
  <c r="AJ121" i="78" s="1"/>
  <c r="AF121" i="78"/>
  <c r="K121" i="78"/>
  <c r="I121" i="78"/>
  <c r="J121" i="78" s="1"/>
  <c r="Y121" i="78" s="1"/>
  <c r="BB9" i="78"/>
  <c r="BC9" i="78" s="1"/>
  <c r="AY9" i="78"/>
  <c r="AZ9" i="78" s="1"/>
  <c r="AV9" i="78"/>
  <c r="AW9" i="78" s="1"/>
  <c r="AS9" i="78"/>
  <c r="AT9" i="78" s="1"/>
  <c r="AP9" i="78"/>
  <c r="AQ9" i="78" s="1"/>
  <c r="AM9" i="78"/>
  <c r="AN9" i="78" s="1"/>
  <c r="AI9" i="78"/>
  <c r="AJ9" i="78" s="1"/>
  <c r="AF9" i="78"/>
  <c r="K9" i="78"/>
  <c r="I9" i="78"/>
  <c r="J9" i="78" s="1"/>
  <c r="Y9" i="78" s="1"/>
  <c r="BB8" i="78"/>
  <c r="BC8" i="78" s="1"/>
  <c r="AY8" i="78"/>
  <c r="AZ8" i="78" s="1"/>
  <c r="AV8" i="78"/>
  <c r="AW8" i="78" s="1"/>
  <c r="AS8" i="78"/>
  <c r="AT8" i="78" s="1"/>
  <c r="AP8" i="78"/>
  <c r="AQ8" i="78" s="1"/>
  <c r="AM8" i="78"/>
  <c r="AN8" i="78" s="1"/>
  <c r="AI8" i="78"/>
  <c r="AJ8" i="78" s="1"/>
  <c r="AF8" i="78"/>
  <c r="I8" i="78"/>
  <c r="J8" i="78" s="1"/>
  <c r="Y8" i="78" s="1"/>
  <c r="AF61" i="65"/>
  <c r="AB61" i="65"/>
  <c r="I61" i="65"/>
  <c r="J61" i="65" s="1"/>
  <c r="Y61" i="65" s="1"/>
  <c r="AF60" i="65"/>
  <c r="AB60" i="65"/>
  <c r="I60" i="65"/>
  <c r="J60" i="65" s="1"/>
  <c r="Y60" i="65" s="1"/>
  <c r="AF59" i="65"/>
  <c r="AB59" i="65"/>
  <c r="I59" i="65"/>
  <c r="J59" i="65" s="1"/>
  <c r="Y59" i="65" s="1"/>
  <c r="AF58" i="65"/>
  <c r="AB58" i="65"/>
  <c r="I58" i="65"/>
  <c r="J58" i="65" s="1"/>
  <c r="Y58" i="65" s="1"/>
  <c r="AF57" i="65"/>
  <c r="AB57" i="65"/>
  <c r="I57" i="65"/>
  <c r="J57" i="65" s="1"/>
  <c r="Y57" i="65" s="1"/>
  <c r="AF56" i="65"/>
  <c r="AB56" i="65"/>
  <c r="I56" i="65"/>
  <c r="J56" i="65" s="1"/>
  <c r="Y56" i="65" s="1"/>
  <c r="AF55" i="65"/>
  <c r="AB55" i="65"/>
  <c r="I55" i="65"/>
  <c r="J55" i="65" s="1"/>
  <c r="Y55" i="65" s="1"/>
  <c r="AF54" i="65"/>
  <c r="AB54" i="65"/>
  <c r="I54" i="65"/>
  <c r="J54" i="65" s="1"/>
  <c r="Y54" i="65" s="1"/>
  <c r="AF53" i="65"/>
  <c r="AB53" i="65"/>
  <c r="I53" i="65"/>
  <c r="J53" i="65" s="1"/>
  <c r="Y53" i="65" s="1"/>
  <c r="AF52" i="65"/>
  <c r="AB52" i="65"/>
  <c r="I52" i="65"/>
  <c r="J52" i="65" s="1"/>
  <c r="Y52" i="65" s="1"/>
  <c r="AF51" i="65"/>
  <c r="AB51" i="65"/>
  <c r="I51" i="65"/>
  <c r="J51" i="65" s="1"/>
  <c r="Y51" i="65" s="1"/>
  <c r="AF50" i="65"/>
  <c r="AB50" i="65"/>
  <c r="I50" i="65"/>
  <c r="J50" i="65" s="1"/>
  <c r="Y50" i="65" s="1"/>
  <c r="AF49" i="65"/>
  <c r="AB49" i="65"/>
  <c r="I49" i="65"/>
  <c r="J49" i="65" s="1"/>
  <c r="Y49" i="65" s="1"/>
  <c r="AF48" i="65"/>
  <c r="AB48" i="65"/>
  <c r="I48" i="65"/>
  <c r="J48" i="65" s="1"/>
  <c r="Y48" i="65" s="1"/>
  <c r="AF47" i="65"/>
  <c r="AB47" i="65"/>
  <c r="I47" i="65"/>
  <c r="J47" i="65" s="1"/>
  <c r="Y47" i="65" s="1"/>
  <c r="AF46" i="65"/>
  <c r="AB46" i="65"/>
  <c r="I46" i="65"/>
  <c r="J46" i="65" s="1"/>
  <c r="Y46" i="65" s="1"/>
  <c r="AF45" i="65"/>
  <c r="AB45" i="65"/>
  <c r="I45" i="65"/>
  <c r="J45" i="65" s="1"/>
  <c r="Y45" i="65" s="1"/>
  <c r="AF44" i="65"/>
  <c r="AB44" i="65"/>
  <c r="I44" i="65"/>
  <c r="J44" i="65" s="1"/>
  <c r="Y44" i="65" s="1"/>
  <c r="AF43" i="65"/>
  <c r="AB43" i="65"/>
  <c r="I43" i="65"/>
  <c r="J43" i="65" s="1"/>
  <c r="Y43" i="65" s="1"/>
  <c r="AF42" i="65"/>
  <c r="AB42" i="65"/>
  <c r="I42" i="65"/>
  <c r="J42" i="65" s="1"/>
  <c r="Y42" i="65" s="1"/>
  <c r="AF41" i="65"/>
  <c r="AB41" i="65"/>
  <c r="I41" i="65"/>
  <c r="J41" i="65" s="1"/>
  <c r="Y41" i="65" s="1"/>
  <c r="AF40" i="65"/>
  <c r="AB40" i="65"/>
  <c r="I40" i="65"/>
  <c r="J40" i="65" s="1"/>
  <c r="Y40" i="65" s="1"/>
  <c r="AF39" i="65"/>
  <c r="AD39" i="65"/>
  <c r="I39" i="65"/>
  <c r="J39" i="65" s="1"/>
  <c r="Y39" i="65" s="1"/>
  <c r="AF38" i="65"/>
  <c r="AD38" i="65"/>
  <c r="I38" i="65"/>
  <c r="J38" i="65" s="1"/>
  <c r="Y38" i="65" s="1"/>
  <c r="AF37" i="65"/>
  <c r="AD37" i="65"/>
  <c r="I37" i="65"/>
  <c r="J37" i="65" s="1"/>
  <c r="Y37" i="65" s="1"/>
  <c r="AF36" i="65"/>
  <c r="AD36" i="65"/>
  <c r="I36" i="65"/>
  <c r="J36" i="65" s="1"/>
  <c r="Y36" i="65" s="1"/>
  <c r="AF35" i="65"/>
  <c r="AD35" i="65"/>
  <c r="I35" i="65"/>
  <c r="J35" i="65" s="1"/>
  <c r="Y35" i="65" s="1"/>
  <c r="AF34" i="65"/>
  <c r="AD34" i="65"/>
  <c r="I34" i="65"/>
  <c r="J34" i="65" s="1"/>
  <c r="Y34" i="65" s="1"/>
  <c r="AF33" i="65"/>
  <c r="AD33" i="65"/>
  <c r="I33" i="65"/>
  <c r="J33" i="65" s="1"/>
  <c r="Y33" i="65" s="1"/>
  <c r="AF32" i="65"/>
  <c r="AD32" i="65"/>
  <c r="I32" i="65"/>
  <c r="J32" i="65" s="1"/>
  <c r="Y32" i="65" s="1"/>
  <c r="AF31" i="65"/>
  <c r="AD31" i="65"/>
  <c r="I31" i="65"/>
  <c r="J31" i="65" s="1"/>
  <c r="Y31" i="65" s="1"/>
  <c r="AF30" i="65"/>
  <c r="AD30" i="65"/>
  <c r="I30" i="65"/>
  <c r="J30" i="65" s="1"/>
  <c r="Y30" i="65" s="1"/>
  <c r="AF29" i="65"/>
  <c r="AD29" i="65"/>
  <c r="I29" i="65"/>
  <c r="J29" i="65" s="1"/>
  <c r="Y29" i="65" s="1"/>
  <c r="AF28" i="65"/>
  <c r="I28" i="65"/>
  <c r="J28" i="65" s="1"/>
  <c r="Y28" i="65" s="1"/>
  <c r="AF27" i="65"/>
  <c r="I27" i="65"/>
  <c r="J27" i="65" s="1"/>
  <c r="Y27" i="65" s="1"/>
  <c r="AF26" i="65"/>
  <c r="AD26" i="65"/>
  <c r="I26" i="65"/>
  <c r="J26" i="65" s="1"/>
  <c r="Y26" i="65" s="1"/>
  <c r="AF25" i="65"/>
  <c r="AD25" i="65"/>
  <c r="I25" i="65"/>
  <c r="J25" i="65" s="1"/>
  <c r="Y25" i="65" s="1"/>
  <c r="AF24" i="65"/>
  <c r="AD24" i="65"/>
  <c r="I24" i="65"/>
  <c r="J24" i="65" s="1"/>
  <c r="Y24" i="65" s="1"/>
  <c r="AF23" i="65"/>
  <c r="AD23" i="65"/>
  <c r="I23" i="65"/>
  <c r="J23" i="65" s="1"/>
  <c r="Y23" i="65" s="1"/>
  <c r="AF22" i="65"/>
  <c r="AD22" i="65"/>
  <c r="I22" i="65"/>
  <c r="J22" i="65" s="1"/>
  <c r="Y22" i="65" s="1"/>
  <c r="AF21" i="65"/>
  <c r="I21" i="65"/>
  <c r="J21" i="65" s="1"/>
  <c r="Y21" i="65" s="1"/>
  <c r="AF20" i="65"/>
  <c r="I20" i="65"/>
  <c r="J20" i="65" s="1"/>
  <c r="Y20" i="65" s="1"/>
  <c r="AF19" i="65"/>
  <c r="I19" i="65"/>
  <c r="J19" i="65" s="1"/>
  <c r="Y19" i="65" s="1"/>
  <c r="AF18" i="65"/>
  <c r="I18" i="65"/>
  <c r="J18" i="65" s="1"/>
  <c r="Y18" i="65" s="1"/>
  <c r="AF17" i="65"/>
  <c r="I17" i="65"/>
  <c r="J17" i="65" s="1"/>
  <c r="Y17" i="65" s="1"/>
  <c r="AF16" i="65"/>
  <c r="AD16" i="65"/>
  <c r="I16" i="65"/>
  <c r="J16" i="65" s="1"/>
  <c r="Y16" i="65" s="1"/>
  <c r="AF15" i="65"/>
  <c r="AD15" i="65"/>
  <c r="I15" i="65"/>
  <c r="J15" i="65" s="1"/>
  <c r="Y15" i="65" s="1"/>
  <c r="AF14" i="65"/>
  <c r="AD14" i="65"/>
  <c r="I14" i="65"/>
  <c r="J14" i="65" s="1"/>
  <c r="Y14" i="65" s="1"/>
  <c r="AF13" i="65"/>
  <c r="AD13" i="65"/>
  <c r="I13" i="65"/>
  <c r="J13" i="65" s="1"/>
  <c r="Y13" i="65" s="1"/>
  <c r="AF12" i="65"/>
  <c r="AD12" i="65"/>
  <c r="I12" i="65"/>
  <c r="J12" i="65" s="1"/>
  <c r="Y12" i="65" s="1"/>
  <c r="AF11" i="65"/>
  <c r="AD11" i="65"/>
  <c r="I11" i="65"/>
  <c r="J11" i="65" s="1"/>
  <c r="Y11" i="65" s="1"/>
  <c r="AF10" i="65"/>
  <c r="AD10" i="65"/>
  <c r="I10" i="65"/>
  <c r="J10" i="65" s="1"/>
  <c r="Y10" i="65" s="1"/>
  <c r="AF9" i="65"/>
  <c r="AD9" i="65"/>
  <c r="I9" i="65"/>
  <c r="J9" i="65" s="1"/>
  <c r="Y9" i="65" s="1"/>
  <c r="AF8" i="65"/>
  <c r="AD8" i="65"/>
  <c r="I8" i="65"/>
  <c r="J8" i="65" s="1"/>
  <c r="Y8" i="65" s="1"/>
  <c r="AF40" i="85"/>
  <c r="AB40" i="85"/>
  <c r="K40" i="85"/>
  <c r="I40" i="85"/>
  <c r="J40" i="85" s="1"/>
  <c r="Y40" i="85" s="1"/>
  <c r="AF39" i="85"/>
  <c r="AD39" i="85"/>
  <c r="K39" i="85"/>
  <c r="I39" i="85"/>
  <c r="J39" i="85" s="1"/>
  <c r="Y39" i="85" s="1"/>
  <c r="AF38" i="85"/>
  <c r="AD38" i="85"/>
  <c r="K38" i="85"/>
  <c r="I38" i="85"/>
  <c r="J38" i="85" s="1"/>
  <c r="Y38" i="85" s="1"/>
  <c r="AF37" i="85"/>
  <c r="AD37" i="85"/>
  <c r="K37" i="85"/>
  <c r="I37" i="85"/>
  <c r="J37" i="85" s="1"/>
  <c r="Y37" i="85" s="1"/>
  <c r="AF36" i="85"/>
  <c r="AD36" i="85"/>
  <c r="K36" i="85"/>
  <c r="I36" i="85"/>
  <c r="J36" i="85" s="1"/>
  <c r="Y36" i="85" s="1"/>
  <c r="AF35" i="85"/>
  <c r="AD35" i="85"/>
  <c r="K35" i="85"/>
  <c r="I35" i="85"/>
  <c r="J35" i="85" s="1"/>
  <c r="Y35" i="85" s="1"/>
  <c r="AF34" i="85"/>
  <c r="AD34" i="85"/>
  <c r="K34" i="85"/>
  <c r="I34" i="85"/>
  <c r="J34" i="85" s="1"/>
  <c r="Y34" i="85" s="1"/>
  <c r="AF33" i="85"/>
  <c r="AD33" i="85"/>
  <c r="K33" i="85"/>
  <c r="I33" i="85"/>
  <c r="J33" i="85" s="1"/>
  <c r="Y33" i="85" s="1"/>
  <c r="AF32" i="85"/>
  <c r="AD32" i="85"/>
  <c r="K32" i="85"/>
  <c r="I32" i="85"/>
  <c r="J32" i="85" s="1"/>
  <c r="Y32" i="85" s="1"/>
  <c r="AF31" i="85"/>
  <c r="AD31" i="85"/>
  <c r="K31" i="85"/>
  <c r="I31" i="85"/>
  <c r="J31" i="85" s="1"/>
  <c r="Y31" i="85" s="1"/>
  <c r="AF30" i="85"/>
  <c r="AD30" i="85"/>
  <c r="K30" i="85"/>
  <c r="I30" i="85"/>
  <c r="J30" i="85" s="1"/>
  <c r="Y30" i="85" s="1"/>
  <c r="AF29" i="85"/>
  <c r="AD29" i="85"/>
  <c r="K29" i="85"/>
  <c r="I29" i="85"/>
  <c r="J29" i="85" s="1"/>
  <c r="Y29" i="85" s="1"/>
  <c r="AF28" i="85"/>
  <c r="AD28" i="85"/>
  <c r="K28" i="85"/>
  <c r="I28" i="85"/>
  <c r="J28" i="85" s="1"/>
  <c r="Y28" i="85" s="1"/>
  <c r="AF27" i="85"/>
  <c r="AD27" i="85"/>
  <c r="K27" i="85"/>
  <c r="I27" i="85"/>
  <c r="J27" i="85" s="1"/>
  <c r="Y27" i="85" s="1"/>
  <c r="AF26" i="85"/>
  <c r="AD26" i="85"/>
  <c r="K26" i="85"/>
  <c r="I26" i="85"/>
  <c r="J26" i="85" s="1"/>
  <c r="Y26" i="85" s="1"/>
  <c r="AF25" i="85"/>
  <c r="AD25" i="85"/>
  <c r="K25" i="85"/>
  <c r="I25" i="85"/>
  <c r="J25" i="85" s="1"/>
  <c r="Y25" i="85" s="1"/>
  <c r="AF24" i="85"/>
  <c r="AD24" i="85"/>
  <c r="K24" i="85"/>
  <c r="I24" i="85"/>
  <c r="J24" i="85" s="1"/>
  <c r="Y24" i="85" s="1"/>
  <c r="AF23" i="85"/>
  <c r="AD23" i="85"/>
  <c r="K23" i="85"/>
  <c r="I23" i="85"/>
  <c r="J23" i="85" s="1"/>
  <c r="Y23" i="85" s="1"/>
  <c r="AF22" i="85"/>
  <c r="AD22" i="85"/>
  <c r="K22" i="85"/>
  <c r="I22" i="85"/>
  <c r="J22" i="85" s="1"/>
  <c r="Y22" i="85" s="1"/>
  <c r="AF21" i="85"/>
  <c r="AD21" i="85"/>
  <c r="K21" i="85"/>
  <c r="I21" i="85"/>
  <c r="J21" i="85" s="1"/>
  <c r="Y21" i="85" s="1"/>
  <c r="AF20" i="85"/>
  <c r="K20" i="85"/>
  <c r="I20" i="85"/>
  <c r="J20" i="85" s="1"/>
  <c r="Y20" i="85" s="1"/>
  <c r="AF19" i="85"/>
  <c r="K19" i="85"/>
  <c r="I19" i="85"/>
  <c r="J19" i="85" s="1"/>
  <c r="Y19" i="85" s="1"/>
  <c r="AF18" i="85"/>
  <c r="K18" i="85"/>
  <c r="I18" i="85"/>
  <c r="J18" i="85" s="1"/>
  <c r="Y18" i="85" s="1"/>
  <c r="AF17" i="85"/>
  <c r="I17" i="85"/>
  <c r="J17" i="85" s="1"/>
  <c r="AF16" i="85"/>
  <c r="I16" i="85"/>
  <c r="J16" i="85" s="1"/>
  <c r="AF15" i="85"/>
  <c r="I15" i="85"/>
  <c r="J15" i="85" s="1"/>
  <c r="AF14" i="85"/>
  <c r="AD14" i="85"/>
  <c r="I14" i="85"/>
  <c r="J14" i="85" s="1"/>
  <c r="AF13" i="85"/>
  <c r="AD13" i="85"/>
  <c r="I13" i="85"/>
  <c r="J13" i="85" s="1"/>
  <c r="AF12" i="85"/>
  <c r="AD12" i="85"/>
  <c r="I12" i="85"/>
  <c r="J12" i="85" s="1"/>
  <c r="AF11" i="85"/>
  <c r="AD11" i="85"/>
  <c r="I11" i="85"/>
  <c r="J11" i="85" s="1"/>
  <c r="AF10" i="85"/>
  <c r="AD10" i="85"/>
  <c r="I10" i="85"/>
  <c r="J10" i="85" s="1"/>
  <c r="AF9" i="85"/>
  <c r="AD9" i="85"/>
  <c r="I9" i="85"/>
  <c r="J9" i="85" s="1"/>
  <c r="AF8" i="85"/>
  <c r="AD8" i="85"/>
  <c r="I8" i="85"/>
  <c r="J8" i="85" s="1"/>
  <c r="AF39" i="66"/>
  <c r="AD39" i="66"/>
  <c r="I39" i="66"/>
  <c r="J39" i="66" s="1"/>
  <c r="Y39" i="66" s="1"/>
  <c r="AF38" i="66"/>
  <c r="AD38" i="66"/>
  <c r="I38" i="66"/>
  <c r="J38" i="66" s="1"/>
  <c r="Y38" i="66" s="1"/>
  <c r="AF37" i="66"/>
  <c r="AD37" i="66"/>
  <c r="I37" i="66"/>
  <c r="J37" i="66" s="1"/>
  <c r="Y37" i="66" s="1"/>
  <c r="AF36" i="66"/>
  <c r="AD36" i="66"/>
  <c r="I36" i="66"/>
  <c r="J36" i="66" s="1"/>
  <c r="Y36" i="66" s="1"/>
  <c r="AF35" i="66"/>
  <c r="AD35" i="66"/>
  <c r="I35" i="66"/>
  <c r="J35" i="66" s="1"/>
  <c r="Y35" i="66" s="1"/>
  <c r="AF34" i="66"/>
  <c r="AD34" i="66"/>
  <c r="I34" i="66"/>
  <c r="J34" i="66" s="1"/>
  <c r="Y34" i="66" s="1"/>
  <c r="AF33" i="66"/>
  <c r="AD33" i="66"/>
  <c r="I33" i="66"/>
  <c r="J33" i="66" s="1"/>
  <c r="Y33" i="66" s="1"/>
  <c r="AF32" i="66"/>
  <c r="AD32" i="66"/>
  <c r="I32" i="66"/>
  <c r="J32" i="66" s="1"/>
  <c r="Y32" i="66" s="1"/>
  <c r="AF31" i="66"/>
  <c r="AD31" i="66"/>
  <c r="I31" i="66"/>
  <c r="J31" i="66" s="1"/>
  <c r="Y31" i="66" s="1"/>
  <c r="AF30" i="66"/>
  <c r="AD30" i="66"/>
  <c r="I30" i="66"/>
  <c r="J30" i="66" s="1"/>
  <c r="Y30" i="66" s="1"/>
  <c r="AF29" i="66"/>
  <c r="AD29" i="66"/>
  <c r="I29" i="66"/>
  <c r="J29" i="66" s="1"/>
  <c r="Y29" i="66" s="1"/>
  <c r="AF28" i="66"/>
  <c r="AD28" i="66"/>
  <c r="I28" i="66"/>
  <c r="J28" i="66" s="1"/>
  <c r="Y28" i="66" s="1"/>
  <c r="AF27" i="66"/>
  <c r="AD27" i="66"/>
  <c r="I27" i="66"/>
  <c r="J27" i="66" s="1"/>
  <c r="Y27" i="66" s="1"/>
  <c r="AF26" i="66"/>
  <c r="AD26" i="66"/>
  <c r="I26" i="66"/>
  <c r="J26" i="66" s="1"/>
  <c r="Y26" i="66" s="1"/>
  <c r="AF25" i="66"/>
  <c r="AD25" i="66"/>
  <c r="I25" i="66"/>
  <c r="J25" i="66" s="1"/>
  <c r="Y25" i="66" s="1"/>
  <c r="AF24" i="66"/>
  <c r="AD24" i="66"/>
  <c r="I24" i="66"/>
  <c r="J24" i="66" s="1"/>
  <c r="Y24" i="66" s="1"/>
  <c r="AF23" i="66"/>
  <c r="AD23" i="66"/>
  <c r="I23" i="66"/>
  <c r="J23" i="66" s="1"/>
  <c r="Y23" i="66" s="1"/>
  <c r="AF22" i="66"/>
  <c r="AD22" i="66"/>
  <c r="I22" i="66"/>
  <c r="J22" i="66" s="1"/>
  <c r="Y22" i="66" s="1"/>
  <c r="AF21" i="66"/>
  <c r="AD21" i="66"/>
  <c r="I21" i="66"/>
  <c r="J21" i="66" s="1"/>
  <c r="Y21" i="66" s="1"/>
  <c r="AF20" i="66"/>
  <c r="AD20" i="66"/>
  <c r="I20" i="66"/>
  <c r="J20" i="66" s="1"/>
  <c r="Y20" i="66" s="1"/>
  <c r="AF19" i="66"/>
  <c r="AD19" i="66"/>
  <c r="I19" i="66"/>
  <c r="J19" i="66" s="1"/>
  <c r="Y19" i="66" s="1"/>
  <c r="AF18" i="66"/>
  <c r="AD18" i="66"/>
  <c r="I18" i="66"/>
  <c r="J18" i="66" s="1"/>
  <c r="Y18" i="66" s="1"/>
  <c r="AF17" i="66"/>
  <c r="AD17" i="66"/>
  <c r="I17" i="66"/>
  <c r="J17" i="66" s="1"/>
  <c r="Y17" i="66" s="1"/>
  <c r="AF16" i="66"/>
  <c r="AD16" i="66"/>
  <c r="I16" i="66"/>
  <c r="J16" i="66" s="1"/>
  <c r="Y16" i="66" s="1"/>
  <c r="AF15" i="66"/>
  <c r="AD15" i="66"/>
  <c r="I15" i="66"/>
  <c r="J15" i="66" s="1"/>
  <c r="Y15" i="66" s="1"/>
  <c r="AF14" i="66"/>
  <c r="AD14" i="66"/>
  <c r="I14" i="66"/>
  <c r="J14" i="66" s="1"/>
  <c r="Y14" i="66" s="1"/>
  <c r="AF13" i="66"/>
  <c r="AD13" i="66"/>
  <c r="I13" i="66"/>
  <c r="J13" i="66" s="1"/>
  <c r="Y13" i="66" s="1"/>
  <c r="AF12" i="66"/>
  <c r="AD12" i="66"/>
  <c r="I12" i="66"/>
  <c r="J12" i="66" s="1"/>
  <c r="Y12" i="66" s="1"/>
  <c r="AF11" i="66"/>
  <c r="AD11" i="66"/>
  <c r="I11" i="66"/>
  <c r="J11" i="66" s="1"/>
  <c r="Y11" i="66" s="1"/>
  <c r="AF10" i="66"/>
  <c r="AD10" i="66"/>
  <c r="I10" i="66"/>
  <c r="J10" i="66" s="1"/>
  <c r="Y10" i="66" s="1"/>
  <c r="AF9" i="66"/>
  <c r="AD9" i="66"/>
  <c r="I9" i="66"/>
  <c r="J9" i="66" s="1"/>
  <c r="Y9" i="66" s="1"/>
  <c r="AF8" i="66"/>
  <c r="AD8" i="66"/>
  <c r="K8" i="66"/>
  <c r="I8" i="66"/>
  <c r="J8" i="66" s="1"/>
  <c r="Y8" i="66" s="1"/>
  <c r="L8" i="66" s="1"/>
  <c r="AF75" i="86"/>
  <c r="AD75" i="86"/>
  <c r="K75" i="86"/>
  <c r="I75" i="86"/>
  <c r="J75" i="86" s="1"/>
  <c r="Y75" i="86" s="1"/>
  <c r="AF74" i="86"/>
  <c r="AD74" i="86"/>
  <c r="K74" i="86"/>
  <c r="I74" i="86"/>
  <c r="J74" i="86" s="1"/>
  <c r="Y74" i="86" s="1"/>
  <c r="AF73" i="86"/>
  <c r="AD73" i="86"/>
  <c r="K73" i="86"/>
  <c r="I73" i="86"/>
  <c r="J73" i="86" s="1"/>
  <c r="Y73" i="86" s="1"/>
  <c r="AF72" i="86"/>
  <c r="AD72" i="86"/>
  <c r="K72" i="86"/>
  <c r="I72" i="86"/>
  <c r="J72" i="86" s="1"/>
  <c r="Y72" i="86" s="1"/>
  <c r="AF71" i="86"/>
  <c r="AD71" i="86"/>
  <c r="K71" i="86"/>
  <c r="I71" i="86"/>
  <c r="J71" i="86" s="1"/>
  <c r="Y71" i="86" s="1"/>
  <c r="AF70" i="86"/>
  <c r="AD70" i="86"/>
  <c r="K70" i="86"/>
  <c r="I70" i="86"/>
  <c r="J70" i="86" s="1"/>
  <c r="Y70" i="86" s="1"/>
  <c r="AF69" i="86"/>
  <c r="AD69" i="86"/>
  <c r="K69" i="86"/>
  <c r="I69" i="86"/>
  <c r="J69" i="86" s="1"/>
  <c r="Y69" i="86" s="1"/>
  <c r="AF68" i="86"/>
  <c r="AD68" i="86"/>
  <c r="K68" i="86"/>
  <c r="I68" i="86"/>
  <c r="J68" i="86" s="1"/>
  <c r="Y68" i="86" s="1"/>
  <c r="AF67" i="86"/>
  <c r="AD67" i="86"/>
  <c r="K67" i="86"/>
  <c r="I67" i="86"/>
  <c r="J67" i="86" s="1"/>
  <c r="Y67" i="86" s="1"/>
  <c r="AF66" i="86"/>
  <c r="AD66" i="86"/>
  <c r="K66" i="86"/>
  <c r="I66" i="86"/>
  <c r="J66" i="86" s="1"/>
  <c r="Y66" i="86" s="1"/>
  <c r="AF65" i="86"/>
  <c r="AD65" i="86"/>
  <c r="K65" i="86"/>
  <c r="I65" i="86"/>
  <c r="J65" i="86" s="1"/>
  <c r="Y65" i="86" s="1"/>
  <c r="AF64" i="86"/>
  <c r="AD64" i="86"/>
  <c r="K64" i="86"/>
  <c r="I64" i="86"/>
  <c r="J64" i="86" s="1"/>
  <c r="Y64" i="86" s="1"/>
  <c r="AF63" i="86"/>
  <c r="AD63" i="86"/>
  <c r="K63" i="86"/>
  <c r="I63" i="86"/>
  <c r="J63" i="86" s="1"/>
  <c r="Y63" i="86" s="1"/>
  <c r="AF62" i="86"/>
  <c r="AD62" i="86"/>
  <c r="K62" i="86"/>
  <c r="I62" i="86"/>
  <c r="J62" i="86" s="1"/>
  <c r="Y62" i="86" s="1"/>
  <c r="AF61" i="86"/>
  <c r="AD61" i="86"/>
  <c r="K61" i="86"/>
  <c r="I61" i="86"/>
  <c r="J61" i="86" s="1"/>
  <c r="Y61" i="86" s="1"/>
  <c r="AF60" i="86"/>
  <c r="AD60" i="86"/>
  <c r="K60" i="86"/>
  <c r="I60" i="86"/>
  <c r="J60" i="86" s="1"/>
  <c r="Y60" i="86" s="1"/>
  <c r="AF59" i="86"/>
  <c r="AD59" i="86"/>
  <c r="K59" i="86"/>
  <c r="I59" i="86"/>
  <c r="J59" i="86" s="1"/>
  <c r="Y59" i="86" s="1"/>
  <c r="AF58" i="86"/>
  <c r="AD58" i="86"/>
  <c r="K58" i="86"/>
  <c r="I58" i="86"/>
  <c r="J58" i="86" s="1"/>
  <c r="Y58" i="86" s="1"/>
  <c r="AF57" i="86"/>
  <c r="AD57" i="86"/>
  <c r="K57" i="86"/>
  <c r="I57" i="86"/>
  <c r="J57" i="86" s="1"/>
  <c r="Y57" i="86" s="1"/>
  <c r="AF56" i="86"/>
  <c r="AD56" i="86"/>
  <c r="K56" i="86"/>
  <c r="I56" i="86"/>
  <c r="J56" i="86" s="1"/>
  <c r="Y56" i="86" s="1"/>
  <c r="AF55" i="86"/>
  <c r="AD55" i="86"/>
  <c r="K55" i="86"/>
  <c r="I55" i="86"/>
  <c r="J55" i="86" s="1"/>
  <c r="Y55" i="86" s="1"/>
  <c r="AF54" i="86"/>
  <c r="AD54" i="86"/>
  <c r="K54" i="86"/>
  <c r="I54" i="86"/>
  <c r="J54" i="86" s="1"/>
  <c r="Y54" i="86" s="1"/>
  <c r="AF53" i="86"/>
  <c r="AD53" i="86"/>
  <c r="K53" i="86"/>
  <c r="I53" i="86"/>
  <c r="J53" i="86" s="1"/>
  <c r="Y53" i="86" s="1"/>
  <c r="AF52" i="86"/>
  <c r="AD52" i="86"/>
  <c r="K52" i="86"/>
  <c r="I52" i="86"/>
  <c r="J52" i="86" s="1"/>
  <c r="Y52" i="86" s="1"/>
  <c r="AF51" i="86"/>
  <c r="AD51" i="86"/>
  <c r="K51" i="86"/>
  <c r="I51" i="86"/>
  <c r="J51" i="86" s="1"/>
  <c r="Y51" i="86" s="1"/>
  <c r="AF50" i="86"/>
  <c r="AD50" i="86"/>
  <c r="K50" i="86"/>
  <c r="I50" i="86"/>
  <c r="J50" i="86" s="1"/>
  <c r="Y50" i="86" s="1"/>
  <c r="AF49" i="86"/>
  <c r="AD49" i="86"/>
  <c r="K49" i="86"/>
  <c r="I49" i="86"/>
  <c r="J49" i="86" s="1"/>
  <c r="Y49" i="86" s="1"/>
  <c r="AF48" i="86"/>
  <c r="AD48" i="86"/>
  <c r="K48" i="86"/>
  <c r="I48" i="86"/>
  <c r="J48" i="86" s="1"/>
  <c r="Y48" i="86" s="1"/>
  <c r="AF47" i="86"/>
  <c r="AD47" i="86"/>
  <c r="K47" i="86"/>
  <c r="I47" i="86"/>
  <c r="J47" i="86" s="1"/>
  <c r="Y47" i="86" s="1"/>
  <c r="AF46" i="86"/>
  <c r="AD46" i="86"/>
  <c r="K46" i="86"/>
  <c r="I46" i="86"/>
  <c r="J46" i="86" s="1"/>
  <c r="Y46" i="86" s="1"/>
  <c r="AF45" i="86"/>
  <c r="AD45" i="86"/>
  <c r="K45" i="86"/>
  <c r="I45" i="86"/>
  <c r="J45" i="86" s="1"/>
  <c r="Y45" i="86" s="1"/>
  <c r="AF44" i="86"/>
  <c r="AD44" i="86"/>
  <c r="K44" i="86"/>
  <c r="I44" i="86"/>
  <c r="J44" i="86" s="1"/>
  <c r="Y44" i="86" s="1"/>
  <c r="AF43" i="86"/>
  <c r="AD43" i="86"/>
  <c r="K43" i="86"/>
  <c r="I43" i="86"/>
  <c r="J43" i="86" s="1"/>
  <c r="Y43" i="86" s="1"/>
  <c r="AF42" i="86"/>
  <c r="AD42" i="86"/>
  <c r="K42" i="86"/>
  <c r="I42" i="86"/>
  <c r="J42" i="86" s="1"/>
  <c r="Y42" i="86" s="1"/>
  <c r="AF41" i="86"/>
  <c r="AD41" i="86"/>
  <c r="K41" i="86"/>
  <c r="I41" i="86"/>
  <c r="J41" i="86" s="1"/>
  <c r="Y41" i="86" s="1"/>
  <c r="AF40" i="86"/>
  <c r="AD40" i="86"/>
  <c r="K40" i="86"/>
  <c r="I40" i="86"/>
  <c r="J40" i="86" s="1"/>
  <c r="Y40" i="86" s="1"/>
  <c r="AF39" i="86"/>
  <c r="AD39" i="86"/>
  <c r="K39" i="86"/>
  <c r="I39" i="86"/>
  <c r="J39" i="86" s="1"/>
  <c r="Y39" i="86" s="1"/>
  <c r="AF38" i="86"/>
  <c r="AD38" i="86"/>
  <c r="K38" i="86"/>
  <c r="I38" i="86"/>
  <c r="J38" i="86" s="1"/>
  <c r="Y38" i="86" s="1"/>
  <c r="AF37" i="86"/>
  <c r="AD37" i="86"/>
  <c r="K37" i="86"/>
  <c r="I37" i="86"/>
  <c r="J37" i="86" s="1"/>
  <c r="Y37" i="86" s="1"/>
  <c r="AF36" i="86"/>
  <c r="AD36" i="86"/>
  <c r="K36" i="86"/>
  <c r="I36" i="86"/>
  <c r="J36" i="86" s="1"/>
  <c r="Y36" i="86" s="1"/>
  <c r="T36" i="86" s="1"/>
  <c r="AF35" i="86"/>
  <c r="AD35" i="86"/>
  <c r="K35" i="86"/>
  <c r="I35" i="86"/>
  <c r="J35" i="86" s="1"/>
  <c r="Y35" i="86" s="1"/>
  <c r="AF34" i="86"/>
  <c r="AD34" i="86"/>
  <c r="K34" i="86"/>
  <c r="I34" i="86"/>
  <c r="J34" i="86" s="1"/>
  <c r="Y34" i="86" s="1"/>
  <c r="AF33" i="86"/>
  <c r="AD33" i="86"/>
  <c r="K33" i="86"/>
  <c r="I33" i="86"/>
  <c r="J33" i="86" s="1"/>
  <c r="Y33" i="86" s="1"/>
  <c r="AF32" i="86"/>
  <c r="AD32" i="86"/>
  <c r="K32" i="86"/>
  <c r="I32" i="86"/>
  <c r="J32" i="86" s="1"/>
  <c r="Y32" i="86" s="1"/>
  <c r="AF31" i="86"/>
  <c r="AD31" i="86"/>
  <c r="K31" i="86"/>
  <c r="I31" i="86"/>
  <c r="J31" i="86" s="1"/>
  <c r="Y31" i="86" s="1"/>
  <c r="AF30" i="86"/>
  <c r="AD30" i="86"/>
  <c r="K30" i="86"/>
  <c r="I30" i="86"/>
  <c r="J30" i="86" s="1"/>
  <c r="Y30" i="86" s="1"/>
  <c r="AF28" i="86"/>
  <c r="AD28" i="86"/>
  <c r="K28" i="86"/>
  <c r="I28" i="86"/>
  <c r="J28" i="86" s="1"/>
  <c r="Y28" i="86" s="1"/>
  <c r="AF27" i="86"/>
  <c r="AD27" i="86"/>
  <c r="K27" i="86"/>
  <c r="I27" i="86"/>
  <c r="J27" i="86" s="1"/>
  <c r="Y27" i="86" s="1"/>
  <c r="AF26" i="86"/>
  <c r="AD26" i="86"/>
  <c r="K26" i="86"/>
  <c r="I26" i="86"/>
  <c r="J26" i="86" s="1"/>
  <c r="Y26" i="86" s="1"/>
  <c r="AF25" i="86"/>
  <c r="AD25" i="86"/>
  <c r="K25" i="86"/>
  <c r="I25" i="86"/>
  <c r="J25" i="86" s="1"/>
  <c r="Y25" i="86" s="1"/>
  <c r="AF24" i="86"/>
  <c r="AD24" i="86"/>
  <c r="K24" i="86"/>
  <c r="I24" i="86"/>
  <c r="J24" i="86" s="1"/>
  <c r="Y24" i="86" s="1"/>
  <c r="AF23" i="86"/>
  <c r="AD23" i="86"/>
  <c r="K23" i="86"/>
  <c r="I23" i="86"/>
  <c r="J23" i="86" s="1"/>
  <c r="Y23" i="86" s="1"/>
  <c r="AF22" i="86"/>
  <c r="AD22" i="86"/>
  <c r="K22" i="86"/>
  <c r="I22" i="86"/>
  <c r="J22" i="86" s="1"/>
  <c r="Y22" i="86" s="1"/>
  <c r="AF21" i="86"/>
  <c r="AD21" i="86"/>
  <c r="K21" i="86"/>
  <c r="I21" i="86"/>
  <c r="J21" i="86" s="1"/>
  <c r="Y21" i="86" s="1"/>
  <c r="AF20" i="86"/>
  <c r="AD20" i="86"/>
  <c r="K20" i="86"/>
  <c r="I20" i="86"/>
  <c r="J20" i="86" s="1"/>
  <c r="Y20" i="86" s="1"/>
  <c r="AF19" i="86"/>
  <c r="AD19" i="86"/>
  <c r="K19" i="86"/>
  <c r="I19" i="86"/>
  <c r="J19" i="86" s="1"/>
  <c r="Y19" i="86" s="1"/>
  <c r="AF18" i="86"/>
  <c r="AD18" i="86"/>
  <c r="K18" i="86"/>
  <c r="I18" i="86"/>
  <c r="J18" i="86" s="1"/>
  <c r="Y18" i="86" s="1"/>
  <c r="AF17" i="86"/>
  <c r="AD17" i="86"/>
  <c r="K17" i="86"/>
  <c r="I17" i="86"/>
  <c r="J17" i="86" s="1"/>
  <c r="Y17" i="86" s="1"/>
  <c r="AF16" i="86"/>
  <c r="AD16" i="86"/>
  <c r="K16" i="86"/>
  <c r="I16" i="86"/>
  <c r="J16" i="86" s="1"/>
  <c r="Y16" i="86" s="1"/>
  <c r="AF15" i="86"/>
  <c r="AD15" i="86"/>
  <c r="K15" i="86"/>
  <c r="I15" i="86"/>
  <c r="J15" i="86" s="1"/>
  <c r="Y15" i="86" s="1"/>
  <c r="AF14" i="86"/>
  <c r="AD14" i="86"/>
  <c r="K14" i="86"/>
  <c r="I14" i="86"/>
  <c r="J14" i="86" s="1"/>
  <c r="Y14" i="86" s="1"/>
  <c r="AF13" i="86"/>
  <c r="AD13" i="86"/>
  <c r="K13" i="86"/>
  <c r="I13" i="86"/>
  <c r="J13" i="86" s="1"/>
  <c r="Y13" i="86" s="1"/>
  <c r="AF12" i="86"/>
  <c r="AD12" i="86"/>
  <c r="K12" i="86"/>
  <c r="I12" i="86"/>
  <c r="J12" i="86" s="1"/>
  <c r="Y12" i="86" s="1"/>
  <c r="T12" i="86" s="1"/>
  <c r="AF11" i="86"/>
  <c r="AD11" i="86"/>
  <c r="K11" i="86"/>
  <c r="I11" i="86"/>
  <c r="J11" i="86" s="1"/>
  <c r="Y11" i="86" s="1"/>
  <c r="AF10" i="86"/>
  <c r="AD10" i="86"/>
  <c r="K10" i="86"/>
  <c r="I10" i="86"/>
  <c r="J10" i="86" s="1"/>
  <c r="Y10" i="86" s="1"/>
  <c r="AF9" i="86"/>
  <c r="AD9" i="86"/>
  <c r="K9" i="86"/>
  <c r="I9" i="86"/>
  <c r="J9" i="86" s="1"/>
  <c r="Y9" i="86" s="1"/>
  <c r="AF8" i="86"/>
  <c r="AD8" i="86"/>
  <c r="K8" i="86"/>
  <c r="I8" i="86"/>
  <c r="J8" i="86" s="1"/>
  <c r="Y8" i="86" s="1"/>
  <c r="AF44" i="67"/>
  <c r="AD44" i="67"/>
  <c r="K44" i="67"/>
  <c r="I44" i="67"/>
  <c r="J44" i="67" s="1"/>
  <c r="Y44" i="67" s="1"/>
  <c r="AF43" i="67"/>
  <c r="AD43" i="67"/>
  <c r="K43" i="67"/>
  <c r="I43" i="67"/>
  <c r="J43" i="67" s="1"/>
  <c r="Y43" i="67" s="1"/>
  <c r="AF42" i="67"/>
  <c r="AD42" i="67"/>
  <c r="K42" i="67"/>
  <c r="I42" i="67"/>
  <c r="J42" i="67" s="1"/>
  <c r="Y42" i="67" s="1"/>
  <c r="AF41" i="67"/>
  <c r="AD41" i="67"/>
  <c r="K41" i="67"/>
  <c r="I41" i="67"/>
  <c r="J41" i="67" s="1"/>
  <c r="Y41" i="67" s="1"/>
  <c r="AF40" i="67"/>
  <c r="AD40" i="67"/>
  <c r="K40" i="67"/>
  <c r="I40" i="67"/>
  <c r="J40" i="67" s="1"/>
  <c r="Y40" i="67" s="1"/>
  <c r="AF39" i="67"/>
  <c r="AD39" i="67"/>
  <c r="K39" i="67"/>
  <c r="I39" i="67"/>
  <c r="J39" i="67" s="1"/>
  <c r="Y39" i="67" s="1"/>
  <c r="R39" i="67" s="1"/>
  <c r="AF38" i="67"/>
  <c r="AD38" i="67"/>
  <c r="K38" i="67"/>
  <c r="I38" i="67"/>
  <c r="J38" i="67" s="1"/>
  <c r="Y38" i="67" s="1"/>
  <c r="AF37" i="67"/>
  <c r="AD37" i="67"/>
  <c r="K37" i="67"/>
  <c r="I37" i="67"/>
  <c r="J37" i="67" s="1"/>
  <c r="Y37" i="67" s="1"/>
  <c r="AF36" i="67"/>
  <c r="AD36" i="67"/>
  <c r="K36" i="67"/>
  <c r="I36" i="67"/>
  <c r="J36" i="67" s="1"/>
  <c r="Y36" i="67" s="1"/>
  <c r="AF35" i="67"/>
  <c r="AD35" i="67"/>
  <c r="K35" i="67"/>
  <c r="I35" i="67"/>
  <c r="J35" i="67" s="1"/>
  <c r="Y35" i="67" s="1"/>
  <c r="AF34" i="67"/>
  <c r="AD34" i="67"/>
  <c r="K34" i="67"/>
  <c r="I34" i="67"/>
  <c r="J34" i="67" s="1"/>
  <c r="Y34" i="67" s="1"/>
  <c r="AF33" i="67"/>
  <c r="AD33" i="67"/>
  <c r="K33" i="67"/>
  <c r="I33" i="67"/>
  <c r="J33" i="67" s="1"/>
  <c r="Y33" i="67" s="1"/>
  <c r="AF32" i="67"/>
  <c r="AD32" i="67"/>
  <c r="K32" i="67"/>
  <c r="I32" i="67"/>
  <c r="J32" i="67" s="1"/>
  <c r="Y32" i="67" s="1"/>
  <c r="AF31" i="67"/>
  <c r="AD31" i="67"/>
  <c r="K31" i="67"/>
  <c r="I31" i="67"/>
  <c r="J31" i="67" s="1"/>
  <c r="Y31" i="67" s="1"/>
  <c r="R31" i="67" s="1"/>
  <c r="AF30" i="67"/>
  <c r="AD30" i="67"/>
  <c r="K30" i="67"/>
  <c r="I30" i="67"/>
  <c r="J30" i="67" s="1"/>
  <c r="Y30" i="67" s="1"/>
  <c r="AF26" i="67"/>
  <c r="AD26" i="67"/>
  <c r="K26" i="67"/>
  <c r="I26" i="67"/>
  <c r="J26" i="67" s="1"/>
  <c r="Y26" i="67" s="1"/>
  <c r="AF25" i="67"/>
  <c r="AD25" i="67"/>
  <c r="K25" i="67"/>
  <c r="I25" i="67"/>
  <c r="J25" i="67" s="1"/>
  <c r="Y25" i="67" s="1"/>
  <c r="T25" i="67" s="1"/>
  <c r="AF24" i="67"/>
  <c r="AD24" i="67"/>
  <c r="K24" i="67"/>
  <c r="I24" i="67"/>
  <c r="J24" i="67" s="1"/>
  <c r="Y24" i="67" s="1"/>
  <c r="AF23" i="67"/>
  <c r="AD23" i="67"/>
  <c r="K23" i="67"/>
  <c r="I23" i="67"/>
  <c r="J23" i="67" s="1"/>
  <c r="Y23" i="67" s="1"/>
  <c r="R23" i="67" s="1"/>
  <c r="AF22" i="67"/>
  <c r="AD22" i="67"/>
  <c r="K22" i="67"/>
  <c r="I22" i="67"/>
  <c r="J22" i="67" s="1"/>
  <c r="Y22" i="67" s="1"/>
  <c r="AF21" i="67"/>
  <c r="AD21" i="67"/>
  <c r="K21" i="67"/>
  <c r="I21" i="67"/>
  <c r="J21" i="67" s="1"/>
  <c r="Y21" i="67" s="1"/>
  <c r="AF20" i="67"/>
  <c r="AD20" i="67"/>
  <c r="K20" i="67"/>
  <c r="I20" i="67"/>
  <c r="J20" i="67" s="1"/>
  <c r="Y20" i="67" s="1"/>
  <c r="AF19" i="67"/>
  <c r="AD19" i="67"/>
  <c r="K19" i="67"/>
  <c r="I19" i="67"/>
  <c r="J19" i="67" s="1"/>
  <c r="Y19" i="67" s="1"/>
  <c r="AF18" i="67"/>
  <c r="AD18" i="67"/>
  <c r="K18" i="67"/>
  <c r="I18" i="67"/>
  <c r="J18" i="67" s="1"/>
  <c r="Y18" i="67" s="1"/>
  <c r="AF17" i="67"/>
  <c r="AD17" i="67"/>
  <c r="K17" i="67"/>
  <c r="I17" i="67"/>
  <c r="J17" i="67" s="1"/>
  <c r="Y17" i="67" s="1"/>
  <c r="AF16" i="67"/>
  <c r="AD16" i="67"/>
  <c r="K16" i="67"/>
  <c r="I16" i="67"/>
  <c r="J16" i="67" s="1"/>
  <c r="Y16" i="67" s="1"/>
  <c r="AF15" i="67"/>
  <c r="AD15" i="67"/>
  <c r="K15" i="67"/>
  <c r="I15" i="67"/>
  <c r="J15" i="67" s="1"/>
  <c r="Y15" i="67" s="1"/>
  <c r="R15" i="67" s="1"/>
  <c r="AF14" i="67"/>
  <c r="AD14" i="67"/>
  <c r="K14" i="67"/>
  <c r="I14" i="67"/>
  <c r="J14" i="67" s="1"/>
  <c r="Y14" i="67" s="1"/>
  <c r="AF13" i="67"/>
  <c r="AD13" i="67"/>
  <c r="K13" i="67"/>
  <c r="I13" i="67"/>
  <c r="J13" i="67" s="1"/>
  <c r="Y13" i="67" s="1"/>
  <c r="AF12" i="67"/>
  <c r="AD12" i="67"/>
  <c r="K12" i="67"/>
  <c r="I12" i="67"/>
  <c r="J12" i="67" s="1"/>
  <c r="Y12" i="67" s="1"/>
  <c r="AF11" i="67"/>
  <c r="AD11" i="67"/>
  <c r="K11" i="67"/>
  <c r="I11" i="67"/>
  <c r="J11" i="67" s="1"/>
  <c r="Y11" i="67" s="1"/>
  <c r="AF10" i="67"/>
  <c r="AD10" i="67"/>
  <c r="K10" i="67"/>
  <c r="I10" i="67"/>
  <c r="J10" i="67" s="1"/>
  <c r="Y10" i="67" s="1"/>
  <c r="AF9" i="67"/>
  <c r="AD9" i="67"/>
  <c r="K9" i="67"/>
  <c r="I9" i="67"/>
  <c r="J9" i="67" s="1"/>
  <c r="Y9" i="67" s="1"/>
  <c r="AF8" i="67"/>
  <c r="AD8" i="67"/>
  <c r="K8" i="67"/>
  <c r="I8" i="67"/>
  <c r="J8" i="67" s="1"/>
  <c r="Y8" i="67" s="1"/>
  <c r="A10" i="35"/>
  <c r="E5" i="27" s="1"/>
  <c r="A11" i="35"/>
  <c r="G5" i="27" s="1"/>
  <c r="A12" i="35"/>
  <c r="A6" i="27" s="1"/>
  <c r="A13" i="35"/>
  <c r="C6" i="27" s="1"/>
  <c r="A9" i="35"/>
  <c r="C5" i="27" s="1"/>
  <c r="A8" i="35"/>
  <c r="A5" i="27" s="1"/>
  <c r="A5" i="35"/>
  <c r="C4" i="27" s="1"/>
  <c r="A6" i="35"/>
  <c r="E4" i="27" s="1"/>
  <c r="A7" i="35"/>
  <c r="G4" i="27" s="1"/>
  <c r="A4" i="35"/>
  <c r="A4" i="27" s="1"/>
  <c r="O19" i="35"/>
  <c r="O18" i="35"/>
  <c r="O17" i="35"/>
  <c r="O16" i="35"/>
  <c r="O15" i="35"/>
  <c r="O14" i="35"/>
  <c r="O13" i="35"/>
  <c r="AX3" i="202"/>
  <c r="AU3" i="202"/>
  <c r="AR3" i="202"/>
  <c r="AO3" i="202"/>
  <c r="AL3" i="202"/>
  <c r="AI3" i="202"/>
  <c r="AF3" i="202"/>
  <c r="AZ4" i="77"/>
  <c r="AW4" i="77"/>
  <c r="AT4" i="77"/>
  <c r="AQ4" i="77"/>
  <c r="AN4" i="77"/>
  <c r="AX3" i="77"/>
  <c r="AU3" i="77"/>
  <c r="AR3" i="77"/>
  <c r="AO3" i="77"/>
  <c r="AL3" i="77"/>
  <c r="AI3" i="77"/>
  <c r="AF3" i="77"/>
  <c r="AX3" i="79"/>
  <c r="AU3" i="79"/>
  <c r="AR3" i="79"/>
  <c r="AO3" i="79"/>
  <c r="AL3" i="79"/>
  <c r="AI3" i="79"/>
  <c r="AF3" i="79"/>
  <c r="AX3" i="82"/>
  <c r="AU3" i="82"/>
  <c r="AR3" i="82"/>
  <c r="AO3" i="82"/>
  <c r="AL3" i="82"/>
  <c r="AI3" i="82"/>
  <c r="AF3" i="82"/>
  <c r="AY3" i="76"/>
  <c r="AV3" i="76"/>
  <c r="AS3" i="76"/>
  <c r="AP3" i="76"/>
  <c r="AM3" i="76"/>
  <c r="AJ3" i="76"/>
  <c r="AF3" i="76"/>
  <c r="AX3" i="81"/>
  <c r="AU3" i="81"/>
  <c r="AR3" i="81"/>
  <c r="AO3" i="81"/>
  <c r="AL3" i="81"/>
  <c r="AI3" i="81"/>
  <c r="AF3" i="81"/>
  <c r="AY3" i="80"/>
  <c r="AV3" i="80"/>
  <c r="AS3" i="80"/>
  <c r="AP3" i="80"/>
  <c r="AM3" i="80"/>
  <c r="AJ3" i="80"/>
  <c r="AF3" i="80"/>
  <c r="AH4" i="80"/>
  <c r="AI4" i="80"/>
  <c r="AH6" i="80"/>
  <c r="AI6" i="80"/>
  <c r="E1" i="78"/>
  <c r="O28" i="86" l="1"/>
  <c r="N28" i="86"/>
  <c r="L28" i="86"/>
  <c r="M28" i="86"/>
  <c r="P28" i="86"/>
  <c r="L27" i="86"/>
  <c r="M27" i="86"/>
  <c r="P27" i="86"/>
  <c r="N27" i="86"/>
  <c r="O27" i="86"/>
  <c r="N26" i="86"/>
  <c r="L26" i="86"/>
  <c r="M26" i="86"/>
  <c r="O26" i="86"/>
  <c r="P26" i="86"/>
  <c r="O25" i="86"/>
  <c r="M25" i="86"/>
  <c r="P24" i="86"/>
  <c r="M24" i="86"/>
  <c r="N24" i="86"/>
  <c r="O24" i="86"/>
  <c r="L24" i="86"/>
  <c r="L23" i="86"/>
  <c r="M23" i="86"/>
  <c r="O23" i="86"/>
  <c r="P23" i="86"/>
  <c r="N23" i="86"/>
  <c r="N22" i="86"/>
  <c r="O22" i="86"/>
  <c r="P22" i="86"/>
  <c r="L22" i="86"/>
  <c r="M22" i="86"/>
  <c r="M21" i="86"/>
  <c r="O21" i="86"/>
  <c r="L20" i="86"/>
  <c r="P20" i="86"/>
  <c r="M20" i="86"/>
  <c r="O20" i="86"/>
  <c r="N20" i="86"/>
  <c r="O19" i="86"/>
  <c r="L19" i="86"/>
  <c r="P19" i="86"/>
  <c r="N19" i="86"/>
  <c r="M19" i="86"/>
  <c r="O18" i="86"/>
  <c r="N18" i="86"/>
  <c r="P18" i="86"/>
  <c r="L18" i="86"/>
  <c r="M18" i="86"/>
  <c r="N17" i="86"/>
  <c r="P17" i="86"/>
  <c r="M17" i="86"/>
  <c r="L17" i="86"/>
  <c r="O17" i="86"/>
  <c r="L16" i="86"/>
  <c r="O16" i="86"/>
  <c r="N16" i="86"/>
  <c r="M16" i="86"/>
  <c r="P16" i="86"/>
  <c r="N15" i="86"/>
  <c r="P15" i="86"/>
  <c r="O15" i="86"/>
  <c r="M15" i="86"/>
  <c r="L15" i="86"/>
  <c r="N14" i="86"/>
  <c r="L14" i="86"/>
  <c r="M14" i="86"/>
  <c r="P14" i="86"/>
  <c r="O14" i="86"/>
  <c r="N13" i="86"/>
  <c r="L13" i="86"/>
  <c r="M13" i="86"/>
  <c r="O13" i="86"/>
  <c r="P13" i="86"/>
  <c r="N12" i="86"/>
  <c r="M12" i="86"/>
  <c r="L12" i="86"/>
  <c r="P12" i="86"/>
  <c r="O12" i="86"/>
  <c r="L11" i="86"/>
  <c r="M11" i="86"/>
  <c r="O11" i="86"/>
  <c r="P11" i="86"/>
  <c r="N11" i="86"/>
  <c r="M10" i="86"/>
  <c r="L10" i="86"/>
  <c r="P10" i="86"/>
  <c r="O10" i="86"/>
  <c r="N10" i="86"/>
  <c r="O9" i="86"/>
  <c r="N9" i="86"/>
  <c r="P9" i="86"/>
  <c r="M9" i="86"/>
  <c r="L9" i="86"/>
  <c r="L39" i="66"/>
  <c r="O39" i="66"/>
  <c r="P39" i="66"/>
  <c r="N39" i="66"/>
  <c r="M39" i="66"/>
  <c r="N38" i="66"/>
  <c r="M38" i="66"/>
  <c r="L38" i="66"/>
  <c r="P38" i="66"/>
  <c r="O38" i="66"/>
  <c r="P37" i="66"/>
  <c r="L37" i="66"/>
  <c r="N37" i="66"/>
  <c r="O37" i="66"/>
  <c r="M37" i="66"/>
  <c r="N36" i="66"/>
  <c r="M36" i="66"/>
  <c r="L36" i="66"/>
  <c r="O36" i="66"/>
  <c r="P36" i="66"/>
  <c r="T35" i="66"/>
  <c r="P35" i="66"/>
  <c r="L35" i="66"/>
  <c r="N35" i="66"/>
  <c r="O35" i="66"/>
  <c r="M35" i="66"/>
  <c r="N34" i="66"/>
  <c r="P34" i="66"/>
  <c r="O34" i="66"/>
  <c r="L34" i="66"/>
  <c r="M34" i="66"/>
  <c r="M33" i="66"/>
  <c r="P33" i="66"/>
  <c r="L33" i="66"/>
  <c r="O33" i="66"/>
  <c r="N33" i="66"/>
  <c r="O32" i="66"/>
  <c r="M32" i="66"/>
  <c r="N32" i="66"/>
  <c r="L32" i="66"/>
  <c r="P32" i="66"/>
  <c r="O31" i="66"/>
  <c r="L31" i="66"/>
  <c r="N31" i="66"/>
  <c r="P31" i="66"/>
  <c r="M31" i="66"/>
  <c r="R30" i="66"/>
  <c r="O30" i="66"/>
  <c r="P30" i="66"/>
  <c r="N30" i="66"/>
  <c r="L30" i="66"/>
  <c r="M30" i="66"/>
  <c r="M29" i="66"/>
  <c r="O29" i="66"/>
  <c r="L29" i="66"/>
  <c r="P29" i="66"/>
  <c r="N29" i="66"/>
  <c r="M28" i="66"/>
  <c r="N28" i="66"/>
  <c r="O28" i="66"/>
  <c r="L28" i="66"/>
  <c r="P28" i="66"/>
  <c r="O27" i="66"/>
  <c r="L27" i="66"/>
  <c r="N27" i="66"/>
  <c r="P27" i="66"/>
  <c r="M27" i="66"/>
  <c r="L26" i="66"/>
  <c r="P26" i="66"/>
  <c r="M26" i="66"/>
  <c r="O26" i="66"/>
  <c r="N26" i="66"/>
  <c r="P25" i="66"/>
  <c r="L25" i="66"/>
  <c r="N25" i="66"/>
  <c r="M25" i="66"/>
  <c r="O25" i="66"/>
  <c r="L24" i="66"/>
  <c r="M24" i="66"/>
  <c r="O24" i="66"/>
  <c r="N24" i="66"/>
  <c r="P24" i="66"/>
  <c r="N23" i="66"/>
  <c r="O23" i="66"/>
  <c r="P23" i="66"/>
  <c r="M23" i="66"/>
  <c r="L23" i="66"/>
  <c r="O22" i="66"/>
  <c r="N22" i="66"/>
  <c r="L22" i="66"/>
  <c r="P22" i="66"/>
  <c r="M22" i="66"/>
  <c r="M21" i="66"/>
  <c r="N21" i="66"/>
  <c r="L21" i="66"/>
  <c r="O21" i="66"/>
  <c r="P21" i="66"/>
  <c r="P20" i="66"/>
  <c r="L20" i="66"/>
  <c r="O20" i="66"/>
  <c r="M20" i="66"/>
  <c r="N20" i="66"/>
  <c r="T19" i="66"/>
  <c r="M19" i="66"/>
  <c r="P19" i="66"/>
  <c r="L19" i="66"/>
  <c r="N19" i="66"/>
  <c r="O19" i="66"/>
  <c r="M18" i="66"/>
  <c r="O18" i="66"/>
  <c r="N18" i="66"/>
  <c r="P18" i="66"/>
  <c r="L18" i="66"/>
  <c r="L17" i="66"/>
  <c r="N17" i="66"/>
  <c r="P17" i="66"/>
  <c r="O17" i="66"/>
  <c r="M17" i="66"/>
  <c r="R16" i="66"/>
  <c r="M16" i="66"/>
  <c r="N16" i="66"/>
  <c r="P16" i="66"/>
  <c r="L16" i="66"/>
  <c r="O16" i="66"/>
  <c r="N15" i="66"/>
  <c r="L15" i="66"/>
  <c r="M15" i="66"/>
  <c r="O15" i="66"/>
  <c r="P15" i="66"/>
  <c r="M14" i="66"/>
  <c r="N14" i="66"/>
  <c r="L14" i="66"/>
  <c r="P14" i="66"/>
  <c r="O14" i="66"/>
  <c r="L13" i="66"/>
  <c r="O13" i="66"/>
  <c r="N13" i="66"/>
  <c r="M13" i="66"/>
  <c r="P13" i="66"/>
  <c r="M12" i="66"/>
  <c r="P12" i="66"/>
  <c r="N12" i="66"/>
  <c r="L12" i="66"/>
  <c r="O12" i="66"/>
  <c r="P11" i="66"/>
  <c r="N11" i="66"/>
  <c r="M11" i="66"/>
  <c r="O11" i="66"/>
  <c r="L11" i="66"/>
  <c r="P10" i="66"/>
  <c r="L10" i="66"/>
  <c r="O10" i="66"/>
  <c r="N10" i="66"/>
  <c r="M10" i="66"/>
  <c r="N9" i="66"/>
  <c r="M9" i="66"/>
  <c r="L9" i="66"/>
  <c r="O9" i="66"/>
  <c r="P9" i="66"/>
  <c r="O40" i="85"/>
  <c r="M40" i="85"/>
  <c r="P40" i="85"/>
  <c r="L40" i="85"/>
  <c r="N40" i="85"/>
  <c r="M39" i="85"/>
  <c r="N39" i="85"/>
  <c r="P39" i="85"/>
  <c r="O39" i="85"/>
  <c r="L39" i="85"/>
  <c r="M38" i="85"/>
  <c r="P38" i="85"/>
  <c r="L38" i="85"/>
  <c r="O38" i="85"/>
  <c r="N38" i="85"/>
  <c r="L37" i="85"/>
  <c r="M37" i="85"/>
  <c r="O37" i="85"/>
  <c r="N37" i="85"/>
  <c r="P37" i="85"/>
  <c r="M36" i="85"/>
  <c r="L36" i="85"/>
  <c r="P36" i="85"/>
  <c r="N36" i="85"/>
  <c r="O36" i="85"/>
  <c r="M35" i="85"/>
  <c r="L35" i="85"/>
  <c r="P35" i="85"/>
  <c r="N35" i="85"/>
  <c r="O35" i="85"/>
  <c r="M34" i="85"/>
  <c r="L34" i="85"/>
  <c r="O34" i="85"/>
  <c r="P34" i="85"/>
  <c r="N34" i="85"/>
  <c r="O33" i="85"/>
  <c r="P33" i="85"/>
  <c r="N33" i="85"/>
  <c r="M33" i="85"/>
  <c r="L33" i="85"/>
  <c r="N32" i="85"/>
  <c r="O32" i="85"/>
  <c r="M32" i="85"/>
  <c r="L32" i="85"/>
  <c r="P32" i="85"/>
  <c r="O31" i="85"/>
  <c r="L31" i="85"/>
  <c r="N31" i="85"/>
  <c r="P31" i="85"/>
  <c r="M31" i="85"/>
  <c r="N30" i="85"/>
  <c r="L30" i="85"/>
  <c r="M30" i="85"/>
  <c r="P30" i="85"/>
  <c r="O30" i="85"/>
  <c r="O29" i="85"/>
  <c r="M29" i="85"/>
  <c r="N29" i="85"/>
  <c r="P29" i="85"/>
  <c r="L29" i="85"/>
  <c r="P28" i="85"/>
  <c r="N28" i="85"/>
  <c r="O28" i="85"/>
  <c r="M28" i="85"/>
  <c r="L28" i="85"/>
  <c r="M27" i="85"/>
  <c r="N27" i="85"/>
  <c r="P27" i="85"/>
  <c r="L27" i="85"/>
  <c r="O27" i="85"/>
  <c r="M26" i="85"/>
  <c r="P26" i="85"/>
  <c r="N26" i="85"/>
  <c r="L26" i="85"/>
  <c r="O26" i="85"/>
  <c r="M25" i="85"/>
  <c r="L25" i="85"/>
  <c r="N25" i="85"/>
  <c r="P25" i="85"/>
  <c r="O25" i="85"/>
  <c r="M24" i="85"/>
  <c r="N24" i="85"/>
  <c r="O24" i="85"/>
  <c r="P24" i="85"/>
  <c r="L24" i="85"/>
  <c r="O23" i="85"/>
  <c r="P23" i="85"/>
  <c r="N23" i="85"/>
  <c r="M23" i="85"/>
  <c r="L23" i="85"/>
  <c r="O22" i="85"/>
  <c r="P22" i="85"/>
  <c r="L22" i="85"/>
  <c r="M22" i="85"/>
  <c r="N22" i="85"/>
  <c r="M21" i="85"/>
  <c r="L21" i="85"/>
  <c r="O21" i="85"/>
  <c r="N21" i="85"/>
  <c r="P21" i="85"/>
  <c r="P20" i="85"/>
  <c r="L20" i="85"/>
  <c r="O20" i="85"/>
  <c r="N20" i="85"/>
  <c r="M20" i="85"/>
  <c r="L19" i="85"/>
  <c r="M19" i="85"/>
  <c r="N19" i="85"/>
  <c r="P19" i="85"/>
  <c r="O19" i="85"/>
  <c r="M18" i="85"/>
  <c r="N18" i="85"/>
  <c r="O18" i="85"/>
  <c r="P18" i="85"/>
  <c r="L18" i="85"/>
  <c r="M61" i="65"/>
  <c r="N61" i="65"/>
  <c r="O61" i="65"/>
  <c r="L61" i="65"/>
  <c r="P61" i="65"/>
  <c r="N60" i="65"/>
  <c r="P60" i="65"/>
  <c r="O60" i="65"/>
  <c r="L60" i="65"/>
  <c r="M60" i="65"/>
  <c r="O59" i="65"/>
  <c r="M59" i="65"/>
  <c r="P59" i="65"/>
  <c r="N59" i="65"/>
  <c r="L59" i="65"/>
  <c r="L58" i="65"/>
  <c r="O58" i="65"/>
  <c r="P58" i="65"/>
  <c r="M58" i="65"/>
  <c r="N58" i="65"/>
  <c r="M57" i="65"/>
  <c r="L57" i="65"/>
  <c r="N57" i="65"/>
  <c r="O57" i="65"/>
  <c r="P57" i="65"/>
  <c r="O56" i="65"/>
  <c r="L56" i="65"/>
  <c r="P56" i="65"/>
  <c r="M56" i="65"/>
  <c r="N56" i="65"/>
  <c r="P55" i="65"/>
  <c r="M55" i="65"/>
  <c r="N55" i="65"/>
  <c r="O55" i="65"/>
  <c r="L55" i="65"/>
  <c r="P54" i="65"/>
  <c r="N54" i="65"/>
  <c r="L54" i="65"/>
  <c r="M54" i="65"/>
  <c r="O54" i="65"/>
  <c r="P53" i="65"/>
  <c r="M53" i="65"/>
  <c r="N53" i="65"/>
  <c r="L53" i="65"/>
  <c r="O53" i="65"/>
  <c r="M52" i="65"/>
  <c r="P52" i="65"/>
  <c r="O52" i="65"/>
  <c r="L52" i="65"/>
  <c r="N52" i="65"/>
  <c r="N51" i="65"/>
  <c r="P51" i="65"/>
  <c r="O51" i="65"/>
  <c r="L51" i="65"/>
  <c r="M51" i="65"/>
  <c r="O50" i="65"/>
  <c r="L50" i="65"/>
  <c r="M50" i="65"/>
  <c r="N50" i="65"/>
  <c r="P50" i="65"/>
  <c r="P49" i="65"/>
  <c r="O49" i="65"/>
  <c r="M49" i="65"/>
  <c r="N49" i="65"/>
  <c r="L49" i="65"/>
  <c r="N48" i="65"/>
  <c r="P48" i="65"/>
  <c r="L48" i="65"/>
  <c r="M48" i="65"/>
  <c r="O48" i="65"/>
  <c r="P47" i="65"/>
  <c r="N47" i="65"/>
  <c r="O47" i="65"/>
  <c r="L47" i="65"/>
  <c r="M47" i="65"/>
  <c r="L46" i="65"/>
  <c r="N46" i="65"/>
  <c r="M46" i="65"/>
  <c r="P46" i="65"/>
  <c r="O46" i="65"/>
  <c r="N45" i="65"/>
  <c r="L45" i="65"/>
  <c r="O45" i="65"/>
  <c r="M45" i="65"/>
  <c r="P45" i="65"/>
  <c r="N44" i="65"/>
  <c r="M44" i="65"/>
  <c r="O44" i="65"/>
  <c r="L44" i="65"/>
  <c r="P44" i="65"/>
  <c r="L43" i="65"/>
  <c r="O43" i="65"/>
  <c r="N43" i="65"/>
  <c r="P43" i="65"/>
  <c r="M43" i="65"/>
  <c r="M42" i="65"/>
  <c r="P42" i="65"/>
  <c r="O42" i="65"/>
  <c r="N42" i="65"/>
  <c r="L42" i="65"/>
  <c r="O41" i="65"/>
  <c r="N41" i="65"/>
  <c r="M41" i="65"/>
  <c r="P41" i="65"/>
  <c r="L41" i="65"/>
  <c r="O40" i="65"/>
  <c r="L40" i="65"/>
  <c r="M40" i="65"/>
  <c r="N40" i="65"/>
  <c r="P40" i="65"/>
  <c r="M39" i="65"/>
  <c r="P39" i="65"/>
  <c r="O39" i="65"/>
  <c r="L39" i="65"/>
  <c r="N39" i="65"/>
  <c r="P38" i="65"/>
  <c r="M38" i="65"/>
  <c r="O38" i="65"/>
  <c r="N38" i="65"/>
  <c r="L38" i="65"/>
  <c r="O37" i="65"/>
  <c r="P37" i="65"/>
  <c r="M37" i="65"/>
  <c r="L37" i="65"/>
  <c r="N37" i="65"/>
  <c r="O36" i="65"/>
  <c r="P36" i="65"/>
  <c r="M36" i="65"/>
  <c r="N36" i="65"/>
  <c r="L36" i="65"/>
  <c r="L35" i="65"/>
  <c r="P35" i="65"/>
  <c r="N35" i="65"/>
  <c r="O35" i="65"/>
  <c r="M35" i="65"/>
  <c r="O34" i="65"/>
  <c r="L34" i="65"/>
  <c r="N34" i="65"/>
  <c r="M34" i="65"/>
  <c r="P34" i="65"/>
  <c r="N33" i="65"/>
  <c r="L33" i="65"/>
  <c r="O33" i="65"/>
  <c r="M33" i="65"/>
  <c r="P33" i="65"/>
  <c r="N32" i="65"/>
  <c r="P32" i="65"/>
  <c r="O32" i="65"/>
  <c r="M32" i="65"/>
  <c r="L32" i="65"/>
  <c r="O31" i="65"/>
  <c r="P31" i="65"/>
  <c r="N31" i="65"/>
  <c r="L31" i="65"/>
  <c r="M31" i="65"/>
  <c r="N30" i="65"/>
  <c r="P30" i="65"/>
  <c r="M30" i="65"/>
  <c r="L30" i="65"/>
  <c r="O30" i="65"/>
  <c r="O29" i="65"/>
  <c r="M29" i="65"/>
  <c r="L29" i="65"/>
  <c r="P29" i="65"/>
  <c r="N29" i="65"/>
  <c r="P28" i="65"/>
  <c r="O28" i="65"/>
  <c r="L28" i="65"/>
  <c r="N28" i="65"/>
  <c r="M28" i="65"/>
  <c r="L27" i="65"/>
  <c r="O27" i="65"/>
  <c r="P27" i="65"/>
  <c r="N27" i="65"/>
  <c r="M27" i="65"/>
  <c r="O26" i="65"/>
  <c r="P26" i="65"/>
  <c r="N26" i="65"/>
  <c r="L26" i="65"/>
  <c r="M26" i="65"/>
  <c r="L25" i="65"/>
  <c r="N25" i="65"/>
  <c r="P25" i="65"/>
  <c r="M25" i="65"/>
  <c r="O25" i="65"/>
  <c r="O24" i="65"/>
  <c r="L24" i="65"/>
  <c r="P24" i="65"/>
  <c r="M24" i="65"/>
  <c r="N24" i="65"/>
  <c r="M23" i="65"/>
  <c r="L23" i="65"/>
  <c r="P23" i="65"/>
  <c r="O23" i="65"/>
  <c r="N23" i="65"/>
  <c r="N22" i="65"/>
  <c r="M22" i="65"/>
  <c r="O22" i="65"/>
  <c r="L22" i="65"/>
  <c r="P22" i="65"/>
  <c r="P21" i="65"/>
  <c r="O21" i="65"/>
  <c r="M21" i="65"/>
  <c r="L21" i="65"/>
  <c r="N21" i="65"/>
  <c r="O20" i="65"/>
  <c r="P20" i="65"/>
  <c r="N20" i="65"/>
  <c r="L20" i="65"/>
  <c r="M20" i="65"/>
  <c r="O19" i="65"/>
  <c r="N19" i="65"/>
  <c r="L19" i="65"/>
  <c r="M19" i="65"/>
  <c r="P19" i="65"/>
  <c r="O18" i="65"/>
  <c r="N18" i="65"/>
  <c r="L18" i="65"/>
  <c r="M18" i="65"/>
  <c r="P18" i="65"/>
  <c r="N17" i="65"/>
  <c r="M17" i="65"/>
  <c r="O17" i="65"/>
  <c r="P17" i="65"/>
  <c r="L17" i="65"/>
  <c r="N16" i="65"/>
  <c r="M16" i="65"/>
  <c r="L16" i="65"/>
  <c r="O16" i="65"/>
  <c r="P16" i="65"/>
  <c r="L15" i="65"/>
  <c r="O15" i="65"/>
  <c r="M15" i="65"/>
  <c r="P15" i="65"/>
  <c r="N15" i="65"/>
  <c r="O14" i="65"/>
  <c r="L14" i="65"/>
  <c r="N14" i="65"/>
  <c r="P14" i="65"/>
  <c r="M14" i="65"/>
  <c r="P13" i="65"/>
  <c r="O13" i="65"/>
  <c r="L13" i="65"/>
  <c r="N13" i="65"/>
  <c r="M13" i="65"/>
  <c r="L12" i="65"/>
  <c r="P12" i="65"/>
  <c r="M12" i="65"/>
  <c r="O12" i="65"/>
  <c r="N12" i="65"/>
  <c r="O11" i="65"/>
  <c r="M11" i="65"/>
  <c r="N11" i="65"/>
  <c r="L11" i="65"/>
  <c r="P11" i="65"/>
  <c r="P10" i="65"/>
  <c r="M10" i="65"/>
  <c r="N10" i="65"/>
  <c r="L10" i="65"/>
  <c r="O10" i="65"/>
  <c r="O9" i="65"/>
  <c r="N9" i="65"/>
  <c r="M9" i="65"/>
  <c r="P9" i="65"/>
  <c r="L9" i="65"/>
  <c r="R8" i="65"/>
  <c r="O8" i="65"/>
  <c r="N8" i="65"/>
  <c r="M8" i="65"/>
  <c r="L8" i="65"/>
  <c r="P8" i="65"/>
  <c r="L9" i="78"/>
  <c r="M9" i="78"/>
  <c r="N9" i="78"/>
  <c r="O9" i="78"/>
  <c r="P9" i="78"/>
  <c r="L8" i="78"/>
  <c r="N8" i="78"/>
  <c r="O8" i="78"/>
  <c r="M8" i="78"/>
  <c r="Y17" i="85"/>
  <c r="Y16" i="85"/>
  <c r="Y15" i="85"/>
  <c r="Y14" i="85"/>
  <c r="Y13" i="85"/>
  <c r="Y12" i="85"/>
  <c r="Y11" i="85"/>
  <c r="Y10" i="85"/>
  <c r="Y9" i="85"/>
  <c r="Y8" i="85"/>
  <c r="AG37" i="80"/>
  <c r="AG22" i="80"/>
  <c r="AG26" i="80"/>
  <c r="AG48" i="80"/>
  <c r="AG49" i="80"/>
  <c r="AG45" i="80"/>
  <c r="AG24" i="80"/>
  <c r="AG56" i="80"/>
  <c r="AG54" i="80"/>
  <c r="AG42" i="80"/>
  <c r="AG14" i="80"/>
  <c r="AG53" i="80"/>
  <c r="AG11" i="80"/>
  <c r="AG36" i="80"/>
  <c r="AG31" i="80"/>
  <c r="AG32" i="80"/>
  <c r="AG33" i="80"/>
  <c r="AG35" i="80"/>
  <c r="AG51" i="80"/>
  <c r="AG38" i="80"/>
  <c r="AG39" i="80"/>
  <c r="AG19" i="80"/>
  <c r="AG55" i="80"/>
  <c r="AG57" i="80"/>
  <c r="AG16" i="80"/>
  <c r="AG21" i="80"/>
  <c r="AG23" i="80"/>
  <c r="AG25" i="80"/>
  <c r="AG27" i="80"/>
  <c r="AG29" i="80"/>
  <c r="AG34" i="80"/>
  <c r="AG40" i="80"/>
  <c r="AG44" i="80"/>
  <c r="AG47" i="80"/>
  <c r="AG52" i="80"/>
  <c r="AG10" i="80"/>
  <c r="AG8" i="80"/>
  <c r="AG17" i="80"/>
  <c r="AG18" i="80"/>
  <c r="AG20" i="80"/>
  <c r="AG28" i="80"/>
  <c r="AG30" i="80"/>
  <c r="AG41" i="80"/>
  <c r="AG43" i="80"/>
  <c r="AG46" i="80"/>
  <c r="AG50" i="80"/>
  <c r="AG15" i="80"/>
  <c r="AG13" i="80"/>
  <c r="AG12" i="80"/>
  <c r="AG9" i="80"/>
  <c r="AH47" i="80"/>
  <c r="AI47" i="80" s="1"/>
  <c r="AH49" i="80"/>
  <c r="AI49" i="80" s="1"/>
  <c r="AH27" i="80"/>
  <c r="AI27" i="80" s="1"/>
  <c r="AH17" i="80"/>
  <c r="AI17" i="80" s="1"/>
  <c r="AH29" i="80"/>
  <c r="AH13" i="80"/>
  <c r="AI13" i="80" s="1"/>
  <c r="AH9" i="80"/>
  <c r="AI9" i="80" s="1"/>
  <c r="AH31" i="80"/>
  <c r="AI31" i="80" s="1"/>
  <c r="AH40" i="80"/>
  <c r="AI40" i="80" s="1"/>
  <c r="AH48" i="80"/>
  <c r="AI48" i="80" s="1"/>
  <c r="AH57" i="80"/>
  <c r="AI57" i="80" s="1"/>
  <c r="AH10" i="80"/>
  <c r="AI10" i="80" s="1"/>
  <c r="AH30" i="80"/>
  <c r="AI30" i="80" s="1"/>
  <c r="AH24" i="80"/>
  <c r="AI24" i="80" s="1"/>
  <c r="AH37" i="80"/>
  <c r="AI37" i="80" s="1"/>
  <c r="AI29" i="80"/>
  <c r="AH41" i="80"/>
  <c r="AI41" i="80" s="1"/>
  <c r="AH33" i="80"/>
  <c r="AI33" i="80" s="1"/>
  <c r="AH45" i="80"/>
  <c r="AI45" i="80" s="1"/>
  <c r="AH36" i="80"/>
  <c r="AI36" i="80" s="1"/>
  <c r="AH50" i="80"/>
  <c r="AI50" i="80" s="1"/>
  <c r="AH42" i="80"/>
  <c r="AI42" i="80" s="1"/>
  <c r="AH53" i="80"/>
  <c r="AI53" i="80" s="1"/>
  <c r="AH55" i="80"/>
  <c r="AI55" i="80" s="1"/>
  <c r="AH14" i="80"/>
  <c r="AI14" i="80" s="1"/>
  <c r="AH11" i="80"/>
  <c r="AI11" i="80" s="1"/>
  <c r="AH52" i="80"/>
  <c r="AI52" i="80" s="1"/>
  <c r="AH15" i="80"/>
  <c r="AI15" i="80" s="1"/>
  <c r="AH19" i="80"/>
  <c r="AI19" i="80" s="1"/>
  <c r="AH12" i="80"/>
  <c r="AI12" i="80" s="1"/>
  <c r="AH21" i="80"/>
  <c r="AI21" i="80" s="1"/>
  <c r="AH23" i="80"/>
  <c r="AI23" i="80" s="1"/>
  <c r="AH25" i="80"/>
  <c r="AI25" i="80" s="1"/>
  <c r="AH8" i="80"/>
  <c r="AI8" i="80" s="1"/>
  <c r="AH16" i="80"/>
  <c r="AI16" i="80" s="1"/>
  <c r="AH32" i="80"/>
  <c r="AI32" i="80" s="1"/>
  <c r="AH34" i="80"/>
  <c r="AI34" i="80" s="1"/>
  <c r="AH28" i="80"/>
  <c r="AI28" i="80" s="1"/>
  <c r="AH39" i="80"/>
  <c r="AI39" i="80" s="1"/>
  <c r="AH18" i="80"/>
  <c r="AI18" i="80" s="1"/>
  <c r="AH20" i="80"/>
  <c r="AI20" i="80" s="1"/>
  <c r="AH44" i="80"/>
  <c r="AI44" i="80" s="1"/>
  <c r="AH22" i="80"/>
  <c r="AI22" i="80" s="1"/>
  <c r="AH26" i="80"/>
  <c r="AI26" i="80" s="1"/>
  <c r="AH51" i="80"/>
  <c r="AI51" i="80" s="1"/>
  <c r="AH54" i="80"/>
  <c r="AI54" i="80" s="1"/>
  <c r="AH56" i="80"/>
  <c r="AI56" i="80" s="1"/>
  <c r="AH35" i="80"/>
  <c r="AI35" i="80" s="1"/>
  <c r="AH38" i="80"/>
  <c r="AI38" i="80" s="1"/>
  <c r="AH43" i="80"/>
  <c r="AI43" i="80" s="1"/>
  <c r="AH46" i="80"/>
  <c r="AI46" i="80" s="1"/>
  <c r="L30" i="67"/>
  <c r="P32" i="86"/>
  <c r="O121" i="78"/>
  <c r="O126" i="78"/>
  <c r="R126" i="78"/>
  <c r="R16" i="65"/>
  <c r="O128" i="78"/>
  <c r="O130" i="78"/>
  <c r="P136" i="78"/>
  <c r="R24" i="66"/>
  <c r="N24" i="67"/>
  <c r="M24" i="67"/>
  <c r="R26" i="67"/>
  <c r="P26" i="67"/>
  <c r="O26" i="67"/>
  <c r="L22" i="67"/>
  <c r="P23" i="67"/>
  <c r="P18" i="67"/>
  <c r="O18" i="67"/>
  <c r="P15" i="67"/>
  <c r="L14" i="67"/>
  <c r="P8" i="67"/>
  <c r="L11" i="67"/>
  <c r="M19" i="67"/>
  <c r="M8" i="67"/>
  <c r="N8" i="67"/>
  <c r="N47" i="86"/>
  <c r="O47" i="86"/>
  <c r="O32" i="86"/>
  <c r="R8" i="66"/>
  <c r="T13" i="65"/>
  <c r="BD131" i="78"/>
  <c r="BD134" i="78"/>
  <c r="BD137" i="78"/>
  <c r="BD130" i="78"/>
  <c r="P131" i="78"/>
  <c r="R128" i="78"/>
  <c r="O129" i="78"/>
  <c r="O127" i="78"/>
  <c r="R129" i="78"/>
  <c r="P132" i="78"/>
  <c r="BD135" i="78"/>
  <c r="BD128" i="78"/>
  <c r="R127" i="78"/>
  <c r="BD133" i="78"/>
  <c r="BD126" i="78"/>
  <c r="R130" i="78"/>
  <c r="BD122" i="78"/>
  <c r="BD8" i="78"/>
  <c r="BD124" i="78"/>
  <c r="BD138" i="78"/>
  <c r="R121" i="78"/>
  <c r="O123" i="78"/>
  <c r="O124" i="78"/>
  <c r="O122" i="78"/>
  <c r="O125" i="78"/>
  <c r="P137" i="78"/>
  <c r="BD136" i="78"/>
  <c r="BD121" i="78"/>
  <c r="BD123" i="78"/>
  <c r="BD125" i="78"/>
  <c r="BD127" i="78"/>
  <c r="BD129" i="78"/>
  <c r="BD9" i="78"/>
  <c r="BD132" i="78"/>
  <c r="R136" i="78"/>
  <c r="R9" i="78"/>
  <c r="T9" i="78"/>
  <c r="R8" i="78"/>
  <c r="T8" i="78"/>
  <c r="O134" i="78"/>
  <c r="N134" i="78"/>
  <c r="M134" i="78"/>
  <c r="L134" i="78"/>
  <c r="T134" i="78"/>
  <c r="O133" i="78"/>
  <c r="N133" i="78"/>
  <c r="M133" i="78"/>
  <c r="L133" i="78"/>
  <c r="T133" i="78"/>
  <c r="P135" i="78"/>
  <c r="O132" i="78"/>
  <c r="N132" i="78"/>
  <c r="M132" i="78"/>
  <c r="L132" i="78"/>
  <c r="T132" i="78"/>
  <c r="P134" i="78"/>
  <c r="N121" i="78"/>
  <c r="M121" i="78"/>
  <c r="L121" i="78"/>
  <c r="T121" i="78"/>
  <c r="N122" i="78"/>
  <c r="M122" i="78"/>
  <c r="L122" i="78"/>
  <c r="T122" i="78"/>
  <c r="N123" i="78"/>
  <c r="M123" i="78"/>
  <c r="L123" i="78"/>
  <c r="T123" i="78"/>
  <c r="N124" i="78"/>
  <c r="M124" i="78"/>
  <c r="L124" i="78"/>
  <c r="T124" i="78"/>
  <c r="N125" i="78"/>
  <c r="M125" i="78"/>
  <c r="L125" i="78"/>
  <c r="T125" i="78"/>
  <c r="N126" i="78"/>
  <c r="M126" i="78"/>
  <c r="L126" i="78"/>
  <c r="T126" i="78"/>
  <c r="N127" i="78"/>
  <c r="M127" i="78"/>
  <c r="L127" i="78"/>
  <c r="T127" i="78"/>
  <c r="N128" i="78"/>
  <c r="M128" i="78"/>
  <c r="L128" i="78"/>
  <c r="T128" i="78"/>
  <c r="N129" i="78"/>
  <c r="M129" i="78"/>
  <c r="L129" i="78"/>
  <c r="T129" i="78"/>
  <c r="N130" i="78"/>
  <c r="M130" i="78"/>
  <c r="L130" i="78"/>
  <c r="T130" i="78"/>
  <c r="O131" i="78"/>
  <c r="N131" i="78"/>
  <c r="M131" i="78"/>
  <c r="L131" i="78"/>
  <c r="T131" i="78"/>
  <c r="P133" i="78"/>
  <c r="R133" i="78"/>
  <c r="O138" i="78"/>
  <c r="N138" i="78"/>
  <c r="M138" i="78"/>
  <c r="L138" i="78"/>
  <c r="T138" i="78"/>
  <c r="O137" i="78"/>
  <c r="N137" i="78"/>
  <c r="M137" i="78"/>
  <c r="L137" i="78"/>
  <c r="T137" i="78"/>
  <c r="O135" i="78"/>
  <c r="N135" i="78"/>
  <c r="M135" i="78"/>
  <c r="L135" i="78"/>
  <c r="T135" i="78"/>
  <c r="P121" i="78"/>
  <c r="P122" i="78"/>
  <c r="P123" i="78"/>
  <c r="P124" i="78"/>
  <c r="P125" i="78"/>
  <c r="P126" i="78"/>
  <c r="P127" i="78"/>
  <c r="P128" i="78"/>
  <c r="P129" i="78"/>
  <c r="P130" i="78"/>
  <c r="R131" i="78"/>
  <c r="O136" i="78"/>
  <c r="N136" i="78"/>
  <c r="M136" i="78"/>
  <c r="L136" i="78"/>
  <c r="T136" i="78"/>
  <c r="P138" i="78"/>
  <c r="R42" i="65"/>
  <c r="T42" i="65"/>
  <c r="R55" i="65"/>
  <c r="T55" i="65"/>
  <c r="R50" i="65"/>
  <c r="T50" i="65"/>
  <c r="R58" i="65"/>
  <c r="T58" i="65"/>
  <c r="T47" i="65"/>
  <c r="R47" i="65"/>
  <c r="T59" i="65"/>
  <c r="R59" i="65"/>
  <c r="R44" i="65"/>
  <c r="T44" i="65"/>
  <c r="T48" i="65"/>
  <c r="R48" i="65"/>
  <c r="T52" i="65"/>
  <c r="R52" i="65"/>
  <c r="R56" i="65"/>
  <c r="T56" i="65"/>
  <c r="T60" i="65"/>
  <c r="R60" i="65"/>
  <c r="T46" i="65"/>
  <c r="R46" i="65"/>
  <c r="T51" i="65"/>
  <c r="R51" i="65"/>
  <c r="R41" i="65"/>
  <c r="T41" i="65"/>
  <c r="T45" i="65"/>
  <c r="R45" i="65"/>
  <c r="R49" i="65"/>
  <c r="T49" i="65"/>
  <c r="R53" i="65"/>
  <c r="T53" i="65"/>
  <c r="T57" i="65"/>
  <c r="R57" i="65"/>
  <c r="R61" i="65"/>
  <c r="T61" i="65"/>
  <c r="R54" i="65"/>
  <c r="T54" i="65"/>
  <c r="R43" i="65"/>
  <c r="T43" i="65"/>
  <c r="R14" i="65"/>
  <c r="T14" i="65"/>
  <c r="T27" i="65"/>
  <c r="R27" i="65"/>
  <c r="T23" i="65"/>
  <c r="R23" i="65"/>
  <c r="T26" i="65"/>
  <c r="R26" i="65"/>
  <c r="T31" i="65"/>
  <c r="R31" i="65"/>
  <c r="T34" i="65"/>
  <c r="R34" i="65"/>
  <c r="T39" i="65"/>
  <c r="R39" i="65"/>
  <c r="T15" i="65"/>
  <c r="R15" i="65"/>
  <c r="T35" i="65"/>
  <c r="R35" i="65"/>
  <c r="T10" i="65"/>
  <c r="R10" i="65"/>
  <c r="T11" i="65"/>
  <c r="R11" i="65"/>
  <c r="R13" i="65"/>
  <c r="T9" i="65"/>
  <c r="R9" i="65"/>
  <c r="R22" i="65"/>
  <c r="T22" i="65"/>
  <c r="R30" i="65"/>
  <c r="T30" i="65"/>
  <c r="R38" i="65"/>
  <c r="T38" i="65"/>
  <c r="T8" i="65"/>
  <c r="T25" i="65"/>
  <c r="R25" i="65"/>
  <c r="T33" i="65"/>
  <c r="R33" i="65"/>
  <c r="T18" i="65"/>
  <c r="R18" i="65"/>
  <c r="T19" i="65"/>
  <c r="R19" i="65"/>
  <c r="R21" i="65"/>
  <c r="T17" i="65"/>
  <c r="R17" i="65"/>
  <c r="T24" i="65"/>
  <c r="R24" i="65"/>
  <c r="R29" i="65"/>
  <c r="T29" i="65"/>
  <c r="T32" i="65"/>
  <c r="R32" i="65"/>
  <c r="R37" i="65"/>
  <c r="T37" i="65"/>
  <c r="T40" i="65"/>
  <c r="R40" i="65"/>
  <c r="T16" i="65"/>
  <c r="T21" i="65"/>
  <c r="R12" i="65"/>
  <c r="R20" i="65"/>
  <c r="R28" i="65"/>
  <c r="R36" i="65"/>
  <c r="T12" i="65"/>
  <c r="T20" i="65"/>
  <c r="T28" i="65"/>
  <c r="T36" i="65"/>
  <c r="T8" i="85"/>
  <c r="T9" i="85"/>
  <c r="R9" i="85"/>
  <c r="T10" i="85"/>
  <c r="R10" i="85"/>
  <c r="T11" i="85"/>
  <c r="R11" i="85"/>
  <c r="R14" i="85"/>
  <c r="T14" i="85"/>
  <c r="R21" i="85"/>
  <c r="T21" i="85"/>
  <c r="R22" i="85"/>
  <c r="T22" i="85"/>
  <c r="T32" i="85"/>
  <c r="R32" i="85"/>
  <c r="T20" i="85"/>
  <c r="R20" i="85"/>
  <c r="T25" i="85"/>
  <c r="R25" i="85"/>
  <c r="R29" i="85"/>
  <c r="T29" i="85"/>
  <c r="T36" i="85"/>
  <c r="R36" i="85"/>
  <c r="T39" i="85"/>
  <c r="R39" i="85"/>
  <c r="T17" i="85"/>
  <c r="R17" i="85"/>
  <c r="T15" i="85"/>
  <c r="R15" i="85"/>
  <c r="T23" i="85"/>
  <c r="R23" i="85"/>
  <c r="T28" i="85"/>
  <c r="R28" i="85"/>
  <c r="T31" i="85"/>
  <c r="R31" i="85"/>
  <c r="T24" i="85"/>
  <c r="R24" i="85"/>
  <c r="T35" i="85"/>
  <c r="R35" i="85"/>
  <c r="R38" i="85"/>
  <c r="T38" i="85"/>
  <c r="T19" i="85"/>
  <c r="R19" i="85"/>
  <c r="T34" i="85"/>
  <c r="R34" i="85"/>
  <c r="T16" i="85"/>
  <c r="T18" i="85"/>
  <c r="R18" i="85"/>
  <c r="R13" i="85"/>
  <c r="T27" i="85"/>
  <c r="R27" i="85"/>
  <c r="T30" i="85"/>
  <c r="R30" i="85"/>
  <c r="T40" i="85"/>
  <c r="R40" i="85"/>
  <c r="R8" i="85"/>
  <c r="T12" i="85"/>
  <c r="R12" i="85"/>
  <c r="T26" i="85"/>
  <c r="R26" i="85"/>
  <c r="T33" i="85"/>
  <c r="R33" i="85"/>
  <c r="R37" i="85"/>
  <c r="T37" i="85"/>
  <c r="T21" i="66"/>
  <c r="T11" i="66"/>
  <c r="R9" i="66"/>
  <c r="T22" i="66"/>
  <c r="R22" i="66"/>
  <c r="T15" i="66"/>
  <c r="R15" i="66"/>
  <c r="T14" i="66"/>
  <c r="R14" i="66"/>
  <c r="T23" i="66"/>
  <c r="R23" i="66"/>
  <c r="T31" i="66"/>
  <c r="R31" i="66"/>
  <c r="T36" i="66"/>
  <c r="R36" i="66"/>
  <c r="T16" i="66"/>
  <c r="R19" i="66"/>
  <c r="T39" i="66"/>
  <c r="R39" i="66"/>
  <c r="R13" i="66"/>
  <c r="R27" i="66"/>
  <c r="R37" i="66"/>
  <c r="T37" i="66"/>
  <c r="T30" i="66"/>
  <c r="T38" i="66"/>
  <c r="P8" i="66"/>
  <c r="O8" i="66"/>
  <c r="N8" i="66"/>
  <c r="M8" i="66"/>
  <c r="T8" i="66"/>
  <c r="R11" i="66"/>
  <c r="T24" i="66"/>
  <c r="R25" i="66"/>
  <c r="T25" i="66"/>
  <c r="T26" i="66"/>
  <c r="R26" i="66"/>
  <c r="R35" i="66"/>
  <c r="R38" i="66"/>
  <c r="T10" i="66"/>
  <c r="R10" i="66"/>
  <c r="T20" i="66"/>
  <c r="R20" i="66"/>
  <c r="T17" i="66"/>
  <c r="R29" i="66"/>
  <c r="T29" i="66"/>
  <c r="T12" i="66"/>
  <c r="R12" i="66"/>
  <c r="T18" i="66"/>
  <c r="R18" i="66"/>
  <c r="T27" i="66"/>
  <c r="T33" i="66"/>
  <c r="R33" i="66"/>
  <c r="T34" i="66"/>
  <c r="R34" i="66"/>
  <c r="T9" i="66"/>
  <c r="T13" i="66"/>
  <c r="R17" i="66"/>
  <c r="R21" i="66"/>
  <c r="T28" i="66"/>
  <c r="R28" i="66"/>
  <c r="T32" i="66"/>
  <c r="R32" i="66"/>
  <c r="N8" i="86"/>
  <c r="O8" i="86"/>
  <c r="N35" i="86"/>
  <c r="O35" i="86"/>
  <c r="N55" i="86"/>
  <c r="P55" i="86"/>
  <c r="O55" i="86"/>
  <c r="N63" i="86"/>
  <c r="P63" i="86"/>
  <c r="O63" i="86"/>
  <c r="T20" i="86"/>
  <c r="N71" i="86"/>
  <c r="P71" i="86"/>
  <c r="O71" i="86"/>
  <c r="N39" i="86"/>
  <c r="O39" i="86"/>
  <c r="P39" i="86"/>
  <c r="T28" i="86"/>
  <c r="P47" i="86"/>
  <c r="N32" i="86"/>
  <c r="L36" i="86"/>
  <c r="O36" i="86"/>
  <c r="T59" i="86"/>
  <c r="R59" i="86"/>
  <c r="P59" i="86"/>
  <c r="L59" i="86"/>
  <c r="O59" i="86"/>
  <c r="N59" i="86"/>
  <c r="M59" i="86"/>
  <c r="M45" i="86"/>
  <c r="L45" i="86"/>
  <c r="N45" i="86"/>
  <c r="T45" i="86"/>
  <c r="R45" i="86"/>
  <c r="P45" i="86"/>
  <c r="O45" i="86"/>
  <c r="N50" i="86"/>
  <c r="M50" i="86"/>
  <c r="L50" i="86"/>
  <c r="T50" i="86"/>
  <c r="R50" i="86"/>
  <c r="P50" i="86"/>
  <c r="O50" i="86"/>
  <c r="T62" i="86"/>
  <c r="R62" i="86"/>
  <c r="P62" i="86"/>
  <c r="O62" i="86"/>
  <c r="N62" i="86"/>
  <c r="M62" i="86"/>
  <c r="L62" i="86"/>
  <c r="T67" i="86"/>
  <c r="R67" i="86"/>
  <c r="P67" i="86"/>
  <c r="O67" i="86"/>
  <c r="N67" i="86"/>
  <c r="M67" i="86"/>
  <c r="L67" i="86"/>
  <c r="L72" i="86"/>
  <c r="T72" i="86"/>
  <c r="R72" i="86"/>
  <c r="P72" i="86"/>
  <c r="O72" i="86"/>
  <c r="N72" i="86"/>
  <c r="M72" i="86"/>
  <c r="N42" i="86"/>
  <c r="M42" i="86"/>
  <c r="L42" i="86"/>
  <c r="T42" i="86"/>
  <c r="R42" i="86"/>
  <c r="P42" i="86"/>
  <c r="O42" i="86"/>
  <c r="T54" i="86"/>
  <c r="R54" i="86"/>
  <c r="P54" i="86"/>
  <c r="O54" i="86"/>
  <c r="N54" i="86"/>
  <c r="M54" i="86"/>
  <c r="L54" i="86"/>
  <c r="L64" i="86"/>
  <c r="T64" i="86"/>
  <c r="R64" i="86"/>
  <c r="P64" i="86"/>
  <c r="M64" i="86"/>
  <c r="O64" i="86"/>
  <c r="N64" i="86"/>
  <c r="M53" i="86"/>
  <c r="L53" i="86"/>
  <c r="T53" i="86"/>
  <c r="R53" i="86"/>
  <c r="P53" i="86"/>
  <c r="O53" i="86"/>
  <c r="N53" i="86"/>
  <c r="N58" i="86"/>
  <c r="M58" i="86"/>
  <c r="L58" i="86"/>
  <c r="T58" i="86"/>
  <c r="O58" i="86"/>
  <c r="R58" i="86"/>
  <c r="P58" i="86"/>
  <c r="T70" i="86"/>
  <c r="R70" i="86"/>
  <c r="P70" i="86"/>
  <c r="O70" i="86"/>
  <c r="N70" i="86"/>
  <c r="M70" i="86"/>
  <c r="L70" i="86"/>
  <c r="M61" i="86"/>
  <c r="L61" i="86"/>
  <c r="N61" i="86"/>
  <c r="T61" i="86"/>
  <c r="R61" i="86"/>
  <c r="P61" i="86"/>
  <c r="O61" i="86"/>
  <c r="N66" i="86"/>
  <c r="M66" i="86"/>
  <c r="L66" i="86"/>
  <c r="T66" i="86"/>
  <c r="R66" i="86"/>
  <c r="P66" i="86"/>
  <c r="O66" i="86"/>
  <c r="T75" i="86"/>
  <c r="R75" i="86"/>
  <c r="P75" i="86"/>
  <c r="O75" i="86"/>
  <c r="N75" i="86"/>
  <c r="L75" i="86"/>
  <c r="M75" i="86"/>
  <c r="R41" i="86"/>
  <c r="P41" i="86"/>
  <c r="O41" i="86"/>
  <c r="N41" i="86"/>
  <c r="M41" i="86"/>
  <c r="L41" i="86"/>
  <c r="T41" i="86"/>
  <c r="P44" i="86"/>
  <c r="O44" i="86"/>
  <c r="N44" i="86"/>
  <c r="M44" i="86"/>
  <c r="R44" i="86"/>
  <c r="L44" i="86"/>
  <c r="T44" i="86"/>
  <c r="R49" i="86"/>
  <c r="P49" i="86"/>
  <c r="O49" i="86"/>
  <c r="N49" i="86"/>
  <c r="M49" i="86"/>
  <c r="L49" i="86"/>
  <c r="T49" i="86"/>
  <c r="P52" i="86"/>
  <c r="O52" i="86"/>
  <c r="N52" i="86"/>
  <c r="M52" i="86"/>
  <c r="L52" i="86"/>
  <c r="R52" i="86"/>
  <c r="T52" i="86"/>
  <c r="M69" i="86"/>
  <c r="L69" i="86"/>
  <c r="T69" i="86"/>
  <c r="R69" i="86"/>
  <c r="P69" i="86"/>
  <c r="O69" i="86"/>
  <c r="N69" i="86"/>
  <c r="N74" i="86"/>
  <c r="M74" i="86"/>
  <c r="L74" i="86"/>
  <c r="T74" i="86"/>
  <c r="R74" i="86"/>
  <c r="P74" i="86"/>
  <c r="O74" i="86"/>
  <c r="L40" i="86"/>
  <c r="T40" i="86"/>
  <c r="R40" i="86"/>
  <c r="P40" i="86"/>
  <c r="M40" i="86"/>
  <c r="O40" i="86"/>
  <c r="N40" i="86"/>
  <c r="R57" i="86"/>
  <c r="P57" i="86"/>
  <c r="O57" i="86"/>
  <c r="N57" i="86"/>
  <c r="M57" i="86"/>
  <c r="L57" i="86"/>
  <c r="T57" i="86"/>
  <c r="P60" i="86"/>
  <c r="O60" i="86"/>
  <c r="N60" i="86"/>
  <c r="M60" i="86"/>
  <c r="L60" i="86"/>
  <c r="R60" i="86"/>
  <c r="T60" i="86"/>
  <c r="T43" i="86"/>
  <c r="R43" i="86"/>
  <c r="P43" i="86"/>
  <c r="O43" i="86"/>
  <c r="N43" i="86"/>
  <c r="M43" i="86"/>
  <c r="L43" i="86"/>
  <c r="L48" i="86"/>
  <c r="T48" i="86"/>
  <c r="M48" i="86"/>
  <c r="R48" i="86"/>
  <c r="P48" i="86"/>
  <c r="O48" i="86"/>
  <c r="N48" i="86"/>
  <c r="R65" i="86"/>
  <c r="P65" i="86"/>
  <c r="O65" i="86"/>
  <c r="N65" i="86"/>
  <c r="M65" i="86"/>
  <c r="T65" i="86"/>
  <c r="L65" i="86"/>
  <c r="P68" i="86"/>
  <c r="O68" i="86"/>
  <c r="N68" i="86"/>
  <c r="M68" i="86"/>
  <c r="L68" i="86"/>
  <c r="R68" i="86"/>
  <c r="T68" i="86"/>
  <c r="T46" i="86"/>
  <c r="R46" i="86"/>
  <c r="P46" i="86"/>
  <c r="O46" i="86"/>
  <c r="N46" i="86"/>
  <c r="M46" i="86"/>
  <c r="L46" i="86"/>
  <c r="T51" i="86"/>
  <c r="R51" i="86"/>
  <c r="P51" i="86"/>
  <c r="O51" i="86"/>
  <c r="N51" i="86"/>
  <c r="L51" i="86"/>
  <c r="M51" i="86"/>
  <c r="L56" i="86"/>
  <c r="T56" i="86"/>
  <c r="R56" i="86"/>
  <c r="P56" i="86"/>
  <c r="O56" i="86"/>
  <c r="N56" i="86"/>
  <c r="M56" i="86"/>
  <c r="R73" i="86"/>
  <c r="P73" i="86"/>
  <c r="O73" i="86"/>
  <c r="N73" i="86"/>
  <c r="M73" i="86"/>
  <c r="T73" i="86"/>
  <c r="L73" i="86"/>
  <c r="R39" i="86"/>
  <c r="R47" i="86"/>
  <c r="R55" i="86"/>
  <c r="R63" i="86"/>
  <c r="R71" i="86"/>
  <c r="T39" i="86"/>
  <c r="T47" i="86"/>
  <c r="T55" i="86"/>
  <c r="T63" i="86"/>
  <c r="T71" i="86"/>
  <c r="L39" i="86"/>
  <c r="L55" i="86"/>
  <c r="L63" i="86"/>
  <c r="L71" i="86"/>
  <c r="L47" i="86"/>
  <c r="M39" i="86"/>
  <c r="M47" i="86"/>
  <c r="M55" i="86"/>
  <c r="M63" i="86"/>
  <c r="M71" i="86"/>
  <c r="R13" i="86"/>
  <c r="T13" i="86"/>
  <c r="T23" i="86"/>
  <c r="R23" i="86"/>
  <c r="T25" i="86"/>
  <c r="R25" i="86"/>
  <c r="M30" i="86"/>
  <c r="L30" i="86"/>
  <c r="T30" i="86"/>
  <c r="R30" i="86"/>
  <c r="P30" i="86"/>
  <c r="N30" i="86"/>
  <c r="O30" i="86"/>
  <c r="R18" i="86"/>
  <c r="T18" i="86"/>
  <c r="P37" i="86"/>
  <c r="O37" i="86"/>
  <c r="N37" i="86"/>
  <c r="M37" i="86"/>
  <c r="L37" i="86"/>
  <c r="R37" i="86"/>
  <c r="T37" i="86"/>
  <c r="R22" i="86"/>
  <c r="T22" i="86"/>
  <c r="R10" i="86"/>
  <c r="T10" i="86"/>
  <c r="T15" i="86"/>
  <c r="R15" i="86"/>
  <c r="T17" i="86"/>
  <c r="R17" i="86"/>
  <c r="R34" i="86"/>
  <c r="P34" i="86"/>
  <c r="O34" i="86"/>
  <c r="N34" i="86"/>
  <c r="M34" i="86"/>
  <c r="L34" i="86"/>
  <c r="T34" i="86"/>
  <c r="T14" i="86"/>
  <c r="R14" i="86"/>
  <c r="R21" i="86"/>
  <c r="T21" i="86"/>
  <c r="L33" i="86"/>
  <c r="T33" i="86"/>
  <c r="R33" i="86"/>
  <c r="P33" i="86"/>
  <c r="O33" i="86"/>
  <c r="N33" i="86"/>
  <c r="M33" i="86"/>
  <c r="T9" i="86"/>
  <c r="R9" i="86"/>
  <c r="R26" i="86"/>
  <c r="T26" i="86"/>
  <c r="T31" i="86"/>
  <c r="R31" i="86"/>
  <c r="P31" i="86"/>
  <c r="N31" i="86"/>
  <c r="O31" i="86"/>
  <c r="M31" i="86"/>
  <c r="L31" i="86"/>
  <c r="M38" i="86"/>
  <c r="L38" i="86"/>
  <c r="T38" i="86"/>
  <c r="R38" i="86"/>
  <c r="P38" i="86"/>
  <c r="N38" i="86"/>
  <c r="O38" i="86"/>
  <c r="R8" i="86"/>
  <c r="R16" i="86"/>
  <c r="R24" i="86"/>
  <c r="R32" i="86"/>
  <c r="P35" i="86"/>
  <c r="M36" i="86"/>
  <c r="T8" i="86"/>
  <c r="R11" i="86"/>
  <c r="T16" i="86"/>
  <c r="R19" i="86"/>
  <c r="T24" i="86"/>
  <c r="R27" i="86"/>
  <c r="T32" i="86"/>
  <c r="R35" i="86"/>
  <c r="N36" i="86"/>
  <c r="T35" i="86"/>
  <c r="L8" i="86"/>
  <c r="L32" i="86"/>
  <c r="P36" i="86"/>
  <c r="P8" i="86"/>
  <c r="T11" i="86"/>
  <c r="T19" i="86"/>
  <c r="M8" i="86"/>
  <c r="R12" i="86"/>
  <c r="R20" i="86"/>
  <c r="R28" i="86"/>
  <c r="M32" i="86"/>
  <c r="L35" i="86"/>
  <c r="R36" i="86"/>
  <c r="T27" i="86"/>
  <c r="M35" i="86"/>
  <c r="P12" i="67"/>
  <c r="O12" i="67"/>
  <c r="N12" i="67"/>
  <c r="L12" i="67"/>
  <c r="M12" i="67"/>
  <c r="R12" i="67"/>
  <c r="T12" i="67"/>
  <c r="P37" i="67"/>
  <c r="N37" i="67"/>
  <c r="M37" i="67"/>
  <c r="L37" i="67"/>
  <c r="R37" i="67"/>
  <c r="T37" i="67"/>
  <c r="O37" i="67"/>
  <c r="P20" i="67"/>
  <c r="O20" i="67"/>
  <c r="N20" i="67"/>
  <c r="M20" i="67"/>
  <c r="L20" i="67"/>
  <c r="T20" i="67"/>
  <c r="R20" i="67"/>
  <c r="R10" i="67"/>
  <c r="N10" i="67"/>
  <c r="M10" i="67"/>
  <c r="L10" i="67"/>
  <c r="O16" i="67"/>
  <c r="L16" i="67"/>
  <c r="T16" i="67"/>
  <c r="P16" i="67"/>
  <c r="R16" i="67"/>
  <c r="L41" i="67"/>
  <c r="T41" i="67"/>
  <c r="R41" i="67"/>
  <c r="P41" i="67"/>
  <c r="O41" i="67"/>
  <c r="N41" i="67"/>
  <c r="M41" i="67"/>
  <c r="L17" i="67"/>
  <c r="R17" i="67"/>
  <c r="P17" i="67"/>
  <c r="O17" i="67"/>
  <c r="N17" i="67"/>
  <c r="M17" i="67"/>
  <c r="P21" i="67"/>
  <c r="M21" i="67"/>
  <c r="R21" i="67"/>
  <c r="L21" i="67"/>
  <c r="T21" i="67"/>
  <c r="M38" i="67"/>
  <c r="T38" i="67"/>
  <c r="R38" i="67"/>
  <c r="P38" i="67"/>
  <c r="N38" i="67"/>
  <c r="O38" i="67"/>
  <c r="L9" i="67"/>
  <c r="R9" i="67"/>
  <c r="P9" i="67"/>
  <c r="O9" i="67"/>
  <c r="N9" i="67"/>
  <c r="P13" i="67"/>
  <c r="M13" i="67"/>
  <c r="L13" i="67"/>
  <c r="T13" i="67"/>
  <c r="R13" i="67"/>
  <c r="T9" i="67"/>
  <c r="N16" i="67"/>
  <c r="T17" i="67"/>
  <c r="N19" i="67"/>
  <c r="O19" i="67"/>
  <c r="T19" i="67"/>
  <c r="R19" i="67"/>
  <c r="P19" i="67"/>
  <c r="R36" i="67"/>
  <c r="P36" i="67"/>
  <c r="L36" i="67"/>
  <c r="O36" i="67"/>
  <c r="N36" i="67"/>
  <c r="M36" i="67"/>
  <c r="L38" i="67"/>
  <c r="T44" i="67"/>
  <c r="R44" i="67"/>
  <c r="P44" i="67"/>
  <c r="O44" i="67"/>
  <c r="N44" i="67"/>
  <c r="M44" i="67"/>
  <c r="L44" i="67"/>
  <c r="T39" i="67"/>
  <c r="P39" i="67"/>
  <c r="O39" i="67"/>
  <c r="N39" i="67"/>
  <c r="M39" i="67"/>
  <c r="L39" i="67"/>
  <c r="M16" i="67"/>
  <c r="O10" i="67"/>
  <c r="N35" i="67"/>
  <c r="L35" i="67"/>
  <c r="O35" i="67"/>
  <c r="T35" i="67"/>
  <c r="R35" i="67"/>
  <c r="P35" i="67"/>
  <c r="O40" i="67"/>
  <c r="M40" i="67"/>
  <c r="L40" i="67"/>
  <c r="T40" i="67"/>
  <c r="R40" i="67"/>
  <c r="P40" i="67"/>
  <c r="N40" i="67"/>
  <c r="N11" i="67"/>
  <c r="T11" i="67"/>
  <c r="R11" i="67"/>
  <c r="O11" i="67"/>
  <c r="P11" i="67"/>
  <c r="O8" i="67"/>
  <c r="L8" i="67"/>
  <c r="T8" i="67"/>
  <c r="R8" i="67"/>
  <c r="P10" i="67"/>
  <c r="L19" i="67"/>
  <c r="N21" i="67"/>
  <c r="M22" i="67"/>
  <c r="T22" i="67"/>
  <c r="R22" i="67"/>
  <c r="P22" i="67"/>
  <c r="O22" i="67"/>
  <c r="N22" i="67"/>
  <c r="O32" i="67"/>
  <c r="M32" i="67"/>
  <c r="L32" i="67"/>
  <c r="T32" i="67"/>
  <c r="R32" i="67"/>
  <c r="P32" i="67"/>
  <c r="L33" i="67"/>
  <c r="T33" i="67"/>
  <c r="R33" i="67"/>
  <c r="P33" i="67"/>
  <c r="O33" i="67"/>
  <c r="M33" i="67"/>
  <c r="N33" i="67"/>
  <c r="R34" i="67"/>
  <c r="O34" i="67"/>
  <c r="N34" i="67"/>
  <c r="M34" i="67"/>
  <c r="L34" i="67"/>
  <c r="T34" i="67"/>
  <c r="T36" i="67"/>
  <c r="N43" i="67"/>
  <c r="M43" i="67"/>
  <c r="L43" i="67"/>
  <c r="T43" i="67"/>
  <c r="R43" i="67"/>
  <c r="P43" i="67"/>
  <c r="O43" i="67"/>
  <c r="M9" i="67"/>
  <c r="N13" i="67"/>
  <c r="M14" i="67"/>
  <c r="T14" i="67"/>
  <c r="N14" i="67"/>
  <c r="R14" i="67"/>
  <c r="P14" i="67"/>
  <c r="O14" i="67"/>
  <c r="O21" i="67"/>
  <c r="T23" i="67"/>
  <c r="O23" i="67"/>
  <c r="N23" i="67"/>
  <c r="M23" i="67"/>
  <c r="L23" i="67"/>
  <c r="T31" i="67"/>
  <c r="P31" i="67"/>
  <c r="O31" i="67"/>
  <c r="N31" i="67"/>
  <c r="M31" i="67"/>
  <c r="L31" i="67"/>
  <c r="M35" i="67"/>
  <c r="L25" i="67"/>
  <c r="R25" i="67"/>
  <c r="P25" i="67"/>
  <c r="O25" i="67"/>
  <c r="N25" i="67"/>
  <c r="M25" i="67"/>
  <c r="R42" i="67"/>
  <c r="P42" i="67"/>
  <c r="O42" i="67"/>
  <c r="N42" i="67"/>
  <c r="T42" i="67"/>
  <c r="M42" i="67"/>
  <c r="L42" i="67"/>
  <c r="T10" i="67"/>
  <c r="M11" i="67"/>
  <c r="U11" i="67" s="1"/>
  <c r="O13" i="67"/>
  <c r="T15" i="67"/>
  <c r="O15" i="67"/>
  <c r="N15" i="67"/>
  <c r="M15" i="67"/>
  <c r="L15" i="67"/>
  <c r="R18" i="67"/>
  <c r="N18" i="67"/>
  <c r="M18" i="67"/>
  <c r="L18" i="67"/>
  <c r="T18" i="67"/>
  <c r="O24" i="67"/>
  <c r="L24" i="67"/>
  <c r="P24" i="67"/>
  <c r="T24" i="67"/>
  <c r="R24" i="67"/>
  <c r="M30" i="67"/>
  <c r="T30" i="67"/>
  <c r="R30" i="67"/>
  <c r="P30" i="67"/>
  <c r="N30" i="67"/>
  <c r="O30" i="67"/>
  <c r="N32" i="67"/>
  <c r="P34" i="67"/>
  <c r="L26" i="67"/>
  <c r="M26" i="67"/>
  <c r="T26" i="67"/>
  <c r="N26" i="67"/>
  <c r="H5" i="35"/>
  <c r="H6" i="35"/>
  <c r="H7" i="35"/>
  <c r="H8" i="35"/>
  <c r="H9" i="35"/>
  <c r="H10" i="35"/>
  <c r="P17" i="85" l="1"/>
  <c r="O17" i="85"/>
  <c r="M17" i="85"/>
  <c r="L17" i="85"/>
  <c r="U17" i="85" s="1"/>
  <c r="AD17" i="85" s="1"/>
  <c r="N17" i="85"/>
  <c r="R16" i="85"/>
  <c r="P16" i="85"/>
  <c r="O16" i="85"/>
  <c r="M16" i="85"/>
  <c r="N16" i="85"/>
  <c r="L16" i="85"/>
  <c r="U16" i="85" s="1"/>
  <c r="AD16" i="85" s="1"/>
  <c r="P15" i="85"/>
  <c r="O15" i="85"/>
  <c r="N15" i="85"/>
  <c r="M15" i="85"/>
  <c r="L15" i="85"/>
  <c r="U15" i="85" s="1"/>
  <c r="AD15" i="85" s="1"/>
  <c r="P14" i="85"/>
  <c r="O14" i="85"/>
  <c r="N14" i="85"/>
  <c r="M14" i="85"/>
  <c r="L14" i="85"/>
  <c r="U14" i="85" s="1"/>
  <c r="T13" i="85"/>
  <c r="L13" i="85"/>
  <c r="U13" i="85" s="1"/>
  <c r="M13" i="85"/>
  <c r="N13" i="85"/>
  <c r="O13" i="85"/>
  <c r="P13" i="85"/>
  <c r="P12" i="85"/>
  <c r="N12" i="85"/>
  <c r="M12" i="85"/>
  <c r="L12" i="85"/>
  <c r="U12" i="85" s="1"/>
  <c r="O12" i="85"/>
  <c r="P11" i="85"/>
  <c r="O11" i="85"/>
  <c r="M11" i="85"/>
  <c r="L11" i="85"/>
  <c r="U11" i="85" s="1"/>
  <c r="N11" i="85"/>
  <c r="P10" i="85"/>
  <c r="O10" i="85"/>
  <c r="N10" i="85"/>
  <c r="L10" i="85"/>
  <c r="U10" i="85" s="1"/>
  <c r="M10" i="85"/>
  <c r="L9" i="85"/>
  <c r="P9" i="85"/>
  <c r="O9" i="85"/>
  <c r="N9" i="85"/>
  <c r="M9" i="85"/>
  <c r="L8" i="85"/>
  <c r="U8" i="85" s="1"/>
  <c r="M8" i="85"/>
  <c r="N8" i="85"/>
  <c r="O8" i="85"/>
  <c r="P8" i="85"/>
  <c r="U36" i="65"/>
  <c r="U30" i="65"/>
  <c r="U38" i="67"/>
  <c r="U30" i="67"/>
  <c r="U22" i="67"/>
  <c r="U23" i="67"/>
  <c r="U18" i="67"/>
  <c r="V18" i="67" s="1"/>
  <c r="U14" i="67"/>
  <c r="AB14" i="67" s="1"/>
  <c r="U59" i="86"/>
  <c r="U12" i="86"/>
  <c r="U39" i="66"/>
  <c r="AB39" i="66" s="1"/>
  <c r="U31" i="66"/>
  <c r="V31" i="66" s="1"/>
  <c r="U21" i="66"/>
  <c r="AB21" i="66" s="1"/>
  <c r="U34" i="85"/>
  <c r="AB34" i="85" s="1"/>
  <c r="U9" i="85"/>
  <c r="V9" i="85" s="1"/>
  <c r="U19" i="85"/>
  <c r="U41" i="65"/>
  <c r="AD41" i="65" s="1"/>
  <c r="U48" i="65"/>
  <c r="V48" i="65" s="1"/>
  <c r="X48" i="65" s="1"/>
  <c r="U8" i="65"/>
  <c r="AB8" i="65" s="1"/>
  <c r="U28" i="65"/>
  <c r="AD28" i="65" s="1"/>
  <c r="U18" i="65"/>
  <c r="U20" i="65"/>
  <c r="V20" i="65" s="1"/>
  <c r="U24" i="65"/>
  <c r="AB24" i="65" s="1"/>
  <c r="U12" i="65"/>
  <c r="V12" i="65" s="1"/>
  <c r="U137" i="78"/>
  <c r="V137" i="78" s="1"/>
  <c r="X137" i="78" s="1"/>
  <c r="U138" i="78"/>
  <c r="AD138" i="78" s="1"/>
  <c r="U132" i="78"/>
  <c r="U129" i="78"/>
  <c r="V129" i="78" s="1"/>
  <c r="X129" i="78" s="1"/>
  <c r="U127" i="78"/>
  <c r="AD127" i="78" s="1"/>
  <c r="U125" i="78"/>
  <c r="U121" i="78"/>
  <c r="U134" i="78"/>
  <c r="AD134" i="78" s="1"/>
  <c r="V138" i="78"/>
  <c r="X138" i="78" s="1"/>
  <c r="U135" i="78"/>
  <c r="U9" i="78"/>
  <c r="AB9" i="78" s="1"/>
  <c r="V132" i="78"/>
  <c r="X132" i="78" s="1"/>
  <c r="AD132" i="78"/>
  <c r="U133" i="78"/>
  <c r="U123" i="78"/>
  <c r="AB123" i="78" s="1"/>
  <c r="U136" i="78"/>
  <c r="U130" i="78"/>
  <c r="U128" i="78"/>
  <c r="U126" i="78"/>
  <c r="U124" i="78"/>
  <c r="AB124" i="78" s="1"/>
  <c r="U122" i="78"/>
  <c r="AB122" i="78" s="1"/>
  <c r="AD129" i="78"/>
  <c r="U131" i="78"/>
  <c r="AD48" i="65"/>
  <c r="U53" i="65"/>
  <c r="U49" i="65"/>
  <c r="U52" i="65"/>
  <c r="U42" i="65"/>
  <c r="U61" i="65"/>
  <c r="U56" i="65"/>
  <c r="U55" i="65"/>
  <c r="U57" i="65"/>
  <c r="U46" i="65"/>
  <c r="U60" i="65"/>
  <c r="U50" i="65"/>
  <c r="U54" i="65"/>
  <c r="U51" i="65"/>
  <c r="U47" i="65"/>
  <c r="U43" i="65"/>
  <c r="U59" i="65"/>
  <c r="U58" i="65"/>
  <c r="U45" i="65"/>
  <c r="U44" i="65"/>
  <c r="V36" i="65"/>
  <c r="AB36" i="65"/>
  <c r="U29" i="65"/>
  <c r="U17" i="65"/>
  <c r="AD17" i="65" s="1"/>
  <c r="U38" i="65"/>
  <c r="U37" i="65"/>
  <c r="U32" i="65"/>
  <c r="U10" i="65"/>
  <c r="U23" i="65"/>
  <c r="U26" i="65"/>
  <c r="U40" i="65"/>
  <c r="U15" i="65"/>
  <c r="U35" i="65"/>
  <c r="U31" i="65"/>
  <c r="U16" i="65"/>
  <c r="U19" i="65"/>
  <c r="AD19" i="65" s="1"/>
  <c r="U25" i="65"/>
  <c r="U34" i="65"/>
  <c r="U27" i="65"/>
  <c r="AD27" i="65" s="1"/>
  <c r="U14" i="65"/>
  <c r="V30" i="65"/>
  <c r="AB30" i="65"/>
  <c r="U21" i="65"/>
  <c r="AD21" i="65" s="1"/>
  <c r="U33" i="65"/>
  <c r="U13" i="65"/>
  <c r="U11" i="65"/>
  <c r="U39" i="65"/>
  <c r="U22" i="65"/>
  <c r="U9" i="65"/>
  <c r="U26" i="85"/>
  <c r="U40" i="85"/>
  <c r="U24" i="85"/>
  <c r="U39" i="85"/>
  <c r="U30" i="85"/>
  <c r="U35" i="85"/>
  <c r="U20" i="85"/>
  <c r="AD20" i="85" s="1"/>
  <c r="U18" i="85"/>
  <c r="AD18" i="85" s="1"/>
  <c r="U38" i="85"/>
  <c r="U25" i="85"/>
  <c r="U28" i="85"/>
  <c r="U21" i="85"/>
  <c r="U29" i="85"/>
  <c r="U36" i="85"/>
  <c r="U32" i="85"/>
  <c r="U22" i="85"/>
  <c r="U37" i="85"/>
  <c r="U33" i="85"/>
  <c r="U27" i="85"/>
  <c r="U23" i="85"/>
  <c r="U31" i="85"/>
  <c r="U29" i="66"/>
  <c r="V29" i="66" s="1"/>
  <c r="U8" i="66"/>
  <c r="AB8" i="66" s="1"/>
  <c r="U16" i="66"/>
  <c r="V16" i="66" s="1"/>
  <c r="U20" i="66"/>
  <c r="V20" i="66" s="1"/>
  <c r="U28" i="66"/>
  <c r="AB28" i="66" s="1"/>
  <c r="U33" i="66"/>
  <c r="V33" i="66" s="1"/>
  <c r="U12" i="66"/>
  <c r="V12" i="66" s="1"/>
  <c r="U10" i="66"/>
  <c r="U23" i="66"/>
  <c r="U35" i="66"/>
  <c r="U11" i="66"/>
  <c r="U19" i="66"/>
  <c r="U15" i="66"/>
  <c r="U17" i="66"/>
  <c r="U37" i="66"/>
  <c r="U22" i="66"/>
  <c r="U24" i="66"/>
  <c r="U18" i="66"/>
  <c r="U26" i="66"/>
  <c r="U38" i="66"/>
  <c r="U14" i="66"/>
  <c r="U9" i="66"/>
  <c r="U32" i="66"/>
  <c r="U34" i="66"/>
  <c r="V39" i="66"/>
  <c r="U30" i="66"/>
  <c r="U25" i="66"/>
  <c r="U13" i="66"/>
  <c r="U27" i="66"/>
  <c r="U36" i="66"/>
  <c r="U21" i="86"/>
  <c r="AB21" i="86" s="1"/>
  <c r="U24" i="86"/>
  <c r="V24" i="86" s="1"/>
  <c r="U28" i="86"/>
  <c r="U30" i="86"/>
  <c r="U25" i="86"/>
  <c r="V25" i="86" s="1"/>
  <c r="U31" i="86"/>
  <c r="AB31" i="86" s="1"/>
  <c r="U16" i="86"/>
  <c r="AB16" i="86" s="1"/>
  <c r="U20" i="86"/>
  <c r="AB20" i="86" s="1"/>
  <c r="U73" i="86"/>
  <c r="AB73" i="86" s="1"/>
  <c r="U48" i="86"/>
  <c r="V48" i="86" s="1"/>
  <c r="U57" i="86"/>
  <c r="AB57" i="86" s="1"/>
  <c r="U75" i="86"/>
  <c r="AB75" i="86" s="1"/>
  <c r="U54" i="86"/>
  <c r="AB54" i="86" s="1"/>
  <c r="U36" i="86"/>
  <c r="AB36" i="86" s="1"/>
  <c r="U47" i="86"/>
  <c r="U43" i="86"/>
  <c r="U74" i="86"/>
  <c r="U69" i="86"/>
  <c r="U41" i="86"/>
  <c r="V54" i="86"/>
  <c r="U71" i="86"/>
  <c r="U60" i="86"/>
  <c r="U44" i="86"/>
  <c r="U66" i="86"/>
  <c r="U61" i="86"/>
  <c r="V57" i="86"/>
  <c r="U63" i="86"/>
  <c r="U65" i="86"/>
  <c r="U49" i="86"/>
  <c r="U42" i="86"/>
  <c r="U70" i="86"/>
  <c r="U72" i="86"/>
  <c r="U62" i="86"/>
  <c r="U55" i="86"/>
  <c r="U40" i="86"/>
  <c r="U39" i="86"/>
  <c r="U56" i="86"/>
  <c r="U46" i="86"/>
  <c r="U52" i="86"/>
  <c r="U67" i="86"/>
  <c r="U68" i="86"/>
  <c r="U51" i="86"/>
  <c r="U58" i="86"/>
  <c r="U53" i="86"/>
  <c r="U64" i="86"/>
  <c r="U50" i="86"/>
  <c r="U45" i="86"/>
  <c r="AB12" i="86"/>
  <c r="V12" i="86"/>
  <c r="V30" i="86"/>
  <c r="AB30" i="86"/>
  <c r="AB25" i="86"/>
  <c r="U26" i="86"/>
  <c r="U14" i="86"/>
  <c r="U23" i="86"/>
  <c r="U19" i="86"/>
  <c r="U34" i="86"/>
  <c r="U8" i="86"/>
  <c r="U9" i="86"/>
  <c r="U33" i="86"/>
  <c r="U18" i="86"/>
  <c r="U13" i="86"/>
  <c r="U35" i="86"/>
  <c r="U27" i="86"/>
  <c r="U22" i="86"/>
  <c r="U11" i="86"/>
  <c r="U32" i="86"/>
  <c r="U38" i="86"/>
  <c r="U17" i="86"/>
  <c r="U15" i="86"/>
  <c r="U10" i="86"/>
  <c r="U37" i="86"/>
  <c r="AB11" i="67"/>
  <c r="V11" i="67"/>
  <c r="AB38" i="67"/>
  <c r="V38" i="67"/>
  <c r="U44" i="67"/>
  <c r="U32" i="67"/>
  <c r="U8" i="67"/>
  <c r="U39" i="67"/>
  <c r="U16" i="67"/>
  <c r="U34" i="67"/>
  <c r="U36" i="67"/>
  <c r="U20" i="67"/>
  <c r="U12" i="67"/>
  <c r="U26" i="67"/>
  <c r="U31" i="67"/>
  <c r="U35" i="67"/>
  <c r="U9" i="67"/>
  <c r="U10" i="67"/>
  <c r="U37" i="67"/>
  <c r="V23" i="67"/>
  <c r="AB23" i="67"/>
  <c r="U15" i="67"/>
  <c r="U42" i="67"/>
  <c r="U19" i="67"/>
  <c r="U40" i="67"/>
  <c r="U13" i="67"/>
  <c r="U21" i="67"/>
  <c r="U25" i="67"/>
  <c r="U24" i="67"/>
  <c r="U43" i="67"/>
  <c r="U33" i="67"/>
  <c r="U17" i="67"/>
  <c r="U41" i="67"/>
  <c r="AW6" i="86"/>
  <c r="AI4" i="74"/>
  <c r="AH27" i="74" s="1"/>
  <c r="AJ4" i="74"/>
  <c r="AI27" i="74" s="1"/>
  <c r="AJ27" i="74" s="1"/>
  <c r="AN4" i="74"/>
  <c r="AM27" i="74" s="1"/>
  <c r="AN27" i="74" s="1"/>
  <c r="AO4" i="74"/>
  <c r="AP4" i="74"/>
  <c r="AQ4" i="74"/>
  <c r="AP27" i="74" s="1"/>
  <c r="AQ27" i="74" s="1"/>
  <c r="AR4" i="74"/>
  <c r="AS4" i="74"/>
  <c r="AT4" i="74"/>
  <c r="AS27" i="74" s="1"/>
  <c r="AT27" i="74" s="1"/>
  <c r="AU4" i="74"/>
  <c r="AV4" i="74"/>
  <c r="AW4" i="74"/>
  <c r="AV27" i="74" s="1"/>
  <c r="AW27" i="74" s="1"/>
  <c r="AX4" i="74"/>
  <c r="AY4" i="74"/>
  <c r="AZ4" i="74"/>
  <c r="AY27" i="74" s="1"/>
  <c r="AZ27" i="74" s="1"/>
  <c r="BA4" i="74"/>
  <c r="BB4" i="74"/>
  <c r="BC4" i="74"/>
  <c r="BB27" i="74" s="1"/>
  <c r="BC27" i="74" s="1"/>
  <c r="AI4" i="87"/>
  <c r="AH27" i="87" s="1"/>
  <c r="AJ4" i="87"/>
  <c r="AI27" i="87" s="1"/>
  <c r="AM4" i="87"/>
  <c r="AL27" i="87" s="1"/>
  <c r="AN4" i="87"/>
  <c r="AM27" i="87" s="1"/>
  <c r="AN27" i="87" s="1"/>
  <c r="AO4" i="87"/>
  <c r="AP4" i="87"/>
  <c r="AQ4" i="87"/>
  <c r="AP27" i="87" s="1"/>
  <c r="AQ27" i="87" s="1"/>
  <c r="AR4" i="87"/>
  <c r="AS4" i="87"/>
  <c r="AT4" i="87"/>
  <c r="AS27" i="87" s="1"/>
  <c r="AT27" i="87" s="1"/>
  <c r="AU4" i="87"/>
  <c r="AV4" i="87"/>
  <c r="AW4" i="87"/>
  <c r="AV27" i="87" s="1"/>
  <c r="AW27" i="87" s="1"/>
  <c r="AX4" i="87"/>
  <c r="AY4" i="87"/>
  <c r="AZ4" i="87"/>
  <c r="AY27" i="87" s="1"/>
  <c r="AZ27" i="87" s="1"/>
  <c r="BA4" i="87"/>
  <c r="BB4" i="87"/>
  <c r="BC4" i="87"/>
  <c r="BB27" i="87" s="1"/>
  <c r="BC27" i="87" s="1"/>
  <c r="AI4" i="67"/>
  <c r="AJ4" i="67"/>
  <c r="AM4" i="67"/>
  <c r="AN4" i="67"/>
  <c r="AO4" i="67"/>
  <c r="AP4" i="67"/>
  <c r="AQ4" i="67"/>
  <c r="AR4" i="67"/>
  <c r="AS4" i="67"/>
  <c r="AT4" i="67"/>
  <c r="AU4" i="67"/>
  <c r="AV4" i="67"/>
  <c r="AW4" i="67"/>
  <c r="AX4" i="67"/>
  <c r="AY4" i="67"/>
  <c r="AZ4" i="67"/>
  <c r="BA4" i="67"/>
  <c r="BB4" i="67"/>
  <c r="BC4" i="67"/>
  <c r="AI4" i="86"/>
  <c r="AH29" i="86" s="1"/>
  <c r="AJ4" i="86"/>
  <c r="AI29" i="86" s="1"/>
  <c r="AJ29" i="86" s="1"/>
  <c r="AM4" i="86"/>
  <c r="AL29" i="86" s="1"/>
  <c r="AN4" i="86"/>
  <c r="AM29" i="86" s="1"/>
  <c r="AN29" i="86" s="1"/>
  <c r="AO4" i="86"/>
  <c r="AP4" i="86"/>
  <c r="AQ4" i="86"/>
  <c r="AP29" i="86" s="1"/>
  <c r="AQ29" i="86" s="1"/>
  <c r="AR4" i="86"/>
  <c r="AS4" i="86"/>
  <c r="AT4" i="86"/>
  <c r="AS29" i="86" s="1"/>
  <c r="AT29" i="86" s="1"/>
  <c r="AU4" i="86"/>
  <c r="AV4" i="86"/>
  <c r="AW4" i="86"/>
  <c r="AV29" i="86" s="1"/>
  <c r="AW29" i="86" s="1"/>
  <c r="AX4" i="86"/>
  <c r="AY4" i="86"/>
  <c r="AZ4" i="86"/>
  <c r="AY29" i="86" s="1"/>
  <c r="AZ29" i="86" s="1"/>
  <c r="BA4" i="86"/>
  <c r="BB4" i="86"/>
  <c r="BC4" i="86"/>
  <c r="BB29" i="86" s="1"/>
  <c r="BC29" i="86" s="1"/>
  <c r="AI4" i="66"/>
  <c r="AJ4" i="66"/>
  <c r="AM4" i="66"/>
  <c r="AN4" i="66"/>
  <c r="AO4" i="66"/>
  <c r="AP4" i="66"/>
  <c r="AQ4" i="66"/>
  <c r="AR4" i="66"/>
  <c r="AS4" i="66"/>
  <c r="AT4" i="66"/>
  <c r="AU4" i="66"/>
  <c r="AV4" i="66"/>
  <c r="AW4" i="66"/>
  <c r="AX4" i="66"/>
  <c r="AY4" i="66"/>
  <c r="AZ4" i="66"/>
  <c r="BA4" i="66"/>
  <c r="BB4" i="66"/>
  <c r="BC4" i="66"/>
  <c r="AI4" i="85"/>
  <c r="AJ4" i="85"/>
  <c r="AM4" i="85"/>
  <c r="AN4" i="85"/>
  <c r="AO4" i="85"/>
  <c r="AP4" i="85"/>
  <c r="AQ4" i="85"/>
  <c r="AR4" i="85"/>
  <c r="AS4" i="85"/>
  <c r="AT4" i="85"/>
  <c r="AU4" i="85"/>
  <c r="AV4" i="85"/>
  <c r="AW4" i="85"/>
  <c r="AX4" i="85"/>
  <c r="AY4" i="85"/>
  <c r="AZ4" i="85"/>
  <c r="BA4" i="85"/>
  <c r="BB4" i="85"/>
  <c r="BC4" i="85"/>
  <c r="AI4" i="65"/>
  <c r="AJ4" i="65"/>
  <c r="AM4" i="65"/>
  <c r="AN4" i="65"/>
  <c r="AO4" i="65"/>
  <c r="AP4" i="65"/>
  <c r="AQ4" i="65"/>
  <c r="AR4" i="65"/>
  <c r="AS4" i="65"/>
  <c r="AT4" i="65"/>
  <c r="AU4" i="65"/>
  <c r="AV4" i="65"/>
  <c r="AW4" i="65"/>
  <c r="AX4" i="65"/>
  <c r="AY4" i="65"/>
  <c r="AZ4" i="65"/>
  <c r="BA4" i="65"/>
  <c r="BB4" i="65"/>
  <c r="BC4" i="65"/>
  <c r="AG3" i="74"/>
  <c r="AK3" i="74"/>
  <c r="AO3" i="74"/>
  <c r="AR3" i="74"/>
  <c r="AU3" i="74"/>
  <c r="AX3" i="74"/>
  <c r="BA3" i="74"/>
  <c r="AG3" i="87"/>
  <c r="AK3" i="87"/>
  <c r="AO3" i="87"/>
  <c r="AR3" i="87"/>
  <c r="AU3" i="87"/>
  <c r="AX3" i="87"/>
  <c r="BA3" i="87"/>
  <c r="AG3" i="67"/>
  <c r="AK3" i="67"/>
  <c r="AO3" i="67"/>
  <c r="AR3" i="67"/>
  <c r="AU3" i="67"/>
  <c r="AX3" i="67"/>
  <c r="BA3" i="67"/>
  <c r="AG3" i="66"/>
  <c r="AK3" i="66"/>
  <c r="AO3" i="66"/>
  <c r="AR3" i="66"/>
  <c r="AU3" i="66"/>
  <c r="AX3" i="66"/>
  <c r="BA3" i="66"/>
  <c r="AG3" i="85"/>
  <c r="AK3" i="85"/>
  <c r="AO3" i="85"/>
  <c r="AR3" i="85"/>
  <c r="AU3" i="85"/>
  <c r="AX3" i="85"/>
  <c r="BA3" i="85"/>
  <c r="AG3" i="65"/>
  <c r="AK3" i="65"/>
  <c r="AO3" i="65"/>
  <c r="AR3" i="65"/>
  <c r="AU3" i="65"/>
  <c r="AX3" i="65"/>
  <c r="AJ27" i="87" l="1"/>
  <c r="AH29" i="67"/>
  <c r="AH27" i="67"/>
  <c r="AH28" i="67"/>
  <c r="AI28" i="67"/>
  <c r="AJ28" i="67" s="1"/>
  <c r="AI29" i="67"/>
  <c r="AJ29" i="67" s="1"/>
  <c r="AI27" i="67"/>
  <c r="AJ27" i="67" s="1"/>
  <c r="AL29" i="67"/>
  <c r="AL27" i="67"/>
  <c r="AL28" i="67"/>
  <c r="AP29" i="67"/>
  <c r="AQ29" i="67" s="1"/>
  <c r="AP28" i="67"/>
  <c r="AQ28" i="67" s="1"/>
  <c r="AP27" i="67"/>
  <c r="AQ27" i="67" s="1"/>
  <c r="AS29" i="67"/>
  <c r="AT29" i="67" s="1"/>
  <c r="AS27" i="67"/>
  <c r="AT27" i="67" s="1"/>
  <c r="AS28" i="67"/>
  <c r="AT28" i="67" s="1"/>
  <c r="AY29" i="67"/>
  <c r="AZ29" i="67" s="1"/>
  <c r="AY27" i="67"/>
  <c r="AZ27" i="67" s="1"/>
  <c r="AY28" i="67"/>
  <c r="AZ28" i="67" s="1"/>
  <c r="BB28" i="67"/>
  <c r="BC28" i="67" s="1"/>
  <c r="BB27" i="67"/>
  <c r="BC27" i="67" s="1"/>
  <c r="BB29" i="67"/>
  <c r="BC29" i="67" s="1"/>
  <c r="AH73" i="66"/>
  <c r="AH79" i="66"/>
  <c r="AH82" i="66"/>
  <c r="AH88" i="66"/>
  <c r="AH85" i="66"/>
  <c r="AH54" i="66"/>
  <c r="AH62" i="66"/>
  <c r="AH70" i="66"/>
  <c r="AH76" i="66"/>
  <c r="AH87" i="66"/>
  <c r="AH40" i="66"/>
  <c r="AH44" i="66"/>
  <c r="AH42" i="66"/>
  <c r="AH47" i="66"/>
  <c r="AH52" i="66"/>
  <c r="AH56" i="66"/>
  <c r="AH60" i="66"/>
  <c r="AH65" i="66"/>
  <c r="AH69" i="66"/>
  <c r="AH74" i="66"/>
  <c r="AH77" i="66"/>
  <c r="AH81" i="66"/>
  <c r="AH43" i="66"/>
  <c r="AH46" i="66"/>
  <c r="AH51" i="66"/>
  <c r="AH57" i="66"/>
  <c r="AH45" i="66"/>
  <c r="AH66" i="66"/>
  <c r="AH71" i="66"/>
  <c r="AH75" i="66"/>
  <c r="AH78" i="66"/>
  <c r="AH84" i="66"/>
  <c r="AH86" i="66"/>
  <c r="AH49" i="66"/>
  <c r="AH53" i="66"/>
  <c r="AH58" i="66"/>
  <c r="AH64" i="66"/>
  <c r="AH61" i="66"/>
  <c r="AH68" i="66"/>
  <c r="AH41" i="66"/>
  <c r="AH48" i="66"/>
  <c r="AH50" i="66"/>
  <c r="AH55" i="66"/>
  <c r="AH59" i="66"/>
  <c r="AH63" i="66"/>
  <c r="AH67" i="66"/>
  <c r="AH72" i="66"/>
  <c r="AH80" i="66"/>
  <c r="AH83" i="66"/>
  <c r="BD27" i="74"/>
  <c r="BD27" i="87"/>
  <c r="BD29" i="86"/>
  <c r="AM28" i="67"/>
  <c r="AN28" i="67" s="1"/>
  <c r="AM27" i="67"/>
  <c r="AN27" i="67" s="1"/>
  <c r="AM29" i="67"/>
  <c r="AN29" i="67" s="1"/>
  <c r="AV28" i="67"/>
  <c r="AW28" i="67" s="1"/>
  <c r="BD28" i="67" s="1"/>
  <c r="AV27" i="67"/>
  <c r="AW27" i="67" s="1"/>
  <c r="BD27" i="67" s="1"/>
  <c r="AV29" i="67"/>
  <c r="AW29" i="67" s="1"/>
  <c r="BD29" i="67" s="1"/>
  <c r="V28" i="86"/>
  <c r="AB28" i="86"/>
  <c r="V22" i="67"/>
  <c r="AB22" i="67"/>
  <c r="AB30" i="67"/>
  <c r="V30" i="67"/>
  <c r="V59" i="86"/>
  <c r="AB59" i="86"/>
  <c r="V73" i="86"/>
  <c r="AB31" i="66"/>
  <c r="V127" i="78"/>
  <c r="X127" i="78" s="1"/>
  <c r="AB9" i="85"/>
  <c r="V15" i="85"/>
  <c r="V8" i="65"/>
  <c r="AB28" i="65"/>
  <c r="V134" i="78"/>
  <c r="X134" i="78" s="1"/>
  <c r="AL75" i="86"/>
  <c r="AL71" i="86"/>
  <c r="AL67" i="86"/>
  <c r="AL63" i="86"/>
  <c r="AL50" i="86"/>
  <c r="AL46" i="86"/>
  <c r="AL42" i="86"/>
  <c r="AL38" i="86"/>
  <c r="AL33" i="86"/>
  <c r="AL24" i="86"/>
  <c r="AL20" i="86"/>
  <c r="AL16" i="86"/>
  <c r="AL12" i="86"/>
  <c r="AL8" i="86"/>
  <c r="AL59" i="86"/>
  <c r="AL55" i="86"/>
  <c r="AL51" i="86"/>
  <c r="AL72" i="86"/>
  <c r="AL68" i="86"/>
  <c r="AL64" i="86"/>
  <c r="AL47" i="86"/>
  <c r="AL43" i="86"/>
  <c r="AL39" i="86"/>
  <c r="AL34" i="86"/>
  <c r="AL25" i="86"/>
  <c r="AL21" i="86"/>
  <c r="AL17" i="86"/>
  <c r="AL13" i="86"/>
  <c r="AL9" i="86"/>
  <c r="AL60" i="86"/>
  <c r="AL56" i="86"/>
  <c r="AL52" i="86"/>
  <c r="AL35" i="86"/>
  <c r="AL30" i="86"/>
  <c r="AL26" i="86"/>
  <c r="AL73" i="86"/>
  <c r="AL69" i="86"/>
  <c r="AL65" i="86"/>
  <c r="AL48" i="86"/>
  <c r="AL44" i="86"/>
  <c r="AL40" i="86"/>
  <c r="AL36" i="86"/>
  <c r="AL22" i="86"/>
  <c r="AL18" i="86"/>
  <c r="AL14" i="86"/>
  <c r="AL10" i="86"/>
  <c r="AL61" i="86"/>
  <c r="AL57" i="86"/>
  <c r="AL53" i="86"/>
  <c r="AL31" i="86"/>
  <c r="AL27" i="86"/>
  <c r="AL74" i="86"/>
  <c r="AL70" i="86"/>
  <c r="AL66" i="86"/>
  <c r="AL49" i="86"/>
  <c r="AL45" i="86"/>
  <c r="AL41" i="86"/>
  <c r="AL37" i="86"/>
  <c r="AL23" i="86"/>
  <c r="AL19" i="86"/>
  <c r="AL15" i="86"/>
  <c r="AL11" i="86"/>
  <c r="AL62" i="86"/>
  <c r="AL58" i="86"/>
  <c r="AL54" i="86"/>
  <c r="AL32" i="86"/>
  <c r="AL28" i="86"/>
  <c r="AH49" i="87"/>
  <c r="AH41" i="87"/>
  <c r="AH37" i="87"/>
  <c r="AH28" i="87"/>
  <c r="AH26" i="87"/>
  <c r="AH23" i="87"/>
  <c r="AH20" i="87"/>
  <c r="AH13" i="87"/>
  <c r="AH56" i="87"/>
  <c r="AH55" i="87"/>
  <c r="AH50" i="87"/>
  <c r="AH45" i="87"/>
  <c r="AH38" i="87"/>
  <c r="AH34" i="87"/>
  <c r="AH24" i="87"/>
  <c r="AH17" i="87"/>
  <c r="AH14" i="87"/>
  <c r="AH8" i="87"/>
  <c r="AH46" i="87"/>
  <c r="AH42" i="87"/>
  <c r="AH35" i="87"/>
  <c r="AH33" i="87"/>
  <c r="AH29" i="87"/>
  <c r="AH18" i="87"/>
  <c r="AH51" i="87"/>
  <c r="AH43" i="87"/>
  <c r="AH21" i="87"/>
  <c r="AH15" i="87"/>
  <c r="AH12" i="87"/>
  <c r="AH11" i="87"/>
  <c r="AH52" i="87"/>
  <c r="AH39" i="87"/>
  <c r="AH30" i="87"/>
  <c r="AH22" i="87"/>
  <c r="AH16" i="87"/>
  <c r="AH9" i="87"/>
  <c r="AH47" i="87"/>
  <c r="AH36" i="87"/>
  <c r="AH19" i="87"/>
  <c r="AH54" i="87"/>
  <c r="AH53" i="87"/>
  <c r="AH44" i="87"/>
  <c r="AH40" i="87"/>
  <c r="AH25" i="87"/>
  <c r="AH31" i="87"/>
  <c r="AH48" i="87"/>
  <c r="AH32" i="87"/>
  <c r="AH10" i="87"/>
  <c r="AH38" i="65"/>
  <c r="AH18" i="65"/>
  <c r="AH15" i="65"/>
  <c r="AH11" i="65"/>
  <c r="AH33" i="65"/>
  <c r="AH28" i="65"/>
  <c r="AH25" i="65"/>
  <c r="AH21" i="65"/>
  <c r="AH39" i="65"/>
  <c r="AH29" i="65"/>
  <c r="AH16" i="65"/>
  <c r="AH12" i="65"/>
  <c r="AH8" i="65"/>
  <c r="AH34" i="65"/>
  <c r="AH26" i="65"/>
  <c r="AH22" i="65"/>
  <c r="AH19" i="65"/>
  <c r="AH36" i="65"/>
  <c r="AH35" i="65"/>
  <c r="AH30" i="65"/>
  <c r="AH13" i="65"/>
  <c r="AH9" i="65"/>
  <c r="AH31" i="65"/>
  <c r="AH23" i="65"/>
  <c r="AH17" i="65"/>
  <c r="AH37" i="65"/>
  <c r="AH27" i="65"/>
  <c r="AH20" i="65"/>
  <c r="AH14" i="65"/>
  <c r="AH10" i="65"/>
  <c r="AH32" i="65"/>
  <c r="AH24" i="65"/>
  <c r="AY55" i="87"/>
  <c r="AZ55" i="87" s="1"/>
  <c r="AY45" i="87"/>
  <c r="AZ45" i="87" s="1"/>
  <c r="AY41" i="87"/>
  <c r="AZ41" i="87" s="1"/>
  <c r="AY32" i="87"/>
  <c r="AZ32" i="87" s="1"/>
  <c r="AY28" i="87"/>
  <c r="AZ28" i="87" s="1"/>
  <c r="AY26" i="87"/>
  <c r="AZ26" i="87" s="1"/>
  <c r="AY24" i="87"/>
  <c r="AY13" i="87"/>
  <c r="AZ13" i="87" s="1"/>
  <c r="AY12" i="87"/>
  <c r="AY31" i="87"/>
  <c r="AZ31" i="87" s="1"/>
  <c r="AY25" i="87"/>
  <c r="AZ25" i="87" s="1"/>
  <c r="AY56" i="87"/>
  <c r="AZ56" i="87" s="1"/>
  <c r="AY50" i="87"/>
  <c r="AZ50" i="87" s="1"/>
  <c r="AY49" i="87"/>
  <c r="AZ49" i="87" s="1"/>
  <c r="AY42" i="87"/>
  <c r="AZ42" i="87" s="1"/>
  <c r="AY33" i="87"/>
  <c r="AZ33" i="87" s="1"/>
  <c r="AY23" i="87"/>
  <c r="AZ23" i="87" s="1"/>
  <c r="AY22" i="87"/>
  <c r="AZ22" i="87" s="1"/>
  <c r="AY20" i="87"/>
  <c r="AZ20" i="87" s="1"/>
  <c r="AY17" i="87"/>
  <c r="AZ17" i="87" s="1"/>
  <c r="AY16" i="87"/>
  <c r="AZ16" i="87" s="1"/>
  <c r="AY14" i="87"/>
  <c r="AZ14" i="87" s="1"/>
  <c r="AY38" i="87"/>
  <c r="AZ38" i="87" s="1"/>
  <c r="AY34" i="87"/>
  <c r="AZ34" i="87" s="1"/>
  <c r="AY29" i="87"/>
  <c r="AZ29" i="87" s="1"/>
  <c r="AY15" i="87"/>
  <c r="AZ15" i="87" s="1"/>
  <c r="AY11" i="87"/>
  <c r="AZ11" i="87" s="1"/>
  <c r="AY8" i="87"/>
  <c r="AZ8" i="87" s="1"/>
  <c r="AY46" i="87"/>
  <c r="AZ46" i="87" s="1"/>
  <c r="AY35" i="87"/>
  <c r="AZ35" i="87" s="1"/>
  <c r="AY21" i="87"/>
  <c r="AZ21" i="87" s="1"/>
  <c r="AY18" i="87"/>
  <c r="AZ18" i="87" s="1"/>
  <c r="AY10" i="87"/>
  <c r="AZ10" i="87" s="1"/>
  <c r="AY36" i="87"/>
  <c r="AZ36" i="87" s="1"/>
  <c r="AY53" i="87"/>
  <c r="AZ53" i="87" s="1"/>
  <c r="AY52" i="87"/>
  <c r="AZ52" i="87" s="1"/>
  <c r="AY51" i="87"/>
  <c r="AZ51" i="87" s="1"/>
  <c r="AY43" i="87"/>
  <c r="AZ43" i="87" s="1"/>
  <c r="AY9" i="87"/>
  <c r="AZ9" i="87" s="1"/>
  <c r="AY39" i="87"/>
  <c r="AZ39" i="87" s="1"/>
  <c r="AY30" i="87"/>
  <c r="AZ30" i="87" s="1"/>
  <c r="AY47" i="87"/>
  <c r="AZ47" i="87" s="1"/>
  <c r="AZ24" i="87"/>
  <c r="AY40" i="87"/>
  <c r="AZ40" i="87" s="1"/>
  <c r="AY37" i="87"/>
  <c r="AZ37" i="87" s="1"/>
  <c r="AY44" i="87"/>
  <c r="AZ44" i="87" s="1"/>
  <c r="AY54" i="87"/>
  <c r="AZ54" i="87" s="1"/>
  <c r="AY48" i="87"/>
  <c r="AZ48" i="87" s="1"/>
  <c r="AY19" i="87"/>
  <c r="AZ19" i="87" s="1"/>
  <c r="AZ12" i="87"/>
  <c r="AH62" i="86"/>
  <c r="AH58" i="86"/>
  <c r="AH54" i="86"/>
  <c r="AH32" i="86"/>
  <c r="AH28" i="86"/>
  <c r="AH75" i="86"/>
  <c r="AH71" i="86"/>
  <c r="AH67" i="86"/>
  <c r="AH63" i="86"/>
  <c r="AH50" i="86"/>
  <c r="AH46" i="86"/>
  <c r="AH42" i="86"/>
  <c r="AH38" i="86"/>
  <c r="AH33" i="86"/>
  <c r="AH24" i="86"/>
  <c r="AH20" i="86"/>
  <c r="AH16" i="86"/>
  <c r="AH12" i="86"/>
  <c r="AH8" i="86"/>
  <c r="AH59" i="86"/>
  <c r="AH55" i="86"/>
  <c r="AH51" i="86"/>
  <c r="AH72" i="86"/>
  <c r="AH68" i="86"/>
  <c r="AH64" i="86"/>
  <c r="AH47" i="86"/>
  <c r="AH43" i="86"/>
  <c r="AH39" i="86"/>
  <c r="AH34" i="86"/>
  <c r="AH25" i="86"/>
  <c r="AH21" i="86"/>
  <c r="AH17" i="86"/>
  <c r="AH13" i="86"/>
  <c r="AH9" i="86"/>
  <c r="AH60" i="86"/>
  <c r="AH56" i="86"/>
  <c r="AH52" i="86"/>
  <c r="AH35" i="86"/>
  <c r="AH30" i="86"/>
  <c r="AH26" i="86"/>
  <c r="AH73" i="86"/>
  <c r="AH69" i="86"/>
  <c r="AH65" i="86"/>
  <c r="AH48" i="86"/>
  <c r="AH44" i="86"/>
  <c r="AH40" i="86"/>
  <c r="AH36" i="86"/>
  <c r="AH22" i="86"/>
  <c r="AH18" i="86"/>
  <c r="AH14" i="86"/>
  <c r="AH10" i="86"/>
  <c r="AH61" i="86"/>
  <c r="AH57" i="86"/>
  <c r="AH53" i="86"/>
  <c r="AH31" i="86"/>
  <c r="AH27" i="86"/>
  <c r="AH74" i="86"/>
  <c r="AH70" i="86"/>
  <c r="AH66" i="86"/>
  <c r="AH49" i="86"/>
  <c r="AH45" i="86"/>
  <c r="AH41" i="86"/>
  <c r="AH37" i="86"/>
  <c r="AH23" i="86"/>
  <c r="AH19" i="86"/>
  <c r="AH15" i="86"/>
  <c r="AH11" i="86"/>
  <c r="AP52" i="87"/>
  <c r="AQ52" i="87" s="1"/>
  <c r="AP39" i="87"/>
  <c r="AQ39" i="87" s="1"/>
  <c r="AP30" i="87"/>
  <c r="AQ30" i="87" s="1"/>
  <c r="AP9" i="87"/>
  <c r="AQ9" i="87" s="1"/>
  <c r="AP29" i="87"/>
  <c r="AQ29" i="87" s="1"/>
  <c r="AP47" i="87"/>
  <c r="AQ47" i="87" s="1"/>
  <c r="AP36" i="87"/>
  <c r="AQ36" i="87" s="1"/>
  <c r="AP19" i="87"/>
  <c r="AQ19" i="87" s="1"/>
  <c r="AP10" i="87"/>
  <c r="AQ10" i="87" s="1"/>
  <c r="AP35" i="87"/>
  <c r="AQ35" i="87" s="1"/>
  <c r="AP54" i="87"/>
  <c r="AQ54" i="87" s="1"/>
  <c r="AP53" i="87"/>
  <c r="AQ53" i="87" s="1"/>
  <c r="AP48" i="87"/>
  <c r="AQ48" i="87" s="1"/>
  <c r="AP44" i="87"/>
  <c r="AQ44" i="87" s="1"/>
  <c r="AP40" i="87"/>
  <c r="AQ40" i="87" s="1"/>
  <c r="AP31" i="87"/>
  <c r="AQ31" i="87" s="1"/>
  <c r="AP25" i="87"/>
  <c r="AQ25" i="87" s="1"/>
  <c r="AP41" i="87"/>
  <c r="AQ41" i="87" s="1"/>
  <c r="AP32" i="87"/>
  <c r="AQ32" i="87" s="1"/>
  <c r="AP26" i="87"/>
  <c r="AQ26" i="87" s="1"/>
  <c r="AP13" i="87"/>
  <c r="AQ13" i="87" s="1"/>
  <c r="AP56" i="87"/>
  <c r="AQ56" i="87" s="1"/>
  <c r="AP55" i="87"/>
  <c r="AQ55" i="87" s="1"/>
  <c r="AP49" i="87"/>
  <c r="AQ49" i="87" s="1"/>
  <c r="AP37" i="87"/>
  <c r="AQ37" i="87" s="1"/>
  <c r="AP28" i="87"/>
  <c r="AQ28" i="87" s="1"/>
  <c r="AP24" i="87"/>
  <c r="AQ24" i="87" s="1"/>
  <c r="AP23" i="87"/>
  <c r="AQ23" i="87" s="1"/>
  <c r="AP20" i="87"/>
  <c r="AQ20" i="87" s="1"/>
  <c r="AP17" i="87"/>
  <c r="AQ17" i="87" s="1"/>
  <c r="AP14" i="87"/>
  <c r="AQ14" i="87" s="1"/>
  <c r="AP50" i="87"/>
  <c r="AQ50" i="87" s="1"/>
  <c r="AP45" i="87"/>
  <c r="AQ45" i="87" s="1"/>
  <c r="AP42" i="87"/>
  <c r="AQ42" i="87" s="1"/>
  <c r="AP38" i="87"/>
  <c r="AQ38" i="87" s="1"/>
  <c r="AP34" i="87"/>
  <c r="AQ34" i="87" s="1"/>
  <c r="AP33" i="87"/>
  <c r="AQ33" i="87" s="1"/>
  <c r="AP8" i="87"/>
  <c r="AQ8" i="87" s="1"/>
  <c r="AP46" i="87"/>
  <c r="AQ46" i="87" s="1"/>
  <c r="AP21" i="87"/>
  <c r="AQ21" i="87" s="1"/>
  <c r="AP12" i="87"/>
  <c r="AQ12" i="87" s="1"/>
  <c r="AP43" i="87"/>
  <c r="AQ43" i="87" s="1"/>
  <c r="AP15" i="87"/>
  <c r="AQ15" i="87" s="1"/>
  <c r="AP51" i="87"/>
  <c r="AQ51" i="87" s="1"/>
  <c r="AP18" i="87"/>
  <c r="AQ18" i="87" s="1"/>
  <c r="AP16" i="87"/>
  <c r="AQ16" i="87" s="1"/>
  <c r="AP22" i="87"/>
  <c r="AQ22" i="87" s="1"/>
  <c r="AP11" i="87"/>
  <c r="AQ11" i="87" s="1"/>
  <c r="AL41" i="67"/>
  <c r="AL37" i="67"/>
  <c r="AL33" i="67"/>
  <c r="AL25" i="67"/>
  <c r="AL21" i="67"/>
  <c r="AL17" i="67"/>
  <c r="AL13" i="67"/>
  <c r="AL9" i="67"/>
  <c r="AL42" i="67"/>
  <c r="AL38" i="67"/>
  <c r="AL34" i="67"/>
  <c r="AL30" i="67"/>
  <c r="AL26" i="67"/>
  <c r="AL22" i="67"/>
  <c r="AL18" i="67"/>
  <c r="AL14" i="67"/>
  <c r="AL10" i="67"/>
  <c r="AL43" i="67"/>
  <c r="AL39" i="67"/>
  <c r="AL35" i="67"/>
  <c r="AL31" i="67"/>
  <c r="AL23" i="67"/>
  <c r="AL19" i="67"/>
  <c r="AL15" i="67"/>
  <c r="AL11" i="67"/>
  <c r="AL44" i="67"/>
  <c r="AL40" i="67"/>
  <c r="AL36" i="67"/>
  <c r="AL32" i="67"/>
  <c r="AL24" i="67"/>
  <c r="AL20" i="67"/>
  <c r="AL16" i="67"/>
  <c r="AL12" i="67"/>
  <c r="AL8" i="67"/>
  <c r="AD137" i="78"/>
  <c r="AV54" i="87"/>
  <c r="AW54" i="87" s="1"/>
  <c r="AV48" i="87"/>
  <c r="AW48" i="87" s="1"/>
  <c r="AV44" i="87"/>
  <c r="AW44" i="87" s="1"/>
  <c r="AV40" i="87"/>
  <c r="AW40" i="87" s="1"/>
  <c r="AV31" i="87"/>
  <c r="AW31" i="87" s="1"/>
  <c r="AV55" i="87"/>
  <c r="AW55" i="87" s="1"/>
  <c r="AV41" i="87"/>
  <c r="AW41" i="87" s="1"/>
  <c r="AV37" i="87"/>
  <c r="AW37" i="87" s="1"/>
  <c r="AV32" i="87"/>
  <c r="AW32" i="87" s="1"/>
  <c r="AV28" i="87"/>
  <c r="AW28" i="87" s="1"/>
  <c r="AV26" i="87"/>
  <c r="AW26" i="87" s="1"/>
  <c r="AV13" i="87"/>
  <c r="AW13" i="87" s="1"/>
  <c r="AV56" i="87"/>
  <c r="AW56" i="87" s="1"/>
  <c r="AV50" i="87"/>
  <c r="AW50" i="87" s="1"/>
  <c r="AV49" i="87"/>
  <c r="AW49" i="87" s="1"/>
  <c r="AV45" i="87"/>
  <c r="AW45" i="87" s="1"/>
  <c r="AV42" i="87"/>
  <c r="AW42" i="87" s="1"/>
  <c r="AV33" i="87"/>
  <c r="AW33" i="87" s="1"/>
  <c r="AV24" i="87"/>
  <c r="AW24" i="87" s="1"/>
  <c r="AV23" i="87"/>
  <c r="AW23" i="87" s="1"/>
  <c r="AV20" i="87"/>
  <c r="AW20" i="87" s="1"/>
  <c r="AV17" i="87"/>
  <c r="AW17" i="87" s="1"/>
  <c r="AV14" i="87"/>
  <c r="AW14" i="87" s="1"/>
  <c r="AV12" i="87"/>
  <c r="AW12" i="87" s="1"/>
  <c r="AV38" i="87"/>
  <c r="AW38" i="87" s="1"/>
  <c r="AV34" i="87"/>
  <c r="AW34" i="87" s="1"/>
  <c r="AV22" i="87"/>
  <c r="AW22" i="87" s="1"/>
  <c r="AV16" i="87"/>
  <c r="AW16" i="87" s="1"/>
  <c r="AV15" i="87"/>
  <c r="AW15" i="87" s="1"/>
  <c r="AV8" i="87"/>
  <c r="AW8" i="87" s="1"/>
  <c r="AV53" i="87"/>
  <c r="AV46" i="87"/>
  <c r="AW46" i="87" s="1"/>
  <c r="AV35" i="87"/>
  <c r="AW35" i="87" s="1"/>
  <c r="AV29" i="87"/>
  <c r="AW29" i="87" s="1"/>
  <c r="AV21" i="87"/>
  <c r="AW21" i="87" s="1"/>
  <c r="AV18" i="87"/>
  <c r="AW18" i="87" s="1"/>
  <c r="AV11" i="87"/>
  <c r="AW11" i="87" s="1"/>
  <c r="AW53" i="87"/>
  <c r="AV52" i="87"/>
  <c r="AW52" i="87" s="1"/>
  <c r="AV51" i="87"/>
  <c r="AW51" i="87" s="1"/>
  <c r="AV43" i="87"/>
  <c r="AW43" i="87" s="1"/>
  <c r="AV10" i="87"/>
  <c r="AW10" i="87" s="1"/>
  <c r="AV9" i="87"/>
  <c r="AW9" i="87" s="1"/>
  <c r="AV39" i="87"/>
  <c r="AW39" i="87" s="1"/>
  <c r="AV30" i="87"/>
  <c r="AW30" i="87" s="1"/>
  <c r="AV19" i="87"/>
  <c r="AW19" i="87" s="1"/>
  <c r="AV25" i="87"/>
  <c r="AW25" i="87" s="1"/>
  <c r="AV47" i="87"/>
  <c r="AW47" i="87" s="1"/>
  <c r="AV36" i="87"/>
  <c r="AW36" i="87" s="1"/>
  <c r="AL39" i="66"/>
  <c r="AL35" i="66"/>
  <c r="AL31" i="66"/>
  <c r="AL27" i="66"/>
  <c r="AL23" i="66"/>
  <c r="AL19" i="66"/>
  <c r="AL15" i="66"/>
  <c r="AL11" i="66"/>
  <c r="AL36" i="66"/>
  <c r="AL32" i="66"/>
  <c r="AL28" i="66"/>
  <c r="AL24" i="66"/>
  <c r="AL20" i="66"/>
  <c r="AL16" i="66"/>
  <c r="AL12" i="66"/>
  <c r="AL8" i="66"/>
  <c r="AL37" i="66"/>
  <c r="AL33" i="66"/>
  <c r="AL29" i="66"/>
  <c r="AL25" i="66"/>
  <c r="AL21" i="66"/>
  <c r="AL17" i="66"/>
  <c r="AL13" i="66"/>
  <c r="AL9" i="66"/>
  <c r="AL38" i="66"/>
  <c r="AL34" i="66"/>
  <c r="AL30" i="66"/>
  <c r="AL26" i="66"/>
  <c r="AL22" i="66"/>
  <c r="AL18" i="66"/>
  <c r="AL14" i="66"/>
  <c r="AL10" i="66"/>
  <c r="AH41" i="67"/>
  <c r="AH37" i="67"/>
  <c r="AH33" i="67"/>
  <c r="AH25" i="67"/>
  <c r="AH21" i="67"/>
  <c r="AH17" i="67"/>
  <c r="AH13" i="67"/>
  <c r="AH9" i="67"/>
  <c r="AH42" i="67"/>
  <c r="AH38" i="67"/>
  <c r="AH34" i="67"/>
  <c r="AH30" i="67"/>
  <c r="AH26" i="67"/>
  <c r="AH22" i="67"/>
  <c r="AH18" i="67"/>
  <c r="AH14" i="67"/>
  <c r="AH10" i="67"/>
  <c r="AH43" i="67"/>
  <c r="AH39" i="67"/>
  <c r="AH35" i="67"/>
  <c r="AH31" i="67"/>
  <c r="AH23" i="67"/>
  <c r="AH19" i="67"/>
  <c r="AH15" i="67"/>
  <c r="AH11" i="67"/>
  <c r="AH44" i="67"/>
  <c r="AH40" i="67"/>
  <c r="AH36" i="67"/>
  <c r="AH32" i="67"/>
  <c r="AH24" i="67"/>
  <c r="AH20" i="67"/>
  <c r="AH16" i="67"/>
  <c r="AH12" i="67"/>
  <c r="AH8" i="67"/>
  <c r="AM51" i="87"/>
  <c r="AN51" i="87" s="1"/>
  <c r="AM43" i="87"/>
  <c r="AN43" i="87" s="1"/>
  <c r="AM21" i="87"/>
  <c r="AN21" i="87" s="1"/>
  <c r="AM12" i="87"/>
  <c r="AN12" i="87" s="1"/>
  <c r="AM50" i="87"/>
  <c r="AN50" i="87" s="1"/>
  <c r="AM38" i="87"/>
  <c r="AN38" i="87" s="1"/>
  <c r="AM52" i="87"/>
  <c r="AN52" i="87" s="1"/>
  <c r="AM39" i="87"/>
  <c r="AN39" i="87" s="1"/>
  <c r="AM30" i="87"/>
  <c r="AN30" i="87" s="1"/>
  <c r="AM22" i="87"/>
  <c r="AN22" i="87" s="1"/>
  <c r="AM16" i="87"/>
  <c r="AN16" i="87" s="1"/>
  <c r="AM9" i="87"/>
  <c r="AN9" i="87" s="1"/>
  <c r="AM45" i="87"/>
  <c r="AN45" i="87" s="1"/>
  <c r="AM24" i="87"/>
  <c r="AN24" i="87" s="1"/>
  <c r="AM47" i="87"/>
  <c r="AN47" i="87" s="1"/>
  <c r="AM36" i="87"/>
  <c r="AN36" i="87" s="1"/>
  <c r="AM19" i="87"/>
  <c r="AN19" i="87" s="1"/>
  <c r="AM54" i="87"/>
  <c r="AN54" i="87" s="1"/>
  <c r="AM53" i="87"/>
  <c r="AN53" i="87" s="1"/>
  <c r="AM44" i="87"/>
  <c r="AN44" i="87" s="1"/>
  <c r="AM40" i="87"/>
  <c r="AN40" i="87" s="1"/>
  <c r="AM10" i="87"/>
  <c r="AN10" i="87" s="1"/>
  <c r="AM48" i="87"/>
  <c r="AN48" i="87" s="1"/>
  <c r="AM41" i="87"/>
  <c r="AN41" i="87" s="1"/>
  <c r="AM32" i="87"/>
  <c r="AN32" i="87" s="1"/>
  <c r="AM31" i="87"/>
  <c r="AN31" i="87" s="1"/>
  <c r="AM26" i="87"/>
  <c r="AN26" i="87" s="1"/>
  <c r="AM25" i="87"/>
  <c r="AN25" i="87" s="1"/>
  <c r="AM13" i="87"/>
  <c r="AN13" i="87" s="1"/>
  <c r="AM34" i="87"/>
  <c r="AN34" i="87" s="1"/>
  <c r="AM56" i="87"/>
  <c r="AN56" i="87" s="1"/>
  <c r="AM49" i="87"/>
  <c r="AN49" i="87" s="1"/>
  <c r="AM37" i="87"/>
  <c r="AN37" i="87" s="1"/>
  <c r="AM28" i="87"/>
  <c r="AN28" i="87" s="1"/>
  <c r="AM23" i="87"/>
  <c r="AN23" i="87" s="1"/>
  <c r="AM20" i="87"/>
  <c r="AN20" i="87" s="1"/>
  <c r="AM17" i="87"/>
  <c r="AN17" i="87" s="1"/>
  <c r="AM14" i="87"/>
  <c r="AN14" i="87" s="1"/>
  <c r="AM55" i="87"/>
  <c r="AN55" i="87" s="1"/>
  <c r="AM42" i="87"/>
  <c r="AN42" i="87" s="1"/>
  <c r="AM11" i="87"/>
  <c r="AN11" i="87" s="1"/>
  <c r="AM46" i="87"/>
  <c r="AN46" i="87" s="1"/>
  <c r="AM33" i="87"/>
  <c r="AN33" i="87" s="1"/>
  <c r="AM8" i="87"/>
  <c r="AN8" i="87" s="1"/>
  <c r="AM15" i="87"/>
  <c r="AN15" i="87" s="1"/>
  <c r="AM35" i="87"/>
  <c r="AN35" i="87" s="1"/>
  <c r="AM18" i="87"/>
  <c r="AN18" i="87" s="1"/>
  <c r="AM29" i="87"/>
  <c r="AN29" i="87" s="1"/>
  <c r="BB50" i="87"/>
  <c r="BC50" i="87" s="1"/>
  <c r="BB49" i="87"/>
  <c r="BB42" i="87"/>
  <c r="BC42" i="87" s="1"/>
  <c r="BB33" i="87"/>
  <c r="BB23" i="87"/>
  <c r="BC23" i="87" s="1"/>
  <c r="BB20" i="87"/>
  <c r="BC20" i="87" s="1"/>
  <c r="BB17" i="87"/>
  <c r="BC17" i="87" s="1"/>
  <c r="BB14" i="87"/>
  <c r="BC14" i="87" s="1"/>
  <c r="BB44" i="87"/>
  <c r="BC44" i="87" s="1"/>
  <c r="BB38" i="87"/>
  <c r="BC38" i="87" s="1"/>
  <c r="BB34" i="87"/>
  <c r="BC34" i="87" s="1"/>
  <c r="BB29" i="87"/>
  <c r="BC29" i="87" s="1"/>
  <c r="BB15" i="87"/>
  <c r="BC15" i="87" s="1"/>
  <c r="BB11" i="87"/>
  <c r="BC11" i="87" s="1"/>
  <c r="BB10" i="87"/>
  <c r="BC10" i="87" s="1"/>
  <c r="BB8" i="87"/>
  <c r="BC8" i="87" s="1"/>
  <c r="BB55" i="87"/>
  <c r="BC55" i="87" s="1"/>
  <c r="BB51" i="87"/>
  <c r="BC51" i="87" s="1"/>
  <c r="BB46" i="87"/>
  <c r="BC46" i="87" s="1"/>
  <c r="BB35" i="87"/>
  <c r="BC35" i="87" s="1"/>
  <c r="BB21" i="87"/>
  <c r="BC21" i="87" s="1"/>
  <c r="BB18" i="87"/>
  <c r="BC18" i="87" s="1"/>
  <c r="BB53" i="87"/>
  <c r="BC53" i="87" s="1"/>
  <c r="BB52" i="87"/>
  <c r="BC52" i="87" s="1"/>
  <c r="BB43" i="87"/>
  <c r="BC43" i="87" s="1"/>
  <c r="BB9" i="87"/>
  <c r="BC9" i="87" s="1"/>
  <c r="BB47" i="87"/>
  <c r="BC47" i="87" s="1"/>
  <c r="BB39" i="87"/>
  <c r="BC39" i="87" s="1"/>
  <c r="BB31" i="87"/>
  <c r="BC31" i="87" s="1"/>
  <c r="BB30" i="87"/>
  <c r="BC30" i="87" s="1"/>
  <c r="BB54" i="87"/>
  <c r="BC54" i="87" s="1"/>
  <c r="BB40" i="87"/>
  <c r="BC40" i="87" s="1"/>
  <c r="BB36" i="87"/>
  <c r="BC36" i="87" s="1"/>
  <c r="BB25" i="87"/>
  <c r="BC25" i="87" s="1"/>
  <c r="BB19" i="87"/>
  <c r="BC19" i="87" s="1"/>
  <c r="BB48" i="87"/>
  <c r="BC48" i="87" s="1"/>
  <c r="BB37" i="87"/>
  <c r="BC37" i="87" s="1"/>
  <c r="BB24" i="87"/>
  <c r="BC24" i="87" s="1"/>
  <c r="BC33" i="87"/>
  <c r="BB56" i="87"/>
  <c r="BC56" i="87" s="1"/>
  <c r="BB41" i="87"/>
  <c r="BC41" i="87" s="1"/>
  <c r="BB26" i="87"/>
  <c r="BC26" i="87" s="1"/>
  <c r="BB16" i="87"/>
  <c r="BC16" i="87" s="1"/>
  <c r="BB28" i="87"/>
  <c r="BC28" i="87" s="1"/>
  <c r="BB45" i="87"/>
  <c r="BC45" i="87" s="1"/>
  <c r="BB32" i="87"/>
  <c r="BC32" i="87" s="1"/>
  <c r="BB22" i="87"/>
  <c r="BC22" i="87" s="1"/>
  <c r="BB13" i="87"/>
  <c r="BC13" i="87" s="1"/>
  <c r="BB12" i="87"/>
  <c r="BC12" i="87" s="1"/>
  <c r="BC49" i="87"/>
  <c r="AL46" i="87"/>
  <c r="AL35" i="87"/>
  <c r="AL33" i="87"/>
  <c r="AL29" i="87"/>
  <c r="AL18" i="87"/>
  <c r="AL15" i="87"/>
  <c r="AL11" i="87"/>
  <c r="AL37" i="87"/>
  <c r="AL51" i="87"/>
  <c r="AL43" i="87"/>
  <c r="AL21" i="87"/>
  <c r="AL12" i="87"/>
  <c r="AL52" i="87"/>
  <c r="AL39" i="87"/>
  <c r="AL30" i="87"/>
  <c r="AL22" i="87"/>
  <c r="AL16" i="87"/>
  <c r="AL9" i="87"/>
  <c r="AL47" i="87"/>
  <c r="AL36" i="87"/>
  <c r="AL19" i="87"/>
  <c r="AL54" i="87"/>
  <c r="AL53" i="87"/>
  <c r="AL44" i="87"/>
  <c r="AL40" i="87"/>
  <c r="AL10" i="87"/>
  <c r="AL23" i="87"/>
  <c r="AL20" i="87"/>
  <c r="AL48" i="87"/>
  <c r="AL41" i="87"/>
  <c r="AL32" i="87"/>
  <c r="AL31" i="87"/>
  <c r="AL26" i="87"/>
  <c r="AL25" i="87"/>
  <c r="AL13" i="87"/>
  <c r="AL56" i="87"/>
  <c r="AL49" i="87"/>
  <c r="AL55" i="87"/>
  <c r="AL14" i="87"/>
  <c r="AL50" i="87"/>
  <c r="AL24" i="87"/>
  <c r="AL34" i="87"/>
  <c r="AL8" i="87"/>
  <c r="AL38" i="87"/>
  <c r="AL17" i="87"/>
  <c r="AL28" i="87"/>
  <c r="AL42" i="87"/>
  <c r="AL45" i="87"/>
  <c r="AL33" i="65"/>
  <c r="AL28" i="65"/>
  <c r="AL25" i="65"/>
  <c r="AL21" i="65"/>
  <c r="AL39" i="65"/>
  <c r="AL29" i="65"/>
  <c r="AL16" i="65"/>
  <c r="AL12" i="65"/>
  <c r="AL8" i="65"/>
  <c r="AL34" i="65"/>
  <c r="AL26" i="65"/>
  <c r="AL22" i="65"/>
  <c r="AL19" i="65"/>
  <c r="AL36" i="65"/>
  <c r="AL35" i="65"/>
  <c r="AL30" i="65"/>
  <c r="AL13" i="65"/>
  <c r="AL9" i="65"/>
  <c r="AL31" i="65"/>
  <c r="AL23" i="65"/>
  <c r="AL17" i="65"/>
  <c r="AL37" i="65"/>
  <c r="AL27" i="65"/>
  <c r="AL20" i="65"/>
  <c r="AL14" i="65"/>
  <c r="AL10" i="65"/>
  <c r="AL32" i="65"/>
  <c r="AL24" i="65"/>
  <c r="AL38" i="65"/>
  <c r="AL18" i="65"/>
  <c r="AL15" i="65"/>
  <c r="AL11" i="65"/>
  <c r="AH39" i="66"/>
  <c r="AH35" i="66"/>
  <c r="AH31" i="66"/>
  <c r="AH27" i="66"/>
  <c r="AH23" i="66"/>
  <c r="AH19" i="66"/>
  <c r="AH15" i="66"/>
  <c r="AH11" i="66"/>
  <c r="AH36" i="66"/>
  <c r="AH32" i="66"/>
  <c r="AH28" i="66"/>
  <c r="AH24" i="66"/>
  <c r="AH20" i="66"/>
  <c r="AH16" i="66"/>
  <c r="AH12" i="66"/>
  <c r="AH8" i="66"/>
  <c r="AH37" i="66"/>
  <c r="AH33" i="66"/>
  <c r="AH29" i="66"/>
  <c r="AH25" i="66"/>
  <c r="AH21" i="66"/>
  <c r="AH17" i="66"/>
  <c r="AH13" i="66"/>
  <c r="AH9" i="66"/>
  <c r="AH38" i="66"/>
  <c r="AH34" i="66"/>
  <c r="AH30" i="66"/>
  <c r="AH26" i="66"/>
  <c r="AH22" i="66"/>
  <c r="AH18" i="66"/>
  <c r="AH14" i="66"/>
  <c r="AH10" i="66"/>
  <c r="AS53" i="87"/>
  <c r="AT53" i="87" s="1"/>
  <c r="AS47" i="87"/>
  <c r="AT47" i="87" s="1"/>
  <c r="AS36" i="87"/>
  <c r="AT36" i="87" s="1"/>
  <c r="AS25" i="87"/>
  <c r="AT25" i="87" s="1"/>
  <c r="AS19" i="87"/>
  <c r="AT19" i="87" s="1"/>
  <c r="AS43" i="87"/>
  <c r="AT43" i="87" s="1"/>
  <c r="AS54" i="87"/>
  <c r="AT54" i="87" s="1"/>
  <c r="AS48" i="87"/>
  <c r="AT48" i="87" s="1"/>
  <c r="AS44" i="87"/>
  <c r="AT44" i="87" s="1"/>
  <c r="AS40" i="87"/>
  <c r="AT40" i="87" s="1"/>
  <c r="AS31" i="87"/>
  <c r="AT31" i="87" s="1"/>
  <c r="AS41" i="87"/>
  <c r="AT41" i="87" s="1"/>
  <c r="AS32" i="87"/>
  <c r="AT32" i="87" s="1"/>
  <c r="AS26" i="87"/>
  <c r="AT26" i="87" s="1"/>
  <c r="AS13" i="87"/>
  <c r="AT13" i="87" s="1"/>
  <c r="AS56" i="87"/>
  <c r="AT56" i="87" s="1"/>
  <c r="AS55" i="87"/>
  <c r="AT55" i="87" s="1"/>
  <c r="AS50" i="87"/>
  <c r="AT50" i="87" s="1"/>
  <c r="AS49" i="87"/>
  <c r="AT49" i="87" s="1"/>
  <c r="AS42" i="87"/>
  <c r="AT42" i="87" s="1"/>
  <c r="AS37" i="87"/>
  <c r="AT37" i="87" s="1"/>
  <c r="AS33" i="87"/>
  <c r="AT33" i="87" s="1"/>
  <c r="AS28" i="87"/>
  <c r="AT28" i="87" s="1"/>
  <c r="AS24" i="87"/>
  <c r="AT24" i="87" s="1"/>
  <c r="AS23" i="87"/>
  <c r="AT23" i="87" s="1"/>
  <c r="AS20" i="87"/>
  <c r="AT20" i="87" s="1"/>
  <c r="AS17" i="87"/>
  <c r="AT17" i="87" s="1"/>
  <c r="AS14" i="87"/>
  <c r="AT14" i="87" s="1"/>
  <c r="AS45" i="87"/>
  <c r="AT45" i="87" s="1"/>
  <c r="AS38" i="87"/>
  <c r="AT38" i="87" s="1"/>
  <c r="AS34" i="87"/>
  <c r="AT34" i="87" s="1"/>
  <c r="AS15" i="87"/>
  <c r="AT15" i="87" s="1"/>
  <c r="AS12" i="87"/>
  <c r="AT12" i="87" s="1"/>
  <c r="AS8" i="87"/>
  <c r="AT8" i="87" s="1"/>
  <c r="AS46" i="87"/>
  <c r="AT46" i="87" s="1"/>
  <c r="AS35" i="87"/>
  <c r="AT35" i="87" s="1"/>
  <c r="AS29" i="87"/>
  <c r="AT29" i="87" s="1"/>
  <c r="AS22" i="87"/>
  <c r="AT22" i="87" s="1"/>
  <c r="AS21" i="87"/>
  <c r="AT21" i="87" s="1"/>
  <c r="AS18" i="87"/>
  <c r="AT18" i="87" s="1"/>
  <c r="AS16" i="87"/>
  <c r="AT16" i="87" s="1"/>
  <c r="AS11" i="87"/>
  <c r="AT11" i="87" s="1"/>
  <c r="AS51" i="87"/>
  <c r="AT51" i="87" s="1"/>
  <c r="AS30" i="87"/>
  <c r="AT30" i="87" s="1"/>
  <c r="AS9" i="87"/>
  <c r="AT9" i="87" s="1"/>
  <c r="AS10" i="87"/>
  <c r="AT10" i="87" s="1"/>
  <c r="AS52" i="87"/>
  <c r="AT52" i="87" s="1"/>
  <c r="AS39" i="87"/>
  <c r="AT39" i="87" s="1"/>
  <c r="AI56" i="87"/>
  <c r="AJ56" i="87" s="1"/>
  <c r="AI55" i="87"/>
  <c r="AJ55" i="87" s="1"/>
  <c r="AI50" i="87"/>
  <c r="AJ50" i="87" s="1"/>
  <c r="AI45" i="87"/>
  <c r="AJ45" i="87" s="1"/>
  <c r="AI38" i="87"/>
  <c r="AJ38" i="87" s="1"/>
  <c r="AI34" i="87"/>
  <c r="AJ34" i="87" s="1"/>
  <c r="AI24" i="87"/>
  <c r="AJ24" i="87" s="1"/>
  <c r="AI17" i="87"/>
  <c r="AJ17" i="87" s="1"/>
  <c r="AI14" i="87"/>
  <c r="AJ14" i="87" s="1"/>
  <c r="AI8" i="87"/>
  <c r="AJ8" i="87" s="1"/>
  <c r="AI46" i="87"/>
  <c r="AJ46" i="87" s="1"/>
  <c r="AI42" i="87"/>
  <c r="AJ42" i="87" s="1"/>
  <c r="AI35" i="87"/>
  <c r="AJ35" i="87" s="1"/>
  <c r="AI33" i="87"/>
  <c r="AJ33" i="87" s="1"/>
  <c r="AI29" i="87"/>
  <c r="AJ29" i="87" s="1"/>
  <c r="AI18" i="87"/>
  <c r="AJ18" i="87" s="1"/>
  <c r="AI40" i="87"/>
  <c r="AJ40" i="87" s="1"/>
  <c r="AI31" i="87"/>
  <c r="AJ31" i="87" s="1"/>
  <c r="AI51" i="87"/>
  <c r="AJ51" i="87" s="1"/>
  <c r="AI43" i="87"/>
  <c r="AJ43" i="87" s="1"/>
  <c r="AI21" i="87"/>
  <c r="AJ21" i="87" s="1"/>
  <c r="AI15" i="87"/>
  <c r="AJ15" i="87" s="1"/>
  <c r="AI12" i="87"/>
  <c r="AJ12" i="87" s="1"/>
  <c r="AI11" i="87"/>
  <c r="AJ11" i="87" s="1"/>
  <c r="AI52" i="87"/>
  <c r="AJ52" i="87" s="1"/>
  <c r="AI39" i="87"/>
  <c r="AJ39" i="87" s="1"/>
  <c r="AI30" i="87"/>
  <c r="AJ30" i="87" s="1"/>
  <c r="AI22" i="87"/>
  <c r="AJ22" i="87" s="1"/>
  <c r="AI16" i="87"/>
  <c r="AJ16" i="87" s="1"/>
  <c r="AI9" i="87"/>
  <c r="AJ9" i="87" s="1"/>
  <c r="AI25" i="87"/>
  <c r="AJ25" i="87" s="1"/>
  <c r="AI47" i="87"/>
  <c r="AJ47" i="87" s="1"/>
  <c r="AI36" i="87"/>
  <c r="AJ36" i="87" s="1"/>
  <c r="AI19" i="87"/>
  <c r="AJ19" i="87" s="1"/>
  <c r="AI54" i="87"/>
  <c r="AJ54" i="87" s="1"/>
  <c r="AI53" i="87"/>
  <c r="AJ53" i="87" s="1"/>
  <c r="AI44" i="87"/>
  <c r="AJ44" i="87" s="1"/>
  <c r="AI10" i="87"/>
  <c r="AJ10" i="87" s="1"/>
  <c r="AI48" i="87"/>
  <c r="AJ48" i="87" s="1"/>
  <c r="AI32" i="87"/>
  <c r="AJ32" i="87" s="1"/>
  <c r="AI49" i="87"/>
  <c r="AJ49" i="87" s="1"/>
  <c r="AI23" i="87"/>
  <c r="AJ23" i="87" s="1"/>
  <c r="AI13" i="87"/>
  <c r="AJ13" i="87" s="1"/>
  <c r="AI37" i="87"/>
  <c r="AJ37" i="87" s="1"/>
  <c r="AI20" i="87"/>
  <c r="AJ20" i="87" s="1"/>
  <c r="AI41" i="87"/>
  <c r="AJ41" i="87" s="1"/>
  <c r="AI26" i="87"/>
  <c r="AJ26" i="87" s="1"/>
  <c r="AI28" i="87"/>
  <c r="AJ28" i="87" s="1"/>
  <c r="V14" i="67"/>
  <c r="V121" i="78"/>
  <c r="X121" i="78" s="1"/>
  <c r="AB121" i="78"/>
  <c r="AD125" i="78"/>
  <c r="AB125" i="78"/>
  <c r="AB20" i="65"/>
  <c r="AD20" i="65"/>
  <c r="V18" i="65"/>
  <c r="AD18" i="65"/>
  <c r="V28" i="65"/>
  <c r="AB18" i="65"/>
  <c r="AB15" i="85"/>
  <c r="V19" i="85"/>
  <c r="AD19" i="85"/>
  <c r="AP49" i="74"/>
  <c r="AQ49" i="74" s="1"/>
  <c r="AP48" i="74"/>
  <c r="AQ48" i="74" s="1"/>
  <c r="AY49" i="74"/>
  <c r="AZ49" i="74" s="1"/>
  <c r="AY48" i="74"/>
  <c r="AZ48" i="74" s="1"/>
  <c r="AV48" i="74"/>
  <c r="AW48" i="74" s="1"/>
  <c r="AV49" i="74"/>
  <c r="AW49" i="74" s="1"/>
  <c r="AM48" i="74"/>
  <c r="AN48" i="74" s="1"/>
  <c r="AM49" i="74"/>
  <c r="AN49" i="74" s="1"/>
  <c r="BB49" i="74"/>
  <c r="BC49" i="74" s="1"/>
  <c r="BB48" i="74"/>
  <c r="BC48" i="74" s="1"/>
  <c r="AL48" i="74"/>
  <c r="AL49" i="74"/>
  <c r="AS49" i="74"/>
  <c r="AT49" i="74" s="1"/>
  <c r="AS48" i="74"/>
  <c r="AT48" i="74" s="1"/>
  <c r="AI49" i="74"/>
  <c r="AJ49" i="74" s="1"/>
  <c r="AI48" i="74"/>
  <c r="AJ48" i="74" s="1"/>
  <c r="AH49" i="74"/>
  <c r="AH48" i="74"/>
  <c r="AB18" i="67"/>
  <c r="V75" i="86"/>
  <c r="V16" i="86"/>
  <c r="AB48" i="86"/>
  <c r="AB24" i="86"/>
  <c r="V21" i="86"/>
  <c r="AB29" i="66"/>
  <c r="AB12" i="66"/>
  <c r="V21" i="66"/>
  <c r="V8" i="66"/>
  <c r="AB20" i="66"/>
  <c r="AB16" i="66"/>
  <c r="V28" i="66"/>
  <c r="AB19" i="85"/>
  <c r="V34" i="85"/>
  <c r="AH36" i="85"/>
  <c r="AH25" i="85"/>
  <c r="AH14" i="85"/>
  <c r="AH37" i="85"/>
  <c r="AH31" i="85"/>
  <c r="AH26" i="85"/>
  <c r="AH20" i="85"/>
  <c r="AH27" i="85"/>
  <c r="AH21" i="85"/>
  <c r="AH15" i="85"/>
  <c r="AH8" i="85"/>
  <c r="AH38" i="85"/>
  <c r="AH32" i="85"/>
  <c r="AH22" i="85"/>
  <c r="AH9" i="85"/>
  <c r="AH33" i="85"/>
  <c r="AH28" i="85"/>
  <c r="AH16" i="85"/>
  <c r="AH10" i="85"/>
  <c r="AH39" i="85"/>
  <c r="AH34" i="85"/>
  <c r="AH29" i="85"/>
  <c r="AH23" i="85"/>
  <c r="AH17" i="85"/>
  <c r="AH11" i="85"/>
  <c r="AH35" i="85"/>
  <c r="AH18" i="85"/>
  <c r="AH30" i="85"/>
  <c r="AH24" i="85"/>
  <c r="AH19" i="85"/>
  <c r="AH13" i="85"/>
  <c r="AH12" i="85"/>
  <c r="AL37" i="85"/>
  <c r="AL31" i="85"/>
  <c r="AL26" i="85"/>
  <c r="AL20" i="85"/>
  <c r="AL27" i="85"/>
  <c r="AL21" i="85"/>
  <c r="AL15" i="85"/>
  <c r="AL8" i="85"/>
  <c r="AL38" i="85"/>
  <c r="AL32" i="85"/>
  <c r="AL22" i="85"/>
  <c r="AL9" i="85"/>
  <c r="AL33" i="85"/>
  <c r="AL28" i="85"/>
  <c r="AL16" i="85"/>
  <c r="AL10" i="85"/>
  <c r="AL39" i="85"/>
  <c r="AL34" i="85"/>
  <c r="AL29" i="85"/>
  <c r="AL23" i="85"/>
  <c r="AL17" i="85"/>
  <c r="AL11" i="85"/>
  <c r="AL35" i="85"/>
  <c r="AL18" i="85"/>
  <c r="AL30" i="85"/>
  <c r="AL24" i="85"/>
  <c r="AL19" i="85"/>
  <c r="AL13" i="85"/>
  <c r="AL12" i="85"/>
  <c r="AL36" i="85"/>
  <c r="AL25" i="85"/>
  <c r="AL14" i="85"/>
  <c r="V41" i="65"/>
  <c r="X41" i="65" s="1"/>
  <c r="V24" i="65"/>
  <c r="AB12" i="65"/>
  <c r="BB72" i="86"/>
  <c r="BC72" i="86" s="1"/>
  <c r="BB65" i="86"/>
  <c r="BC65" i="86" s="1"/>
  <c r="BB60" i="86"/>
  <c r="BC60" i="86" s="1"/>
  <c r="BB54" i="86"/>
  <c r="BC54" i="86" s="1"/>
  <c r="BB49" i="86"/>
  <c r="BC49" i="86" s="1"/>
  <c r="BB45" i="86"/>
  <c r="BC45" i="86" s="1"/>
  <c r="BB39" i="86"/>
  <c r="BC39" i="86" s="1"/>
  <c r="BB34" i="86"/>
  <c r="BC34" i="86" s="1"/>
  <c r="BB24" i="86"/>
  <c r="BC24" i="86" s="1"/>
  <c r="BB14" i="86"/>
  <c r="BC14" i="86" s="1"/>
  <c r="BB31" i="86"/>
  <c r="BC31" i="86" s="1"/>
  <c r="BB19" i="86"/>
  <c r="BC19" i="86" s="1"/>
  <c r="BB9" i="86"/>
  <c r="BC9" i="86" s="1"/>
  <c r="BB71" i="86"/>
  <c r="BC71" i="86" s="1"/>
  <c r="BB59" i="86"/>
  <c r="BC59" i="86" s="1"/>
  <c r="BB48" i="86"/>
  <c r="BC48" i="86" s="1"/>
  <c r="BB44" i="86"/>
  <c r="BC44" i="86" s="1"/>
  <c r="BB38" i="86"/>
  <c r="BC38" i="86" s="1"/>
  <c r="BB33" i="86"/>
  <c r="BC33" i="86" s="1"/>
  <c r="BB30" i="86"/>
  <c r="BC30" i="86" s="1"/>
  <c r="BB18" i="86"/>
  <c r="BC18" i="86" s="1"/>
  <c r="BB13" i="86"/>
  <c r="BC13" i="86" s="1"/>
  <c r="BB8" i="86"/>
  <c r="BC8" i="86" s="1"/>
  <c r="BB70" i="86"/>
  <c r="BC70" i="86" s="1"/>
  <c r="BB64" i="86"/>
  <c r="BC64" i="86" s="1"/>
  <c r="BB53" i="86"/>
  <c r="BC53" i="86" s="1"/>
  <c r="BB47" i="86"/>
  <c r="BC47" i="86" s="1"/>
  <c r="BB43" i="86"/>
  <c r="BC43" i="86" s="1"/>
  <c r="BB37" i="86"/>
  <c r="BC37" i="86" s="1"/>
  <c r="BB23" i="86"/>
  <c r="BC23" i="86" s="1"/>
  <c r="BB12" i="86"/>
  <c r="BC12" i="86" s="1"/>
  <c r="BB75" i="86"/>
  <c r="BC75" i="86" s="1"/>
  <c r="BB63" i="86"/>
  <c r="BC63" i="86" s="1"/>
  <c r="BB58" i="86"/>
  <c r="BC58" i="86" s="1"/>
  <c r="BB36" i="86"/>
  <c r="BC36" i="86" s="1"/>
  <c r="BB32" i="86"/>
  <c r="BC32" i="86" s="1"/>
  <c r="BB28" i="86"/>
  <c r="BC28" i="86" s="1"/>
  <c r="BB22" i="86"/>
  <c r="BC22" i="86" s="1"/>
  <c r="BB17" i="86"/>
  <c r="BC17" i="86" s="1"/>
  <c r="BB69" i="86"/>
  <c r="BC69" i="86" s="1"/>
  <c r="BB57" i="86"/>
  <c r="BC57" i="86" s="1"/>
  <c r="BB52" i="86"/>
  <c r="BC52" i="86" s="1"/>
  <c r="BB42" i="86"/>
  <c r="BC42" i="86" s="1"/>
  <c r="BB27" i="86"/>
  <c r="BC27" i="86" s="1"/>
  <c r="BB21" i="86"/>
  <c r="BC21" i="86" s="1"/>
  <c r="BB16" i="86"/>
  <c r="BC16" i="86" s="1"/>
  <c r="BB11" i="86"/>
  <c r="BC11" i="86" s="1"/>
  <c r="BB74" i="86"/>
  <c r="BC74" i="86" s="1"/>
  <c r="BB68" i="86"/>
  <c r="BC68" i="86" s="1"/>
  <c r="BB62" i="86"/>
  <c r="BC62" i="86" s="1"/>
  <c r="BB56" i="86"/>
  <c r="BC56" i="86" s="1"/>
  <c r="BB51" i="86"/>
  <c r="BC51" i="86" s="1"/>
  <c r="BB41" i="86"/>
  <c r="BC41" i="86" s="1"/>
  <c r="BB26" i="86"/>
  <c r="BC26" i="86" s="1"/>
  <c r="BB20" i="86"/>
  <c r="BC20" i="86" s="1"/>
  <c r="BB66" i="86"/>
  <c r="BC66" i="86" s="1"/>
  <c r="BB40" i="86"/>
  <c r="BC40" i="86" s="1"/>
  <c r="BB25" i="86"/>
  <c r="BC25" i="86" s="1"/>
  <c r="BB15" i="86"/>
  <c r="BC15" i="86" s="1"/>
  <c r="BB73" i="86"/>
  <c r="BC73" i="86" s="1"/>
  <c r="BB67" i="86"/>
  <c r="BC67" i="86" s="1"/>
  <c r="BB61" i="86"/>
  <c r="BC61" i="86" s="1"/>
  <c r="BB55" i="86"/>
  <c r="BC55" i="86" s="1"/>
  <c r="BB46" i="86"/>
  <c r="BC46" i="86" s="1"/>
  <c r="BB35" i="86"/>
  <c r="BC35" i="86" s="1"/>
  <c r="BB10" i="86"/>
  <c r="BC10" i="86" s="1"/>
  <c r="BB50" i="86"/>
  <c r="BC50" i="86" s="1"/>
  <c r="BB36" i="65"/>
  <c r="BC36" i="65" s="1"/>
  <c r="BB32" i="65"/>
  <c r="BC32" i="65" s="1"/>
  <c r="BB19" i="65"/>
  <c r="BC19" i="65" s="1"/>
  <c r="BB14" i="65"/>
  <c r="BC14" i="65" s="1"/>
  <c r="BB11" i="65"/>
  <c r="BC11" i="65" s="1"/>
  <c r="BB61" i="65"/>
  <c r="BC61" i="65" s="1"/>
  <c r="BB45" i="65"/>
  <c r="BC45" i="65" s="1"/>
  <c r="BB33" i="65"/>
  <c r="BC33" i="65" s="1"/>
  <c r="BB23" i="65"/>
  <c r="BC23" i="65" s="1"/>
  <c r="BB58" i="65"/>
  <c r="BC58" i="65" s="1"/>
  <c r="BB54" i="65"/>
  <c r="BC54" i="65" s="1"/>
  <c r="BB50" i="65"/>
  <c r="BC50" i="65" s="1"/>
  <c r="BB46" i="65"/>
  <c r="BC46" i="65" s="1"/>
  <c r="BB42" i="65"/>
  <c r="BC42" i="65" s="1"/>
  <c r="BB31" i="65"/>
  <c r="BC31" i="65" s="1"/>
  <c r="BB22" i="65"/>
  <c r="BC22" i="65" s="1"/>
  <c r="BB13" i="65"/>
  <c r="BC13" i="65" s="1"/>
  <c r="BB57" i="65"/>
  <c r="BC57" i="65" s="1"/>
  <c r="BB27" i="65"/>
  <c r="BC27" i="65" s="1"/>
  <c r="BB21" i="65"/>
  <c r="BC21" i="65" s="1"/>
  <c r="BB18" i="65"/>
  <c r="BC18" i="65" s="1"/>
  <c r="BB49" i="65"/>
  <c r="BC49" i="65" s="1"/>
  <c r="BB59" i="65"/>
  <c r="BC59" i="65" s="1"/>
  <c r="BB55" i="65"/>
  <c r="BC55" i="65" s="1"/>
  <c r="BB51" i="65"/>
  <c r="BC51" i="65" s="1"/>
  <c r="BB47" i="65"/>
  <c r="BC47" i="65" s="1"/>
  <c r="BB43" i="65"/>
  <c r="BC43" i="65" s="1"/>
  <c r="BB39" i="65"/>
  <c r="BC39" i="65" s="1"/>
  <c r="BB30" i="65"/>
  <c r="BC30" i="65" s="1"/>
  <c r="BB17" i="65"/>
  <c r="BC17" i="65" s="1"/>
  <c r="BB10" i="65"/>
  <c r="BC10" i="65" s="1"/>
  <c r="BB35" i="65"/>
  <c r="BC35" i="65" s="1"/>
  <c r="BB29" i="65"/>
  <c r="BC29" i="65" s="1"/>
  <c r="BB26" i="65"/>
  <c r="BC26" i="65" s="1"/>
  <c r="BB20" i="65"/>
  <c r="BC20" i="65" s="1"/>
  <c r="BB12" i="65"/>
  <c r="BC12" i="65" s="1"/>
  <c r="BB9" i="65"/>
  <c r="BC9" i="65" s="1"/>
  <c r="BB60" i="65"/>
  <c r="BC60" i="65" s="1"/>
  <c r="BB56" i="65"/>
  <c r="BC56" i="65" s="1"/>
  <c r="BB52" i="65"/>
  <c r="BC52" i="65" s="1"/>
  <c r="BB48" i="65"/>
  <c r="BC48" i="65" s="1"/>
  <c r="BB44" i="65"/>
  <c r="BC44" i="65" s="1"/>
  <c r="BB40" i="65"/>
  <c r="BC40" i="65" s="1"/>
  <c r="BB38" i="65"/>
  <c r="BC38" i="65" s="1"/>
  <c r="BB25" i="65"/>
  <c r="BC25" i="65" s="1"/>
  <c r="BB16" i="65"/>
  <c r="BC16" i="65" s="1"/>
  <c r="BB8" i="65"/>
  <c r="BC8" i="65" s="1"/>
  <c r="BB53" i="65"/>
  <c r="BC53" i="65" s="1"/>
  <c r="BB41" i="65"/>
  <c r="BC41" i="65" s="1"/>
  <c r="BB37" i="65"/>
  <c r="BC37" i="65" s="1"/>
  <c r="BB34" i="65"/>
  <c r="BC34" i="65" s="1"/>
  <c r="BB28" i="65"/>
  <c r="BC28" i="65" s="1"/>
  <c r="BB24" i="65"/>
  <c r="BC24" i="65" s="1"/>
  <c r="BB15" i="65"/>
  <c r="BC15" i="65" s="1"/>
  <c r="BB41" i="67"/>
  <c r="BC41" i="67" s="1"/>
  <c r="BB36" i="67"/>
  <c r="BB32" i="67"/>
  <c r="BC32" i="67" s="1"/>
  <c r="BB31" i="67"/>
  <c r="BC31" i="67" s="1"/>
  <c r="BB25" i="67"/>
  <c r="BC25" i="67" s="1"/>
  <c r="BB18" i="67"/>
  <c r="BC18" i="67" s="1"/>
  <c r="BB15" i="67"/>
  <c r="BC15" i="67" s="1"/>
  <c r="BB12" i="67"/>
  <c r="BC12" i="67" s="1"/>
  <c r="BB8" i="67"/>
  <c r="BC8" i="67" s="1"/>
  <c r="BB40" i="67"/>
  <c r="BC40" i="67" s="1"/>
  <c r="BB35" i="67"/>
  <c r="BC35" i="67" s="1"/>
  <c r="BB22" i="67"/>
  <c r="BC22" i="67" s="1"/>
  <c r="BB11" i="67"/>
  <c r="BC11" i="67" s="1"/>
  <c r="BB44" i="67"/>
  <c r="BC44" i="67" s="1"/>
  <c r="BB34" i="67"/>
  <c r="BC34" i="67" s="1"/>
  <c r="BB30" i="67"/>
  <c r="BC30" i="67" s="1"/>
  <c r="BB24" i="67"/>
  <c r="BC24" i="67" s="1"/>
  <c r="BB39" i="67"/>
  <c r="BC39" i="67" s="1"/>
  <c r="BB26" i="67"/>
  <c r="BC26" i="67" s="1"/>
  <c r="BB21" i="67"/>
  <c r="BC21" i="67" s="1"/>
  <c r="BB14" i="67"/>
  <c r="BC14" i="67" s="1"/>
  <c r="BB10" i="67"/>
  <c r="BC10" i="67" s="1"/>
  <c r="BB43" i="67"/>
  <c r="BC43" i="67" s="1"/>
  <c r="BB38" i="67"/>
  <c r="BC38" i="67" s="1"/>
  <c r="BB33" i="67"/>
  <c r="BC33" i="67" s="1"/>
  <c r="BB17" i="67"/>
  <c r="BC17" i="67" s="1"/>
  <c r="BB37" i="67"/>
  <c r="BC37" i="67" s="1"/>
  <c r="BB42" i="67"/>
  <c r="BC42" i="67" s="1"/>
  <c r="BB20" i="67"/>
  <c r="BC20" i="67" s="1"/>
  <c r="BC36" i="67"/>
  <c r="BB13" i="67"/>
  <c r="BC13" i="67" s="1"/>
  <c r="BB23" i="67"/>
  <c r="BC23" i="67" s="1"/>
  <c r="BB9" i="67"/>
  <c r="BC9" i="67" s="1"/>
  <c r="BB19" i="67"/>
  <c r="BC19" i="67" s="1"/>
  <c r="BB16" i="67"/>
  <c r="BC16" i="67" s="1"/>
  <c r="BB32" i="85"/>
  <c r="BC32" i="85" s="1"/>
  <c r="BB26" i="85"/>
  <c r="BC26" i="85" s="1"/>
  <c r="BB21" i="85"/>
  <c r="BC21" i="85" s="1"/>
  <c r="BB12" i="85"/>
  <c r="BC12" i="85" s="1"/>
  <c r="BB8" i="85"/>
  <c r="BC8" i="85" s="1"/>
  <c r="BB37" i="85"/>
  <c r="BB36" i="85"/>
  <c r="BC36" i="85" s="1"/>
  <c r="BB31" i="85"/>
  <c r="BC31" i="85" s="1"/>
  <c r="BB16" i="85"/>
  <c r="BC16" i="85" s="1"/>
  <c r="BB35" i="85"/>
  <c r="BC35" i="85" s="1"/>
  <c r="BB30" i="85"/>
  <c r="BC30" i="85" s="1"/>
  <c r="BB25" i="85"/>
  <c r="BC25" i="85" s="1"/>
  <c r="BB20" i="85"/>
  <c r="BC20" i="85" s="1"/>
  <c r="BB15" i="85"/>
  <c r="BC15" i="85" s="1"/>
  <c r="BB11" i="85"/>
  <c r="BC11" i="85" s="1"/>
  <c r="BB29" i="85"/>
  <c r="BC29" i="85" s="1"/>
  <c r="BB19" i="85"/>
  <c r="BC19" i="85" s="1"/>
  <c r="BB14" i="85"/>
  <c r="BC14" i="85" s="1"/>
  <c r="BB17" i="85"/>
  <c r="BC17" i="85" s="1"/>
  <c r="BB34" i="85"/>
  <c r="BC34" i="85" s="1"/>
  <c r="BB24" i="85"/>
  <c r="BC24" i="85" s="1"/>
  <c r="BB10" i="85"/>
  <c r="BC10" i="85" s="1"/>
  <c r="BB39" i="85"/>
  <c r="BC39" i="85" s="1"/>
  <c r="BB28" i="85"/>
  <c r="BC28" i="85" s="1"/>
  <c r="BB23" i="85"/>
  <c r="BC23" i="85" s="1"/>
  <c r="BB18" i="85"/>
  <c r="BC18" i="85" s="1"/>
  <c r="BB13" i="85"/>
  <c r="BC13" i="85" s="1"/>
  <c r="BB40" i="85"/>
  <c r="BC40" i="85" s="1"/>
  <c r="BB38" i="85"/>
  <c r="BC38" i="85" s="1"/>
  <c r="BC37" i="85"/>
  <c r="BB33" i="85"/>
  <c r="BC33" i="85" s="1"/>
  <c r="BB27" i="85"/>
  <c r="BC27" i="85" s="1"/>
  <c r="BB22" i="85"/>
  <c r="BC22" i="85" s="1"/>
  <c r="BB9" i="85"/>
  <c r="BC9" i="85" s="1"/>
  <c r="BB34" i="66"/>
  <c r="BB28" i="66"/>
  <c r="BC28" i="66" s="1"/>
  <c r="BB23" i="66"/>
  <c r="BC23" i="66" s="1"/>
  <c r="BB16" i="66"/>
  <c r="BC16" i="66" s="1"/>
  <c r="BB9" i="66"/>
  <c r="BC9" i="66" s="1"/>
  <c r="BB39" i="66"/>
  <c r="BC39" i="66" s="1"/>
  <c r="BB33" i="66"/>
  <c r="BC33" i="66" s="1"/>
  <c r="BB27" i="66"/>
  <c r="BC27" i="66" s="1"/>
  <c r="BB22" i="66"/>
  <c r="BC22" i="66" s="1"/>
  <c r="BB15" i="66"/>
  <c r="BC15" i="66" s="1"/>
  <c r="BB8" i="66"/>
  <c r="BC8" i="66" s="1"/>
  <c r="BB17" i="66"/>
  <c r="BC17" i="66" s="1"/>
  <c r="BB38" i="66"/>
  <c r="BC38" i="66" s="1"/>
  <c r="BB26" i="66"/>
  <c r="BC26" i="66" s="1"/>
  <c r="BB21" i="66"/>
  <c r="BC21" i="66" s="1"/>
  <c r="BB14" i="66"/>
  <c r="BC14" i="66" s="1"/>
  <c r="BB37" i="66"/>
  <c r="BC37" i="66" s="1"/>
  <c r="BB32" i="66"/>
  <c r="BC32" i="66" s="1"/>
  <c r="BB20" i="66"/>
  <c r="BC20" i="66" s="1"/>
  <c r="BB13" i="66"/>
  <c r="BC13" i="66" s="1"/>
  <c r="BB31" i="66"/>
  <c r="BC31" i="66" s="1"/>
  <c r="BB25" i="66"/>
  <c r="BC25" i="66" s="1"/>
  <c r="BB19" i="66"/>
  <c r="BC19" i="66" s="1"/>
  <c r="BB12" i="66"/>
  <c r="BC12" i="66" s="1"/>
  <c r="BB36" i="66"/>
  <c r="BC36" i="66" s="1"/>
  <c r="BB30" i="66"/>
  <c r="BC30" i="66" s="1"/>
  <c r="BB18" i="66"/>
  <c r="BC18" i="66" s="1"/>
  <c r="BB11" i="66"/>
  <c r="BC11" i="66" s="1"/>
  <c r="BB35" i="66"/>
  <c r="BC35" i="66" s="1"/>
  <c r="BB29" i="66"/>
  <c r="BC29" i="66" s="1"/>
  <c r="BB24" i="66"/>
  <c r="BC24" i="66" s="1"/>
  <c r="BB10" i="66"/>
  <c r="BC10" i="66" s="1"/>
  <c r="BC34" i="66"/>
  <c r="AY34" i="66"/>
  <c r="AZ34" i="66" s="1"/>
  <c r="AY29" i="66"/>
  <c r="AZ29" i="66" s="1"/>
  <c r="AY12" i="66"/>
  <c r="AZ12" i="66" s="1"/>
  <c r="AY36" i="66"/>
  <c r="AZ36" i="66" s="1"/>
  <c r="AY22" i="66"/>
  <c r="AZ22" i="66" s="1"/>
  <c r="AY17" i="66"/>
  <c r="AZ17" i="66" s="1"/>
  <c r="AY38" i="66"/>
  <c r="AZ38" i="66" s="1"/>
  <c r="AY31" i="66"/>
  <c r="AZ31" i="66" s="1"/>
  <c r="AY26" i="66"/>
  <c r="AZ26" i="66" s="1"/>
  <c r="AY24" i="66"/>
  <c r="AZ24" i="66" s="1"/>
  <c r="AY19" i="66"/>
  <c r="AZ19" i="66" s="1"/>
  <c r="AY14" i="66"/>
  <c r="AZ14" i="66" s="1"/>
  <c r="AY9" i="66"/>
  <c r="AZ9" i="66" s="1"/>
  <c r="AY33" i="66"/>
  <c r="AZ33" i="66" s="1"/>
  <c r="AY11" i="66"/>
  <c r="AZ11" i="66" s="1"/>
  <c r="AY35" i="66"/>
  <c r="AZ35" i="66" s="1"/>
  <c r="AY28" i="66"/>
  <c r="AZ28" i="66" s="1"/>
  <c r="AY21" i="66"/>
  <c r="AZ21" i="66" s="1"/>
  <c r="AY16" i="66"/>
  <c r="AZ16" i="66" s="1"/>
  <c r="AY37" i="66"/>
  <c r="AZ37" i="66" s="1"/>
  <c r="AY30" i="66"/>
  <c r="AZ30" i="66" s="1"/>
  <c r="AY18" i="66"/>
  <c r="AZ18" i="66" s="1"/>
  <c r="AY13" i="66"/>
  <c r="AZ13" i="66" s="1"/>
  <c r="AY8" i="66"/>
  <c r="AZ8" i="66" s="1"/>
  <c r="AY25" i="66"/>
  <c r="AZ25" i="66" s="1"/>
  <c r="AY23" i="66"/>
  <c r="AZ23" i="66" s="1"/>
  <c r="AY10" i="66"/>
  <c r="AZ10" i="66" s="1"/>
  <c r="AY39" i="66"/>
  <c r="AZ39" i="66" s="1"/>
  <c r="AY32" i="66"/>
  <c r="AZ32" i="66" s="1"/>
  <c r="AY27" i="66"/>
  <c r="AZ27" i="66" s="1"/>
  <c r="AY20" i="66"/>
  <c r="AZ20" i="66" s="1"/>
  <c r="AY15" i="66"/>
  <c r="AZ15" i="66" s="1"/>
  <c r="AY35" i="65"/>
  <c r="AZ35" i="65" s="1"/>
  <c r="AY28" i="65"/>
  <c r="AZ28" i="65" s="1"/>
  <c r="AY24" i="65"/>
  <c r="AZ24" i="65" s="1"/>
  <c r="AY18" i="65"/>
  <c r="AZ18" i="65" s="1"/>
  <c r="AY30" i="65"/>
  <c r="AZ30" i="65" s="1"/>
  <c r="AY13" i="65"/>
  <c r="AZ13" i="65" s="1"/>
  <c r="AY10" i="65"/>
  <c r="AZ10" i="65" s="1"/>
  <c r="AY36" i="65"/>
  <c r="AZ36" i="65" s="1"/>
  <c r="AY32" i="65"/>
  <c r="AZ32" i="65" s="1"/>
  <c r="AY26" i="65"/>
  <c r="AZ26" i="65" s="1"/>
  <c r="AY21" i="65"/>
  <c r="AZ21" i="65" s="1"/>
  <c r="AY15" i="65"/>
  <c r="AZ15" i="65" s="1"/>
  <c r="AY38" i="65"/>
  <c r="AZ38" i="65" s="1"/>
  <c r="AY23" i="65"/>
  <c r="AZ23" i="65" s="1"/>
  <c r="AY17" i="65"/>
  <c r="AZ17" i="65" s="1"/>
  <c r="AY34" i="65"/>
  <c r="AZ34" i="65" s="1"/>
  <c r="AY29" i="65"/>
  <c r="AZ29" i="65" s="1"/>
  <c r="AY19" i="65"/>
  <c r="AZ19" i="65" s="1"/>
  <c r="AY11" i="65"/>
  <c r="AZ11" i="65" s="1"/>
  <c r="AY9" i="65"/>
  <c r="AZ9" i="65" s="1"/>
  <c r="AY31" i="65"/>
  <c r="AZ31" i="65" s="1"/>
  <c r="AY25" i="65"/>
  <c r="AZ25" i="65" s="1"/>
  <c r="AY37" i="65"/>
  <c r="AZ37" i="65" s="1"/>
  <c r="AY27" i="65"/>
  <c r="AZ27" i="65" s="1"/>
  <c r="AY20" i="65"/>
  <c r="AZ20" i="65" s="1"/>
  <c r="AY14" i="65"/>
  <c r="AZ14" i="65" s="1"/>
  <c r="AY12" i="65"/>
  <c r="AZ12" i="65" s="1"/>
  <c r="AY61" i="65"/>
  <c r="AZ61" i="65" s="1"/>
  <c r="AY60" i="65"/>
  <c r="AZ60" i="65" s="1"/>
  <c r="AY59" i="65"/>
  <c r="AZ59" i="65" s="1"/>
  <c r="AY58" i="65"/>
  <c r="AZ58" i="65" s="1"/>
  <c r="AY57" i="65"/>
  <c r="AZ57" i="65" s="1"/>
  <c r="AY56" i="65"/>
  <c r="AZ56" i="65" s="1"/>
  <c r="AY55" i="65"/>
  <c r="AZ55" i="65" s="1"/>
  <c r="AY54" i="65"/>
  <c r="AZ54" i="65" s="1"/>
  <c r="AY53" i="65"/>
  <c r="AZ53" i="65" s="1"/>
  <c r="AY52" i="65"/>
  <c r="AZ52" i="65" s="1"/>
  <c r="AY51" i="65"/>
  <c r="AZ51" i="65" s="1"/>
  <c r="AY50" i="65"/>
  <c r="AZ50" i="65" s="1"/>
  <c r="AY49" i="65"/>
  <c r="AZ49" i="65" s="1"/>
  <c r="AY48" i="65"/>
  <c r="AZ48" i="65" s="1"/>
  <c r="AY47" i="65"/>
  <c r="AZ47" i="65" s="1"/>
  <c r="AY46" i="65"/>
  <c r="AZ46" i="65" s="1"/>
  <c r="AY45" i="65"/>
  <c r="AZ45" i="65" s="1"/>
  <c r="AY44" i="65"/>
  <c r="AZ44" i="65" s="1"/>
  <c r="AY43" i="65"/>
  <c r="AZ43" i="65" s="1"/>
  <c r="AY42" i="65"/>
  <c r="AZ42" i="65" s="1"/>
  <c r="AY41" i="65"/>
  <c r="AZ41" i="65" s="1"/>
  <c r="AY40" i="65"/>
  <c r="AZ40" i="65" s="1"/>
  <c r="AY39" i="65"/>
  <c r="AZ39" i="65" s="1"/>
  <c r="AY33" i="65"/>
  <c r="AZ33" i="65" s="1"/>
  <c r="AY22" i="65"/>
  <c r="AZ22" i="65" s="1"/>
  <c r="AY16" i="65"/>
  <c r="AZ16" i="65" s="1"/>
  <c r="AY8" i="65"/>
  <c r="AZ8" i="65" s="1"/>
  <c r="AY73" i="86"/>
  <c r="AZ73" i="86" s="1"/>
  <c r="AY61" i="86"/>
  <c r="AY54" i="86"/>
  <c r="AZ54" i="86" s="1"/>
  <c r="AY52" i="86"/>
  <c r="AZ52" i="86" s="1"/>
  <c r="AY47" i="86"/>
  <c r="AZ47" i="86" s="1"/>
  <c r="AY43" i="86"/>
  <c r="AZ43" i="86" s="1"/>
  <c r="AY34" i="86"/>
  <c r="AZ34" i="86" s="1"/>
  <c r="AY23" i="86"/>
  <c r="AY16" i="86"/>
  <c r="AY14" i="86"/>
  <c r="AY75" i="86"/>
  <c r="AZ75" i="86" s="1"/>
  <c r="AY68" i="86"/>
  <c r="AZ68" i="86" s="1"/>
  <c r="AY63" i="86"/>
  <c r="AZ63" i="86" s="1"/>
  <c r="AY56" i="86"/>
  <c r="AZ56" i="86" s="1"/>
  <c r="AY38" i="86"/>
  <c r="AZ38" i="86" s="1"/>
  <c r="AY30" i="86"/>
  <c r="AZ30" i="86" s="1"/>
  <c r="AY25" i="86"/>
  <c r="AZ25" i="86" s="1"/>
  <c r="AY20" i="86"/>
  <c r="AZ20" i="86" s="1"/>
  <c r="AY18" i="86"/>
  <c r="AZ18" i="86" s="1"/>
  <c r="AY9" i="86"/>
  <c r="AZ9" i="86" s="1"/>
  <c r="AY70" i="86"/>
  <c r="AZ70" i="86" s="1"/>
  <c r="AY65" i="86"/>
  <c r="AZ65" i="86" s="1"/>
  <c r="AY49" i="86"/>
  <c r="AZ49" i="86" s="1"/>
  <c r="AY45" i="86"/>
  <c r="AZ45" i="86" s="1"/>
  <c r="AY27" i="86"/>
  <c r="AZ27" i="86" s="1"/>
  <c r="AY11" i="86"/>
  <c r="AZ11" i="86" s="1"/>
  <c r="AY58" i="86"/>
  <c r="AZ58" i="86" s="1"/>
  <c r="AY51" i="86"/>
  <c r="AZ51" i="86" s="1"/>
  <c r="AY40" i="86"/>
  <c r="AZ40" i="86" s="1"/>
  <c r="AY33" i="86"/>
  <c r="AZ33" i="86" s="1"/>
  <c r="AY22" i="86"/>
  <c r="AZ22" i="86" s="1"/>
  <c r="AY13" i="86"/>
  <c r="AZ13" i="86" s="1"/>
  <c r="AY72" i="86"/>
  <c r="AZ72" i="86" s="1"/>
  <c r="AY67" i="86"/>
  <c r="AZ67" i="86" s="1"/>
  <c r="AY60" i="86"/>
  <c r="AZ60" i="86" s="1"/>
  <c r="AY55" i="86"/>
  <c r="AZ55" i="86" s="1"/>
  <c r="AY53" i="86"/>
  <c r="AZ53" i="86" s="1"/>
  <c r="AY42" i="86"/>
  <c r="AZ42" i="86" s="1"/>
  <c r="AY37" i="86"/>
  <c r="AZ37" i="86" s="1"/>
  <c r="AY35" i="86"/>
  <c r="AZ35" i="86" s="1"/>
  <c r="AY24" i="86"/>
  <c r="AZ24" i="86" s="1"/>
  <c r="AY74" i="86"/>
  <c r="AZ74" i="86" s="1"/>
  <c r="AY62" i="86"/>
  <c r="AZ62" i="86" s="1"/>
  <c r="AY48" i="86"/>
  <c r="AZ48" i="86" s="1"/>
  <c r="AY44" i="86"/>
  <c r="AZ44" i="86" s="1"/>
  <c r="AY31" i="86"/>
  <c r="AZ31" i="86" s="1"/>
  <c r="AY26" i="86"/>
  <c r="AZ26" i="86" s="1"/>
  <c r="AY19" i="86"/>
  <c r="AZ19" i="86" s="1"/>
  <c r="AY17" i="86"/>
  <c r="AZ17" i="86" s="1"/>
  <c r="AY15" i="86"/>
  <c r="AZ15" i="86" s="1"/>
  <c r="AY8" i="86"/>
  <c r="AZ8" i="86" s="1"/>
  <c r="AY69" i="86"/>
  <c r="AZ69" i="86" s="1"/>
  <c r="AY64" i="86"/>
  <c r="AZ64" i="86" s="1"/>
  <c r="AY57" i="86"/>
  <c r="AZ57" i="86" s="1"/>
  <c r="AY46" i="86"/>
  <c r="AZ46" i="86" s="1"/>
  <c r="AY39" i="86"/>
  <c r="AZ39" i="86" s="1"/>
  <c r="AY21" i="86"/>
  <c r="AZ21" i="86" s="1"/>
  <c r="AY12" i="86"/>
  <c r="AZ12" i="86" s="1"/>
  <c r="AY10" i="86"/>
  <c r="AZ10" i="86" s="1"/>
  <c r="AY71" i="86"/>
  <c r="AZ71" i="86" s="1"/>
  <c r="AY66" i="86"/>
  <c r="AZ66" i="86" s="1"/>
  <c r="AZ61" i="86"/>
  <c r="AY59" i="86"/>
  <c r="AZ59" i="86" s="1"/>
  <c r="AY50" i="86"/>
  <c r="AZ50" i="86" s="1"/>
  <c r="AY41" i="86"/>
  <c r="AZ41" i="86" s="1"/>
  <c r="AY36" i="86"/>
  <c r="AZ36" i="86" s="1"/>
  <c r="AY32" i="86"/>
  <c r="AZ32" i="86" s="1"/>
  <c r="AY28" i="86"/>
  <c r="AZ28" i="86" s="1"/>
  <c r="AZ23" i="86"/>
  <c r="AZ16" i="86"/>
  <c r="AZ14" i="86"/>
  <c r="AY35" i="85"/>
  <c r="AZ35" i="85" s="1"/>
  <c r="AY33" i="85"/>
  <c r="AZ33" i="85" s="1"/>
  <c r="AY26" i="85"/>
  <c r="AZ26" i="85" s="1"/>
  <c r="AY24" i="85"/>
  <c r="AZ24" i="85" s="1"/>
  <c r="AY15" i="85"/>
  <c r="AY11" i="85"/>
  <c r="AZ11" i="85" s="1"/>
  <c r="AY9" i="85"/>
  <c r="AZ9" i="85" s="1"/>
  <c r="AY37" i="85"/>
  <c r="AZ37" i="85" s="1"/>
  <c r="AY28" i="85"/>
  <c r="AZ28" i="85" s="1"/>
  <c r="AY19" i="85"/>
  <c r="AZ19" i="85" s="1"/>
  <c r="AY17" i="85"/>
  <c r="AZ17" i="85" s="1"/>
  <c r="AY30" i="85"/>
  <c r="AZ30" i="85" s="1"/>
  <c r="AY21" i="85"/>
  <c r="AZ21" i="85" s="1"/>
  <c r="AY40" i="85"/>
  <c r="AZ40" i="85" s="1"/>
  <c r="AY39" i="85"/>
  <c r="AZ39" i="85" s="1"/>
  <c r="AY23" i="85"/>
  <c r="AZ23" i="85" s="1"/>
  <c r="AY14" i="85"/>
  <c r="AZ14" i="85" s="1"/>
  <c r="AY34" i="85"/>
  <c r="AZ34" i="85" s="1"/>
  <c r="AY32" i="85"/>
  <c r="AZ32" i="85" s="1"/>
  <c r="AY27" i="85"/>
  <c r="AZ27" i="85" s="1"/>
  <c r="AY25" i="85"/>
  <c r="AZ25" i="85" s="1"/>
  <c r="AY12" i="85"/>
  <c r="AZ12" i="85" s="1"/>
  <c r="AY10" i="85"/>
  <c r="AZ10" i="85" s="1"/>
  <c r="AY8" i="85"/>
  <c r="AZ8" i="85" s="1"/>
  <c r="AY36" i="85"/>
  <c r="AZ36" i="85" s="1"/>
  <c r="AY29" i="85"/>
  <c r="AZ29" i="85" s="1"/>
  <c r="AY18" i="85"/>
  <c r="AZ18" i="85" s="1"/>
  <c r="AY16" i="85"/>
  <c r="AZ16" i="85" s="1"/>
  <c r="AY38" i="85"/>
  <c r="AZ38" i="85" s="1"/>
  <c r="AY22" i="85"/>
  <c r="AZ22" i="85" s="1"/>
  <c r="AY20" i="85"/>
  <c r="AZ20" i="85" s="1"/>
  <c r="AY31" i="85"/>
  <c r="AZ31" i="85" s="1"/>
  <c r="AZ15" i="85"/>
  <c r="AY13" i="85"/>
  <c r="AZ13" i="85" s="1"/>
  <c r="AY42" i="67"/>
  <c r="AY40" i="67"/>
  <c r="AZ40" i="67" s="1"/>
  <c r="AY21" i="67"/>
  <c r="AZ21" i="67" s="1"/>
  <c r="AY44" i="67"/>
  <c r="AZ44" i="67" s="1"/>
  <c r="AY33" i="67"/>
  <c r="AZ33" i="67" s="1"/>
  <c r="AY31" i="67"/>
  <c r="AZ31" i="67" s="1"/>
  <c r="AY24" i="67"/>
  <c r="AZ24" i="67" s="1"/>
  <c r="AY17" i="67"/>
  <c r="AZ17" i="67" s="1"/>
  <c r="AY15" i="67"/>
  <c r="AZ15" i="67" s="1"/>
  <c r="AY35" i="67"/>
  <c r="AZ35" i="67" s="1"/>
  <c r="AY11" i="67"/>
  <c r="AZ11" i="67" s="1"/>
  <c r="AY37" i="67"/>
  <c r="AZ37" i="67" s="1"/>
  <c r="AY18" i="67"/>
  <c r="AZ18" i="67" s="1"/>
  <c r="AY13" i="67"/>
  <c r="AZ13" i="67" s="1"/>
  <c r="AY9" i="67"/>
  <c r="AZ9" i="67" s="1"/>
  <c r="AY41" i="67"/>
  <c r="AZ41" i="67" s="1"/>
  <c r="AY39" i="67"/>
  <c r="AZ39" i="67" s="1"/>
  <c r="AY22" i="67"/>
  <c r="AZ22" i="67" s="1"/>
  <c r="AY20" i="67"/>
  <c r="AZ20" i="67" s="1"/>
  <c r="AY43" i="67"/>
  <c r="AZ43" i="67" s="1"/>
  <c r="AY34" i="67"/>
  <c r="AZ34" i="67" s="1"/>
  <c r="AY32" i="67"/>
  <c r="AZ32" i="67" s="1"/>
  <c r="AY30" i="67"/>
  <c r="AZ30" i="67" s="1"/>
  <c r="AY25" i="67"/>
  <c r="AZ25" i="67" s="1"/>
  <c r="AY16" i="67"/>
  <c r="AZ16" i="67" s="1"/>
  <c r="AY36" i="67"/>
  <c r="AZ36" i="67" s="1"/>
  <c r="AY26" i="67"/>
  <c r="AZ26" i="67" s="1"/>
  <c r="AY14" i="67"/>
  <c r="AZ14" i="67" s="1"/>
  <c r="AY10" i="67"/>
  <c r="AZ10" i="67" s="1"/>
  <c r="AZ42" i="67"/>
  <c r="AY38" i="67"/>
  <c r="AZ38" i="67" s="1"/>
  <c r="AY23" i="67"/>
  <c r="AZ23" i="67" s="1"/>
  <c r="AY19" i="67"/>
  <c r="AZ19" i="67" s="1"/>
  <c r="AY12" i="67"/>
  <c r="AZ12" i="67" s="1"/>
  <c r="AY8" i="67"/>
  <c r="AZ8" i="67" s="1"/>
  <c r="AV38" i="85"/>
  <c r="AW38" i="85" s="1"/>
  <c r="AV35" i="85"/>
  <c r="AW35" i="85" s="1"/>
  <c r="AV25" i="85"/>
  <c r="AW25" i="85" s="1"/>
  <c r="AV22" i="85"/>
  <c r="AW22" i="85" s="1"/>
  <c r="AV15" i="85"/>
  <c r="AW15" i="85" s="1"/>
  <c r="AV11" i="85"/>
  <c r="AW11" i="85" s="1"/>
  <c r="AV40" i="85"/>
  <c r="AW40" i="85" s="1"/>
  <c r="AV29" i="85"/>
  <c r="AW29" i="85" s="1"/>
  <c r="AV19" i="85"/>
  <c r="AW19" i="85" s="1"/>
  <c r="AV32" i="85"/>
  <c r="AW32" i="85" s="1"/>
  <c r="AV26" i="85"/>
  <c r="AW26" i="85" s="1"/>
  <c r="AV12" i="85"/>
  <c r="AW12" i="85" s="1"/>
  <c r="AV8" i="85"/>
  <c r="AW8" i="85" s="1"/>
  <c r="AV39" i="85"/>
  <c r="AW39" i="85" s="1"/>
  <c r="AV36" i="85"/>
  <c r="AW36" i="85" s="1"/>
  <c r="AV23" i="85"/>
  <c r="AW23" i="85" s="1"/>
  <c r="AV16" i="85"/>
  <c r="AW16" i="85" s="1"/>
  <c r="AV13" i="85"/>
  <c r="AW13" i="85" s="1"/>
  <c r="AV33" i="85"/>
  <c r="AW33" i="85" s="1"/>
  <c r="AV30" i="85"/>
  <c r="AW30" i="85" s="1"/>
  <c r="AV27" i="85"/>
  <c r="AW27" i="85" s="1"/>
  <c r="AV20" i="85"/>
  <c r="AW20" i="85" s="1"/>
  <c r="AV9" i="85"/>
  <c r="AW9" i="85" s="1"/>
  <c r="AV37" i="85"/>
  <c r="AW37" i="85" s="1"/>
  <c r="AV17" i="85"/>
  <c r="AW17" i="85" s="1"/>
  <c r="AV14" i="85"/>
  <c r="AW14" i="85" s="1"/>
  <c r="AV34" i="85"/>
  <c r="AW34" i="85" s="1"/>
  <c r="AV24" i="85"/>
  <c r="AW24" i="85" s="1"/>
  <c r="AV21" i="85"/>
  <c r="AW21" i="85" s="1"/>
  <c r="AV10" i="85"/>
  <c r="AW10" i="85" s="1"/>
  <c r="AV31" i="85"/>
  <c r="AW31" i="85" s="1"/>
  <c r="AV28" i="85"/>
  <c r="AW28" i="85" s="1"/>
  <c r="AV18" i="85"/>
  <c r="AW18" i="85" s="1"/>
  <c r="AV24" i="66"/>
  <c r="AW24" i="66" s="1"/>
  <c r="AV21" i="66"/>
  <c r="AW21" i="66" s="1"/>
  <c r="AV10" i="66"/>
  <c r="AW10" i="66" s="1"/>
  <c r="AV37" i="66"/>
  <c r="AW37" i="66" s="1"/>
  <c r="AV13" i="66"/>
  <c r="AW13" i="66" s="1"/>
  <c r="AV34" i="66"/>
  <c r="AW34" i="66" s="1"/>
  <c r="AV31" i="66"/>
  <c r="AW31" i="66" s="1"/>
  <c r="AV28" i="66"/>
  <c r="AW28" i="66" s="1"/>
  <c r="AV25" i="66"/>
  <c r="AW25" i="66" s="1"/>
  <c r="AV19" i="66"/>
  <c r="AW19" i="66" s="1"/>
  <c r="AV16" i="66"/>
  <c r="AW16" i="66" s="1"/>
  <c r="AV22" i="66"/>
  <c r="AW22" i="66" s="1"/>
  <c r="AV11" i="66"/>
  <c r="AW11" i="66" s="1"/>
  <c r="AV8" i="66"/>
  <c r="AW8" i="66" s="1"/>
  <c r="AV38" i="66"/>
  <c r="AW38" i="66" s="1"/>
  <c r="AV35" i="66"/>
  <c r="AW35" i="66" s="1"/>
  <c r="AV29" i="66"/>
  <c r="AW29" i="66" s="1"/>
  <c r="AV26" i="66"/>
  <c r="AW26" i="66" s="1"/>
  <c r="AV14" i="66"/>
  <c r="AW14" i="66" s="1"/>
  <c r="AV32" i="66"/>
  <c r="AW32" i="66" s="1"/>
  <c r="AV20" i="66"/>
  <c r="AW20" i="66" s="1"/>
  <c r="AV17" i="66"/>
  <c r="AW17" i="66" s="1"/>
  <c r="AV23" i="66"/>
  <c r="AW23" i="66" s="1"/>
  <c r="AV12" i="66"/>
  <c r="AW12" i="66" s="1"/>
  <c r="AV9" i="66"/>
  <c r="AW9" i="66" s="1"/>
  <c r="AV39" i="66"/>
  <c r="AW39" i="66" s="1"/>
  <c r="AV36" i="66"/>
  <c r="AW36" i="66" s="1"/>
  <c r="AV33" i="66"/>
  <c r="AW33" i="66" s="1"/>
  <c r="AV30" i="66"/>
  <c r="AW30" i="66" s="1"/>
  <c r="AV27" i="66"/>
  <c r="AW27" i="66" s="1"/>
  <c r="AV18" i="66"/>
  <c r="AW18" i="66" s="1"/>
  <c r="AV15" i="66"/>
  <c r="AW15" i="66" s="1"/>
  <c r="AV40" i="67"/>
  <c r="AW40" i="67" s="1"/>
  <c r="AV22" i="67"/>
  <c r="AV44" i="67"/>
  <c r="AW44" i="67" s="1"/>
  <c r="AV37" i="67"/>
  <c r="AW37" i="67" s="1"/>
  <c r="AV34" i="67"/>
  <c r="AW34" i="67" s="1"/>
  <c r="AV30" i="67"/>
  <c r="AW30" i="67" s="1"/>
  <c r="AV24" i="67"/>
  <c r="AW24" i="67" s="1"/>
  <c r="AV23" i="67"/>
  <c r="AW23" i="67" s="1"/>
  <c r="AV19" i="67"/>
  <c r="AW19" i="67" s="1"/>
  <c r="AV13" i="67"/>
  <c r="AW13" i="67" s="1"/>
  <c r="AV9" i="67"/>
  <c r="AW9" i="67" s="1"/>
  <c r="AV41" i="67"/>
  <c r="AW41" i="67" s="1"/>
  <c r="AV26" i="67"/>
  <c r="AW26" i="67" s="1"/>
  <c r="AV14" i="67"/>
  <c r="AW14" i="67" s="1"/>
  <c r="AV10" i="67"/>
  <c r="AW10" i="67" s="1"/>
  <c r="AV38" i="67"/>
  <c r="AW38" i="67" s="1"/>
  <c r="AV31" i="67"/>
  <c r="AW31" i="67" s="1"/>
  <c r="AV25" i="67"/>
  <c r="AW25" i="67" s="1"/>
  <c r="AV15" i="67"/>
  <c r="AW15" i="67" s="1"/>
  <c r="AV42" i="67"/>
  <c r="AW42" i="67" s="1"/>
  <c r="AV35" i="67"/>
  <c r="AW35" i="67" s="1"/>
  <c r="AV20" i="67"/>
  <c r="AW20" i="67" s="1"/>
  <c r="AV11" i="67"/>
  <c r="AW11" i="67" s="1"/>
  <c r="AV32" i="67"/>
  <c r="AW32" i="67" s="1"/>
  <c r="AV16" i="67"/>
  <c r="AW16" i="67" s="1"/>
  <c r="AV39" i="67"/>
  <c r="AW39" i="67" s="1"/>
  <c r="AV36" i="67"/>
  <c r="AW36" i="67" s="1"/>
  <c r="AV21" i="67"/>
  <c r="AW21" i="67" s="1"/>
  <c r="AV43" i="67"/>
  <c r="AW43" i="67" s="1"/>
  <c r="AV33" i="67"/>
  <c r="AW33" i="67" s="1"/>
  <c r="AW22" i="67"/>
  <c r="AV18" i="67"/>
  <c r="AW18" i="67" s="1"/>
  <c r="AV17" i="67"/>
  <c r="AW17" i="67" s="1"/>
  <c r="AV12" i="67"/>
  <c r="AW12" i="67" s="1"/>
  <c r="AV8" i="67"/>
  <c r="AW8" i="67" s="1"/>
  <c r="AV37" i="65"/>
  <c r="AV18" i="65"/>
  <c r="AW18" i="65" s="1"/>
  <c r="AV15" i="65"/>
  <c r="AW15" i="65" s="1"/>
  <c r="AV61" i="65"/>
  <c r="AW61" i="65" s="1"/>
  <c r="AV57" i="65"/>
  <c r="AW57" i="65" s="1"/>
  <c r="AV53" i="65"/>
  <c r="AW53" i="65" s="1"/>
  <c r="AV49" i="65"/>
  <c r="AW49" i="65" s="1"/>
  <c r="AV45" i="65"/>
  <c r="AW45" i="65" s="1"/>
  <c r="AV41" i="65"/>
  <c r="AW41" i="65" s="1"/>
  <c r="AV33" i="65"/>
  <c r="AW33" i="65" s="1"/>
  <c r="AV30" i="65"/>
  <c r="AW30" i="65" s="1"/>
  <c r="AV23" i="65"/>
  <c r="AW23" i="65" s="1"/>
  <c r="AV10" i="65"/>
  <c r="AW10" i="65" s="1"/>
  <c r="AV26" i="65"/>
  <c r="AW26" i="65" s="1"/>
  <c r="AV20" i="65"/>
  <c r="AW20" i="65" s="1"/>
  <c r="AV19" i="65"/>
  <c r="AW19" i="65" s="1"/>
  <c r="AV12" i="65"/>
  <c r="AW12" i="65" s="1"/>
  <c r="AV11" i="65"/>
  <c r="AW11" i="65" s="1"/>
  <c r="AV60" i="65"/>
  <c r="AW60" i="65" s="1"/>
  <c r="AV56" i="65"/>
  <c r="AW56" i="65" s="1"/>
  <c r="AV52" i="65"/>
  <c r="AW52" i="65" s="1"/>
  <c r="AV48" i="65"/>
  <c r="AW48" i="65" s="1"/>
  <c r="AV44" i="65"/>
  <c r="AW44" i="65" s="1"/>
  <c r="AV40" i="65"/>
  <c r="AW40" i="65" s="1"/>
  <c r="AV38" i="65"/>
  <c r="AW38" i="65" s="1"/>
  <c r="AV31" i="65"/>
  <c r="AW31" i="65" s="1"/>
  <c r="AV16" i="65"/>
  <c r="AW16" i="65" s="1"/>
  <c r="AV13" i="65"/>
  <c r="AW13" i="65" s="1"/>
  <c r="AV8" i="65"/>
  <c r="AW8" i="65" s="1"/>
  <c r="AV34" i="65"/>
  <c r="AW34" i="65" s="1"/>
  <c r="AV28" i="65"/>
  <c r="AW28" i="65" s="1"/>
  <c r="AV27" i="65"/>
  <c r="AW27" i="65" s="1"/>
  <c r="AV24" i="65"/>
  <c r="AW24" i="65" s="1"/>
  <c r="AV21" i="65"/>
  <c r="AW21" i="65" s="1"/>
  <c r="AV59" i="65"/>
  <c r="AW59" i="65" s="1"/>
  <c r="AV55" i="65"/>
  <c r="AW55" i="65" s="1"/>
  <c r="AV51" i="65"/>
  <c r="AW51" i="65" s="1"/>
  <c r="AV47" i="65"/>
  <c r="AW47" i="65" s="1"/>
  <c r="AV43" i="65"/>
  <c r="AW43" i="65" s="1"/>
  <c r="AV39" i="65"/>
  <c r="AW39" i="65" s="1"/>
  <c r="AV17" i="65"/>
  <c r="AW17" i="65" s="1"/>
  <c r="AV36" i="65"/>
  <c r="AW36" i="65" s="1"/>
  <c r="AV35" i="65"/>
  <c r="AW35" i="65" s="1"/>
  <c r="AV32" i="65"/>
  <c r="AW32" i="65" s="1"/>
  <c r="AV29" i="65"/>
  <c r="AW29" i="65" s="1"/>
  <c r="AV14" i="65"/>
  <c r="AW14" i="65" s="1"/>
  <c r="AV9" i="65"/>
  <c r="AW9" i="65" s="1"/>
  <c r="AV58" i="65"/>
  <c r="AW58" i="65" s="1"/>
  <c r="AV54" i="65"/>
  <c r="AW54" i="65" s="1"/>
  <c r="AV50" i="65"/>
  <c r="AW50" i="65" s="1"/>
  <c r="AV46" i="65"/>
  <c r="AW46" i="65" s="1"/>
  <c r="AV42" i="65"/>
  <c r="AW42" i="65" s="1"/>
  <c r="AW37" i="65"/>
  <c r="AV25" i="65"/>
  <c r="AW25" i="65" s="1"/>
  <c r="AV22" i="65"/>
  <c r="AW22" i="65" s="1"/>
  <c r="AV53" i="86"/>
  <c r="AW53" i="86" s="1"/>
  <c r="AV47" i="86"/>
  <c r="AW47" i="86" s="1"/>
  <c r="AV46" i="86"/>
  <c r="AW46" i="86" s="1"/>
  <c r="AV43" i="86"/>
  <c r="AW43" i="86" s="1"/>
  <c r="AV37" i="86"/>
  <c r="AV23" i="86"/>
  <c r="AV10" i="86"/>
  <c r="AV75" i="86"/>
  <c r="AW75" i="86" s="1"/>
  <c r="AV66" i="86"/>
  <c r="AW66" i="86" s="1"/>
  <c r="AV63" i="86"/>
  <c r="AW63" i="86" s="1"/>
  <c r="AV50" i="86"/>
  <c r="AW50" i="86" s="1"/>
  <c r="AV40" i="86"/>
  <c r="AW40" i="86" s="1"/>
  <c r="AV17" i="86"/>
  <c r="AW17" i="86" s="1"/>
  <c r="AV72" i="86"/>
  <c r="AW72" i="86" s="1"/>
  <c r="AV69" i="86"/>
  <c r="AW69" i="86" s="1"/>
  <c r="AV60" i="86"/>
  <c r="AW60" i="86" s="1"/>
  <c r="AV57" i="86"/>
  <c r="AW57" i="86" s="1"/>
  <c r="AV54" i="86"/>
  <c r="AW54" i="86" s="1"/>
  <c r="AV34" i="86"/>
  <c r="AW34" i="86" s="1"/>
  <c r="AV27" i="86"/>
  <c r="AW27" i="86" s="1"/>
  <c r="AV24" i="86"/>
  <c r="AW24" i="86" s="1"/>
  <c r="AV21" i="86"/>
  <c r="AW21" i="86" s="1"/>
  <c r="AV14" i="86"/>
  <c r="AW14" i="86" s="1"/>
  <c r="AV11" i="86"/>
  <c r="AW11" i="86" s="1"/>
  <c r="AV51" i="86"/>
  <c r="AW51" i="86" s="1"/>
  <c r="AV48" i="86"/>
  <c r="AW48" i="86" s="1"/>
  <c r="AV44" i="86"/>
  <c r="AW44" i="86" s="1"/>
  <c r="AV41" i="86"/>
  <c r="AW41" i="86" s="1"/>
  <c r="AV38" i="86"/>
  <c r="AW38" i="86" s="1"/>
  <c r="AV30" i="86"/>
  <c r="AW30" i="86" s="1"/>
  <c r="AV18" i="86"/>
  <c r="AW18" i="86" s="1"/>
  <c r="AV8" i="86"/>
  <c r="AW8" i="86" s="1"/>
  <c r="AV73" i="86"/>
  <c r="AW73" i="86" s="1"/>
  <c r="AV70" i="86"/>
  <c r="AW70" i="86" s="1"/>
  <c r="AV67" i="86"/>
  <c r="AW67" i="86" s="1"/>
  <c r="AV64" i="86"/>
  <c r="AW64" i="86" s="1"/>
  <c r="AV61" i="86"/>
  <c r="AW61" i="86" s="1"/>
  <c r="AV55" i="86"/>
  <c r="AW55" i="86" s="1"/>
  <c r="AV35" i="86"/>
  <c r="AW35" i="86" s="1"/>
  <c r="AV12" i="86"/>
  <c r="AW12" i="86" s="1"/>
  <c r="AV58" i="86"/>
  <c r="AW58" i="86" s="1"/>
  <c r="AV36" i="86"/>
  <c r="AW36" i="86" s="1"/>
  <c r="AV32" i="86"/>
  <c r="AW32" i="86" s="1"/>
  <c r="AV31" i="86"/>
  <c r="AW31" i="86" s="1"/>
  <c r="AV28" i="86"/>
  <c r="AW28" i="86" s="1"/>
  <c r="AV25" i="86"/>
  <c r="AW25" i="86" s="1"/>
  <c r="AV22" i="86"/>
  <c r="AW22" i="86" s="1"/>
  <c r="AV19" i="86"/>
  <c r="AW19" i="86" s="1"/>
  <c r="AV15" i="86"/>
  <c r="AW15" i="86" s="1"/>
  <c r="AV9" i="86"/>
  <c r="AW9" i="86" s="1"/>
  <c r="AV65" i="86"/>
  <c r="AW65" i="86" s="1"/>
  <c r="AV52" i="86"/>
  <c r="AW52" i="86" s="1"/>
  <c r="AV49" i="86"/>
  <c r="AW49" i="86" s="1"/>
  <c r="AV45" i="86"/>
  <c r="AW45" i="86" s="1"/>
  <c r="AV42" i="86"/>
  <c r="AW42" i="86" s="1"/>
  <c r="AV39" i="86"/>
  <c r="AW39" i="86" s="1"/>
  <c r="AV16" i="86"/>
  <c r="AW16" i="86" s="1"/>
  <c r="AV74" i="86"/>
  <c r="AW74" i="86" s="1"/>
  <c r="AV71" i="86"/>
  <c r="AW71" i="86" s="1"/>
  <c r="AV68" i="86"/>
  <c r="AW68" i="86" s="1"/>
  <c r="AV62" i="86"/>
  <c r="AW62" i="86" s="1"/>
  <c r="AV59" i="86"/>
  <c r="AW59" i="86" s="1"/>
  <c r="AV56" i="86"/>
  <c r="AW56" i="86" s="1"/>
  <c r="AW37" i="86"/>
  <c r="AV33" i="86"/>
  <c r="AW33" i="86" s="1"/>
  <c r="AV26" i="86"/>
  <c r="AW26" i="86" s="1"/>
  <c r="AW23" i="86"/>
  <c r="AV20" i="86"/>
  <c r="AW20" i="86" s="1"/>
  <c r="AV13" i="86"/>
  <c r="AW13" i="86" s="1"/>
  <c r="AW10" i="86"/>
  <c r="AS37" i="65"/>
  <c r="AT37" i="65" s="1"/>
  <c r="AS36" i="65"/>
  <c r="AT36" i="65" s="1"/>
  <c r="AS32" i="65"/>
  <c r="AT32" i="65" s="1"/>
  <c r="AS27" i="65"/>
  <c r="AS26" i="65"/>
  <c r="AT26" i="65" s="1"/>
  <c r="AS61" i="65"/>
  <c r="AT61" i="65" s="1"/>
  <c r="AS59" i="65"/>
  <c r="AT59" i="65" s="1"/>
  <c r="AS57" i="65"/>
  <c r="AT57" i="65" s="1"/>
  <c r="AS55" i="65"/>
  <c r="AT55" i="65" s="1"/>
  <c r="AS53" i="65"/>
  <c r="AT53" i="65" s="1"/>
  <c r="AS51" i="65"/>
  <c r="AT51" i="65" s="1"/>
  <c r="AS49" i="65"/>
  <c r="AT49" i="65" s="1"/>
  <c r="AS47" i="65"/>
  <c r="AT47" i="65" s="1"/>
  <c r="AS45" i="65"/>
  <c r="AT45" i="65" s="1"/>
  <c r="AS43" i="65"/>
  <c r="AT43" i="65" s="1"/>
  <c r="AS41" i="65"/>
  <c r="AT41" i="65" s="1"/>
  <c r="AS39" i="65"/>
  <c r="AT39" i="65" s="1"/>
  <c r="AS38" i="65"/>
  <c r="AT38" i="65" s="1"/>
  <c r="AS33" i="65"/>
  <c r="AT33" i="65" s="1"/>
  <c r="AS35" i="65"/>
  <c r="AT35" i="65" s="1"/>
  <c r="AS34" i="65"/>
  <c r="AT34" i="65" s="1"/>
  <c r="AS13" i="65"/>
  <c r="AT13" i="65" s="1"/>
  <c r="AS21" i="65"/>
  <c r="AT21" i="65" s="1"/>
  <c r="AS20" i="65"/>
  <c r="AT20" i="65" s="1"/>
  <c r="AS15" i="65"/>
  <c r="AT15" i="65" s="1"/>
  <c r="AS14" i="65"/>
  <c r="AT14" i="65" s="1"/>
  <c r="AS12" i="65"/>
  <c r="AT12" i="65" s="1"/>
  <c r="AS60" i="65"/>
  <c r="AT60" i="65" s="1"/>
  <c r="AS58" i="65"/>
  <c r="AT58" i="65" s="1"/>
  <c r="AS56" i="65"/>
  <c r="AT56" i="65" s="1"/>
  <c r="AS54" i="65"/>
  <c r="AT54" i="65" s="1"/>
  <c r="AS52" i="65"/>
  <c r="AT52" i="65" s="1"/>
  <c r="AS50" i="65"/>
  <c r="AT50" i="65" s="1"/>
  <c r="AS48" i="65"/>
  <c r="AT48" i="65" s="1"/>
  <c r="AS46" i="65"/>
  <c r="AT46" i="65" s="1"/>
  <c r="AS44" i="65"/>
  <c r="AT44" i="65" s="1"/>
  <c r="AS42" i="65"/>
  <c r="AT42" i="65" s="1"/>
  <c r="AS40" i="65"/>
  <c r="AT40" i="65" s="1"/>
  <c r="AS23" i="65"/>
  <c r="AT23" i="65" s="1"/>
  <c r="AS22" i="65"/>
  <c r="AT22" i="65" s="1"/>
  <c r="AS17" i="65"/>
  <c r="AT17" i="65" s="1"/>
  <c r="AS16" i="65"/>
  <c r="AT16" i="65" s="1"/>
  <c r="AS8" i="65"/>
  <c r="AT8" i="65" s="1"/>
  <c r="AS29" i="65"/>
  <c r="AT29" i="65" s="1"/>
  <c r="AS28" i="65"/>
  <c r="AT28" i="65" s="1"/>
  <c r="AS24" i="65"/>
  <c r="AT24" i="65" s="1"/>
  <c r="AS19" i="65"/>
  <c r="AT19" i="65" s="1"/>
  <c r="AS18" i="65"/>
  <c r="AT18" i="65" s="1"/>
  <c r="AS11" i="65"/>
  <c r="AT11" i="65" s="1"/>
  <c r="AS9" i="65"/>
  <c r="AT9" i="65" s="1"/>
  <c r="AS31" i="65"/>
  <c r="AT31" i="65" s="1"/>
  <c r="AS30" i="65"/>
  <c r="AT30" i="65" s="1"/>
  <c r="AT27" i="65"/>
  <c r="AS25" i="65"/>
  <c r="AT25" i="65" s="1"/>
  <c r="AS10" i="65"/>
  <c r="AT10" i="65" s="1"/>
  <c r="AS38" i="85"/>
  <c r="AT38" i="85" s="1"/>
  <c r="AS22" i="85"/>
  <c r="AT22" i="85" s="1"/>
  <c r="AS21" i="85"/>
  <c r="AS20" i="85"/>
  <c r="AT20" i="85" s="1"/>
  <c r="AS39" i="85"/>
  <c r="AT39" i="85" s="1"/>
  <c r="AS23" i="85"/>
  <c r="AT23" i="85" s="1"/>
  <c r="AS27" i="85"/>
  <c r="AT27" i="85" s="1"/>
  <c r="AS26" i="85"/>
  <c r="AT26" i="85" s="1"/>
  <c r="AS25" i="85"/>
  <c r="AT25" i="85" s="1"/>
  <c r="AS24" i="85"/>
  <c r="AT24" i="85" s="1"/>
  <c r="AS29" i="85"/>
  <c r="AT29" i="85" s="1"/>
  <c r="AS28" i="85"/>
  <c r="AT28" i="85" s="1"/>
  <c r="AS30" i="85"/>
  <c r="AT30" i="85" s="1"/>
  <c r="AS40" i="85"/>
  <c r="AT40" i="85" s="1"/>
  <c r="AS31" i="85"/>
  <c r="AT31" i="85" s="1"/>
  <c r="AS14" i="85"/>
  <c r="AT14" i="85" s="1"/>
  <c r="AS13" i="85"/>
  <c r="AT13" i="85" s="1"/>
  <c r="AS35" i="85"/>
  <c r="AT35" i="85" s="1"/>
  <c r="AS34" i="85"/>
  <c r="AT34" i="85" s="1"/>
  <c r="AS33" i="85"/>
  <c r="AT33" i="85" s="1"/>
  <c r="AS32" i="85"/>
  <c r="AT32" i="85" s="1"/>
  <c r="AS15" i="85"/>
  <c r="AT15" i="85" s="1"/>
  <c r="AS12" i="85"/>
  <c r="AT12" i="85" s="1"/>
  <c r="AS11" i="85"/>
  <c r="AT11" i="85" s="1"/>
  <c r="AS10" i="85"/>
  <c r="AT10" i="85" s="1"/>
  <c r="AS9" i="85"/>
  <c r="AT9" i="85" s="1"/>
  <c r="AS8" i="85"/>
  <c r="AT8" i="85" s="1"/>
  <c r="AS37" i="85"/>
  <c r="AT37" i="85" s="1"/>
  <c r="AS36" i="85"/>
  <c r="AT36" i="85" s="1"/>
  <c r="AT21" i="85"/>
  <c r="AS19" i="85"/>
  <c r="AT19" i="85" s="1"/>
  <c r="AS18" i="85"/>
  <c r="AT18" i="85" s="1"/>
  <c r="AS17" i="85"/>
  <c r="AT17" i="85" s="1"/>
  <c r="AS16" i="85"/>
  <c r="AT16" i="85" s="1"/>
  <c r="AS23" i="67"/>
  <c r="AT23" i="67" s="1"/>
  <c r="AS19" i="67"/>
  <c r="AT19" i="67" s="1"/>
  <c r="AS18" i="67"/>
  <c r="AT18" i="67" s="1"/>
  <c r="AS22" i="67"/>
  <c r="AT22" i="67" s="1"/>
  <c r="AS21" i="67"/>
  <c r="AT21" i="67" s="1"/>
  <c r="AS20" i="67"/>
  <c r="AT20" i="67" s="1"/>
  <c r="AS34" i="67"/>
  <c r="AT34" i="67" s="1"/>
  <c r="AS33" i="67"/>
  <c r="AT33" i="67" s="1"/>
  <c r="AS32" i="67"/>
  <c r="AT32" i="67" s="1"/>
  <c r="AS31" i="67"/>
  <c r="AT31" i="67" s="1"/>
  <c r="AS30" i="67"/>
  <c r="AT30" i="67" s="1"/>
  <c r="AS17" i="67"/>
  <c r="AT17" i="67" s="1"/>
  <c r="AS16" i="67"/>
  <c r="AT16" i="67" s="1"/>
  <c r="AS15" i="67"/>
  <c r="AT15" i="67" s="1"/>
  <c r="AS36" i="67"/>
  <c r="AT36" i="67" s="1"/>
  <c r="AS35" i="67"/>
  <c r="AT35" i="67" s="1"/>
  <c r="AS26" i="67"/>
  <c r="AT26" i="67" s="1"/>
  <c r="AS14" i="67"/>
  <c r="AT14" i="67" s="1"/>
  <c r="AS11" i="67"/>
  <c r="AT11" i="67" s="1"/>
  <c r="AS10" i="67"/>
  <c r="AT10" i="67" s="1"/>
  <c r="AS38" i="67"/>
  <c r="AT38" i="67" s="1"/>
  <c r="AS37" i="67"/>
  <c r="AT37" i="67" s="1"/>
  <c r="AS13" i="67"/>
  <c r="AT13" i="67" s="1"/>
  <c r="AS12" i="67"/>
  <c r="AT12" i="67" s="1"/>
  <c r="AS9" i="67"/>
  <c r="AT9" i="67" s="1"/>
  <c r="AS8" i="67"/>
  <c r="AT8" i="67" s="1"/>
  <c r="AS42" i="67"/>
  <c r="AT42" i="67" s="1"/>
  <c r="AS41" i="67"/>
  <c r="AT41" i="67" s="1"/>
  <c r="AS40" i="67"/>
  <c r="AT40" i="67" s="1"/>
  <c r="AS39" i="67"/>
  <c r="AT39" i="67" s="1"/>
  <c r="AS44" i="67"/>
  <c r="AT44" i="67" s="1"/>
  <c r="AS43" i="67"/>
  <c r="AT43" i="67" s="1"/>
  <c r="AS25" i="67"/>
  <c r="AT25" i="67" s="1"/>
  <c r="AS24" i="67"/>
  <c r="AT24" i="67" s="1"/>
  <c r="AS65" i="86"/>
  <c r="AT65" i="86" s="1"/>
  <c r="AS64" i="86"/>
  <c r="AT64" i="86" s="1"/>
  <c r="AS49" i="86"/>
  <c r="AT49" i="86" s="1"/>
  <c r="AS46" i="86"/>
  <c r="AT46" i="86" s="1"/>
  <c r="AS45" i="86"/>
  <c r="AT45" i="86" s="1"/>
  <c r="AS27" i="86"/>
  <c r="AT27" i="86" s="1"/>
  <c r="AS12" i="86"/>
  <c r="AT12" i="86" s="1"/>
  <c r="AS11" i="86"/>
  <c r="AT11" i="86" s="1"/>
  <c r="AS10" i="86"/>
  <c r="AT10" i="86" s="1"/>
  <c r="AS66" i="86"/>
  <c r="AT66" i="86" s="1"/>
  <c r="AS51" i="86"/>
  <c r="AT51" i="86" s="1"/>
  <c r="AS50" i="86"/>
  <c r="AT50" i="86" s="1"/>
  <c r="AS36" i="86"/>
  <c r="AT36" i="86" s="1"/>
  <c r="AS33" i="86"/>
  <c r="AT33" i="86" s="1"/>
  <c r="AS32" i="86"/>
  <c r="AT32" i="86" s="1"/>
  <c r="AS28" i="86"/>
  <c r="AT28" i="86" s="1"/>
  <c r="AS13" i="86"/>
  <c r="AT13" i="86" s="1"/>
  <c r="AS67" i="86"/>
  <c r="AT67" i="86" s="1"/>
  <c r="AS55" i="86"/>
  <c r="AT55" i="86" s="1"/>
  <c r="AS54" i="86"/>
  <c r="AT54" i="86" s="1"/>
  <c r="AS53" i="86"/>
  <c r="AT53" i="86" s="1"/>
  <c r="AS52" i="86"/>
  <c r="AT52" i="86" s="1"/>
  <c r="AS37" i="86"/>
  <c r="AT37" i="86" s="1"/>
  <c r="AS35" i="86"/>
  <c r="AT35" i="86" s="1"/>
  <c r="AS34" i="86"/>
  <c r="AT34" i="86" s="1"/>
  <c r="AS16" i="86"/>
  <c r="AT16" i="86" s="1"/>
  <c r="AS14" i="86"/>
  <c r="AT14" i="86" s="1"/>
  <c r="AS68" i="86"/>
  <c r="AT68" i="86" s="1"/>
  <c r="AS56" i="86"/>
  <c r="AT56" i="86" s="1"/>
  <c r="AS38" i="86"/>
  <c r="AT38" i="86" s="1"/>
  <c r="AS31" i="86"/>
  <c r="AT31" i="86" s="1"/>
  <c r="AS30" i="86"/>
  <c r="AT30" i="86" s="1"/>
  <c r="AS20" i="86"/>
  <c r="AT20" i="86" s="1"/>
  <c r="AS19" i="86"/>
  <c r="AT19" i="86" s="1"/>
  <c r="AS18" i="86"/>
  <c r="AT18" i="86" s="1"/>
  <c r="AS17" i="86"/>
  <c r="AT17" i="86" s="1"/>
  <c r="AS15" i="86"/>
  <c r="AT15" i="86" s="1"/>
  <c r="AS70" i="86"/>
  <c r="AT70" i="86" s="1"/>
  <c r="AS69" i="86"/>
  <c r="AT69" i="86" s="1"/>
  <c r="AS57" i="86"/>
  <c r="AT57" i="86" s="1"/>
  <c r="AS39" i="86"/>
  <c r="AT39" i="86" s="1"/>
  <c r="AS21" i="86"/>
  <c r="AT21" i="86" s="1"/>
  <c r="AS71" i="86"/>
  <c r="AT71" i="86" s="1"/>
  <c r="AS59" i="86"/>
  <c r="AT59" i="86" s="1"/>
  <c r="AS58" i="86"/>
  <c r="AT58" i="86" s="1"/>
  <c r="AS41" i="86"/>
  <c r="AT41" i="86" s="1"/>
  <c r="AS40" i="86"/>
  <c r="AT40" i="86" s="1"/>
  <c r="AS22" i="86"/>
  <c r="AT22" i="86" s="1"/>
  <c r="AS73" i="86"/>
  <c r="AT73" i="86" s="1"/>
  <c r="AS72" i="86"/>
  <c r="AT72" i="86" s="1"/>
  <c r="AS61" i="86"/>
  <c r="AT61" i="86" s="1"/>
  <c r="AS60" i="86"/>
  <c r="AT60" i="86" s="1"/>
  <c r="AS47" i="86"/>
  <c r="AT47" i="86" s="1"/>
  <c r="AS43" i="86"/>
  <c r="AT43" i="86" s="1"/>
  <c r="AS42" i="86"/>
  <c r="AT42" i="86" s="1"/>
  <c r="AS24" i="86"/>
  <c r="AT24" i="86" s="1"/>
  <c r="AS23" i="86"/>
  <c r="AT23" i="86" s="1"/>
  <c r="AS75" i="86"/>
  <c r="AT75" i="86" s="1"/>
  <c r="AS74" i="86"/>
  <c r="AT74" i="86" s="1"/>
  <c r="AS63" i="86"/>
  <c r="AT63" i="86" s="1"/>
  <c r="AS62" i="86"/>
  <c r="AT62" i="86" s="1"/>
  <c r="AS48" i="86"/>
  <c r="AT48" i="86" s="1"/>
  <c r="AS44" i="86"/>
  <c r="AT44" i="86" s="1"/>
  <c r="AS26" i="86"/>
  <c r="AT26" i="86" s="1"/>
  <c r="AS25" i="86"/>
  <c r="AT25" i="86" s="1"/>
  <c r="AS9" i="86"/>
  <c r="AT9" i="86" s="1"/>
  <c r="AS8" i="86"/>
  <c r="AT8" i="86" s="1"/>
  <c r="AS31" i="66"/>
  <c r="AT31" i="66" s="1"/>
  <c r="AS19" i="66"/>
  <c r="AT19" i="66" s="1"/>
  <c r="AS10" i="66"/>
  <c r="AT10" i="66" s="1"/>
  <c r="AS9" i="66"/>
  <c r="AT9" i="66" s="1"/>
  <c r="AS33" i="66"/>
  <c r="AT33" i="66" s="1"/>
  <c r="AS32" i="66"/>
  <c r="AT32" i="66" s="1"/>
  <c r="AS20" i="66"/>
  <c r="AT20" i="66" s="1"/>
  <c r="AS11" i="66"/>
  <c r="AT11" i="66" s="1"/>
  <c r="AS35" i="66"/>
  <c r="AT35" i="66" s="1"/>
  <c r="AS34" i="66"/>
  <c r="AT34" i="66" s="1"/>
  <c r="AS21" i="66"/>
  <c r="AT21" i="66" s="1"/>
  <c r="AS12" i="66"/>
  <c r="AT12" i="66" s="1"/>
  <c r="AS37" i="66"/>
  <c r="AT37" i="66" s="1"/>
  <c r="AS36" i="66"/>
  <c r="AT36" i="66" s="1"/>
  <c r="AS22" i="66"/>
  <c r="AT22" i="66" s="1"/>
  <c r="AS13" i="66"/>
  <c r="AT13" i="66" s="1"/>
  <c r="AS38" i="66"/>
  <c r="AT38" i="66" s="1"/>
  <c r="AS26" i="66"/>
  <c r="AT26" i="66" s="1"/>
  <c r="AS25" i="66"/>
  <c r="AT25" i="66" s="1"/>
  <c r="AS24" i="66"/>
  <c r="AT24" i="66" s="1"/>
  <c r="AS23" i="66"/>
  <c r="AT23" i="66" s="1"/>
  <c r="AS14" i="66"/>
  <c r="AT14" i="66" s="1"/>
  <c r="AS39" i="66"/>
  <c r="AT39" i="66" s="1"/>
  <c r="AS27" i="66"/>
  <c r="AT27" i="66" s="1"/>
  <c r="AS15" i="66"/>
  <c r="AT15" i="66" s="1"/>
  <c r="AS29" i="66"/>
  <c r="AT29" i="66" s="1"/>
  <c r="AS28" i="66"/>
  <c r="AT28" i="66" s="1"/>
  <c r="AS16" i="66"/>
  <c r="AT16" i="66" s="1"/>
  <c r="AS30" i="66"/>
  <c r="AT30" i="66" s="1"/>
  <c r="AS18" i="66"/>
  <c r="AT18" i="66" s="1"/>
  <c r="AS17" i="66"/>
  <c r="AT17" i="66" s="1"/>
  <c r="AS8" i="66"/>
  <c r="AT8" i="66" s="1"/>
  <c r="AP37" i="67"/>
  <c r="AQ37" i="67" s="1"/>
  <c r="AP32" i="67"/>
  <c r="AQ32" i="67" s="1"/>
  <c r="AP23" i="67"/>
  <c r="AQ23" i="67" s="1"/>
  <c r="AP19" i="67"/>
  <c r="AQ19" i="67" s="1"/>
  <c r="AP16" i="67"/>
  <c r="AQ16" i="67" s="1"/>
  <c r="AP13" i="67"/>
  <c r="AQ13" i="67" s="1"/>
  <c r="AP9" i="67"/>
  <c r="AQ9" i="67" s="1"/>
  <c r="AP41" i="67"/>
  <c r="AQ41" i="67" s="1"/>
  <c r="AP36" i="67"/>
  <c r="AQ36" i="67" s="1"/>
  <c r="AP31" i="67"/>
  <c r="AQ31" i="67" s="1"/>
  <c r="AP25" i="67"/>
  <c r="AQ25" i="67" s="1"/>
  <c r="AP18" i="67"/>
  <c r="AQ18" i="67" s="1"/>
  <c r="AP15" i="67"/>
  <c r="AQ15" i="67" s="1"/>
  <c r="AP12" i="67"/>
  <c r="AQ12" i="67" s="1"/>
  <c r="AP8" i="67"/>
  <c r="AQ8" i="67" s="1"/>
  <c r="AP40" i="67"/>
  <c r="AQ40" i="67" s="1"/>
  <c r="AP35" i="67"/>
  <c r="AQ35" i="67" s="1"/>
  <c r="AP22" i="67"/>
  <c r="AQ22" i="67" s="1"/>
  <c r="AP11" i="67"/>
  <c r="AQ11" i="67" s="1"/>
  <c r="AP44" i="67"/>
  <c r="AQ44" i="67" s="1"/>
  <c r="AP34" i="67"/>
  <c r="AQ34" i="67" s="1"/>
  <c r="AP30" i="67"/>
  <c r="AQ30" i="67" s="1"/>
  <c r="AP24" i="67"/>
  <c r="AQ24" i="67" s="1"/>
  <c r="AP39" i="67"/>
  <c r="AQ39" i="67" s="1"/>
  <c r="AP26" i="67"/>
  <c r="AQ26" i="67" s="1"/>
  <c r="AP21" i="67"/>
  <c r="AQ21" i="67" s="1"/>
  <c r="AP14" i="67"/>
  <c r="AQ14" i="67" s="1"/>
  <c r="AP10" i="67"/>
  <c r="AQ10" i="67" s="1"/>
  <c r="AP43" i="67"/>
  <c r="AQ43" i="67" s="1"/>
  <c r="AP38" i="67"/>
  <c r="AQ38" i="67" s="1"/>
  <c r="AP33" i="67"/>
  <c r="AQ33" i="67" s="1"/>
  <c r="AP17" i="67"/>
  <c r="AQ17" i="67" s="1"/>
  <c r="AP42" i="67"/>
  <c r="AQ42" i="67" s="1"/>
  <c r="AP20" i="67"/>
  <c r="AQ20" i="67" s="1"/>
  <c r="AP17" i="66"/>
  <c r="AP34" i="66"/>
  <c r="AQ34" i="66" s="1"/>
  <c r="AP28" i="66"/>
  <c r="AQ28" i="66" s="1"/>
  <c r="AP23" i="66"/>
  <c r="AQ23" i="66" s="1"/>
  <c r="AP16" i="66"/>
  <c r="AQ16" i="66" s="1"/>
  <c r="AP9" i="66"/>
  <c r="AQ9" i="66" s="1"/>
  <c r="AP39" i="66"/>
  <c r="AQ39" i="66" s="1"/>
  <c r="AP33" i="66"/>
  <c r="AQ33" i="66" s="1"/>
  <c r="AP27" i="66"/>
  <c r="AQ27" i="66" s="1"/>
  <c r="AP22" i="66"/>
  <c r="AQ22" i="66" s="1"/>
  <c r="AP15" i="66"/>
  <c r="AQ15" i="66" s="1"/>
  <c r="AP8" i="66"/>
  <c r="AQ8" i="66" s="1"/>
  <c r="AP38" i="66"/>
  <c r="AQ38" i="66" s="1"/>
  <c r="AP26" i="66"/>
  <c r="AQ26" i="66" s="1"/>
  <c r="AP21" i="66"/>
  <c r="AQ21" i="66" s="1"/>
  <c r="AP14" i="66"/>
  <c r="AQ14" i="66" s="1"/>
  <c r="AQ17" i="66"/>
  <c r="AP37" i="66"/>
  <c r="AQ37" i="66" s="1"/>
  <c r="AP32" i="66"/>
  <c r="AQ32" i="66" s="1"/>
  <c r="AP20" i="66"/>
  <c r="AQ20" i="66" s="1"/>
  <c r="AP13" i="66"/>
  <c r="AQ13" i="66" s="1"/>
  <c r="AP35" i="66"/>
  <c r="AQ35" i="66" s="1"/>
  <c r="AP31" i="66"/>
  <c r="AQ31" i="66" s="1"/>
  <c r="AP25" i="66"/>
  <c r="AQ25" i="66" s="1"/>
  <c r="AP19" i="66"/>
  <c r="AQ19" i="66" s="1"/>
  <c r="AP12" i="66"/>
  <c r="AQ12" i="66" s="1"/>
  <c r="AP36" i="66"/>
  <c r="AQ36" i="66" s="1"/>
  <c r="AP30" i="66"/>
  <c r="AQ30" i="66" s="1"/>
  <c r="AP18" i="66"/>
  <c r="AQ18" i="66" s="1"/>
  <c r="AP11" i="66"/>
  <c r="AQ11" i="66" s="1"/>
  <c r="AP29" i="66"/>
  <c r="AQ29" i="66" s="1"/>
  <c r="AP10" i="66"/>
  <c r="AQ10" i="66" s="1"/>
  <c r="AP24" i="66"/>
  <c r="AQ24" i="66" s="1"/>
  <c r="AP61" i="65"/>
  <c r="AQ61" i="65" s="1"/>
  <c r="AP57" i="65"/>
  <c r="AQ57" i="65" s="1"/>
  <c r="AP53" i="65"/>
  <c r="AQ53" i="65" s="1"/>
  <c r="AP49" i="65"/>
  <c r="AQ49" i="65" s="1"/>
  <c r="AP45" i="65"/>
  <c r="AQ45" i="65" s="1"/>
  <c r="AP41" i="65"/>
  <c r="AQ41" i="65" s="1"/>
  <c r="AP33" i="65"/>
  <c r="AQ33" i="65" s="1"/>
  <c r="AP23" i="65"/>
  <c r="AQ23" i="65" s="1"/>
  <c r="AP36" i="65"/>
  <c r="AQ36" i="65" s="1"/>
  <c r="AP32" i="65"/>
  <c r="AQ32" i="65" s="1"/>
  <c r="AP19" i="65"/>
  <c r="AQ19" i="65" s="1"/>
  <c r="AP14" i="65"/>
  <c r="AQ14" i="65" s="1"/>
  <c r="AP11" i="65"/>
  <c r="AQ11" i="65" s="1"/>
  <c r="AP58" i="65"/>
  <c r="AQ58" i="65" s="1"/>
  <c r="AP54" i="65"/>
  <c r="AQ54" i="65" s="1"/>
  <c r="AP50" i="65"/>
  <c r="AQ50" i="65" s="1"/>
  <c r="AP46" i="65"/>
  <c r="AQ46" i="65" s="1"/>
  <c r="AP42" i="65"/>
  <c r="AQ42" i="65" s="1"/>
  <c r="AP31" i="65"/>
  <c r="AQ31" i="65" s="1"/>
  <c r="AP22" i="65"/>
  <c r="AQ22" i="65" s="1"/>
  <c r="AP13" i="65"/>
  <c r="AQ13" i="65" s="1"/>
  <c r="AP15" i="65"/>
  <c r="AQ15" i="65" s="1"/>
  <c r="AP27" i="65"/>
  <c r="AQ27" i="65" s="1"/>
  <c r="AP21" i="65"/>
  <c r="AQ21" i="65" s="1"/>
  <c r="AP18" i="65"/>
  <c r="AQ18" i="65" s="1"/>
  <c r="AP24" i="65"/>
  <c r="AQ24" i="65" s="1"/>
  <c r="AP59" i="65"/>
  <c r="AQ59" i="65" s="1"/>
  <c r="AP55" i="65"/>
  <c r="AQ55" i="65" s="1"/>
  <c r="AP51" i="65"/>
  <c r="AQ51" i="65" s="1"/>
  <c r="AP47" i="65"/>
  <c r="AQ47" i="65" s="1"/>
  <c r="AP43" i="65"/>
  <c r="AQ43" i="65" s="1"/>
  <c r="AP39" i="65"/>
  <c r="AQ39" i="65" s="1"/>
  <c r="AP30" i="65"/>
  <c r="AQ30" i="65" s="1"/>
  <c r="AP17" i="65"/>
  <c r="AQ17" i="65" s="1"/>
  <c r="AP10" i="65"/>
  <c r="AQ10" i="65" s="1"/>
  <c r="AP34" i="65"/>
  <c r="AQ34" i="65" s="1"/>
  <c r="AP35" i="65"/>
  <c r="AQ35" i="65" s="1"/>
  <c r="AP29" i="65"/>
  <c r="AQ29" i="65" s="1"/>
  <c r="AP26" i="65"/>
  <c r="AQ26" i="65" s="1"/>
  <c r="AP20" i="65"/>
  <c r="AQ20" i="65" s="1"/>
  <c r="AP12" i="65"/>
  <c r="AQ12" i="65" s="1"/>
  <c r="AP9" i="65"/>
  <c r="AQ9" i="65" s="1"/>
  <c r="AP28" i="65"/>
  <c r="AP60" i="65"/>
  <c r="AQ60" i="65" s="1"/>
  <c r="AP56" i="65"/>
  <c r="AQ56" i="65" s="1"/>
  <c r="AP52" i="65"/>
  <c r="AQ52" i="65" s="1"/>
  <c r="AP48" i="65"/>
  <c r="AQ48" i="65" s="1"/>
  <c r="AP44" i="65"/>
  <c r="AQ44" i="65" s="1"/>
  <c r="AP40" i="65"/>
  <c r="AQ40" i="65" s="1"/>
  <c r="AP38" i="65"/>
  <c r="AQ38" i="65" s="1"/>
  <c r="AQ28" i="65"/>
  <c r="AP25" i="65"/>
  <c r="AQ25" i="65" s="1"/>
  <c r="AP16" i="65"/>
  <c r="AQ16" i="65" s="1"/>
  <c r="AP8" i="65"/>
  <c r="AQ8" i="65" s="1"/>
  <c r="AP37" i="65"/>
  <c r="AQ37" i="65" s="1"/>
  <c r="AP66" i="86"/>
  <c r="AP50" i="86"/>
  <c r="AP40" i="86"/>
  <c r="AQ40" i="86" s="1"/>
  <c r="AP31" i="86"/>
  <c r="AQ31" i="86" s="1"/>
  <c r="AP25" i="86"/>
  <c r="AP19" i="86"/>
  <c r="AP15" i="86"/>
  <c r="AP9" i="86"/>
  <c r="AP72" i="86"/>
  <c r="AQ72" i="86" s="1"/>
  <c r="AP65" i="86"/>
  <c r="AQ65" i="86" s="1"/>
  <c r="AP60" i="86"/>
  <c r="AQ60" i="86" s="1"/>
  <c r="AP54" i="86"/>
  <c r="AQ54" i="86" s="1"/>
  <c r="AP49" i="86"/>
  <c r="AQ49" i="86" s="1"/>
  <c r="AP45" i="86"/>
  <c r="AQ45" i="86" s="1"/>
  <c r="AP39" i="86"/>
  <c r="AQ39" i="86" s="1"/>
  <c r="AP34" i="86"/>
  <c r="AQ34" i="86" s="1"/>
  <c r="AP24" i="86"/>
  <c r="AQ24" i="86" s="1"/>
  <c r="AP14" i="86"/>
  <c r="AQ14" i="86" s="1"/>
  <c r="AP71" i="86"/>
  <c r="AQ71" i="86" s="1"/>
  <c r="AP59" i="86"/>
  <c r="AQ59" i="86" s="1"/>
  <c r="AP48" i="86"/>
  <c r="AQ48" i="86" s="1"/>
  <c r="AP44" i="86"/>
  <c r="AQ44" i="86" s="1"/>
  <c r="AP38" i="86"/>
  <c r="AQ38" i="86" s="1"/>
  <c r="AP33" i="86"/>
  <c r="AQ33" i="86" s="1"/>
  <c r="AP30" i="86"/>
  <c r="AQ30" i="86" s="1"/>
  <c r="AP18" i="86"/>
  <c r="AQ18" i="86" s="1"/>
  <c r="AP13" i="86"/>
  <c r="AQ13" i="86" s="1"/>
  <c r="AP8" i="86"/>
  <c r="AQ8" i="86" s="1"/>
  <c r="AP70" i="86"/>
  <c r="AQ70" i="86" s="1"/>
  <c r="AP64" i="86"/>
  <c r="AQ64" i="86" s="1"/>
  <c r="AP53" i="86"/>
  <c r="AQ53" i="86" s="1"/>
  <c r="AP47" i="86"/>
  <c r="AQ47" i="86" s="1"/>
  <c r="AP43" i="86"/>
  <c r="AQ43" i="86" s="1"/>
  <c r="AP37" i="86"/>
  <c r="AQ37" i="86" s="1"/>
  <c r="AP23" i="86"/>
  <c r="AQ23" i="86" s="1"/>
  <c r="AP12" i="86"/>
  <c r="AQ12" i="86" s="1"/>
  <c r="AP75" i="86"/>
  <c r="AQ75" i="86" s="1"/>
  <c r="AP63" i="86"/>
  <c r="AQ63" i="86" s="1"/>
  <c r="AP58" i="86"/>
  <c r="AQ58" i="86" s="1"/>
  <c r="AP36" i="86"/>
  <c r="AQ36" i="86" s="1"/>
  <c r="AP32" i="86"/>
  <c r="AQ32" i="86" s="1"/>
  <c r="AP28" i="86"/>
  <c r="AQ28" i="86" s="1"/>
  <c r="AP22" i="86"/>
  <c r="AQ22" i="86" s="1"/>
  <c r="AP17" i="86"/>
  <c r="AQ17" i="86" s="1"/>
  <c r="AP69" i="86"/>
  <c r="AQ69" i="86" s="1"/>
  <c r="AP57" i="86"/>
  <c r="AQ57" i="86" s="1"/>
  <c r="AP52" i="86"/>
  <c r="AQ52" i="86" s="1"/>
  <c r="AP42" i="86"/>
  <c r="AQ42" i="86" s="1"/>
  <c r="AP27" i="86"/>
  <c r="AQ27" i="86" s="1"/>
  <c r="AP21" i="86"/>
  <c r="AQ21" i="86" s="1"/>
  <c r="AP16" i="86"/>
  <c r="AQ16" i="86" s="1"/>
  <c r="AP11" i="86"/>
  <c r="AQ11" i="86" s="1"/>
  <c r="AP74" i="86"/>
  <c r="AQ74" i="86" s="1"/>
  <c r="AP68" i="86"/>
  <c r="AQ68" i="86" s="1"/>
  <c r="AP62" i="86"/>
  <c r="AQ62" i="86" s="1"/>
  <c r="AP56" i="86"/>
  <c r="AQ56" i="86" s="1"/>
  <c r="AP51" i="86"/>
  <c r="AQ51" i="86" s="1"/>
  <c r="AP41" i="86"/>
  <c r="AQ41" i="86" s="1"/>
  <c r="AP26" i="86"/>
  <c r="AQ26" i="86" s="1"/>
  <c r="AP20" i="86"/>
  <c r="AQ20" i="86" s="1"/>
  <c r="AP10" i="86"/>
  <c r="AQ10" i="86" s="1"/>
  <c r="AQ9" i="86"/>
  <c r="AP73" i="86"/>
  <c r="AQ73" i="86" s="1"/>
  <c r="AP55" i="86"/>
  <c r="AQ55" i="86" s="1"/>
  <c r="AQ50" i="86"/>
  <c r="AP46" i="86"/>
  <c r="AQ46" i="86" s="1"/>
  <c r="AQ19" i="86"/>
  <c r="AQ15" i="86"/>
  <c r="AP61" i="86"/>
  <c r="AQ61" i="86" s="1"/>
  <c r="AQ25" i="86"/>
  <c r="AP35" i="86"/>
  <c r="AQ35" i="86" s="1"/>
  <c r="AP67" i="86"/>
  <c r="AQ67" i="86" s="1"/>
  <c r="AQ66" i="86"/>
  <c r="AP40" i="85"/>
  <c r="AQ40" i="85" s="1"/>
  <c r="AP37" i="85"/>
  <c r="AQ37" i="85" s="1"/>
  <c r="AP17" i="85"/>
  <c r="AQ17" i="85" s="1"/>
  <c r="AP32" i="85"/>
  <c r="AQ32" i="85" s="1"/>
  <c r="AP26" i="85"/>
  <c r="AQ26" i="85" s="1"/>
  <c r="AP21" i="85"/>
  <c r="AQ21" i="85" s="1"/>
  <c r="AP12" i="85"/>
  <c r="AQ12" i="85" s="1"/>
  <c r="AP8" i="85"/>
  <c r="AQ8" i="85" s="1"/>
  <c r="AP36" i="85"/>
  <c r="AQ36" i="85" s="1"/>
  <c r="AP31" i="85"/>
  <c r="AQ31" i="85" s="1"/>
  <c r="AP16" i="85"/>
  <c r="AQ16" i="85" s="1"/>
  <c r="AP22" i="85"/>
  <c r="AQ22" i="85" s="1"/>
  <c r="AP35" i="85"/>
  <c r="AQ35" i="85" s="1"/>
  <c r="AP30" i="85"/>
  <c r="AQ30" i="85" s="1"/>
  <c r="AP25" i="85"/>
  <c r="AQ25" i="85" s="1"/>
  <c r="AP20" i="85"/>
  <c r="AQ20" i="85" s="1"/>
  <c r="AP15" i="85"/>
  <c r="AQ15" i="85" s="1"/>
  <c r="AP11" i="85"/>
  <c r="AQ11" i="85" s="1"/>
  <c r="AP29" i="85"/>
  <c r="AQ29" i="85" s="1"/>
  <c r="AP19" i="85"/>
  <c r="AQ19" i="85" s="1"/>
  <c r="AP14" i="85"/>
  <c r="AQ14" i="85" s="1"/>
  <c r="AP27" i="85"/>
  <c r="AQ27" i="85" s="1"/>
  <c r="AP9" i="85"/>
  <c r="AQ9" i="85" s="1"/>
  <c r="AP34" i="85"/>
  <c r="AQ34" i="85" s="1"/>
  <c r="AP24" i="85"/>
  <c r="AQ24" i="85" s="1"/>
  <c r="AP10" i="85"/>
  <c r="AQ10" i="85" s="1"/>
  <c r="AP33" i="85"/>
  <c r="AQ33" i="85" s="1"/>
  <c r="AP39" i="85"/>
  <c r="AQ39" i="85" s="1"/>
  <c r="AP28" i="85"/>
  <c r="AQ28" i="85" s="1"/>
  <c r="AP23" i="85"/>
  <c r="AQ23" i="85" s="1"/>
  <c r="AP18" i="85"/>
  <c r="AQ18" i="85" s="1"/>
  <c r="AP13" i="85"/>
  <c r="AQ13" i="85" s="1"/>
  <c r="AP38" i="85"/>
  <c r="AQ38" i="85" s="1"/>
  <c r="AM73" i="86"/>
  <c r="AN73" i="86" s="1"/>
  <c r="AM61" i="86"/>
  <c r="AM54" i="86"/>
  <c r="AN54" i="86" s="1"/>
  <c r="AM52" i="86"/>
  <c r="AM47" i="86"/>
  <c r="AN47" i="86" s="1"/>
  <c r="AM43" i="86"/>
  <c r="AN43" i="86" s="1"/>
  <c r="AM34" i="86"/>
  <c r="AN34" i="86" s="1"/>
  <c r="AM23" i="86"/>
  <c r="AM16" i="86"/>
  <c r="AN16" i="86" s="1"/>
  <c r="AM14" i="86"/>
  <c r="AM11" i="86"/>
  <c r="AN11" i="86" s="1"/>
  <c r="AM75" i="86"/>
  <c r="AN75" i="86" s="1"/>
  <c r="AM68" i="86"/>
  <c r="AN68" i="86" s="1"/>
  <c r="AM63" i="86"/>
  <c r="AN63" i="86" s="1"/>
  <c r="AM56" i="86"/>
  <c r="AN56" i="86" s="1"/>
  <c r="AM38" i="86"/>
  <c r="AN38" i="86" s="1"/>
  <c r="AM30" i="86"/>
  <c r="AN30" i="86" s="1"/>
  <c r="AM25" i="86"/>
  <c r="AN25" i="86" s="1"/>
  <c r="AM20" i="86"/>
  <c r="AN20" i="86" s="1"/>
  <c r="AM18" i="86"/>
  <c r="AN18" i="86" s="1"/>
  <c r="AM9" i="86"/>
  <c r="AN9" i="86" s="1"/>
  <c r="AM70" i="86"/>
  <c r="AN70" i="86" s="1"/>
  <c r="AM65" i="86"/>
  <c r="AN65" i="86" s="1"/>
  <c r="AM49" i="86"/>
  <c r="AN49" i="86" s="1"/>
  <c r="AM45" i="86"/>
  <c r="AN45" i="86" s="1"/>
  <c r="AM27" i="86"/>
  <c r="AN27" i="86" s="1"/>
  <c r="AM58" i="86"/>
  <c r="AN58" i="86" s="1"/>
  <c r="AM51" i="86"/>
  <c r="AN51" i="86" s="1"/>
  <c r="AM40" i="86"/>
  <c r="AN40" i="86" s="1"/>
  <c r="AM33" i="86"/>
  <c r="AN33" i="86" s="1"/>
  <c r="AM22" i="86"/>
  <c r="AN22" i="86" s="1"/>
  <c r="AM13" i="86"/>
  <c r="AN13" i="86" s="1"/>
  <c r="AM72" i="86"/>
  <c r="AN72" i="86" s="1"/>
  <c r="AM67" i="86"/>
  <c r="AN67" i="86" s="1"/>
  <c r="AM60" i="86"/>
  <c r="AN60" i="86" s="1"/>
  <c r="AM55" i="86"/>
  <c r="AN55" i="86" s="1"/>
  <c r="AM53" i="86"/>
  <c r="AN53" i="86" s="1"/>
  <c r="AM42" i="86"/>
  <c r="AN42" i="86" s="1"/>
  <c r="AM37" i="86"/>
  <c r="AN37" i="86" s="1"/>
  <c r="AM35" i="86"/>
  <c r="AN35" i="86" s="1"/>
  <c r="AM24" i="86"/>
  <c r="AN24" i="86" s="1"/>
  <c r="AM74" i="86"/>
  <c r="AN74" i="86" s="1"/>
  <c r="AM62" i="86"/>
  <c r="AN62" i="86" s="1"/>
  <c r="AM48" i="86"/>
  <c r="AN48" i="86" s="1"/>
  <c r="AM44" i="86"/>
  <c r="AN44" i="86" s="1"/>
  <c r="AM31" i="86"/>
  <c r="AN31" i="86" s="1"/>
  <c r="AM26" i="86"/>
  <c r="AN26" i="86" s="1"/>
  <c r="AM19" i="86"/>
  <c r="AN19" i="86" s="1"/>
  <c r="AM17" i="86"/>
  <c r="AN17" i="86" s="1"/>
  <c r="AM15" i="86"/>
  <c r="AN15" i="86" s="1"/>
  <c r="AM8" i="86"/>
  <c r="AN8" i="86" s="1"/>
  <c r="AM69" i="86"/>
  <c r="AN69" i="86" s="1"/>
  <c r="AM64" i="86"/>
  <c r="AN64" i="86" s="1"/>
  <c r="AM57" i="86"/>
  <c r="AN57" i="86" s="1"/>
  <c r="AM46" i="86"/>
  <c r="AN46" i="86" s="1"/>
  <c r="AM39" i="86"/>
  <c r="AN39" i="86" s="1"/>
  <c r="AM21" i="86"/>
  <c r="AN21" i="86" s="1"/>
  <c r="AM12" i="86"/>
  <c r="AN12" i="86" s="1"/>
  <c r="AM10" i="86"/>
  <c r="AN10" i="86" s="1"/>
  <c r="AM71" i="86"/>
  <c r="AN71" i="86" s="1"/>
  <c r="AM66" i="86"/>
  <c r="AN66" i="86" s="1"/>
  <c r="AN61" i="86"/>
  <c r="AM59" i="86"/>
  <c r="AN59" i="86" s="1"/>
  <c r="AN52" i="86"/>
  <c r="AM50" i="86"/>
  <c r="AN50" i="86" s="1"/>
  <c r="AM41" i="86"/>
  <c r="AN41" i="86" s="1"/>
  <c r="AM36" i="86"/>
  <c r="AN36" i="86" s="1"/>
  <c r="AM32" i="86"/>
  <c r="AN32" i="86" s="1"/>
  <c r="AM28" i="86"/>
  <c r="AN28" i="86" s="1"/>
  <c r="AN23" i="86"/>
  <c r="AN14" i="86"/>
  <c r="AM42" i="67"/>
  <c r="AM40" i="67"/>
  <c r="AM21" i="67"/>
  <c r="AM44" i="67"/>
  <c r="AN44" i="67" s="1"/>
  <c r="AM33" i="67"/>
  <c r="AN33" i="67" s="1"/>
  <c r="AM31" i="67"/>
  <c r="AN31" i="67" s="1"/>
  <c r="AM24" i="67"/>
  <c r="AN24" i="67" s="1"/>
  <c r="AM17" i="67"/>
  <c r="AN17" i="67" s="1"/>
  <c r="AM15" i="67"/>
  <c r="AN15" i="67" s="1"/>
  <c r="AM35" i="67"/>
  <c r="AN35" i="67" s="1"/>
  <c r="AM37" i="67"/>
  <c r="AN37" i="67" s="1"/>
  <c r="AM18" i="67"/>
  <c r="AN18" i="67" s="1"/>
  <c r="AM13" i="67"/>
  <c r="AN13" i="67" s="1"/>
  <c r="AM9" i="67"/>
  <c r="AN9" i="67" s="1"/>
  <c r="AM11" i="67"/>
  <c r="AN11" i="67" s="1"/>
  <c r="AM41" i="67"/>
  <c r="AN41" i="67" s="1"/>
  <c r="AM39" i="67"/>
  <c r="AN39" i="67" s="1"/>
  <c r="AM22" i="67"/>
  <c r="AN22" i="67" s="1"/>
  <c r="AM20" i="67"/>
  <c r="AN20" i="67" s="1"/>
  <c r="AM43" i="67"/>
  <c r="AN43" i="67" s="1"/>
  <c r="AM34" i="67"/>
  <c r="AN34" i="67" s="1"/>
  <c r="AM32" i="67"/>
  <c r="AN32" i="67" s="1"/>
  <c r="AM30" i="67"/>
  <c r="AN30" i="67" s="1"/>
  <c r="AM25" i="67"/>
  <c r="AN25" i="67" s="1"/>
  <c r="AM16" i="67"/>
  <c r="AN16" i="67" s="1"/>
  <c r="AM36" i="67"/>
  <c r="AN36" i="67" s="1"/>
  <c r="AM26" i="67"/>
  <c r="AN26" i="67" s="1"/>
  <c r="AM14" i="67"/>
  <c r="AN14" i="67" s="1"/>
  <c r="AM10" i="67"/>
  <c r="AN10" i="67" s="1"/>
  <c r="AN42" i="67"/>
  <c r="AN40" i="67"/>
  <c r="AM38" i="67"/>
  <c r="AN38" i="67" s="1"/>
  <c r="AM23" i="67"/>
  <c r="AN23" i="67" s="1"/>
  <c r="AN21" i="67"/>
  <c r="AM19" i="67"/>
  <c r="AN19" i="67" s="1"/>
  <c r="AM12" i="67"/>
  <c r="AN12" i="67" s="1"/>
  <c r="AM8" i="67"/>
  <c r="AN8" i="67" s="1"/>
  <c r="AM34" i="66"/>
  <c r="AN34" i="66" s="1"/>
  <c r="AM29" i="66"/>
  <c r="AN29" i="66" s="1"/>
  <c r="AM12" i="66"/>
  <c r="AN12" i="66" s="1"/>
  <c r="AM36" i="66"/>
  <c r="AN36" i="66" s="1"/>
  <c r="AM22" i="66"/>
  <c r="AN22" i="66" s="1"/>
  <c r="AM17" i="66"/>
  <c r="AN17" i="66" s="1"/>
  <c r="AM38" i="66"/>
  <c r="AN38" i="66" s="1"/>
  <c r="AM31" i="66"/>
  <c r="AN31" i="66" s="1"/>
  <c r="AM26" i="66"/>
  <c r="AN26" i="66" s="1"/>
  <c r="AM24" i="66"/>
  <c r="AN24" i="66" s="1"/>
  <c r="AM19" i="66"/>
  <c r="AN19" i="66" s="1"/>
  <c r="AM14" i="66"/>
  <c r="AN14" i="66" s="1"/>
  <c r="AM9" i="66"/>
  <c r="AN9" i="66" s="1"/>
  <c r="AM33" i="66"/>
  <c r="AN33" i="66" s="1"/>
  <c r="AM11" i="66"/>
  <c r="AN11" i="66" s="1"/>
  <c r="AM35" i="66"/>
  <c r="AN35" i="66" s="1"/>
  <c r="AM28" i="66"/>
  <c r="AN28" i="66" s="1"/>
  <c r="AM21" i="66"/>
  <c r="AN21" i="66" s="1"/>
  <c r="AM16" i="66"/>
  <c r="AN16" i="66" s="1"/>
  <c r="AM37" i="66"/>
  <c r="AN37" i="66" s="1"/>
  <c r="AM30" i="66"/>
  <c r="AN30" i="66" s="1"/>
  <c r="AM18" i="66"/>
  <c r="AN18" i="66" s="1"/>
  <c r="AM13" i="66"/>
  <c r="AN13" i="66" s="1"/>
  <c r="AM8" i="66"/>
  <c r="AN8" i="66" s="1"/>
  <c r="AM25" i="66"/>
  <c r="AN25" i="66" s="1"/>
  <c r="AM23" i="66"/>
  <c r="AN23" i="66" s="1"/>
  <c r="AM10" i="66"/>
  <c r="AN10" i="66" s="1"/>
  <c r="AM39" i="66"/>
  <c r="AN39" i="66" s="1"/>
  <c r="AM32" i="66"/>
  <c r="AN32" i="66" s="1"/>
  <c r="AM27" i="66"/>
  <c r="AN27" i="66" s="1"/>
  <c r="AM20" i="66"/>
  <c r="AN20" i="66" s="1"/>
  <c r="AM15" i="66"/>
  <c r="AN15" i="66" s="1"/>
  <c r="AM35" i="85"/>
  <c r="AN35" i="85" s="1"/>
  <c r="AM33" i="85"/>
  <c r="AN33" i="85" s="1"/>
  <c r="AM26" i="85"/>
  <c r="AN26" i="85" s="1"/>
  <c r="AM24" i="85"/>
  <c r="AN24" i="85" s="1"/>
  <c r="AM15" i="85"/>
  <c r="AN15" i="85" s="1"/>
  <c r="AM11" i="85"/>
  <c r="AM9" i="85"/>
  <c r="AN9" i="85" s="1"/>
  <c r="AM37" i="85"/>
  <c r="AN37" i="85" s="1"/>
  <c r="AM28" i="85"/>
  <c r="AN28" i="85" s="1"/>
  <c r="AM19" i="85"/>
  <c r="AN19" i="85" s="1"/>
  <c r="AM17" i="85"/>
  <c r="AN17" i="85" s="1"/>
  <c r="AM30" i="85"/>
  <c r="AN30" i="85" s="1"/>
  <c r="AM21" i="85"/>
  <c r="AN21" i="85" s="1"/>
  <c r="AM40" i="85"/>
  <c r="AN40" i="85" s="1"/>
  <c r="AM39" i="85"/>
  <c r="AN39" i="85" s="1"/>
  <c r="AM23" i="85"/>
  <c r="AN23" i="85" s="1"/>
  <c r="AM14" i="85"/>
  <c r="AN14" i="85" s="1"/>
  <c r="AM34" i="85"/>
  <c r="AN34" i="85" s="1"/>
  <c r="AM32" i="85"/>
  <c r="AN32" i="85" s="1"/>
  <c r="AM27" i="85"/>
  <c r="AN27" i="85" s="1"/>
  <c r="AM25" i="85"/>
  <c r="AN25" i="85" s="1"/>
  <c r="AM12" i="85"/>
  <c r="AN12" i="85" s="1"/>
  <c r="AM10" i="85"/>
  <c r="AN10" i="85" s="1"/>
  <c r="AM8" i="85"/>
  <c r="AN8" i="85" s="1"/>
  <c r="AM36" i="85"/>
  <c r="AN36" i="85" s="1"/>
  <c r="AM29" i="85"/>
  <c r="AN29" i="85" s="1"/>
  <c r="AM18" i="85"/>
  <c r="AN18" i="85" s="1"/>
  <c r="AM16" i="85"/>
  <c r="AN16" i="85" s="1"/>
  <c r="AM38" i="85"/>
  <c r="AN38" i="85" s="1"/>
  <c r="AM22" i="85"/>
  <c r="AN22" i="85" s="1"/>
  <c r="AM20" i="85"/>
  <c r="AN20" i="85" s="1"/>
  <c r="AM31" i="85"/>
  <c r="AN31" i="85" s="1"/>
  <c r="AM13" i="85"/>
  <c r="AN13" i="85" s="1"/>
  <c r="AN11" i="85"/>
  <c r="AM35" i="65"/>
  <c r="AN35" i="65" s="1"/>
  <c r="AM28" i="65"/>
  <c r="AN28" i="65" s="1"/>
  <c r="AM24" i="65"/>
  <c r="AN24" i="65" s="1"/>
  <c r="AM18" i="65"/>
  <c r="AN18" i="65" s="1"/>
  <c r="AM30" i="65"/>
  <c r="AN30" i="65" s="1"/>
  <c r="AM13" i="65"/>
  <c r="AN13" i="65" s="1"/>
  <c r="AM10" i="65"/>
  <c r="AN10" i="65" s="1"/>
  <c r="AM36" i="65"/>
  <c r="AN36" i="65" s="1"/>
  <c r="AM32" i="65"/>
  <c r="AN32" i="65" s="1"/>
  <c r="AM26" i="65"/>
  <c r="AN26" i="65" s="1"/>
  <c r="AM21" i="65"/>
  <c r="AN21" i="65" s="1"/>
  <c r="AM15" i="65"/>
  <c r="AN15" i="65" s="1"/>
  <c r="AM38" i="65"/>
  <c r="AN38" i="65" s="1"/>
  <c r="AM23" i="65"/>
  <c r="AN23" i="65" s="1"/>
  <c r="AM17" i="65"/>
  <c r="AN17" i="65" s="1"/>
  <c r="AM34" i="65"/>
  <c r="AN34" i="65" s="1"/>
  <c r="AM29" i="65"/>
  <c r="AN29" i="65" s="1"/>
  <c r="AM19" i="65"/>
  <c r="AN19" i="65" s="1"/>
  <c r="AM11" i="65"/>
  <c r="AN11" i="65" s="1"/>
  <c r="AM9" i="65"/>
  <c r="AN9" i="65" s="1"/>
  <c r="AM31" i="65"/>
  <c r="AN31" i="65" s="1"/>
  <c r="AM25" i="65"/>
  <c r="AN25" i="65" s="1"/>
  <c r="AM37" i="65"/>
  <c r="AN37" i="65" s="1"/>
  <c r="AM27" i="65"/>
  <c r="AN27" i="65" s="1"/>
  <c r="AM20" i="65"/>
  <c r="AN20" i="65" s="1"/>
  <c r="AM14" i="65"/>
  <c r="AN14" i="65" s="1"/>
  <c r="AM12" i="65"/>
  <c r="AN12" i="65" s="1"/>
  <c r="AM61" i="65"/>
  <c r="AN61" i="65" s="1"/>
  <c r="AM60" i="65"/>
  <c r="AN60" i="65" s="1"/>
  <c r="AM59" i="65"/>
  <c r="AN59" i="65" s="1"/>
  <c r="AM58" i="65"/>
  <c r="AN58" i="65" s="1"/>
  <c r="AM57" i="65"/>
  <c r="AN57" i="65" s="1"/>
  <c r="AM56" i="65"/>
  <c r="AN56" i="65" s="1"/>
  <c r="AM55" i="65"/>
  <c r="AN55" i="65" s="1"/>
  <c r="AM54" i="65"/>
  <c r="AN54" i="65" s="1"/>
  <c r="AM53" i="65"/>
  <c r="AN53" i="65" s="1"/>
  <c r="AM52" i="65"/>
  <c r="AN52" i="65" s="1"/>
  <c r="AM51" i="65"/>
  <c r="AN51" i="65" s="1"/>
  <c r="AM50" i="65"/>
  <c r="AN50" i="65" s="1"/>
  <c r="AM49" i="65"/>
  <c r="AN49" i="65" s="1"/>
  <c r="AM48" i="65"/>
  <c r="AN48" i="65" s="1"/>
  <c r="AM47" i="65"/>
  <c r="AN47" i="65" s="1"/>
  <c r="AM46" i="65"/>
  <c r="AN46" i="65" s="1"/>
  <c r="AM45" i="65"/>
  <c r="AN45" i="65" s="1"/>
  <c r="AM44" i="65"/>
  <c r="AN44" i="65" s="1"/>
  <c r="AM43" i="65"/>
  <c r="AN43" i="65" s="1"/>
  <c r="AM42" i="65"/>
  <c r="AN42" i="65" s="1"/>
  <c r="AM41" i="65"/>
  <c r="AN41" i="65" s="1"/>
  <c r="AM40" i="65"/>
  <c r="AN40" i="65" s="1"/>
  <c r="AM39" i="65"/>
  <c r="AN39" i="65" s="1"/>
  <c r="AM33" i="65"/>
  <c r="AN33" i="65" s="1"/>
  <c r="AM22" i="65"/>
  <c r="AN22" i="65" s="1"/>
  <c r="AM16" i="65"/>
  <c r="AN16" i="65" s="1"/>
  <c r="AM8" i="65"/>
  <c r="AN8" i="65" s="1"/>
  <c r="AI61" i="65"/>
  <c r="AJ61" i="65" s="1"/>
  <c r="AI57" i="65"/>
  <c r="AI53" i="65"/>
  <c r="AI49" i="65"/>
  <c r="AJ49" i="65" s="1"/>
  <c r="AI45" i="65"/>
  <c r="AJ45" i="65" s="1"/>
  <c r="AI41" i="65"/>
  <c r="AJ41" i="65" s="1"/>
  <c r="AI37" i="65"/>
  <c r="AJ37" i="65" s="1"/>
  <c r="AI32" i="65"/>
  <c r="AJ32" i="65" s="1"/>
  <c r="AI29" i="65"/>
  <c r="AJ29" i="65" s="1"/>
  <c r="AI24" i="65"/>
  <c r="AJ24" i="65" s="1"/>
  <c r="AI21" i="65"/>
  <c r="AI12" i="65"/>
  <c r="AJ12" i="65" s="1"/>
  <c r="AI11" i="65"/>
  <c r="AJ11" i="65" s="1"/>
  <c r="AI10" i="65"/>
  <c r="AJ10" i="65" s="1"/>
  <c r="AI16" i="65"/>
  <c r="AJ16" i="65" s="1"/>
  <c r="AI13" i="65"/>
  <c r="AJ13" i="65" s="1"/>
  <c r="AI60" i="65"/>
  <c r="AJ60" i="65" s="1"/>
  <c r="AI56" i="65"/>
  <c r="AJ56" i="65" s="1"/>
  <c r="AI52" i="65"/>
  <c r="AJ52" i="65" s="1"/>
  <c r="AI48" i="65"/>
  <c r="AJ48" i="65" s="1"/>
  <c r="AI44" i="65"/>
  <c r="AJ44" i="65" s="1"/>
  <c r="AI40" i="65"/>
  <c r="AJ40" i="65" s="1"/>
  <c r="AI33" i="65"/>
  <c r="AJ33" i="65" s="1"/>
  <c r="AI25" i="65"/>
  <c r="AJ25" i="65" s="1"/>
  <c r="AI17" i="65"/>
  <c r="AJ17" i="65" s="1"/>
  <c r="AI38" i="65"/>
  <c r="AJ38" i="65" s="1"/>
  <c r="AI30" i="65"/>
  <c r="AJ30" i="65" s="1"/>
  <c r="AI22" i="65"/>
  <c r="AJ22" i="65" s="1"/>
  <c r="AI8" i="65"/>
  <c r="AJ8" i="65" s="1"/>
  <c r="AI59" i="65"/>
  <c r="AJ59" i="65" s="1"/>
  <c r="AI55" i="65"/>
  <c r="AJ55" i="65" s="1"/>
  <c r="AI51" i="65"/>
  <c r="AJ51" i="65" s="1"/>
  <c r="AI47" i="65"/>
  <c r="AJ47" i="65" s="1"/>
  <c r="AI43" i="65"/>
  <c r="AJ43" i="65" s="1"/>
  <c r="AI14" i="65"/>
  <c r="AJ14" i="65" s="1"/>
  <c r="AI39" i="65"/>
  <c r="AJ39" i="65" s="1"/>
  <c r="AI34" i="65"/>
  <c r="AJ34" i="65" s="1"/>
  <c r="AI31" i="65"/>
  <c r="AJ31" i="65" s="1"/>
  <c r="AI26" i="65"/>
  <c r="AJ26" i="65" s="1"/>
  <c r="AI23" i="65"/>
  <c r="AJ23" i="65" s="1"/>
  <c r="AI18" i="65"/>
  <c r="AJ18" i="65" s="1"/>
  <c r="AI9" i="65"/>
  <c r="AJ9" i="65" s="1"/>
  <c r="AI58" i="65"/>
  <c r="AJ58" i="65" s="1"/>
  <c r="AI54" i="65"/>
  <c r="AJ54" i="65" s="1"/>
  <c r="AI50" i="65"/>
  <c r="AJ50" i="65" s="1"/>
  <c r="AI46" i="65"/>
  <c r="AJ46" i="65" s="1"/>
  <c r="AI42" i="65"/>
  <c r="AJ42" i="65" s="1"/>
  <c r="AI36" i="65"/>
  <c r="AJ36" i="65" s="1"/>
  <c r="AI35" i="65"/>
  <c r="AJ35" i="65" s="1"/>
  <c r="AI28" i="65"/>
  <c r="AJ28" i="65" s="1"/>
  <c r="AI27" i="65"/>
  <c r="AJ27" i="65" s="1"/>
  <c r="AI20" i="65"/>
  <c r="AJ20" i="65" s="1"/>
  <c r="AI19" i="65"/>
  <c r="AJ19" i="65" s="1"/>
  <c r="AI15" i="65"/>
  <c r="AJ15" i="65" s="1"/>
  <c r="AJ57" i="65"/>
  <c r="AJ53" i="65"/>
  <c r="AJ21" i="65"/>
  <c r="AI65" i="86"/>
  <c r="AJ65" i="86" s="1"/>
  <c r="AI52" i="86"/>
  <c r="AI49" i="86"/>
  <c r="AJ49" i="86" s="1"/>
  <c r="AI45" i="86"/>
  <c r="AI42" i="86"/>
  <c r="AJ42" i="86" s="1"/>
  <c r="AI39" i="86"/>
  <c r="AJ39" i="86" s="1"/>
  <c r="AI16" i="86"/>
  <c r="AJ16" i="86" s="1"/>
  <c r="AI9" i="86"/>
  <c r="AJ9" i="86" s="1"/>
  <c r="AI74" i="86"/>
  <c r="AJ74" i="86" s="1"/>
  <c r="AI71" i="86"/>
  <c r="AJ71" i="86" s="1"/>
  <c r="AI68" i="86"/>
  <c r="AJ68" i="86" s="1"/>
  <c r="AI62" i="86"/>
  <c r="AJ62" i="86" s="1"/>
  <c r="AI59" i="86"/>
  <c r="AJ59" i="86" s="1"/>
  <c r="AI56" i="86"/>
  <c r="AJ56" i="86" s="1"/>
  <c r="AI33" i="86"/>
  <c r="AJ33" i="86" s="1"/>
  <c r="AI26" i="86"/>
  <c r="AJ26" i="86" s="1"/>
  <c r="AI20" i="86"/>
  <c r="AJ20" i="86" s="1"/>
  <c r="AI13" i="86"/>
  <c r="AJ13" i="86" s="1"/>
  <c r="AI53" i="86"/>
  <c r="AJ53" i="86" s="1"/>
  <c r="AI47" i="86"/>
  <c r="AJ47" i="86" s="1"/>
  <c r="AI46" i="86"/>
  <c r="AJ46" i="86" s="1"/>
  <c r="AI43" i="86"/>
  <c r="AJ43" i="86" s="1"/>
  <c r="AI37" i="86"/>
  <c r="AJ37" i="86" s="1"/>
  <c r="AI23" i="86"/>
  <c r="AJ23" i="86" s="1"/>
  <c r="AI75" i="86"/>
  <c r="AJ75" i="86" s="1"/>
  <c r="AI66" i="86"/>
  <c r="AJ66" i="86" s="1"/>
  <c r="AI63" i="86"/>
  <c r="AJ63" i="86" s="1"/>
  <c r="AI50" i="86"/>
  <c r="AJ50" i="86" s="1"/>
  <c r="AI40" i="86"/>
  <c r="AJ40" i="86" s="1"/>
  <c r="AI17" i="86"/>
  <c r="AJ17" i="86" s="1"/>
  <c r="AI10" i="86"/>
  <c r="AJ10" i="86" s="1"/>
  <c r="AI72" i="86"/>
  <c r="AJ72" i="86" s="1"/>
  <c r="AI69" i="86"/>
  <c r="AJ69" i="86" s="1"/>
  <c r="AI60" i="86"/>
  <c r="AJ60" i="86" s="1"/>
  <c r="AI57" i="86"/>
  <c r="AJ57" i="86" s="1"/>
  <c r="AI54" i="86"/>
  <c r="AJ54" i="86" s="1"/>
  <c r="AI34" i="86"/>
  <c r="AJ34" i="86" s="1"/>
  <c r="AI27" i="86"/>
  <c r="AJ27" i="86" s="1"/>
  <c r="AI24" i="86"/>
  <c r="AJ24" i="86" s="1"/>
  <c r="AI21" i="86"/>
  <c r="AJ21" i="86" s="1"/>
  <c r="AI14" i="86"/>
  <c r="AJ14" i="86" s="1"/>
  <c r="AI51" i="86"/>
  <c r="AJ51" i="86" s="1"/>
  <c r="AI48" i="86"/>
  <c r="AJ48" i="86" s="1"/>
  <c r="AI44" i="86"/>
  <c r="AJ44" i="86" s="1"/>
  <c r="AI41" i="86"/>
  <c r="AJ41" i="86" s="1"/>
  <c r="AI38" i="86"/>
  <c r="AJ38" i="86" s="1"/>
  <c r="AI30" i="86"/>
  <c r="AJ30" i="86" s="1"/>
  <c r="AI18" i="86"/>
  <c r="AJ18" i="86" s="1"/>
  <c r="AI11" i="86"/>
  <c r="AJ11" i="86" s="1"/>
  <c r="AI73" i="86"/>
  <c r="AJ73" i="86" s="1"/>
  <c r="AI70" i="86"/>
  <c r="AJ70" i="86" s="1"/>
  <c r="AI67" i="86"/>
  <c r="AJ67" i="86" s="1"/>
  <c r="AI64" i="86"/>
  <c r="AJ64" i="86" s="1"/>
  <c r="AI61" i="86"/>
  <c r="AJ61" i="86" s="1"/>
  <c r="AI55" i="86"/>
  <c r="AJ55" i="86" s="1"/>
  <c r="AI35" i="86"/>
  <c r="AJ35" i="86" s="1"/>
  <c r="AI8" i="86"/>
  <c r="AJ8" i="86" s="1"/>
  <c r="AI58" i="86"/>
  <c r="AJ58" i="86" s="1"/>
  <c r="AJ52" i="86"/>
  <c r="AJ45" i="86"/>
  <c r="AI36" i="86"/>
  <c r="AJ36" i="86" s="1"/>
  <c r="AI32" i="86"/>
  <c r="AJ32" i="86" s="1"/>
  <c r="AI31" i="86"/>
  <c r="AJ31" i="86" s="1"/>
  <c r="AI28" i="86"/>
  <c r="AJ28" i="86" s="1"/>
  <c r="AI25" i="86"/>
  <c r="AJ25" i="86" s="1"/>
  <c r="AI22" i="86"/>
  <c r="AJ22" i="86" s="1"/>
  <c r="AI19" i="86"/>
  <c r="AJ19" i="86" s="1"/>
  <c r="AI15" i="86"/>
  <c r="AJ15" i="86" s="1"/>
  <c r="AI12" i="86"/>
  <c r="AJ12" i="86" s="1"/>
  <c r="AI40" i="85"/>
  <c r="AI38" i="85"/>
  <c r="AJ38" i="85" s="1"/>
  <c r="AI35" i="85"/>
  <c r="AJ35" i="85" s="1"/>
  <c r="AI20" i="85"/>
  <c r="AJ20" i="85" s="1"/>
  <c r="AI12" i="85"/>
  <c r="AJ12" i="85" s="1"/>
  <c r="AI31" i="85"/>
  <c r="AJ31" i="85" s="1"/>
  <c r="AI28" i="85"/>
  <c r="AJ28" i="85" s="1"/>
  <c r="AI16" i="85"/>
  <c r="AJ16" i="85" s="1"/>
  <c r="AI13" i="85"/>
  <c r="AJ13" i="85" s="1"/>
  <c r="AI24" i="85"/>
  <c r="AJ24" i="85" s="1"/>
  <c r="AI21" i="85"/>
  <c r="AJ21" i="85" s="1"/>
  <c r="AI17" i="85"/>
  <c r="AJ17" i="85" s="1"/>
  <c r="AI8" i="85"/>
  <c r="AJ8" i="85" s="1"/>
  <c r="AI39" i="85"/>
  <c r="AJ39" i="85" s="1"/>
  <c r="AI36" i="85"/>
  <c r="AJ36" i="85" s="1"/>
  <c r="AI29" i="85"/>
  <c r="AJ29" i="85" s="1"/>
  <c r="AI25" i="85"/>
  <c r="AJ25" i="85" s="1"/>
  <c r="AI14" i="85"/>
  <c r="AJ14" i="85" s="1"/>
  <c r="AI9" i="85"/>
  <c r="AJ9" i="85" s="1"/>
  <c r="AI32" i="85"/>
  <c r="AJ32" i="85" s="1"/>
  <c r="AI22" i="85"/>
  <c r="AJ22" i="85" s="1"/>
  <c r="AI18" i="85"/>
  <c r="AJ18" i="85" s="1"/>
  <c r="AI37" i="85"/>
  <c r="AJ37" i="85" s="1"/>
  <c r="AI33" i="85"/>
  <c r="AJ33" i="85" s="1"/>
  <c r="AI26" i="85"/>
  <c r="AJ26" i="85" s="1"/>
  <c r="AI19" i="85"/>
  <c r="AJ19" i="85" s="1"/>
  <c r="AI10" i="85"/>
  <c r="AJ10" i="85" s="1"/>
  <c r="AI30" i="85"/>
  <c r="AJ30" i="85" s="1"/>
  <c r="AI27" i="85"/>
  <c r="AJ27" i="85" s="1"/>
  <c r="AI15" i="85"/>
  <c r="AJ15" i="85" s="1"/>
  <c r="AI11" i="85"/>
  <c r="AJ11" i="85" s="1"/>
  <c r="AJ40" i="85"/>
  <c r="AI34" i="85"/>
  <c r="AJ34" i="85" s="1"/>
  <c r="AI23" i="85"/>
  <c r="AJ23" i="85" s="1"/>
  <c r="AI38" i="67"/>
  <c r="AJ38" i="67" s="1"/>
  <c r="AI26" i="67"/>
  <c r="AJ26" i="67" s="1"/>
  <c r="AI8" i="67"/>
  <c r="AJ8" i="67" s="1"/>
  <c r="AI35" i="67"/>
  <c r="AJ35" i="67" s="1"/>
  <c r="AI31" i="67"/>
  <c r="AJ31" i="67" s="1"/>
  <c r="AI25" i="67"/>
  <c r="AJ25" i="67" s="1"/>
  <c r="AI13" i="67"/>
  <c r="AJ13" i="67" s="1"/>
  <c r="AI43" i="67"/>
  <c r="AJ43" i="67" s="1"/>
  <c r="AI20" i="67"/>
  <c r="AJ20" i="67" s="1"/>
  <c r="AI15" i="67"/>
  <c r="AJ15" i="67" s="1"/>
  <c r="AI14" i="67"/>
  <c r="AJ14" i="67" s="1"/>
  <c r="AI10" i="67"/>
  <c r="AJ10" i="67" s="1"/>
  <c r="AI9" i="67"/>
  <c r="AJ9" i="67" s="1"/>
  <c r="AI39" i="67"/>
  <c r="AJ39" i="67" s="1"/>
  <c r="AI36" i="67"/>
  <c r="AJ36" i="67" s="1"/>
  <c r="AI32" i="67"/>
  <c r="AJ32" i="67" s="1"/>
  <c r="AI44" i="67"/>
  <c r="AJ44" i="67" s="1"/>
  <c r="AI40" i="67"/>
  <c r="AJ40" i="67" s="1"/>
  <c r="AI21" i="67"/>
  <c r="AJ21" i="67" s="1"/>
  <c r="AI16" i="67"/>
  <c r="AJ16" i="67" s="1"/>
  <c r="AI11" i="67"/>
  <c r="AJ11" i="67" s="1"/>
  <c r="AI33" i="67"/>
  <c r="AJ33" i="67" s="1"/>
  <c r="AI18" i="67"/>
  <c r="AJ18" i="67" s="1"/>
  <c r="AI41" i="67"/>
  <c r="AJ41" i="67" s="1"/>
  <c r="AI37" i="67"/>
  <c r="AJ37" i="67" s="1"/>
  <c r="AI34" i="67"/>
  <c r="AJ34" i="67" s="1"/>
  <c r="AI22" i="67"/>
  <c r="AJ22" i="67" s="1"/>
  <c r="AI17" i="67"/>
  <c r="AJ17" i="67" s="1"/>
  <c r="AI42" i="67"/>
  <c r="AJ42" i="67" s="1"/>
  <c r="AI30" i="67"/>
  <c r="AJ30" i="67" s="1"/>
  <c r="AI24" i="67"/>
  <c r="AJ24" i="67" s="1"/>
  <c r="AI23" i="67"/>
  <c r="AJ23" i="67" s="1"/>
  <c r="AI19" i="67"/>
  <c r="AJ19" i="67" s="1"/>
  <c r="AI12" i="67"/>
  <c r="AJ12" i="67" s="1"/>
  <c r="AI12" i="66"/>
  <c r="AI9" i="66"/>
  <c r="AI37" i="66"/>
  <c r="AJ37" i="66" s="1"/>
  <c r="AI24" i="66"/>
  <c r="AJ24" i="66" s="1"/>
  <c r="AI21" i="66"/>
  <c r="AJ21" i="66" s="1"/>
  <c r="AI18" i="66"/>
  <c r="AJ18" i="66" s="1"/>
  <c r="AI15" i="66"/>
  <c r="AJ15" i="66" s="1"/>
  <c r="AI34" i="66"/>
  <c r="AJ34" i="66" s="1"/>
  <c r="AI31" i="66"/>
  <c r="AJ31" i="66" s="1"/>
  <c r="AI28" i="66"/>
  <c r="AJ28" i="66" s="1"/>
  <c r="AI25" i="66"/>
  <c r="AJ25" i="66" s="1"/>
  <c r="AI10" i="66"/>
  <c r="AJ10" i="66" s="1"/>
  <c r="AI13" i="66"/>
  <c r="AJ13" i="66" s="1"/>
  <c r="AI38" i="66"/>
  <c r="AJ38" i="66" s="1"/>
  <c r="AI35" i="66"/>
  <c r="AJ35" i="66" s="1"/>
  <c r="AI29" i="66"/>
  <c r="AJ29" i="66" s="1"/>
  <c r="AI26" i="66"/>
  <c r="AJ26" i="66" s="1"/>
  <c r="AI22" i="66"/>
  <c r="AJ22" i="66" s="1"/>
  <c r="AI19" i="66"/>
  <c r="AJ19" i="66" s="1"/>
  <c r="AI16" i="66"/>
  <c r="AJ16" i="66" s="1"/>
  <c r="AI32" i="66"/>
  <c r="AJ32" i="66" s="1"/>
  <c r="AI11" i="66"/>
  <c r="AJ11" i="66" s="1"/>
  <c r="AI8" i="66"/>
  <c r="AJ8" i="66" s="1"/>
  <c r="AI20" i="66"/>
  <c r="AJ20" i="66" s="1"/>
  <c r="AI14" i="66"/>
  <c r="AJ14" i="66" s="1"/>
  <c r="AI39" i="66"/>
  <c r="AJ39" i="66" s="1"/>
  <c r="AI36" i="66"/>
  <c r="AJ36" i="66" s="1"/>
  <c r="AI33" i="66"/>
  <c r="AJ33" i="66" s="1"/>
  <c r="AI30" i="66"/>
  <c r="AJ30" i="66" s="1"/>
  <c r="AI27" i="66"/>
  <c r="AJ27" i="66" s="1"/>
  <c r="AI23" i="66"/>
  <c r="AJ23" i="66" s="1"/>
  <c r="AI17" i="66"/>
  <c r="AJ17" i="66" s="1"/>
  <c r="AJ12" i="66"/>
  <c r="AJ9" i="66"/>
  <c r="V125" i="78"/>
  <c r="X125" i="78" s="1"/>
  <c r="AD121" i="78"/>
  <c r="V130" i="78"/>
  <c r="X130" i="78" s="1"/>
  <c r="AD130" i="78"/>
  <c r="AD9" i="78"/>
  <c r="V9" i="78"/>
  <c r="X9" i="78" s="1"/>
  <c r="V136" i="78"/>
  <c r="X136" i="78" s="1"/>
  <c r="AD136" i="78"/>
  <c r="V123" i="78"/>
  <c r="X123" i="78" s="1"/>
  <c r="AD123" i="78"/>
  <c r="V133" i="78"/>
  <c r="X133" i="78" s="1"/>
  <c r="AD133" i="78"/>
  <c r="V135" i="78"/>
  <c r="X135" i="78" s="1"/>
  <c r="AD135" i="78"/>
  <c r="AD8" i="78"/>
  <c r="V122" i="78"/>
  <c r="X122" i="78" s="1"/>
  <c r="AD122" i="78"/>
  <c r="V124" i="78"/>
  <c r="X124" i="78" s="1"/>
  <c r="AD124" i="78"/>
  <c r="V131" i="78"/>
  <c r="X131" i="78" s="1"/>
  <c r="AD131" i="78"/>
  <c r="V126" i="78"/>
  <c r="X126" i="78" s="1"/>
  <c r="AD126" i="78"/>
  <c r="V128" i="78"/>
  <c r="X128" i="78" s="1"/>
  <c r="AD128" i="78"/>
  <c r="AD56" i="65"/>
  <c r="V56" i="65"/>
  <c r="X56" i="65" s="1"/>
  <c r="AD45" i="65"/>
  <c r="V45" i="65"/>
  <c r="X45" i="65" s="1"/>
  <c r="AD42" i="65"/>
  <c r="V42" i="65"/>
  <c r="X42" i="65" s="1"/>
  <c r="AD54" i="65"/>
  <c r="V54" i="65"/>
  <c r="X54" i="65" s="1"/>
  <c r="AD58" i="65"/>
  <c r="V58" i="65"/>
  <c r="X58" i="65" s="1"/>
  <c r="AD50" i="65"/>
  <c r="V50" i="65"/>
  <c r="X50" i="65" s="1"/>
  <c r="AD52" i="65"/>
  <c r="V52" i="65"/>
  <c r="X52" i="65" s="1"/>
  <c r="AD61" i="65"/>
  <c r="V61" i="65"/>
  <c r="X61" i="65" s="1"/>
  <c r="AD59" i="65"/>
  <c r="V59" i="65"/>
  <c r="X59" i="65" s="1"/>
  <c r="AD60" i="65"/>
  <c r="V60" i="65"/>
  <c r="X60" i="65" s="1"/>
  <c r="AD49" i="65"/>
  <c r="V49" i="65"/>
  <c r="X49" i="65" s="1"/>
  <c r="AD43" i="65"/>
  <c r="V43" i="65"/>
  <c r="X43" i="65" s="1"/>
  <c r="AD46" i="65"/>
  <c r="V46" i="65"/>
  <c r="X46" i="65" s="1"/>
  <c r="AD53" i="65"/>
  <c r="V53" i="65"/>
  <c r="X53" i="65" s="1"/>
  <c r="AD47" i="65"/>
  <c r="V47" i="65"/>
  <c r="X47" i="65" s="1"/>
  <c r="AD57" i="65"/>
  <c r="V57" i="65"/>
  <c r="X57" i="65" s="1"/>
  <c r="AD44" i="65"/>
  <c r="V44" i="65"/>
  <c r="X44" i="65" s="1"/>
  <c r="AD51" i="65"/>
  <c r="V51" i="65"/>
  <c r="X51" i="65" s="1"/>
  <c r="AD55" i="65"/>
  <c r="V55" i="65"/>
  <c r="X55" i="65" s="1"/>
  <c r="V19" i="65"/>
  <c r="AB19" i="65"/>
  <c r="AB16" i="65"/>
  <c r="V16" i="65"/>
  <c r="V35" i="65"/>
  <c r="AB35" i="65"/>
  <c r="AB39" i="65"/>
  <c r="V39" i="65"/>
  <c r="V27" i="65"/>
  <c r="AB27" i="65"/>
  <c r="AD40" i="65"/>
  <c r="V40" i="65"/>
  <c r="X40" i="65" s="1"/>
  <c r="V38" i="65"/>
  <c r="AB38" i="65"/>
  <c r="V33" i="65"/>
  <c r="AB33" i="65"/>
  <c r="V17" i="65"/>
  <c r="AB17" i="65"/>
  <c r="AB21" i="65"/>
  <c r="V21" i="65"/>
  <c r="AB29" i="65"/>
  <c r="V29" i="65"/>
  <c r="AB31" i="65"/>
  <c r="V31" i="65"/>
  <c r="V22" i="65"/>
  <c r="AB22" i="65"/>
  <c r="V14" i="65"/>
  <c r="AB14" i="65"/>
  <c r="AB37" i="65"/>
  <c r="V37" i="65"/>
  <c r="V11" i="65"/>
  <c r="AB11" i="65"/>
  <c r="AB34" i="65"/>
  <c r="V34" i="65"/>
  <c r="AB26" i="65"/>
  <c r="V26" i="65"/>
  <c r="AB23" i="65"/>
  <c r="V23" i="65"/>
  <c r="AB10" i="65"/>
  <c r="V10" i="65"/>
  <c r="V9" i="65"/>
  <c r="AB9" i="65"/>
  <c r="AB32" i="65"/>
  <c r="V32" i="65"/>
  <c r="AB15" i="65"/>
  <c r="V15" i="65"/>
  <c r="AB13" i="65"/>
  <c r="V13" i="65"/>
  <c r="V25" i="65"/>
  <c r="AB25" i="65"/>
  <c r="V22" i="85"/>
  <c r="AB22" i="85"/>
  <c r="V12" i="85"/>
  <c r="AB12" i="85"/>
  <c r="V25" i="85"/>
  <c r="AB25" i="85"/>
  <c r="AB39" i="85"/>
  <c r="V39" i="85"/>
  <c r="AB32" i="85"/>
  <c r="V32" i="85"/>
  <c r="V38" i="85"/>
  <c r="AB38" i="85"/>
  <c r="AB24" i="85"/>
  <c r="V24" i="85"/>
  <c r="V36" i="85"/>
  <c r="AB36" i="85"/>
  <c r="AB16" i="85"/>
  <c r="V16" i="85"/>
  <c r="AD40" i="85"/>
  <c r="V40" i="85"/>
  <c r="X40" i="85" s="1"/>
  <c r="AB31" i="85"/>
  <c r="V31" i="85"/>
  <c r="V17" i="85"/>
  <c r="AB17" i="85"/>
  <c r="AB18" i="85"/>
  <c r="V18" i="85"/>
  <c r="AB26" i="85"/>
  <c r="V26" i="85"/>
  <c r="AB23" i="85"/>
  <c r="V23" i="85"/>
  <c r="V13" i="85"/>
  <c r="AB13" i="85"/>
  <c r="V20" i="85"/>
  <c r="AB20" i="85"/>
  <c r="V27" i="85"/>
  <c r="AB27" i="85"/>
  <c r="AB29" i="85"/>
  <c r="V29" i="85"/>
  <c r="V28" i="85"/>
  <c r="AB28" i="85"/>
  <c r="V35" i="85"/>
  <c r="AB35" i="85"/>
  <c r="V33" i="85"/>
  <c r="AB33" i="85"/>
  <c r="AB10" i="85"/>
  <c r="V10" i="85"/>
  <c r="AB8" i="85"/>
  <c r="V8" i="85"/>
  <c r="V30" i="85"/>
  <c r="AB30" i="85"/>
  <c r="AB37" i="85"/>
  <c r="V37" i="85"/>
  <c r="AB21" i="85"/>
  <c r="V21" i="85"/>
  <c r="V14" i="85"/>
  <c r="AB14" i="85"/>
  <c r="V11" i="85"/>
  <c r="AB11" i="85"/>
  <c r="AB33" i="66"/>
  <c r="AB13" i="66"/>
  <c r="V13" i="66"/>
  <c r="AB32" i="66"/>
  <c r="V32" i="66"/>
  <c r="AB23" i="66"/>
  <c r="V23" i="66"/>
  <c r="V25" i="66"/>
  <c r="AB25" i="66"/>
  <c r="V9" i="66"/>
  <c r="AB9" i="66"/>
  <c r="V22" i="66"/>
  <c r="AB22" i="66"/>
  <c r="AB10" i="66"/>
  <c r="V10" i="66"/>
  <c r="V14" i="66"/>
  <c r="AB14" i="66"/>
  <c r="V30" i="66"/>
  <c r="AB30" i="66"/>
  <c r="AB26" i="66"/>
  <c r="V26" i="66"/>
  <c r="AB15" i="66"/>
  <c r="V15" i="66"/>
  <c r="AB37" i="66"/>
  <c r="V37" i="66"/>
  <c r="AB18" i="66"/>
  <c r="V18" i="66"/>
  <c r="V19" i="66"/>
  <c r="AB19" i="66"/>
  <c r="V17" i="66"/>
  <c r="AB17" i="66"/>
  <c r="V36" i="66"/>
  <c r="AB36" i="66"/>
  <c r="AB24" i="66"/>
  <c r="V24" i="66"/>
  <c r="V11" i="66"/>
  <c r="AB11" i="66"/>
  <c r="V38" i="66"/>
  <c r="AB38" i="66"/>
  <c r="V27" i="66"/>
  <c r="AB27" i="66"/>
  <c r="AB34" i="66"/>
  <c r="V34" i="66"/>
  <c r="V35" i="66"/>
  <c r="AB35" i="66"/>
  <c r="V20" i="86"/>
  <c r="V36" i="86"/>
  <c r="V31" i="86"/>
  <c r="V53" i="86"/>
  <c r="AB53" i="86"/>
  <c r="AB44" i="86"/>
  <c r="V44" i="86"/>
  <c r="V58" i="86"/>
  <c r="AB58" i="86"/>
  <c r="V40" i="86"/>
  <c r="AB40" i="86"/>
  <c r="AB49" i="86"/>
  <c r="V49" i="86"/>
  <c r="AB60" i="86"/>
  <c r="V60" i="86"/>
  <c r="AB47" i="86"/>
  <c r="V47" i="86"/>
  <c r="V64" i="86"/>
  <c r="AB64" i="86"/>
  <c r="V74" i="86"/>
  <c r="AB74" i="86"/>
  <c r="V39" i="86"/>
  <c r="AB39" i="86"/>
  <c r="V42" i="86"/>
  <c r="AB42" i="86"/>
  <c r="V43" i="86"/>
  <c r="AB43" i="86"/>
  <c r="AB51" i="86"/>
  <c r="V51" i="86"/>
  <c r="V55" i="86"/>
  <c r="AB55" i="86"/>
  <c r="AB65" i="86"/>
  <c r="V65" i="86"/>
  <c r="V71" i="86"/>
  <c r="AB71" i="86"/>
  <c r="AB70" i="86"/>
  <c r="V70" i="86"/>
  <c r="AB67" i="86"/>
  <c r="V67" i="86"/>
  <c r="V56" i="86"/>
  <c r="AB56" i="86"/>
  <c r="AB68" i="86"/>
  <c r="V68" i="86"/>
  <c r="V63" i="86"/>
  <c r="AB63" i="86"/>
  <c r="V45" i="86"/>
  <c r="AB45" i="86"/>
  <c r="AB52" i="86"/>
  <c r="V52" i="86"/>
  <c r="AB62" i="86"/>
  <c r="V62" i="86"/>
  <c r="AB41" i="86"/>
  <c r="V41" i="86"/>
  <c r="V66" i="86"/>
  <c r="AB66" i="86"/>
  <c r="V50" i="86"/>
  <c r="AB50" i="86"/>
  <c r="AB46" i="86"/>
  <c r="V46" i="86"/>
  <c r="V72" i="86"/>
  <c r="AB72" i="86"/>
  <c r="V61" i="86"/>
  <c r="AB61" i="86"/>
  <c r="V69" i="86"/>
  <c r="AB69" i="86"/>
  <c r="AB37" i="86"/>
  <c r="V37" i="86"/>
  <c r="V11" i="86"/>
  <c r="AB11" i="86"/>
  <c r="V33" i="86"/>
  <c r="AB33" i="86"/>
  <c r="AB10" i="86"/>
  <c r="V10" i="86"/>
  <c r="V22" i="86"/>
  <c r="AB22" i="86"/>
  <c r="AB9" i="86"/>
  <c r="V9" i="86"/>
  <c r="V19" i="86"/>
  <c r="AB19" i="86"/>
  <c r="AB18" i="86"/>
  <c r="V18" i="86"/>
  <c r="AB34" i="86"/>
  <c r="V34" i="86"/>
  <c r="V14" i="86"/>
  <c r="AB14" i="86"/>
  <c r="AB15" i="86"/>
  <c r="V15" i="86"/>
  <c r="V8" i="86"/>
  <c r="AB8" i="86"/>
  <c r="AB26" i="86"/>
  <c r="V26" i="86"/>
  <c r="V27" i="86"/>
  <c r="AB27" i="86"/>
  <c r="V32" i="86"/>
  <c r="AB32" i="86"/>
  <c r="AB23" i="86"/>
  <c r="V23" i="86"/>
  <c r="V35" i="86"/>
  <c r="AB35" i="86"/>
  <c r="V17" i="86"/>
  <c r="AB17" i="86"/>
  <c r="V38" i="86"/>
  <c r="AB38" i="86"/>
  <c r="AB13" i="86"/>
  <c r="V13" i="86"/>
  <c r="V24" i="67"/>
  <c r="AB24" i="67"/>
  <c r="V15" i="67"/>
  <c r="AB15" i="67"/>
  <c r="V35" i="67"/>
  <c r="AB35" i="67"/>
  <c r="V16" i="67"/>
  <c r="AB16" i="67"/>
  <c r="V25" i="67"/>
  <c r="AB25" i="67"/>
  <c r="AB31" i="67"/>
  <c r="V31" i="67"/>
  <c r="AB39" i="67"/>
  <c r="V39" i="67"/>
  <c r="AB12" i="67"/>
  <c r="V12" i="67"/>
  <c r="V32" i="67"/>
  <c r="AB32" i="67"/>
  <c r="AB21" i="67"/>
  <c r="V21" i="67"/>
  <c r="V26" i="67"/>
  <c r="AB26" i="67"/>
  <c r="V8" i="67"/>
  <c r="AB8" i="67"/>
  <c r="V41" i="67"/>
  <c r="AB41" i="67"/>
  <c r="AB13" i="67"/>
  <c r="V13" i="67"/>
  <c r="AB20" i="67"/>
  <c r="V20" i="67"/>
  <c r="V17" i="67"/>
  <c r="AB17" i="67"/>
  <c r="V40" i="67"/>
  <c r="AB40" i="67"/>
  <c r="AB37" i="67"/>
  <c r="V37" i="67"/>
  <c r="AB36" i="67"/>
  <c r="V36" i="67"/>
  <c r="AB44" i="67"/>
  <c r="V44" i="67"/>
  <c r="AB19" i="67"/>
  <c r="V19" i="67"/>
  <c r="V10" i="67"/>
  <c r="AB10" i="67"/>
  <c r="V34" i="67"/>
  <c r="AB34" i="67"/>
  <c r="V33" i="67"/>
  <c r="AB33" i="67"/>
  <c r="V43" i="67"/>
  <c r="AB43" i="67"/>
  <c r="AB42" i="67"/>
  <c r="V42" i="67"/>
  <c r="V9" i="67"/>
  <c r="AB9" i="67"/>
  <c r="BD41" i="87" l="1"/>
  <c r="BD43" i="87"/>
  <c r="BD26" i="87"/>
  <c r="BD17" i="87"/>
  <c r="BD20" i="87"/>
  <c r="BD44" i="87"/>
  <c r="BD46" i="87"/>
  <c r="BD48" i="87"/>
  <c r="BD13" i="87"/>
  <c r="BD15" i="87"/>
  <c r="BD53" i="87"/>
  <c r="BD19" i="87"/>
  <c r="BD36" i="87"/>
  <c r="BD40" i="87"/>
  <c r="BD14" i="87"/>
  <c r="BD23" i="87"/>
  <c r="BD22" i="87"/>
  <c r="BD29" i="87"/>
  <c r="BD49" i="87"/>
  <c r="BD54" i="87"/>
  <c r="BD30" i="87"/>
  <c r="BD51" i="87"/>
  <c r="BD33" i="87"/>
  <c r="BD24" i="87"/>
  <c r="BD39" i="87"/>
  <c r="BD31" i="87"/>
  <c r="BD35" i="87"/>
  <c r="BD34" i="87"/>
  <c r="BD37" i="87"/>
  <c r="BD32" i="87"/>
  <c r="BD52" i="87"/>
  <c r="BD38" i="87"/>
  <c r="BD56" i="87"/>
  <c r="BD47" i="87"/>
  <c r="BD42" i="87"/>
  <c r="BD11" i="87"/>
  <c r="BD10" i="87"/>
  <c r="BD25" i="87"/>
  <c r="BD12" i="87"/>
  <c r="BD45" i="87"/>
  <c r="BD28" i="87"/>
  <c r="BD9" i="87"/>
  <c r="BD18" i="87"/>
  <c r="BD8" i="87"/>
  <c r="BD50" i="87"/>
  <c r="BD16" i="87"/>
  <c r="BD21" i="87"/>
  <c r="BD55" i="87"/>
  <c r="BD48" i="74"/>
  <c r="BD49" i="74"/>
  <c r="BD34" i="66"/>
  <c r="BD45" i="86"/>
  <c r="BD28" i="65"/>
  <c r="BD64" i="86"/>
  <c r="BD42" i="67"/>
  <c r="BD9" i="85"/>
  <c r="BD11" i="85"/>
  <c r="BD15" i="65"/>
  <c r="BD33" i="85"/>
  <c r="BD42" i="86"/>
  <c r="BD70" i="86"/>
  <c r="BD33" i="86"/>
  <c r="BD16" i="67"/>
  <c r="BD31" i="65"/>
  <c r="BD35" i="85"/>
  <c r="BD39" i="67"/>
  <c r="BD25" i="86"/>
  <c r="BD17" i="66"/>
  <c r="BD14" i="86"/>
  <c r="BD40" i="86"/>
  <c r="BD18" i="65"/>
  <c r="BD24" i="67"/>
  <c r="BD19" i="85"/>
  <c r="BD21" i="85"/>
  <c r="BD24" i="86"/>
  <c r="BD26" i="85"/>
  <c r="BD69" i="86"/>
  <c r="BD43" i="86"/>
  <c r="BD71" i="86"/>
  <c r="BD26" i="67"/>
  <c r="BD25" i="85"/>
  <c r="BD16" i="86"/>
  <c r="BD43" i="67"/>
  <c r="BD23" i="85"/>
  <c r="BD36" i="85"/>
  <c r="BD73" i="86"/>
  <c r="BD63" i="86"/>
  <c r="BD47" i="86"/>
  <c r="BD18" i="67"/>
  <c r="BD38" i="67"/>
  <c r="BD49" i="86"/>
  <c r="BD48" i="86"/>
  <c r="BD41" i="86"/>
  <c r="BD34" i="65"/>
  <c r="BD12" i="66"/>
  <c r="BD19" i="66"/>
  <c r="BD8" i="67"/>
  <c r="BD17" i="67"/>
  <c r="BD21" i="67"/>
  <c r="BD13" i="67"/>
  <c r="BD30" i="85"/>
  <c r="BD39" i="85"/>
  <c r="BD52" i="86"/>
  <c r="BD34" i="86"/>
  <c r="BD56" i="86"/>
  <c r="BD35" i="65"/>
  <c r="BD29" i="66"/>
  <c r="BD21" i="66"/>
  <c r="BD24" i="85"/>
  <c r="BD58" i="86"/>
  <c r="BD20" i="86"/>
  <c r="BD40" i="67"/>
  <c r="BD15" i="85"/>
  <c r="BD61" i="86"/>
  <c r="BD21" i="86"/>
  <c r="BD23" i="86"/>
  <c r="BD24" i="65"/>
  <c r="BD30" i="67"/>
  <c r="BD11" i="66"/>
  <c r="BD38" i="66"/>
  <c r="BD34" i="67"/>
  <c r="BD36" i="67"/>
  <c r="BD37" i="85"/>
  <c r="BD31" i="85"/>
  <c r="BD38" i="86"/>
  <c r="BD10" i="86"/>
  <c r="BD46" i="86"/>
  <c r="BD68" i="86"/>
  <c r="BD41" i="65"/>
  <c r="BD54" i="65"/>
  <c r="BD43" i="65"/>
  <c r="BD38" i="65"/>
  <c r="BD52" i="65"/>
  <c r="BD32" i="66"/>
  <c r="BD37" i="67"/>
  <c r="BD9" i="67"/>
  <c r="BD27" i="85"/>
  <c r="BD10" i="85"/>
  <c r="BD13" i="85"/>
  <c r="BD22" i="86"/>
  <c r="BD36" i="86"/>
  <c r="BD8" i="86"/>
  <c r="BD17" i="86"/>
  <c r="BD66" i="86"/>
  <c r="BD53" i="86"/>
  <c r="BD10" i="65"/>
  <c r="BD45" i="65"/>
  <c r="BD27" i="65"/>
  <c r="BD47" i="65"/>
  <c r="BD8" i="65"/>
  <c r="BD56" i="65"/>
  <c r="BD13" i="66"/>
  <c r="BD14" i="66"/>
  <c r="BD16" i="66"/>
  <c r="BD18" i="66"/>
  <c r="BD41" i="67"/>
  <c r="BD44" i="67"/>
  <c r="BD20" i="85"/>
  <c r="BD18" i="85"/>
  <c r="BD16" i="85"/>
  <c r="BD38" i="85"/>
  <c r="BD55" i="86"/>
  <c r="BD11" i="86"/>
  <c r="BD51" i="86"/>
  <c r="BD44" i="86"/>
  <c r="BD75" i="86"/>
  <c r="BD13" i="86"/>
  <c r="BD39" i="86"/>
  <c r="BD11" i="65"/>
  <c r="BD49" i="65"/>
  <c r="BD51" i="65"/>
  <c r="BD17" i="65"/>
  <c r="BD60" i="65"/>
  <c r="BD12" i="65"/>
  <c r="BD15" i="66"/>
  <c r="BD20" i="66"/>
  <c r="BD12" i="67"/>
  <c r="BD19" i="67"/>
  <c r="BD33" i="67"/>
  <c r="BD22" i="85"/>
  <c r="BD8" i="85"/>
  <c r="BD28" i="86"/>
  <c r="BD18" i="86"/>
  <c r="BD59" i="86"/>
  <c r="BD21" i="65"/>
  <c r="BD53" i="65"/>
  <c r="BD55" i="65"/>
  <c r="BD13" i="65"/>
  <c r="BD23" i="66"/>
  <c r="BD30" i="66"/>
  <c r="BD22" i="66"/>
  <c r="BD10" i="66"/>
  <c r="BD24" i="66"/>
  <c r="BD22" i="67"/>
  <c r="BD10" i="67"/>
  <c r="BD31" i="67"/>
  <c r="BD34" i="85"/>
  <c r="BD32" i="85"/>
  <c r="BD17" i="85"/>
  <c r="BD28" i="85"/>
  <c r="BD9" i="86"/>
  <c r="BD31" i="86"/>
  <c r="BD65" i="86"/>
  <c r="BD30" i="86"/>
  <c r="BD50" i="86"/>
  <c r="BD62" i="86"/>
  <c r="BD57" i="65"/>
  <c r="BD36" i="65"/>
  <c r="BD19" i="65"/>
  <c r="BD58" i="65"/>
  <c r="BD59" i="65"/>
  <c r="BD16" i="65"/>
  <c r="BD9" i="66"/>
  <c r="BD27" i="66"/>
  <c r="BD36" i="66"/>
  <c r="BD26" i="66"/>
  <c r="BD25" i="66"/>
  <c r="BD31" i="66"/>
  <c r="BD23" i="67"/>
  <c r="BD14" i="67"/>
  <c r="BD35" i="67"/>
  <c r="BD40" i="85"/>
  <c r="BD12" i="86"/>
  <c r="BD32" i="86"/>
  <c r="BD35" i="86"/>
  <c r="BD54" i="86"/>
  <c r="BD37" i="86"/>
  <c r="BD26" i="86"/>
  <c r="BD29" i="65"/>
  <c r="BD61" i="65"/>
  <c r="BD42" i="65"/>
  <c r="BD20" i="65"/>
  <c r="BD9" i="65"/>
  <c r="BD25" i="65"/>
  <c r="BD39" i="66"/>
  <c r="BD28" i="66"/>
  <c r="BD37" i="66"/>
  <c r="BD15" i="67"/>
  <c r="BD14" i="85"/>
  <c r="BD12" i="85"/>
  <c r="BD15" i="86"/>
  <c r="BD67" i="86"/>
  <c r="BD27" i="86"/>
  <c r="BD57" i="86"/>
  <c r="BD32" i="65"/>
  <c r="BD46" i="65"/>
  <c r="BD23" i="65"/>
  <c r="BD14" i="65"/>
  <c r="BD22" i="65"/>
  <c r="BD44" i="65"/>
  <c r="BD33" i="65"/>
  <c r="BD33" i="66"/>
  <c r="BD8" i="66"/>
  <c r="BD35" i="66"/>
  <c r="BD11" i="67"/>
  <c r="BD32" i="67"/>
  <c r="BD20" i="67"/>
  <c r="BD25" i="67"/>
  <c r="BD29" i="85"/>
  <c r="BD19" i="86"/>
  <c r="BD72" i="86"/>
  <c r="BD60" i="86"/>
  <c r="BD74" i="86"/>
  <c r="BD37" i="65"/>
  <c r="BD50" i="65"/>
  <c r="BD26" i="65"/>
  <c r="BD39" i="65"/>
  <c r="BD30" i="65"/>
  <c r="BD48" i="65"/>
  <c r="BD40" i="65"/>
  <c r="D31" i="39"/>
  <c r="D30" i="39"/>
  <c r="D26" i="39"/>
  <c r="D25" i="39"/>
  <c r="D24" i="39"/>
  <c r="D23" i="39"/>
  <c r="D22" i="39"/>
  <c r="D21" i="39"/>
  <c r="D17" i="39"/>
  <c r="D16" i="39"/>
  <c r="D15" i="39"/>
  <c r="D13" i="39"/>
  <c r="D11" i="39"/>
  <c r="D10" i="39"/>
  <c r="D9" i="39"/>
  <c r="D6" i="39"/>
  <c r="E29" i="39"/>
  <c r="E28" i="39"/>
  <c r="E27" i="39"/>
  <c r="E26" i="39"/>
  <c r="E25" i="39"/>
  <c r="E24" i="39"/>
  <c r="E22" i="39"/>
  <c r="E21" i="39"/>
  <c r="E20" i="39"/>
  <c r="E19" i="39"/>
  <c r="E18" i="39"/>
  <c r="E16" i="39"/>
  <c r="E15" i="39"/>
  <c r="E14" i="39"/>
  <c r="E13" i="39"/>
  <c r="E12" i="39"/>
  <c r="E10" i="39"/>
  <c r="E9" i="39"/>
  <c r="E8" i="39"/>
  <c r="E7" i="39"/>
  <c r="E6" i="39"/>
  <c r="D12" i="39" l="1"/>
  <c r="D18" i="39"/>
  <c r="D19" i="39"/>
  <c r="D8" i="39"/>
  <c r="D20" i="39"/>
  <c r="D14" i="39"/>
  <c r="D7" i="39"/>
  <c r="D11" i="35" l="1"/>
  <c r="H5" i="27" s="1"/>
  <c r="D12" i="35"/>
  <c r="B6" i="27" s="1"/>
  <c r="D13" i="35"/>
  <c r="D14" i="35"/>
  <c r="F6" i="27" s="1"/>
  <c r="D15" i="35"/>
  <c r="D16" i="35"/>
  <c r="D17" i="35"/>
  <c r="D18" i="35"/>
  <c r="D19" i="35"/>
  <c r="B13" i="35"/>
  <c r="B14" i="35"/>
  <c r="B15" i="35"/>
  <c r="B16" i="35"/>
  <c r="B17" i="35"/>
  <c r="B18" i="35"/>
  <c r="B19" i="35"/>
  <c r="A14" i="35"/>
  <c r="E6" i="27" s="1"/>
  <c r="A15" i="35"/>
  <c r="A16" i="35"/>
  <c r="A17" i="35"/>
  <c r="A18" i="35"/>
  <c r="A19" i="35"/>
  <c r="P1" i="76" l="1"/>
  <c r="D6" i="27"/>
  <c r="P1" i="81"/>
  <c r="B7" i="27"/>
  <c r="P1" i="80"/>
  <c r="B8" i="27"/>
  <c r="P1" i="202"/>
  <c r="P1" i="77"/>
  <c r="H7" i="27"/>
  <c r="P1" i="79"/>
  <c r="F7" i="27"/>
  <c r="T1" i="82"/>
  <c r="D7" i="27"/>
  <c r="AL139" i="78" l="1"/>
  <c r="AL140" i="78"/>
  <c r="AL141" i="78"/>
  <c r="AL142" i="78"/>
  <c r="AL143" i="78"/>
  <c r="AL144" i="78"/>
  <c r="AL145" i="78"/>
  <c r="AL146" i="78"/>
  <c r="AL147" i="78"/>
  <c r="AL148" i="78"/>
  <c r="AL149" i="78"/>
  <c r="AL150" i="78"/>
  <c r="AL151" i="78"/>
  <c r="AL152" i="78"/>
  <c r="AL153" i="78"/>
  <c r="AL154" i="78"/>
  <c r="AL155" i="78"/>
  <c r="AL156" i="78"/>
  <c r="AL157" i="78"/>
  <c r="AL158" i="78"/>
  <c r="AL159" i="78"/>
  <c r="AL160" i="78"/>
  <c r="AL161" i="78"/>
  <c r="AL162" i="78"/>
  <c r="AL163" i="78"/>
  <c r="AL164" i="78"/>
  <c r="AL165" i="78"/>
  <c r="AL166" i="78"/>
  <c r="AL167" i="78"/>
  <c r="AL168" i="78"/>
  <c r="AL169" i="78"/>
  <c r="AL170" i="78"/>
  <c r="AL171" i="78"/>
  <c r="AL172" i="78"/>
  <c r="AL173" i="78"/>
  <c r="AL174" i="78"/>
  <c r="AL175" i="78"/>
  <c r="AL176" i="78"/>
  <c r="AL177" i="78"/>
  <c r="AL178" i="78"/>
  <c r="AL179" i="78"/>
  <c r="AM139" i="78"/>
  <c r="AN139" i="78" s="1"/>
  <c r="AM140" i="78"/>
  <c r="AN140" i="78" s="1"/>
  <c r="F89" i="85"/>
  <c r="I7" i="186" s="1"/>
  <c r="W141" i="78" l="1"/>
  <c r="W140" i="78"/>
  <c r="W139" i="78"/>
  <c r="E13" i="35" l="1"/>
  <c r="AL67" i="87"/>
  <c r="AH67" i="87"/>
  <c r="AF67" i="87"/>
  <c r="AD67" i="87"/>
  <c r="K67" i="87"/>
  <c r="I67" i="87"/>
  <c r="J67" i="87" s="1"/>
  <c r="Y67" i="87" s="1"/>
  <c r="AL66" i="87"/>
  <c r="AH66" i="87"/>
  <c r="AF66" i="87"/>
  <c r="AD66" i="87"/>
  <c r="K66" i="87"/>
  <c r="I66" i="87"/>
  <c r="J66" i="87" s="1"/>
  <c r="Y66" i="87" s="1"/>
  <c r="AL65" i="87"/>
  <c r="AH65" i="87"/>
  <c r="AF65" i="87"/>
  <c r="AD65" i="87"/>
  <c r="K65" i="87"/>
  <c r="I65" i="87"/>
  <c r="J65" i="87" s="1"/>
  <c r="Y65" i="87" s="1"/>
  <c r="AL64" i="87"/>
  <c r="AH64" i="87"/>
  <c r="AF64" i="87"/>
  <c r="AD64" i="87"/>
  <c r="K64" i="87"/>
  <c r="I64" i="87"/>
  <c r="J64" i="87" s="1"/>
  <c r="Y64" i="87" s="1"/>
  <c r="AL63" i="87"/>
  <c r="AH63" i="87"/>
  <c r="AF63" i="87"/>
  <c r="AD63" i="87"/>
  <c r="K63" i="87"/>
  <c r="I63" i="87"/>
  <c r="J63" i="87" s="1"/>
  <c r="Y63" i="87" s="1"/>
  <c r="AL62" i="87"/>
  <c r="AH62" i="87"/>
  <c r="AF62" i="87"/>
  <c r="AD62" i="87"/>
  <c r="K62" i="87"/>
  <c r="I62" i="87"/>
  <c r="J62" i="87" s="1"/>
  <c r="Y62" i="87" s="1"/>
  <c r="AL61" i="87"/>
  <c r="AH61" i="87"/>
  <c r="AF61" i="87"/>
  <c r="AD61" i="87"/>
  <c r="K61" i="87"/>
  <c r="I61" i="87"/>
  <c r="J61" i="87" s="1"/>
  <c r="Y61" i="87" s="1"/>
  <c r="AL60" i="87"/>
  <c r="AH60" i="87"/>
  <c r="AF60" i="87"/>
  <c r="AD60" i="87"/>
  <c r="K60" i="87"/>
  <c r="I60" i="87"/>
  <c r="J60" i="87" s="1"/>
  <c r="Y60" i="87" s="1"/>
  <c r="AL59" i="87"/>
  <c r="AH59" i="87"/>
  <c r="AF59" i="87"/>
  <c r="AD59" i="87"/>
  <c r="K59" i="87"/>
  <c r="I59" i="87"/>
  <c r="J59" i="87" s="1"/>
  <c r="Y59" i="87" s="1"/>
  <c r="AL58" i="87"/>
  <c r="AH58" i="87"/>
  <c r="AF58" i="87"/>
  <c r="AD58" i="87"/>
  <c r="K58" i="87"/>
  <c r="I58" i="87"/>
  <c r="J58" i="87" s="1"/>
  <c r="Y58" i="87" s="1"/>
  <c r="R58" i="87" s="1"/>
  <c r="AL57" i="87"/>
  <c r="AH57" i="87"/>
  <c r="AF57" i="87"/>
  <c r="AD57" i="87"/>
  <c r="K57" i="87"/>
  <c r="I57" i="87"/>
  <c r="J57" i="87" s="1"/>
  <c r="Y57" i="87" s="1"/>
  <c r="I41" i="85"/>
  <c r="J41" i="85" s="1"/>
  <c r="Y41" i="85" s="1"/>
  <c r="K41" i="85"/>
  <c r="AB41" i="85"/>
  <c r="AF41" i="85"/>
  <c r="I42" i="85"/>
  <c r="J42" i="85" s="1"/>
  <c r="Y42" i="85" s="1"/>
  <c r="K42" i="85"/>
  <c r="AB42" i="85"/>
  <c r="AF42" i="85"/>
  <c r="I43" i="85"/>
  <c r="J43" i="85" s="1"/>
  <c r="Y43" i="85" s="1"/>
  <c r="K43" i="85"/>
  <c r="AB43" i="85"/>
  <c r="AF43" i="85"/>
  <c r="I44" i="85"/>
  <c r="J44" i="85" s="1"/>
  <c r="Y44" i="85" s="1"/>
  <c r="K44" i="85"/>
  <c r="AB44" i="85"/>
  <c r="AF44" i="85"/>
  <c r="I45" i="85"/>
  <c r="J45" i="85" s="1"/>
  <c r="Y45" i="85" s="1"/>
  <c r="K45" i="85"/>
  <c r="AB45" i="85"/>
  <c r="AF45" i="85"/>
  <c r="I46" i="85"/>
  <c r="J46" i="85" s="1"/>
  <c r="Y46" i="85" s="1"/>
  <c r="K46" i="85"/>
  <c r="AB46" i="85"/>
  <c r="AF46" i="85"/>
  <c r="I47" i="85"/>
  <c r="J47" i="85" s="1"/>
  <c r="Y47" i="85" s="1"/>
  <c r="K47" i="85"/>
  <c r="AB47" i="85"/>
  <c r="AF47" i="85"/>
  <c r="I48" i="85"/>
  <c r="J48" i="85" s="1"/>
  <c r="Y48" i="85" s="1"/>
  <c r="K48" i="85"/>
  <c r="AB48" i="85"/>
  <c r="AF48" i="85"/>
  <c r="I49" i="85"/>
  <c r="J49" i="85" s="1"/>
  <c r="Y49" i="85" s="1"/>
  <c r="K49" i="85"/>
  <c r="AB49" i="85"/>
  <c r="AF49" i="85"/>
  <c r="I50" i="85"/>
  <c r="J50" i="85" s="1"/>
  <c r="Y50" i="85" s="1"/>
  <c r="K50" i="85"/>
  <c r="AB50" i="85"/>
  <c r="AF50" i="85"/>
  <c r="I51" i="85"/>
  <c r="J51" i="85" s="1"/>
  <c r="Y51" i="85" s="1"/>
  <c r="K51" i="85"/>
  <c r="AB51" i="85"/>
  <c r="AF51" i="85"/>
  <c r="I52" i="85"/>
  <c r="J52" i="85" s="1"/>
  <c r="Y52" i="85" s="1"/>
  <c r="K52" i="85"/>
  <c r="AB52" i="85"/>
  <c r="AF52" i="85"/>
  <c r="I53" i="85"/>
  <c r="J53" i="85" s="1"/>
  <c r="Y53" i="85" s="1"/>
  <c r="K53" i="85"/>
  <c r="AB53" i="85"/>
  <c r="AF53" i="85"/>
  <c r="I54" i="85"/>
  <c r="J54" i="85" s="1"/>
  <c r="Y54" i="85" s="1"/>
  <c r="K54" i="85"/>
  <c r="AB54" i="85"/>
  <c r="AF54" i="85"/>
  <c r="I55" i="85"/>
  <c r="J55" i="85" s="1"/>
  <c r="Y55" i="85" s="1"/>
  <c r="K55" i="85"/>
  <c r="AB55" i="85"/>
  <c r="AF55" i="85"/>
  <c r="I56" i="85"/>
  <c r="J56" i="85" s="1"/>
  <c r="Y56" i="85" s="1"/>
  <c r="K56" i="85"/>
  <c r="AB56" i="85"/>
  <c r="AF56" i="85"/>
  <c r="I57" i="85"/>
  <c r="J57" i="85" s="1"/>
  <c r="Y57" i="85" s="1"/>
  <c r="K57" i="85"/>
  <c r="AB57" i="85"/>
  <c r="AF57" i="85"/>
  <c r="I58" i="85"/>
  <c r="J58" i="85" s="1"/>
  <c r="Y58" i="85" s="1"/>
  <c r="K58" i="85"/>
  <c r="AB58" i="85"/>
  <c r="AF58" i="85"/>
  <c r="I59" i="85"/>
  <c r="J59" i="85" s="1"/>
  <c r="Y59" i="85" s="1"/>
  <c r="K59" i="85"/>
  <c r="AB59" i="85"/>
  <c r="AF59" i="85"/>
  <c r="I60" i="85"/>
  <c r="J60" i="85" s="1"/>
  <c r="Y60" i="85" s="1"/>
  <c r="K60" i="85"/>
  <c r="AB60" i="85"/>
  <c r="AF60" i="85"/>
  <c r="I61" i="85"/>
  <c r="J61" i="85" s="1"/>
  <c r="Y61" i="85" s="1"/>
  <c r="K61" i="85"/>
  <c r="AB61" i="85"/>
  <c r="AF61" i="85"/>
  <c r="I62" i="85"/>
  <c r="J62" i="85" s="1"/>
  <c r="Y62" i="85" s="1"/>
  <c r="K62" i="85"/>
  <c r="AB62" i="85"/>
  <c r="AF62" i="85"/>
  <c r="I63" i="85"/>
  <c r="J63" i="85" s="1"/>
  <c r="Y63" i="85" s="1"/>
  <c r="K63" i="85"/>
  <c r="AB63" i="85"/>
  <c r="AF63" i="85"/>
  <c r="I64" i="85"/>
  <c r="J64" i="85" s="1"/>
  <c r="Y64" i="85" s="1"/>
  <c r="K64" i="85"/>
  <c r="AB64" i="85"/>
  <c r="AF64" i="85"/>
  <c r="I65" i="85"/>
  <c r="J65" i="85" s="1"/>
  <c r="Y65" i="85" s="1"/>
  <c r="K65" i="85"/>
  <c r="AB65" i="85"/>
  <c r="AF65" i="85"/>
  <c r="I66" i="85"/>
  <c r="J66" i="85" s="1"/>
  <c r="Y66" i="85" s="1"/>
  <c r="K66" i="85"/>
  <c r="AB66" i="85"/>
  <c r="AF66" i="85"/>
  <c r="I67" i="85"/>
  <c r="J67" i="85" s="1"/>
  <c r="Y67" i="85" s="1"/>
  <c r="K67" i="85"/>
  <c r="AB67" i="85"/>
  <c r="AF67" i="85"/>
  <c r="I68" i="85"/>
  <c r="J68" i="85" s="1"/>
  <c r="Y68" i="85" s="1"/>
  <c r="K68" i="85"/>
  <c r="AB68" i="85"/>
  <c r="AF68" i="85"/>
  <c r="I69" i="85"/>
  <c r="J69" i="85" s="1"/>
  <c r="Y69" i="85" s="1"/>
  <c r="K69" i="85"/>
  <c r="AB69" i="85"/>
  <c r="AF69" i="85"/>
  <c r="I70" i="85"/>
  <c r="J70" i="85" s="1"/>
  <c r="Y70" i="85" s="1"/>
  <c r="K70" i="85"/>
  <c r="AB70" i="85"/>
  <c r="AF70" i="85"/>
  <c r="I71" i="85"/>
  <c r="J71" i="85" s="1"/>
  <c r="Y71" i="85" s="1"/>
  <c r="K71" i="85"/>
  <c r="AB71" i="85"/>
  <c r="AF71" i="85"/>
  <c r="I72" i="85"/>
  <c r="J72" i="85" s="1"/>
  <c r="Y72" i="85" s="1"/>
  <c r="K72" i="85"/>
  <c r="AB72" i="85"/>
  <c r="AF72" i="85"/>
  <c r="I73" i="85"/>
  <c r="J73" i="85" s="1"/>
  <c r="Y73" i="85" s="1"/>
  <c r="K73" i="85"/>
  <c r="AB73" i="85"/>
  <c r="AF73" i="85"/>
  <c r="I74" i="85"/>
  <c r="J74" i="85" s="1"/>
  <c r="Y74" i="85" s="1"/>
  <c r="K74" i="85"/>
  <c r="AB74" i="85"/>
  <c r="AF74" i="85"/>
  <c r="I75" i="85"/>
  <c r="J75" i="85" s="1"/>
  <c r="Y75" i="85" s="1"/>
  <c r="K75" i="85"/>
  <c r="AB75" i="85"/>
  <c r="AF75" i="85"/>
  <c r="I76" i="85"/>
  <c r="J76" i="85" s="1"/>
  <c r="Y76" i="85" s="1"/>
  <c r="K76" i="85"/>
  <c r="AB76" i="85"/>
  <c r="AF76" i="85"/>
  <c r="I77" i="85"/>
  <c r="J77" i="85" s="1"/>
  <c r="Y77" i="85" s="1"/>
  <c r="K77" i="85"/>
  <c r="AB77" i="85"/>
  <c r="AF77" i="85"/>
  <c r="I78" i="85"/>
  <c r="J78" i="85" s="1"/>
  <c r="Y78" i="85" s="1"/>
  <c r="K78" i="85"/>
  <c r="AB78" i="85"/>
  <c r="AF78" i="85"/>
  <c r="I79" i="85"/>
  <c r="J79" i="85" s="1"/>
  <c r="Y79" i="85" s="1"/>
  <c r="K79" i="85"/>
  <c r="AB79" i="85"/>
  <c r="AF79" i="85"/>
  <c r="I80" i="85"/>
  <c r="J80" i="85" s="1"/>
  <c r="Y80" i="85" s="1"/>
  <c r="K80" i="85"/>
  <c r="AB80" i="85"/>
  <c r="AF80" i="85"/>
  <c r="I81" i="85"/>
  <c r="J81" i="85" s="1"/>
  <c r="Y81" i="85" s="1"/>
  <c r="K81" i="85"/>
  <c r="AB81" i="85"/>
  <c r="AF81" i="85"/>
  <c r="I82" i="85"/>
  <c r="J82" i="85" s="1"/>
  <c r="Y82" i="85" s="1"/>
  <c r="K82" i="85"/>
  <c r="AB82" i="85"/>
  <c r="AF82" i="85"/>
  <c r="I83" i="85"/>
  <c r="J83" i="85" s="1"/>
  <c r="Y83" i="85" s="1"/>
  <c r="K83" i="85"/>
  <c r="AB83" i="85"/>
  <c r="AF83" i="85"/>
  <c r="I84" i="85"/>
  <c r="J84" i="85" s="1"/>
  <c r="Y84" i="85" s="1"/>
  <c r="K84" i="85"/>
  <c r="AB84" i="85"/>
  <c r="AF84" i="85"/>
  <c r="I85" i="85"/>
  <c r="J85" i="85" s="1"/>
  <c r="Y85" i="85" s="1"/>
  <c r="K85" i="85"/>
  <c r="AB85" i="85"/>
  <c r="AF85" i="85"/>
  <c r="I86" i="85"/>
  <c r="J86" i="85" s="1"/>
  <c r="Y86" i="85" s="1"/>
  <c r="K86" i="85"/>
  <c r="AB86" i="85"/>
  <c r="AF86" i="85"/>
  <c r="I87" i="85"/>
  <c r="J87" i="85" s="1"/>
  <c r="Y87" i="85" s="1"/>
  <c r="K87" i="85"/>
  <c r="AB87" i="85"/>
  <c r="AF87" i="85"/>
  <c r="I88" i="85"/>
  <c r="J88" i="85" s="1"/>
  <c r="Y88" i="85" s="1"/>
  <c r="K88" i="85"/>
  <c r="AB88" i="85"/>
  <c r="AF88" i="85"/>
  <c r="AL15" i="74"/>
  <c r="AH15" i="74"/>
  <c r="AF15" i="74"/>
  <c r="AD15" i="74"/>
  <c r="K15" i="74"/>
  <c r="I15" i="74"/>
  <c r="J15" i="74" s="1"/>
  <c r="Y15" i="74" s="1"/>
  <c r="AL14" i="74"/>
  <c r="AH14" i="74"/>
  <c r="AF14" i="74"/>
  <c r="AD14" i="74"/>
  <c r="K14" i="74"/>
  <c r="I14" i="74"/>
  <c r="J14" i="74" s="1"/>
  <c r="Y14" i="74" s="1"/>
  <c r="AL13" i="74"/>
  <c r="AH13" i="74"/>
  <c r="AF13" i="74"/>
  <c r="AD13" i="74"/>
  <c r="K13" i="74"/>
  <c r="I13" i="74"/>
  <c r="J13" i="74" s="1"/>
  <c r="Y13" i="74" s="1"/>
  <c r="AL12" i="74"/>
  <c r="AH12" i="74"/>
  <c r="AF12" i="74"/>
  <c r="AD12" i="74"/>
  <c r="K12" i="74"/>
  <c r="I12" i="74"/>
  <c r="J12" i="74" s="1"/>
  <c r="Y12" i="74" s="1"/>
  <c r="AL11" i="74"/>
  <c r="AH11" i="74"/>
  <c r="AF11" i="74"/>
  <c r="AD11" i="74"/>
  <c r="K11" i="74"/>
  <c r="I11" i="74"/>
  <c r="J11" i="74" s="1"/>
  <c r="Y11" i="74" s="1"/>
  <c r="AL10" i="74"/>
  <c r="AH10" i="74"/>
  <c r="AF10" i="74"/>
  <c r="AD10" i="74"/>
  <c r="K10" i="74"/>
  <c r="I10" i="74"/>
  <c r="J10" i="74" s="1"/>
  <c r="Y10" i="74" s="1"/>
  <c r="AL9" i="74"/>
  <c r="AH9" i="74"/>
  <c r="AF9" i="74"/>
  <c r="AD9" i="74"/>
  <c r="K9" i="74"/>
  <c r="I9" i="74"/>
  <c r="J9" i="74" s="1"/>
  <c r="Y9" i="74" s="1"/>
  <c r="AL8" i="74"/>
  <c r="AH8" i="74"/>
  <c r="AF8" i="74"/>
  <c r="AD8" i="74"/>
  <c r="K8" i="74"/>
  <c r="I8" i="74"/>
  <c r="J8" i="74" s="1"/>
  <c r="Y8" i="74" s="1"/>
  <c r="O15" i="74" l="1"/>
  <c r="P15" i="74"/>
  <c r="M15" i="74"/>
  <c r="N15" i="74"/>
  <c r="L15" i="74"/>
  <c r="L14" i="74"/>
  <c r="M14" i="74"/>
  <c r="N14" i="74"/>
  <c r="O14" i="74"/>
  <c r="P14" i="74"/>
  <c r="L13" i="74"/>
  <c r="N13" i="74"/>
  <c r="M13" i="74"/>
  <c r="P13" i="74"/>
  <c r="O13" i="74"/>
  <c r="L12" i="74"/>
  <c r="M12" i="74"/>
  <c r="N12" i="74"/>
  <c r="O12" i="74"/>
  <c r="P12" i="74"/>
  <c r="L11" i="74"/>
  <c r="O11" i="74"/>
  <c r="P11" i="74"/>
  <c r="N11" i="74"/>
  <c r="M11" i="74"/>
  <c r="L10" i="74"/>
  <c r="O10" i="74"/>
  <c r="M10" i="74"/>
  <c r="N10" i="74"/>
  <c r="P10" i="74"/>
  <c r="M9" i="74"/>
  <c r="O9" i="74"/>
  <c r="N9" i="74"/>
  <c r="L9" i="74"/>
  <c r="P9" i="74"/>
  <c r="R41" i="85"/>
  <c r="P41" i="85"/>
  <c r="N41" i="85"/>
  <c r="L41" i="85"/>
  <c r="O41" i="85"/>
  <c r="M41" i="85"/>
  <c r="R42" i="85"/>
  <c r="N42" i="85"/>
  <c r="P42" i="85"/>
  <c r="M42" i="85"/>
  <c r="L42" i="85"/>
  <c r="O42" i="85"/>
  <c r="O43" i="85"/>
  <c r="M43" i="85"/>
  <c r="L43" i="85"/>
  <c r="P43" i="85"/>
  <c r="N43" i="85"/>
  <c r="R44" i="85"/>
  <c r="L44" i="85"/>
  <c r="O44" i="85"/>
  <c r="P44" i="85"/>
  <c r="M44" i="85"/>
  <c r="N44" i="85"/>
  <c r="L45" i="85"/>
  <c r="N45" i="85"/>
  <c r="M45" i="85"/>
  <c r="P45" i="85"/>
  <c r="O45" i="85"/>
  <c r="O46" i="85"/>
  <c r="P46" i="85"/>
  <c r="M46" i="85"/>
  <c r="L46" i="85"/>
  <c r="N46" i="85"/>
  <c r="M47" i="85"/>
  <c r="L47" i="85"/>
  <c r="O47" i="85"/>
  <c r="P47" i="85"/>
  <c r="N47" i="85"/>
  <c r="R48" i="85"/>
  <c r="P48" i="85"/>
  <c r="N48" i="85"/>
  <c r="L48" i="85"/>
  <c r="O48" i="85"/>
  <c r="M48" i="85"/>
  <c r="R49" i="85"/>
  <c r="N49" i="85"/>
  <c r="L49" i="85"/>
  <c r="M49" i="85"/>
  <c r="P49" i="85"/>
  <c r="O49" i="85"/>
  <c r="R50" i="85"/>
  <c r="M50" i="85"/>
  <c r="L50" i="85"/>
  <c r="N50" i="85"/>
  <c r="O50" i="85"/>
  <c r="P50" i="85"/>
  <c r="N51" i="85"/>
  <c r="O51" i="85"/>
  <c r="L51" i="85"/>
  <c r="M51" i="85"/>
  <c r="P51" i="85"/>
  <c r="P52" i="85"/>
  <c r="L52" i="85"/>
  <c r="N52" i="85"/>
  <c r="M52" i="85"/>
  <c r="O52" i="85"/>
  <c r="R53" i="85"/>
  <c r="M53" i="85"/>
  <c r="P53" i="85"/>
  <c r="N53" i="85"/>
  <c r="O53" i="85"/>
  <c r="L53" i="85"/>
  <c r="R54" i="85"/>
  <c r="P54" i="85"/>
  <c r="O54" i="85"/>
  <c r="L54" i="85"/>
  <c r="N54" i="85"/>
  <c r="M54" i="85"/>
  <c r="N55" i="85"/>
  <c r="P55" i="85"/>
  <c r="M55" i="85"/>
  <c r="O55" i="85"/>
  <c r="L55" i="85"/>
  <c r="N56" i="85"/>
  <c r="O56" i="85"/>
  <c r="P56" i="85"/>
  <c r="M56" i="85"/>
  <c r="L56" i="85"/>
  <c r="O57" i="85"/>
  <c r="P57" i="85"/>
  <c r="N57" i="85"/>
  <c r="M57" i="85"/>
  <c r="L57" i="85"/>
  <c r="O58" i="85"/>
  <c r="N58" i="85"/>
  <c r="L58" i="85"/>
  <c r="M58" i="85"/>
  <c r="P58" i="85"/>
  <c r="P59" i="85"/>
  <c r="O59" i="85"/>
  <c r="L59" i="85"/>
  <c r="N59" i="85"/>
  <c r="M59" i="85"/>
  <c r="P60" i="85"/>
  <c r="L60" i="85"/>
  <c r="O60" i="85"/>
  <c r="M60" i="85"/>
  <c r="N60" i="85"/>
  <c r="P61" i="85"/>
  <c r="O61" i="85"/>
  <c r="L61" i="85"/>
  <c r="M61" i="85"/>
  <c r="N61" i="85"/>
  <c r="P62" i="85"/>
  <c r="M62" i="85"/>
  <c r="L62" i="85"/>
  <c r="O62" i="85"/>
  <c r="N62" i="85"/>
  <c r="N63" i="85"/>
  <c r="M63" i="85"/>
  <c r="O63" i="85"/>
  <c r="P63" i="85"/>
  <c r="L63" i="85"/>
  <c r="L64" i="85"/>
  <c r="P64" i="85"/>
  <c r="N64" i="85"/>
  <c r="M64" i="85"/>
  <c r="O64" i="85"/>
  <c r="L65" i="85"/>
  <c r="N65" i="85"/>
  <c r="M65" i="85"/>
  <c r="P65" i="85"/>
  <c r="O65" i="85"/>
  <c r="L66" i="85"/>
  <c r="P66" i="85"/>
  <c r="O66" i="85"/>
  <c r="M66" i="85"/>
  <c r="N66" i="85"/>
  <c r="P67" i="85"/>
  <c r="O67" i="85"/>
  <c r="N67" i="85"/>
  <c r="L67" i="85"/>
  <c r="M67" i="85"/>
  <c r="P68" i="85"/>
  <c r="L68" i="85"/>
  <c r="O68" i="85"/>
  <c r="M68" i="85"/>
  <c r="N68" i="85"/>
  <c r="L69" i="85"/>
  <c r="P69" i="85"/>
  <c r="O69" i="85"/>
  <c r="M69" i="85"/>
  <c r="N69" i="85"/>
  <c r="N70" i="85"/>
  <c r="P70" i="85"/>
  <c r="L70" i="85"/>
  <c r="M70" i="85"/>
  <c r="O70" i="85"/>
  <c r="O71" i="85"/>
  <c r="N71" i="85"/>
  <c r="M71" i="85"/>
  <c r="L71" i="85"/>
  <c r="P71" i="85"/>
  <c r="L72" i="85"/>
  <c r="N72" i="85"/>
  <c r="P72" i="85"/>
  <c r="M72" i="85"/>
  <c r="O72" i="85"/>
  <c r="N73" i="85"/>
  <c r="L73" i="85"/>
  <c r="O73" i="85"/>
  <c r="P73" i="85"/>
  <c r="M73" i="85"/>
  <c r="M74" i="85"/>
  <c r="L74" i="85"/>
  <c r="N74" i="85"/>
  <c r="O74" i="85"/>
  <c r="P74" i="85"/>
  <c r="N75" i="85"/>
  <c r="M75" i="85"/>
  <c r="O75" i="85"/>
  <c r="L75" i="85"/>
  <c r="P75" i="85"/>
  <c r="P76" i="85"/>
  <c r="L76" i="85"/>
  <c r="O76" i="85"/>
  <c r="M76" i="85"/>
  <c r="N76" i="85"/>
  <c r="L77" i="85"/>
  <c r="M77" i="85"/>
  <c r="N77" i="85"/>
  <c r="P77" i="85"/>
  <c r="O77" i="85"/>
  <c r="M78" i="85"/>
  <c r="P78" i="85"/>
  <c r="O78" i="85"/>
  <c r="N78" i="85"/>
  <c r="L78" i="85"/>
  <c r="N79" i="85"/>
  <c r="M79" i="85"/>
  <c r="O79" i="85"/>
  <c r="P79" i="85"/>
  <c r="L79" i="85"/>
  <c r="O80" i="85"/>
  <c r="N80" i="85"/>
  <c r="P80" i="85"/>
  <c r="M80" i="85"/>
  <c r="L80" i="85"/>
  <c r="N81" i="85"/>
  <c r="L81" i="85"/>
  <c r="P81" i="85"/>
  <c r="M81" i="85"/>
  <c r="O81" i="85"/>
  <c r="M82" i="85"/>
  <c r="O82" i="85"/>
  <c r="N82" i="85"/>
  <c r="L82" i="85"/>
  <c r="P82" i="85"/>
  <c r="N83" i="85"/>
  <c r="M83" i="85"/>
  <c r="O83" i="85"/>
  <c r="L83" i="85"/>
  <c r="P83" i="85"/>
  <c r="M84" i="85"/>
  <c r="P84" i="85"/>
  <c r="L84" i="85"/>
  <c r="N84" i="85"/>
  <c r="O84" i="85"/>
  <c r="P85" i="85"/>
  <c r="M85" i="85"/>
  <c r="N85" i="85"/>
  <c r="L85" i="85"/>
  <c r="O85" i="85"/>
  <c r="N86" i="85"/>
  <c r="M86" i="85"/>
  <c r="P86" i="85"/>
  <c r="L86" i="85"/>
  <c r="O86" i="85"/>
  <c r="M87" i="85"/>
  <c r="L87" i="85"/>
  <c r="P87" i="85"/>
  <c r="O87" i="85"/>
  <c r="N87" i="85"/>
  <c r="N88" i="85"/>
  <c r="L88" i="85"/>
  <c r="M88" i="85"/>
  <c r="O88" i="85"/>
  <c r="P88" i="85"/>
  <c r="L65" i="87"/>
  <c r="T65" i="87"/>
  <c r="R65" i="87"/>
  <c r="P65" i="87"/>
  <c r="O65" i="87"/>
  <c r="N65" i="87"/>
  <c r="M65" i="87"/>
  <c r="L63" i="87"/>
  <c r="T63" i="87"/>
  <c r="R63" i="87"/>
  <c r="P63" i="87"/>
  <c r="O63" i="87"/>
  <c r="M63" i="87"/>
  <c r="L59" i="87"/>
  <c r="T59" i="87"/>
  <c r="R59" i="87"/>
  <c r="P59" i="87"/>
  <c r="O59" i="87"/>
  <c r="M59" i="87"/>
  <c r="P64" i="87"/>
  <c r="N64" i="87"/>
  <c r="M64" i="87"/>
  <c r="L64" i="87"/>
  <c r="T64" i="87"/>
  <c r="R64" i="87"/>
  <c r="P60" i="87"/>
  <c r="N60" i="87"/>
  <c r="M60" i="87"/>
  <c r="L60" i="87"/>
  <c r="T60" i="87"/>
  <c r="R60" i="87"/>
  <c r="N63" i="87"/>
  <c r="N59" i="87"/>
  <c r="O64" i="87"/>
  <c r="O60" i="87"/>
  <c r="P66" i="87"/>
  <c r="O66" i="87"/>
  <c r="N66" i="87"/>
  <c r="M66" i="87"/>
  <c r="L66" i="87"/>
  <c r="R66" i="87"/>
  <c r="T66" i="87"/>
  <c r="L67" i="87"/>
  <c r="T67" i="87"/>
  <c r="R67" i="87"/>
  <c r="P67" i="87"/>
  <c r="O67" i="87"/>
  <c r="N67" i="87"/>
  <c r="M67" i="87"/>
  <c r="L57" i="87"/>
  <c r="T57" i="87"/>
  <c r="R57" i="87"/>
  <c r="P57" i="87"/>
  <c r="O57" i="87"/>
  <c r="P58" i="87"/>
  <c r="N58" i="87"/>
  <c r="M58" i="87"/>
  <c r="L58" i="87"/>
  <c r="L61" i="87"/>
  <c r="T61" i="87"/>
  <c r="R61" i="87"/>
  <c r="P61" i="87"/>
  <c r="O61" i="87"/>
  <c r="P62" i="87"/>
  <c r="N62" i="87"/>
  <c r="M62" i="87"/>
  <c r="L62" i="87"/>
  <c r="O58" i="87"/>
  <c r="O62" i="87"/>
  <c r="R62" i="87"/>
  <c r="M57" i="87"/>
  <c r="T58" i="87"/>
  <c r="M61" i="87"/>
  <c r="T62" i="87"/>
  <c r="N57" i="87"/>
  <c r="N61" i="87"/>
  <c r="R46" i="85"/>
  <c r="R45" i="85"/>
  <c r="R43" i="85"/>
  <c r="R85" i="85"/>
  <c r="T85" i="85"/>
  <c r="R84" i="85"/>
  <c r="T84" i="85"/>
  <c r="R82" i="85"/>
  <c r="T82" i="85"/>
  <c r="R79" i="85"/>
  <c r="T79" i="85"/>
  <c r="R78" i="85"/>
  <c r="T78" i="85"/>
  <c r="R73" i="85"/>
  <c r="T73" i="85"/>
  <c r="R74" i="85"/>
  <c r="T74" i="85"/>
  <c r="R75" i="85"/>
  <c r="T75" i="85"/>
  <c r="R87" i="85"/>
  <c r="T87" i="85"/>
  <c r="R81" i="85"/>
  <c r="T81" i="85"/>
  <c r="R64" i="85"/>
  <c r="T64" i="85"/>
  <c r="R86" i="85"/>
  <c r="T86" i="85"/>
  <c r="R77" i="85"/>
  <c r="T77" i="85"/>
  <c r="R65" i="85"/>
  <c r="T65" i="85"/>
  <c r="R72" i="85"/>
  <c r="T72" i="85"/>
  <c r="R60" i="85"/>
  <c r="T60" i="85"/>
  <c r="R83" i="85"/>
  <c r="T83" i="85"/>
  <c r="R71" i="85"/>
  <c r="T71" i="85"/>
  <c r="R69" i="85"/>
  <c r="T69" i="85"/>
  <c r="R67" i="85"/>
  <c r="T67" i="85"/>
  <c r="R80" i="85"/>
  <c r="T80" i="85"/>
  <c r="R68" i="85"/>
  <c r="T68" i="85"/>
  <c r="R61" i="85"/>
  <c r="T61" i="85"/>
  <c r="T57" i="85"/>
  <c r="R57" i="85"/>
  <c r="T58" i="85"/>
  <c r="R58" i="85"/>
  <c r="R88" i="85"/>
  <c r="T88" i="85"/>
  <c r="R66" i="85"/>
  <c r="T66" i="85"/>
  <c r="R62" i="85"/>
  <c r="T62" i="85"/>
  <c r="R76" i="85"/>
  <c r="T76" i="85"/>
  <c r="R70" i="85"/>
  <c r="T70" i="85"/>
  <c r="R63" i="85"/>
  <c r="T63" i="85"/>
  <c r="T59" i="85"/>
  <c r="R59" i="85"/>
  <c r="T55" i="85"/>
  <c r="R55" i="85"/>
  <c r="T51" i="85"/>
  <c r="R51" i="85"/>
  <c r="T56" i="85"/>
  <c r="R56" i="85"/>
  <c r="T49" i="85"/>
  <c r="T53" i="85"/>
  <c r="R47" i="85"/>
  <c r="T52" i="85"/>
  <c r="T48" i="85"/>
  <c r="T41" i="85"/>
  <c r="T42" i="85"/>
  <c r="T47" i="85"/>
  <c r="T43" i="85"/>
  <c r="R52" i="85"/>
  <c r="T44" i="85"/>
  <c r="T54" i="85"/>
  <c r="T50" i="85"/>
  <c r="T46" i="85"/>
  <c r="T45" i="85"/>
  <c r="T15" i="74"/>
  <c r="R15" i="74"/>
  <c r="R10" i="74"/>
  <c r="T10" i="74"/>
  <c r="L8" i="74"/>
  <c r="R8" i="74"/>
  <c r="T8" i="74"/>
  <c r="N8" i="74"/>
  <c r="P8" i="74"/>
  <c r="O8" i="74"/>
  <c r="M8" i="74"/>
  <c r="T11" i="74"/>
  <c r="R11" i="74"/>
  <c r="T9" i="74"/>
  <c r="R9" i="74"/>
  <c r="T12" i="74"/>
  <c r="R12" i="74"/>
  <c r="T13" i="74"/>
  <c r="R13" i="74"/>
  <c r="T14" i="74"/>
  <c r="R14" i="74"/>
  <c r="I19" i="208"/>
  <c r="U13" i="74" l="1"/>
  <c r="AB13" i="74" s="1"/>
  <c r="U44" i="85"/>
  <c r="AD44" i="85" s="1"/>
  <c r="U66" i="87"/>
  <c r="V66" i="87" s="1"/>
  <c r="U58" i="87"/>
  <c r="V58" i="87" s="1"/>
  <c r="U57" i="87"/>
  <c r="U59" i="87"/>
  <c r="U67" i="87"/>
  <c r="U63" i="87"/>
  <c r="U60" i="87"/>
  <c r="U65" i="87"/>
  <c r="U62" i="87"/>
  <c r="U61" i="87"/>
  <c r="U64" i="87"/>
  <c r="U42" i="85"/>
  <c r="AD42" i="85" s="1"/>
  <c r="U66" i="85"/>
  <c r="V66" i="85" s="1"/>
  <c r="U88" i="85"/>
  <c r="AD88" i="85" s="1"/>
  <c r="U81" i="85"/>
  <c r="V81" i="85" s="1"/>
  <c r="U45" i="85"/>
  <c r="V45" i="85" s="1"/>
  <c r="U67" i="85"/>
  <c r="V67" i="85" s="1"/>
  <c r="U77" i="85"/>
  <c r="AD77" i="85" s="1"/>
  <c r="U74" i="85"/>
  <c r="AD74" i="85" s="1"/>
  <c r="U76" i="85"/>
  <c r="U62" i="85"/>
  <c r="U68" i="85"/>
  <c r="U69" i="85"/>
  <c r="U73" i="85"/>
  <c r="U50" i="85"/>
  <c r="U43" i="85"/>
  <c r="U52" i="85"/>
  <c r="U56" i="85"/>
  <c r="U70" i="85"/>
  <c r="U75" i="85"/>
  <c r="U41" i="85"/>
  <c r="U72" i="85"/>
  <c r="U87" i="85"/>
  <c r="U85" i="85"/>
  <c r="U51" i="85"/>
  <c r="U55" i="85"/>
  <c r="U61" i="85"/>
  <c r="U84" i="85"/>
  <c r="U54" i="85"/>
  <c r="U47" i="85"/>
  <c r="U59" i="85"/>
  <c r="U83" i="85"/>
  <c r="U82" i="85"/>
  <c r="U49" i="85"/>
  <c r="U63" i="85"/>
  <c r="U58" i="85"/>
  <c r="U57" i="85"/>
  <c r="U65" i="85"/>
  <c r="U64" i="85"/>
  <c r="U79" i="85"/>
  <c r="U53" i="85"/>
  <c r="U46" i="85"/>
  <c r="U48" i="85"/>
  <c r="U80" i="85"/>
  <c r="U71" i="85"/>
  <c r="U60" i="85"/>
  <c r="U86" i="85"/>
  <c r="U78" i="85"/>
  <c r="U11" i="74"/>
  <c r="V11" i="74" s="1"/>
  <c r="U12" i="74"/>
  <c r="U14" i="74"/>
  <c r="U10" i="74"/>
  <c r="U9" i="74"/>
  <c r="U8" i="74"/>
  <c r="U15" i="74"/>
  <c r="J19" i="208"/>
  <c r="AR102" i="86"/>
  <c r="Y19" i="208"/>
  <c r="X19" i="208"/>
  <c r="AB11" i="74" l="1"/>
  <c r="V13" i="74"/>
  <c r="AB66" i="87"/>
  <c r="AD81" i="85"/>
  <c r="AD67" i="85"/>
  <c r="V77" i="85"/>
  <c r="V42" i="85"/>
  <c r="V44" i="85"/>
  <c r="V88" i="85"/>
  <c r="V74" i="85"/>
  <c r="AB58" i="87"/>
  <c r="V65" i="87"/>
  <c r="AB65" i="87"/>
  <c r="V63" i="87"/>
  <c r="AB63" i="87"/>
  <c r="V59" i="87"/>
  <c r="AB59" i="87"/>
  <c r="V61" i="87"/>
  <c r="AB61" i="87"/>
  <c r="V62" i="87"/>
  <c r="AB62" i="87"/>
  <c r="V60" i="87"/>
  <c r="AB60" i="87"/>
  <c r="V57" i="87"/>
  <c r="AB57" i="87"/>
  <c r="V67" i="87"/>
  <c r="AB67" i="87"/>
  <c r="AB64" i="87"/>
  <c r="V64" i="87"/>
  <c r="AD45" i="85"/>
  <c r="AD66" i="85"/>
  <c r="AD73" i="85"/>
  <c r="V73" i="85"/>
  <c r="AD60" i="85"/>
  <c r="V60" i="85"/>
  <c r="V53" i="85"/>
  <c r="AD53" i="85"/>
  <c r="V63" i="85"/>
  <c r="AD63" i="85"/>
  <c r="AD72" i="85"/>
  <c r="V72" i="85"/>
  <c r="AD75" i="85"/>
  <c r="V75" i="85"/>
  <c r="V69" i="85"/>
  <c r="AD69" i="85"/>
  <c r="V70" i="85"/>
  <c r="AD70" i="85"/>
  <c r="V68" i="85"/>
  <c r="AD68" i="85"/>
  <c r="AD58" i="85"/>
  <c r="V58" i="85"/>
  <c r="V61" i="85"/>
  <c r="AD61" i="85"/>
  <c r="V49" i="85"/>
  <c r="AD49" i="85"/>
  <c r="AD80" i="85"/>
  <c r="V80" i="85"/>
  <c r="V41" i="85"/>
  <c r="AD41" i="85"/>
  <c r="V56" i="85"/>
  <c r="AD56" i="85"/>
  <c r="V62" i="85"/>
  <c r="AD62" i="85"/>
  <c r="AD59" i="85"/>
  <c r="V59" i="85"/>
  <c r="AD87" i="85"/>
  <c r="V87" i="85"/>
  <c r="AD79" i="85"/>
  <c r="V79" i="85"/>
  <c r="V52" i="85"/>
  <c r="AD52" i="85"/>
  <c r="AD76" i="85"/>
  <c r="V76" i="85"/>
  <c r="V48" i="85"/>
  <c r="AD48" i="85"/>
  <c r="V64" i="85"/>
  <c r="AD64" i="85"/>
  <c r="AD84" i="85"/>
  <c r="V84" i="85"/>
  <c r="V55" i="85"/>
  <c r="AD55" i="85"/>
  <c r="V43" i="85"/>
  <c r="AD43" i="85"/>
  <c r="V65" i="85"/>
  <c r="AD65" i="85"/>
  <c r="AD82" i="85"/>
  <c r="V82" i="85"/>
  <c r="V47" i="85"/>
  <c r="AD47" i="85"/>
  <c r="V51" i="85"/>
  <c r="AD51" i="85"/>
  <c r="AD86" i="85"/>
  <c r="V86" i="85"/>
  <c r="V54" i="85"/>
  <c r="AD54" i="85"/>
  <c r="V71" i="85"/>
  <c r="AD71" i="85"/>
  <c r="AD78" i="85"/>
  <c r="V78" i="85"/>
  <c r="V46" i="85"/>
  <c r="AD46" i="85"/>
  <c r="V57" i="85"/>
  <c r="AD57" i="85"/>
  <c r="AD83" i="85"/>
  <c r="V83" i="85"/>
  <c r="AD85" i="85"/>
  <c r="V85" i="85"/>
  <c r="V50" i="85"/>
  <c r="AD50" i="85"/>
  <c r="AB9" i="74"/>
  <c r="V9" i="74"/>
  <c r="V8" i="74"/>
  <c r="AB8" i="74"/>
  <c r="V14" i="74"/>
  <c r="AB14" i="74"/>
  <c r="V15" i="74"/>
  <c r="AB15" i="74"/>
  <c r="AB10" i="74"/>
  <c r="V10" i="74"/>
  <c r="V12" i="74"/>
  <c r="AB12" i="74"/>
  <c r="H13" i="35"/>
  <c r="AB19" i="208"/>
  <c r="AA19" i="208"/>
  <c r="S19" i="208"/>
  <c r="R19" i="208"/>
  <c r="U19" i="208" l="1"/>
  <c r="AD19" i="208"/>
  <c r="L19" i="208"/>
  <c r="V19" i="208"/>
  <c r="M19" i="208"/>
  <c r="O19" i="208"/>
  <c r="P19" i="208"/>
  <c r="AC19" i="208" l="1"/>
  <c r="AE19" i="208" s="1"/>
  <c r="F101" i="87" l="1"/>
  <c r="I11" i="186" s="1"/>
  <c r="AL45" i="67"/>
  <c r="AL46" i="67"/>
  <c r="AL47" i="67"/>
  <c r="AL48" i="67"/>
  <c r="AL49" i="67"/>
  <c r="AL50" i="67"/>
  <c r="AL51" i="67"/>
  <c r="AL52" i="67"/>
  <c r="AL53" i="67"/>
  <c r="AL54" i="67"/>
  <c r="AL55" i="67"/>
  <c r="AL56" i="67"/>
  <c r="AL57" i="67"/>
  <c r="AL58" i="67"/>
  <c r="AL59" i="67"/>
  <c r="AL60" i="67"/>
  <c r="AL61" i="67"/>
  <c r="AL62" i="67"/>
  <c r="AL63" i="67"/>
  <c r="AL64" i="67"/>
  <c r="AL65" i="67"/>
  <c r="AL66" i="67"/>
  <c r="AL67" i="67"/>
  <c r="AL68" i="67"/>
  <c r="AL69" i="67"/>
  <c r="AL70" i="67"/>
  <c r="AL71" i="67"/>
  <c r="AL72" i="67"/>
  <c r="AL73" i="67"/>
  <c r="AL74" i="67"/>
  <c r="AL75" i="67"/>
  <c r="AL76" i="67"/>
  <c r="AL77" i="67"/>
  <c r="AL78" i="67"/>
  <c r="AL79" i="67"/>
  <c r="AL80" i="67"/>
  <c r="AL81" i="67"/>
  <c r="AL82" i="67"/>
  <c r="AL83" i="67"/>
  <c r="AL84" i="67"/>
  <c r="AL85" i="67"/>
  <c r="AL86" i="67"/>
  <c r="AL87" i="67"/>
  <c r="AL88" i="67"/>
  <c r="AL89" i="67"/>
  <c r="AL90" i="67"/>
  <c r="AL91" i="67"/>
  <c r="AL92" i="67"/>
  <c r="AL93" i="67"/>
  <c r="AL94" i="67"/>
  <c r="AL95" i="67"/>
  <c r="AL96" i="67"/>
  <c r="AL97" i="67"/>
  <c r="AL98" i="67"/>
  <c r="AL99" i="67"/>
  <c r="AL100" i="67"/>
  <c r="AL101" i="67"/>
  <c r="AL102" i="67"/>
  <c r="AL103" i="67"/>
  <c r="AH45" i="67"/>
  <c r="AH46" i="67"/>
  <c r="AH47" i="67"/>
  <c r="AH48" i="67"/>
  <c r="AH49" i="67"/>
  <c r="AH50" i="67"/>
  <c r="AH51" i="67"/>
  <c r="AH52" i="67"/>
  <c r="AH53" i="67"/>
  <c r="AH54" i="67"/>
  <c r="AH55" i="67"/>
  <c r="AH56" i="67"/>
  <c r="AH57" i="67"/>
  <c r="AH58" i="67"/>
  <c r="AH59" i="67"/>
  <c r="AH60" i="67"/>
  <c r="AH61" i="67"/>
  <c r="AH62" i="67"/>
  <c r="AH63" i="67"/>
  <c r="AH64" i="67"/>
  <c r="AH65" i="67"/>
  <c r="AH66" i="67"/>
  <c r="AH67" i="67"/>
  <c r="AH68" i="67"/>
  <c r="AH69" i="67"/>
  <c r="AH70" i="67"/>
  <c r="AH71" i="67"/>
  <c r="AH72" i="67"/>
  <c r="AH73" i="67"/>
  <c r="AH74" i="67"/>
  <c r="AH75" i="67"/>
  <c r="AH76" i="67"/>
  <c r="AH77" i="67"/>
  <c r="AH78" i="67"/>
  <c r="AH79" i="67"/>
  <c r="AH80" i="67"/>
  <c r="AH81" i="67"/>
  <c r="AH82" i="67"/>
  <c r="AH83" i="67"/>
  <c r="AH84" i="67"/>
  <c r="AH85" i="67"/>
  <c r="AH86" i="67"/>
  <c r="AH87" i="67"/>
  <c r="AH88" i="67"/>
  <c r="AH89" i="67"/>
  <c r="AH90" i="67"/>
  <c r="AH91" i="67"/>
  <c r="AH92" i="67"/>
  <c r="AH93" i="67"/>
  <c r="AH94" i="67"/>
  <c r="AH95" i="67"/>
  <c r="AH96" i="67"/>
  <c r="AH97" i="67"/>
  <c r="AH98" i="67"/>
  <c r="AH99" i="67"/>
  <c r="AH100" i="67"/>
  <c r="AH101" i="67"/>
  <c r="AH102" i="67"/>
  <c r="AH103" i="67"/>
  <c r="AL68" i="87"/>
  <c r="AL69" i="87"/>
  <c r="AL70" i="87"/>
  <c r="AL71" i="87"/>
  <c r="AL72" i="87"/>
  <c r="AL73" i="87"/>
  <c r="AL74" i="87"/>
  <c r="AL75" i="87"/>
  <c r="AL76" i="87"/>
  <c r="AL77" i="87"/>
  <c r="AL78" i="87"/>
  <c r="AL79" i="87"/>
  <c r="AL80" i="87"/>
  <c r="AL81" i="87"/>
  <c r="AL82" i="87"/>
  <c r="AL83" i="87"/>
  <c r="AL84" i="87"/>
  <c r="AL85" i="87"/>
  <c r="AL86" i="87"/>
  <c r="AL87" i="87"/>
  <c r="AL88" i="87"/>
  <c r="AL89" i="87"/>
  <c r="AL90" i="87"/>
  <c r="AL91" i="87"/>
  <c r="AL92" i="87"/>
  <c r="AL93" i="87"/>
  <c r="AL94" i="87"/>
  <c r="AL95" i="87"/>
  <c r="AL96" i="87"/>
  <c r="AL97" i="87"/>
  <c r="AL98" i="87"/>
  <c r="AL99" i="87"/>
  <c r="AL100" i="87"/>
  <c r="AH68" i="87"/>
  <c r="AH69" i="87"/>
  <c r="AH70" i="87"/>
  <c r="AH71" i="87"/>
  <c r="AH72" i="87"/>
  <c r="AH73" i="87"/>
  <c r="AH74" i="87"/>
  <c r="AH75" i="87"/>
  <c r="AH76" i="87"/>
  <c r="AH77" i="87"/>
  <c r="AH78" i="87"/>
  <c r="AH79" i="87"/>
  <c r="AH80" i="87"/>
  <c r="AH81" i="87"/>
  <c r="AH82" i="87"/>
  <c r="AH83" i="87"/>
  <c r="AH84" i="87"/>
  <c r="AH85" i="87"/>
  <c r="AH86" i="87"/>
  <c r="AH87" i="87"/>
  <c r="AH88" i="87"/>
  <c r="AH89" i="87"/>
  <c r="AH90" i="87"/>
  <c r="AH91" i="87"/>
  <c r="AH92" i="87"/>
  <c r="AH93" i="87"/>
  <c r="AH94" i="87"/>
  <c r="AH95" i="87"/>
  <c r="AH96" i="87"/>
  <c r="AH97" i="87"/>
  <c r="AH98" i="87"/>
  <c r="AH99" i="87"/>
  <c r="AH100" i="87"/>
  <c r="AL16" i="74"/>
  <c r="AL17" i="74"/>
  <c r="AL18" i="74"/>
  <c r="AL19" i="74"/>
  <c r="AL20" i="74"/>
  <c r="AL21" i="74"/>
  <c r="AL22" i="74"/>
  <c r="AL23" i="74"/>
  <c r="AL24" i="74"/>
  <c r="AL25" i="74"/>
  <c r="AL26" i="74"/>
  <c r="AL28" i="74"/>
  <c r="AL29" i="74"/>
  <c r="AL30" i="74"/>
  <c r="AL31" i="74"/>
  <c r="AL32" i="74"/>
  <c r="AL33" i="74"/>
  <c r="AL34" i="74"/>
  <c r="AL35" i="74"/>
  <c r="AL36" i="74"/>
  <c r="AL37" i="74"/>
  <c r="AL38" i="74"/>
  <c r="AL39" i="74"/>
  <c r="AL40" i="74"/>
  <c r="AL41" i="74"/>
  <c r="AL42" i="74"/>
  <c r="AL43" i="74"/>
  <c r="AL44" i="74"/>
  <c r="AL45" i="74"/>
  <c r="AL46" i="74"/>
  <c r="AL47" i="74"/>
  <c r="AL50" i="74"/>
  <c r="AL51" i="74"/>
  <c r="AL52" i="74"/>
  <c r="AH16" i="74"/>
  <c r="AH17" i="74"/>
  <c r="AH18" i="74"/>
  <c r="AH19" i="74"/>
  <c r="AH20" i="74"/>
  <c r="AH21" i="74"/>
  <c r="AH22" i="74"/>
  <c r="AH23" i="74"/>
  <c r="AH24" i="74"/>
  <c r="AH25" i="74"/>
  <c r="AH26" i="74"/>
  <c r="AH28" i="74"/>
  <c r="AH29" i="74"/>
  <c r="AH30" i="74"/>
  <c r="AH31" i="74"/>
  <c r="AH32" i="74"/>
  <c r="AH33" i="74"/>
  <c r="AH34" i="74"/>
  <c r="AH35" i="74"/>
  <c r="AH36" i="74"/>
  <c r="AH37" i="74"/>
  <c r="AH38" i="74"/>
  <c r="AH39" i="74"/>
  <c r="AH40" i="74"/>
  <c r="AH41" i="74"/>
  <c r="AH42" i="74"/>
  <c r="AH43" i="74"/>
  <c r="AH44" i="74"/>
  <c r="AH45" i="74"/>
  <c r="AH46" i="74"/>
  <c r="AH47" i="74"/>
  <c r="AH50" i="74"/>
  <c r="AH51" i="74"/>
  <c r="AH52" i="74"/>
  <c r="AL54" i="75"/>
  <c r="AL55" i="75"/>
  <c r="AL56" i="75"/>
  <c r="AL57" i="75"/>
  <c r="AL58" i="75"/>
  <c r="AL59" i="75"/>
  <c r="AL60" i="75"/>
  <c r="AL61" i="75"/>
  <c r="AL62" i="75"/>
  <c r="AL63" i="75"/>
  <c r="AL64" i="75"/>
  <c r="AL65" i="75"/>
  <c r="AL66" i="75"/>
  <c r="AL67" i="75"/>
  <c r="AL68" i="75"/>
  <c r="AL69" i="75"/>
  <c r="AL70" i="75"/>
  <c r="AL71" i="75"/>
  <c r="AL72" i="75"/>
  <c r="AL73" i="75"/>
  <c r="AL74" i="75"/>
  <c r="AL75" i="75"/>
  <c r="AL76" i="75"/>
  <c r="AL77" i="75"/>
  <c r="AL78" i="75"/>
  <c r="AL79" i="75"/>
  <c r="AL80" i="75"/>
  <c r="AL81" i="75"/>
  <c r="AL82" i="75"/>
  <c r="AL83" i="75"/>
  <c r="AL84" i="75"/>
  <c r="AL85" i="75"/>
  <c r="AL86" i="75"/>
  <c r="AL87" i="75"/>
  <c r="AL88" i="75"/>
  <c r="AL89" i="75"/>
  <c r="AL90" i="75"/>
  <c r="AL91" i="75"/>
  <c r="AL92" i="75"/>
  <c r="AL93" i="75"/>
  <c r="AL94" i="75"/>
  <c r="AH54" i="75"/>
  <c r="AH55" i="75"/>
  <c r="AH56" i="75"/>
  <c r="AH57" i="75"/>
  <c r="AH58" i="75"/>
  <c r="AH59" i="75"/>
  <c r="AH60" i="75"/>
  <c r="AH61" i="75"/>
  <c r="AH62" i="75"/>
  <c r="AH63" i="75"/>
  <c r="AH64" i="75"/>
  <c r="AH65" i="75"/>
  <c r="AH66" i="75"/>
  <c r="AH67" i="75"/>
  <c r="AH68" i="75"/>
  <c r="AH69" i="75"/>
  <c r="AH70" i="75"/>
  <c r="AH71" i="75"/>
  <c r="AH72" i="75"/>
  <c r="AH73" i="75"/>
  <c r="AH74" i="75"/>
  <c r="AH75" i="75"/>
  <c r="AH76" i="75"/>
  <c r="AH77" i="75"/>
  <c r="AH78" i="75"/>
  <c r="AH79" i="75"/>
  <c r="AH80" i="75"/>
  <c r="AH81" i="75"/>
  <c r="AH82" i="75"/>
  <c r="AH83" i="75"/>
  <c r="AH84" i="75"/>
  <c r="AH85" i="75"/>
  <c r="AH86" i="75"/>
  <c r="AH87" i="75"/>
  <c r="AH88" i="75"/>
  <c r="AH89" i="75"/>
  <c r="AH90" i="75"/>
  <c r="AH91" i="75"/>
  <c r="AH92" i="75"/>
  <c r="AH93" i="75"/>
  <c r="AH94" i="75"/>
  <c r="BC6" i="75"/>
  <c r="BB6" i="75"/>
  <c r="AZ6" i="75"/>
  <c r="AY6" i="75"/>
  <c r="AW6" i="75"/>
  <c r="AV6" i="75"/>
  <c r="AT6" i="75"/>
  <c r="AS6" i="75"/>
  <c r="AQ6" i="75"/>
  <c r="AP6" i="75"/>
  <c r="BC4" i="75"/>
  <c r="BA3" i="75"/>
  <c r="AX3" i="75"/>
  <c r="AU3" i="75"/>
  <c r="AR3" i="75"/>
  <c r="AO3" i="75"/>
  <c r="AK3" i="75"/>
  <c r="AG3" i="75"/>
  <c r="BC6" i="74"/>
  <c r="BB6" i="74"/>
  <c r="AZ6" i="74"/>
  <c r="AY6" i="74"/>
  <c r="AW6" i="74"/>
  <c r="AV6" i="74"/>
  <c r="AT6" i="74"/>
  <c r="AS6" i="74"/>
  <c r="AQ6" i="74"/>
  <c r="AP6" i="74"/>
  <c r="BC6" i="87"/>
  <c r="BB6" i="87"/>
  <c r="AZ6" i="87"/>
  <c r="AY6" i="87"/>
  <c r="AW6" i="87"/>
  <c r="AV6" i="87"/>
  <c r="AT6" i="87"/>
  <c r="AS6" i="87"/>
  <c r="AQ6" i="87"/>
  <c r="AP6" i="87"/>
  <c r="BC6" i="67"/>
  <c r="BB6" i="67"/>
  <c r="AZ6" i="67"/>
  <c r="AY6" i="67"/>
  <c r="AW6" i="67"/>
  <c r="AV6" i="67"/>
  <c r="AT6" i="67"/>
  <c r="AS6" i="67"/>
  <c r="AQ6" i="67"/>
  <c r="AP6" i="67"/>
  <c r="BC6" i="86"/>
  <c r="BB6" i="86"/>
  <c r="AZ6" i="86"/>
  <c r="AY6" i="86"/>
  <c r="AV6" i="86"/>
  <c r="AT6" i="86"/>
  <c r="AS6" i="86"/>
  <c r="AQ6" i="86"/>
  <c r="AP6" i="86"/>
  <c r="BC6" i="66"/>
  <c r="BB6" i="66"/>
  <c r="AZ6" i="66"/>
  <c r="AY6" i="66"/>
  <c r="AW6" i="66"/>
  <c r="AV6" i="66"/>
  <c r="AT6" i="66"/>
  <c r="AS6" i="66"/>
  <c r="AQ6" i="66"/>
  <c r="AP6" i="66"/>
  <c r="BC6" i="85"/>
  <c r="BB6" i="85"/>
  <c r="AZ6" i="85"/>
  <c r="AY6" i="85"/>
  <c r="AW6" i="85"/>
  <c r="AV6" i="85"/>
  <c r="AT6" i="85"/>
  <c r="AS6" i="85"/>
  <c r="AQ6" i="85"/>
  <c r="AP6" i="85"/>
  <c r="AS6" i="65"/>
  <c r="AT6" i="65"/>
  <c r="AV6" i="65"/>
  <c r="AW6" i="65"/>
  <c r="AY6" i="65"/>
  <c r="AZ6" i="65"/>
  <c r="BB6" i="65"/>
  <c r="BC6" i="65"/>
  <c r="AV44" i="75" l="1"/>
  <c r="AW44" i="75" s="1"/>
  <c r="AV43" i="75"/>
  <c r="AV15" i="75"/>
  <c r="AW15" i="75" s="1"/>
  <c r="AV14" i="75"/>
  <c r="AW14" i="75" s="1"/>
  <c r="AV8" i="75"/>
  <c r="AW8" i="75" s="1"/>
  <c r="AV47" i="75"/>
  <c r="AW47" i="75" s="1"/>
  <c r="AV45" i="75"/>
  <c r="AW45" i="75" s="1"/>
  <c r="AV32" i="75"/>
  <c r="AW32" i="75" s="1"/>
  <c r="AV31" i="75"/>
  <c r="AW31" i="75" s="1"/>
  <c r="AV46" i="75"/>
  <c r="AW46" i="75" s="1"/>
  <c r="AV34" i="75"/>
  <c r="AW34" i="75" s="1"/>
  <c r="AV33" i="75"/>
  <c r="AW33" i="75" s="1"/>
  <c r="AV13" i="75"/>
  <c r="AW13" i="75" s="1"/>
  <c r="AV49" i="75"/>
  <c r="AW49" i="75" s="1"/>
  <c r="AV48" i="75"/>
  <c r="AW48" i="75" s="1"/>
  <c r="AV35" i="75"/>
  <c r="AW35" i="75" s="1"/>
  <c r="AV22" i="75"/>
  <c r="AW22" i="75" s="1"/>
  <c r="AV12" i="75"/>
  <c r="AW12" i="75" s="1"/>
  <c r="AV51" i="75"/>
  <c r="AW51" i="75" s="1"/>
  <c r="AV38" i="75"/>
  <c r="AW38" i="75" s="1"/>
  <c r="AV25" i="75"/>
  <c r="AW25" i="75" s="1"/>
  <c r="AV10" i="75"/>
  <c r="AW10" i="75" s="1"/>
  <c r="AV50" i="75"/>
  <c r="AW50" i="75" s="1"/>
  <c r="AV41" i="75"/>
  <c r="AW41" i="75" s="1"/>
  <c r="AV40" i="75"/>
  <c r="AW40" i="75" s="1"/>
  <c r="AV39" i="75"/>
  <c r="AW39" i="75" s="1"/>
  <c r="AV37" i="75"/>
  <c r="AW37" i="75" s="1"/>
  <c r="AV36" i="75"/>
  <c r="AW36" i="75" s="1"/>
  <c r="AV24" i="75"/>
  <c r="AW24" i="75" s="1"/>
  <c r="AV23" i="75"/>
  <c r="AW23" i="75" s="1"/>
  <c r="AV11" i="75"/>
  <c r="AW11" i="75" s="1"/>
  <c r="AV26" i="75"/>
  <c r="AW26" i="75" s="1"/>
  <c r="AV21" i="75"/>
  <c r="AW21" i="75" s="1"/>
  <c r="AV19" i="75"/>
  <c r="AW19" i="75" s="1"/>
  <c r="AV9" i="75"/>
  <c r="AW9" i="75" s="1"/>
  <c r="AV42" i="75"/>
  <c r="AW42" i="75" s="1"/>
  <c r="AV28" i="75"/>
  <c r="AW28" i="75" s="1"/>
  <c r="AV27" i="75"/>
  <c r="AW27" i="75" s="1"/>
  <c r="AV20" i="75"/>
  <c r="AW20" i="75" s="1"/>
  <c r="AV17" i="75"/>
  <c r="AW17" i="75" s="1"/>
  <c r="AV53" i="75"/>
  <c r="AW53" i="75" s="1"/>
  <c r="AV52" i="75"/>
  <c r="AW52" i="75" s="1"/>
  <c r="AW43" i="75"/>
  <c r="AV30" i="75"/>
  <c r="AW30" i="75" s="1"/>
  <c r="AV18" i="75"/>
  <c r="AW18" i="75" s="1"/>
  <c r="AV29" i="75"/>
  <c r="AW29" i="75" s="1"/>
  <c r="AV16" i="75"/>
  <c r="AW16" i="75" s="1"/>
  <c r="AI48" i="75"/>
  <c r="AJ48" i="75" s="1"/>
  <c r="AI35" i="75"/>
  <c r="AJ35" i="75" s="1"/>
  <c r="AI33" i="75"/>
  <c r="AJ33" i="75" s="1"/>
  <c r="AI14" i="75"/>
  <c r="AJ14" i="75" s="1"/>
  <c r="AI53" i="75"/>
  <c r="AJ53" i="75" s="1"/>
  <c r="AI43" i="75"/>
  <c r="AJ43" i="75" s="1"/>
  <c r="AI50" i="75"/>
  <c r="AJ50" i="75" s="1"/>
  <c r="AI49" i="75"/>
  <c r="AJ49" i="75" s="1"/>
  <c r="AI36" i="75"/>
  <c r="AJ36" i="75" s="1"/>
  <c r="AI24" i="75"/>
  <c r="AJ24" i="75" s="1"/>
  <c r="AI23" i="75"/>
  <c r="AJ23" i="75" s="1"/>
  <c r="AI13" i="75"/>
  <c r="AJ13" i="75" s="1"/>
  <c r="AI28" i="75"/>
  <c r="AJ28" i="75" s="1"/>
  <c r="AI51" i="75"/>
  <c r="AJ51" i="75" s="1"/>
  <c r="AI39" i="75"/>
  <c r="AJ39" i="75" s="1"/>
  <c r="AI37" i="75"/>
  <c r="AJ37" i="75" s="1"/>
  <c r="AI12" i="75"/>
  <c r="AJ12" i="75" s="1"/>
  <c r="AI11" i="75"/>
  <c r="AJ11" i="75" s="1"/>
  <c r="AI42" i="75"/>
  <c r="AJ42" i="75" s="1"/>
  <c r="AI41" i="75"/>
  <c r="AJ41" i="75" s="1"/>
  <c r="AI40" i="75"/>
  <c r="AJ40" i="75" s="1"/>
  <c r="AI38" i="75"/>
  <c r="AJ38" i="75" s="1"/>
  <c r="AI26" i="75"/>
  <c r="AJ26" i="75" s="1"/>
  <c r="AI25" i="75"/>
  <c r="AJ25" i="75" s="1"/>
  <c r="AI22" i="75"/>
  <c r="AJ22" i="75" s="1"/>
  <c r="AI21" i="75"/>
  <c r="AJ21" i="75" s="1"/>
  <c r="AI9" i="75"/>
  <c r="AJ9" i="75" s="1"/>
  <c r="AI8" i="75"/>
  <c r="AJ8" i="75" s="1"/>
  <c r="AI29" i="75"/>
  <c r="AJ29" i="75" s="1"/>
  <c r="AI52" i="75"/>
  <c r="AJ52" i="75" s="1"/>
  <c r="AI27" i="75"/>
  <c r="AJ27" i="75" s="1"/>
  <c r="AI20" i="75"/>
  <c r="AJ20" i="75" s="1"/>
  <c r="AI19" i="75"/>
  <c r="AJ19" i="75" s="1"/>
  <c r="AI10" i="75"/>
  <c r="AJ10" i="75" s="1"/>
  <c r="AI30" i="75"/>
  <c r="AJ30" i="75" s="1"/>
  <c r="AI18" i="75"/>
  <c r="AJ18" i="75" s="1"/>
  <c r="AI17" i="75"/>
  <c r="AJ17" i="75" s="1"/>
  <c r="AI45" i="75"/>
  <c r="AJ45" i="75" s="1"/>
  <c r="AI44" i="75"/>
  <c r="AJ44" i="75" s="1"/>
  <c r="AI31" i="75"/>
  <c r="AJ31" i="75" s="1"/>
  <c r="AI16" i="75"/>
  <c r="AJ16" i="75" s="1"/>
  <c r="AI15" i="75"/>
  <c r="AJ15" i="75" s="1"/>
  <c r="AI47" i="75"/>
  <c r="AJ47" i="75" s="1"/>
  <c r="AI46" i="75"/>
  <c r="AJ46" i="75" s="1"/>
  <c r="AI34" i="75"/>
  <c r="AJ34" i="75" s="1"/>
  <c r="AI32" i="75"/>
  <c r="AJ32" i="75" s="1"/>
  <c r="AM51" i="75"/>
  <c r="AN51" i="75" s="1"/>
  <c r="AM40" i="75"/>
  <c r="AN40" i="75" s="1"/>
  <c r="AM39" i="75"/>
  <c r="AN39" i="75" s="1"/>
  <c r="AM37" i="75"/>
  <c r="AN37" i="75" s="1"/>
  <c r="AM12" i="75"/>
  <c r="AN12" i="75" s="1"/>
  <c r="AM11" i="75"/>
  <c r="AN11" i="75" s="1"/>
  <c r="AM46" i="75"/>
  <c r="AN46" i="75" s="1"/>
  <c r="AM42" i="75"/>
  <c r="AN42" i="75" s="1"/>
  <c r="AM41" i="75"/>
  <c r="AN41" i="75" s="1"/>
  <c r="AM38" i="75"/>
  <c r="AN38" i="75" s="1"/>
  <c r="AM26" i="75"/>
  <c r="AN26" i="75" s="1"/>
  <c r="AM25" i="75"/>
  <c r="AN25" i="75" s="1"/>
  <c r="AM22" i="75"/>
  <c r="AN22" i="75" s="1"/>
  <c r="AM21" i="75"/>
  <c r="AN21" i="75" s="1"/>
  <c r="AM19" i="75"/>
  <c r="AN19" i="75" s="1"/>
  <c r="AM10" i="75"/>
  <c r="AN10" i="75" s="1"/>
  <c r="AM9" i="75"/>
  <c r="AN9" i="75" s="1"/>
  <c r="AM8" i="75"/>
  <c r="AN8" i="75" s="1"/>
  <c r="AM52" i="75"/>
  <c r="AN52" i="75" s="1"/>
  <c r="AM28" i="75"/>
  <c r="AN28" i="75" s="1"/>
  <c r="AM27" i="75"/>
  <c r="AN27" i="75" s="1"/>
  <c r="AM20" i="75"/>
  <c r="AN20" i="75" s="1"/>
  <c r="AM18" i="75"/>
  <c r="AN18" i="75" s="1"/>
  <c r="AM47" i="75"/>
  <c r="AN47" i="75" s="1"/>
  <c r="AM34" i="75"/>
  <c r="AN34" i="75" s="1"/>
  <c r="AM53" i="75"/>
  <c r="AN53" i="75" s="1"/>
  <c r="AM43" i="75"/>
  <c r="AN43" i="75" s="1"/>
  <c r="AM30" i="75"/>
  <c r="AN30" i="75" s="1"/>
  <c r="AM29" i="75"/>
  <c r="AN29" i="75" s="1"/>
  <c r="AM17" i="75"/>
  <c r="AN17" i="75" s="1"/>
  <c r="AM15" i="75"/>
  <c r="AN15" i="75" s="1"/>
  <c r="AM45" i="75"/>
  <c r="AN45" i="75" s="1"/>
  <c r="AM44" i="75"/>
  <c r="AN44" i="75" s="1"/>
  <c r="AM32" i="75"/>
  <c r="AN32" i="75" s="1"/>
  <c r="AM31" i="75"/>
  <c r="AN31" i="75" s="1"/>
  <c r="AM16" i="75"/>
  <c r="AN16" i="75" s="1"/>
  <c r="AM48" i="75"/>
  <c r="AN48" i="75" s="1"/>
  <c r="AM35" i="75"/>
  <c r="AN35" i="75" s="1"/>
  <c r="AM33" i="75"/>
  <c r="AN33" i="75" s="1"/>
  <c r="AM14" i="75"/>
  <c r="AN14" i="75" s="1"/>
  <c r="AM13" i="75"/>
  <c r="AN13" i="75" s="1"/>
  <c r="AM50" i="75"/>
  <c r="AN50" i="75" s="1"/>
  <c r="AM49" i="75"/>
  <c r="AN49" i="75" s="1"/>
  <c r="AM36" i="75"/>
  <c r="AN36" i="75" s="1"/>
  <c r="AM23" i="75"/>
  <c r="AN23" i="75" s="1"/>
  <c r="AM24" i="75"/>
  <c r="AN24" i="75" s="1"/>
  <c r="AY47" i="75"/>
  <c r="AZ47" i="75" s="1"/>
  <c r="AY45" i="75"/>
  <c r="AZ45" i="75" s="1"/>
  <c r="AY32" i="75"/>
  <c r="AZ32" i="75" s="1"/>
  <c r="AY31" i="75"/>
  <c r="AY46" i="75"/>
  <c r="AZ46" i="75" s="1"/>
  <c r="AY34" i="75"/>
  <c r="AZ34" i="75" s="1"/>
  <c r="AY33" i="75"/>
  <c r="AZ33" i="75" s="1"/>
  <c r="AY13" i="75"/>
  <c r="AZ13" i="75" s="1"/>
  <c r="AY42" i="75"/>
  <c r="AZ42" i="75" s="1"/>
  <c r="AY29" i="75"/>
  <c r="AZ29" i="75" s="1"/>
  <c r="AY20" i="75"/>
  <c r="AY17" i="75"/>
  <c r="AZ17" i="75" s="1"/>
  <c r="AY16" i="75"/>
  <c r="AZ16" i="75" s="1"/>
  <c r="AY50" i="75"/>
  <c r="AZ50" i="75" s="1"/>
  <c r="AY49" i="75"/>
  <c r="AZ49" i="75" s="1"/>
  <c r="AY48" i="75"/>
  <c r="AZ48" i="75" s="1"/>
  <c r="AY36" i="75"/>
  <c r="AZ36" i="75" s="1"/>
  <c r="AY35" i="75"/>
  <c r="AZ35" i="75" s="1"/>
  <c r="AY22" i="75"/>
  <c r="AZ22" i="75" s="1"/>
  <c r="AY12" i="75"/>
  <c r="AZ12" i="75" s="1"/>
  <c r="AY41" i="75"/>
  <c r="AZ41" i="75" s="1"/>
  <c r="AY40" i="75"/>
  <c r="AZ40" i="75" s="1"/>
  <c r="AY39" i="75"/>
  <c r="AZ39" i="75" s="1"/>
  <c r="AY38" i="75"/>
  <c r="AZ38" i="75" s="1"/>
  <c r="AY37" i="75"/>
  <c r="AZ37" i="75" s="1"/>
  <c r="AY24" i="75"/>
  <c r="AZ24" i="75" s="1"/>
  <c r="AY23" i="75"/>
  <c r="AZ23" i="75" s="1"/>
  <c r="AY11" i="75"/>
  <c r="AZ11" i="75" s="1"/>
  <c r="AY10" i="75"/>
  <c r="AZ10" i="75" s="1"/>
  <c r="AY18" i="75"/>
  <c r="AZ18" i="75" s="1"/>
  <c r="AY51" i="75"/>
  <c r="AZ51" i="75" s="1"/>
  <c r="AY26" i="75"/>
  <c r="AZ26" i="75" s="1"/>
  <c r="AY25" i="75"/>
  <c r="AZ25" i="75" s="1"/>
  <c r="AY21" i="75"/>
  <c r="AZ21" i="75" s="1"/>
  <c r="AZ20" i="75"/>
  <c r="AY19" i="75"/>
  <c r="AZ19" i="75" s="1"/>
  <c r="AY9" i="75"/>
  <c r="AZ9" i="75" s="1"/>
  <c r="AY8" i="75"/>
  <c r="AZ8" i="75" s="1"/>
  <c r="AY28" i="75"/>
  <c r="AZ28" i="75" s="1"/>
  <c r="AY27" i="75"/>
  <c r="AZ27" i="75" s="1"/>
  <c r="AY53" i="75"/>
  <c r="AZ53" i="75" s="1"/>
  <c r="AY52" i="75"/>
  <c r="AZ52" i="75" s="1"/>
  <c r="AY44" i="75"/>
  <c r="AZ44" i="75" s="1"/>
  <c r="AY43" i="75"/>
  <c r="AZ43" i="75" s="1"/>
  <c r="AY30" i="75"/>
  <c r="AZ30" i="75" s="1"/>
  <c r="AY15" i="75"/>
  <c r="AZ15" i="75" s="1"/>
  <c r="AZ31" i="75"/>
  <c r="AY14" i="75"/>
  <c r="AZ14" i="75" s="1"/>
  <c r="AP42" i="75"/>
  <c r="AQ42" i="75" s="1"/>
  <c r="AP41" i="75"/>
  <c r="AQ41" i="75" s="1"/>
  <c r="AP38" i="75"/>
  <c r="AQ38" i="75" s="1"/>
  <c r="AP26" i="75"/>
  <c r="AQ26" i="75" s="1"/>
  <c r="AP25" i="75"/>
  <c r="AQ25" i="75" s="1"/>
  <c r="AP21" i="75"/>
  <c r="AQ21" i="75" s="1"/>
  <c r="AP20" i="75"/>
  <c r="AQ20" i="75" s="1"/>
  <c r="AP19" i="75"/>
  <c r="AQ19" i="75" s="1"/>
  <c r="AP10" i="75"/>
  <c r="AQ10" i="75" s="1"/>
  <c r="AP8" i="75"/>
  <c r="AQ8" i="75" s="1"/>
  <c r="AP48" i="75"/>
  <c r="AQ48" i="75" s="1"/>
  <c r="AP53" i="75"/>
  <c r="AQ53" i="75" s="1"/>
  <c r="AP52" i="75"/>
  <c r="AQ52" i="75" s="1"/>
  <c r="AP30" i="75"/>
  <c r="AQ30" i="75" s="1"/>
  <c r="AP28" i="75"/>
  <c r="AQ28" i="75" s="1"/>
  <c r="AP27" i="75"/>
  <c r="AQ27" i="75" s="1"/>
  <c r="AP18" i="75"/>
  <c r="AQ18" i="75" s="1"/>
  <c r="AP17" i="75"/>
  <c r="AQ17" i="75" s="1"/>
  <c r="AP33" i="75"/>
  <c r="AQ33" i="75" s="1"/>
  <c r="AP44" i="75"/>
  <c r="AQ44" i="75" s="1"/>
  <c r="AP43" i="75"/>
  <c r="AQ43" i="75" s="1"/>
  <c r="AP29" i="75"/>
  <c r="AQ29" i="75" s="1"/>
  <c r="AP15" i="75"/>
  <c r="AQ15" i="75" s="1"/>
  <c r="AP45" i="75"/>
  <c r="AQ45" i="75" s="1"/>
  <c r="AP32" i="75"/>
  <c r="AQ32" i="75" s="1"/>
  <c r="AP31" i="75"/>
  <c r="AQ31" i="75" s="1"/>
  <c r="AP16" i="75"/>
  <c r="AQ16" i="75" s="1"/>
  <c r="AP35" i="75"/>
  <c r="AQ35" i="75" s="1"/>
  <c r="AP47" i="75"/>
  <c r="AQ47" i="75" s="1"/>
  <c r="AP46" i="75"/>
  <c r="AQ46" i="75" s="1"/>
  <c r="AP34" i="75"/>
  <c r="AQ34" i="75" s="1"/>
  <c r="AP14" i="75"/>
  <c r="AQ14" i="75" s="1"/>
  <c r="AP13" i="75"/>
  <c r="AQ13" i="75" s="1"/>
  <c r="AP50" i="75"/>
  <c r="AQ50" i="75" s="1"/>
  <c r="AP49" i="75"/>
  <c r="AQ49" i="75" s="1"/>
  <c r="AP39" i="75"/>
  <c r="AQ39" i="75" s="1"/>
  <c r="AP36" i="75"/>
  <c r="AQ36" i="75" s="1"/>
  <c r="AP24" i="75"/>
  <c r="AQ24" i="75" s="1"/>
  <c r="AP23" i="75"/>
  <c r="AQ23" i="75" s="1"/>
  <c r="AP12" i="75"/>
  <c r="AQ12" i="75" s="1"/>
  <c r="AP51" i="75"/>
  <c r="AQ51" i="75" s="1"/>
  <c r="AP40" i="75"/>
  <c r="AQ40" i="75" s="1"/>
  <c r="AP37" i="75"/>
  <c r="AQ37" i="75" s="1"/>
  <c r="AP9" i="75"/>
  <c r="AQ9" i="75" s="1"/>
  <c r="AP22" i="75"/>
  <c r="AQ22" i="75" s="1"/>
  <c r="AP11" i="75"/>
  <c r="AQ11" i="75" s="1"/>
  <c r="BB46" i="75"/>
  <c r="BC46" i="75" s="1"/>
  <c r="BB35" i="75"/>
  <c r="BC35" i="75" s="1"/>
  <c r="BB34" i="75"/>
  <c r="BC34" i="75" s="1"/>
  <c r="BB33" i="75"/>
  <c r="BC33" i="75" s="1"/>
  <c r="BB12" i="75"/>
  <c r="BC12" i="75" s="1"/>
  <c r="BB44" i="75"/>
  <c r="BC44" i="75" s="1"/>
  <c r="BB15" i="75"/>
  <c r="BC15" i="75" s="1"/>
  <c r="BB50" i="75"/>
  <c r="BC50" i="75" s="1"/>
  <c r="BB49" i="75"/>
  <c r="BC49" i="75" s="1"/>
  <c r="BB48" i="75"/>
  <c r="BC48" i="75" s="1"/>
  <c r="BB36" i="75"/>
  <c r="BC36" i="75" s="1"/>
  <c r="BB23" i="75"/>
  <c r="BC23" i="75" s="1"/>
  <c r="BB22" i="75"/>
  <c r="BC22" i="75" s="1"/>
  <c r="BB10" i="75"/>
  <c r="BC10" i="75" s="1"/>
  <c r="BB41" i="75"/>
  <c r="BC41" i="75" s="1"/>
  <c r="BB40" i="75"/>
  <c r="BC40" i="75" s="1"/>
  <c r="BB39" i="75"/>
  <c r="BC39" i="75" s="1"/>
  <c r="BB38" i="75"/>
  <c r="BC38" i="75" s="1"/>
  <c r="BB37" i="75"/>
  <c r="BC37" i="75" s="1"/>
  <c r="BB24" i="75"/>
  <c r="BC24" i="75" s="1"/>
  <c r="BB21" i="75"/>
  <c r="BC21" i="75" s="1"/>
  <c r="BB11" i="75"/>
  <c r="BC11" i="75" s="1"/>
  <c r="BB52" i="75"/>
  <c r="BC52" i="75" s="1"/>
  <c r="BB43" i="75"/>
  <c r="BC43" i="75" s="1"/>
  <c r="BB51" i="75"/>
  <c r="BC51" i="75" s="1"/>
  <c r="BB26" i="75"/>
  <c r="BC26" i="75" s="1"/>
  <c r="BB25" i="75"/>
  <c r="BC25" i="75" s="1"/>
  <c r="BB20" i="75"/>
  <c r="BC20" i="75" s="1"/>
  <c r="BB19" i="75"/>
  <c r="BC19" i="75" s="1"/>
  <c r="BB18" i="75"/>
  <c r="BC18" i="75" s="1"/>
  <c r="BB9" i="75"/>
  <c r="BC9" i="75" s="1"/>
  <c r="BB8" i="75"/>
  <c r="BC8" i="75" s="1"/>
  <c r="BB53" i="75"/>
  <c r="BC53" i="75" s="1"/>
  <c r="BB42" i="75"/>
  <c r="BC42" i="75" s="1"/>
  <c r="BB29" i="75"/>
  <c r="BC29" i="75" s="1"/>
  <c r="BB28" i="75"/>
  <c r="BC28" i="75" s="1"/>
  <c r="BB27" i="75"/>
  <c r="BC27" i="75" s="1"/>
  <c r="BB17" i="75"/>
  <c r="BC17" i="75" s="1"/>
  <c r="BB16" i="75"/>
  <c r="BC16" i="75" s="1"/>
  <c r="BB30" i="75"/>
  <c r="BC30" i="75" s="1"/>
  <c r="BB31" i="75"/>
  <c r="BC31" i="75" s="1"/>
  <c r="BB14" i="75"/>
  <c r="BC14" i="75" s="1"/>
  <c r="BB47" i="75"/>
  <c r="BC47" i="75" s="1"/>
  <c r="BB45" i="75"/>
  <c r="BC45" i="75" s="1"/>
  <c r="BB32" i="75"/>
  <c r="BC32" i="75" s="1"/>
  <c r="BB13" i="75"/>
  <c r="BC13" i="75" s="1"/>
  <c r="AS53" i="75"/>
  <c r="AT53" i="75" s="1"/>
  <c r="AS52" i="75"/>
  <c r="AT52" i="75" s="1"/>
  <c r="AS30" i="75"/>
  <c r="AT30" i="75" s="1"/>
  <c r="AS29" i="75"/>
  <c r="AT29" i="75" s="1"/>
  <c r="AS28" i="75"/>
  <c r="AT28" i="75" s="1"/>
  <c r="AS27" i="75"/>
  <c r="AT27" i="75" s="1"/>
  <c r="AS18" i="75"/>
  <c r="AT18" i="75" s="1"/>
  <c r="AS17" i="75"/>
  <c r="AT17" i="75" s="1"/>
  <c r="AS50" i="75"/>
  <c r="AT50" i="75" s="1"/>
  <c r="AS49" i="75"/>
  <c r="AT49" i="75" s="1"/>
  <c r="AS39" i="75"/>
  <c r="AT39" i="75" s="1"/>
  <c r="AS44" i="75"/>
  <c r="AT44" i="75" s="1"/>
  <c r="AS43" i="75"/>
  <c r="AT43" i="75" s="1"/>
  <c r="AS16" i="75"/>
  <c r="AT16" i="75" s="1"/>
  <c r="AS15" i="75"/>
  <c r="AT15" i="75" s="1"/>
  <c r="AS45" i="75"/>
  <c r="AT45" i="75" s="1"/>
  <c r="AS32" i="75"/>
  <c r="AT32" i="75" s="1"/>
  <c r="AS31" i="75"/>
  <c r="AT31" i="75" s="1"/>
  <c r="AS14" i="75"/>
  <c r="AT14" i="75" s="1"/>
  <c r="AS47" i="75"/>
  <c r="AT47" i="75" s="1"/>
  <c r="AS46" i="75"/>
  <c r="AT46" i="75" s="1"/>
  <c r="AS34" i="75"/>
  <c r="AT34" i="75" s="1"/>
  <c r="AS33" i="75"/>
  <c r="AT33" i="75" s="1"/>
  <c r="AS37" i="75"/>
  <c r="AT37" i="75" s="1"/>
  <c r="AS36" i="75"/>
  <c r="AT36" i="75" s="1"/>
  <c r="AS24" i="75"/>
  <c r="AT24" i="75" s="1"/>
  <c r="AS23" i="75"/>
  <c r="AT23" i="75" s="1"/>
  <c r="AS22" i="75"/>
  <c r="AT22" i="75" s="1"/>
  <c r="AS48" i="75"/>
  <c r="AT48" i="75" s="1"/>
  <c r="AS35" i="75"/>
  <c r="AT35" i="75" s="1"/>
  <c r="AS13" i="75"/>
  <c r="AT13" i="75" s="1"/>
  <c r="AS12" i="75"/>
  <c r="AT12" i="75" s="1"/>
  <c r="AS11" i="75"/>
  <c r="AT11" i="75" s="1"/>
  <c r="AS51" i="75"/>
  <c r="AT51" i="75" s="1"/>
  <c r="AS41" i="75"/>
  <c r="AT41" i="75" s="1"/>
  <c r="AS40" i="75"/>
  <c r="AT40" i="75" s="1"/>
  <c r="AS38" i="75"/>
  <c r="AT38" i="75" s="1"/>
  <c r="AS26" i="75"/>
  <c r="AT26" i="75" s="1"/>
  <c r="AS19" i="75"/>
  <c r="AT19" i="75" s="1"/>
  <c r="AS9" i="75"/>
  <c r="AT9" i="75" s="1"/>
  <c r="AS8" i="75"/>
  <c r="AT8" i="75" s="1"/>
  <c r="AS42" i="75"/>
  <c r="AT42" i="75" s="1"/>
  <c r="AS10" i="75"/>
  <c r="AT10" i="75" s="1"/>
  <c r="AS21" i="75"/>
  <c r="AT21" i="75" s="1"/>
  <c r="AS20" i="75"/>
  <c r="AT20" i="75" s="1"/>
  <c r="AS25" i="75"/>
  <c r="AT25" i="75" s="1"/>
  <c r="AV15" i="74"/>
  <c r="AW15" i="74" s="1"/>
  <c r="AV13" i="74"/>
  <c r="AW13" i="74" s="1"/>
  <c r="AV12" i="74"/>
  <c r="AW12" i="74" s="1"/>
  <c r="AV11" i="74"/>
  <c r="AW11" i="74" s="1"/>
  <c r="AV10" i="74"/>
  <c r="AW10" i="74" s="1"/>
  <c r="AV9" i="74"/>
  <c r="AW9" i="74" s="1"/>
  <c r="AV8" i="74"/>
  <c r="AW8" i="74" s="1"/>
  <c r="AV14" i="74"/>
  <c r="AW14" i="74" s="1"/>
  <c r="AV61" i="87"/>
  <c r="AW61" i="87" s="1"/>
  <c r="AV64" i="87"/>
  <c r="AW64" i="87" s="1"/>
  <c r="AV57" i="87"/>
  <c r="AW57" i="87" s="1"/>
  <c r="AV67" i="87"/>
  <c r="AW67" i="87" s="1"/>
  <c r="AV63" i="87"/>
  <c r="AW63" i="87" s="1"/>
  <c r="AV60" i="87"/>
  <c r="AW60" i="87" s="1"/>
  <c r="AV66" i="87"/>
  <c r="AW66" i="87" s="1"/>
  <c r="AV62" i="87"/>
  <c r="AW62" i="87" s="1"/>
  <c r="AV59" i="87"/>
  <c r="AW59" i="87" s="1"/>
  <c r="AV65" i="87"/>
  <c r="AW65" i="87" s="1"/>
  <c r="AV58" i="87"/>
  <c r="AW58" i="87" s="1"/>
  <c r="BB61" i="87"/>
  <c r="BC61" i="87" s="1"/>
  <c r="BB59" i="87"/>
  <c r="BC59" i="87" s="1"/>
  <c r="BB57" i="87"/>
  <c r="BC57" i="87" s="1"/>
  <c r="BB63" i="87"/>
  <c r="BC63" i="87" s="1"/>
  <c r="BB65" i="87"/>
  <c r="BC65" i="87" s="1"/>
  <c r="BB62" i="87"/>
  <c r="BC62" i="87" s="1"/>
  <c r="BB64" i="87"/>
  <c r="BC64" i="87" s="1"/>
  <c r="BB58" i="87"/>
  <c r="BC58" i="87" s="1"/>
  <c r="BB67" i="87"/>
  <c r="BC67" i="87" s="1"/>
  <c r="BB66" i="87"/>
  <c r="BC66" i="87" s="1"/>
  <c r="BB60" i="87"/>
  <c r="BC60" i="87" s="1"/>
  <c r="BB15" i="74"/>
  <c r="BC15" i="74" s="1"/>
  <c r="BB12" i="74"/>
  <c r="BC12" i="74" s="1"/>
  <c r="BB11" i="74"/>
  <c r="BC11" i="74" s="1"/>
  <c r="BB14" i="74"/>
  <c r="BC14" i="74" s="1"/>
  <c r="BB13" i="74"/>
  <c r="BC13" i="74" s="1"/>
  <c r="BB10" i="74"/>
  <c r="BC10" i="74" s="1"/>
  <c r="BB9" i="74"/>
  <c r="BC9" i="74" s="1"/>
  <c r="BB8" i="74"/>
  <c r="BC8" i="74" s="1"/>
  <c r="AS61" i="87"/>
  <c r="AT61" i="87" s="1"/>
  <c r="AS66" i="87"/>
  <c r="AT66" i="87" s="1"/>
  <c r="AS64" i="87"/>
  <c r="AT64" i="87" s="1"/>
  <c r="AS59" i="87"/>
  <c r="AT59" i="87" s="1"/>
  <c r="AS57" i="87"/>
  <c r="AT57" i="87" s="1"/>
  <c r="AS62" i="87"/>
  <c r="AT62" i="87" s="1"/>
  <c r="AS63" i="87"/>
  <c r="AT63" i="87" s="1"/>
  <c r="AS60" i="87"/>
  <c r="AT60" i="87" s="1"/>
  <c r="AS58" i="87"/>
  <c r="AT58" i="87" s="1"/>
  <c r="AS67" i="87"/>
  <c r="AT67" i="87" s="1"/>
  <c r="AS65" i="87"/>
  <c r="AT65" i="87" s="1"/>
  <c r="AS14" i="74"/>
  <c r="AT14" i="74" s="1"/>
  <c r="AS15" i="74"/>
  <c r="AT15" i="74" s="1"/>
  <c r="AS10" i="74"/>
  <c r="AT10" i="74" s="1"/>
  <c r="AS9" i="74"/>
  <c r="AT9" i="74" s="1"/>
  <c r="AS12" i="74"/>
  <c r="AT12" i="74" s="1"/>
  <c r="AS8" i="74"/>
  <c r="AT8" i="74" s="1"/>
  <c r="AS11" i="74"/>
  <c r="AT11" i="74" s="1"/>
  <c r="AS13" i="74"/>
  <c r="AT13" i="74" s="1"/>
  <c r="AM60" i="87"/>
  <c r="AN60" i="87" s="1"/>
  <c r="AM63" i="87"/>
  <c r="AN63" i="87" s="1"/>
  <c r="AM59" i="87"/>
  <c r="AN59" i="87" s="1"/>
  <c r="AM67" i="87"/>
  <c r="AN67" i="87" s="1"/>
  <c r="AM64" i="87"/>
  <c r="AN64" i="87" s="1"/>
  <c r="AM66" i="87"/>
  <c r="AN66" i="87" s="1"/>
  <c r="AM62" i="87"/>
  <c r="AN62" i="87" s="1"/>
  <c r="AM65" i="87"/>
  <c r="AN65" i="87" s="1"/>
  <c r="AM57" i="87"/>
  <c r="AN57" i="87" s="1"/>
  <c r="AM58" i="87"/>
  <c r="AN58" i="87" s="1"/>
  <c r="AM61" i="87"/>
  <c r="AN61" i="87" s="1"/>
  <c r="AM8" i="74"/>
  <c r="AN8" i="74" s="1"/>
  <c r="AM11" i="74"/>
  <c r="AN11" i="74" s="1"/>
  <c r="AM10" i="74"/>
  <c r="AN10" i="74" s="1"/>
  <c r="AM12" i="74"/>
  <c r="AN12" i="74" s="1"/>
  <c r="AM9" i="74"/>
  <c r="AN9" i="74" s="1"/>
  <c r="AM13" i="74"/>
  <c r="AN13" i="74" s="1"/>
  <c r="AM15" i="74"/>
  <c r="AN15" i="74" s="1"/>
  <c r="AM14" i="74"/>
  <c r="AN14" i="74" s="1"/>
  <c r="AI9" i="74"/>
  <c r="AJ9" i="74" s="1"/>
  <c r="AI12" i="74"/>
  <c r="AJ12" i="74" s="1"/>
  <c r="AI8" i="74"/>
  <c r="AJ8" i="74" s="1"/>
  <c r="AI10" i="74"/>
  <c r="AJ10" i="74" s="1"/>
  <c r="AI11" i="74"/>
  <c r="AJ11" i="74" s="1"/>
  <c r="AI15" i="74"/>
  <c r="AJ15" i="74" s="1"/>
  <c r="AI14" i="74"/>
  <c r="AJ14" i="74" s="1"/>
  <c r="AI13" i="74"/>
  <c r="AJ13" i="74" s="1"/>
  <c r="AI59" i="87"/>
  <c r="AJ59" i="87" s="1"/>
  <c r="AI67" i="87"/>
  <c r="AJ67" i="87" s="1"/>
  <c r="AI60" i="87"/>
  <c r="AJ60" i="87" s="1"/>
  <c r="AI61" i="87"/>
  <c r="AJ61" i="87" s="1"/>
  <c r="AI62" i="87"/>
  <c r="AJ62" i="87" s="1"/>
  <c r="AI66" i="87"/>
  <c r="AJ66" i="87" s="1"/>
  <c r="AI58" i="87"/>
  <c r="AJ58" i="87" s="1"/>
  <c r="AI57" i="87"/>
  <c r="AJ57" i="87" s="1"/>
  <c r="AI63" i="87"/>
  <c r="AJ63" i="87" s="1"/>
  <c r="AI64" i="87"/>
  <c r="AJ64" i="87" s="1"/>
  <c r="AI65" i="87"/>
  <c r="AJ65" i="87" s="1"/>
  <c r="AY11" i="74"/>
  <c r="AZ11" i="74" s="1"/>
  <c r="AY8" i="74"/>
  <c r="AZ8" i="74" s="1"/>
  <c r="AY12" i="74"/>
  <c r="AZ12" i="74" s="1"/>
  <c r="AY9" i="74"/>
  <c r="AZ9" i="74" s="1"/>
  <c r="AY14" i="74"/>
  <c r="AZ14" i="74" s="1"/>
  <c r="AY10" i="74"/>
  <c r="AZ10" i="74" s="1"/>
  <c r="AY13" i="74"/>
  <c r="AZ13" i="74" s="1"/>
  <c r="AY15" i="74"/>
  <c r="AZ15" i="74" s="1"/>
  <c r="AY67" i="87"/>
  <c r="AZ67" i="87" s="1"/>
  <c r="AY61" i="87"/>
  <c r="AZ61" i="87" s="1"/>
  <c r="AY60" i="87"/>
  <c r="AZ60" i="87" s="1"/>
  <c r="AY62" i="87"/>
  <c r="AZ62" i="87" s="1"/>
  <c r="AY57" i="87"/>
  <c r="AZ57" i="87" s="1"/>
  <c r="AY65" i="87"/>
  <c r="AZ65" i="87" s="1"/>
  <c r="AY63" i="87"/>
  <c r="AZ63" i="87" s="1"/>
  <c r="AY59" i="87"/>
  <c r="AZ59" i="87" s="1"/>
  <c r="AY58" i="87"/>
  <c r="AZ58" i="87" s="1"/>
  <c r="AY64" i="87"/>
  <c r="AZ64" i="87" s="1"/>
  <c r="AY66" i="87"/>
  <c r="AZ66" i="87" s="1"/>
  <c r="AP12" i="74"/>
  <c r="AQ12" i="74" s="1"/>
  <c r="AP9" i="74"/>
  <c r="AQ9" i="74" s="1"/>
  <c r="AP8" i="74"/>
  <c r="AQ8" i="74" s="1"/>
  <c r="AP10" i="74"/>
  <c r="AQ10" i="74" s="1"/>
  <c r="AP11" i="74"/>
  <c r="AQ11" i="74" s="1"/>
  <c r="AP14" i="74"/>
  <c r="AQ14" i="74" s="1"/>
  <c r="AP15" i="74"/>
  <c r="AQ15" i="74" s="1"/>
  <c r="AP13" i="74"/>
  <c r="AQ13" i="74" s="1"/>
  <c r="AP62" i="87"/>
  <c r="AQ62" i="87" s="1"/>
  <c r="AP64" i="87"/>
  <c r="AQ64" i="87" s="1"/>
  <c r="AP61" i="87"/>
  <c r="AQ61" i="87" s="1"/>
  <c r="AP58" i="87"/>
  <c r="AQ58" i="87" s="1"/>
  <c r="AP60" i="87"/>
  <c r="AQ60" i="87" s="1"/>
  <c r="AP59" i="87"/>
  <c r="AQ59" i="87" s="1"/>
  <c r="AP57" i="87"/>
  <c r="AQ57" i="87" s="1"/>
  <c r="AP66" i="87"/>
  <c r="AQ66" i="87" s="1"/>
  <c r="AP65" i="87"/>
  <c r="AQ65" i="87" s="1"/>
  <c r="AP63" i="87"/>
  <c r="AQ63" i="87" s="1"/>
  <c r="AP67" i="87"/>
  <c r="AQ67" i="87" s="1"/>
  <c r="AV46" i="85"/>
  <c r="AW46" i="85" s="1"/>
  <c r="AV49" i="85"/>
  <c r="AW49" i="85" s="1"/>
  <c r="AV60" i="85"/>
  <c r="AW60" i="85" s="1"/>
  <c r="AV52" i="85"/>
  <c r="AW52" i="85" s="1"/>
  <c r="AV63" i="85"/>
  <c r="AW63" i="85" s="1"/>
  <c r="AV86" i="85"/>
  <c r="AW86" i="85" s="1"/>
  <c r="AV87" i="85"/>
  <c r="AW87" i="85" s="1"/>
  <c r="AV41" i="85"/>
  <c r="AW41" i="85" s="1"/>
  <c r="AV58" i="85"/>
  <c r="AW58" i="85" s="1"/>
  <c r="AV62" i="85"/>
  <c r="AW62" i="85" s="1"/>
  <c r="AV74" i="85"/>
  <c r="AW74" i="85" s="1"/>
  <c r="AV75" i="85"/>
  <c r="AW75" i="85" s="1"/>
  <c r="AV88" i="85"/>
  <c r="AW88" i="85" s="1"/>
  <c r="AV66" i="85"/>
  <c r="AW66" i="85" s="1"/>
  <c r="AV67" i="85"/>
  <c r="AW67" i="85" s="1"/>
  <c r="AV73" i="85"/>
  <c r="AW73" i="85" s="1"/>
  <c r="AV76" i="85"/>
  <c r="AW76" i="85" s="1"/>
  <c r="AV51" i="85"/>
  <c r="AW51" i="85" s="1"/>
  <c r="AV56" i="85"/>
  <c r="AW56" i="85" s="1"/>
  <c r="AV72" i="85"/>
  <c r="AW72" i="85" s="1"/>
  <c r="AV77" i="85"/>
  <c r="AW77" i="85" s="1"/>
  <c r="AV78" i="85"/>
  <c r="AW78" i="85" s="1"/>
  <c r="AV79" i="85"/>
  <c r="AW79" i="85" s="1"/>
  <c r="AV42" i="85"/>
  <c r="AW42" i="85" s="1"/>
  <c r="AV44" i="85"/>
  <c r="AW44" i="85" s="1"/>
  <c r="AV48" i="85"/>
  <c r="AW48" i="85" s="1"/>
  <c r="AV55" i="85"/>
  <c r="AW55" i="85" s="1"/>
  <c r="AV59" i="85"/>
  <c r="AW59" i="85" s="1"/>
  <c r="AV70" i="85"/>
  <c r="AW70" i="85" s="1"/>
  <c r="AV71" i="85"/>
  <c r="AW71" i="85" s="1"/>
  <c r="AV80" i="85"/>
  <c r="AW80" i="85" s="1"/>
  <c r="AV64" i="85"/>
  <c r="AW64" i="85" s="1"/>
  <c r="AV65" i="85"/>
  <c r="AW65" i="85" s="1"/>
  <c r="AV81" i="85"/>
  <c r="AW81" i="85" s="1"/>
  <c r="AV82" i="85"/>
  <c r="AW82" i="85" s="1"/>
  <c r="AV50" i="85"/>
  <c r="AW50" i="85" s="1"/>
  <c r="AV57" i="85"/>
  <c r="AW57" i="85" s="1"/>
  <c r="AV61" i="85"/>
  <c r="AW61" i="85" s="1"/>
  <c r="AV83" i="85"/>
  <c r="AW83" i="85" s="1"/>
  <c r="AV84" i="85"/>
  <c r="AW84" i="85" s="1"/>
  <c r="AV85" i="85"/>
  <c r="AW85" i="85" s="1"/>
  <c r="AV43" i="85"/>
  <c r="AW43" i="85" s="1"/>
  <c r="AV45" i="85"/>
  <c r="AW45" i="85" s="1"/>
  <c r="AV47" i="85"/>
  <c r="AW47" i="85" s="1"/>
  <c r="AV53" i="85"/>
  <c r="AW53" i="85" s="1"/>
  <c r="AV54" i="85"/>
  <c r="AW54" i="85" s="1"/>
  <c r="AV68" i="85"/>
  <c r="AW68" i="85" s="1"/>
  <c r="AV69" i="85"/>
  <c r="AW69" i="85" s="1"/>
  <c r="AI46" i="85"/>
  <c r="AJ46" i="85" s="1"/>
  <c r="AI49" i="85"/>
  <c r="AJ49" i="85" s="1"/>
  <c r="AI51" i="85"/>
  <c r="AJ51" i="85" s="1"/>
  <c r="AI57" i="85"/>
  <c r="AJ57" i="85" s="1"/>
  <c r="AI61" i="85"/>
  <c r="AJ61" i="85" s="1"/>
  <c r="AI47" i="85"/>
  <c r="AJ47" i="85" s="1"/>
  <c r="AI55" i="85"/>
  <c r="AJ55" i="85" s="1"/>
  <c r="AI44" i="85"/>
  <c r="AJ44" i="85" s="1"/>
  <c r="AI48" i="85"/>
  <c r="AJ48" i="85" s="1"/>
  <c r="AI59" i="85"/>
  <c r="AJ59" i="85" s="1"/>
  <c r="AI64" i="85"/>
  <c r="AJ64" i="85" s="1"/>
  <c r="AI42" i="85"/>
  <c r="AJ42" i="85" s="1"/>
  <c r="AI50" i="85"/>
  <c r="AJ50" i="85" s="1"/>
  <c r="AI69" i="85"/>
  <c r="AJ69" i="85" s="1"/>
  <c r="AI86" i="85"/>
  <c r="AJ86" i="85" s="1"/>
  <c r="AI87" i="85"/>
  <c r="AJ87" i="85" s="1"/>
  <c r="AI53" i="85"/>
  <c r="AJ53" i="85" s="1"/>
  <c r="AI54" i="85"/>
  <c r="AJ54" i="85" s="1"/>
  <c r="AI68" i="85"/>
  <c r="AJ68" i="85" s="1"/>
  <c r="AI75" i="85"/>
  <c r="AJ75" i="85" s="1"/>
  <c r="AI88" i="85"/>
  <c r="AJ88" i="85" s="1"/>
  <c r="AI43" i="85"/>
  <c r="AJ43" i="85" s="1"/>
  <c r="AI45" i="85"/>
  <c r="AJ45" i="85" s="1"/>
  <c r="AI52" i="85"/>
  <c r="AJ52" i="85" s="1"/>
  <c r="AI63" i="85"/>
  <c r="AJ63" i="85" s="1"/>
  <c r="AI74" i="85"/>
  <c r="AJ74" i="85" s="1"/>
  <c r="AI76" i="85"/>
  <c r="AJ76" i="85" s="1"/>
  <c r="AI67" i="85"/>
  <c r="AJ67" i="85" s="1"/>
  <c r="AI73" i="85"/>
  <c r="AJ73" i="85" s="1"/>
  <c r="AI77" i="85"/>
  <c r="AJ77" i="85" s="1"/>
  <c r="AI78" i="85"/>
  <c r="AJ78" i="85" s="1"/>
  <c r="AI79" i="85"/>
  <c r="AJ79" i="85" s="1"/>
  <c r="AI58" i="85"/>
  <c r="AJ58" i="85" s="1"/>
  <c r="AI60" i="85"/>
  <c r="AJ60" i="85" s="1"/>
  <c r="AI62" i="85"/>
  <c r="AJ62" i="85" s="1"/>
  <c r="AI66" i="85"/>
  <c r="AJ66" i="85" s="1"/>
  <c r="AI72" i="85"/>
  <c r="AJ72" i="85" s="1"/>
  <c r="AI80" i="85"/>
  <c r="AJ80" i="85" s="1"/>
  <c r="AI41" i="85"/>
  <c r="AJ41" i="85" s="1"/>
  <c r="AI56" i="85"/>
  <c r="AJ56" i="85" s="1"/>
  <c r="AI71" i="85"/>
  <c r="AJ71" i="85" s="1"/>
  <c r="AI81" i="85"/>
  <c r="AJ81" i="85" s="1"/>
  <c r="AI82" i="85"/>
  <c r="AJ82" i="85" s="1"/>
  <c r="AI65" i="85"/>
  <c r="AJ65" i="85" s="1"/>
  <c r="AI70" i="85"/>
  <c r="AJ70" i="85" s="1"/>
  <c r="AI83" i="85"/>
  <c r="AJ83" i="85" s="1"/>
  <c r="AI84" i="85"/>
  <c r="AJ84" i="85" s="1"/>
  <c r="AI85" i="85"/>
  <c r="AJ85" i="85" s="1"/>
  <c r="AM41" i="85"/>
  <c r="AN41" i="85" s="1"/>
  <c r="AM56" i="85"/>
  <c r="AN56" i="85" s="1"/>
  <c r="AM42" i="85"/>
  <c r="AN42" i="85" s="1"/>
  <c r="AM44" i="85"/>
  <c r="AN44" i="85" s="1"/>
  <c r="AM48" i="85"/>
  <c r="AN48" i="85" s="1"/>
  <c r="AM58" i="85"/>
  <c r="AN58" i="85" s="1"/>
  <c r="AM46" i="85"/>
  <c r="AN46" i="85" s="1"/>
  <c r="AM52" i="85"/>
  <c r="AN52" i="85" s="1"/>
  <c r="AM54" i="85"/>
  <c r="AN54" i="85" s="1"/>
  <c r="AM70" i="85"/>
  <c r="AN70" i="85" s="1"/>
  <c r="AM71" i="85"/>
  <c r="AN71" i="85" s="1"/>
  <c r="AM81" i="85"/>
  <c r="AN81" i="85" s="1"/>
  <c r="AM82" i="85"/>
  <c r="AN82" i="85" s="1"/>
  <c r="AM55" i="85"/>
  <c r="AN55" i="85" s="1"/>
  <c r="AM64" i="85"/>
  <c r="AN64" i="85" s="1"/>
  <c r="AM65" i="85"/>
  <c r="AN65" i="85" s="1"/>
  <c r="AM83" i="85"/>
  <c r="AN83" i="85" s="1"/>
  <c r="AM84" i="85"/>
  <c r="AN84" i="85" s="1"/>
  <c r="AM85" i="85"/>
  <c r="AN85" i="85" s="1"/>
  <c r="AM59" i="85"/>
  <c r="AN59" i="85" s="1"/>
  <c r="AM61" i="85"/>
  <c r="AN61" i="85" s="1"/>
  <c r="AM50" i="85"/>
  <c r="AN50" i="85" s="1"/>
  <c r="AM57" i="85"/>
  <c r="AN57" i="85" s="1"/>
  <c r="AM68" i="85"/>
  <c r="AN68" i="85" s="1"/>
  <c r="AM69" i="85"/>
  <c r="AN69" i="85" s="1"/>
  <c r="AM86" i="85"/>
  <c r="AN86" i="85" s="1"/>
  <c r="AM87" i="85"/>
  <c r="AN87" i="85" s="1"/>
  <c r="AM43" i="85"/>
  <c r="AN43" i="85" s="1"/>
  <c r="AM45" i="85"/>
  <c r="AN45" i="85" s="1"/>
  <c r="AM47" i="85"/>
  <c r="AN47" i="85" s="1"/>
  <c r="AM49" i="85"/>
  <c r="AN49" i="85" s="1"/>
  <c r="AM53" i="85"/>
  <c r="AN53" i="85" s="1"/>
  <c r="AM75" i="85"/>
  <c r="AN75" i="85" s="1"/>
  <c r="AM88" i="85"/>
  <c r="AN88" i="85" s="1"/>
  <c r="AM63" i="85"/>
  <c r="AN63" i="85" s="1"/>
  <c r="AM74" i="85"/>
  <c r="AN74" i="85" s="1"/>
  <c r="AM76" i="85"/>
  <c r="AN76" i="85" s="1"/>
  <c r="AM60" i="85"/>
  <c r="AN60" i="85" s="1"/>
  <c r="AM62" i="85"/>
  <c r="AN62" i="85" s="1"/>
  <c r="AM66" i="85"/>
  <c r="AN66" i="85" s="1"/>
  <c r="AM67" i="85"/>
  <c r="AN67" i="85" s="1"/>
  <c r="AM73" i="85"/>
  <c r="AN73" i="85" s="1"/>
  <c r="AM77" i="85"/>
  <c r="AN77" i="85" s="1"/>
  <c r="AM78" i="85"/>
  <c r="AN78" i="85" s="1"/>
  <c r="AM79" i="85"/>
  <c r="AN79" i="85" s="1"/>
  <c r="AM51" i="85"/>
  <c r="AN51" i="85" s="1"/>
  <c r="AM72" i="85"/>
  <c r="AN72" i="85" s="1"/>
  <c r="AM80" i="85"/>
  <c r="AN80" i="85" s="1"/>
  <c r="AY41" i="85"/>
  <c r="AZ41" i="85" s="1"/>
  <c r="AY48" i="85"/>
  <c r="AZ48" i="85" s="1"/>
  <c r="AY56" i="85"/>
  <c r="AZ56" i="85" s="1"/>
  <c r="AY57" i="85"/>
  <c r="AZ57" i="85" s="1"/>
  <c r="AY61" i="85"/>
  <c r="AZ61" i="85" s="1"/>
  <c r="AY42" i="85"/>
  <c r="AZ42" i="85" s="1"/>
  <c r="AY44" i="85"/>
  <c r="AZ44" i="85" s="1"/>
  <c r="AY51" i="85"/>
  <c r="AZ51" i="85" s="1"/>
  <c r="AY46" i="85"/>
  <c r="AZ46" i="85" s="1"/>
  <c r="AY52" i="85"/>
  <c r="AZ52" i="85" s="1"/>
  <c r="AY54" i="85"/>
  <c r="AZ54" i="85" s="1"/>
  <c r="AY43" i="85"/>
  <c r="AZ43" i="85" s="1"/>
  <c r="AY45" i="85"/>
  <c r="AZ45" i="85" s="1"/>
  <c r="AY47" i="85"/>
  <c r="AZ47" i="85" s="1"/>
  <c r="AY50" i="85"/>
  <c r="AZ50" i="85" s="1"/>
  <c r="AY83" i="85"/>
  <c r="AZ83" i="85" s="1"/>
  <c r="AY84" i="85"/>
  <c r="AZ84" i="85" s="1"/>
  <c r="AY85" i="85"/>
  <c r="AZ85" i="85" s="1"/>
  <c r="AY49" i="85"/>
  <c r="AZ49" i="85" s="1"/>
  <c r="AY53" i="85"/>
  <c r="AZ53" i="85" s="1"/>
  <c r="AY68" i="85"/>
  <c r="AZ68" i="85" s="1"/>
  <c r="AY69" i="85"/>
  <c r="AZ69" i="85" s="1"/>
  <c r="AY63" i="85"/>
  <c r="AZ63" i="85" s="1"/>
  <c r="AY86" i="85"/>
  <c r="AZ86" i="85" s="1"/>
  <c r="AY87" i="85"/>
  <c r="AZ87" i="85" s="1"/>
  <c r="AY58" i="85"/>
  <c r="AZ58" i="85" s="1"/>
  <c r="AY60" i="85"/>
  <c r="AZ60" i="85" s="1"/>
  <c r="AY62" i="85"/>
  <c r="AZ62" i="85" s="1"/>
  <c r="AY74" i="85"/>
  <c r="AZ74" i="85" s="1"/>
  <c r="AY75" i="85"/>
  <c r="AZ75" i="85" s="1"/>
  <c r="AY88" i="85"/>
  <c r="AZ88" i="85" s="1"/>
  <c r="AY66" i="85"/>
  <c r="AZ66" i="85" s="1"/>
  <c r="AY67" i="85"/>
  <c r="AZ67" i="85" s="1"/>
  <c r="AY73" i="85"/>
  <c r="AZ73" i="85" s="1"/>
  <c r="AY76" i="85"/>
  <c r="AZ76" i="85" s="1"/>
  <c r="AY55" i="85"/>
  <c r="AZ55" i="85" s="1"/>
  <c r="AY72" i="85"/>
  <c r="AZ72" i="85" s="1"/>
  <c r="AY77" i="85"/>
  <c r="AZ77" i="85" s="1"/>
  <c r="AY78" i="85"/>
  <c r="AZ78" i="85" s="1"/>
  <c r="AY79" i="85"/>
  <c r="AZ79" i="85" s="1"/>
  <c r="AY59" i="85"/>
  <c r="AZ59" i="85" s="1"/>
  <c r="AY70" i="85"/>
  <c r="AZ70" i="85" s="1"/>
  <c r="AY71" i="85"/>
  <c r="AZ71" i="85" s="1"/>
  <c r="AY80" i="85"/>
  <c r="AZ80" i="85" s="1"/>
  <c r="AY64" i="85"/>
  <c r="AZ64" i="85" s="1"/>
  <c r="AY65" i="85"/>
  <c r="AZ65" i="85" s="1"/>
  <c r="AY81" i="85"/>
  <c r="AZ81" i="85" s="1"/>
  <c r="AY82" i="85"/>
  <c r="AZ82" i="85" s="1"/>
  <c r="AP47" i="85"/>
  <c r="AQ47" i="85" s="1"/>
  <c r="AP55" i="85"/>
  <c r="AQ55" i="85" s="1"/>
  <c r="AP59" i="85"/>
  <c r="AQ59" i="85" s="1"/>
  <c r="AP62" i="85"/>
  <c r="AQ62" i="85" s="1"/>
  <c r="AP63" i="85"/>
  <c r="AQ63" i="85" s="1"/>
  <c r="AP50" i="85"/>
  <c r="AQ50" i="85" s="1"/>
  <c r="AP53" i="85"/>
  <c r="AQ53" i="85" s="1"/>
  <c r="AP46" i="85"/>
  <c r="AQ46" i="85" s="1"/>
  <c r="AP49" i="85"/>
  <c r="AQ49" i="85" s="1"/>
  <c r="AP51" i="85"/>
  <c r="AQ51" i="85" s="1"/>
  <c r="AP57" i="85"/>
  <c r="AQ57" i="85" s="1"/>
  <c r="AP41" i="85"/>
  <c r="AQ41" i="85" s="1"/>
  <c r="AP56" i="85"/>
  <c r="AQ56" i="85" s="1"/>
  <c r="AP73" i="85"/>
  <c r="AQ73" i="85" s="1"/>
  <c r="AP77" i="85"/>
  <c r="AQ77" i="85" s="1"/>
  <c r="AP78" i="85"/>
  <c r="AQ78" i="85" s="1"/>
  <c r="AP79" i="85"/>
  <c r="AQ79" i="85" s="1"/>
  <c r="AP44" i="85"/>
  <c r="AQ44" i="85" s="1"/>
  <c r="AP70" i="85"/>
  <c r="AQ70" i="85" s="1"/>
  <c r="AP71" i="85"/>
  <c r="AQ71" i="85" s="1"/>
  <c r="AP72" i="85"/>
  <c r="AQ72" i="85" s="1"/>
  <c r="AP80" i="85"/>
  <c r="AQ80" i="85" s="1"/>
  <c r="AP42" i="85"/>
  <c r="AQ42" i="85" s="1"/>
  <c r="AP48" i="85"/>
  <c r="AQ48" i="85" s="1"/>
  <c r="AP64" i="85"/>
  <c r="AQ64" i="85" s="1"/>
  <c r="AP65" i="85"/>
  <c r="AQ65" i="85" s="1"/>
  <c r="AP81" i="85"/>
  <c r="AQ81" i="85" s="1"/>
  <c r="AP82" i="85"/>
  <c r="AQ82" i="85" s="1"/>
  <c r="AP61" i="85"/>
  <c r="AQ61" i="85" s="1"/>
  <c r="AP83" i="85"/>
  <c r="AQ83" i="85" s="1"/>
  <c r="AP84" i="85"/>
  <c r="AQ84" i="85" s="1"/>
  <c r="AP85" i="85"/>
  <c r="AQ85" i="85" s="1"/>
  <c r="AP68" i="85"/>
  <c r="AQ68" i="85" s="1"/>
  <c r="AP69" i="85"/>
  <c r="AQ69" i="85" s="1"/>
  <c r="AP54" i="85"/>
  <c r="AQ54" i="85" s="1"/>
  <c r="AP86" i="85"/>
  <c r="AQ86" i="85" s="1"/>
  <c r="AP87" i="85"/>
  <c r="AQ87" i="85" s="1"/>
  <c r="AP43" i="85"/>
  <c r="AQ43" i="85" s="1"/>
  <c r="AP45" i="85"/>
  <c r="AQ45" i="85" s="1"/>
  <c r="AP52" i="85"/>
  <c r="AQ52" i="85" s="1"/>
  <c r="AP58" i="85"/>
  <c r="AQ58" i="85" s="1"/>
  <c r="AP75" i="85"/>
  <c r="AQ75" i="85" s="1"/>
  <c r="AP88" i="85"/>
  <c r="AQ88" i="85" s="1"/>
  <c r="AP60" i="85"/>
  <c r="AQ60" i="85" s="1"/>
  <c r="AP66" i="85"/>
  <c r="AQ66" i="85" s="1"/>
  <c r="AP67" i="85"/>
  <c r="AQ67" i="85" s="1"/>
  <c r="AP74" i="85"/>
  <c r="AQ74" i="85" s="1"/>
  <c r="AP76" i="85"/>
  <c r="AQ76" i="85" s="1"/>
  <c r="BB58" i="85"/>
  <c r="BC58" i="85" s="1"/>
  <c r="BB50" i="85"/>
  <c r="BC50" i="85" s="1"/>
  <c r="BB53" i="85"/>
  <c r="BC53" i="85" s="1"/>
  <c r="BB46" i="85"/>
  <c r="BC46" i="85" s="1"/>
  <c r="BB49" i="85"/>
  <c r="BC49" i="85" s="1"/>
  <c r="BB57" i="85"/>
  <c r="BC57" i="85" s="1"/>
  <c r="BB61" i="85"/>
  <c r="BC61" i="85" s="1"/>
  <c r="BB64" i="85"/>
  <c r="BC64" i="85" s="1"/>
  <c r="BB65" i="85"/>
  <c r="BC65" i="85" s="1"/>
  <c r="BB80" i="85"/>
  <c r="BC80" i="85" s="1"/>
  <c r="BB81" i="85"/>
  <c r="BC81" i="85" s="1"/>
  <c r="BB82" i="85"/>
  <c r="BC82" i="85" s="1"/>
  <c r="BB43" i="85"/>
  <c r="BC43" i="85" s="1"/>
  <c r="BB45" i="85"/>
  <c r="BC45" i="85" s="1"/>
  <c r="BB47" i="85"/>
  <c r="BC47" i="85" s="1"/>
  <c r="BB54" i="85"/>
  <c r="BC54" i="85" s="1"/>
  <c r="BB68" i="85"/>
  <c r="BC68" i="85" s="1"/>
  <c r="BB69" i="85"/>
  <c r="BC69" i="85" s="1"/>
  <c r="BB83" i="85"/>
  <c r="BC83" i="85" s="1"/>
  <c r="BB84" i="85"/>
  <c r="BC84" i="85" s="1"/>
  <c r="BB85" i="85"/>
  <c r="BC85" i="85" s="1"/>
  <c r="BB41" i="85"/>
  <c r="BC41" i="85" s="1"/>
  <c r="BB52" i="85"/>
  <c r="BC52" i="85" s="1"/>
  <c r="BB63" i="85"/>
  <c r="BC63" i="85" s="1"/>
  <c r="BB60" i="85"/>
  <c r="BC60" i="85" s="1"/>
  <c r="BB62" i="85"/>
  <c r="BC62" i="85" s="1"/>
  <c r="BB86" i="85"/>
  <c r="BC86" i="85" s="1"/>
  <c r="BB87" i="85"/>
  <c r="BC87" i="85" s="1"/>
  <c r="BB42" i="85"/>
  <c r="BC42" i="85" s="1"/>
  <c r="BB44" i="85"/>
  <c r="BC44" i="85" s="1"/>
  <c r="BB51" i="85"/>
  <c r="BC51" i="85" s="1"/>
  <c r="BB56" i="85"/>
  <c r="BC56" i="85" s="1"/>
  <c r="BB66" i="85"/>
  <c r="BC66" i="85" s="1"/>
  <c r="BB67" i="85"/>
  <c r="BC67" i="85" s="1"/>
  <c r="BB74" i="85"/>
  <c r="BC74" i="85" s="1"/>
  <c r="BB75" i="85"/>
  <c r="BC75" i="85" s="1"/>
  <c r="BB88" i="85"/>
  <c r="BC88" i="85" s="1"/>
  <c r="BB48" i="85"/>
  <c r="BC48" i="85" s="1"/>
  <c r="BB73" i="85"/>
  <c r="BC73" i="85" s="1"/>
  <c r="BB76" i="85"/>
  <c r="BC76" i="85" s="1"/>
  <c r="BB55" i="85"/>
  <c r="BC55" i="85" s="1"/>
  <c r="BB59" i="85"/>
  <c r="BC59" i="85" s="1"/>
  <c r="BB70" i="85"/>
  <c r="BC70" i="85" s="1"/>
  <c r="BB71" i="85"/>
  <c r="BC71" i="85" s="1"/>
  <c r="BB72" i="85"/>
  <c r="BC72" i="85" s="1"/>
  <c r="BB77" i="85"/>
  <c r="BC77" i="85" s="1"/>
  <c r="BB78" i="85"/>
  <c r="BC78" i="85" s="1"/>
  <c r="BB79" i="85"/>
  <c r="BC79" i="85" s="1"/>
  <c r="AS42" i="85"/>
  <c r="AT42" i="85" s="1"/>
  <c r="AS52" i="85"/>
  <c r="AT52" i="85" s="1"/>
  <c r="AS54" i="85"/>
  <c r="AT54" i="85" s="1"/>
  <c r="AS41" i="85"/>
  <c r="AT41" i="85" s="1"/>
  <c r="AS43" i="85"/>
  <c r="AT43" i="85" s="1"/>
  <c r="AS45" i="85"/>
  <c r="AT45" i="85" s="1"/>
  <c r="AS55" i="85"/>
  <c r="AT55" i="85" s="1"/>
  <c r="AS56" i="85"/>
  <c r="AT56" i="85" s="1"/>
  <c r="AS60" i="85"/>
  <c r="AT60" i="85" s="1"/>
  <c r="AS66" i="85"/>
  <c r="AT66" i="85" s="1"/>
  <c r="AS74" i="85"/>
  <c r="AT74" i="85" s="1"/>
  <c r="AS76" i="85"/>
  <c r="AT76" i="85" s="1"/>
  <c r="AS67" i="85"/>
  <c r="AT67" i="85" s="1"/>
  <c r="AS73" i="85"/>
  <c r="AT73" i="85" s="1"/>
  <c r="AS77" i="85"/>
  <c r="AT77" i="85" s="1"/>
  <c r="AS78" i="85"/>
  <c r="AT78" i="85" s="1"/>
  <c r="AS79" i="85"/>
  <c r="AT79" i="85" s="1"/>
  <c r="AS44" i="85"/>
  <c r="AT44" i="85" s="1"/>
  <c r="AS51" i="85"/>
  <c r="AT51" i="85" s="1"/>
  <c r="AS70" i="85"/>
  <c r="AT70" i="85" s="1"/>
  <c r="AS72" i="85"/>
  <c r="AT72" i="85" s="1"/>
  <c r="AS80" i="85"/>
  <c r="AT80" i="85" s="1"/>
  <c r="AS46" i="85"/>
  <c r="AT46" i="85" s="1"/>
  <c r="AS48" i="85"/>
  <c r="AT48" i="85" s="1"/>
  <c r="AS59" i="85"/>
  <c r="AT59" i="85" s="1"/>
  <c r="AS64" i="85"/>
  <c r="AT64" i="85" s="1"/>
  <c r="AS71" i="85"/>
  <c r="AT71" i="85" s="1"/>
  <c r="AS81" i="85"/>
  <c r="AT81" i="85" s="1"/>
  <c r="AS82" i="85"/>
  <c r="AT82" i="85" s="1"/>
  <c r="AS65" i="85"/>
  <c r="AT65" i="85" s="1"/>
  <c r="AS83" i="85"/>
  <c r="AT83" i="85" s="1"/>
  <c r="AS84" i="85"/>
  <c r="AT84" i="85" s="1"/>
  <c r="AS85" i="85"/>
  <c r="AT85" i="85" s="1"/>
  <c r="AS50" i="85"/>
  <c r="AT50" i="85" s="1"/>
  <c r="AS57" i="85"/>
  <c r="AT57" i="85" s="1"/>
  <c r="AS61" i="85"/>
  <c r="AT61" i="85" s="1"/>
  <c r="AS68" i="85"/>
  <c r="AT68" i="85" s="1"/>
  <c r="AS47" i="85"/>
  <c r="AT47" i="85" s="1"/>
  <c r="AS53" i="85"/>
  <c r="AT53" i="85" s="1"/>
  <c r="AS69" i="85"/>
  <c r="AT69" i="85" s="1"/>
  <c r="AS86" i="85"/>
  <c r="AT86" i="85" s="1"/>
  <c r="AS87" i="85"/>
  <c r="AT87" i="85" s="1"/>
  <c r="AS49" i="85"/>
  <c r="AT49" i="85" s="1"/>
  <c r="AS58" i="85"/>
  <c r="AT58" i="85" s="1"/>
  <c r="AS62" i="85"/>
  <c r="AT62" i="85" s="1"/>
  <c r="AS63" i="85"/>
  <c r="AT63" i="85" s="1"/>
  <c r="AS75" i="85"/>
  <c r="AT75" i="85" s="1"/>
  <c r="AS88" i="85"/>
  <c r="AT88" i="85" s="1"/>
  <c r="BD28" i="75" l="1"/>
  <c r="BD10" i="75"/>
  <c r="BD19" i="75"/>
  <c r="BD32" i="75"/>
  <c r="BD13" i="75"/>
  <c r="BD18" i="75"/>
  <c r="BD9" i="75"/>
  <c r="BD51" i="75"/>
  <c r="BD43" i="75"/>
  <c r="BD8" i="75"/>
  <c r="BD44" i="75"/>
  <c r="BD41" i="75"/>
  <c r="BD53" i="75"/>
  <c r="BD40" i="75"/>
  <c r="BD34" i="75"/>
  <c r="BD45" i="75"/>
  <c r="BD42" i="75"/>
  <c r="BD38" i="75"/>
  <c r="BD20" i="75"/>
  <c r="BD46" i="75"/>
  <c r="BD15" i="75"/>
  <c r="BD27" i="75"/>
  <c r="BD21" i="75"/>
  <c r="BD11" i="75"/>
  <c r="BD23" i="75"/>
  <c r="BD14" i="75"/>
  <c r="BD31" i="75"/>
  <c r="BD47" i="75"/>
  <c r="BD17" i="75"/>
  <c r="BD22" i="75"/>
  <c r="BD12" i="75"/>
  <c r="BD24" i="75"/>
  <c r="BD33" i="75"/>
  <c r="BD52" i="75"/>
  <c r="BD25" i="75"/>
  <c r="BD37" i="75"/>
  <c r="BD36" i="75"/>
  <c r="BD35" i="75"/>
  <c r="BD50" i="75"/>
  <c r="BD16" i="75"/>
  <c r="BD30" i="75"/>
  <c r="BD29" i="75"/>
  <c r="BD26" i="75"/>
  <c r="BD39" i="75"/>
  <c r="BD49" i="75"/>
  <c r="BD48" i="75"/>
  <c r="BD62" i="87"/>
  <c r="BD63" i="87"/>
  <c r="BD61" i="87"/>
  <c r="BD13" i="74"/>
  <c r="BD65" i="87"/>
  <c r="BD58" i="87"/>
  <c r="BD67" i="87"/>
  <c r="BD57" i="87"/>
  <c r="BD9" i="74"/>
  <c r="BD64" i="87"/>
  <c r="BD14" i="74"/>
  <c r="BD59" i="87"/>
  <c r="BD12" i="74"/>
  <c r="BD11" i="74"/>
  <c r="BD10" i="74"/>
  <c r="BD8" i="74"/>
  <c r="BD15" i="74"/>
  <c r="BD60" i="87"/>
  <c r="BD66" i="87"/>
  <c r="BD78" i="85"/>
  <c r="BD79" i="85"/>
  <c r="BD85" i="85"/>
  <c r="BD52" i="85"/>
  <c r="BD87" i="85"/>
  <c r="BD61" i="85"/>
  <c r="BD41" i="85"/>
  <c r="BD50" i="85"/>
  <c r="BD44" i="85"/>
  <c r="BD81" i="85"/>
  <c r="BD54" i="85"/>
  <c r="BD55" i="85"/>
  <c r="BD46" i="85"/>
  <c r="BD43" i="85"/>
  <c r="BD47" i="85"/>
  <c r="BD82" i="85"/>
  <c r="BD60" i="85"/>
  <c r="BD42" i="85"/>
  <c r="BD71" i="85"/>
  <c r="BD80" i="85"/>
  <c r="BD77" i="85"/>
  <c r="BD83" i="85"/>
  <c r="BD86" i="85"/>
  <c r="BD48" i="85"/>
  <c r="BD70" i="85"/>
  <c r="BD72" i="85"/>
  <c r="BD73" i="85"/>
  <c r="BD88" i="85"/>
  <c r="BD69" i="85"/>
  <c r="BD65" i="85"/>
  <c r="BD45" i="85"/>
  <c r="BD51" i="85"/>
  <c r="BD68" i="85"/>
  <c r="BD64" i="85"/>
  <c r="BD84" i="85"/>
  <c r="BD56" i="85"/>
  <c r="BD67" i="85"/>
  <c r="BD76" i="85"/>
  <c r="BD75" i="85"/>
  <c r="BD59" i="85"/>
  <c r="BD57" i="85"/>
  <c r="BD63" i="85"/>
  <c r="BD58" i="85"/>
  <c r="BD66" i="85"/>
  <c r="BD74" i="85"/>
  <c r="BD53" i="85"/>
  <c r="BD62" i="85"/>
  <c r="BD49" i="85"/>
  <c r="AM141" i="78"/>
  <c r="AM142" i="78"/>
  <c r="AM143" i="78"/>
  <c r="AM144" i="78"/>
  <c r="AN144" i="78" s="1"/>
  <c r="AM145" i="78"/>
  <c r="AN145" i="78" s="1"/>
  <c r="AM146" i="78"/>
  <c r="AN146" i="78" s="1"/>
  <c r="AM147" i="78"/>
  <c r="AN147" i="78" s="1"/>
  <c r="AM148" i="78"/>
  <c r="AN148" i="78" s="1"/>
  <c r="AM149" i="78"/>
  <c r="AN149" i="78" s="1"/>
  <c r="AM150" i="78"/>
  <c r="AN150" i="78" s="1"/>
  <c r="AM151" i="78"/>
  <c r="AM152" i="78"/>
  <c r="AN152" i="78" s="1"/>
  <c r="AM153" i="78"/>
  <c r="AM154" i="78"/>
  <c r="AM155" i="78"/>
  <c r="AM156" i="78"/>
  <c r="AM157" i="78"/>
  <c r="AM158" i="78"/>
  <c r="AM159" i="78"/>
  <c r="AM160" i="78"/>
  <c r="AN160" i="78" s="1"/>
  <c r="AM161" i="78"/>
  <c r="AM162" i="78"/>
  <c r="AM163" i="78"/>
  <c r="AN163" i="78" s="1"/>
  <c r="AM164" i="78"/>
  <c r="AM165" i="78"/>
  <c r="AN165" i="78" s="1"/>
  <c r="AM166" i="78"/>
  <c r="AM167" i="78"/>
  <c r="AM168" i="78"/>
  <c r="AN168" i="78" s="1"/>
  <c r="AM169" i="78"/>
  <c r="AM170" i="78"/>
  <c r="AM171" i="78"/>
  <c r="AM172" i="78"/>
  <c r="AM173" i="78"/>
  <c r="AM174" i="78"/>
  <c r="AM175" i="78"/>
  <c r="AM176" i="78"/>
  <c r="AN176" i="78" s="1"/>
  <c r="AM177" i="78"/>
  <c r="AN177" i="78" s="1"/>
  <c r="AM179" i="78"/>
  <c r="AN179" i="78" s="1"/>
  <c r="W168" i="78"/>
  <c r="W169" i="78"/>
  <c r="W170" i="78"/>
  <c r="W171" i="78"/>
  <c r="W172" i="78"/>
  <c r="W173" i="78"/>
  <c r="W174" i="78"/>
  <c r="W175" i="78"/>
  <c r="W176" i="78"/>
  <c r="W177" i="78"/>
  <c r="AN175" i="78" l="1"/>
  <c r="AN167" i="78"/>
  <c r="AN159" i="78"/>
  <c r="AN151" i="78"/>
  <c r="AN143" i="78"/>
  <c r="AN174" i="78"/>
  <c r="AN166" i="78"/>
  <c r="AN158" i="78"/>
  <c r="AN142" i="78"/>
  <c r="AN173" i="78"/>
  <c r="AN157" i="78"/>
  <c r="AN141" i="78"/>
  <c r="AN172" i="78"/>
  <c r="AN164" i="78"/>
  <c r="AN156" i="78"/>
  <c r="AN171" i="78"/>
  <c r="AN155" i="78"/>
  <c r="AN170" i="78"/>
  <c r="AN162" i="78"/>
  <c r="AN154" i="78"/>
  <c r="AN169" i="78"/>
  <c r="AN161" i="78"/>
  <c r="AN153" i="78"/>
  <c r="AF107" i="65"/>
  <c r="AD107" i="65"/>
  <c r="I107" i="65"/>
  <c r="J107" i="65" s="1"/>
  <c r="Y107" i="65" s="1"/>
  <c r="AF106" i="65"/>
  <c r="I106" i="65"/>
  <c r="J106" i="65" s="1"/>
  <c r="Y106" i="65" s="1"/>
  <c r="L107" i="65" l="1"/>
  <c r="O107" i="65"/>
  <c r="M107" i="65"/>
  <c r="N107" i="65"/>
  <c r="P107" i="65"/>
  <c r="N106" i="65"/>
  <c r="M106" i="65"/>
  <c r="O106" i="65"/>
  <c r="L106" i="65"/>
  <c r="P106" i="65"/>
  <c r="T107" i="65"/>
  <c r="R107" i="65"/>
  <c r="R106" i="65"/>
  <c r="T106" i="65"/>
  <c r="I8" i="35"/>
  <c r="I9" i="35"/>
  <c r="I10" i="35"/>
  <c r="I14" i="35"/>
  <c r="I15" i="35"/>
  <c r="I16" i="35"/>
  <c r="I17" i="35"/>
  <c r="I18" i="35"/>
  <c r="I19" i="35"/>
  <c r="U107" i="65" l="1"/>
  <c r="U106" i="65"/>
  <c r="AB106" i="65" s="1"/>
  <c r="V107" i="65" l="1"/>
  <c r="AB107" i="65"/>
  <c r="V106" i="65"/>
  <c r="AD106" i="65"/>
  <c r="AF104" i="65"/>
  <c r="I104" i="65"/>
  <c r="J104" i="65" s="1"/>
  <c r="Y104" i="65" s="1"/>
  <c r="AY165" i="78"/>
  <c r="AZ165" i="78" s="1"/>
  <c r="AY166" i="78"/>
  <c r="AZ166" i="78" s="1"/>
  <c r="AY167" i="78"/>
  <c r="AZ167" i="78" s="1"/>
  <c r="AP165" i="78"/>
  <c r="AQ165" i="78" s="1"/>
  <c r="AP166" i="78"/>
  <c r="AQ166" i="78" s="1"/>
  <c r="AP167" i="78"/>
  <c r="AQ167" i="78" s="1"/>
  <c r="AP168" i="78"/>
  <c r="AQ168" i="78" s="1"/>
  <c r="AP169" i="78"/>
  <c r="AQ169" i="78" s="1"/>
  <c r="AP170" i="78"/>
  <c r="AQ170" i="78" s="1"/>
  <c r="AM178" i="78"/>
  <c r="AN178" i="78" s="1"/>
  <c r="AN180" i="78" s="1"/>
  <c r="AK181" i="78" s="1"/>
  <c r="AI167" i="78"/>
  <c r="AJ167" i="78" s="1"/>
  <c r="AI168" i="78"/>
  <c r="AJ168" i="78" s="1"/>
  <c r="AI169" i="78"/>
  <c r="AJ169" i="78" s="1"/>
  <c r="AI170" i="78"/>
  <c r="AJ170" i="78" s="1"/>
  <c r="AI171" i="78"/>
  <c r="AJ171" i="78" s="1"/>
  <c r="BB171" i="78"/>
  <c r="BC171" i="78" s="1"/>
  <c r="AY171" i="78"/>
  <c r="AZ171" i="78" s="1"/>
  <c r="AV171" i="78"/>
  <c r="AW171" i="78" s="1"/>
  <c r="AS171" i="78"/>
  <c r="AT171" i="78" s="1"/>
  <c r="AP171" i="78"/>
  <c r="AQ171" i="78" s="1"/>
  <c r="AF171" i="78"/>
  <c r="K171" i="78"/>
  <c r="I171" i="78"/>
  <c r="J171" i="78" s="1"/>
  <c r="Y171" i="78" s="1"/>
  <c r="BB170" i="78"/>
  <c r="BC170" i="78" s="1"/>
  <c r="AY170" i="78"/>
  <c r="AZ170" i="78" s="1"/>
  <c r="AV170" i="78"/>
  <c r="AW170" i="78" s="1"/>
  <c r="AS170" i="78"/>
  <c r="AT170" i="78" s="1"/>
  <c r="AF170" i="78"/>
  <c r="K170" i="78"/>
  <c r="I170" i="78"/>
  <c r="J170" i="78" s="1"/>
  <c r="Y170" i="78" s="1"/>
  <c r="BB169" i="78"/>
  <c r="BC169" i="78" s="1"/>
  <c r="AY169" i="78"/>
  <c r="AZ169" i="78" s="1"/>
  <c r="AV169" i="78"/>
  <c r="AW169" i="78" s="1"/>
  <c r="AS169" i="78"/>
  <c r="AT169" i="78" s="1"/>
  <c r="AF169" i="78"/>
  <c r="K169" i="78"/>
  <c r="I169" i="78"/>
  <c r="J169" i="78" s="1"/>
  <c r="Y169" i="78" s="1"/>
  <c r="BB168" i="78"/>
  <c r="BC168" i="78" s="1"/>
  <c r="AY168" i="78"/>
  <c r="AZ168" i="78" s="1"/>
  <c r="AV168" i="78"/>
  <c r="AW168" i="78" s="1"/>
  <c r="AS168" i="78"/>
  <c r="AT168" i="78" s="1"/>
  <c r="AF168" i="78"/>
  <c r="K168" i="78"/>
  <c r="I168" i="78"/>
  <c r="J168" i="78" s="1"/>
  <c r="Y168" i="78" s="1"/>
  <c r="BB167" i="78"/>
  <c r="BC167" i="78" s="1"/>
  <c r="AV167" i="78"/>
  <c r="AW167" i="78" s="1"/>
  <c r="AS167" i="78"/>
  <c r="AT167" i="78" s="1"/>
  <c r="AF167" i="78"/>
  <c r="K167" i="78"/>
  <c r="I167" i="78"/>
  <c r="J167" i="78" s="1"/>
  <c r="Y167" i="78" s="1"/>
  <c r="BB166" i="78"/>
  <c r="BC166" i="78" s="1"/>
  <c r="AV166" i="78"/>
  <c r="AW166" i="78" s="1"/>
  <c r="AS166" i="78"/>
  <c r="AT166" i="78" s="1"/>
  <c r="AI166" i="78"/>
  <c r="AJ166" i="78" s="1"/>
  <c r="AF166" i="78"/>
  <c r="K166" i="78"/>
  <c r="I166" i="78"/>
  <c r="J166" i="78" s="1"/>
  <c r="Y166" i="78" s="1"/>
  <c r="BB165" i="78"/>
  <c r="BC165" i="78" s="1"/>
  <c r="AV165" i="78"/>
  <c r="AW165" i="78" s="1"/>
  <c r="AS165" i="78"/>
  <c r="AT165" i="78" s="1"/>
  <c r="AI165" i="78"/>
  <c r="AJ165" i="78" s="1"/>
  <c r="AF165" i="78"/>
  <c r="K165" i="78"/>
  <c r="I165" i="78"/>
  <c r="J165" i="78" s="1"/>
  <c r="Y165" i="78" s="1"/>
  <c r="N104" i="65" l="1"/>
  <c r="L104" i="65"/>
  <c r="M104" i="65"/>
  <c r="P104" i="65"/>
  <c r="O104" i="65"/>
  <c r="T104" i="65"/>
  <c r="R104" i="65"/>
  <c r="BD170" i="78"/>
  <c r="BD171" i="78"/>
  <c r="BD168" i="78"/>
  <c r="BD167" i="78"/>
  <c r="BD165" i="78"/>
  <c r="P165" i="78"/>
  <c r="O165" i="78"/>
  <c r="R165" i="78"/>
  <c r="N165" i="78"/>
  <c r="M165" i="78"/>
  <c r="T165" i="78"/>
  <c r="L165" i="78"/>
  <c r="P171" i="78"/>
  <c r="O171" i="78"/>
  <c r="N171" i="78"/>
  <c r="M171" i="78"/>
  <c r="L171" i="78"/>
  <c r="T171" i="78"/>
  <c r="R171" i="78"/>
  <c r="BD166" i="78"/>
  <c r="O167" i="78"/>
  <c r="N167" i="78"/>
  <c r="M167" i="78"/>
  <c r="R167" i="78"/>
  <c r="L167" i="78"/>
  <c r="T167" i="78"/>
  <c r="P167" i="78"/>
  <c r="O166" i="78"/>
  <c r="N166" i="78"/>
  <c r="T166" i="78"/>
  <c r="P166" i="78"/>
  <c r="M166" i="78"/>
  <c r="L166" i="78"/>
  <c r="R166" i="78"/>
  <c r="N168" i="78"/>
  <c r="M168" i="78"/>
  <c r="L168" i="78"/>
  <c r="O168" i="78"/>
  <c r="T168" i="78"/>
  <c r="R168" i="78"/>
  <c r="P168" i="78"/>
  <c r="O169" i="78"/>
  <c r="N169" i="78"/>
  <c r="M169" i="78"/>
  <c r="L169" i="78"/>
  <c r="P169" i="78"/>
  <c r="T169" i="78"/>
  <c r="R169" i="78"/>
  <c r="BD169" i="78"/>
  <c r="P170" i="78"/>
  <c r="N170" i="78"/>
  <c r="M170" i="78"/>
  <c r="L170" i="78"/>
  <c r="O170" i="78"/>
  <c r="T170" i="78"/>
  <c r="R170" i="78"/>
  <c r="U104" i="65" l="1"/>
  <c r="AB104" i="65" s="1"/>
  <c r="U170" i="78"/>
  <c r="U169" i="78"/>
  <c r="U168" i="78"/>
  <c r="U165" i="78"/>
  <c r="AD165" i="78" s="1"/>
  <c r="U166" i="78"/>
  <c r="AD166" i="78" s="1"/>
  <c r="U167" i="78"/>
  <c r="AD167" i="78" s="1"/>
  <c r="U171" i="78"/>
  <c r="AD171" i="78" s="1"/>
  <c r="AB169" i="78" l="1"/>
  <c r="AD169" i="78"/>
  <c r="V168" i="78"/>
  <c r="X168" i="78" s="1"/>
  <c r="AD168" i="78"/>
  <c r="V170" i="78"/>
  <c r="X170" i="78" s="1"/>
  <c r="AD170" i="78"/>
  <c r="AD104" i="65"/>
  <c r="V104" i="65"/>
  <c r="V169" i="78"/>
  <c r="X169" i="78" s="1"/>
  <c r="AB170" i="78"/>
  <c r="AB168" i="78"/>
  <c r="AB166" i="78"/>
  <c r="V166" i="78"/>
  <c r="V167" i="78"/>
  <c r="AB167" i="78"/>
  <c r="AB171" i="78"/>
  <c r="V171" i="78"/>
  <c r="X171" i="78" s="1"/>
  <c r="AB165" i="78"/>
  <c r="V165" i="78"/>
  <c r="AU69" i="79"/>
  <c r="AL69" i="79"/>
  <c r="AI69" i="79"/>
  <c r="AF69" i="79"/>
  <c r="AU68" i="79"/>
  <c r="AL68" i="79"/>
  <c r="AI68" i="79"/>
  <c r="AF68" i="79"/>
  <c r="AU67" i="79"/>
  <c r="AL67" i="79"/>
  <c r="AI67" i="79"/>
  <c r="AF67" i="79"/>
  <c r="AU66" i="79"/>
  <c r="AL66" i="79"/>
  <c r="AI66" i="79"/>
  <c r="AF66" i="79"/>
  <c r="AU65" i="79"/>
  <c r="AL65" i="79"/>
  <c r="AI65" i="79"/>
  <c r="AF65" i="79"/>
  <c r="AU64" i="79"/>
  <c r="AL64" i="79"/>
  <c r="AI64" i="79"/>
  <c r="AF64" i="79"/>
  <c r="AU63" i="79"/>
  <c r="AL63" i="79"/>
  <c r="AI63" i="79"/>
  <c r="AF63" i="79"/>
  <c r="AU62" i="79"/>
  <c r="AL62" i="79"/>
  <c r="AI62" i="79"/>
  <c r="AF62" i="79"/>
  <c r="AU61" i="79"/>
  <c r="AL61" i="79"/>
  <c r="AI61" i="79"/>
  <c r="AF61" i="79"/>
  <c r="AU60" i="79"/>
  <c r="AL60" i="79"/>
  <c r="AI60" i="79"/>
  <c r="AF60" i="79"/>
  <c r="AU59" i="79"/>
  <c r="AL59" i="79"/>
  <c r="AI59" i="79"/>
  <c r="AF59" i="79"/>
  <c r="AU58" i="79"/>
  <c r="AL58" i="79"/>
  <c r="AI58" i="79"/>
  <c r="AF58" i="79"/>
  <c r="AU57" i="79"/>
  <c r="AL57" i="79"/>
  <c r="AI57" i="79"/>
  <c r="AF57" i="79"/>
  <c r="AU56" i="79"/>
  <c r="AL56" i="79"/>
  <c r="AI56" i="79"/>
  <c r="AF56" i="79"/>
  <c r="AU55" i="79"/>
  <c r="AL55" i="79"/>
  <c r="AI55" i="79"/>
  <c r="AF55" i="79"/>
  <c r="AU54" i="79"/>
  <c r="AL54" i="79"/>
  <c r="AI54" i="79"/>
  <c r="AF54" i="79"/>
  <c r="AU53" i="79"/>
  <c r="AL53" i="79"/>
  <c r="AI53" i="79"/>
  <c r="AF53" i="79"/>
  <c r="AU52" i="79"/>
  <c r="AL52" i="79"/>
  <c r="AI52" i="79"/>
  <c r="AF52" i="79"/>
  <c r="AU51" i="79"/>
  <c r="AL51" i="79"/>
  <c r="AI51" i="79"/>
  <c r="AF51" i="79"/>
  <c r="AU50" i="79"/>
  <c r="AL50" i="79"/>
  <c r="AI50" i="79"/>
  <c r="AF50" i="79"/>
  <c r="AU49" i="79"/>
  <c r="AL49" i="79"/>
  <c r="AI49" i="79"/>
  <c r="AF49" i="79"/>
  <c r="AU48" i="79"/>
  <c r="AL48" i="79"/>
  <c r="AI48" i="79"/>
  <c r="AF48" i="79"/>
  <c r="AU47" i="79"/>
  <c r="AL47" i="79"/>
  <c r="AI47" i="79"/>
  <c r="AF47" i="79"/>
  <c r="AU46" i="79"/>
  <c r="AL46" i="79"/>
  <c r="AI46" i="79"/>
  <c r="AF46" i="79"/>
  <c r="AU45" i="79"/>
  <c r="AL45" i="79"/>
  <c r="AI45" i="79"/>
  <c r="AF45" i="79"/>
  <c r="AU44" i="79"/>
  <c r="AL44" i="79"/>
  <c r="AI44" i="79"/>
  <c r="AF44" i="79"/>
  <c r="AU43" i="79"/>
  <c r="AL43" i="79"/>
  <c r="AI43" i="79"/>
  <c r="AF43" i="79"/>
  <c r="AU42" i="79"/>
  <c r="AL42" i="79"/>
  <c r="AI42" i="79"/>
  <c r="AF42" i="79"/>
  <c r="AU41" i="79"/>
  <c r="AL41" i="79"/>
  <c r="AI41" i="79"/>
  <c r="AF41" i="79"/>
  <c r="AU40" i="79"/>
  <c r="AL40" i="79"/>
  <c r="AI40" i="79"/>
  <c r="AF40" i="79"/>
  <c r="AU39" i="79"/>
  <c r="AL39" i="79"/>
  <c r="AI39" i="79"/>
  <c r="AF39" i="79"/>
  <c r="AU38" i="79"/>
  <c r="AL38" i="79"/>
  <c r="AI38" i="79"/>
  <c r="AF38" i="79"/>
  <c r="AU37" i="79"/>
  <c r="AL37" i="79"/>
  <c r="AI37" i="79"/>
  <c r="AF37" i="79"/>
  <c r="AU36" i="79"/>
  <c r="AL36" i="79"/>
  <c r="AI36" i="79"/>
  <c r="AF36" i="79"/>
  <c r="AU35" i="79"/>
  <c r="AL35" i="79"/>
  <c r="AI35" i="79"/>
  <c r="AF35" i="79"/>
  <c r="AU34" i="79"/>
  <c r="AL34" i="79"/>
  <c r="AI34" i="79"/>
  <c r="AF34" i="79"/>
  <c r="AU33" i="79"/>
  <c r="AL33" i="79"/>
  <c r="AI33" i="79"/>
  <c r="AF33" i="79"/>
  <c r="AU32" i="79"/>
  <c r="AL32" i="79"/>
  <c r="AI32" i="79"/>
  <c r="AF32" i="79"/>
  <c r="AU31" i="79"/>
  <c r="AL31" i="79"/>
  <c r="AI31" i="79"/>
  <c r="AF31" i="79"/>
  <c r="AU30" i="79"/>
  <c r="AL30" i="79"/>
  <c r="AI30" i="79"/>
  <c r="AF30" i="79"/>
  <c r="AU29" i="79"/>
  <c r="AL29" i="79"/>
  <c r="AI29" i="79"/>
  <c r="AF29" i="79"/>
  <c r="AU28" i="79"/>
  <c r="AL28" i="79"/>
  <c r="AI28" i="79"/>
  <c r="AF28" i="79"/>
  <c r="AU27" i="79"/>
  <c r="AL27" i="79"/>
  <c r="AI27" i="79"/>
  <c r="AF27" i="79"/>
  <c r="AU26" i="79"/>
  <c r="AL26" i="79"/>
  <c r="AI26" i="79"/>
  <c r="AF26" i="79"/>
  <c r="AU25" i="79"/>
  <c r="AL25" i="79"/>
  <c r="AI25" i="79"/>
  <c r="AF25" i="79"/>
  <c r="AU24" i="79"/>
  <c r="AL24" i="79"/>
  <c r="AI24" i="79"/>
  <c r="AF24" i="79"/>
  <c r="AU23" i="79"/>
  <c r="AL23" i="79"/>
  <c r="AI23" i="79"/>
  <c r="AF23" i="79"/>
  <c r="AU22" i="79"/>
  <c r="AL22" i="79"/>
  <c r="AI22" i="79"/>
  <c r="AF22" i="79"/>
  <c r="AU21" i="79"/>
  <c r="AL21" i="79"/>
  <c r="AI21" i="79"/>
  <c r="AF21" i="79"/>
  <c r="AU20" i="79"/>
  <c r="AL20" i="79"/>
  <c r="AI20" i="79"/>
  <c r="AF20" i="79"/>
  <c r="AU19" i="79"/>
  <c r="AL19" i="79"/>
  <c r="AI19" i="79"/>
  <c r="AF19" i="79"/>
  <c r="AU18" i="79"/>
  <c r="AL18" i="79"/>
  <c r="AI18" i="79"/>
  <c r="AF18" i="79"/>
  <c r="AU17" i="79"/>
  <c r="AL17" i="79"/>
  <c r="AI17" i="79"/>
  <c r="AF17" i="79"/>
  <c r="AU16" i="79"/>
  <c r="AL16" i="79"/>
  <c r="AI16" i="79"/>
  <c r="AF16" i="79"/>
  <c r="AU15" i="79"/>
  <c r="AL15" i="79"/>
  <c r="AI15" i="79"/>
  <c r="AF15" i="79"/>
  <c r="AU14" i="79"/>
  <c r="AL14" i="79"/>
  <c r="AI14" i="79"/>
  <c r="AF14" i="79"/>
  <c r="AU13" i="79"/>
  <c r="AL13" i="79"/>
  <c r="AI13" i="79"/>
  <c r="AF13" i="79"/>
  <c r="AU60" i="82"/>
  <c r="AL60" i="82"/>
  <c r="AI60" i="82"/>
  <c r="AF60" i="82"/>
  <c r="AU59" i="82"/>
  <c r="AL59" i="82"/>
  <c r="AI59" i="82"/>
  <c r="AF59" i="82"/>
  <c r="AU58" i="82"/>
  <c r="AL58" i="82"/>
  <c r="AI58" i="82"/>
  <c r="AF58" i="82"/>
  <c r="AU57" i="82"/>
  <c r="AL57" i="82"/>
  <c r="AI57" i="82"/>
  <c r="AF57" i="82"/>
  <c r="AU56" i="82"/>
  <c r="AL56" i="82"/>
  <c r="AI56" i="82"/>
  <c r="AF56" i="82"/>
  <c r="AU55" i="82"/>
  <c r="AL55" i="82"/>
  <c r="AI55" i="82"/>
  <c r="AF55" i="82"/>
  <c r="AU54" i="82"/>
  <c r="AL54" i="82"/>
  <c r="AI54" i="82"/>
  <c r="AF54" i="82"/>
  <c r="AU53" i="82"/>
  <c r="AL53" i="82"/>
  <c r="AI53" i="82"/>
  <c r="AF53" i="82"/>
  <c r="AU52" i="82"/>
  <c r="AL52" i="82"/>
  <c r="AI52" i="82"/>
  <c r="AF52" i="82"/>
  <c r="AU51" i="82"/>
  <c r="AL51" i="82"/>
  <c r="AI51" i="82"/>
  <c r="AF51" i="82"/>
  <c r="AU50" i="82"/>
  <c r="AL50" i="82"/>
  <c r="AI50" i="82"/>
  <c r="AF50" i="82"/>
  <c r="AU49" i="82"/>
  <c r="AL49" i="82"/>
  <c r="AI49" i="82"/>
  <c r="AF49" i="82"/>
  <c r="AU48" i="82"/>
  <c r="AL48" i="82"/>
  <c r="AI48" i="82"/>
  <c r="AF48" i="82"/>
  <c r="AU47" i="82"/>
  <c r="AL47" i="82"/>
  <c r="AI47" i="82"/>
  <c r="AF47" i="82"/>
  <c r="AU46" i="82"/>
  <c r="AL46" i="82"/>
  <c r="AI46" i="82"/>
  <c r="AF46" i="82"/>
  <c r="AU45" i="82"/>
  <c r="AL45" i="82"/>
  <c r="AI45" i="82"/>
  <c r="AF45" i="82"/>
  <c r="AU44" i="82"/>
  <c r="AL44" i="82"/>
  <c r="AI44" i="82"/>
  <c r="AF44" i="82"/>
  <c r="AU43" i="82"/>
  <c r="AL43" i="82"/>
  <c r="AI43" i="82"/>
  <c r="AF43" i="82"/>
  <c r="AU42" i="82"/>
  <c r="AL42" i="82"/>
  <c r="AI42" i="82"/>
  <c r="AF42" i="82"/>
  <c r="AU41" i="82"/>
  <c r="AL41" i="82"/>
  <c r="AI41" i="82"/>
  <c r="AF41" i="82"/>
  <c r="AU40" i="82"/>
  <c r="AL40" i="82"/>
  <c r="AI40" i="82"/>
  <c r="AF40" i="82"/>
  <c r="AU39" i="82"/>
  <c r="AL39" i="82"/>
  <c r="AI39" i="82"/>
  <c r="AF39" i="82"/>
  <c r="AU38" i="82"/>
  <c r="AL38" i="82"/>
  <c r="AI38" i="82"/>
  <c r="AF38" i="82"/>
  <c r="AU37" i="82"/>
  <c r="AL37" i="82"/>
  <c r="AI37" i="82"/>
  <c r="AF37" i="82"/>
  <c r="AU36" i="82"/>
  <c r="AL36" i="82"/>
  <c r="AI36" i="82"/>
  <c r="AF36" i="82"/>
  <c r="AU35" i="82"/>
  <c r="AL35" i="82"/>
  <c r="AI35" i="82"/>
  <c r="AF35" i="82"/>
  <c r="AU34" i="82"/>
  <c r="AL34" i="82"/>
  <c r="AI34" i="82"/>
  <c r="AF34" i="82"/>
  <c r="AU33" i="82"/>
  <c r="AL33" i="82"/>
  <c r="AI33" i="82"/>
  <c r="AF33" i="82"/>
  <c r="AU32" i="82"/>
  <c r="AL32" i="82"/>
  <c r="AI32" i="82"/>
  <c r="AF32" i="82"/>
  <c r="AU31" i="82"/>
  <c r="AL31" i="82"/>
  <c r="AI31" i="82"/>
  <c r="AF31" i="82"/>
  <c r="AU30" i="82"/>
  <c r="AL30" i="82"/>
  <c r="AI30" i="82"/>
  <c r="AF30" i="82"/>
  <c r="AU29" i="82"/>
  <c r="AL29" i="82"/>
  <c r="AI29" i="82"/>
  <c r="AF29" i="82"/>
  <c r="AU28" i="82"/>
  <c r="AL28" i="82"/>
  <c r="AI28" i="82"/>
  <c r="AF28" i="82"/>
  <c r="AU27" i="82"/>
  <c r="AL27" i="82"/>
  <c r="AI27" i="82"/>
  <c r="AF27" i="82"/>
  <c r="AU26" i="82"/>
  <c r="AL26" i="82"/>
  <c r="AI26" i="82"/>
  <c r="AF26" i="82"/>
  <c r="AU25" i="82"/>
  <c r="AL25" i="82"/>
  <c r="AI25" i="82"/>
  <c r="AF25" i="82"/>
  <c r="AU24" i="82"/>
  <c r="AL24" i="82"/>
  <c r="AI24" i="82"/>
  <c r="AF24" i="82"/>
  <c r="AU23" i="82"/>
  <c r="AL23" i="82"/>
  <c r="AI23" i="82"/>
  <c r="AF23" i="82"/>
  <c r="AU22" i="82"/>
  <c r="AL22" i="82"/>
  <c r="AI22" i="82"/>
  <c r="AF22" i="82"/>
  <c r="AU21" i="82"/>
  <c r="AL21" i="82"/>
  <c r="AI21" i="82"/>
  <c r="AF21" i="82"/>
  <c r="AU20" i="82"/>
  <c r="AL20" i="82"/>
  <c r="AI20" i="82"/>
  <c r="AF20" i="82"/>
  <c r="AU19" i="82"/>
  <c r="AL19" i="82"/>
  <c r="AI19" i="82"/>
  <c r="AF19" i="82"/>
  <c r="AU18" i="82"/>
  <c r="AL18" i="82"/>
  <c r="AI18" i="82"/>
  <c r="AF18" i="82"/>
  <c r="AU17" i="82"/>
  <c r="AL17" i="82"/>
  <c r="AI17" i="82"/>
  <c r="AF17" i="82"/>
  <c r="AU16" i="82"/>
  <c r="AL16" i="82"/>
  <c r="AI16" i="82"/>
  <c r="AF16" i="82"/>
  <c r="AU15" i="82"/>
  <c r="AL15" i="82"/>
  <c r="AI15" i="82"/>
  <c r="AF15" i="82"/>
  <c r="AU14" i="82"/>
  <c r="AL14" i="82"/>
  <c r="AI14" i="82"/>
  <c r="AF14" i="82"/>
  <c r="AU13" i="82"/>
  <c r="AL13" i="82"/>
  <c r="AI13" i="82"/>
  <c r="AF13" i="82"/>
  <c r="AU12" i="82"/>
  <c r="AL12" i="82"/>
  <c r="AI12" i="82"/>
  <c r="AF12" i="82"/>
  <c r="AU11" i="82"/>
  <c r="AL11" i="82"/>
  <c r="AI11" i="82"/>
  <c r="AF11" i="82"/>
  <c r="AU10" i="82"/>
  <c r="AL10" i="82"/>
  <c r="AI10" i="82"/>
  <c r="AF10" i="82"/>
  <c r="AU9" i="82"/>
  <c r="AL9" i="82"/>
  <c r="AI9" i="82"/>
  <c r="AF9" i="82"/>
  <c r="I9" i="81"/>
  <c r="I10" i="81"/>
  <c r="J10" i="81" s="1"/>
  <c r="X10" i="81" s="1"/>
  <c r="I11" i="81"/>
  <c r="J11" i="81" s="1"/>
  <c r="X11" i="81" s="1"/>
  <c r="I12" i="81"/>
  <c r="I13" i="81"/>
  <c r="J13" i="81" s="1"/>
  <c r="X13" i="81" s="1"/>
  <c r="I14" i="81"/>
  <c r="I15" i="81"/>
  <c r="I16" i="81"/>
  <c r="J16" i="81" s="1"/>
  <c r="X16" i="81" s="1"/>
  <c r="I17" i="81"/>
  <c r="J17" i="81" s="1"/>
  <c r="X17" i="81" s="1"/>
  <c r="T17" i="81" s="1"/>
  <c r="I18" i="81"/>
  <c r="J18" i="81" s="1"/>
  <c r="X18" i="81" s="1"/>
  <c r="I19" i="81"/>
  <c r="J19" i="81" s="1"/>
  <c r="X19" i="81" s="1"/>
  <c r="I20" i="81"/>
  <c r="J20" i="81" s="1"/>
  <c r="X20" i="81" s="1"/>
  <c r="I21" i="81"/>
  <c r="I22" i="81"/>
  <c r="I23" i="81"/>
  <c r="I24" i="81"/>
  <c r="J24" i="81" s="1"/>
  <c r="I25" i="81"/>
  <c r="I26" i="81"/>
  <c r="J26" i="81" s="1"/>
  <c r="I27" i="81"/>
  <c r="J27" i="81" s="1"/>
  <c r="I28" i="81"/>
  <c r="J28" i="81" s="1"/>
  <c r="I29" i="81"/>
  <c r="J29" i="81" s="1"/>
  <c r="I30" i="81"/>
  <c r="I31" i="81"/>
  <c r="I32" i="81"/>
  <c r="J32" i="81" s="1"/>
  <c r="I33" i="81"/>
  <c r="J33" i="81" s="1"/>
  <c r="I34" i="81"/>
  <c r="J34" i="81" s="1"/>
  <c r="I35" i="81"/>
  <c r="J35" i="81" s="1"/>
  <c r="I36" i="81"/>
  <c r="J36" i="81" s="1"/>
  <c r="I37" i="81"/>
  <c r="J37" i="81" s="1"/>
  <c r="I38" i="81"/>
  <c r="I39" i="81"/>
  <c r="I40" i="81"/>
  <c r="J40" i="81" s="1"/>
  <c r="I41" i="81"/>
  <c r="J41" i="81" s="1"/>
  <c r="I42" i="81"/>
  <c r="J42" i="81" s="1"/>
  <c r="I43" i="81"/>
  <c r="J43" i="81" s="1"/>
  <c r="I44" i="81"/>
  <c r="J44" i="81" s="1"/>
  <c r="I45" i="81"/>
  <c r="J45" i="81" s="1"/>
  <c r="I46" i="81"/>
  <c r="I47" i="81"/>
  <c r="I48" i="81"/>
  <c r="J48" i="81" s="1"/>
  <c r="I49" i="81"/>
  <c r="I50" i="81"/>
  <c r="J50" i="81" s="1"/>
  <c r="I51" i="81"/>
  <c r="I52" i="81"/>
  <c r="I53" i="81"/>
  <c r="J53" i="81" s="1"/>
  <c r="I54" i="81"/>
  <c r="I55" i="81"/>
  <c r="I56" i="81"/>
  <c r="J56" i="81" s="1"/>
  <c r="I57" i="81"/>
  <c r="J57" i="81" s="1"/>
  <c r="I58" i="81"/>
  <c r="J58" i="81" s="1"/>
  <c r="I59" i="81"/>
  <c r="J59" i="81" s="1"/>
  <c r="I60" i="81"/>
  <c r="J60" i="81" s="1"/>
  <c r="I61" i="81"/>
  <c r="I62" i="81"/>
  <c r="I63" i="81"/>
  <c r="I64" i="81"/>
  <c r="J64" i="81" s="1"/>
  <c r="I65" i="81"/>
  <c r="J65" i="81" s="1"/>
  <c r="I66" i="81"/>
  <c r="J66" i="81" s="1"/>
  <c r="I67" i="81"/>
  <c r="J67" i="81" s="1"/>
  <c r="I68" i="81"/>
  <c r="J68" i="81" s="1"/>
  <c r="I69" i="81"/>
  <c r="J69" i="81" s="1"/>
  <c r="I70" i="81"/>
  <c r="I71" i="81"/>
  <c r="I72" i="81"/>
  <c r="J72" i="81" s="1"/>
  <c r="I73" i="81"/>
  <c r="J73" i="81" s="1"/>
  <c r="I74" i="81"/>
  <c r="J74" i="81" s="1"/>
  <c r="I75" i="81"/>
  <c r="J75" i="81" s="1"/>
  <c r="I76" i="81"/>
  <c r="J76" i="81" s="1"/>
  <c r="I77" i="81"/>
  <c r="J77" i="81" s="1"/>
  <c r="I78" i="81"/>
  <c r="I79" i="81"/>
  <c r="I80" i="81"/>
  <c r="J80" i="81" s="1"/>
  <c r="I81" i="81"/>
  <c r="I82" i="81"/>
  <c r="J82" i="81" s="1"/>
  <c r="I83" i="81"/>
  <c r="J83" i="81" s="1"/>
  <c r="I84" i="81"/>
  <c r="I85" i="81"/>
  <c r="J85" i="81" s="1"/>
  <c r="I86" i="81"/>
  <c r="I87" i="81"/>
  <c r="I88" i="81"/>
  <c r="J88" i="81" s="1"/>
  <c r="I89" i="81"/>
  <c r="J89" i="81" s="1"/>
  <c r="I90" i="81"/>
  <c r="J90" i="81" s="1"/>
  <c r="I91" i="81"/>
  <c r="J91" i="81" s="1"/>
  <c r="I92" i="81"/>
  <c r="I93" i="81"/>
  <c r="J93" i="81" s="1"/>
  <c r="I94" i="81"/>
  <c r="I95" i="81"/>
  <c r="I96" i="81"/>
  <c r="J96" i="81" s="1"/>
  <c r="I97" i="81"/>
  <c r="I98" i="81"/>
  <c r="J98" i="81" s="1"/>
  <c r="I99" i="81"/>
  <c r="J99" i="81" s="1"/>
  <c r="I100" i="81"/>
  <c r="J100" i="81" s="1"/>
  <c r="I101" i="81"/>
  <c r="J101" i="81" s="1"/>
  <c r="I102" i="81"/>
  <c r="I103" i="81"/>
  <c r="I104" i="81"/>
  <c r="J104" i="81" s="1"/>
  <c r="J9" i="81"/>
  <c r="X9" i="81" s="1"/>
  <c r="K9" i="81"/>
  <c r="K10" i="81"/>
  <c r="K11" i="81"/>
  <c r="J12" i="81"/>
  <c r="X12" i="81" s="1"/>
  <c r="K12" i="81"/>
  <c r="K13" i="81"/>
  <c r="J14" i="81"/>
  <c r="X14" i="81" s="1"/>
  <c r="K14" i="81"/>
  <c r="J15" i="81"/>
  <c r="X15" i="81" s="1"/>
  <c r="K15" i="81"/>
  <c r="K16" i="81"/>
  <c r="K17" i="81"/>
  <c r="K18" i="81"/>
  <c r="K19" i="81"/>
  <c r="K20" i="81"/>
  <c r="J21" i="81"/>
  <c r="X21" i="81" s="1"/>
  <c r="K21" i="81"/>
  <c r="J22" i="81"/>
  <c r="X22" i="81" s="1"/>
  <c r="K22" i="81"/>
  <c r="J23" i="81"/>
  <c r="X23" i="81" s="1"/>
  <c r="K23" i="81"/>
  <c r="K24" i="81"/>
  <c r="J25" i="81"/>
  <c r="K25" i="81"/>
  <c r="K26" i="81"/>
  <c r="K27" i="81"/>
  <c r="K28" i="81"/>
  <c r="K29" i="81"/>
  <c r="J30" i="81"/>
  <c r="K30" i="81"/>
  <c r="J31" i="81"/>
  <c r="K31" i="81"/>
  <c r="K32" i="81"/>
  <c r="K33" i="81"/>
  <c r="K34" i="81"/>
  <c r="K35" i="81"/>
  <c r="K36" i="81"/>
  <c r="K37" i="81"/>
  <c r="J38" i="81"/>
  <c r="K38" i="81"/>
  <c r="J39" i="81"/>
  <c r="K39" i="81"/>
  <c r="K40" i="81"/>
  <c r="K41" i="81"/>
  <c r="K42" i="81"/>
  <c r="K43" i="81"/>
  <c r="K44" i="81"/>
  <c r="K45" i="81"/>
  <c r="J46" i="81"/>
  <c r="K46" i="81"/>
  <c r="J47" i="81"/>
  <c r="K47" i="81"/>
  <c r="K48" i="81"/>
  <c r="J49" i="81"/>
  <c r="K49" i="81"/>
  <c r="K50" i="81"/>
  <c r="J51" i="81"/>
  <c r="K51" i="81"/>
  <c r="J52" i="81"/>
  <c r="K52" i="81"/>
  <c r="K53" i="81"/>
  <c r="J54" i="81"/>
  <c r="K54" i="81"/>
  <c r="J55" i="81"/>
  <c r="K55" i="81"/>
  <c r="K56" i="81"/>
  <c r="K57" i="81"/>
  <c r="K58" i="81"/>
  <c r="K59" i="81"/>
  <c r="K60" i="81"/>
  <c r="J61" i="81"/>
  <c r="K61" i="81"/>
  <c r="J62" i="81"/>
  <c r="K62" i="81"/>
  <c r="J63" i="81"/>
  <c r="K63" i="81"/>
  <c r="K64" i="81"/>
  <c r="K65" i="81"/>
  <c r="K66" i="81"/>
  <c r="K67" i="81"/>
  <c r="K68" i="81"/>
  <c r="K69" i="81"/>
  <c r="J70" i="81"/>
  <c r="K70" i="81"/>
  <c r="J71" i="81"/>
  <c r="K71" i="81"/>
  <c r="K72" i="81"/>
  <c r="K73" i="81"/>
  <c r="K74" i="81"/>
  <c r="K75" i="81"/>
  <c r="K76" i="81"/>
  <c r="K77" i="81"/>
  <c r="J78" i="81"/>
  <c r="K78" i="81"/>
  <c r="J79" i="81"/>
  <c r="K79" i="81"/>
  <c r="K80" i="81"/>
  <c r="J81" i="81"/>
  <c r="K81" i="81"/>
  <c r="K82" i="81"/>
  <c r="K83" i="81"/>
  <c r="J84" i="81"/>
  <c r="K84" i="81"/>
  <c r="K85" i="81"/>
  <c r="J86" i="81"/>
  <c r="K86" i="81"/>
  <c r="J87" i="81"/>
  <c r="K87" i="81"/>
  <c r="K88" i="81"/>
  <c r="K89" i="81"/>
  <c r="K90" i="81"/>
  <c r="K91" i="81"/>
  <c r="J92" i="81"/>
  <c r="K92" i="81"/>
  <c r="K93" i="81"/>
  <c r="J94" i="81"/>
  <c r="K94" i="81"/>
  <c r="J95" i="81"/>
  <c r="K95" i="81"/>
  <c r="K96" i="81"/>
  <c r="J97" i="81"/>
  <c r="K97" i="81"/>
  <c r="K98" i="81"/>
  <c r="K99" i="81"/>
  <c r="K100" i="81"/>
  <c r="K101" i="81"/>
  <c r="J102" i="81"/>
  <c r="K102" i="81"/>
  <c r="J103" i="81"/>
  <c r="K103" i="81"/>
  <c r="K104" i="81"/>
  <c r="AE8" i="81"/>
  <c r="AC8" i="81"/>
  <c r="K8" i="81"/>
  <c r="I8" i="81"/>
  <c r="J8" i="81" s="1"/>
  <c r="X8" i="81" s="1"/>
  <c r="AC9" i="81"/>
  <c r="AE9" i="81"/>
  <c r="AC10" i="81"/>
  <c r="AE10" i="81"/>
  <c r="AC11" i="81"/>
  <c r="AE11" i="81"/>
  <c r="AC12" i="81"/>
  <c r="AE12" i="81"/>
  <c r="AC13" i="81"/>
  <c r="AE13" i="81"/>
  <c r="AC14" i="81"/>
  <c r="AE14" i="81"/>
  <c r="AC15" i="81"/>
  <c r="AE15" i="81"/>
  <c r="AC16" i="81"/>
  <c r="AE16" i="81"/>
  <c r="AC17" i="81"/>
  <c r="AE17" i="81"/>
  <c r="AC18" i="81"/>
  <c r="AE18" i="81"/>
  <c r="AC19" i="81"/>
  <c r="AE19" i="81"/>
  <c r="AC20" i="81"/>
  <c r="AE20" i="81"/>
  <c r="AC21" i="81"/>
  <c r="AE21" i="81"/>
  <c r="AC22" i="81"/>
  <c r="AE22" i="81"/>
  <c r="AC23" i="81"/>
  <c r="AE23" i="81"/>
  <c r="AI139" i="78"/>
  <c r="AJ139" i="78" s="1"/>
  <c r="AI140" i="78"/>
  <c r="AJ140" i="78" s="1"/>
  <c r="AI141" i="78"/>
  <c r="AJ141" i="78" s="1"/>
  <c r="AI142" i="78"/>
  <c r="AJ142" i="78" s="1"/>
  <c r="AI143" i="78"/>
  <c r="AJ143" i="78" s="1"/>
  <c r="AI144" i="78"/>
  <c r="AJ144" i="78" s="1"/>
  <c r="AI145" i="78"/>
  <c r="AJ145" i="78" s="1"/>
  <c r="AI146" i="78"/>
  <c r="AJ146" i="78" s="1"/>
  <c r="AI147" i="78"/>
  <c r="AJ147" i="78" s="1"/>
  <c r="AI148" i="78"/>
  <c r="AJ148" i="78" s="1"/>
  <c r="AI149" i="78"/>
  <c r="AJ149" i="78" s="1"/>
  <c r="AI150" i="78"/>
  <c r="AJ150" i="78" s="1"/>
  <c r="AI151" i="78"/>
  <c r="AJ151" i="78" s="1"/>
  <c r="AI152" i="78"/>
  <c r="AJ152" i="78" s="1"/>
  <c r="AI153" i="78"/>
  <c r="AJ153" i="78" s="1"/>
  <c r="AI154" i="78"/>
  <c r="AJ154" i="78" s="1"/>
  <c r="AI155" i="78"/>
  <c r="AJ155" i="78" s="1"/>
  <c r="AI156" i="78"/>
  <c r="AJ156" i="78" s="1"/>
  <c r="AI157" i="78"/>
  <c r="AJ157" i="78" s="1"/>
  <c r="AI158" i="78"/>
  <c r="AJ158" i="78" s="1"/>
  <c r="AI159" i="78"/>
  <c r="AJ159" i="78" s="1"/>
  <c r="AI160" i="78"/>
  <c r="AJ160" i="78" s="1"/>
  <c r="AY160" i="78"/>
  <c r="AZ160" i="78" s="1"/>
  <c r="AV160" i="78"/>
  <c r="AW160" i="78" s="1"/>
  <c r="AS160" i="78"/>
  <c r="AT160" i="78" s="1"/>
  <c r="AP160" i="78"/>
  <c r="AQ160" i="78" s="1"/>
  <c r="AY159" i="78"/>
  <c r="AZ159" i="78" s="1"/>
  <c r="AV159" i="78"/>
  <c r="AW159" i="78" s="1"/>
  <c r="AS159" i="78"/>
  <c r="AT159" i="78" s="1"/>
  <c r="AP159" i="78"/>
  <c r="AQ159" i="78" s="1"/>
  <c r="AY158" i="78"/>
  <c r="AZ158" i="78" s="1"/>
  <c r="AV158" i="78"/>
  <c r="AW158" i="78" s="1"/>
  <c r="AS158" i="78"/>
  <c r="AT158" i="78" s="1"/>
  <c r="AP158" i="78"/>
  <c r="AQ158" i="78" s="1"/>
  <c r="AY157" i="78"/>
  <c r="AZ157" i="78" s="1"/>
  <c r="AV157" i="78"/>
  <c r="AW157" i="78" s="1"/>
  <c r="AS157" i="78"/>
  <c r="AT157" i="78" s="1"/>
  <c r="AP157" i="78"/>
  <c r="AQ157" i="78" s="1"/>
  <c r="AY156" i="78"/>
  <c r="AZ156" i="78" s="1"/>
  <c r="AV156" i="78"/>
  <c r="AW156" i="78" s="1"/>
  <c r="AS156" i="78"/>
  <c r="AT156" i="78" s="1"/>
  <c r="AP156" i="78"/>
  <c r="AQ156" i="78" s="1"/>
  <c r="AY155" i="78"/>
  <c r="AZ155" i="78" s="1"/>
  <c r="AV155" i="78"/>
  <c r="AW155" i="78" s="1"/>
  <c r="AS155" i="78"/>
  <c r="AT155" i="78" s="1"/>
  <c r="AP155" i="78"/>
  <c r="AQ155" i="78" s="1"/>
  <c r="AY154" i="78"/>
  <c r="AZ154" i="78" s="1"/>
  <c r="AV154" i="78"/>
  <c r="AW154" i="78" s="1"/>
  <c r="AS154" i="78"/>
  <c r="AT154" i="78" s="1"/>
  <c r="AP154" i="78"/>
  <c r="AQ154" i="78" s="1"/>
  <c r="AY153" i="78"/>
  <c r="AZ153" i="78" s="1"/>
  <c r="AV153" i="78"/>
  <c r="AW153" i="78" s="1"/>
  <c r="AS153" i="78"/>
  <c r="AT153" i="78" s="1"/>
  <c r="AP153" i="78"/>
  <c r="AQ153" i="78" s="1"/>
  <c r="AY152" i="78"/>
  <c r="AZ152" i="78" s="1"/>
  <c r="AV152" i="78"/>
  <c r="AW152" i="78" s="1"/>
  <c r="AS152" i="78"/>
  <c r="AT152" i="78" s="1"/>
  <c r="AP152" i="78"/>
  <c r="AQ152" i="78" s="1"/>
  <c r="AY151" i="78"/>
  <c r="AZ151" i="78" s="1"/>
  <c r="AV151" i="78"/>
  <c r="AW151" i="78" s="1"/>
  <c r="AS151" i="78"/>
  <c r="AT151" i="78" s="1"/>
  <c r="AP151" i="78"/>
  <c r="AQ151" i="78" s="1"/>
  <c r="AY150" i="78"/>
  <c r="AZ150" i="78" s="1"/>
  <c r="AV150" i="78"/>
  <c r="AW150" i="78" s="1"/>
  <c r="AS150" i="78"/>
  <c r="AT150" i="78" s="1"/>
  <c r="AP150" i="78"/>
  <c r="AQ150" i="78" s="1"/>
  <c r="AY149" i="78"/>
  <c r="AZ149" i="78" s="1"/>
  <c r="AV149" i="78"/>
  <c r="AW149" i="78" s="1"/>
  <c r="AS149" i="78"/>
  <c r="AT149" i="78" s="1"/>
  <c r="AP149" i="78"/>
  <c r="AQ149" i="78" s="1"/>
  <c r="AY148" i="78"/>
  <c r="AZ148" i="78" s="1"/>
  <c r="AV148" i="78"/>
  <c r="AW148" i="78" s="1"/>
  <c r="AS148" i="78"/>
  <c r="AT148" i="78" s="1"/>
  <c r="AP148" i="78"/>
  <c r="AQ148" i="78" s="1"/>
  <c r="AY147" i="78"/>
  <c r="AZ147" i="78" s="1"/>
  <c r="AV147" i="78"/>
  <c r="AW147" i="78" s="1"/>
  <c r="AS147" i="78"/>
  <c r="AT147" i="78" s="1"/>
  <c r="AP147" i="78"/>
  <c r="AQ147" i="78" s="1"/>
  <c r="AY146" i="78"/>
  <c r="AZ146" i="78" s="1"/>
  <c r="AV146" i="78"/>
  <c r="AW146" i="78" s="1"/>
  <c r="AS146" i="78"/>
  <c r="AT146" i="78" s="1"/>
  <c r="AP146" i="78"/>
  <c r="AQ146" i="78" s="1"/>
  <c r="AY145" i="78"/>
  <c r="AZ145" i="78" s="1"/>
  <c r="AV145" i="78"/>
  <c r="AW145" i="78" s="1"/>
  <c r="AS145" i="78"/>
  <c r="AT145" i="78" s="1"/>
  <c r="AP145" i="78"/>
  <c r="AQ145" i="78" s="1"/>
  <c r="AY144" i="78"/>
  <c r="AZ144" i="78" s="1"/>
  <c r="AV144" i="78"/>
  <c r="AW144" i="78" s="1"/>
  <c r="AS144" i="78"/>
  <c r="AT144" i="78" s="1"/>
  <c r="AP144" i="78"/>
  <c r="AQ144" i="78" s="1"/>
  <c r="AY143" i="78"/>
  <c r="AZ143" i="78" s="1"/>
  <c r="AV143" i="78"/>
  <c r="AW143" i="78" s="1"/>
  <c r="AS143" i="78"/>
  <c r="AT143" i="78" s="1"/>
  <c r="AP143" i="78"/>
  <c r="AQ143" i="78" s="1"/>
  <c r="AY142" i="78"/>
  <c r="AZ142" i="78" s="1"/>
  <c r="AV142" i="78"/>
  <c r="AW142" i="78" s="1"/>
  <c r="AS142" i="78"/>
  <c r="AT142" i="78" s="1"/>
  <c r="AP142" i="78"/>
  <c r="AQ142" i="78" s="1"/>
  <c r="AY141" i="78"/>
  <c r="AZ141" i="78" s="1"/>
  <c r="AV141" i="78"/>
  <c r="AW141" i="78" s="1"/>
  <c r="AS141" i="78"/>
  <c r="AT141" i="78" s="1"/>
  <c r="AP141" i="78"/>
  <c r="AQ141" i="78" s="1"/>
  <c r="AY140" i="78"/>
  <c r="AZ140" i="78" s="1"/>
  <c r="AV140" i="78"/>
  <c r="AW140" i="78" s="1"/>
  <c r="AS140" i="78"/>
  <c r="AT140" i="78" s="1"/>
  <c r="AP140" i="78"/>
  <c r="AQ140" i="78" s="1"/>
  <c r="AY139" i="78"/>
  <c r="AZ139" i="78" s="1"/>
  <c r="AV139" i="78"/>
  <c r="AW139" i="78" s="1"/>
  <c r="AS139" i="78"/>
  <c r="AT139" i="78" s="1"/>
  <c r="AP139" i="78"/>
  <c r="AQ139" i="78" s="1"/>
  <c r="I139" i="78"/>
  <c r="I140" i="78"/>
  <c r="I141" i="78"/>
  <c r="I142" i="78"/>
  <c r="I143" i="78"/>
  <c r="I144" i="78"/>
  <c r="I145" i="78"/>
  <c r="I146" i="78"/>
  <c r="I147" i="78"/>
  <c r="I148" i="78"/>
  <c r="I149" i="78"/>
  <c r="I150" i="78"/>
  <c r="I151" i="78"/>
  <c r="I152" i="78"/>
  <c r="I153" i="78"/>
  <c r="I154" i="78"/>
  <c r="I155" i="78"/>
  <c r="I156" i="78"/>
  <c r="I157" i="78"/>
  <c r="I158" i="78"/>
  <c r="I159" i="78"/>
  <c r="I160" i="78"/>
  <c r="AH4" i="79"/>
  <c r="O14" i="81" l="1"/>
  <c r="P23" i="81"/>
  <c r="P15" i="81"/>
  <c r="AG25" i="79"/>
  <c r="AG17" i="79"/>
  <c r="AG9" i="79"/>
  <c r="AG8" i="79"/>
  <c r="AG21" i="79"/>
  <c r="AG13" i="79"/>
  <c r="AG29" i="79"/>
  <c r="AG23" i="79"/>
  <c r="AG15" i="79"/>
  <c r="AG33" i="79"/>
  <c r="AG37" i="79"/>
  <c r="AG41" i="79"/>
  <c r="AG45" i="79"/>
  <c r="AG49" i="79"/>
  <c r="AG53" i="79"/>
  <c r="AG57" i="79"/>
  <c r="AG61" i="79"/>
  <c r="AG65" i="79"/>
  <c r="AG69" i="79"/>
  <c r="AG10" i="79"/>
  <c r="AG18" i="79"/>
  <c r="AG26" i="79"/>
  <c r="AG30" i="79"/>
  <c r="AG16" i="79"/>
  <c r="AG24" i="79"/>
  <c r="AG34" i="79"/>
  <c r="AG38" i="79"/>
  <c r="AG42" i="79"/>
  <c r="AG46" i="79"/>
  <c r="AG50" i="79"/>
  <c r="AG54" i="79"/>
  <c r="AG58" i="79"/>
  <c r="AG62" i="79"/>
  <c r="AG66" i="79"/>
  <c r="AG11" i="79"/>
  <c r="AG19" i="79"/>
  <c r="AG27" i="79"/>
  <c r="AG31" i="79"/>
  <c r="AG35" i="79"/>
  <c r="AG39" i="79"/>
  <c r="AG43" i="79"/>
  <c r="AG47" i="79"/>
  <c r="AG51" i="79"/>
  <c r="AG55" i="79"/>
  <c r="AG59" i="79"/>
  <c r="AG63" i="79"/>
  <c r="AG67" i="79"/>
  <c r="AG14" i="79"/>
  <c r="AG22" i="79"/>
  <c r="AG28" i="79"/>
  <c r="AG32" i="79"/>
  <c r="AG12" i="79"/>
  <c r="AG20" i="79"/>
  <c r="AG36" i="79"/>
  <c r="AG40" i="79"/>
  <c r="AG44" i="79"/>
  <c r="AG48" i="79"/>
  <c r="AG52" i="79"/>
  <c r="AG56" i="79"/>
  <c r="AG60" i="79"/>
  <c r="AG64" i="79"/>
  <c r="AG68" i="79"/>
  <c r="R17" i="81"/>
  <c r="P8" i="81"/>
  <c r="O8" i="81"/>
  <c r="N8" i="81"/>
  <c r="R8" i="81"/>
  <c r="M8" i="81"/>
  <c r="L8" i="81"/>
  <c r="T8" i="81"/>
  <c r="L17" i="81"/>
  <c r="T9" i="81"/>
  <c r="P9" i="81"/>
  <c r="R9" i="81"/>
  <c r="P17" i="81"/>
  <c r="O17" i="81"/>
  <c r="O23" i="81"/>
  <c r="O15" i="81"/>
  <c r="N21" i="81"/>
  <c r="O21" i="81"/>
  <c r="P21" i="81"/>
  <c r="R21" i="81"/>
  <c r="L21" i="81"/>
  <c r="T21" i="81"/>
  <c r="M21" i="81"/>
  <c r="L19" i="81"/>
  <c r="M19" i="81"/>
  <c r="N19" i="81"/>
  <c r="O19" i="81"/>
  <c r="P19" i="81"/>
  <c r="R19" i="81"/>
  <c r="T19" i="81"/>
  <c r="N13" i="81"/>
  <c r="O13" i="81"/>
  <c r="P13" i="81"/>
  <c r="R13" i="81"/>
  <c r="T13" i="81"/>
  <c r="L13" i="81"/>
  <c r="M13" i="81"/>
  <c r="R16" i="81"/>
  <c r="T16" i="81"/>
  <c r="L16" i="81"/>
  <c r="M16" i="81"/>
  <c r="N16" i="81"/>
  <c r="O16" i="81"/>
  <c r="P16" i="81"/>
  <c r="L11" i="81"/>
  <c r="M11" i="81"/>
  <c r="N11" i="81"/>
  <c r="O11" i="81"/>
  <c r="P11" i="81"/>
  <c r="T11" i="81"/>
  <c r="R11" i="81"/>
  <c r="O22" i="81"/>
  <c r="P22" i="81"/>
  <c r="R22" i="81"/>
  <c r="T22" i="81"/>
  <c r="M22" i="81"/>
  <c r="L22" i="81"/>
  <c r="N22" i="81"/>
  <c r="M20" i="81"/>
  <c r="N20" i="81"/>
  <c r="O20" i="81"/>
  <c r="P20" i="81"/>
  <c r="R20" i="81"/>
  <c r="T20" i="81"/>
  <c r="L20" i="81"/>
  <c r="L18" i="81"/>
  <c r="M18" i="81"/>
  <c r="N18" i="81"/>
  <c r="R18" i="81"/>
  <c r="O18" i="81"/>
  <c r="P18" i="81"/>
  <c r="T18" i="81"/>
  <c r="M12" i="81"/>
  <c r="N12" i="81"/>
  <c r="O12" i="81"/>
  <c r="P12" i="81"/>
  <c r="R12" i="81"/>
  <c r="T12" i="81"/>
  <c r="L12" i="81"/>
  <c r="L10" i="81"/>
  <c r="M10" i="81"/>
  <c r="N10" i="81"/>
  <c r="O10" i="81"/>
  <c r="P10" i="81"/>
  <c r="R10" i="81"/>
  <c r="T10" i="81"/>
  <c r="N14" i="81"/>
  <c r="N15" i="81"/>
  <c r="M14" i="81"/>
  <c r="M23" i="81"/>
  <c r="M15" i="81"/>
  <c r="L14" i="81"/>
  <c r="O9" i="81"/>
  <c r="L23" i="81"/>
  <c r="N17" i="81"/>
  <c r="L15" i="81"/>
  <c r="N9" i="81"/>
  <c r="N23" i="81"/>
  <c r="M17" i="81"/>
  <c r="T14" i="81"/>
  <c r="M9" i="81"/>
  <c r="T23" i="81"/>
  <c r="T15" i="81"/>
  <c r="R14" i="81"/>
  <c r="L9" i="81"/>
  <c r="R23" i="81"/>
  <c r="R15" i="81"/>
  <c r="P14" i="81"/>
  <c r="U8" i="81" l="1"/>
  <c r="V8" i="81" s="1"/>
  <c r="U9" i="81"/>
  <c r="V9" i="81" s="1"/>
  <c r="U17" i="81"/>
  <c r="V17" i="81" s="1"/>
  <c r="U14" i="81"/>
  <c r="U12" i="81"/>
  <c r="U16" i="81"/>
  <c r="U19" i="81"/>
  <c r="U11" i="81"/>
  <c r="U21" i="81"/>
  <c r="U15" i="81"/>
  <c r="U13" i="81"/>
  <c r="U18" i="81"/>
  <c r="U23" i="81"/>
  <c r="U20" i="81"/>
  <c r="U10" i="81"/>
  <c r="U22" i="81"/>
  <c r="AA9" i="81" l="1"/>
  <c r="AA8" i="81"/>
  <c r="AA17" i="81"/>
  <c r="V23" i="81"/>
  <c r="AA23" i="81"/>
  <c r="V19" i="81"/>
  <c r="AA19" i="81"/>
  <c r="V18" i="81"/>
  <c r="AA18" i="81"/>
  <c r="V16" i="81"/>
  <c r="AA16" i="81"/>
  <c r="V10" i="81"/>
  <c r="AA10" i="81"/>
  <c r="AA20" i="81"/>
  <c r="V20" i="81"/>
  <c r="AA13" i="81"/>
  <c r="V13" i="81"/>
  <c r="AA12" i="81"/>
  <c r="V12" i="81"/>
  <c r="AA15" i="81"/>
  <c r="V15" i="81"/>
  <c r="AA14" i="81"/>
  <c r="V14" i="81"/>
  <c r="V21" i="81"/>
  <c r="AA21" i="81"/>
  <c r="AA22" i="81"/>
  <c r="V22" i="81"/>
  <c r="V11" i="81"/>
  <c r="AA11" i="81"/>
  <c r="I8" i="202" l="1"/>
  <c r="K8" i="202"/>
  <c r="AC8" i="202"/>
  <c r="AE8" i="202"/>
  <c r="AE37" i="202"/>
  <c r="AC37" i="202"/>
  <c r="K37" i="202"/>
  <c r="I37" i="202"/>
  <c r="J37" i="202" s="1"/>
  <c r="X37" i="202" s="1"/>
  <c r="AE36" i="202"/>
  <c r="AC36" i="202"/>
  <c r="K36" i="202"/>
  <c r="I36" i="202"/>
  <c r="AE35" i="202"/>
  <c r="AC35" i="202"/>
  <c r="K35" i="202"/>
  <c r="I35" i="202"/>
  <c r="J35" i="202" s="1"/>
  <c r="X35" i="202" s="1"/>
  <c r="AE34" i="202"/>
  <c r="AC34" i="202"/>
  <c r="K34" i="202"/>
  <c r="I34" i="202"/>
  <c r="AE33" i="202"/>
  <c r="AC33" i="202"/>
  <c r="K33" i="202"/>
  <c r="I33" i="202"/>
  <c r="J33" i="202" s="1"/>
  <c r="X33" i="202" s="1"/>
  <c r="AE32" i="202"/>
  <c r="AC32" i="202"/>
  <c r="K32" i="202"/>
  <c r="I32" i="202"/>
  <c r="AE31" i="202"/>
  <c r="AC31" i="202"/>
  <c r="K31" i="202"/>
  <c r="I31" i="202"/>
  <c r="AE30" i="202"/>
  <c r="AC30" i="202"/>
  <c r="K30" i="202"/>
  <c r="I30" i="202"/>
  <c r="AE29" i="202"/>
  <c r="AC29" i="202"/>
  <c r="K29" i="202"/>
  <c r="I29" i="202"/>
  <c r="AE28" i="202"/>
  <c r="AC28" i="202"/>
  <c r="K28" i="202"/>
  <c r="I28" i="202"/>
  <c r="AE27" i="202"/>
  <c r="AC27" i="202"/>
  <c r="K27" i="202"/>
  <c r="I27" i="202"/>
  <c r="AE26" i="202"/>
  <c r="AC26" i="202"/>
  <c r="K26" i="202"/>
  <c r="I26" i="202"/>
  <c r="AE25" i="202"/>
  <c r="AC25" i="202"/>
  <c r="K25" i="202"/>
  <c r="I25" i="202"/>
  <c r="AE24" i="202"/>
  <c r="AC24" i="202"/>
  <c r="K24" i="202"/>
  <c r="I24" i="202"/>
  <c r="AE23" i="202"/>
  <c r="AC23" i="202"/>
  <c r="K23" i="202"/>
  <c r="I23" i="202"/>
  <c r="AE22" i="202"/>
  <c r="AC22" i="202"/>
  <c r="K22" i="202"/>
  <c r="I22" i="202"/>
  <c r="AE21" i="202"/>
  <c r="AC21" i="202"/>
  <c r="K21" i="202"/>
  <c r="I21" i="202"/>
  <c r="J21" i="202" s="1"/>
  <c r="X21" i="202" s="1"/>
  <c r="R21" i="202" s="1"/>
  <c r="AE20" i="202"/>
  <c r="AC20" i="202"/>
  <c r="K20" i="202"/>
  <c r="I20" i="202"/>
  <c r="J20" i="202" s="1"/>
  <c r="X20" i="202" s="1"/>
  <c r="AE19" i="202"/>
  <c r="AC19" i="202"/>
  <c r="K19" i="202"/>
  <c r="I19" i="202"/>
  <c r="J19" i="202" s="1"/>
  <c r="X19" i="202" s="1"/>
  <c r="AE18" i="202"/>
  <c r="AC18" i="202"/>
  <c r="K18" i="202"/>
  <c r="I18" i="202"/>
  <c r="J18" i="202" s="1"/>
  <c r="X18" i="202" s="1"/>
  <c r="AE17" i="202"/>
  <c r="AC17" i="202"/>
  <c r="K17" i="202"/>
  <c r="I17" i="202"/>
  <c r="J17" i="202" s="1"/>
  <c r="X17" i="202" s="1"/>
  <c r="AE16" i="202"/>
  <c r="AC16" i="202"/>
  <c r="K16" i="202"/>
  <c r="I16" i="202"/>
  <c r="J16" i="202" s="1"/>
  <c r="X16" i="202" s="1"/>
  <c r="AE15" i="202"/>
  <c r="AC15" i="202"/>
  <c r="K15" i="202"/>
  <c r="I15" i="202"/>
  <c r="J15" i="202" s="1"/>
  <c r="X15" i="202" s="1"/>
  <c r="AE14" i="202"/>
  <c r="AC14" i="202"/>
  <c r="K14" i="202"/>
  <c r="I14" i="202"/>
  <c r="J14" i="202" s="1"/>
  <c r="X14" i="202" s="1"/>
  <c r="AE13" i="202"/>
  <c r="AC13" i="202"/>
  <c r="K13" i="202"/>
  <c r="I13" i="202"/>
  <c r="AE12" i="202"/>
  <c r="AC12" i="202"/>
  <c r="K12" i="202"/>
  <c r="I12" i="202"/>
  <c r="M20" i="202" l="1"/>
  <c r="M19" i="202"/>
  <c r="O20" i="202"/>
  <c r="N20" i="202"/>
  <c r="L16" i="202"/>
  <c r="T16" i="202"/>
  <c r="R16" i="202"/>
  <c r="P16" i="202"/>
  <c r="M16" i="202"/>
  <c r="O16" i="202"/>
  <c r="N16" i="202"/>
  <c r="M17" i="202"/>
  <c r="T17" i="202"/>
  <c r="R17" i="202"/>
  <c r="P17" i="202"/>
  <c r="L17" i="202"/>
  <c r="O17" i="202"/>
  <c r="N17" i="202"/>
  <c r="O14" i="202"/>
  <c r="N14" i="202"/>
  <c r="M14" i="202"/>
  <c r="L14" i="202"/>
  <c r="P14" i="202"/>
  <c r="T14" i="202"/>
  <c r="R14" i="202"/>
  <c r="T15" i="202"/>
  <c r="R15" i="202"/>
  <c r="O15" i="202"/>
  <c r="P15" i="202"/>
  <c r="L15" i="202"/>
  <c r="N15" i="202"/>
  <c r="M15" i="202"/>
  <c r="N19" i="202"/>
  <c r="L19" i="202"/>
  <c r="T19" i="202"/>
  <c r="R37" i="202"/>
  <c r="P37" i="202"/>
  <c r="O37" i="202"/>
  <c r="N37" i="202"/>
  <c r="M37" i="202"/>
  <c r="L37" i="202"/>
  <c r="T18" i="202"/>
  <c r="P18" i="202"/>
  <c r="O18" i="202"/>
  <c r="N18" i="202"/>
  <c r="L21" i="202"/>
  <c r="T37" i="202"/>
  <c r="M21" i="202"/>
  <c r="L18" i="202"/>
  <c r="O19" i="202"/>
  <c r="L20" i="202"/>
  <c r="T20" i="202"/>
  <c r="R20" i="202"/>
  <c r="P20" i="202"/>
  <c r="O33" i="202"/>
  <c r="N33" i="202"/>
  <c r="M33" i="202"/>
  <c r="L33" i="202"/>
  <c r="T33" i="202"/>
  <c r="R33" i="202"/>
  <c r="M18" i="202"/>
  <c r="P19" i="202"/>
  <c r="P33" i="202"/>
  <c r="T35" i="202"/>
  <c r="R35" i="202"/>
  <c r="P35" i="202"/>
  <c r="O35" i="202"/>
  <c r="N35" i="202"/>
  <c r="M35" i="202"/>
  <c r="T21" i="202"/>
  <c r="P21" i="202"/>
  <c r="O21" i="202"/>
  <c r="N21" i="202"/>
  <c r="R18" i="202"/>
  <c r="R19" i="202"/>
  <c r="L35" i="202"/>
  <c r="U14" i="202" l="1"/>
  <c r="U37" i="202"/>
  <c r="U16" i="202"/>
  <c r="U15" i="202"/>
  <c r="U20" i="202"/>
  <c r="U35" i="202"/>
  <c r="U21" i="202"/>
  <c r="U33" i="202"/>
  <c r="U17" i="202"/>
  <c r="U18" i="202"/>
  <c r="U19" i="202"/>
  <c r="AA17" i="202" l="1"/>
  <c r="V17" i="202"/>
  <c r="AA37" i="202"/>
  <c r="V37" i="202"/>
  <c r="V19" i="202"/>
  <c r="AA19" i="202"/>
  <c r="V20" i="202"/>
  <c r="AA20" i="202"/>
  <c r="AA14" i="202"/>
  <c r="V14" i="202"/>
  <c r="AA18" i="202"/>
  <c r="V18" i="202"/>
  <c r="AA33" i="202"/>
  <c r="V33" i="202"/>
  <c r="V15" i="202"/>
  <c r="AA15" i="202"/>
  <c r="AA21" i="202"/>
  <c r="V21" i="202"/>
  <c r="AA35" i="202"/>
  <c r="V35" i="202"/>
  <c r="AA16" i="202"/>
  <c r="V16" i="202"/>
  <c r="H17" i="35" l="1"/>
  <c r="H18" i="35"/>
  <c r="H19" i="35"/>
  <c r="H11" i="35"/>
  <c r="H12" i="35"/>
  <c r="H14" i="35"/>
  <c r="H15" i="35"/>
  <c r="H16" i="35"/>
  <c r="AI41" i="77"/>
  <c r="AI42" i="77"/>
  <c r="AI43" i="77"/>
  <c r="AI44" i="77"/>
  <c r="AI45" i="77"/>
  <c r="AI46" i="77"/>
  <c r="AI47" i="77"/>
  <c r="AI48" i="77"/>
  <c r="AI49" i="77"/>
  <c r="AI50" i="77"/>
  <c r="AI51" i="77"/>
  <c r="AI52" i="77"/>
  <c r="AI53" i="77"/>
  <c r="AI54" i="77"/>
  <c r="AI55" i="77"/>
  <c r="AI56" i="77"/>
  <c r="AI57" i="77"/>
  <c r="AI58" i="77"/>
  <c r="AI59" i="77"/>
  <c r="AI60" i="77"/>
  <c r="AI61" i="77"/>
  <c r="AI62" i="77"/>
  <c r="AI63" i="77"/>
  <c r="AI64" i="77"/>
  <c r="AI65" i="77"/>
  <c r="AI66" i="77"/>
  <c r="AI67" i="77"/>
  <c r="AI68" i="77"/>
  <c r="AI69" i="77"/>
  <c r="AI70" i="77"/>
  <c r="AI71" i="77"/>
  <c r="AI72" i="77"/>
  <c r="AI73" i="77"/>
  <c r="AI74" i="77"/>
  <c r="AI75" i="77"/>
  <c r="AI76" i="77"/>
  <c r="AI77" i="77"/>
  <c r="AI78" i="77"/>
  <c r="AI79" i="77"/>
  <c r="AI80" i="77"/>
  <c r="AI81" i="77"/>
  <c r="AI82" i="77"/>
  <c r="AI83" i="77"/>
  <c r="AI84" i="77"/>
  <c r="AI85" i="77"/>
  <c r="AI86" i="77"/>
  <c r="AI87" i="77"/>
  <c r="AI88" i="77"/>
  <c r="AI89" i="77"/>
  <c r="AI90" i="77"/>
  <c r="AI91" i="77"/>
  <c r="AI92" i="77"/>
  <c r="AI93" i="77"/>
  <c r="AI94" i="77"/>
  <c r="AI95" i="77"/>
  <c r="AI96" i="77"/>
  <c r="AI97" i="77"/>
  <c r="AI98" i="77"/>
  <c r="AI99" i="77"/>
  <c r="AI100" i="77"/>
  <c r="AZ4" i="202" l="1"/>
  <c r="AY8" i="202" s="1"/>
  <c r="AY4" i="202"/>
  <c r="AW4" i="202"/>
  <c r="AV8" i="202" s="1"/>
  <c r="AV4" i="202"/>
  <c r="AT4" i="202"/>
  <c r="AS4" i="202"/>
  <c r="AQ4" i="202"/>
  <c r="AP8" i="202" s="1"/>
  <c r="AP4" i="202"/>
  <c r="AN4" i="202"/>
  <c r="AM8" i="202" s="1"/>
  <c r="AM4" i="202"/>
  <c r="AK4" i="202"/>
  <c r="AJ8" i="202" s="1"/>
  <c r="AJ4" i="202"/>
  <c r="AH4" i="202"/>
  <c r="AG8" i="202" s="1"/>
  <c r="AG4" i="202"/>
  <c r="AY4" i="77"/>
  <c r="AV4" i="77"/>
  <c r="AS4" i="77"/>
  <c r="AP4" i="77"/>
  <c r="AM4" i="77"/>
  <c r="AK4" i="77"/>
  <c r="AJ4" i="77"/>
  <c r="AH4" i="77"/>
  <c r="AG8" i="77" s="1"/>
  <c r="AG4" i="77"/>
  <c r="AZ4" i="79"/>
  <c r="AY4" i="79"/>
  <c r="AW4" i="79"/>
  <c r="AV4" i="79"/>
  <c r="AT4" i="79"/>
  <c r="AS4" i="79"/>
  <c r="AQ4" i="79"/>
  <c r="AP4" i="79"/>
  <c r="AN4" i="79"/>
  <c r="AM4" i="79"/>
  <c r="AK4" i="79"/>
  <c r="AJ4" i="79"/>
  <c r="AG4" i="79"/>
  <c r="AZ4" i="82"/>
  <c r="AY4" i="82"/>
  <c r="AW4" i="82"/>
  <c r="AV4" i="82"/>
  <c r="AT4" i="82"/>
  <c r="AS4" i="82"/>
  <c r="AQ4" i="82"/>
  <c r="AP4" i="82"/>
  <c r="AN4" i="82"/>
  <c r="AM4" i="82"/>
  <c r="AK4" i="82"/>
  <c r="AJ4" i="82"/>
  <c r="AH4" i="82"/>
  <c r="AG4" i="82"/>
  <c r="AZ4" i="81"/>
  <c r="AY4" i="81"/>
  <c r="AW4" i="81"/>
  <c r="AV4" i="81"/>
  <c r="AT4" i="81"/>
  <c r="AS4" i="81"/>
  <c r="AQ4" i="81"/>
  <c r="AP4" i="81"/>
  <c r="AN4" i="81"/>
  <c r="AM4" i="81"/>
  <c r="AK4" i="81"/>
  <c r="AJ4" i="81"/>
  <c r="AH4" i="81"/>
  <c r="AG4" i="81"/>
  <c r="BA4" i="80"/>
  <c r="AZ4" i="80"/>
  <c r="AX4" i="80"/>
  <c r="AW4" i="80"/>
  <c r="AU4" i="80"/>
  <c r="AT4" i="80"/>
  <c r="AR4" i="80"/>
  <c r="AQ4" i="80"/>
  <c r="AO4" i="80"/>
  <c r="AN4" i="80"/>
  <c r="AL4" i="80"/>
  <c r="AK4" i="80"/>
  <c r="AW8" i="202" l="1"/>
  <c r="AK8" i="202"/>
  <c r="AH17" i="79"/>
  <c r="AH9" i="79"/>
  <c r="AH21" i="79"/>
  <c r="AH25" i="79"/>
  <c r="AH12" i="79"/>
  <c r="AH30" i="79"/>
  <c r="AH26" i="79"/>
  <c r="AH13" i="79"/>
  <c r="AH67" i="79"/>
  <c r="AH68" i="79"/>
  <c r="AH20" i="79"/>
  <c r="AH50" i="79"/>
  <c r="AH55" i="79"/>
  <c r="AH69" i="79"/>
  <c r="AH29" i="79"/>
  <c r="AH34" i="79"/>
  <c r="AH35" i="79"/>
  <c r="AH36" i="79"/>
  <c r="AH22" i="79"/>
  <c r="AH31" i="79"/>
  <c r="AH37" i="79"/>
  <c r="AH48" i="79"/>
  <c r="AH33" i="79"/>
  <c r="AH62" i="79"/>
  <c r="AH28" i="79"/>
  <c r="AH59" i="79"/>
  <c r="AH47" i="79"/>
  <c r="AH60" i="79"/>
  <c r="AH41" i="79"/>
  <c r="AH19" i="79"/>
  <c r="AH43" i="79"/>
  <c r="AH44" i="79"/>
  <c r="AH24" i="79"/>
  <c r="AH63" i="79"/>
  <c r="AH54" i="79"/>
  <c r="AH27" i="79"/>
  <c r="AH56" i="79"/>
  <c r="AH65" i="79"/>
  <c r="AH11" i="79"/>
  <c r="AH39" i="79"/>
  <c r="AH53" i="79"/>
  <c r="AH58" i="79"/>
  <c r="AH45" i="79"/>
  <c r="AH18" i="79"/>
  <c r="AH40" i="79"/>
  <c r="AH49" i="79"/>
  <c r="AH51" i="79"/>
  <c r="AH52" i="79"/>
  <c r="AH38" i="79"/>
  <c r="AH10" i="79"/>
  <c r="AH15" i="79"/>
  <c r="AH16" i="79"/>
  <c r="AH23" i="79"/>
  <c r="AH66" i="79"/>
  <c r="AH46" i="79"/>
  <c r="AH42" i="79"/>
  <c r="AH61" i="79"/>
  <c r="AH32" i="79"/>
  <c r="AH57" i="79"/>
  <c r="AH64" i="79"/>
  <c r="AH14" i="79"/>
  <c r="AH8" i="79"/>
  <c r="AS69" i="79"/>
  <c r="AS65" i="79"/>
  <c r="AS61" i="79"/>
  <c r="AS57" i="79"/>
  <c r="AS53" i="79"/>
  <c r="AS49" i="79"/>
  <c r="AT49" i="79" s="1"/>
  <c r="AS45" i="79"/>
  <c r="AT45" i="79" s="1"/>
  <c r="AS41" i="79"/>
  <c r="AT41" i="79" s="1"/>
  <c r="AS37" i="79"/>
  <c r="AS33" i="79"/>
  <c r="AS23" i="79"/>
  <c r="AS15" i="79"/>
  <c r="AT15" i="79" s="1"/>
  <c r="AS29" i="79"/>
  <c r="AT29" i="79" s="1"/>
  <c r="AS68" i="79"/>
  <c r="AT68" i="79" s="1"/>
  <c r="AS64" i="79"/>
  <c r="AT64" i="79" s="1"/>
  <c r="AS60" i="79"/>
  <c r="AT60" i="79" s="1"/>
  <c r="AS56" i="79"/>
  <c r="AT56" i="79" s="1"/>
  <c r="AS52" i="79"/>
  <c r="AT52" i="79" s="1"/>
  <c r="AS48" i="79"/>
  <c r="AT48" i="79" s="1"/>
  <c r="AS44" i="79"/>
  <c r="AT44" i="79" s="1"/>
  <c r="AS40" i="79"/>
  <c r="AT40" i="79" s="1"/>
  <c r="AS36" i="79"/>
  <c r="AT36" i="79" s="1"/>
  <c r="AS25" i="79"/>
  <c r="AT25" i="79" s="1"/>
  <c r="AS20" i="79"/>
  <c r="AT20" i="79" s="1"/>
  <c r="AS17" i="79"/>
  <c r="AT17" i="79" s="1"/>
  <c r="AS12" i="79"/>
  <c r="AT12" i="79" s="1"/>
  <c r="AS9" i="79"/>
  <c r="AT9" i="79" s="1"/>
  <c r="AS32" i="79"/>
  <c r="AT32" i="79" s="1"/>
  <c r="AS28" i="79"/>
  <c r="AT28" i="79" s="1"/>
  <c r="AS22" i="79"/>
  <c r="AT22" i="79" s="1"/>
  <c r="AS14" i="79"/>
  <c r="AT14" i="79" s="1"/>
  <c r="AS67" i="79"/>
  <c r="AT67" i="79" s="1"/>
  <c r="AS63" i="79"/>
  <c r="AT63" i="79" s="1"/>
  <c r="AS59" i="79"/>
  <c r="AT59" i="79" s="1"/>
  <c r="AS55" i="79"/>
  <c r="AT55" i="79" s="1"/>
  <c r="AS51" i="79"/>
  <c r="AT51" i="79" s="1"/>
  <c r="AS47" i="79"/>
  <c r="AT47" i="79" s="1"/>
  <c r="AS43" i="79"/>
  <c r="AT43" i="79" s="1"/>
  <c r="AS39" i="79"/>
  <c r="AT39" i="79" s="1"/>
  <c r="AS35" i="79"/>
  <c r="AT35" i="79" s="1"/>
  <c r="AS19" i="79"/>
  <c r="AT19" i="79" s="1"/>
  <c r="AS11" i="79"/>
  <c r="AT11" i="79" s="1"/>
  <c r="AS31" i="79"/>
  <c r="AT31" i="79" s="1"/>
  <c r="AS27" i="79"/>
  <c r="AT27" i="79" s="1"/>
  <c r="AS8" i="79"/>
  <c r="AT8" i="79" s="1"/>
  <c r="AS66" i="79"/>
  <c r="AT66" i="79" s="1"/>
  <c r="AS62" i="79"/>
  <c r="AT62" i="79" s="1"/>
  <c r="AS58" i="79"/>
  <c r="AT58" i="79" s="1"/>
  <c r="AS54" i="79"/>
  <c r="AT54" i="79" s="1"/>
  <c r="AS50" i="79"/>
  <c r="AT50" i="79" s="1"/>
  <c r="AS46" i="79"/>
  <c r="AT46" i="79" s="1"/>
  <c r="AS42" i="79"/>
  <c r="AT42" i="79" s="1"/>
  <c r="AS38" i="79"/>
  <c r="AT38" i="79" s="1"/>
  <c r="AS34" i="79"/>
  <c r="AT34" i="79" s="1"/>
  <c r="AS24" i="79"/>
  <c r="AT24" i="79" s="1"/>
  <c r="AS21" i="79"/>
  <c r="AT21" i="79" s="1"/>
  <c r="AS16" i="79"/>
  <c r="AT16" i="79" s="1"/>
  <c r="AS13" i="79"/>
  <c r="AT13" i="79" s="1"/>
  <c r="AS26" i="79"/>
  <c r="AT26" i="79" s="1"/>
  <c r="AT61" i="79"/>
  <c r="AT69" i="79"/>
  <c r="AT37" i="79"/>
  <c r="AT57" i="79"/>
  <c r="AS30" i="79"/>
  <c r="AT30" i="79" s="1"/>
  <c r="AT65" i="79"/>
  <c r="AT33" i="79"/>
  <c r="AT53" i="79"/>
  <c r="AT23" i="79"/>
  <c r="AS10" i="79"/>
  <c r="AT10" i="79" s="1"/>
  <c r="AS18" i="79"/>
  <c r="AT18" i="79" s="1"/>
  <c r="BB50" i="74"/>
  <c r="BC50" i="74" s="1"/>
  <c r="BB52" i="74"/>
  <c r="BC52" i="74" s="1"/>
  <c r="BB47" i="74"/>
  <c r="BC47" i="74" s="1"/>
  <c r="BB46" i="74"/>
  <c r="BC46" i="74" s="1"/>
  <c r="BB51" i="74"/>
  <c r="BC51" i="74" s="1"/>
  <c r="BB41" i="74"/>
  <c r="BC41" i="74" s="1"/>
  <c r="BB31" i="74"/>
  <c r="BC31" i="74" s="1"/>
  <c r="BB30" i="74"/>
  <c r="BC30" i="74" s="1"/>
  <c r="BB25" i="74"/>
  <c r="BC25" i="74" s="1"/>
  <c r="BB36" i="74"/>
  <c r="BC36" i="74" s="1"/>
  <c r="BB35" i="74"/>
  <c r="BC35" i="74" s="1"/>
  <c r="BB34" i="74"/>
  <c r="BC34" i="74" s="1"/>
  <c r="BB29" i="74"/>
  <c r="BC29" i="74" s="1"/>
  <c r="BB21" i="74"/>
  <c r="BC21" i="74" s="1"/>
  <c r="BB20" i="74"/>
  <c r="BC20" i="74" s="1"/>
  <c r="BB44" i="74"/>
  <c r="BC44" i="74" s="1"/>
  <c r="BB39" i="74"/>
  <c r="BC39" i="74" s="1"/>
  <c r="BB38" i="74"/>
  <c r="BC38" i="74" s="1"/>
  <c r="BB33" i="74"/>
  <c r="BC33" i="74" s="1"/>
  <c r="BB23" i="74"/>
  <c r="BC23" i="74" s="1"/>
  <c r="BB22" i="74"/>
  <c r="BC22" i="74" s="1"/>
  <c r="BB19" i="74"/>
  <c r="BC19" i="74" s="1"/>
  <c r="BB28" i="74"/>
  <c r="BC28" i="74" s="1"/>
  <c r="BB43" i="74"/>
  <c r="BC43" i="74" s="1"/>
  <c r="BB42" i="74"/>
  <c r="BC42" i="74" s="1"/>
  <c r="BB37" i="74"/>
  <c r="BC37" i="74" s="1"/>
  <c r="BB26" i="74"/>
  <c r="BC26" i="74" s="1"/>
  <c r="BB18" i="74"/>
  <c r="BC18" i="74" s="1"/>
  <c r="BB17" i="74"/>
  <c r="BC17" i="74" s="1"/>
  <c r="BB16" i="74"/>
  <c r="BC16" i="74" s="1"/>
  <c r="BB45" i="74"/>
  <c r="BC45" i="74" s="1"/>
  <c r="BB32" i="74"/>
  <c r="BC32" i="74" s="1"/>
  <c r="BB24" i="74"/>
  <c r="BC24" i="74" s="1"/>
  <c r="BB40" i="74"/>
  <c r="BC40" i="74" s="1"/>
  <c r="AS80" i="75"/>
  <c r="AT80" i="75" s="1"/>
  <c r="AS74" i="75"/>
  <c r="AT74" i="75" s="1"/>
  <c r="AS73" i="75"/>
  <c r="AT73" i="75" s="1"/>
  <c r="AS65" i="75"/>
  <c r="AT65" i="75" s="1"/>
  <c r="AS64" i="75"/>
  <c r="AT64" i="75" s="1"/>
  <c r="AS63" i="75"/>
  <c r="AT63" i="75" s="1"/>
  <c r="AS62" i="75"/>
  <c r="AT62" i="75" s="1"/>
  <c r="AS61" i="75"/>
  <c r="AT61" i="75" s="1"/>
  <c r="AS87" i="75"/>
  <c r="AT87" i="75" s="1"/>
  <c r="AS60" i="75"/>
  <c r="AT60" i="75" s="1"/>
  <c r="AS59" i="75"/>
  <c r="AT59" i="75" s="1"/>
  <c r="AS58" i="75"/>
  <c r="AT58" i="75" s="1"/>
  <c r="AS57" i="75"/>
  <c r="AT57" i="75" s="1"/>
  <c r="AS86" i="75"/>
  <c r="AT86" i="75" s="1"/>
  <c r="AS85" i="75"/>
  <c r="AT85" i="75" s="1"/>
  <c r="AS79" i="75"/>
  <c r="AT79" i="75" s="1"/>
  <c r="AS56" i="75"/>
  <c r="AT56" i="75" s="1"/>
  <c r="AS55" i="75"/>
  <c r="AT55" i="75" s="1"/>
  <c r="AS84" i="75"/>
  <c r="AT84" i="75" s="1"/>
  <c r="AS72" i="75"/>
  <c r="AT72" i="75" s="1"/>
  <c r="AS78" i="75"/>
  <c r="AT78" i="75" s="1"/>
  <c r="AS71" i="75"/>
  <c r="AT71" i="75" s="1"/>
  <c r="AS70" i="75"/>
  <c r="AT70" i="75" s="1"/>
  <c r="AS69" i="75"/>
  <c r="AT69" i="75" s="1"/>
  <c r="AS54" i="75"/>
  <c r="AT54" i="75" s="1"/>
  <c r="AS94" i="75"/>
  <c r="AT94" i="75" s="1"/>
  <c r="AS93" i="75"/>
  <c r="AT93" i="75" s="1"/>
  <c r="AS92" i="75"/>
  <c r="AT92" i="75" s="1"/>
  <c r="AS91" i="75"/>
  <c r="AT91" i="75" s="1"/>
  <c r="AS83" i="75"/>
  <c r="AT83" i="75" s="1"/>
  <c r="AS77" i="75"/>
  <c r="AT77" i="75" s="1"/>
  <c r="AS68" i="75"/>
  <c r="AT68" i="75" s="1"/>
  <c r="AS67" i="75"/>
  <c r="AT67" i="75" s="1"/>
  <c r="AS90" i="75"/>
  <c r="AT90" i="75" s="1"/>
  <c r="AS89" i="75"/>
  <c r="AT89" i="75" s="1"/>
  <c r="AS82" i="75"/>
  <c r="AT82" i="75" s="1"/>
  <c r="AS75" i="75"/>
  <c r="AT75" i="75" s="1"/>
  <c r="AS66" i="75"/>
  <c r="AT66" i="75" s="1"/>
  <c r="AS88" i="75"/>
  <c r="AT88" i="75" s="1"/>
  <c r="AS81" i="75"/>
  <c r="AT81" i="75" s="1"/>
  <c r="AS76" i="75"/>
  <c r="AT76" i="75" s="1"/>
  <c r="AT60" i="76"/>
  <c r="AU60" i="76" s="1"/>
  <c r="AT51" i="76"/>
  <c r="AU51" i="76" s="1"/>
  <c r="AT42" i="76"/>
  <c r="AU42" i="76" s="1"/>
  <c r="AT37" i="76"/>
  <c r="AU37" i="76" s="1"/>
  <c r="AT55" i="76"/>
  <c r="AU55" i="76" s="1"/>
  <c r="AT46" i="76"/>
  <c r="AU46" i="76" s="1"/>
  <c r="AT41" i="76"/>
  <c r="AU41" i="76" s="1"/>
  <c r="AT32" i="76"/>
  <c r="AU32" i="76" s="1"/>
  <c r="AT59" i="76"/>
  <c r="AU59" i="76" s="1"/>
  <c r="AT50" i="76"/>
  <c r="AU50" i="76" s="1"/>
  <c r="AT45" i="76"/>
  <c r="AU45" i="76" s="1"/>
  <c r="AT36" i="76"/>
  <c r="AU36" i="76" s="1"/>
  <c r="AT54" i="76"/>
  <c r="AU54" i="76" s="1"/>
  <c r="AT49" i="76"/>
  <c r="AU49" i="76" s="1"/>
  <c r="AT40" i="76"/>
  <c r="AU40" i="76" s="1"/>
  <c r="AT31" i="76"/>
  <c r="AU31" i="76" s="1"/>
  <c r="AT57" i="76"/>
  <c r="AU57" i="76" s="1"/>
  <c r="AT48" i="76"/>
  <c r="AT39" i="76"/>
  <c r="AU39" i="76" s="1"/>
  <c r="AT52" i="76"/>
  <c r="AU52" i="76" s="1"/>
  <c r="AT43" i="76"/>
  <c r="AU43" i="76" s="1"/>
  <c r="AT34" i="76"/>
  <c r="AU34" i="76" s="1"/>
  <c r="AT33" i="76"/>
  <c r="AU33" i="76" s="1"/>
  <c r="AT24" i="76"/>
  <c r="AU24" i="76" s="1"/>
  <c r="AT19" i="76"/>
  <c r="AU19" i="76" s="1"/>
  <c r="AT53" i="76"/>
  <c r="AU53" i="76" s="1"/>
  <c r="AT18" i="76"/>
  <c r="AU18" i="76" s="1"/>
  <c r="AT11" i="76"/>
  <c r="AU11" i="76" s="1"/>
  <c r="AT10" i="76"/>
  <c r="AU10" i="76" s="1"/>
  <c r="AT56" i="76"/>
  <c r="AU56" i="76" s="1"/>
  <c r="AT27" i="76"/>
  <c r="AU27" i="76" s="1"/>
  <c r="AT17" i="76"/>
  <c r="AU17" i="76" s="1"/>
  <c r="AT9" i="76"/>
  <c r="AU9" i="76" s="1"/>
  <c r="AT38" i="76"/>
  <c r="AU38" i="76" s="1"/>
  <c r="AT30" i="76"/>
  <c r="AU30" i="76" s="1"/>
  <c r="AT23" i="76"/>
  <c r="AU23" i="76" s="1"/>
  <c r="AT22" i="76"/>
  <c r="AU22" i="76" s="1"/>
  <c r="AT16" i="76"/>
  <c r="AU16" i="76" s="1"/>
  <c r="AT8" i="76"/>
  <c r="AU8" i="76" s="1"/>
  <c r="AT44" i="76"/>
  <c r="AU44" i="76" s="1"/>
  <c r="AT35" i="76"/>
  <c r="AU35" i="76" s="1"/>
  <c r="AT29" i="76"/>
  <c r="AU29" i="76" s="1"/>
  <c r="AT26" i="76"/>
  <c r="AU26" i="76" s="1"/>
  <c r="AT21" i="76"/>
  <c r="AU21" i="76" s="1"/>
  <c r="AT47" i="76"/>
  <c r="AU47" i="76" s="1"/>
  <c r="AT25" i="76"/>
  <c r="AU25" i="76" s="1"/>
  <c r="AT20" i="76"/>
  <c r="AU20" i="76" s="1"/>
  <c r="AT15" i="76"/>
  <c r="AU15" i="76" s="1"/>
  <c r="AT14" i="76"/>
  <c r="AU14" i="76" s="1"/>
  <c r="AU48" i="76"/>
  <c r="AT13" i="76"/>
  <c r="AU13" i="76" s="1"/>
  <c r="AT58" i="76"/>
  <c r="AU58" i="76" s="1"/>
  <c r="AT28" i="76"/>
  <c r="AU28" i="76" s="1"/>
  <c r="AT12" i="76"/>
  <c r="AU12" i="76" s="1"/>
  <c r="AK55" i="80"/>
  <c r="AL55" i="80" s="1"/>
  <c r="AK51" i="80"/>
  <c r="AL51" i="80" s="1"/>
  <c r="AK56" i="80"/>
  <c r="AL56" i="80" s="1"/>
  <c r="AK52" i="80"/>
  <c r="AL52" i="80" s="1"/>
  <c r="AK43" i="80"/>
  <c r="AL43" i="80" s="1"/>
  <c r="AK39" i="80"/>
  <c r="AL39" i="80" s="1"/>
  <c r="AK31" i="80"/>
  <c r="AL31" i="80" s="1"/>
  <c r="AK20" i="80"/>
  <c r="AL20" i="80" s="1"/>
  <c r="AK35" i="80"/>
  <c r="AL35" i="80" s="1"/>
  <c r="AK48" i="80"/>
  <c r="AL48" i="80" s="1"/>
  <c r="AK24" i="80"/>
  <c r="AL24" i="80" s="1"/>
  <c r="AK40" i="80"/>
  <c r="AL40" i="80" s="1"/>
  <c r="AK28" i="80"/>
  <c r="AL28" i="80" s="1"/>
  <c r="AK12" i="80"/>
  <c r="AL12" i="80" s="1"/>
  <c r="AK36" i="80"/>
  <c r="AL36" i="80" s="1"/>
  <c r="AK32" i="80"/>
  <c r="AL32" i="80" s="1"/>
  <c r="AK16" i="80"/>
  <c r="AL16" i="80" s="1"/>
  <c r="AK47" i="80"/>
  <c r="AL47" i="80" s="1"/>
  <c r="AK44" i="80"/>
  <c r="AL44" i="80" s="1"/>
  <c r="AK22" i="80"/>
  <c r="AL22" i="80" s="1"/>
  <c r="AK19" i="80"/>
  <c r="AL19" i="80" s="1"/>
  <c r="AK30" i="80"/>
  <c r="AL30" i="80" s="1"/>
  <c r="AK26" i="80"/>
  <c r="AL26" i="80" s="1"/>
  <c r="AK57" i="80"/>
  <c r="AL57" i="80" s="1"/>
  <c r="AK34" i="80"/>
  <c r="AL34" i="80" s="1"/>
  <c r="AK29" i="80"/>
  <c r="AL29" i="80" s="1"/>
  <c r="AK23" i="80"/>
  <c r="AL23" i="80" s="1"/>
  <c r="AK33" i="80"/>
  <c r="AL33" i="80" s="1"/>
  <c r="AK38" i="80"/>
  <c r="AL38" i="80" s="1"/>
  <c r="AK15" i="80"/>
  <c r="AL15" i="80" s="1"/>
  <c r="AK46" i="80"/>
  <c r="AL46" i="80" s="1"/>
  <c r="AK27" i="80"/>
  <c r="AL27" i="80" s="1"/>
  <c r="AK41" i="80"/>
  <c r="AL41" i="80" s="1"/>
  <c r="AK25" i="80"/>
  <c r="AL25" i="80" s="1"/>
  <c r="AK49" i="80"/>
  <c r="AL49" i="80" s="1"/>
  <c r="AK50" i="80"/>
  <c r="AL50" i="80" s="1"/>
  <c r="AK8" i="80"/>
  <c r="AL8" i="80" s="1"/>
  <c r="AK42" i="80"/>
  <c r="AL42" i="80" s="1"/>
  <c r="AK13" i="80"/>
  <c r="AL13" i="80" s="1"/>
  <c r="AK45" i="80"/>
  <c r="AL45" i="80" s="1"/>
  <c r="AK53" i="80"/>
  <c r="AL53" i="80" s="1"/>
  <c r="AK37" i="80"/>
  <c r="AL37" i="80" s="1"/>
  <c r="AK14" i="80"/>
  <c r="AL14" i="80" s="1"/>
  <c r="AK10" i="80"/>
  <c r="AL10" i="80" s="1"/>
  <c r="AK11" i="80"/>
  <c r="AL11" i="80" s="1"/>
  <c r="AK17" i="80"/>
  <c r="AL17" i="80" s="1"/>
  <c r="AK18" i="80"/>
  <c r="AL18" i="80" s="1"/>
  <c r="AK9" i="80"/>
  <c r="AL9" i="80" s="1"/>
  <c r="AK21" i="80"/>
  <c r="AL21" i="80" s="1"/>
  <c r="AK54" i="80"/>
  <c r="AL54" i="80" s="1"/>
  <c r="AY96" i="81"/>
  <c r="AZ96" i="81" s="1"/>
  <c r="AY93" i="81"/>
  <c r="AZ93" i="81" s="1"/>
  <c r="AY84" i="81"/>
  <c r="AZ84" i="81" s="1"/>
  <c r="AY75" i="81"/>
  <c r="AZ75" i="81" s="1"/>
  <c r="AY67" i="81"/>
  <c r="AZ67" i="81" s="1"/>
  <c r="AY61" i="81"/>
  <c r="AZ61" i="81" s="1"/>
  <c r="AY57" i="81"/>
  <c r="AZ57" i="81" s="1"/>
  <c r="AY102" i="81"/>
  <c r="AZ102" i="81" s="1"/>
  <c r="AY99" i="81"/>
  <c r="AZ99" i="81" s="1"/>
  <c r="AY98" i="81"/>
  <c r="AZ98" i="81" s="1"/>
  <c r="AY92" i="81"/>
  <c r="AZ92" i="81" s="1"/>
  <c r="AY79" i="81"/>
  <c r="AZ79" i="81" s="1"/>
  <c r="AY71" i="81"/>
  <c r="AZ71" i="81" s="1"/>
  <c r="AY66" i="81"/>
  <c r="AZ66" i="81" s="1"/>
  <c r="AY65" i="81"/>
  <c r="AZ65" i="81" s="1"/>
  <c r="AY60" i="81"/>
  <c r="AZ60" i="81" s="1"/>
  <c r="AY101" i="81"/>
  <c r="AZ101" i="81" s="1"/>
  <c r="AY95" i="81"/>
  <c r="AZ95" i="81" s="1"/>
  <c r="AY83" i="81"/>
  <c r="AZ83" i="81" s="1"/>
  <c r="AY78" i="81"/>
  <c r="AZ78" i="81" s="1"/>
  <c r="AY74" i="81"/>
  <c r="AZ74" i="81" s="1"/>
  <c r="AY70" i="81"/>
  <c r="AZ70" i="81" s="1"/>
  <c r="AY69" i="81"/>
  <c r="AZ69" i="81" s="1"/>
  <c r="AY64" i="81"/>
  <c r="AZ64" i="81" s="1"/>
  <c r="AY87" i="81"/>
  <c r="AZ87" i="81" s="1"/>
  <c r="AY82" i="81"/>
  <c r="AZ82" i="81" s="1"/>
  <c r="AY77" i="81"/>
  <c r="AZ77" i="81" s="1"/>
  <c r="AY103" i="81"/>
  <c r="AZ103" i="81" s="1"/>
  <c r="AY90" i="81"/>
  <c r="AZ90" i="81" s="1"/>
  <c r="AY68" i="81"/>
  <c r="AZ68" i="81" s="1"/>
  <c r="AY62" i="81"/>
  <c r="AZ62" i="81" s="1"/>
  <c r="AY54" i="81"/>
  <c r="AZ54" i="81" s="1"/>
  <c r="AY50" i="81"/>
  <c r="AZ50" i="81" s="1"/>
  <c r="AY44" i="81"/>
  <c r="AZ44" i="81" s="1"/>
  <c r="AY27" i="81"/>
  <c r="AZ27" i="81" s="1"/>
  <c r="AY22" i="81"/>
  <c r="AZ22" i="81" s="1"/>
  <c r="AY17" i="81"/>
  <c r="AZ17" i="81" s="1"/>
  <c r="AY14" i="81"/>
  <c r="AZ14" i="81" s="1"/>
  <c r="AY10" i="81"/>
  <c r="AZ10" i="81" s="1"/>
  <c r="AY104" i="81"/>
  <c r="AZ104" i="81" s="1"/>
  <c r="AY97" i="81"/>
  <c r="AZ97" i="81" s="1"/>
  <c r="AY91" i="81"/>
  <c r="AZ91" i="81" s="1"/>
  <c r="AY76" i="81"/>
  <c r="AZ76" i="81" s="1"/>
  <c r="AY49" i="81"/>
  <c r="AZ49" i="81" s="1"/>
  <c r="AY40" i="81"/>
  <c r="AZ40" i="81" s="1"/>
  <c r="AY31" i="81"/>
  <c r="AZ31" i="81" s="1"/>
  <c r="AY26" i="81"/>
  <c r="AZ26" i="81" s="1"/>
  <c r="AY21" i="81"/>
  <c r="AZ21" i="81" s="1"/>
  <c r="AY9" i="81"/>
  <c r="AZ9" i="81" s="1"/>
  <c r="AY85" i="81"/>
  <c r="AZ85" i="81" s="1"/>
  <c r="AY63" i="81"/>
  <c r="AZ63" i="81" s="1"/>
  <c r="AY56" i="81"/>
  <c r="AZ56" i="81" s="1"/>
  <c r="AY53" i="81"/>
  <c r="AZ53" i="81" s="1"/>
  <c r="AY48" i="81"/>
  <c r="AZ48" i="81" s="1"/>
  <c r="AY43" i="81"/>
  <c r="AZ43" i="81" s="1"/>
  <c r="AY42" i="81"/>
  <c r="AZ42" i="81" s="1"/>
  <c r="AY35" i="81"/>
  <c r="AZ35" i="81" s="1"/>
  <c r="AY30" i="81"/>
  <c r="AZ30" i="81" s="1"/>
  <c r="AY25" i="81"/>
  <c r="AZ25" i="81" s="1"/>
  <c r="AY13" i="81"/>
  <c r="AZ13" i="81" s="1"/>
  <c r="AY94" i="81"/>
  <c r="AZ94" i="81" s="1"/>
  <c r="AY86" i="81"/>
  <c r="AZ86" i="81" s="1"/>
  <c r="AY58" i="81"/>
  <c r="AZ58" i="81" s="1"/>
  <c r="AY52" i="81"/>
  <c r="AZ52" i="81" s="1"/>
  <c r="AY34" i="81"/>
  <c r="AZ34" i="81" s="1"/>
  <c r="AY29" i="81"/>
  <c r="AZ29" i="81" s="1"/>
  <c r="AY20" i="81"/>
  <c r="AZ20" i="81" s="1"/>
  <c r="AY8" i="81"/>
  <c r="AZ8" i="81" s="1"/>
  <c r="AY100" i="81"/>
  <c r="AZ100" i="81" s="1"/>
  <c r="AY59" i="81"/>
  <c r="AZ59" i="81" s="1"/>
  <c r="AY39" i="81"/>
  <c r="AZ39" i="81" s="1"/>
  <c r="AY33" i="81"/>
  <c r="AZ33" i="81" s="1"/>
  <c r="AY24" i="81"/>
  <c r="AZ24" i="81" s="1"/>
  <c r="AY16" i="81"/>
  <c r="AZ16" i="81" s="1"/>
  <c r="AY12" i="81"/>
  <c r="AZ12" i="81" s="1"/>
  <c r="AY88" i="81"/>
  <c r="AZ88" i="81" s="1"/>
  <c r="AY72" i="81"/>
  <c r="AZ72" i="81" s="1"/>
  <c r="AY55" i="81"/>
  <c r="AZ55" i="81" s="1"/>
  <c r="AY47" i="81"/>
  <c r="AZ47" i="81" s="1"/>
  <c r="AY41" i="81"/>
  <c r="AZ41" i="81" s="1"/>
  <c r="AY38" i="81"/>
  <c r="AZ38" i="81" s="1"/>
  <c r="AY28" i="81"/>
  <c r="AZ28" i="81" s="1"/>
  <c r="AY80" i="81"/>
  <c r="AZ80" i="81" s="1"/>
  <c r="AY32" i="81"/>
  <c r="AZ32" i="81" s="1"/>
  <c r="AY46" i="81"/>
  <c r="AZ46" i="81" s="1"/>
  <c r="AY36" i="81"/>
  <c r="AZ36" i="81" s="1"/>
  <c r="AY73" i="81"/>
  <c r="AZ73" i="81" s="1"/>
  <c r="AY11" i="81"/>
  <c r="AZ11" i="81" s="1"/>
  <c r="AY81" i="81"/>
  <c r="AZ81" i="81" s="1"/>
  <c r="AY37" i="81"/>
  <c r="AZ37" i="81" s="1"/>
  <c r="AY18" i="81"/>
  <c r="AZ18" i="81" s="1"/>
  <c r="AY15" i="81"/>
  <c r="AZ15" i="81" s="1"/>
  <c r="AY19" i="81"/>
  <c r="AZ19" i="81" s="1"/>
  <c r="AY89" i="81"/>
  <c r="AZ89" i="81" s="1"/>
  <c r="AY51" i="81"/>
  <c r="AZ51" i="81" s="1"/>
  <c r="AY45" i="81"/>
  <c r="AZ45" i="81" s="1"/>
  <c r="AY23" i="81"/>
  <c r="AZ23" i="81" s="1"/>
  <c r="AP60" i="82"/>
  <c r="AQ60" i="82" s="1"/>
  <c r="AP51" i="82"/>
  <c r="AQ51" i="82" s="1"/>
  <c r="AP44" i="82"/>
  <c r="AQ44" i="82" s="1"/>
  <c r="AP47" i="82"/>
  <c r="AQ47" i="82" s="1"/>
  <c r="AP36" i="82"/>
  <c r="AQ36" i="82" s="1"/>
  <c r="AP57" i="82"/>
  <c r="AQ57" i="82" s="1"/>
  <c r="AP54" i="82"/>
  <c r="AQ54" i="82" s="1"/>
  <c r="AP59" i="82"/>
  <c r="AQ59" i="82" s="1"/>
  <c r="AP53" i="82"/>
  <c r="AQ53" i="82" s="1"/>
  <c r="AP50" i="82"/>
  <c r="AQ50" i="82" s="1"/>
  <c r="AP46" i="82"/>
  <c r="AQ46" i="82" s="1"/>
  <c r="AP56" i="82"/>
  <c r="AQ56" i="82" s="1"/>
  <c r="AP49" i="82"/>
  <c r="AQ49" i="82" s="1"/>
  <c r="AP52" i="82"/>
  <c r="AQ52" i="82" s="1"/>
  <c r="AP41" i="82"/>
  <c r="AQ41" i="82" s="1"/>
  <c r="AP38" i="82"/>
  <c r="AQ38" i="82" s="1"/>
  <c r="AP45" i="82"/>
  <c r="AQ45" i="82" s="1"/>
  <c r="AP33" i="82"/>
  <c r="AP23" i="82"/>
  <c r="AQ23" i="82" s="1"/>
  <c r="AP12" i="82"/>
  <c r="AQ12" i="82" s="1"/>
  <c r="AP55" i="82"/>
  <c r="AQ55" i="82" s="1"/>
  <c r="AP37" i="82"/>
  <c r="AQ37" i="82" s="1"/>
  <c r="AP32" i="82"/>
  <c r="AQ32" i="82" s="1"/>
  <c r="AP30" i="82"/>
  <c r="AQ30" i="82" s="1"/>
  <c r="AP19" i="82"/>
  <c r="AQ19" i="82" s="1"/>
  <c r="AP8" i="82"/>
  <c r="AQ8" i="82" s="1"/>
  <c r="AP58" i="82"/>
  <c r="AQ58" i="82" s="1"/>
  <c r="AP42" i="82"/>
  <c r="AQ42" i="82" s="1"/>
  <c r="AP35" i="82"/>
  <c r="AQ35" i="82" s="1"/>
  <c r="AP29" i="82"/>
  <c r="AQ29" i="82" s="1"/>
  <c r="AP26" i="82"/>
  <c r="AQ26" i="82" s="1"/>
  <c r="AP15" i="82"/>
  <c r="AQ15" i="82" s="1"/>
  <c r="AP43" i="82"/>
  <c r="AQ43" i="82" s="1"/>
  <c r="AP25" i="82"/>
  <c r="AQ25" i="82" s="1"/>
  <c r="AP22" i="82"/>
  <c r="AQ22" i="82" s="1"/>
  <c r="AP11" i="82"/>
  <c r="AQ11" i="82" s="1"/>
  <c r="AP28" i="82"/>
  <c r="AQ28" i="82" s="1"/>
  <c r="AP21" i="82"/>
  <c r="AQ21" i="82" s="1"/>
  <c r="AP18" i="82"/>
  <c r="AQ18" i="82" s="1"/>
  <c r="AP20" i="82"/>
  <c r="AQ20" i="82" s="1"/>
  <c r="AP10" i="82"/>
  <c r="AQ10" i="82" s="1"/>
  <c r="AP39" i="82"/>
  <c r="AQ39" i="82" s="1"/>
  <c r="AQ33" i="82"/>
  <c r="AP24" i="82"/>
  <c r="AQ24" i="82" s="1"/>
  <c r="AP16" i="82"/>
  <c r="AQ16" i="82" s="1"/>
  <c r="AP17" i="82"/>
  <c r="AQ17" i="82" s="1"/>
  <c r="AP34" i="82"/>
  <c r="AQ34" i="82" s="1"/>
  <c r="AP13" i="82"/>
  <c r="AQ13" i="82" s="1"/>
  <c r="AP40" i="82"/>
  <c r="AQ40" i="82" s="1"/>
  <c r="AP14" i="82"/>
  <c r="AQ14" i="82" s="1"/>
  <c r="AP48" i="82"/>
  <c r="AQ48" i="82" s="1"/>
  <c r="AP31" i="82"/>
  <c r="AQ31" i="82" s="1"/>
  <c r="AP9" i="82"/>
  <c r="AQ9" i="82" s="1"/>
  <c r="AP27" i="82"/>
  <c r="AQ27" i="82" s="1"/>
  <c r="AQ8" i="202"/>
  <c r="AJ67" i="79"/>
  <c r="AK67" i="79" s="1"/>
  <c r="AJ63" i="79"/>
  <c r="AK63" i="79" s="1"/>
  <c r="AJ59" i="79"/>
  <c r="AK59" i="79" s="1"/>
  <c r="AJ55" i="79"/>
  <c r="AK55" i="79" s="1"/>
  <c r="AJ51" i="79"/>
  <c r="AK51" i="79" s="1"/>
  <c r="AJ47" i="79"/>
  <c r="AK47" i="79" s="1"/>
  <c r="AJ43" i="79"/>
  <c r="AK43" i="79" s="1"/>
  <c r="AJ39" i="79"/>
  <c r="AK39" i="79" s="1"/>
  <c r="AJ35" i="79"/>
  <c r="AK35" i="79" s="1"/>
  <c r="AJ8" i="79"/>
  <c r="AK8" i="79" s="1"/>
  <c r="AJ31" i="79"/>
  <c r="AK31" i="79" s="1"/>
  <c r="AJ27" i="79"/>
  <c r="AK27" i="79" s="1"/>
  <c r="AJ19" i="79"/>
  <c r="AK19" i="79" s="1"/>
  <c r="AJ11" i="79"/>
  <c r="AK11" i="79" s="1"/>
  <c r="AJ66" i="79"/>
  <c r="AK66" i="79" s="1"/>
  <c r="AJ62" i="79"/>
  <c r="AK62" i="79" s="1"/>
  <c r="AJ58" i="79"/>
  <c r="AK58" i="79" s="1"/>
  <c r="AJ54" i="79"/>
  <c r="AK54" i="79" s="1"/>
  <c r="AJ50" i="79"/>
  <c r="AK50" i="79" s="1"/>
  <c r="AJ46" i="79"/>
  <c r="AK46" i="79" s="1"/>
  <c r="AJ42" i="79"/>
  <c r="AK42" i="79" s="1"/>
  <c r="AJ38" i="79"/>
  <c r="AK38" i="79" s="1"/>
  <c r="AJ34" i="79"/>
  <c r="AK34" i="79" s="1"/>
  <c r="AJ24" i="79"/>
  <c r="AK24" i="79" s="1"/>
  <c r="AJ21" i="79"/>
  <c r="AK21" i="79" s="1"/>
  <c r="AJ16" i="79"/>
  <c r="AK16" i="79" s="1"/>
  <c r="AJ13" i="79"/>
  <c r="AK13" i="79" s="1"/>
  <c r="AJ30" i="79"/>
  <c r="AK30" i="79" s="1"/>
  <c r="AJ26" i="79"/>
  <c r="AK26" i="79" s="1"/>
  <c r="AJ18" i="79"/>
  <c r="AK18" i="79" s="1"/>
  <c r="AJ10" i="79"/>
  <c r="AK10" i="79" s="1"/>
  <c r="AJ69" i="79"/>
  <c r="AK69" i="79" s="1"/>
  <c r="AJ65" i="79"/>
  <c r="AK65" i="79" s="1"/>
  <c r="AJ61" i="79"/>
  <c r="AK61" i="79" s="1"/>
  <c r="AJ57" i="79"/>
  <c r="AK57" i="79" s="1"/>
  <c r="AJ53" i="79"/>
  <c r="AK53" i="79" s="1"/>
  <c r="AJ49" i="79"/>
  <c r="AK49" i="79" s="1"/>
  <c r="AJ45" i="79"/>
  <c r="AK45" i="79" s="1"/>
  <c r="AJ41" i="79"/>
  <c r="AK41" i="79" s="1"/>
  <c r="AJ37" i="79"/>
  <c r="AK37" i="79" s="1"/>
  <c r="AJ33" i="79"/>
  <c r="AK33" i="79" s="1"/>
  <c r="AJ29" i="79"/>
  <c r="AK29" i="79" s="1"/>
  <c r="AJ23" i="79"/>
  <c r="AK23" i="79" s="1"/>
  <c r="AJ15" i="79"/>
  <c r="AK15" i="79" s="1"/>
  <c r="AJ68" i="79"/>
  <c r="AK68" i="79" s="1"/>
  <c r="AJ64" i="79"/>
  <c r="AK64" i="79" s="1"/>
  <c r="AJ60" i="79"/>
  <c r="AK60" i="79" s="1"/>
  <c r="AJ56" i="79"/>
  <c r="AK56" i="79" s="1"/>
  <c r="AJ52" i="79"/>
  <c r="AK52" i="79" s="1"/>
  <c r="AJ48" i="79"/>
  <c r="AK48" i="79" s="1"/>
  <c r="AJ44" i="79"/>
  <c r="AK44" i="79" s="1"/>
  <c r="AJ40" i="79"/>
  <c r="AK40" i="79" s="1"/>
  <c r="AJ36" i="79"/>
  <c r="AK36" i="79" s="1"/>
  <c r="AJ25" i="79"/>
  <c r="AK25" i="79" s="1"/>
  <c r="AJ20" i="79"/>
  <c r="AK20" i="79" s="1"/>
  <c r="AJ17" i="79"/>
  <c r="AK17" i="79" s="1"/>
  <c r="AJ12" i="79"/>
  <c r="AK12" i="79" s="1"/>
  <c r="AJ9" i="79"/>
  <c r="AK9" i="79" s="1"/>
  <c r="AJ32" i="79"/>
  <c r="AK32" i="79" s="1"/>
  <c r="AJ14" i="79"/>
  <c r="AK14" i="79" s="1"/>
  <c r="AJ22" i="79"/>
  <c r="AK22" i="79" s="1"/>
  <c r="AJ28" i="79"/>
  <c r="AK28" i="79" s="1"/>
  <c r="AM51" i="66"/>
  <c r="AN51" i="66" s="1"/>
  <c r="AM59" i="66"/>
  <c r="AN59" i="66" s="1"/>
  <c r="AM67" i="66"/>
  <c r="AN67" i="66" s="1"/>
  <c r="AM75" i="66"/>
  <c r="AN75" i="66" s="1"/>
  <c r="AM83" i="66"/>
  <c r="AN83" i="66" s="1"/>
  <c r="AM91" i="66"/>
  <c r="AN91" i="66" s="1"/>
  <c r="AM99" i="66"/>
  <c r="AN99" i="66" s="1"/>
  <c r="AM56" i="66"/>
  <c r="AN56" i="66" s="1"/>
  <c r="AM64" i="66"/>
  <c r="AN64" i="66" s="1"/>
  <c r="AM72" i="66"/>
  <c r="AN72" i="66" s="1"/>
  <c r="AM80" i="66"/>
  <c r="AN80" i="66" s="1"/>
  <c r="AM88" i="66"/>
  <c r="AN88" i="66" s="1"/>
  <c r="AM96" i="66"/>
  <c r="AN96" i="66" s="1"/>
  <c r="AM53" i="66"/>
  <c r="AN53" i="66" s="1"/>
  <c r="AM61" i="66"/>
  <c r="AN61" i="66" s="1"/>
  <c r="AM69" i="66"/>
  <c r="AN69" i="66" s="1"/>
  <c r="AM77" i="66"/>
  <c r="AN77" i="66" s="1"/>
  <c r="AM85" i="66"/>
  <c r="AN85" i="66" s="1"/>
  <c r="AM93" i="66"/>
  <c r="AN93" i="66" s="1"/>
  <c r="AM101" i="66"/>
  <c r="AN101" i="66" s="1"/>
  <c r="AM58" i="66"/>
  <c r="AN58" i="66" s="1"/>
  <c r="AM66" i="66"/>
  <c r="AN66" i="66" s="1"/>
  <c r="AM74" i="66"/>
  <c r="AN74" i="66" s="1"/>
  <c r="AM82" i="66"/>
  <c r="AN82" i="66" s="1"/>
  <c r="AM90" i="66"/>
  <c r="AN90" i="66" s="1"/>
  <c r="AM98" i="66"/>
  <c r="AN98" i="66" s="1"/>
  <c r="AM55" i="66"/>
  <c r="AN55" i="66" s="1"/>
  <c r="AM63" i="66"/>
  <c r="AN63" i="66" s="1"/>
  <c r="AM71" i="66"/>
  <c r="AN71" i="66" s="1"/>
  <c r="AM79" i="66"/>
  <c r="AN79" i="66" s="1"/>
  <c r="AM87" i="66"/>
  <c r="AN87" i="66" s="1"/>
  <c r="AM95" i="66"/>
  <c r="AN95" i="66" s="1"/>
  <c r="AM52" i="66"/>
  <c r="AN52" i="66" s="1"/>
  <c r="AM60" i="66"/>
  <c r="AN60" i="66" s="1"/>
  <c r="AM68" i="66"/>
  <c r="AN68" i="66" s="1"/>
  <c r="AM76" i="66"/>
  <c r="AN76" i="66" s="1"/>
  <c r="AM84" i="66"/>
  <c r="AN84" i="66" s="1"/>
  <c r="AM92" i="66"/>
  <c r="AN92" i="66" s="1"/>
  <c r="AM100" i="66"/>
  <c r="AN100" i="66" s="1"/>
  <c r="AM57" i="66"/>
  <c r="AN57" i="66" s="1"/>
  <c r="AM65" i="66"/>
  <c r="AN65" i="66" s="1"/>
  <c r="AM73" i="66"/>
  <c r="AN73" i="66" s="1"/>
  <c r="AM81" i="66"/>
  <c r="AN81" i="66" s="1"/>
  <c r="AM89" i="66"/>
  <c r="AN89" i="66" s="1"/>
  <c r="AM97" i="66"/>
  <c r="AN97" i="66" s="1"/>
  <c r="AM54" i="66"/>
  <c r="AN54" i="66" s="1"/>
  <c r="AM62" i="66"/>
  <c r="AN62" i="66" s="1"/>
  <c r="AM70" i="66"/>
  <c r="AN70" i="66" s="1"/>
  <c r="AM78" i="66"/>
  <c r="AN78" i="66" s="1"/>
  <c r="AM86" i="66"/>
  <c r="AN86" i="66" s="1"/>
  <c r="AM94" i="66"/>
  <c r="AN94" i="66" s="1"/>
  <c r="AM48" i="66"/>
  <c r="AN48" i="66" s="1"/>
  <c r="AM41" i="66"/>
  <c r="AN41" i="66" s="1"/>
  <c r="AM45" i="66"/>
  <c r="AN45" i="66" s="1"/>
  <c r="AM47" i="66"/>
  <c r="AN47" i="66" s="1"/>
  <c r="AM40" i="66"/>
  <c r="AN40" i="66" s="1"/>
  <c r="AM44" i="66"/>
  <c r="AN44" i="66" s="1"/>
  <c r="AM50" i="66"/>
  <c r="AN50" i="66" s="1"/>
  <c r="AM46" i="66"/>
  <c r="AN46" i="66" s="1"/>
  <c r="AM49" i="66"/>
  <c r="AN49" i="66" s="1"/>
  <c r="AM43" i="66"/>
  <c r="AN43" i="66" s="1"/>
  <c r="AM42" i="66"/>
  <c r="AN42" i="66" s="1"/>
  <c r="AS81" i="86"/>
  <c r="AT81" i="86" s="1"/>
  <c r="AS84" i="86"/>
  <c r="AT84" i="86" s="1"/>
  <c r="AS92" i="86"/>
  <c r="AT92" i="86" s="1"/>
  <c r="AS100" i="86"/>
  <c r="AT100" i="86" s="1"/>
  <c r="AS78" i="86"/>
  <c r="AT78" i="86" s="1"/>
  <c r="AS83" i="86"/>
  <c r="AT83" i="86" s="1"/>
  <c r="AS90" i="86"/>
  <c r="AT90" i="86" s="1"/>
  <c r="AS98" i="86"/>
  <c r="AT98" i="86" s="1"/>
  <c r="AS80" i="86"/>
  <c r="AT80" i="86" s="1"/>
  <c r="AS89" i="86"/>
  <c r="AT89" i="86" s="1"/>
  <c r="AS97" i="86"/>
  <c r="AT97" i="86" s="1"/>
  <c r="AS77" i="86"/>
  <c r="AT77" i="86" s="1"/>
  <c r="AS88" i="86"/>
  <c r="AT88" i="86" s="1"/>
  <c r="AS96" i="86"/>
  <c r="AT96" i="86" s="1"/>
  <c r="AS82" i="86"/>
  <c r="AT82" i="86" s="1"/>
  <c r="AS87" i="86"/>
  <c r="AT87" i="86" s="1"/>
  <c r="AS95" i="86"/>
  <c r="AT95" i="86" s="1"/>
  <c r="AS76" i="86"/>
  <c r="AT76" i="86" s="1"/>
  <c r="AS85" i="86"/>
  <c r="AT85" i="86" s="1"/>
  <c r="AS93" i="86"/>
  <c r="AT93" i="86" s="1"/>
  <c r="AS101" i="86"/>
  <c r="AT101" i="86" s="1"/>
  <c r="AS79" i="86"/>
  <c r="AT79" i="86" s="1"/>
  <c r="AS94" i="86"/>
  <c r="AT94" i="86" s="1"/>
  <c r="AS99" i="86"/>
  <c r="AT99" i="86" s="1"/>
  <c r="AS86" i="86"/>
  <c r="AT86" i="86" s="1"/>
  <c r="AS91" i="86"/>
  <c r="AT91" i="86" s="1"/>
  <c r="AS52" i="74"/>
  <c r="AT52" i="74" s="1"/>
  <c r="AS47" i="74"/>
  <c r="AT47" i="74" s="1"/>
  <c r="AS46" i="74"/>
  <c r="AT46" i="74" s="1"/>
  <c r="AS51" i="74"/>
  <c r="AT51" i="74" s="1"/>
  <c r="AS50" i="74"/>
  <c r="AT50" i="74" s="1"/>
  <c r="AS44" i="74"/>
  <c r="AT44" i="74" s="1"/>
  <c r="AS39" i="74"/>
  <c r="AT39" i="74" s="1"/>
  <c r="AS33" i="74"/>
  <c r="AT33" i="74" s="1"/>
  <c r="AS23" i="74"/>
  <c r="AT23" i="74" s="1"/>
  <c r="AS19" i="74"/>
  <c r="AT19" i="74" s="1"/>
  <c r="AS38" i="74"/>
  <c r="AT38" i="74" s="1"/>
  <c r="AS28" i="74"/>
  <c r="AT28" i="74" s="1"/>
  <c r="AS22" i="74"/>
  <c r="AT22" i="74" s="1"/>
  <c r="AS43" i="74"/>
  <c r="AT43" i="74" s="1"/>
  <c r="AS37" i="74"/>
  <c r="AT37" i="74" s="1"/>
  <c r="AS18" i="74"/>
  <c r="AT18" i="74" s="1"/>
  <c r="AS17" i="74"/>
  <c r="AT17" i="74" s="1"/>
  <c r="AS45" i="74"/>
  <c r="AT45" i="74" s="1"/>
  <c r="AS41" i="74"/>
  <c r="AT41" i="74" s="1"/>
  <c r="AS31" i="74"/>
  <c r="AT31" i="74" s="1"/>
  <c r="AS25" i="74"/>
  <c r="AT25" i="74" s="1"/>
  <c r="AS36" i="74"/>
  <c r="AT36" i="74" s="1"/>
  <c r="AS30" i="74"/>
  <c r="AT30" i="74" s="1"/>
  <c r="AS35" i="74"/>
  <c r="AT35" i="74" s="1"/>
  <c r="AS29" i="74"/>
  <c r="AT29" i="74" s="1"/>
  <c r="AS21" i="74"/>
  <c r="AT21" i="74" s="1"/>
  <c r="AS42" i="74"/>
  <c r="AT42" i="74" s="1"/>
  <c r="AS34" i="74"/>
  <c r="AT34" i="74" s="1"/>
  <c r="AS26" i="74"/>
  <c r="AT26" i="74" s="1"/>
  <c r="AS20" i="74"/>
  <c r="AT20" i="74" s="1"/>
  <c r="AS40" i="74"/>
  <c r="AT40" i="74" s="1"/>
  <c r="AS32" i="74"/>
  <c r="AT32" i="74" s="1"/>
  <c r="AS24" i="74"/>
  <c r="AT24" i="74" s="1"/>
  <c r="AS16" i="74"/>
  <c r="AT16" i="74" s="1"/>
  <c r="AI88" i="75"/>
  <c r="AJ88" i="75" s="1"/>
  <c r="AI80" i="75"/>
  <c r="AJ80" i="75" s="1"/>
  <c r="AI84" i="75"/>
  <c r="AJ84" i="75" s="1"/>
  <c r="AI70" i="75"/>
  <c r="AJ70" i="75" s="1"/>
  <c r="AI71" i="75"/>
  <c r="AJ71" i="75" s="1"/>
  <c r="AI56" i="75"/>
  <c r="AJ56" i="75" s="1"/>
  <c r="AI73" i="75"/>
  <c r="AJ73" i="75" s="1"/>
  <c r="AI74" i="75"/>
  <c r="AJ74" i="75" s="1"/>
  <c r="AI94" i="75"/>
  <c r="AJ94" i="75" s="1"/>
  <c r="AI72" i="75"/>
  <c r="AJ72" i="75" s="1"/>
  <c r="AI79" i="75"/>
  <c r="AJ79" i="75" s="1"/>
  <c r="AI85" i="75"/>
  <c r="AJ85" i="75" s="1"/>
  <c r="AI81" i="75"/>
  <c r="AJ81" i="75" s="1"/>
  <c r="AI67" i="75"/>
  <c r="AJ67" i="75" s="1"/>
  <c r="AI68" i="75"/>
  <c r="AJ68" i="75" s="1"/>
  <c r="AI86" i="75"/>
  <c r="AJ86" i="75" s="1"/>
  <c r="AI66" i="75"/>
  <c r="AJ66" i="75" s="1"/>
  <c r="AI87" i="75"/>
  <c r="AJ87" i="75" s="1"/>
  <c r="AI61" i="75"/>
  <c r="AJ61" i="75" s="1"/>
  <c r="AI83" i="75"/>
  <c r="AJ83" i="75" s="1"/>
  <c r="AI78" i="75"/>
  <c r="AJ78" i="75" s="1"/>
  <c r="AI55" i="75"/>
  <c r="AJ55" i="75" s="1"/>
  <c r="AI57" i="75"/>
  <c r="AJ57" i="75" s="1"/>
  <c r="AI62" i="75"/>
  <c r="AJ62" i="75" s="1"/>
  <c r="AI75" i="75"/>
  <c r="AJ75" i="75" s="1"/>
  <c r="AI77" i="75"/>
  <c r="AJ77" i="75" s="1"/>
  <c r="AI58" i="75"/>
  <c r="AJ58" i="75" s="1"/>
  <c r="AI63" i="75"/>
  <c r="AJ63" i="75" s="1"/>
  <c r="AI76" i="75"/>
  <c r="AJ76" i="75" s="1"/>
  <c r="AI82" i="75"/>
  <c r="AJ82" i="75" s="1"/>
  <c r="AI91" i="75"/>
  <c r="AJ91" i="75" s="1"/>
  <c r="AI92" i="75"/>
  <c r="AJ92" i="75" s="1"/>
  <c r="AI54" i="75"/>
  <c r="AJ54" i="75" s="1"/>
  <c r="AI59" i="75"/>
  <c r="AJ59" i="75" s="1"/>
  <c r="AI64" i="75"/>
  <c r="AJ64" i="75" s="1"/>
  <c r="AI90" i="75"/>
  <c r="AJ90" i="75" s="1"/>
  <c r="AI69" i="75"/>
  <c r="AJ69" i="75" s="1"/>
  <c r="AI60" i="75"/>
  <c r="AJ60" i="75" s="1"/>
  <c r="AI65" i="75"/>
  <c r="AJ65" i="75" s="1"/>
  <c r="AI89" i="75"/>
  <c r="AJ89" i="75" s="1"/>
  <c r="AI93" i="75"/>
  <c r="AJ93" i="75" s="1"/>
  <c r="AV87" i="75"/>
  <c r="AV86" i="75"/>
  <c r="AW86" i="75" s="1"/>
  <c r="AV59" i="75"/>
  <c r="AW59" i="75" s="1"/>
  <c r="AV58" i="75"/>
  <c r="AV57" i="75"/>
  <c r="AW57" i="75" s="1"/>
  <c r="AV85" i="75"/>
  <c r="AW85" i="75" s="1"/>
  <c r="AV79" i="75"/>
  <c r="AW79" i="75" s="1"/>
  <c r="AV72" i="75"/>
  <c r="AW72" i="75" s="1"/>
  <c r="AV56" i="75"/>
  <c r="AW56" i="75" s="1"/>
  <c r="AV55" i="75"/>
  <c r="AW55" i="75" s="1"/>
  <c r="AV84" i="75"/>
  <c r="AW84" i="75" s="1"/>
  <c r="AV78" i="75"/>
  <c r="AW78" i="75" s="1"/>
  <c r="AV54" i="75"/>
  <c r="AW54" i="75" s="1"/>
  <c r="AV77" i="75"/>
  <c r="AW77" i="75" s="1"/>
  <c r="AV71" i="75"/>
  <c r="AW71" i="75" s="1"/>
  <c r="AV70" i="75"/>
  <c r="AW70" i="75" s="1"/>
  <c r="AV69" i="75"/>
  <c r="AW69" i="75" s="1"/>
  <c r="AV94" i="75"/>
  <c r="AW94" i="75" s="1"/>
  <c r="AV93" i="75"/>
  <c r="AW93" i="75" s="1"/>
  <c r="AV92" i="75"/>
  <c r="AW92" i="75" s="1"/>
  <c r="AV91" i="75"/>
  <c r="AW91" i="75" s="1"/>
  <c r="AV90" i="75"/>
  <c r="AW90" i="75" s="1"/>
  <c r="AV83" i="75"/>
  <c r="AW83" i="75" s="1"/>
  <c r="AV82" i="75"/>
  <c r="AW82" i="75" s="1"/>
  <c r="AV68" i="75"/>
  <c r="AW68" i="75" s="1"/>
  <c r="AV67" i="75"/>
  <c r="AW67" i="75" s="1"/>
  <c r="AV89" i="75"/>
  <c r="AW89" i="75" s="1"/>
  <c r="AV81" i="75"/>
  <c r="AW81" i="75" s="1"/>
  <c r="AV76" i="75"/>
  <c r="AW76" i="75" s="1"/>
  <c r="AV66" i="75"/>
  <c r="AW66" i="75" s="1"/>
  <c r="AV88" i="75"/>
  <c r="AW88" i="75" s="1"/>
  <c r="AV75" i="75"/>
  <c r="AW75" i="75" s="1"/>
  <c r="AV74" i="75"/>
  <c r="AW74" i="75" s="1"/>
  <c r="AV65" i="75"/>
  <c r="AW65" i="75" s="1"/>
  <c r="AV62" i="75"/>
  <c r="AW62" i="75" s="1"/>
  <c r="AV60" i="75"/>
  <c r="AW60" i="75" s="1"/>
  <c r="AV80" i="75"/>
  <c r="AW80" i="75" s="1"/>
  <c r="AW58" i="75"/>
  <c r="AV61" i="75"/>
  <c r="AW61" i="75" s="1"/>
  <c r="AV73" i="75"/>
  <c r="AW73" i="75" s="1"/>
  <c r="AV64" i="75"/>
  <c r="AW64" i="75" s="1"/>
  <c r="AW87" i="75"/>
  <c r="AV63" i="75"/>
  <c r="AW63" i="75" s="1"/>
  <c r="AK53" i="76"/>
  <c r="AL53" i="76" s="1"/>
  <c r="AK39" i="76"/>
  <c r="AL39" i="76" s="1"/>
  <c r="AK57" i="76"/>
  <c r="AL57" i="76" s="1"/>
  <c r="AK43" i="76"/>
  <c r="AL43" i="76" s="1"/>
  <c r="AK47" i="76"/>
  <c r="AL47" i="76" s="1"/>
  <c r="AK51" i="76"/>
  <c r="AL51" i="76" s="1"/>
  <c r="AK33" i="76"/>
  <c r="AL33" i="76" s="1"/>
  <c r="AK59" i="76"/>
  <c r="AL59" i="76" s="1"/>
  <c r="AK41" i="76"/>
  <c r="AL41" i="76" s="1"/>
  <c r="AK45" i="76"/>
  <c r="AL45" i="76" s="1"/>
  <c r="AK55" i="76"/>
  <c r="AL55" i="76" s="1"/>
  <c r="AK29" i="76"/>
  <c r="AL29" i="76" s="1"/>
  <c r="AK20" i="76"/>
  <c r="AL20" i="76" s="1"/>
  <c r="AK49" i="76"/>
  <c r="AL49" i="76" s="1"/>
  <c r="AK37" i="76"/>
  <c r="AL37" i="76" s="1"/>
  <c r="AK25" i="76"/>
  <c r="AL25" i="76" s="1"/>
  <c r="AK28" i="76"/>
  <c r="AL28" i="76" s="1"/>
  <c r="AK31" i="76"/>
  <c r="AL31" i="76" s="1"/>
  <c r="AK24" i="76"/>
  <c r="AL24" i="76" s="1"/>
  <c r="AK27" i="76"/>
  <c r="AL27" i="76" s="1"/>
  <c r="AK35" i="76"/>
  <c r="AL35" i="76" s="1"/>
  <c r="AK13" i="76"/>
  <c r="AL13" i="76" s="1"/>
  <c r="AK42" i="76"/>
  <c r="AL42" i="76" s="1"/>
  <c r="AK38" i="76"/>
  <c r="AL38" i="76" s="1"/>
  <c r="AK22" i="76"/>
  <c r="AL22" i="76" s="1"/>
  <c r="AK32" i="76"/>
  <c r="AL32" i="76" s="1"/>
  <c r="AK16" i="76"/>
  <c r="AL16" i="76" s="1"/>
  <c r="AK9" i="76"/>
  <c r="AL9" i="76" s="1"/>
  <c r="AK15" i="76"/>
  <c r="AL15" i="76" s="1"/>
  <c r="AK56" i="76"/>
  <c r="AL56" i="76" s="1"/>
  <c r="AK44" i="76"/>
  <c r="AL44" i="76" s="1"/>
  <c r="AK54" i="76"/>
  <c r="AL54" i="76" s="1"/>
  <c r="AK10" i="76"/>
  <c r="AL10" i="76" s="1"/>
  <c r="AK12" i="76"/>
  <c r="AL12" i="76" s="1"/>
  <c r="AK40" i="76"/>
  <c r="AL40" i="76" s="1"/>
  <c r="AK36" i="76"/>
  <c r="AL36" i="76" s="1"/>
  <c r="AK34" i="76"/>
  <c r="AL34" i="76" s="1"/>
  <c r="AK48" i="76"/>
  <c r="AL48" i="76" s="1"/>
  <c r="AK11" i="76"/>
  <c r="AL11" i="76" s="1"/>
  <c r="AK17" i="76"/>
  <c r="AL17" i="76" s="1"/>
  <c r="AK60" i="76"/>
  <c r="AL60" i="76" s="1"/>
  <c r="AK21" i="76"/>
  <c r="AL21" i="76" s="1"/>
  <c r="AK46" i="76"/>
  <c r="AL46" i="76" s="1"/>
  <c r="AK18" i="76"/>
  <c r="AL18" i="76" s="1"/>
  <c r="AK19" i="76"/>
  <c r="AL19" i="76" s="1"/>
  <c r="AK52" i="76"/>
  <c r="AL52" i="76" s="1"/>
  <c r="AK58" i="76"/>
  <c r="AL58" i="76" s="1"/>
  <c r="AK8" i="76"/>
  <c r="AL8" i="76" s="1"/>
  <c r="AK23" i="76"/>
  <c r="AL23" i="76" s="1"/>
  <c r="AK26" i="76"/>
  <c r="AL26" i="76" s="1"/>
  <c r="AK50" i="76"/>
  <c r="AL50" i="76" s="1"/>
  <c r="AK30" i="76"/>
  <c r="AL30" i="76" s="1"/>
  <c r="AK14" i="76"/>
  <c r="AL14" i="76" s="1"/>
  <c r="AZ55" i="80"/>
  <c r="BA55" i="80" s="1"/>
  <c r="AZ57" i="80"/>
  <c r="BA57" i="80" s="1"/>
  <c r="AZ51" i="80"/>
  <c r="BA51" i="80" s="1"/>
  <c r="AZ54" i="80"/>
  <c r="BA54" i="80" s="1"/>
  <c r="AZ53" i="80"/>
  <c r="BA53" i="80" s="1"/>
  <c r="AZ32" i="80"/>
  <c r="BA32" i="80" s="1"/>
  <c r="AZ23" i="80"/>
  <c r="BA23" i="80" s="1"/>
  <c r="AZ47" i="80"/>
  <c r="BA47" i="80" s="1"/>
  <c r="AZ22" i="80"/>
  <c r="BA22" i="80" s="1"/>
  <c r="AZ21" i="80"/>
  <c r="BA21" i="80" s="1"/>
  <c r="AZ16" i="80"/>
  <c r="BA16" i="80" s="1"/>
  <c r="AZ50" i="80"/>
  <c r="BA50" i="80" s="1"/>
  <c r="AZ49" i="80"/>
  <c r="BA49" i="80" s="1"/>
  <c r="AZ43" i="80"/>
  <c r="BA43" i="80" s="1"/>
  <c r="AZ27" i="80"/>
  <c r="BA27" i="80" s="1"/>
  <c r="AZ11" i="80"/>
  <c r="BA11" i="80" s="1"/>
  <c r="AZ46" i="80"/>
  <c r="BA46" i="80" s="1"/>
  <c r="AZ45" i="80"/>
  <c r="BA45" i="80" s="1"/>
  <c r="AZ39" i="80"/>
  <c r="BA39" i="80" s="1"/>
  <c r="AZ31" i="80"/>
  <c r="BA31" i="80" s="1"/>
  <c r="AZ26" i="80"/>
  <c r="BA26" i="80" s="1"/>
  <c r="AZ25" i="80"/>
  <c r="BA25" i="80" s="1"/>
  <c r="AZ20" i="80"/>
  <c r="BA20" i="80" s="1"/>
  <c r="AZ10" i="80"/>
  <c r="BA10" i="80" s="1"/>
  <c r="AZ9" i="80"/>
  <c r="BA9" i="80" s="1"/>
  <c r="AZ52" i="80"/>
  <c r="BA52" i="80" s="1"/>
  <c r="AZ44" i="80"/>
  <c r="BA44" i="80" s="1"/>
  <c r="AZ38" i="80"/>
  <c r="BA38" i="80" s="1"/>
  <c r="AZ37" i="80"/>
  <c r="BA37" i="80" s="1"/>
  <c r="AZ30" i="80"/>
  <c r="BA30" i="80" s="1"/>
  <c r="AZ29" i="80"/>
  <c r="BA29" i="80" s="1"/>
  <c r="AZ24" i="80"/>
  <c r="BA24" i="80" s="1"/>
  <c r="AZ14" i="80"/>
  <c r="BA14" i="80" s="1"/>
  <c r="AZ13" i="80"/>
  <c r="BA13" i="80" s="1"/>
  <c r="AZ8" i="80"/>
  <c r="BA8" i="80" s="1"/>
  <c r="AZ56" i="80"/>
  <c r="BA56" i="80" s="1"/>
  <c r="AZ40" i="80"/>
  <c r="BA40" i="80" s="1"/>
  <c r="AZ34" i="80"/>
  <c r="BA34" i="80" s="1"/>
  <c r="AZ33" i="80"/>
  <c r="BA33" i="80" s="1"/>
  <c r="AZ19" i="80"/>
  <c r="BA19" i="80" s="1"/>
  <c r="AZ42" i="80"/>
  <c r="BA42" i="80" s="1"/>
  <c r="AZ36" i="80"/>
  <c r="BA36" i="80" s="1"/>
  <c r="AZ15" i="80"/>
  <c r="BA15" i="80" s="1"/>
  <c r="AZ12" i="80"/>
  <c r="BA12" i="80" s="1"/>
  <c r="AZ28" i="80"/>
  <c r="BA28" i="80" s="1"/>
  <c r="AZ17" i="80"/>
  <c r="BA17" i="80" s="1"/>
  <c r="AZ48" i="80"/>
  <c r="BA48" i="80" s="1"/>
  <c r="AZ41" i="80"/>
  <c r="BA41" i="80" s="1"/>
  <c r="AZ35" i="80"/>
  <c r="BA35" i="80" s="1"/>
  <c r="AZ18" i="80"/>
  <c r="BA18" i="80" s="1"/>
  <c r="AP87" i="81"/>
  <c r="AQ87" i="81" s="1"/>
  <c r="AP78" i="81"/>
  <c r="AQ78" i="81" s="1"/>
  <c r="AP77" i="81"/>
  <c r="AQ77" i="81" s="1"/>
  <c r="AP64" i="81"/>
  <c r="AQ64" i="81" s="1"/>
  <c r="AP104" i="81"/>
  <c r="AQ104" i="81" s="1"/>
  <c r="AP97" i="81"/>
  <c r="AQ97" i="81" s="1"/>
  <c r="AP94" i="81"/>
  <c r="AQ94" i="81" s="1"/>
  <c r="AP86" i="81"/>
  <c r="AQ86" i="81" s="1"/>
  <c r="AP85" i="81"/>
  <c r="AQ85" i="81" s="1"/>
  <c r="AP73" i="81"/>
  <c r="AQ73" i="81" s="1"/>
  <c r="AP68" i="81"/>
  <c r="AQ68" i="81" s="1"/>
  <c r="AP63" i="81"/>
  <c r="AQ63" i="81" s="1"/>
  <c r="AP58" i="81"/>
  <c r="AQ58" i="81" s="1"/>
  <c r="AP100" i="81"/>
  <c r="AQ100" i="81" s="1"/>
  <c r="AP90" i="81"/>
  <c r="AQ90" i="81" s="1"/>
  <c r="AP89" i="81"/>
  <c r="AQ89" i="81" s="1"/>
  <c r="AP76" i="81"/>
  <c r="AQ76" i="81" s="1"/>
  <c r="AP62" i="81"/>
  <c r="AQ62" i="81" s="1"/>
  <c r="AP103" i="81"/>
  <c r="AQ103" i="81" s="1"/>
  <c r="AP93" i="81"/>
  <c r="AQ93" i="81" s="1"/>
  <c r="AP80" i="81"/>
  <c r="AQ80" i="81" s="1"/>
  <c r="AP72" i="81"/>
  <c r="AQ72" i="81" s="1"/>
  <c r="AP67" i="81"/>
  <c r="AQ67" i="81" s="1"/>
  <c r="AP61" i="81"/>
  <c r="AQ61" i="81" s="1"/>
  <c r="AP102" i="81"/>
  <c r="AQ102" i="81" s="1"/>
  <c r="AP96" i="81"/>
  <c r="AQ96" i="81" s="1"/>
  <c r="AP88" i="81"/>
  <c r="AQ88" i="81" s="1"/>
  <c r="AP60" i="81"/>
  <c r="AQ60" i="81" s="1"/>
  <c r="AP52" i="81"/>
  <c r="AQ52" i="81" s="1"/>
  <c r="AP39" i="81"/>
  <c r="AQ39" i="81" s="1"/>
  <c r="AP29" i="81"/>
  <c r="AQ29" i="81" s="1"/>
  <c r="AP24" i="81"/>
  <c r="AQ24" i="81" s="1"/>
  <c r="AP16" i="81"/>
  <c r="AQ16" i="81" s="1"/>
  <c r="AP12" i="81"/>
  <c r="AQ12" i="81" s="1"/>
  <c r="AP81" i="81"/>
  <c r="AQ81" i="81" s="1"/>
  <c r="AP75" i="81"/>
  <c r="AQ75" i="81" s="1"/>
  <c r="AP74" i="81"/>
  <c r="AQ74" i="81" s="1"/>
  <c r="AP66" i="81"/>
  <c r="AQ66" i="81" s="1"/>
  <c r="AP55" i="81"/>
  <c r="AQ55" i="81" s="1"/>
  <c r="AP47" i="81"/>
  <c r="AQ47" i="81" s="1"/>
  <c r="AP38" i="81"/>
  <c r="AQ38" i="81" s="1"/>
  <c r="AP33" i="81"/>
  <c r="AQ33" i="81" s="1"/>
  <c r="AP28" i="81"/>
  <c r="AQ28" i="81" s="1"/>
  <c r="AP84" i="81"/>
  <c r="AQ84" i="81" s="1"/>
  <c r="AP83" i="81"/>
  <c r="AQ83" i="81" s="1"/>
  <c r="AP82" i="81"/>
  <c r="AQ82" i="81" s="1"/>
  <c r="AP51" i="81"/>
  <c r="AQ51" i="81" s="1"/>
  <c r="AP46" i="81"/>
  <c r="AQ46" i="81" s="1"/>
  <c r="AP41" i="81"/>
  <c r="AQ41" i="81" s="1"/>
  <c r="AP37" i="81"/>
  <c r="AQ37" i="81" s="1"/>
  <c r="AP32" i="81"/>
  <c r="AQ32" i="81" s="1"/>
  <c r="AP19" i="81"/>
  <c r="AQ19" i="81" s="1"/>
  <c r="AP45" i="81"/>
  <c r="AQ45" i="81" s="1"/>
  <c r="AP36" i="81"/>
  <c r="AQ36" i="81" s="1"/>
  <c r="AP23" i="81"/>
  <c r="AQ23" i="81" s="1"/>
  <c r="AP18" i="81"/>
  <c r="AQ18" i="81" s="1"/>
  <c r="AP15" i="81"/>
  <c r="AQ15" i="81" s="1"/>
  <c r="AP11" i="81"/>
  <c r="AQ11" i="81" s="1"/>
  <c r="AP99" i="81"/>
  <c r="AQ99" i="81" s="1"/>
  <c r="AP98" i="81"/>
  <c r="AQ98" i="81" s="1"/>
  <c r="AP91" i="81"/>
  <c r="AQ91" i="81" s="1"/>
  <c r="AP69" i="81"/>
  <c r="AQ69" i="81" s="1"/>
  <c r="AP54" i="81"/>
  <c r="AQ54" i="81" s="1"/>
  <c r="AP50" i="81"/>
  <c r="AQ50" i="81" s="1"/>
  <c r="AP44" i="81"/>
  <c r="AQ44" i="81" s="1"/>
  <c r="AP27" i="81"/>
  <c r="AQ27" i="81" s="1"/>
  <c r="AP22" i="81"/>
  <c r="AQ22" i="81" s="1"/>
  <c r="AP14" i="81"/>
  <c r="AQ14" i="81" s="1"/>
  <c r="AP10" i="81"/>
  <c r="AQ10" i="81" s="1"/>
  <c r="AP92" i="81"/>
  <c r="AQ92" i="81" s="1"/>
  <c r="AP70" i="81"/>
  <c r="AQ70" i="81" s="1"/>
  <c r="AP57" i="81"/>
  <c r="AQ57" i="81" s="1"/>
  <c r="AP49" i="81"/>
  <c r="AQ49" i="81" s="1"/>
  <c r="AP31" i="81"/>
  <c r="AQ31" i="81" s="1"/>
  <c r="AP26" i="81"/>
  <c r="AQ26" i="81" s="1"/>
  <c r="AP17" i="81"/>
  <c r="AQ17" i="81" s="1"/>
  <c r="AP101" i="81"/>
  <c r="AQ101" i="81" s="1"/>
  <c r="AP48" i="81"/>
  <c r="AQ48" i="81" s="1"/>
  <c r="AP35" i="81"/>
  <c r="AQ35" i="81" s="1"/>
  <c r="AP13" i="81"/>
  <c r="AQ13" i="81" s="1"/>
  <c r="AP65" i="81"/>
  <c r="AQ65" i="81" s="1"/>
  <c r="AP42" i="81"/>
  <c r="AQ42" i="81" s="1"/>
  <c r="AP20" i="81"/>
  <c r="AQ20" i="81" s="1"/>
  <c r="AP43" i="81"/>
  <c r="AQ43" i="81" s="1"/>
  <c r="AP30" i="81"/>
  <c r="AQ30" i="81" s="1"/>
  <c r="AP21" i="81"/>
  <c r="AQ21" i="81" s="1"/>
  <c r="AP71" i="81"/>
  <c r="AQ71" i="81" s="1"/>
  <c r="AP56" i="81"/>
  <c r="AQ56" i="81" s="1"/>
  <c r="AP53" i="81"/>
  <c r="AQ53" i="81" s="1"/>
  <c r="AP25" i="81"/>
  <c r="AQ25" i="81" s="1"/>
  <c r="AP59" i="81"/>
  <c r="AQ59" i="81" s="1"/>
  <c r="AP34" i="81"/>
  <c r="AQ34" i="81" s="1"/>
  <c r="AP9" i="81"/>
  <c r="AQ9" i="81" s="1"/>
  <c r="AP8" i="81"/>
  <c r="AQ8" i="81" s="1"/>
  <c r="AP79" i="81"/>
  <c r="AQ79" i="81" s="1"/>
  <c r="AP40" i="81"/>
  <c r="AQ40" i="81" s="1"/>
  <c r="AP95" i="81"/>
  <c r="AQ95" i="81" s="1"/>
  <c r="AG59" i="82"/>
  <c r="AH59" i="82" s="1"/>
  <c r="AG56" i="82"/>
  <c r="AH56" i="82" s="1"/>
  <c r="AG46" i="82"/>
  <c r="AH46" i="82" s="1"/>
  <c r="AG38" i="82"/>
  <c r="AH38" i="82" s="1"/>
  <c r="AG52" i="82"/>
  <c r="AH52" i="82" s="1"/>
  <c r="AG48" i="82"/>
  <c r="AH48" i="82" s="1"/>
  <c r="AG55" i="82"/>
  <c r="AH55" i="82" s="1"/>
  <c r="AG43" i="82"/>
  <c r="AH43" i="82" s="1"/>
  <c r="AG40" i="82"/>
  <c r="AH40" i="82" s="1"/>
  <c r="AG60" i="82"/>
  <c r="AH60" i="82" s="1"/>
  <c r="AG58" i="82"/>
  <c r="AH58" i="82" s="1"/>
  <c r="AG51" i="82"/>
  <c r="AH51" i="82" s="1"/>
  <c r="AG54" i="82"/>
  <c r="AH54" i="82" s="1"/>
  <c r="AG44" i="82"/>
  <c r="AH44" i="82" s="1"/>
  <c r="AG39" i="82"/>
  <c r="AH39" i="82" s="1"/>
  <c r="AG34" i="82"/>
  <c r="AH34" i="82" s="1"/>
  <c r="AG28" i="82"/>
  <c r="AH28" i="82" s="1"/>
  <c r="AG14" i="82"/>
  <c r="AH14" i="82" s="1"/>
  <c r="AG24" i="82"/>
  <c r="AH24" i="82" s="1"/>
  <c r="AG10" i="82"/>
  <c r="AH10" i="82" s="1"/>
  <c r="AG31" i="82"/>
  <c r="AH31" i="82" s="1"/>
  <c r="AG20" i="82"/>
  <c r="AH20" i="82" s="1"/>
  <c r="AG36" i="82"/>
  <c r="AH36" i="82" s="1"/>
  <c r="AG27" i="82"/>
  <c r="AH27" i="82" s="1"/>
  <c r="AG16" i="82"/>
  <c r="AH16" i="82" s="1"/>
  <c r="AG30" i="82"/>
  <c r="AH30" i="82" s="1"/>
  <c r="AG23" i="82"/>
  <c r="AH23" i="82" s="1"/>
  <c r="AG12" i="82"/>
  <c r="AH12" i="82" s="1"/>
  <c r="AG50" i="82"/>
  <c r="AH50" i="82" s="1"/>
  <c r="AG35" i="82"/>
  <c r="AH35" i="82" s="1"/>
  <c r="AG26" i="82"/>
  <c r="AH26" i="82" s="1"/>
  <c r="AG22" i="82"/>
  <c r="AH22" i="82" s="1"/>
  <c r="AG19" i="82"/>
  <c r="AH19" i="82" s="1"/>
  <c r="AG32" i="82"/>
  <c r="AH32" i="82" s="1"/>
  <c r="AG15" i="82"/>
  <c r="AH15" i="82" s="1"/>
  <c r="AG42" i="82"/>
  <c r="AH42" i="82" s="1"/>
  <c r="AG11" i="82"/>
  <c r="AH11" i="82" s="1"/>
  <c r="AG18" i="82"/>
  <c r="AH18" i="82" s="1"/>
  <c r="AG25" i="82"/>
  <c r="AH25" i="82" s="1"/>
  <c r="AG53" i="82"/>
  <c r="AH53" i="82" s="1"/>
  <c r="AG47" i="82"/>
  <c r="AH47" i="82" s="1"/>
  <c r="AG17" i="82"/>
  <c r="AH17" i="82" s="1"/>
  <c r="AG21" i="82"/>
  <c r="AH21" i="82" s="1"/>
  <c r="AG8" i="82"/>
  <c r="AH8" i="82" s="1"/>
  <c r="AG57" i="82"/>
  <c r="AH57" i="82" s="1"/>
  <c r="AG13" i="82"/>
  <c r="AH13" i="82" s="1"/>
  <c r="AG49" i="82"/>
  <c r="AH49" i="82" s="1"/>
  <c r="AG9" i="82"/>
  <c r="AH9" i="82" s="1"/>
  <c r="AG41" i="82"/>
  <c r="AH41" i="82" s="1"/>
  <c r="AG29" i="82"/>
  <c r="AH29" i="82" s="1"/>
  <c r="AG37" i="82"/>
  <c r="AH37" i="82" s="1"/>
  <c r="AG33" i="82"/>
  <c r="AH33" i="82" s="1"/>
  <c r="AG45" i="82"/>
  <c r="AH45" i="82" s="1"/>
  <c r="AS59" i="82"/>
  <c r="AT59" i="82" s="1"/>
  <c r="AS57" i="82"/>
  <c r="AT57" i="82" s="1"/>
  <c r="AS54" i="82"/>
  <c r="AT54" i="82" s="1"/>
  <c r="AS42" i="82"/>
  <c r="AT42" i="82" s="1"/>
  <c r="AS39" i="82"/>
  <c r="AT39" i="82" s="1"/>
  <c r="AS56" i="82"/>
  <c r="AT56" i="82" s="1"/>
  <c r="AS53" i="82"/>
  <c r="AT53" i="82" s="1"/>
  <c r="AS50" i="82"/>
  <c r="AT50" i="82" s="1"/>
  <c r="AS46" i="82"/>
  <c r="AT46" i="82" s="1"/>
  <c r="AS52" i="82"/>
  <c r="AT52" i="82" s="1"/>
  <c r="AS49" i="82"/>
  <c r="AT49" i="82" s="1"/>
  <c r="AS48" i="82"/>
  <c r="AT48" i="82" s="1"/>
  <c r="AS43" i="82"/>
  <c r="AT43" i="82" s="1"/>
  <c r="AS41" i="82"/>
  <c r="AT41" i="82" s="1"/>
  <c r="AS38" i="82"/>
  <c r="AT38" i="82" s="1"/>
  <c r="AS45" i="82"/>
  <c r="AT45" i="82" s="1"/>
  <c r="AS40" i="82"/>
  <c r="AT40" i="82" s="1"/>
  <c r="AS37" i="82"/>
  <c r="AT37" i="82" s="1"/>
  <c r="AS60" i="82"/>
  <c r="AT60" i="82" s="1"/>
  <c r="AS58" i="82"/>
  <c r="AT58" i="82" s="1"/>
  <c r="AS55" i="82"/>
  <c r="AT55" i="82" s="1"/>
  <c r="AS36" i="82"/>
  <c r="AT36" i="82" s="1"/>
  <c r="AS32" i="82"/>
  <c r="AT32" i="82" s="1"/>
  <c r="AS30" i="82"/>
  <c r="AS19" i="82"/>
  <c r="AT19" i="82" s="1"/>
  <c r="AS35" i="82"/>
  <c r="AT35" i="82" s="1"/>
  <c r="AS29" i="82"/>
  <c r="AT29" i="82" s="1"/>
  <c r="AS26" i="82"/>
  <c r="AT26" i="82" s="1"/>
  <c r="AS15" i="82"/>
  <c r="AT15" i="82" s="1"/>
  <c r="AS28" i="82"/>
  <c r="AT28" i="82" s="1"/>
  <c r="AS25" i="82"/>
  <c r="AT25" i="82" s="1"/>
  <c r="AS22" i="82"/>
  <c r="AT22" i="82" s="1"/>
  <c r="AS11" i="82"/>
  <c r="AT11" i="82" s="1"/>
  <c r="AS47" i="82"/>
  <c r="AT47" i="82" s="1"/>
  <c r="AS24" i="82"/>
  <c r="AT24" i="82" s="1"/>
  <c r="AS21" i="82"/>
  <c r="AT21" i="82" s="1"/>
  <c r="AS18" i="82"/>
  <c r="AT18" i="82" s="1"/>
  <c r="AS44" i="82"/>
  <c r="AT44" i="82" s="1"/>
  <c r="AS34" i="82"/>
  <c r="AT34" i="82" s="1"/>
  <c r="AS20" i="82"/>
  <c r="AT20" i="82" s="1"/>
  <c r="AS17" i="82"/>
  <c r="AT17" i="82" s="1"/>
  <c r="AS14" i="82"/>
  <c r="AT14" i="82" s="1"/>
  <c r="AS33" i="82"/>
  <c r="AT33" i="82" s="1"/>
  <c r="AS51" i="82"/>
  <c r="AT51" i="82" s="1"/>
  <c r="AS12" i="82"/>
  <c r="AT12" i="82" s="1"/>
  <c r="AS13" i="82"/>
  <c r="AT13" i="82" s="1"/>
  <c r="AT30" i="82"/>
  <c r="AS31" i="82"/>
  <c r="AT31" i="82" s="1"/>
  <c r="AS8" i="82"/>
  <c r="AT8" i="82" s="1"/>
  <c r="AS27" i="82"/>
  <c r="AT27" i="82" s="1"/>
  <c r="AS10" i="82"/>
  <c r="AT10" i="82" s="1"/>
  <c r="AS23" i="82"/>
  <c r="AT23" i="82" s="1"/>
  <c r="AS16" i="82"/>
  <c r="AT16" i="82" s="1"/>
  <c r="AS9" i="82"/>
  <c r="AT9" i="82" s="1"/>
  <c r="AH8" i="202"/>
  <c r="AY32" i="79"/>
  <c r="AZ32" i="79" s="1"/>
  <c r="AY28" i="79"/>
  <c r="AZ28" i="79" s="1"/>
  <c r="AY22" i="79"/>
  <c r="AZ22" i="79" s="1"/>
  <c r="AY14" i="79"/>
  <c r="AZ14" i="79" s="1"/>
  <c r="AY67" i="79"/>
  <c r="AZ67" i="79" s="1"/>
  <c r="AY63" i="79"/>
  <c r="AZ63" i="79" s="1"/>
  <c r="AY59" i="79"/>
  <c r="AZ59" i="79" s="1"/>
  <c r="AY55" i="79"/>
  <c r="AZ55" i="79" s="1"/>
  <c r="AY51" i="79"/>
  <c r="AZ51" i="79" s="1"/>
  <c r="AY47" i="79"/>
  <c r="AZ47" i="79" s="1"/>
  <c r="AY43" i="79"/>
  <c r="AZ43" i="79" s="1"/>
  <c r="AY39" i="79"/>
  <c r="AZ39" i="79" s="1"/>
  <c r="AY35" i="79"/>
  <c r="AZ35" i="79" s="1"/>
  <c r="AY19" i="79"/>
  <c r="AZ19" i="79" s="1"/>
  <c r="AY11" i="79"/>
  <c r="AZ11" i="79" s="1"/>
  <c r="AY31" i="79"/>
  <c r="AZ31" i="79" s="1"/>
  <c r="AY27" i="79"/>
  <c r="AZ27" i="79" s="1"/>
  <c r="AY66" i="79"/>
  <c r="AZ66" i="79" s="1"/>
  <c r="AY62" i="79"/>
  <c r="AZ62" i="79" s="1"/>
  <c r="AY58" i="79"/>
  <c r="AZ58" i="79" s="1"/>
  <c r="AY54" i="79"/>
  <c r="AZ54" i="79" s="1"/>
  <c r="AY50" i="79"/>
  <c r="AZ50" i="79" s="1"/>
  <c r="AY46" i="79"/>
  <c r="AZ46" i="79" s="1"/>
  <c r="AY42" i="79"/>
  <c r="AZ42" i="79" s="1"/>
  <c r="AY38" i="79"/>
  <c r="AZ38" i="79" s="1"/>
  <c r="AY34" i="79"/>
  <c r="AZ34" i="79" s="1"/>
  <c r="AY24" i="79"/>
  <c r="AZ24" i="79" s="1"/>
  <c r="AY21" i="79"/>
  <c r="AZ21" i="79" s="1"/>
  <c r="AY16" i="79"/>
  <c r="AZ16" i="79" s="1"/>
  <c r="AY13" i="79"/>
  <c r="AZ13" i="79" s="1"/>
  <c r="AY8" i="79"/>
  <c r="AZ8" i="79" s="1"/>
  <c r="AY30" i="79"/>
  <c r="AZ30" i="79" s="1"/>
  <c r="AY26" i="79"/>
  <c r="AZ26" i="79" s="1"/>
  <c r="AY18" i="79"/>
  <c r="AZ18" i="79" s="1"/>
  <c r="AY10" i="79"/>
  <c r="AZ10" i="79" s="1"/>
  <c r="AY69" i="79"/>
  <c r="AZ69" i="79" s="1"/>
  <c r="AY65" i="79"/>
  <c r="AZ65" i="79" s="1"/>
  <c r="AY61" i="79"/>
  <c r="AZ61" i="79" s="1"/>
  <c r="AY57" i="79"/>
  <c r="AZ57" i="79" s="1"/>
  <c r="AY53" i="79"/>
  <c r="AZ53" i="79" s="1"/>
  <c r="AY49" i="79"/>
  <c r="AZ49" i="79" s="1"/>
  <c r="AY45" i="79"/>
  <c r="AZ45" i="79" s="1"/>
  <c r="AY41" i="79"/>
  <c r="AZ41" i="79" s="1"/>
  <c r="AY37" i="79"/>
  <c r="AZ37" i="79" s="1"/>
  <c r="AY33" i="79"/>
  <c r="AZ33" i="79" s="1"/>
  <c r="AY23" i="79"/>
  <c r="AZ23" i="79" s="1"/>
  <c r="AY15" i="79"/>
  <c r="AZ15" i="79" s="1"/>
  <c r="AY29" i="79"/>
  <c r="AZ29" i="79" s="1"/>
  <c r="AY56" i="79"/>
  <c r="AZ56" i="79" s="1"/>
  <c r="AY44" i="79"/>
  <c r="AZ44" i="79" s="1"/>
  <c r="AY64" i="79"/>
  <c r="AZ64" i="79" s="1"/>
  <c r="AY9" i="79"/>
  <c r="AZ9" i="79" s="1"/>
  <c r="AY52" i="79"/>
  <c r="AZ52" i="79" s="1"/>
  <c r="AY17" i="79"/>
  <c r="AZ17" i="79" s="1"/>
  <c r="AY40" i="79"/>
  <c r="AZ40" i="79" s="1"/>
  <c r="AY25" i="79"/>
  <c r="AZ25" i="79" s="1"/>
  <c r="AY12" i="79"/>
  <c r="AZ12" i="79" s="1"/>
  <c r="AY60" i="79"/>
  <c r="AZ60" i="79" s="1"/>
  <c r="AY20" i="79"/>
  <c r="AZ20" i="79" s="1"/>
  <c r="AY48" i="79"/>
  <c r="AZ48" i="79" s="1"/>
  <c r="AY68" i="79"/>
  <c r="AZ68" i="79" s="1"/>
  <c r="AY36" i="79"/>
  <c r="AZ36" i="79" s="1"/>
  <c r="AS45" i="66"/>
  <c r="AT45" i="66" s="1"/>
  <c r="AS54" i="66"/>
  <c r="AT54" i="66" s="1"/>
  <c r="AS62" i="66"/>
  <c r="AT62" i="66" s="1"/>
  <c r="AS70" i="66"/>
  <c r="AT70" i="66" s="1"/>
  <c r="AS78" i="66"/>
  <c r="AT78" i="66" s="1"/>
  <c r="AS86" i="66"/>
  <c r="AT86" i="66" s="1"/>
  <c r="AS94" i="66"/>
  <c r="AT94" i="66" s="1"/>
  <c r="AS44" i="66"/>
  <c r="AT44" i="66" s="1"/>
  <c r="AS51" i="66"/>
  <c r="AT51" i="66" s="1"/>
  <c r="AS59" i="66"/>
  <c r="AT59" i="66" s="1"/>
  <c r="AS67" i="66"/>
  <c r="AT67" i="66" s="1"/>
  <c r="AS75" i="66"/>
  <c r="AT75" i="66" s="1"/>
  <c r="AS83" i="66"/>
  <c r="AT83" i="66" s="1"/>
  <c r="AS91" i="66"/>
  <c r="AT91" i="66" s="1"/>
  <c r="AS99" i="66"/>
  <c r="AT99" i="66" s="1"/>
  <c r="AS43" i="66"/>
  <c r="AT43" i="66" s="1"/>
  <c r="AS56" i="66"/>
  <c r="AT56" i="66" s="1"/>
  <c r="AS64" i="66"/>
  <c r="AT64" i="66" s="1"/>
  <c r="AS72" i="66"/>
  <c r="AT72" i="66" s="1"/>
  <c r="AS80" i="66"/>
  <c r="AT80" i="66" s="1"/>
  <c r="AS88" i="66"/>
  <c r="AT88" i="66" s="1"/>
  <c r="AS96" i="66"/>
  <c r="AT96" i="66" s="1"/>
  <c r="AS42" i="66"/>
  <c r="AT42" i="66" s="1"/>
  <c r="AS50" i="66"/>
  <c r="AT50" i="66" s="1"/>
  <c r="AS53" i="66"/>
  <c r="AT53" i="66" s="1"/>
  <c r="AS61" i="66"/>
  <c r="AT61" i="66" s="1"/>
  <c r="AS69" i="66"/>
  <c r="AT69" i="66" s="1"/>
  <c r="AS77" i="66"/>
  <c r="AT77" i="66" s="1"/>
  <c r="AS85" i="66"/>
  <c r="AT85" i="66" s="1"/>
  <c r="AS93" i="66"/>
  <c r="AT93" i="66" s="1"/>
  <c r="AS101" i="66"/>
  <c r="AT101" i="66" s="1"/>
  <c r="AS41" i="66"/>
  <c r="AT41" i="66" s="1"/>
  <c r="AS49" i="66"/>
  <c r="AT49" i="66" s="1"/>
  <c r="AS58" i="66"/>
  <c r="AT58" i="66" s="1"/>
  <c r="AS66" i="66"/>
  <c r="AT66" i="66" s="1"/>
  <c r="AS74" i="66"/>
  <c r="AT74" i="66" s="1"/>
  <c r="AS82" i="66"/>
  <c r="AT82" i="66" s="1"/>
  <c r="AS90" i="66"/>
  <c r="AT90" i="66" s="1"/>
  <c r="AS98" i="66"/>
  <c r="AT98" i="66" s="1"/>
  <c r="AS40" i="66"/>
  <c r="AT40" i="66" s="1"/>
  <c r="AS48" i="66"/>
  <c r="AT48" i="66" s="1"/>
  <c r="AS55" i="66"/>
  <c r="AT55" i="66" s="1"/>
  <c r="AS63" i="66"/>
  <c r="AT63" i="66" s="1"/>
  <c r="AS71" i="66"/>
  <c r="AT71" i="66" s="1"/>
  <c r="AS79" i="66"/>
  <c r="AT79" i="66" s="1"/>
  <c r="AS87" i="66"/>
  <c r="AT87" i="66" s="1"/>
  <c r="AS95" i="66"/>
  <c r="AT95" i="66" s="1"/>
  <c r="AS47" i="66"/>
  <c r="AT47" i="66" s="1"/>
  <c r="AS52" i="66"/>
  <c r="AT52" i="66" s="1"/>
  <c r="AS60" i="66"/>
  <c r="AT60" i="66" s="1"/>
  <c r="AS68" i="66"/>
  <c r="AT68" i="66" s="1"/>
  <c r="AS76" i="66"/>
  <c r="AT76" i="66" s="1"/>
  <c r="AS84" i="66"/>
  <c r="AT84" i="66" s="1"/>
  <c r="AS92" i="66"/>
  <c r="AT92" i="66" s="1"/>
  <c r="AS100" i="66"/>
  <c r="AT100" i="66" s="1"/>
  <c r="AS46" i="66"/>
  <c r="AT46" i="66" s="1"/>
  <c r="AS57" i="66"/>
  <c r="AT57" i="66" s="1"/>
  <c r="AS65" i="66"/>
  <c r="AT65" i="66" s="1"/>
  <c r="AS73" i="66"/>
  <c r="AT73" i="66" s="1"/>
  <c r="AS81" i="66"/>
  <c r="AT81" i="66" s="1"/>
  <c r="AS89" i="66"/>
  <c r="AT89" i="66" s="1"/>
  <c r="AS97" i="66"/>
  <c r="AT97" i="66" s="1"/>
  <c r="AI50" i="74"/>
  <c r="AJ50" i="74" s="1"/>
  <c r="AI41" i="74"/>
  <c r="AJ41" i="74" s="1"/>
  <c r="AI36" i="74"/>
  <c r="AJ36" i="74" s="1"/>
  <c r="AI25" i="74"/>
  <c r="AJ25" i="74" s="1"/>
  <c r="AI45" i="74"/>
  <c r="AJ45" i="74" s="1"/>
  <c r="AI40" i="74"/>
  <c r="AJ40" i="74" s="1"/>
  <c r="AI29" i="74"/>
  <c r="AJ29" i="74" s="1"/>
  <c r="AI24" i="74"/>
  <c r="AJ24" i="74" s="1"/>
  <c r="AI44" i="74"/>
  <c r="AJ44" i="74" s="1"/>
  <c r="AI33" i="74"/>
  <c r="AJ33" i="74" s="1"/>
  <c r="AI28" i="74"/>
  <c r="AJ28" i="74" s="1"/>
  <c r="AI37" i="74"/>
  <c r="AJ37" i="74" s="1"/>
  <c r="AI32" i="74"/>
  <c r="AJ32" i="74" s="1"/>
  <c r="AI51" i="74"/>
  <c r="AJ51" i="74" s="1"/>
  <c r="AI19" i="74"/>
  <c r="AJ19" i="74" s="1"/>
  <c r="AI42" i="74"/>
  <c r="AJ42" i="74" s="1"/>
  <c r="AI31" i="74"/>
  <c r="AJ31" i="74" s="1"/>
  <c r="AI17" i="74"/>
  <c r="AJ17" i="74" s="1"/>
  <c r="AI22" i="74"/>
  <c r="AJ22" i="74" s="1"/>
  <c r="AI20" i="74"/>
  <c r="AJ20" i="74" s="1"/>
  <c r="AI21" i="74"/>
  <c r="AJ21" i="74" s="1"/>
  <c r="AI30" i="74"/>
  <c r="AJ30" i="74" s="1"/>
  <c r="AI23" i="74"/>
  <c r="AJ23" i="74" s="1"/>
  <c r="AI18" i="74"/>
  <c r="AJ18" i="74" s="1"/>
  <c r="AI46" i="74"/>
  <c r="AJ46" i="74" s="1"/>
  <c r="AI39" i="74"/>
  <c r="AJ39" i="74" s="1"/>
  <c r="AI38" i="74"/>
  <c r="AJ38" i="74" s="1"/>
  <c r="AI34" i="74"/>
  <c r="AJ34" i="74" s="1"/>
  <c r="AI16" i="74"/>
  <c r="AJ16" i="74" s="1"/>
  <c r="AI35" i="74"/>
  <c r="AJ35" i="74" s="1"/>
  <c r="AI26" i="74"/>
  <c r="AJ26" i="74" s="1"/>
  <c r="AI47" i="74"/>
  <c r="AJ47" i="74" s="1"/>
  <c r="AI52" i="74"/>
  <c r="AJ52" i="74" s="1"/>
  <c r="AI43" i="74"/>
  <c r="AJ43" i="74" s="1"/>
  <c r="AV51" i="74"/>
  <c r="AW51" i="74" s="1"/>
  <c r="AV50" i="74"/>
  <c r="AW50" i="74" s="1"/>
  <c r="AV52" i="74"/>
  <c r="AW52" i="74" s="1"/>
  <c r="AV28" i="74"/>
  <c r="AW28" i="74" s="1"/>
  <c r="AV43" i="74"/>
  <c r="AW43" i="74" s="1"/>
  <c r="AV42" i="74"/>
  <c r="AW42" i="74" s="1"/>
  <c r="AV37" i="74"/>
  <c r="AW37" i="74" s="1"/>
  <c r="AV26" i="74"/>
  <c r="AW26" i="74" s="1"/>
  <c r="AV18" i="74"/>
  <c r="AW18" i="74" s="1"/>
  <c r="AV17" i="74"/>
  <c r="AW17" i="74" s="1"/>
  <c r="AV16" i="74"/>
  <c r="AW16" i="74" s="1"/>
  <c r="AV45" i="74"/>
  <c r="AW45" i="74" s="1"/>
  <c r="AV32" i="74"/>
  <c r="AW32" i="74" s="1"/>
  <c r="AV36" i="74"/>
  <c r="AW36" i="74" s="1"/>
  <c r="AV35" i="74"/>
  <c r="AW35" i="74" s="1"/>
  <c r="AV34" i="74"/>
  <c r="AW34" i="74" s="1"/>
  <c r="AV29" i="74"/>
  <c r="AW29" i="74" s="1"/>
  <c r="AV21" i="74"/>
  <c r="AW21" i="74" s="1"/>
  <c r="AV20" i="74"/>
  <c r="AW20" i="74" s="1"/>
  <c r="AV47" i="74"/>
  <c r="AW47" i="74" s="1"/>
  <c r="AV40" i="74"/>
  <c r="AW40" i="74" s="1"/>
  <c r="AV24" i="74"/>
  <c r="AW24" i="74" s="1"/>
  <c r="AV44" i="74"/>
  <c r="AW44" i="74" s="1"/>
  <c r="AV39" i="74"/>
  <c r="AW39" i="74" s="1"/>
  <c r="AV31" i="74"/>
  <c r="AW31" i="74" s="1"/>
  <c r="AV23" i="74"/>
  <c r="AW23" i="74" s="1"/>
  <c r="AV46" i="74"/>
  <c r="AW46" i="74" s="1"/>
  <c r="AV38" i="74"/>
  <c r="AW38" i="74" s="1"/>
  <c r="AV25" i="74"/>
  <c r="AW25" i="74" s="1"/>
  <c r="AV41" i="74"/>
  <c r="AW41" i="74" s="1"/>
  <c r="AV30" i="74"/>
  <c r="AW30" i="74" s="1"/>
  <c r="AV19" i="74"/>
  <c r="AW19" i="74" s="1"/>
  <c r="AV33" i="74"/>
  <c r="AW33" i="74" s="1"/>
  <c r="AV22" i="74"/>
  <c r="AW22" i="74" s="1"/>
  <c r="AM89" i="75"/>
  <c r="AN89" i="75" s="1"/>
  <c r="AM88" i="75"/>
  <c r="AN88" i="75" s="1"/>
  <c r="AM81" i="75"/>
  <c r="AN81" i="75" s="1"/>
  <c r="AM73" i="75"/>
  <c r="AN73" i="75" s="1"/>
  <c r="AM79" i="75"/>
  <c r="AN79" i="75" s="1"/>
  <c r="AM55" i="75"/>
  <c r="AN55" i="75" s="1"/>
  <c r="AM84" i="75"/>
  <c r="AN84" i="75" s="1"/>
  <c r="AM72" i="75"/>
  <c r="AN72" i="75" s="1"/>
  <c r="AM67" i="75"/>
  <c r="AN67" i="75" s="1"/>
  <c r="AM77" i="75"/>
  <c r="AN77" i="75" s="1"/>
  <c r="AM94" i="75"/>
  <c r="AN94" i="75" s="1"/>
  <c r="AM78" i="75"/>
  <c r="AN78" i="75" s="1"/>
  <c r="AM58" i="75"/>
  <c r="AN58" i="75" s="1"/>
  <c r="AM64" i="75"/>
  <c r="AN64" i="75" s="1"/>
  <c r="AM66" i="75"/>
  <c r="AN66" i="75" s="1"/>
  <c r="AM85" i="75"/>
  <c r="AN85" i="75" s="1"/>
  <c r="AM59" i="75"/>
  <c r="AN59" i="75" s="1"/>
  <c r="AM65" i="75"/>
  <c r="AN65" i="75" s="1"/>
  <c r="AM86" i="75"/>
  <c r="AN86" i="75" s="1"/>
  <c r="AM60" i="75"/>
  <c r="AN60" i="75" s="1"/>
  <c r="AM87" i="75"/>
  <c r="AN87" i="75" s="1"/>
  <c r="AM75" i="75"/>
  <c r="AN75" i="75" s="1"/>
  <c r="AM82" i="75"/>
  <c r="AN82" i="75" s="1"/>
  <c r="AM54" i="75"/>
  <c r="AN54" i="75" s="1"/>
  <c r="AM56" i="75"/>
  <c r="AN56" i="75" s="1"/>
  <c r="AM74" i="75"/>
  <c r="AN74" i="75" s="1"/>
  <c r="AM76" i="75"/>
  <c r="AN76" i="75" s="1"/>
  <c r="AM92" i="75"/>
  <c r="AN92" i="75" s="1"/>
  <c r="AM91" i="75"/>
  <c r="AN91" i="75" s="1"/>
  <c r="AM90" i="75"/>
  <c r="AN90" i="75" s="1"/>
  <c r="AM93" i="75"/>
  <c r="AN93" i="75" s="1"/>
  <c r="AM83" i="75"/>
  <c r="AN83" i="75" s="1"/>
  <c r="AM69" i="75"/>
  <c r="AN69" i="75" s="1"/>
  <c r="AM61" i="75"/>
  <c r="AN61" i="75" s="1"/>
  <c r="AM70" i="75"/>
  <c r="AN70" i="75" s="1"/>
  <c r="AM62" i="75"/>
  <c r="AN62" i="75" s="1"/>
  <c r="AM80" i="75"/>
  <c r="AN80" i="75" s="1"/>
  <c r="AM68" i="75"/>
  <c r="AN68" i="75" s="1"/>
  <c r="AM71" i="75"/>
  <c r="AN71" i="75" s="1"/>
  <c r="AM57" i="75"/>
  <c r="AN57" i="75" s="1"/>
  <c r="AM63" i="75"/>
  <c r="AN63" i="75" s="1"/>
  <c r="AZ54" i="76"/>
  <c r="BA54" i="76" s="1"/>
  <c r="AZ49" i="76"/>
  <c r="BA49" i="76" s="1"/>
  <c r="AZ40" i="76"/>
  <c r="BA40" i="76" s="1"/>
  <c r="AZ31" i="76"/>
  <c r="BA31" i="76" s="1"/>
  <c r="AZ58" i="76"/>
  <c r="BA58" i="76" s="1"/>
  <c r="AZ53" i="76"/>
  <c r="BA53" i="76" s="1"/>
  <c r="AZ44" i="76"/>
  <c r="BA44" i="76" s="1"/>
  <c r="AZ35" i="76"/>
  <c r="BA35" i="76" s="1"/>
  <c r="AZ57" i="76"/>
  <c r="BA57" i="76" s="1"/>
  <c r="AZ48" i="76"/>
  <c r="BA48" i="76" s="1"/>
  <c r="AZ39" i="76"/>
  <c r="BA39" i="76" s="1"/>
  <c r="AZ52" i="76"/>
  <c r="BA52" i="76" s="1"/>
  <c r="AZ43" i="76"/>
  <c r="BA43" i="76" s="1"/>
  <c r="AZ34" i="76"/>
  <c r="BA34" i="76" s="1"/>
  <c r="AZ60" i="76"/>
  <c r="BA60" i="76" s="1"/>
  <c r="AZ51" i="76"/>
  <c r="BA51" i="76" s="1"/>
  <c r="AZ42" i="76"/>
  <c r="BA42" i="76" s="1"/>
  <c r="AZ37" i="76"/>
  <c r="BA37" i="76" s="1"/>
  <c r="AZ55" i="76"/>
  <c r="BA55" i="76" s="1"/>
  <c r="AZ46" i="76"/>
  <c r="BA46" i="76" s="1"/>
  <c r="AZ41" i="76"/>
  <c r="BA41" i="76" s="1"/>
  <c r="AZ32" i="76"/>
  <c r="BA32" i="76" s="1"/>
  <c r="AZ59" i="76"/>
  <c r="BA59" i="76" s="1"/>
  <c r="AZ56" i="76"/>
  <c r="BA56" i="76" s="1"/>
  <c r="AZ30" i="76"/>
  <c r="BA30" i="76" s="1"/>
  <c r="AZ23" i="76"/>
  <c r="BA23" i="76" s="1"/>
  <c r="AZ22" i="76"/>
  <c r="BA22" i="76" s="1"/>
  <c r="AZ16" i="76"/>
  <c r="BA16" i="76" s="1"/>
  <c r="AZ8" i="76"/>
  <c r="BA8" i="76" s="1"/>
  <c r="AZ50" i="76"/>
  <c r="BA50" i="76" s="1"/>
  <c r="AZ38" i="76"/>
  <c r="BA38" i="76" s="1"/>
  <c r="AZ29" i="76"/>
  <c r="BA29" i="76" s="1"/>
  <c r="AZ26" i="76"/>
  <c r="BA26" i="76" s="1"/>
  <c r="AZ21" i="76"/>
  <c r="BA21" i="76" s="1"/>
  <c r="AZ25" i="76"/>
  <c r="BA25" i="76" s="1"/>
  <c r="AZ20" i="76"/>
  <c r="BA20" i="76" s="1"/>
  <c r="AZ15" i="76"/>
  <c r="BA15" i="76" s="1"/>
  <c r="AZ14" i="76"/>
  <c r="BA14" i="76" s="1"/>
  <c r="AZ47" i="76"/>
  <c r="BA47" i="76" s="1"/>
  <c r="AZ13" i="76"/>
  <c r="BA13" i="76" s="1"/>
  <c r="AZ28" i="76"/>
  <c r="BA28" i="76" s="1"/>
  <c r="AZ12" i="76"/>
  <c r="BA12" i="76" s="1"/>
  <c r="AZ36" i="76"/>
  <c r="BA36" i="76" s="1"/>
  <c r="AZ24" i="76"/>
  <c r="BA24" i="76" s="1"/>
  <c r="AZ19" i="76"/>
  <c r="BA19" i="76" s="1"/>
  <c r="AZ45" i="76"/>
  <c r="BA45" i="76" s="1"/>
  <c r="AZ33" i="76"/>
  <c r="BA33" i="76" s="1"/>
  <c r="AZ18" i="76"/>
  <c r="BA18" i="76" s="1"/>
  <c r="AZ11" i="76"/>
  <c r="BA11" i="76" s="1"/>
  <c r="AZ10" i="76"/>
  <c r="BA10" i="76" s="1"/>
  <c r="AZ17" i="76"/>
  <c r="BA17" i="76" s="1"/>
  <c r="AZ27" i="76"/>
  <c r="BA27" i="76" s="1"/>
  <c r="AZ9" i="76"/>
  <c r="BA9" i="76" s="1"/>
  <c r="AQ51" i="80"/>
  <c r="AR51" i="80" s="1"/>
  <c r="AQ57" i="80"/>
  <c r="AR57" i="80" s="1"/>
  <c r="AQ54" i="80"/>
  <c r="AR54" i="80" s="1"/>
  <c r="AQ53" i="80"/>
  <c r="AR53" i="80" s="1"/>
  <c r="AQ56" i="80"/>
  <c r="AR56" i="80" s="1"/>
  <c r="AQ52" i="80"/>
  <c r="AR52" i="80" s="1"/>
  <c r="AQ45" i="80"/>
  <c r="AR45" i="80" s="1"/>
  <c r="AQ42" i="80"/>
  <c r="AR42" i="80" s="1"/>
  <c r="AQ35" i="80"/>
  <c r="AR35" i="80" s="1"/>
  <c r="AQ25" i="80"/>
  <c r="AR25" i="80" s="1"/>
  <c r="AQ15" i="80"/>
  <c r="AR15" i="80" s="1"/>
  <c r="AQ9" i="80"/>
  <c r="AR9" i="80" s="1"/>
  <c r="AQ48" i="80"/>
  <c r="AR48" i="80" s="1"/>
  <c r="AQ41" i="80"/>
  <c r="AR41" i="80" s="1"/>
  <c r="AQ38" i="80"/>
  <c r="AR38" i="80" s="1"/>
  <c r="AQ30" i="80"/>
  <c r="AR30" i="80" s="1"/>
  <c r="AQ24" i="80"/>
  <c r="AR24" i="80" s="1"/>
  <c r="AQ14" i="80"/>
  <c r="AR14" i="80" s="1"/>
  <c r="AQ8" i="80"/>
  <c r="AR8" i="80" s="1"/>
  <c r="AQ44" i="80"/>
  <c r="AR44" i="80" s="1"/>
  <c r="AQ37" i="80"/>
  <c r="AR37" i="80" s="1"/>
  <c r="AQ34" i="80"/>
  <c r="AR34" i="80" s="1"/>
  <c r="AQ29" i="80"/>
  <c r="AR29" i="80" s="1"/>
  <c r="AQ19" i="80"/>
  <c r="AR19" i="80" s="1"/>
  <c r="AQ13" i="80"/>
  <c r="AR13" i="80" s="1"/>
  <c r="AQ40" i="80"/>
  <c r="AR40" i="80" s="1"/>
  <c r="AQ33" i="80"/>
  <c r="AR33" i="80" s="1"/>
  <c r="AQ28" i="80"/>
  <c r="AR28" i="80" s="1"/>
  <c r="AQ18" i="80"/>
  <c r="AR18" i="80" s="1"/>
  <c r="AQ12" i="80"/>
  <c r="AR12" i="80" s="1"/>
  <c r="AQ47" i="80"/>
  <c r="AR47" i="80" s="1"/>
  <c r="AQ22" i="80"/>
  <c r="AR22" i="80" s="1"/>
  <c r="AQ16" i="80"/>
  <c r="AR16" i="80" s="1"/>
  <c r="AQ55" i="80"/>
  <c r="AR55" i="80" s="1"/>
  <c r="AQ50" i="80"/>
  <c r="AR50" i="80" s="1"/>
  <c r="AQ43" i="80"/>
  <c r="AR43" i="80" s="1"/>
  <c r="AQ27" i="80"/>
  <c r="AR27" i="80" s="1"/>
  <c r="AQ21" i="80"/>
  <c r="AR21" i="80" s="1"/>
  <c r="AQ11" i="80"/>
  <c r="AR11" i="80" s="1"/>
  <c r="AQ49" i="80"/>
  <c r="AR49" i="80" s="1"/>
  <c r="AQ46" i="80"/>
  <c r="AR46" i="80" s="1"/>
  <c r="AQ39" i="80"/>
  <c r="AR39" i="80" s="1"/>
  <c r="AQ36" i="80"/>
  <c r="AR36" i="80" s="1"/>
  <c r="AQ31" i="80"/>
  <c r="AR31" i="80" s="1"/>
  <c r="AQ10" i="80"/>
  <c r="AR10" i="80" s="1"/>
  <c r="AQ26" i="80"/>
  <c r="AR26" i="80" s="1"/>
  <c r="AQ17" i="80"/>
  <c r="AR17" i="80" s="1"/>
  <c r="AQ32" i="80"/>
  <c r="AR32" i="80" s="1"/>
  <c r="AQ23" i="80"/>
  <c r="AR23" i="80" s="1"/>
  <c r="AQ20" i="80"/>
  <c r="AR20" i="80" s="1"/>
  <c r="AG80" i="81"/>
  <c r="AH80" i="81" s="1"/>
  <c r="AG72" i="81"/>
  <c r="AH72" i="81" s="1"/>
  <c r="AG96" i="81"/>
  <c r="AH96" i="81" s="1"/>
  <c r="AG88" i="81"/>
  <c r="AH88" i="81" s="1"/>
  <c r="AG69" i="81"/>
  <c r="AH69" i="81" s="1"/>
  <c r="AG101" i="81"/>
  <c r="AH101" i="81" s="1"/>
  <c r="AG98" i="81"/>
  <c r="AH98" i="81" s="1"/>
  <c r="AG92" i="81"/>
  <c r="AH92" i="81" s="1"/>
  <c r="AG60" i="81"/>
  <c r="AH60" i="81" s="1"/>
  <c r="AG74" i="81"/>
  <c r="AH74" i="81" s="1"/>
  <c r="AG64" i="81"/>
  <c r="AH64" i="81" s="1"/>
  <c r="AG44" i="81"/>
  <c r="AH44" i="81" s="1"/>
  <c r="AG36" i="81"/>
  <c r="AH36" i="81" s="1"/>
  <c r="AG26" i="81"/>
  <c r="AH26" i="81" s="1"/>
  <c r="AG100" i="81"/>
  <c r="AH100" i="81" s="1"/>
  <c r="AG30" i="81"/>
  <c r="AH30" i="81" s="1"/>
  <c r="AG17" i="81"/>
  <c r="AH17" i="81" s="1"/>
  <c r="AG94" i="81"/>
  <c r="AH94" i="81" s="1"/>
  <c r="AG61" i="81"/>
  <c r="AH61" i="81" s="1"/>
  <c r="AG40" i="81"/>
  <c r="AH40" i="81" s="1"/>
  <c r="AG34" i="81"/>
  <c r="AH34" i="81" s="1"/>
  <c r="AG8" i="81"/>
  <c r="AH8" i="81" s="1"/>
  <c r="AG56" i="81"/>
  <c r="AH56" i="81" s="1"/>
  <c r="AG48" i="81"/>
  <c r="AH48" i="81" s="1"/>
  <c r="AG42" i="81"/>
  <c r="AH42" i="81" s="1"/>
  <c r="AG52" i="81"/>
  <c r="AH52" i="81" s="1"/>
  <c r="AG20" i="81"/>
  <c r="AH20" i="81" s="1"/>
  <c r="AG84" i="81"/>
  <c r="AH84" i="81" s="1"/>
  <c r="AG62" i="81"/>
  <c r="AH62" i="81" s="1"/>
  <c r="AG24" i="81"/>
  <c r="AH24" i="81" s="1"/>
  <c r="AG16" i="81"/>
  <c r="AH16" i="81" s="1"/>
  <c r="AG12" i="81"/>
  <c r="AH12" i="81" s="1"/>
  <c r="AG50" i="81"/>
  <c r="AH50" i="81" s="1"/>
  <c r="AG22" i="81"/>
  <c r="AH22" i="81" s="1"/>
  <c r="AG41" i="81"/>
  <c r="AH41" i="81" s="1"/>
  <c r="AG28" i="81"/>
  <c r="AH28" i="81" s="1"/>
  <c r="AG54" i="81"/>
  <c r="AH54" i="81" s="1"/>
  <c r="AG10" i="81"/>
  <c r="AH10" i="81" s="1"/>
  <c r="AG68" i="81"/>
  <c r="AH68" i="81" s="1"/>
  <c r="AG32" i="81"/>
  <c r="AH32" i="81" s="1"/>
  <c r="AG18" i="81"/>
  <c r="AH18" i="81" s="1"/>
  <c r="AG14" i="81"/>
  <c r="AH14" i="81" s="1"/>
  <c r="AG45" i="81"/>
  <c r="AH45" i="81" s="1"/>
  <c r="AG81" i="81"/>
  <c r="AH81" i="81" s="1"/>
  <c r="AG43" i="81"/>
  <c r="AH43" i="81" s="1"/>
  <c r="AG78" i="81"/>
  <c r="AH78" i="81" s="1"/>
  <c r="AG70" i="81"/>
  <c r="AH70" i="81" s="1"/>
  <c r="AG15" i="81"/>
  <c r="AH15" i="81" s="1"/>
  <c r="AG51" i="81"/>
  <c r="AH51" i="81" s="1"/>
  <c r="AG67" i="81"/>
  <c r="AH67" i="81" s="1"/>
  <c r="AG19" i="81"/>
  <c r="AH19" i="81" s="1"/>
  <c r="AG90" i="81"/>
  <c r="AH90" i="81" s="1"/>
  <c r="AG33" i="81"/>
  <c r="AH33" i="81" s="1"/>
  <c r="AG29" i="81"/>
  <c r="AH29" i="81" s="1"/>
  <c r="AG57" i="81"/>
  <c r="AH57" i="81" s="1"/>
  <c r="AG95" i="81"/>
  <c r="AH95" i="81" s="1"/>
  <c r="AG71" i="81"/>
  <c r="AH71" i="81" s="1"/>
  <c r="AG104" i="81"/>
  <c r="AH104" i="81" s="1"/>
  <c r="AG97" i="81"/>
  <c r="AH97" i="81" s="1"/>
  <c r="AG89" i="81"/>
  <c r="AH89" i="81" s="1"/>
  <c r="AG9" i="81"/>
  <c r="AH9" i="81" s="1"/>
  <c r="AG53" i="81"/>
  <c r="AH53" i="81" s="1"/>
  <c r="AG83" i="81"/>
  <c r="AH83" i="81" s="1"/>
  <c r="AG99" i="81"/>
  <c r="AH99" i="81" s="1"/>
  <c r="AG77" i="81"/>
  <c r="AH77" i="81" s="1"/>
  <c r="AG11" i="81"/>
  <c r="AH11" i="81" s="1"/>
  <c r="AG37" i="81"/>
  <c r="AH37" i="81" s="1"/>
  <c r="AG38" i="81"/>
  <c r="AH38" i="81" s="1"/>
  <c r="AG59" i="81"/>
  <c r="AH59" i="81" s="1"/>
  <c r="AG79" i="81"/>
  <c r="AH79" i="81" s="1"/>
  <c r="AG27" i="81"/>
  <c r="AH27" i="81" s="1"/>
  <c r="AG76" i="81"/>
  <c r="AH76" i="81" s="1"/>
  <c r="AG39" i="81"/>
  <c r="AH39" i="81" s="1"/>
  <c r="AG73" i="81"/>
  <c r="AH73" i="81" s="1"/>
  <c r="AG21" i="81"/>
  <c r="AH21" i="81" s="1"/>
  <c r="AG58" i="81"/>
  <c r="AH58" i="81" s="1"/>
  <c r="AG31" i="81"/>
  <c r="AH31" i="81" s="1"/>
  <c r="AG102" i="81"/>
  <c r="AH102" i="81" s="1"/>
  <c r="AG85" i="81"/>
  <c r="AH85" i="81" s="1"/>
  <c r="AG55" i="81"/>
  <c r="AH55" i="81" s="1"/>
  <c r="AG46" i="81"/>
  <c r="AH46" i="81" s="1"/>
  <c r="AG65" i="81"/>
  <c r="AH65" i="81" s="1"/>
  <c r="AG82" i="81"/>
  <c r="AH82" i="81" s="1"/>
  <c r="AG93" i="81"/>
  <c r="AH93" i="81" s="1"/>
  <c r="AG13" i="81"/>
  <c r="AH13" i="81" s="1"/>
  <c r="AG63" i="81"/>
  <c r="AH63" i="81" s="1"/>
  <c r="AG47" i="81"/>
  <c r="AH47" i="81" s="1"/>
  <c r="AG103" i="81"/>
  <c r="AH103" i="81" s="1"/>
  <c r="AG23" i="81"/>
  <c r="AH23" i="81" s="1"/>
  <c r="AG91" i="81"/>
  <c r="AH91" i="81" s="1"/>
  <c r="AG75" i="81"/>
  <c r="AH75" i="81" s="1"/>
  <c r="AG66" i="81"/>
  <c r="AH66" i="81" s="1"/>
  <c r="AG25" i="81"/>
  <c r="AH25" i="81" s="1"/>
  <c r="AG35" i="81"/>
  <c r="AH35" i="81" s="1"/>
  <c r="AG86" i="81"/>
  <c r="AH86" i="81" s="1"/>
  <c r="AG49" i="81"/>
  <c r="AH49" i="81" s="1"/>
  <c r="AG87" i="81"/>
  <c r="AH87" i="81" s="1"/>
  <c r="AS104" i="81"/>
  <c r="AT104" i="81" s="1"/>
  <c r="AS94" i="81"/>
  <c r="AT94" i="81" s="1"/>
  <c r="AS91" i="81"/>
  <c r="AS86" i="81"/>
  <c r="AT86" i="81" s="1"/>
  <c r="AS81" i="81"/>
  <c r="AT81" i="81" s="1"/>
  <c r="AS68" i="81"/>
  <c r="AS59" i="81"/>
  <c r="AT59" i="81" s="1"/>
  <c r="AS100" i="81"/>
  <c r="AT100" i="81" s="1"/>
  <c r="AS97" i="81"/>
  <c r="AT97" i="81" s="1"/>
  <c r="AS103" i="81"/>
  <c r="AT103" i="81" s="1"/>
  <c r="AS89" i="81"/>
  <c r="AS80" i="81"/>
  <c r="AT80" i="81" s="1"/>
  <c r="AS72" i="81"/>
  <c r="AS62" i="81"/>
  <c r="AS96" i="81"/>
  <c r="AT96" i="81" s="1"/>
  <c r="AS93" i="81"/>
  <c r="AT93" i="81" s="1"/>
  <c r="AS84" i="81"/>
  <c r="AT84" i="81" s="1"/>
  <c r="AS75" i="81"/>
  <c r="AT75" i="81" s="1"/>
  <c r="AS67" i="81"/>
  <c r="AT67" i="81" s="1"/>
  <c r="AS61" i="81"/>
  <c r="AT61" i="81" s="1"/>
  <c r="AS102" i="81"/>
  <c r="AT102" i="81" s="1"/>
  <c r="AS99" i="81"/>
  <c r="AT99" i="81" s="1"/>
  <c r="AS88" i="81"/>
  <c r="AT88" i="81" s="1"/>
  <c r="AT89" i="81"/>
  <c r="AS74" i="81"/>
  <c r="AT74" i="81" s="1"/>
  <c r="AS73" i="81"/>
  <c r="AT73" i="81" s="1"/>
  <c r="AS66" i="81"/>
  <c r="AT66" i="81" s="1"/>
  <c r="AS55" i="81"/>
  <c r="AS47" i="81"/>
  <c r="AT47" i="81" s="1"/>
  <c r="AS41" i="81"/>
  <c r="AS38" i="81"/>
  <c r="AT38" i="81" s="1"/>
  <c r="AS28" i="81"/>
  <c r="AT28" i="81" s="1"/>
  <c r="AS83" i="81"/>
  <c r="AT83" i="81" s="1"/>
  <c r="AS82" i="81"/>
  <c r="AT82" i="81" s="1"/>
  <c r="AS51" i="81"/>
  <c r="AT51" i="81" s="1"/>
  <c r="AS46" i="81"/>
  <c r="AT46" i="81" s="1"/>
  <c r="AS37" i="81"/>
  <c r="AT37" i="81" s="1"/>
  <c r="AS32" i="81"/>
  <c r="AT32" i="81" s="1"/>
  <c r="AS19" i="81"/>
  <c r="AT19" i="81" s="1"/>
  <c r="AS98" i="81"/>
  <c r="AT98" i="81" s="1"/>
  <c r="AS90" i="81"/>
  <c r="AT90" i="81" s="1"/>
  <c r="AT68" i="81"/>
  <c r="AT62" i="81"/>
  <c r="AS45" i="81"/>
  <c r="AT45" i="81" s="1"/>
  <c r="AS36" i="81"/>
  <c r="AT36" i="81" s="1"/>
  <c r="AS23" i="81"/>
  <c r="AT23" i="81" s="1"/>
  <c r="AS18" i="81"/>
  <c r="AT18" i="81" s="1"/>
  <c r="AS15" i="81"/>
  <c r="AT15" i="81" s="1"/>
  <c r="AS11" i="81"/>
  <c r="AT11" i="81" s="1"/>
  <c r="AS92" i="81"/>
  <c r="AT92" i="81" s="1"/>
  <c r="AT91" i="81"/>
  <c r="AS76" i="81"/>
  <c r="AT76" i="81" s="1"/>
  <c r="AS69" i="81"/>
  <c r="AT69" i="81" s="1"/>
  <c r="AS54" i="81"/>
  <c r="AT54" i="81" s="1"/>
  <c r="AS50" i="81"/>
  <c r="AT50" i="81" s="1"/>
  <c r="AS44" i="81"/>
  <c r="AT44" i="81" s="1"/>
  <c r="AS27" i="81"/>
  <c r="AT27" i="81" s="1"/>
  <c r="AS22" i="81"/>
  <c r="AT22" i="81" s="1"/>
  <c r="AS17" i="81"/>
  <c r="AT17" i="81" s="1"/>
  <c r="AS14" i="81"/>
  <c r="AT14" i="81" s="1"/>
  <c r="AS10" i="81"/>
  <c r="AT10" i="81" s="1"/>
  <c r="AS85" i="81"/>
  <c r="AT85" i="81" s="1"/>
  <c r="AS77" i="81"/>
  <c r="AT77" i="81" s="1"/>
  <c r="AS70" i="81"/>
  <c r="AT70" i="81" s="1"/>
  <c r="AS63" i="81"/>
  <c r="AT63" i="81" s="1"/>
  <c r="AS57" i="81"/>
  <c r="AT57" i="81" s="1"/>
  <c r="AS49" i="81"/>
  <c r="AT49" i="81" s="1"/>
  <c r="AS40" i="81"/>
  <c r="AT40" i="81" s="1"/>
  <c r="AS31" i="81"/>
  <c r="AT31" i="81" s="1"/>
  <c r="AS26" i="81"/>
  <c r="AT26" i="81" s="1"/>
  <c r="AS21" i="81"/>
  <c r="AT21" i="81" s="1"/>
  <c r="AS9" i="81"/>
  <c r="AT9" i="81" s="1"/>
  <c r="AS78" i="81"/>
  <c r="AT78" i="81" s="1"/>
  <c r="AS71" i="81"/>
  <c r="AT71" i="81" s="1"/>
  <c r="AS64" i="81"/>
  <c r="AT64" i="81" s="1"/>
  <c r="AS58" i="81"/>
  <c r="AT58" i="81" s="1"/>
  <c r="AS56" i="81"/>
  <c r="AT56" i="81" s="1"/>
  <c r="AS53" i="81"/>
  <c r="AT53" i="81" s="1"/>
  <c r="AS48" i="81"/>
  <c r="AT48" i="81" s="1"/>
  <c r="AS43" i="81"/>
  <c r="AT43" i="81" s="1"/>
  <c r="AS42" i="81"/>
  <c r="AT42" i="81" s="1"/>
  <c r="AS35" i="81"/>
  <c r="AT35" i="81" s="1"/>
  <c r="AS30" i="81"/>
  <c r="AT30" i="81" s="1"/>
  <c r="AS25" i="81"/>
  <c r="AT25" i="81" s="1"/>
  <c r="AS13" i="81"/>
  <c r="AT13" i="81" s="1"/>
  <c r="AT72" i="81"/>
  <c r="AS65" i="81"/>
  <c r="AT65" i="81" s="1"/>
  <c r="AS29" i="81"/>
  <c r="AT29" i="81" s="1"/>
  <c r="AS20" i="81"/>
  <c r="AT20" i="81" s="1"/>
  <c r="AS87" i="81"/>
  <c r="AT87" i="81" s="1"/>
  <c r="AT55" i="81"/>
  <c r="AS52" i="81"/>
  <c r="AT52" i="81" s="1"/>
  <c r="AS39" i="81"/>
  <c r="AT39" i="81" s="1"/>
  <c r="AS95" i="81"/>
  <c r="AT95" i="81" s="1"/>
  <c r="AS24" i="81"/>
  <c r="AT24" i="81" s="1"/>
  <c r="AS8" i="81"/>
  <c r="AT8" i="81" s="1"/>
  <c r="AS34" i="81"/>
  <c r="AT34" i="81" s="1"/>
  <c r="AS79" i="81"/>
  <c r="AT79" i="81" s="1"/>
  <c r="AT41" i="81"/>
  <c r="AS12" i="81"/>
  <c r="AT12" i="81" s="1"/>
  <c r="AS33" i="81"/>
  <c r="AT33" i="81" s="1"/>
  <c r="AS60" i="81"/>
  <c r="AT60" i="81" s="1"/>
  <c r="AS16" i="81"/>
  <c r="AT16" i="81" s="1"/>
  <c r="AS101" i="81"/>
  <c r="AT101" i="81" s="1"/>
  <c r="AJ43" i="82"/>
  <c r="AK43" i="82" s="1"/>
  <c r="AJ55" i="82"/>
  <c r="AK55" i="82" s="1"/>
  <c r="AJ58" i="82"/>
  <c r="AK58" i="82" s="1"/>
  <c r="AJ51" i="82"/>
  <c r="AK51" i="82" s="1"/>
  <c r="AJ47" i="82"/>
  <c r="AK47" i="82" s="1"/>
  <c r="AJ44" i="82"/>
  <c r="AK44" i="82" s="1"/>
  <c r="AJ39" i="82"/>
  <c r="AK39" i="82" s="1"/>
  <c r="AJ36" i="82"/>
  <c r="AK36" i="82" s="1"/>
  <c r="AJ59" i="82"/>
  <c r="AK59" i="82" s="1"/>
  <c r="AJ42" i="82"/>
  <c r="AK42" i="82" s="1"/>
  <c r="AJ31" i="82"/>
  <c r="AK31" i="82" s="1"/>
  <c r="AJ27" i="82"/>
  <c r="AK27" i="82" s="1"/>
  <c r="AJ23" i="82"/>
  <c r="AK23" i="82" s="1"/>
  <c r="AJ46" i="82"/>
  <c r="AK46" i="82" s="1"/>
  <c r="AJ19" i="82"/>
  <c r="AK19" i="82" s="1"/>
  <c r="AJ35" i="82"/>
  <c r="AK35" i="82" s="1"/>
  <c r="AJ32" i="82"/>
  <c r="AK32" i="82" s="1"/>
  <c r="AJ15" i="82"/>
  <c r="AK15" i="82" s="1"/>
  <c r="AJ11" i="82"/>
  <c r="AK11" i="82" s="1"/>
  <c r="AJ14" i="82"/>
  <c r="AK14" i="82" s="1"/>
  <c r="AJ28" i="82"/>
  <c r="AK28" i="82" s="1"/>
  <c r="AJ49" i="82"/>
  <c r="AK49" i="82" s="1"/>
  <c r="AJ13" i="82"/>
  <c r="AK13" i="82" s="1"/>
  <c r="AJ54" i="82"/>
  <c r="AK54" i="82" s="1"/>
  <c r="AJ50" i="82"/>
  <c r="AK50" i="82" s="1"/>
  <c r="AJ57" i="82"/>
  <c r="AK57" i="82" s="1"/>
  <c r="AJ20" i="82"/>
  <c r="AK20" i="82" s="1"/>
  <c r="AJ53" i="82"/>
  <c r="AK53" i="82" s="1"/>
  <c r="AJ60" i="82"/>
  <c r="AK60" i="82" s="1"/>
  <c r="AJ22" i="82"/>
  <c r="AK22" i="82" s="1"/>
  <c r="AJ8" i="82"/>
  <c r="AK8" i="82" s="1"/>
  <c r="AJ9" i="82"/>
  <c r="AK9" i="82" s="1"/>
  <c r="AJ26" i="82"/>
  <c r="AK26" i="82" s="1"/>
  <c r="AJ25" i="82"/>
  <c r="AK25" i="82" s="1"/>
  <c r="AJ17" i="82"/>
  <c r="AK17" i="82" s="1"/>
  <c r="AJ30" i="82"/>
  <c r="AK30" i="82" s="1"/>
  <c r="AJ21" i="82"/>
  <c r="AK21" i="82" s="1"/>
  <c r="AJ24" i="82"/>
  <c r="AK24" i="82" s="1"/>
  <c r="AJ29" i="82"/>
  <c r="AK29" i="82" s="1"/>
  <c r="AJ16" i="82"/>
  <c r="AK16" i="82" s="1"/>
  <c r="AJ34" i="82"/>
  <c r="AK34" i="82" s="1"/>
  <c r="AJ37" i="82"/>
  <c r="AK37" i="82" s="1"/>
  <c r="AJ45" i="82"/>
  <c r="AK45" i="82" s="1"/>
  <c r="AJ12" i="82"/>
  <c r="AK12" i="82" s="1"/>
  <c r="AJ33" i="82"/>
  <c r="AK33" i="82" s="1"/>
  <c r="AJ56" i="82"/>
  <c r="AK56" i="82" s="1"/>
  <c r="AJ40" i="82"/>
  <c r="AK40" i="82" s="1"/>
  <c r="AJ18" i="82"/>
  <c r="AK18" i="82" s="1"/>
  <c r="AJ38" i="82"/>
  <c r="AK38" i="82" s="1"/>
  <c r="AJ41" i="82"/>
  <c r="AK41" i="82" s="1"/>
  <c r="AJ10" i="82"/>
  <c r="AK10" i="82" s="1"/>
  <c r="AJ48" i="82"/>
  <c r="AK48" i="82" s="1"/>
  <c r="AJ52" i="82"/>
  <c r="AK52" i="82" s="1"/>
  <c r="AI83" i="86"/>
  <c r="AJ83" i="86" s="1"/>
  <c r="AI89" i="86"/>
  <c r="AJ89" i="86" s="1"/>
  <c r="AI97" i="86"/>
  <c r="AJ97" i="86" s="1"/>
  <c r="AI77" i="86"/>
  <c r="AJ77" i="86" s="1"/>
  <c r="AI87" i="86"/>
  <c r="AJ87" i="86" s="1"/>
  <c r="AI95" i="86"/>
  <c r="AJ95" i="86" s="1"/>
  <c r="AI82" i="86"/>
  <c r="AJ82" i="86" s="1"/>
  <c r="AI86" i="86"/>
  <c r="AJ86" i="86" s="1"/>
  <c r="AI94" i="86"/>
  <c r="AJ94" i="86" s="1"/>
  <c r="AI79" i="86"/>
  <c r="AJ79" i="86" s="1"/>
  <c r="AI85" i="86"/>
  <c r="AJ85" i="86" s="1"/>
  <c r="AI93" i="86"/>
  <c r="AJ93" i="86" s="1"/>
  <c r="AI101" i="86"/>
  <c r="AJ101" i="86" s="1"/>
  <c r="AI76" i="86"/>
  <c r="AJ76" i="86" s="1"/>
  <c r="AI84" i="86"/>
  <c r="AJ84" i="86" s="1"/>
  <c r="AI92" i="86"/>
  <c r="AJ92" i="86" s="1"/>
  <c r="AI100" i="86"/>
  <c r="AJ100" i="86" s="1"/>
  <c r="AI78" i="86"/>
  <c r="AJ78" i="86" s="1"/>
  <c r="AI90" i="86"/>
  <c r="AJ90" i="86" s="1"/>
  <c r="AI98" i="86"/>
  <c r="AJ98" i="86" s="1"/>
  <c r="AI80" i="86"/>
  <c r="AJ80" i="86" s="1"/>
  <c r="AI81" i="86"/>
  <c r="AJ81" i="86" s="1"/>
  <c r="AI88" i="86"/>
  <c r="AJ88" i="86" s="1"/>
  <c r="AI91" i="86"/>
  <c r="AJ91" i="86" s="1"/>
  <c r="AI96" i="86"/>
  <c r="AJ96" i="86" s="1"/>
  <c r="AI99" i="86"/>
  <c r="AJ99" i="86" s="1"/>
  <c r="AP66" i="79"/>
  <c r="AQ66" i="79" s="1"/>
  <c r="AP62" i="79"/>
  <c r="AQ62" i="79" s="1"/>
  <c r="AP58" i="79"/>
  <c r="AQ58" i="79" s="1"/>
  <c r="AP54" i="79"/>
  <c r="AQ54" i="79" s="1"/>
  <c r="AP50" i="79"/>
  <c r="AQ50" i="79" s="1"/>
  <c r="AP46" i="79"/>
  <c r="AQ46" i="79" s="1"/>
  <c r="AP42" i="79"/>
  <c r="AQ42" i="79" s="1"/>
  <c r="AP38" i="79"/>
  <c r="AQ38" i="79" s="1"/>
  <c r="AP34" i="79"/>
  <c r="AQ34" i="79" s="1"/>
  <c r="AP24" i="79"/>
  <c r="AQ24" i="79" s="1"/>
  <c r="AP21" i="79"/>
  <c r="AQ21" i="79" s="1"/>
  <c r="AP16" i="79"/>
  <c r="AQ16" i="79" s="1"/>
  <c r="AP13" i="79"/>
  <c r="AQ13" i="79" s="1"/>
  <c r="AP30" i="79"/>
  <c r="AQ30" i="79" s="1"/>
  <c r="AP26" i="79"/>
  <c r="AQ26" i="79" s="1"/>
  <c r="AP18" i="79"/>
  <c r="AQ18" i="79" s="1"/>
  <c r="AP10" i="79"/>
  <c r="AQ10" i="79" s="1"/>
  <c r="AP69" i="79"/>
  <c r="AQ69" i="79" s="1"/>
  <c r="AP65" i="79"/>
  <c r="AQ65" i="79" s="1"/>
  <c r="AP61" i="79"/>
  <c r="AQ61" i="79" s="1"/>
  <c r="AP57" i="79"/>
  <c r="AQ57" i="79" s="1"/>
  <c r="AP53" i="79"/>
  <c r="AQ53" i="79" s="1"/>
  <c r="AP49" i="79"/>
  <c r="AQ49" i="79" s="1"/>
  <c r="AP45" i="79"/>
  <c r="AQ45" i="79" s="1"/>
  <c r="AP41" i="79"/>
  <c r="AQ41" i="79" s="1"/>
  <c r="AP37" i="79"/>
  <c r="AQ37" i="79" s="1"/>
  <c r="AP33" i="79"/>
  <c r="AQ33" i="79" s="1"/>
  <c r="AP23" i="79"/>
  <c r="AQ23" i="79" s="1"/>
  <c r="AP15" i="79"/>
  <c r="AQ15" i="79" s="1"/>
  <c r="AP29" i="79"/>
  <c r="AQ29" i="79" s="1"/>
  <c r="AP68" i="79"/>
  <c r="AQ68" i="79" s="1"/>
  <c r="AP64" i="79"/>
  <c r="AQ64" i="79" s="1"/>
  <c r="AP60" i="79"/>
  <c r="AQ60" i="79" s="1"/>
  <c r="AP56" i="79"/>
  <c r="AQ56" i="79" s="1"/>
  <c r="AP52" i="79"/>
  <c r="AQ52" i="79" s="1"/>
  <c r="AP48" i="79"/>
  <c r="AQ48" i="79" s="1"/>
  <c r="AP44" i="79"/>
  <c r="AQ44" i="79" s="1"/>
  <c r="AP40" i="79"/>
  <c r="AQ40" i="79" s="1"/>
  <c r="AP36" i="79"/>
  <c r="AQ36" i="79" s="1"/>
  <c r="AP25" i="79"/>
  <c r="AQ25" i="79" s="1"/>
  <c r="AP20" i="79"/>
  <c r="AQ20" i="79" s="1"/>
  <c r="AP17" i="79"/>
  <c r="AQ17" i="79" s="1"/>
  <c r="AP12" i="79"/>
  <c r="AQ12" i="79" s="1"/>
  <c r="AP9" i="79"/>
  <c r="AQ9" i="79" s="1"/>
  <c r="AP32" i="79"/>
  <c r="AQ32" i="79" s="1"/>
  <c r="AP28" i="79"/>
  <c r="AQ28" i="79" s="1"/>
  <c r="AP22" i="79"/>
  <c r="AQ22" i="79" s="1"/>
  <c r="AP14" i="79"/>
  <c r="AQ14" i="79" s="1"/>
  <c r="AP67" i="79"/>
  <c r="AQ67" i="79" s="1"/>
  <c r="AP63" i="79"/>
  <c r="AQ63" i="79" s="1"/>
  <c r="AP59" i="79"/>
  <c r="AQ59" i="79" s="1"/>
  <c r="AP55" i="79"/>
  <c r="AQ55" i="79" s="1"/>
  <c r="AP51" i="79"/>
  <c r="AQ51" i="79" s="1"/>
  <c r="AP47" i="79"/>
  <c r="AQ47" i="79" s="1"/>
  <c r="AP43" i="79"/>
  <c r="AQ43" i="79" s="1"/>
  <c r="AP39" i="79"/>
  <c r="AQ39" i="79" s="1"/>
  <c r="AP35" i="79"/>
  <c r="AQ35" i="79" s="1"/>
  <c r="AP19" i="79"/>
  <c r="AQ19" i="79" s="1"/>
  <c r="AP11" i="79"/>
  <c r="AQ11" i="79" s="1"/>
  <c r="AP31" i="79"/>
  <c r="AQ31" i="79" s="1"/>
  <c r="AP27" i="79"/>
  <c r="AQ27" i="79" s="1"/>
  <c r="AP8" i="79"/>
  <c r="AQ8" i="79" s="1"/>
  <c r="AV76" i="86"/>
  <c r="AW76" i="86" s="1"/>
  <c r="AV85" i="86"/>
  <c r="AW85" i="86" s="1"/>
  <c r="AV93" i="86"/>
  <c r="AW93" i="86" s="1"/>
  <c r="AV101" i="86"/>
  <c r="AW101" i="86" s="1"/>
  <c r="AV78" i="86"/>
  <c r="AW78" i="86" s="1"/>
  <c r="AV91" i="86"/>
  <c r="AW91" i="86" s="1"/>
  <c r="AV99" i="86"/>
  <c r="AW99" i="86" s="1"/>
  <c r="AV83" i="86"/>
  <c r="AW83" i="86" s="1"/>
  <c r="AV90" i="86"/>
  <c r="AW90" i="86" s="1"/>
  <c r="AV98" i="86"/>
  <c r="AW98" i="86" s="1"/>
  <c r="AV80" i="86"/>
  <c r="AW80" i="86" s="1"/>
  <c r="AV89" i="86"/>
  <c r="AW89" i="86" s="1"/>
  <c r="AV97" i="86"/>
  <c r="AW97" i="86" s="1"/>
  <c r="AV77" i="86"/>
  <c r="AW77" i="86" s="1"/>
  <c r="AV88" i="86"/>
  <c r="AW88" i="86" s="1"/>
  <c r="AV96" i="86"/>
  <c r="AW96" i="86" s="1"/>
  <c r="AV79" i="86"/>
  <c r="AW79" i="86" s="1"/>
  <c r="AV86" i="86"/>
  <c r="AW86" i="86" s="1"/>
  <c r="AV94" i="86"/>
  <c r="AW94" i="86" s="1"/>
  <c r="AV84" i="86"/>
  <c r="AW84" i="86" s="1"/>
  <c r="AV87" i="86"/>
  <c r="AW87" i="86" s="1"/>
  <c r="AV92" i="86"/>
  <c r="AW92" i="86" s="1"/>
  <c r="AV81" i="86"/>
  <c r="AW81" i="86" s="1"/>
  <c r="AV95" i="86"/>
  <c r="AW95" i="86" s="1"/>
  <c r="AV82" i="86"/>
  <c r="AW82" i="86" s="1"/>
  <c r="AV100" i="86"/>
  <c r="AW100" i="86" s="1"/>
  <c r="AI56" i="66"/>
  <c r="AJ56" i="66" s="1"/>
  <c r="AI64" i="66"/>
  <c r="AJ64" i="66" s="1"/>
  <c r="AI72" i="66"/>
  <c r="AJ72" i="66" s="1"/>
  <c r="AI80" i="66"/>
  <c r="AJ80" i="66" s="1"/>
  <c r="AI88" i="66"/>
  <c r="AJ88" i="66" s="1"/>
  <c r="AI96" i="66"/>
  <c r="AJ96" i="66" s="1"/>
  <c r="AI53" i="66"/>
  <c r="AJ53" i="66" s="1"/>
  <c r="AI61" i="66"/>
  <c r="AJ61" i="66" s="1"/>
  <c r="AI69" i="66"/>
  <c r="AJ69" i="66" s="1"/>
  <c r="AI77" i="66"/>
  <c r="AJ77" i="66" s="1"/>
  <c r="AI85" i="66"/>
  <c r="AJ85" i="66" s="1"/>
  <c r="AI93" i="66"/>
  <c r="AJ93" i="66" s="1"/>
  <c r="AI101" i="66"/>
  <c r="AJ101" i="66" s="1"/>
  <c r="AI58" i="66"/>
  <c r="AJ58" i="66" s="1"/>
  <c r="AI66" i="66"/>
  <c r="AJ66" i="66" s="1"/>
  <c r="AI74" i="66"/>
  <c r="AJ74" i="66" s="1"/>
  <c r="AI82" i="66"/>
  <c r="AJ82" i="66" s="1"/>
  <c r="AI90" i="66"/>
  <c r="AJ90" i="66" s="1"/>
  <c r="AI98" i="66"/>
  <c r="AJ98" i="66" s="1"/>
  <c r="AI55" i="66"/>
  <c r="AJ55" i="66" s="1"/>
  <c r="AI63" i="66"/>
  <c r="AJ63" i="66" s="1"/>
  <c r="AI71" i="66"/>
  <c r="AJ71" i="66" s="1"/>
  <c r="AI79" i="66"/>
  <c r="AJ79" i="66" s="1"/>
  <c r="AI87" i="66"/>
  <c r="AJ87" i="66" s="1"/>
  <c r="AI95" i="66"/>
  <c r="AJ95" i="66" s="1"/>
  <c r="AI52" i="66"/>
  <c r="AJ52" i="66" s="1"/>
  <c r="AI60" i="66"/>
  <c r="AJ60" i="66" s="1"/>
  <c r="AI68" i="66"/>
  <c r="AJ68" i="66" s="1"/>
  <c r="AI76" i="66"/>
  <c r="AJ76" i="66" s="1"/>
  <c r="AI84" i="66"/>
  <c r="AJ84" i="66" s="1"/>
  <c r="AI92" i="66"/>
  <c r="AJ92" i="66" s="1"/>
  <c r="AI100" i="66"/>
  <c r="AJ100" i="66" s="1"/>
  <c r="AI57" i="66"/>
  <c r="AJ57" i="66" s="1"/>
  <c r="AI65" i="66"/>
  <c r="AJ65" i="66" s="1"/>
  <c r="AI73" i="66"/>
  <c r="AJ73" i="66" s="1"/>
  <c r="AI81" i="66"/>
  <c r="AJ81" i="66" s="1"/>
  <c r="AI89" i="66"/>
  <c r="AJ89" i="66" s="1"/>
  <c r="AI97" i="66"/>
  <c r="AJ97" i="66" s="1"/>
  <c r="AI54" i="66"/>
  <c r="AJ54" i="66" s="1"/>
  <c r="AI62" i="66"/>
  <c r="AJ62" i="66" s="1"/>
  <c r="AI70" i="66"/>
  <c r="AJ70" i="66" s="1"/>
  <c r="AI78" i="66"/>
  <c r="AJ78" i="66" s="1"/>
  <c r="AI86" i="66"/>
  <c r="AJ86" i="66" s="1"/>
  <c r="AI94" i="66"/>
  <c r="AJ94" i="66" s="1"/>
  <c r="AI51" i="66"/>
  <c r="AJ51" i="66" s="1"/>
  <c r="AI59" i="66"/>
  <c r="AJ59" i="66" s="1"/>
  <c r="AI67" i="66"/>
  <c r="AJ67" i="66" s="1"/>
  <c r="AI75" i="66"/>
  <c r="AJ75" i="66" s="1"/>
  <c r="AI83" i="66"/>
  <c r="AJ83" i="66" s="1"/>
  <c r="AI91" i="66"/>
  <c r="AJ91" i="66" s="1"/>
  <c r="AI99" i="66"/>
  <c r="AJ99" i="66" s="1"/>
  <c r="AI41" i="66"/>
  <c r="AJ41" i="66" s="1"/>
  <c r="AI47" i="66"/>
  <c r="AJ47" i="66" s="1"/>
  <c r="AI40" i="66"/>
  <c r="AJ40" i="66" s="1"/>
  <c r="AI44" i="66"/>
  <c r="AJ44" i="66" s="1"/>
  <c r="AI46" i="66"/>
  <c r="AJ46" i="66" s="1"/>
  <c r="AI50" i="66"/>
  <c r="AJ50" i="66" s="1"/>
  <c r="AI43" i="66"/>
  <c r="AJ43" i="66" s="1"/>
  <c r="AI49" i="66"/>
  <c r="AJ49" i="66" s="1"/>
  <c r="AI45" i="66"/>
  <c r="AJ45" i="66" s="1"/>
  <c r="AI48" i="66"/>
  <c r="AJ48" i="66" s="1"/>
  <c r="AI42" i="66"/>
  <c r="AJ42" i="66" s="1"/>
  <c r="AV46" i="66"/>
  <c r="AW46" i="66" s="1"/>
  <c r="AV57" i="66"/>
  <c r="AW57" i="66" s="1"/>
  <c r="AV65" i="66"/>
  <c r="AW65" i="66" s="1"/>
  <c r="AV73" i="66"/>
  <c r="AW73" i="66" s="1"/>
  <c r="AV81" i="66"/>
  <c r="AW81" i="66" s="1"/>
  <c r="AV89" i="66"/>
  <c r="AW89" i="66" s="1"/>
  <c r="AV97" i="66"/>
  <c r="AW97" i="66" s="1"/>
  <c r="AV45" i="66"/>
  <c r="AW45" i="66" s="1"/>
  <c r="AV54" i="66"/>
  <c r="AW54" i="66" s="1"/>
  <c r="AV62" i="66"/>
  <c r="AW62" i="66" s="1"/>
  <c r="AV70" i="66"/>
  <c r="AW70" i="66" s="1"/>
  <c r="AV78" i="66"/>
  <c r="AW78" i="66" s="1"/>
  <c r="AV86" i="66"/>
  <c r="AW86" i="66" s="1"/>
  <c r="AV94" i="66"/>
  <c r="AW94" i="66" s="1"/>
  <c r="AV44" i="66"/>
  <c r="AW44" i="66" s="1"/>
  <c r="AV51" i="66"/>
  <c r="AW51" i="66" s="1"/>
  <c r="AV59" i="66"/>
  <c r="AW59" i="66" s="1"/>
  <c r="AV67" i="66"/>
  <c r="AW67" i="66" s="1"/>
  <c r="AV75" i="66"/>
  <c r="AW75" i="66" s="1"/>
  <c r="AV83" i="66"/>
  <c r="AW83" i="66" s="1"/>
  <c r="AV91" i="66"/>
  <c r="AW91" i="66" s="1"/>
  <c r="AV99" i="66"/>
  <c r="AW99" i="66" s="1"/>
  <c r="AV43" i="66"/>
  <c r="AW43" i="66" s="1"/>
  <c r="AV56" i="66"/>
  <c r="AW56" i="66" s="1"/>
  <c r="AV64" i="66"/>
  <c r="AW64" i="66" s="1"/>
  <c r="AV72" i="66"/>
  <c r="AW72" i="66" s="1"/>
  <c r="AV80" i="66"/>
  <c r="AW80" i="66" s="1"/>
  <c r="AV88" i="66"/>
  <c r="AW88" i="66" s="1"/>
  <c r="AV96" i="66"/>
  <c r="AW96" i="66" s="1"/>
  <c r="AV42" i="66"/>
  <c r="AW42" i="66" s="1"/>
  <c r="AV50" i="66"/>
  <c r="AW50" i="66" s="1"/>
  <c r="AV53" i="66"/>
  <c r="AW53" i="66" s="1"/>
  <c r="AV61" i="66"/>
  <c r="AW61" i="66" s="1"/>
  <c r="AV69" i="66"/>
  <c r="AW69" i="66" s="1"/>
  <c r="AV77" i="66"/>
  <c r="AW77" i="66" s="1"/>
  <c r="AV85" i="66"/>
  <c r="AW85" i="66" s="1"/>
  <c r="AV93" i="66"/>
  <c r="AW93" i="66" s="1"/>
  <c r="AV101" i="66"/>
  <c r="AW101" i="66" s="1"/>
  <c r="AV41" i="66"/>
  <c r="AW41" i="66" s="1"/>
  <c r="AV49" i="66"/>
  <c r="AW49" i="66" s="1"/>
  <c r="AV58" i="66"/>
  <c r="AW58" i="66" s="1"/>
  <c r="AV66" i="66"/>
  <c r="AW66" i="66" s="1"/>
  <c r="AV74" i="66"/>
  <c r="AW74" i="66" s="1"/>
  <c r="AV82" i="66"/>
  <c r="AW82" i="66" s="1"/>
  <c r="AV90" i="66"/>
  <c r="AW90" i="66" s="1"/>
  <c r="AV98" i="66"/>
  <c r="AW98" i="66" s="1"/>
  <c r="AV40" i="66"/>
  <c r="AW40" i="66" s="1"/>
  <c r="AV48" i="66"/>
  <c r="AW48" i="66" s="1"/>
  <c r="AV55" i="66"/>
  <c r="AW55" i="66" s="1"/>
  <c r="AV63" i="66"/>
  <c r="AW63" i="66" s="1"/>
  <c r="AV71" i="66"/>
  <c r="AW71" i="66" s="1"/>
  <c r="AV79" i="66"/>
  <c r="AW79" i="66" s="1"/>
  <c r="AV87" i="66"/>
  <c r="AW87" i="66" s="1"/>
  <c r="AV95" i="66"/>
  <c r="AW95" i="66" s="1"/>
  <c r="AV47" i="66"/>
  <c r="AW47" i="66" s="1"/>
  <c r="AV52" i="66"/>
  <c r="AW52" i="66" s="1"/>
  <c r="AV60" i="66"/>
  <c r="AW60" i="66" s="1"/>
  <c r="AV68" i="66"/>
  <c r="AW68" i="66" s="1"/>
  <c r="AV76" i="66"/>
  <c r="AW76" i="66" s="1"/>
  <c r="AV84" i="66"/>
  <c r="AW84" i="66" s="1"/>
  <c r="AV92" i="66"/>
  <c r="AW92" i="66" s="1"/>
  <c r="AV100" i="66"/>
  <c r="AW100" i="66" s="1"/>
  <c r="AM78" i="86"/>
  <c r="AN78" i="86" s="1"/>
  <c r="AM90" i="86"/>
  <c r="AN90" i="86" s="1"/>
  <c r="AM98" i="86"/>
  <c r="AN98" i="86" s="1"/>
  <c r="AM80" i="86"/>
  <c r="AN80" i="86" s="1"/>
  <c r="AM88" i="86"/>
  <c r="AN88" i="86" s="1"/>
  <c r="AM96" i="86"/>
  <c r="AN96" i="86" s="1"/>
  <c r="AM77" i="86"/>
  <c r="AN77" i="86" s="1"/>
  <c r="AM87" i="86"/>
  <c r="AN87" i="86" s="1"/>
  <c r="AM95" i="86"/>
  <c r="AN95" i="86" s="1"/>
  <c r="AM82" i="86"/>
  <c r="AN82" i="86" s="1"/>
  <c r="AM86" i="86"/>
  <c r="AN86" i="86" s="1"/>
  <c r="AM94" i="86"/>
  <c r="AN94" i="86" s="1"/>
  <c r="AM79" i="86"/>
  <c r="AN79" i="86" s="1"/>
  <c r="AM85" i="86"/>
  <c r="AN85" i="86" s="1"/>
  <c r="AM93" i="86"/>
  <c r="AN93" i="86" s="1"/>
  <c r="AM101" i="86"/>
  <c r="AN101" i="86" s="1"/>
  <c r="AM76" i="86"/>
  <c r="AN76" i="86" s="1"/>
  <c r="AM81" i="86"/>
  <c r="AN81" i="86" s="1"/>
  <c r="AM91" i="86"/>
  <c r="AN91" i="86" s="1"/>
  <c r="AM99" i="86"/>
  <c r="AN99" i="86" s="1"/>
  <c r="AM92" i="86"/>
  <c r="AN92" i="86" s="1"/>
  <c r="AM97" i="86"/>
  <c r="AN97" i="86" s="1"/>
  <c r="AM100" i="86"/>
  <c r="AN100" i="86" s="1"/>
  <c r="AM83" i="86"/>
  <c r="AN83" i="86" s="1"/>
  <c r="AM84" i="86"/>
  <c r="AN84" i="86" s="1"/>
  <c r="AM89" i="86"/>
  <c r="AN89" i="86" s="1"/>
  <c r="AM50" i="74"/>
  <c r="AN50" i="74" s="1"/>
  <c r="AM51" i="74"/>
  <c r="AN51" i="74" s="1"/>
  <c r="AM29" i="74"/>
  <c r="AN29" i="74" s="1"/>
  <c r="AM44" i="74"/>
  <c r="AN44" i="74" s="1"/>
  <c r="AM33" i="74"/>
  <c r="AN33" i="74" s="1"/>
  <c r="AM37" i="74"/>
  <c r="AN37" i="74" s="1"/>
  <c r="AM45" i="74"/>
  <c r="AN45" i="74" s="1"/>
  <c r="AM41" i="74"/>
  <c r="AN41" i="74" s="1"/>
  <c r="AM25" i="74"/>
  <c r="AN25" i="74" s="1"/>
  <c r="AM36" i="74"/>
  <c r="AN36" i="74" s="1"/>
  <c r="AM16" i="74"/>
  <c r="AN16" i="74" s="1"/>
  <c r="AM18" i="74"/>
  <c r="AN18" i="74" s="1"/>
  <c r="AM19" i="74"/>
  <c r="AN19" i="74" s="1"/>
  <c r="AM20" i="74"/>
  <c r="AN20" i="74" s="1"/>
  <c r="AM21" i="74"/>
  <c r="AN21" i="74" s="1"/>
  <c r="AM22" i="74"/>
  <c r="AN22" i="74" s="1"/>
  <c r="AM30" i="74"/>
  <c r="AN30" i="74" s="1"/>
  <c r="AM23" i="74"/>
  <c r="AN23" i="74" s="1"/>
  <c r="AM24" i="74"/>
  <c r="AN24" i="74" s="1"/>
  <c r="AM35" i="74"/>
  <c r="AN35" i="74" s="1"/>
  <c r="AM47" i="74"/>
  <c r="AN47" i="74" s="1"/>
  <c r="AM46" i="74"/>
  <c r="AN46" i="74" s="1"/>
  <c r="AM38" i="74"/>
  <c r="AN38" i="74" s="1"/>
  <c r="AM26" i="74"/>
  <c r="AN26" i="74" s="1"/>
  <c r="AM34" i="74"/>
  <c r="AN34" i="74" s="1"/>
  <c r="AM52" i="74"/>
  <c r="AN52" i="74" s="1"/>
  <c r="AM43" i="74"/>
  <c r="AN43" i="74" s="1"/>
  <c r="AM39" i="74"/>
  <c r="AN39" i="74" s="1"/>
  <c r="AM32" i="74"/>
  <c r="AN32" i="74" s="1"/>
  <c r="AM40" i="74"/>
  <c r="AN40" i="74" s="1"/>
  <c r="AM31" i="74"/>
  <c r="AN31" i="74" s="1"/>
  <c r="AM42" i="74"/>
  <c r="AN42" i="74" s="1"/>
  <c r="AM28" i="74"/>
  <c r="AN28" i="74" s="1"/>
  <c r="AM17" i="74"/>
  <c r="AN17" i="74" s="1"/>
  <c r="BB77" i="75"/>
  <c r="BC77" i="75" s="1"/>
  <c r="BB71" i="75"/>
  <c r="BC71" i="75" s="1"/>
  <c r="BB70" i="75"/>
  <c r="BC70" i="75" s="1"/>
  <c r="BB69" i="75"/>
  <c r="BC69" i="75" s="1"/>
  <c r="BB94" i="75"/>
  <c r="BC94" i="75" s="1"/>
  <c r="BB93" i="75"/>
  <c r="BC93" i="75" s="1"/>
  <c r="BB92" i="75"/>
  <c r="BC92" i="75" s="1"/>
  <c r="BB91" i="75"/>
  <c r="BC91" i="75" s="1"/>
  <c r="BB90" i="75"/>
  <c r="BC90" i="75" s="1"/>
  <c r="BB83" i="75"/>
  <c r="BC83" i="75" s="1"/>
  <c r="BB82" i="75"/>
  <c r="BC82" i="75" s="1"/>
  <c r="BB68" i="75"/>
  <c r="BC68" i="75" s="1"/>
  <c r="BB67" i="75"/>
  <c r="BC67" i="75" s="1"/>
  <c r="BB89" i="75"/>
  <c r="BC89" i="75" s="1"/>
  <c r="BB81" i="75"/>
  <c r="BC81" i="75" s="1"/>
  <c r="BB76" i="75"/>
  <c r="BC76" i="75" s="1"/>
  <c r="BB66" i="75"/>
  <c r="BC66" i="75" s="1"/>
  <c r="BB88" i="75"/>
  <c r="BC88" i="75" s="1"/>
  <c r="BB75" i="75"/>
  <c r="BC75" i="75" s="1"/>
  <c r="BB74" i="75"/>
  <c r="BC74" i="75" s="1"/>
  <c r="BB65" i="75"/>
  <c r="BC65" i="75" s="1"/>
  <c r="BB80" i="75"/>
  <c r="BC80" i="75" s="1"/>
  <c r="BB73" i="75"/>
  <c r="BC73" i="75" s="1"/>
  <c r="BB64" i="75"/>
  <c r="BC64" i="75" s="1"/>
  <c r="BB63" i="75"/>
  <c r="BC63" i="75" s="1"/>
  <c r="BB62" i="75"/>
  <c r="BC62" i="75" s="1"/>
  <c r="BB61" i="75"/>
  <c r="BC61" i="75" s="1"/>
  <c r="BB60" i="75"/>
  <c r="BC60" i="75" s="1"/>
  <c r="BB87" i="75"/>
  <c r="BC87" i="75" s="1"/>
  <c r="BB86" i="75"/>
  <c r="BC86" i="75" s="1"/>
  <c r="BB59" i="75"/>
  <c r="BC59" i="75" s="1"/>
  <c r="BB58" i="75"/>
  <c r="BC58" i="75" s="1"/>
  <c r="BB57" i="75"/>
  <c r="BC57" i="75" s="1"/>
  <c r="BB85" i="75"/>
  <c r="BC85" i="75" s="1"/>
  <c r="BB79" i="75"/>
  <c r="BC79" i="75" s="1"/>
  <c r="BB72" i="75"/>
  <c r="BC72" i="75" s="1"/>
  <c r="BB56" i="75"/>
  <c r="BC56" i="75" s="1"/>
  <c r="BB55" i="75"/>
  <c r="BC55" i="75" s="1"/>
  <c r="BB84" i="75"/>
  <c r="BC84" i="75" s="1"/>
  <c r="BB78" i="75"/>
  <c r="BC78" i="75" s="1"/>
  <c r="BB54" i="75"/>
  <c r="BC54" i="75" s="1"/>
  <c r="AQ52" i="76"/>
  <c r="AR52" i="76" s="1"/>
  <c r="AQ47" i="76"/>
  <c r="AR47" i="76" s="1"/>
  <c r="AQ34" i="76"/>
  <c r="AR34" i="76" s="1"/>
  <c r="AQ33" i="76"/>
  <c r="AR33" i="76" s="1"/>
  <c r="AQ56" i="76"/>
  <c r="AR56" i="76" s="1"/>
  <c r="AQ51" i="76"/>
  <c r="AR51" i="76" s="1"/>
  <c r="AQ38" i="76"/>
  <c r="AR38" i="76" s="1"/>
  <c r="AQ37" i="76"/>
  <c r="AR37" i="76" s="1"/>
  <c r="AQ60" i="76"/>
  <c r="AR60" i="76" s="1"/>
  <c r="AQ55" i="76"/>
  <c r="AR55" i="76" s="1"/>
  <c r="AQ42" i="76"/>
  <c r="AR42" i="76" s="1"/>
  <c r="AQ41" i="76"/>
  <c r="AR41" i="76" s="1"/>
  <c r="AQ59" i="76"/>
  <c r="AR59" i="76" s="1"/>
  <c r="AQ46" i="76"/>
  <c r="AR46" i="76" s="1"/>
  <c r="AQ45" i="76"/>
  <c r="AR45" i="76" s="1"/>
  <c r="AQ32" i="76"/>
  <c r="AR32" i="76" s="1"/>
  <c r="AQ54" i="76"/>
  <c r="AR54" i="76" s="1"/>
  <c r="AQ53" i="76"/>
  <c r="AR53" i="76" s="1"/>
  <c r="AQ40" i="76"/>
  <c r="AR40" i="76" s="1"/>
  <c r="AQ35" i="76"/>
  <c r="AR35" i="76" s="1"/>
  <c r="AQ58" i="76"/>
  <c r="AR58" i="76" s="1"/>
  <c r="AQ57" i="76"/>
  <c r="AR57" i="76" s="1"/>
  <c r="AQ44" i="76"/>
  <c r="AR44" i="76" s="1"/>
  <c r="AQ39" i="76"/>
  <c r="AR39" i="76" s="1"/>
  <c r="AQ49" i="76"/>
  <c r="AR49" i="76" s="1"/>
  <c r="AQ13" i="76"/>
  <c r="AR13" i="76" s="1"/>
  <c r="AQ43" i="76"/>
  <c r="AR43" i="76" s="1"/>
  <c r="AQ28" i="76"/>
  <c r="AR28" i="76" s="1"/>
  <c r="AQ19" i="76"/>
  <c r="AR19" i="76" s="1"/>
  <c r="AQ12" i="76"/>
  <c r="AR12" i="76" s="1"/>
  <c r="AQ31" i="76"/>
  <c r="AR31" i="76" s="1"/>
  <c r="AQ24" i="76"/>
  <c r="AR24" i="76" s="1"/>
  <c r="AQ11" i="76"/>
  <c r="AR11" i="76" s="1"/>
  <c r="AQ50" i="76"/>
  <c r="AR50" i="76" s="1"/>
  <c r="AQ27" i="76"/>
  <c r="AR27" i="76" s="1"/>
  <c r="AQ18" i="76"/>
  <c r="AR18" i="76" s="1"/>
  <c r="AQ10" i="76"/>
  <c r="AR10" i="76" s="1"/>
  <c r="AQ23" i="76"/>
  <c r="AR23" i="76" s="1"/>
  <c r="AQ17" i="76"/>
  <c r="AR17" i="76" s="1"/>
  <c r="AQ9" i="76"/>
  <c r="AR9" i="76" s="1"/>
  <c r="AQ30" i="76"/>
  <c r="AR30" i="76" s="1"/>
  <c r="AQ22" i="76"/>
  <c r="AR22" i="76" s="1"/>
  <c r="AQ16" i="76"/>
  <c r="AR16" i="76" s="1"/>
  <c r="AQ8" i="76"/>
  <c r="AR8" i="76" s="1"/>
  <c r="AQ29" i="76"/>
  <c r="AR29" i="76" s="1"/>
  <c r="AQ26" i="76"/>
  <c r="AR26" i="76" s="1"/>
  <c r="AQ21" i="76"/>
  <c r="AR21" i="76" s="1"/>
  <c r="AQ15" i="76"/>
  <c r="AR15" i="76" s="1"/>
  <c r="AQ48" i="76"/>
  <c r="AR48" i="76" s="1"/>
  <c r="AQ36" i="76"/>
  <c r="AR36" i="76" s="1"/>
  <c r="AQ25" i="76"/>
  <c r="AR25" i="76" s="1"/>
  <c r="AQ14" i="76"/>
  <c r="AR14" i="76" s="1"/>
  <c r="AQ20" i="76"/>
  <c r="AR20" i="76" s="1"/>
  <c r="AT54" i="80"/>
  <c r="AT53" i="80"/>
  <c r="AU53" i="80" s="1"/>
  <c r="AT56" i="80"/>
  <c r="AU56" i="80" s="1"/>
  <c r="AT52" i="80"/>
  <c r="AU52" i="80" s="1"/>
  <c r="AT44" i="80"/>
  <c r="AU44" i="80" s="1"/>
  <c r="AT38" i="80"/>
  <c r="AU38" i="80" s="1"/>
  <c r="AT37" i="80"/>
  <c r="AU37" i="80" s="1"/>
  <c r="AT30" i="80"/>
  <c r="AU30" i="80" s="1"/>
  <c r="AT29" i="80"/>
  <c r="AT24" i="80"/>
  <c r="AU24" i="80" s="1"/>
  <c r="AT14" i="80"/>
  <c r="AU14" i="80" s="1"/>
  <c r="AT13" i="80"/>
  <c r="AU13" i="80" s="1"/>
  <c r="AT8" i="80"/>
  <c r="AU8" i="80" s="1"/>
  <c r="AT40" i="80"/>
  <c r="AU40" i="80" s="1"/>
  <c r="AT34" i="80"/>
  <c r="AU34" i="80" s="1"/>
  <c r="AT33" i="80"/>
  <c r="AU33" i="80" s="1"/>
  <c r="AT19" i="80"/>
  <c r="AU19" i="80" s="1"/>
  <c r="AT57" i="80"/>
  <c r="AU57" i="80" s="1"/>
  <c r="AT36" i="80"/>
  <c r="AU36" i="80" s="1"/>
  <c r="AT28" i="80"/>
  <c r="AU28" i="80" s="1"/>
  <c r="AT18" i="80"/>
  <c r="AU18" i="80" s="1"/>
  <c r="AT17" i="80"/>
  <c r="AU17" i="80" s="1"/>
  <c r="AT12" i="80"/>
  <c r="AU12" i="80" s="1"/>
  <c r="AU54" i="80"/>
  <c r="AT32" i="80"/>
  <c r="AU32" i="80" s="1"/>
  <c r="AT23" i="80"/>
  <c r="AU23" i="80" s="1"/>
  <c r="AT55" i="80"/>
  <c r="AU55" i="80" s="1"/>
  <c r="AT51" i="80"/>
  <c r="AU51" i="80" s="1"/>
  <c r="AT50" i="80"/>
  <c r="AU50" i="80" s="1"/>
  <c r="AT49" i="80"/>
  <c r="AU49" i="80" s="1"/>
  <c r="AT43" i="80"/>
  <c r="AU43" i="80" s="1"/>
  <c r="AT27" i="80"/>
  <c r="AU27" i="80" s="1"/>
  <c r="AT11" i="80"/>
  <c r="AT46" i="80"/>
  <c r="AU46" i="80" s="1"/>
  <c r="AT45" i="80"/>
  <c r="AU45" i="80" s="1"/>
  <c r="AT39" i="80"/>
  <c r="AU39" i="80" s="1"/>
  <c r="AT31" i="80"/>
  <c r="AU31" i="80" s="1"/>
  <c r="AT26" i="80"/>
  <c r="AU26" i="80" s="1"/>
  <c r="AT25" i="80"/>
  <c r="AU25" i="80" s="1"/>
  <c r="AT20" i="80"/>
  <c r="AU20" i="80" s="1"/>
  <c r="AT10" i="80"/>
  <c r="AU10" i="80" s="1"/>
  <c r="AT9" i="80"/>
  <c r="AU9" i="80" s="1"/>
  <c r="AT41" i="80"/>
  <c r="AU41" i="80" s="1"/>
  <c r="AT35" i="80"/>
  <c r="AU35" i="80" s="1"/>
  <c r="AT42" i="80"/>
  <c r="AU42" i="80" s="1"/>
  <c r="AT21" i="80"/>
  <c r="AU21" i="80" s="1"/>
  <c r="AT15" i="80"/>
  <c r="AU15" i="80" s="1"/>
  <c r="AT16" i="80"/>
  <c r="AU16" i="80" s="1"/>
  <c r="AT47" i="80"/>
  <c r="AU47" i="80" s="1"/>
  <c r="AT22" i="80"/>
  <c r="AU22" i="80" s="1"/>
  <c r="AU29" i="80"/>
  <c r="AT48" i="80"/>
  <c r="AU48" i="80" s="1"/>
  <c r="AU11" i="80"/>
  <c r="AJ102" i="81"/>
  <c r="AK102" i="81" s="1"/>
  <c r="AJ79" i="81"/>
  <c r="AK79" i="81" s="1"/>
  <c r="AJ71" i="81"/>
  <c r="AK71" i="81" s="1"/>
  <c r="AJ101" i="81"/>
  <c r="AK101" i="81" s="1"/>
  <c r="AJ95" i="81"/>
  <c r="AK95" i="81" s="1"/>
  <c r="AJ87" i="81"/>
  <c r="AK87" i="81" s="1"/>
  <c r="AJ77" i="81"/>
  <c r="AK77" i="81" s="1"/>
  <c r="AJ74" i="81"/>
  <c r="AK74" i="81" s="1"/>
  <c r="AJ91" i="81"/>
  <c r="AK91" i="81" s="1"/>
  <c r="AJ81" i="81"/>
  <c r="AK81" i="81" s="1"/>
  <c r="AJ59" i="81"/>
  <c r="AK59" i="81" s="1"/>
  <c r="AJ97" i="81"/>
  <c r="AK97" i="81" s="1"/>
  <c r="AJ85" i="81"/>
  <c r="AK85" i="81" s="1"/>
  <c r="AJ63" i="81"/>
  <c r="AK63" i="81" s="1"/>
  <c r="AJ40" i="81"/>
  <c r="AK40" i="81" s="1"/>
  <c r="AJ89" i="81"/>
  <c r="AK89" i="81" s="1"/>
  <c r="AJ39" i="81"/>
  <c r="AK39" i="81" s="1"/>
  <c r="AJ20" i="81"/>
  <c r="AK20" i="81" s="1"/>
  <c r="AJ103" i="81"/>
  <c r="AK103" i="81" s="1"/>
  <c r="AJ75" i="81"/>
  <c r="AK75" i="81" s="1"/>
  <c r="AJ47" i="81"/>
  <c r="AK47" i="81" s="1"/>
  <c r="AJ24" i="81"/>
  <c r="AK24" i="81" s="1"/>
  <c r="AJ16" i="81"/>
  <c r="AK16" i="81" s="1"/>
  <c r="AJ12" i="81"/>
  <c r="AK12" i="81" s="1"/>
  <c r="AJ83" i="81"/>
  <c r="AK83" i="81" s="1"/>
  <c r="AJ67" i="81"/>
  <c r="AK67" i="81" s="1"/>
  <c r="AJ55" i="81"/>
  <c r="AK55" i="81" s="1"/>
  <c r="AJ51" i="81"/>
  <c r="AK51" i="81" s="1"/>
  <c r="AJ41" i="81"/>
  <c r="AK41" i="81" s="1"/>
  <c r="AJ28" i="81"/>
  <c r="AK28" i="81" s="1"/>
  <c r="AJ32" i="81"/>
  <c r="AK32" i="81" s="1"/>
  <c r="AJ99" i="81"/>
  <c r="AK99" i="81" s="1"/>
  <c r="AJ93" i="81"/>
  <c r="AK93" i="81" s="1"/>
  <c r="AJ58" i="81"/>
  <c r="AK58" i="81" s="1"/>
  <c r="AJ36" i="81"/>
  <c r="AK36" i="81" s="1"/>
  <c r="AJ22" i="81"/>
  <c r="AK22" i="81" s="1"/>
  <c r="AJ10" i="81"/>
  <c r="AK10" i="81" s="1"/>
  <c r="AJ18" i="81"/>
  <c r="AK18" i="81" s="1"/>
  <c r="AJ76" i="81"/>
  <c r="AK76" i="81" s="1"/>
  <c r="AJ19" i="81"/>
  <c r="AK19" i="81" s="1"/>
  <c r="AJ53" i="81"/>
  <c r="AK53" i="81" s="1"/>
  <c r="AJ49" i="81"/>
  <c r="AK49" i="81" s="1"/>
  <c r="AJ44" i="81"/>
  <c r="AK44" i="81" s="1"/>
  <c r="AJ84" i="81"/>
  <c r="AK84" i="81" s="1"/>
  <c r="AJ42" i="81"/>
  <c r="AK42" i="81" s="1"/>
  <c r="AJ8" i="81"/>
  <c r="AK8" i="81" s="1"/>
  <c r="AJ48" i="81"/>
  <c r="AK48" i="81" s="1"/>
  <c r="AJ9" i="81"/>
  <c r="AK9" i="81" s="1"/>
  <c r="AJ82" i="81"/>
  <c r="AK82" i="81" s="1"/>
  <c r="AJ98" i="81"/>
  <c r="AK98" i="81" s="1"/>
  <c r="AJ69" i="81"/>
  <c r="AK69" i="81" s="1"/>
  <c r="AJ70" i="81"/>
  <c r="AK70" i="81" s="1"/>
  <c r="AJ23" i="81"/>
  <c r="AK23" i="81" s="1"/>
  <c r="AJ37" i="81"/>
  <c r="AK37" i="81" s="1"/>
  <c r="AJ33" i="81"/>
  <c r="AK33" i="81" s="1"/>
  <c r="AJ52" i="81"/>
  <c r="AK52" i="81" s="1"/>
  <c r="AJ21" i="81"/>
  <c r="AK21" i="81" s="1"/>
  <c r="AJ68" i="81"/>
  <c r="AK68" i="81" s="1"/>
  <c r="AJ104" i="81"/>
  <c r="AK104" i="81" s="1"/>
  <c r="AJ78" i="81"/>
  <c r="AK78" i="81" s="1"/>
  <c r="AJ65" i="81"/>
  <c r="AK65" i="81" s="1"/>
  <c r="AJ31" i="81"/>
  <c r="AK31" i="81" s="1"/>
  <c r="AJ90" i="81"/>
  <c r="AK90" i="81" s="1"/>
  <c r="AJ38" i="81"/>
  <c r="AK38" i="81" s="1"/>
  <c r="AJ13" i="81"/>
  <c r="AK13" i="81" s="1"/>
  <c r="AJ56" i="81"/>
  <c r="AK56" i="81" s="1"/>
  <c r="AJ30" i="81"/>
  <c r="AK30" i="81" s="1"/>
  <c r="AJ73" i="81"/>
  <c r="AK73" i="81" s="1"/>
  <c r="AJ66" i="81"/>
  <c r="AK66" i="81" s="1"/>
  <c r="AJ50" i="81"/>
  <c r="AK50" i="81" s="1"/>
  <c r="AJ27" i="81"/>
  <c r="AK27" i="81" s="1"/>
  <c r="AJ26" i="81"/>
  <c r="AK26" i="81" s="1"/>
  <c r="AJ45" i="81"/>
  <c r="AK45" i="81" s="1"/>
  <c r="AJ60" i="81"/>
  <c r="AK60" i="81" s="1"/>
  <c r="AJ88" i="81"/>
  <c r="AK88" i="81" s="1"/>
  <c r="AJ14" i="81"/>
  <c r="AK14" i="81" s="1"/>
  <c r="AJ54" i="81"/>
  <c r="AK54" i="81" s="1"/>
  <c r="AJ46" i="81"/>
  <c r="AK46" i="81" s="1"/>
  <c r="AJ25" i="81"/>
  <c r="AK25" i="81" s="1"/>
  <c r="AJ61" i="81"/>
  <c r="AK61" i="81" s="1"/>
  <c r="AJ35" i="81"/>
  <c r="AK35" i="81" s="1"/>
  <c r="AJ100" i="81"/>
  <c r="AK100" i="81" s="1"/>
  <c r="AJ17" i="81"/>
  <c r="AK17" i="81" s="1"/>
  <c r="AJ57" i="81"/>
  <c r="AK57" i="81" s="1"/>
  <c r="AJ11" i="81"/>
  <c r="AK11" i="81" s="1"/>
  <c r="AJ62" i="81"/>
  <c r="AK62" i="81" s="1"/>
  <c r="AJ80" i="81"/>
  <c r="AK80" i="81" s="1"/>
  <c r="AJ34" i="81"/>
  <c r="AK34" i="81" s="1"/>
  <c r="AJ72" i="81"/>
  <c r="AK72" i="81" s="1"/>
  <c r="AJ43" i="81"/>
  <c r="AK43" i="81" s="1"/>
  <c r="AJ86" i="81"/>
  <c r="AK86" i="81" s="1"/>
  <c r="AJ92" i="81"/>
  <c r="AK92" i="81" s="1"/>
  <c r="AJ15" i="81"/>
  <c r="AK15" i="81" s="1"/>
  <c r="AJ96" i="81"/>
  <c r="AK96" i="81" s="1"/>
  <c r="AJ64" i="81"/>
  <c r="AK64" i="81" s="1"/>
  <c r="AJ29" i="81"/>
  <c r="AK29" i="81" s="1"/>
  <c r="AJ94" i="81"/>
  <c r="AK94" i="81" s="1"/>
  <c r="AY52" i="82"/>
  <c r="AZ52" i="82" s="1"/>
  <c r="AY49" i="82"/>
  <c r="AZ49" i="82" s="1"/>
  <c r="AY48" i="82"/>
  <c r="AZ48" i="82" s="1"/>
  <c r="AY43" i="82"/>
  <c r="AZ43" i="82" s="1"/>
  <c r="AY41" i="82"/>
  <c r="AZ41" i="82" s="1"/>
  <c r="AY38" i="82"/>
  <c r="AZ38" i="82" s="1"/>
  <c r="AY45" i="82"/>
  <c r="AZ45" i="82" s="1"/>
  <c r="AY60" i="82"/>
  <c r="AZ60" i="82" s="1"/>
  <c r="AY58" i="82"/>
  <c r="AZ58" i="82" s="1"/>
  <c r="AY55" i="82"/>
  <c r="AZ55" i="82" s="1"/>
  <c r="AY44" i="82"/>
  <c r="AZ44" i="82" s="1"/>
  <c r="AY51" i="82"/>
  <c r="AZ51" i="82" s="1"/>
  <c r="AY47" i="82"/>
  <c r="AZ47" i="82" s="1"/>
  <c r="AY36" i="82"/>
  <c r="AZ36" i="82" s="1"/>
  <c r="AY59" i="82"/>
  <c r="AZ59" i="82" s="1"/>
  <c r="AY57" i="82"/>
  <c r="AZ57" i="82" s="1"/>
  <c r="AY54" i="82"/>
  <c r="AZ54" i="82" s="1"/>
  <c r="AY46" i="82"/>
  <c r="AZ46" i="82" s="1"/>
  <c r="AY42" i="82"/>
  <c r="AZ42" i="82" s="1"/>
  <c r="AY24" i="82"/>
  <c r="AZ24" i="82" s="1"/>
  <c r="AY21" i="82"/>
  <c r="AZ21" i="82" s="1"/>
  <c r="AY18" i="82"/>
  <c r="AZ18" i="82" s="1"/>
  <c r="AY53" i="82"/>
  <c r="AZ53" i="82" s="1"/>
  <c r="AY34" i="82"/>
  <c r="AZ34" i="82" s="1"/>
  <c r="AY20" i="82"/>
  <c r="AZ20" i="82" s="1"/>
  <c r="AY17" i="82"/>
  <c r="AZ17" i="82" s="1"/>
  <c r="AY14" i="82"/>
  <c r="AZ14" i="82" s="1"/>
  <c r="AY56" i="82"/>
  <c r="AZ56" i="82" s="1"/>
  <c r="AY50" i="82"/>
  <c r="AZ50" i="82" s="1"/>
  <c r="AY33" i="82"/>
  <c r="AZ33" i="82" s="1"/>
  <c r="AY31" i="82"/>
  <c r="AZ31" i="82" s="1"/>
  <c r="AY16" i="82"/>
  <c r="AZ16" i="82" s="1"/>
  <c r="AY13" i="82"/>
  <c r="AZ13" i="82" s="1"/>
  <c r="AY10" i="82"/>
  <c r="AZ10" i="82" s="1"/>
  <c r="AY40" i="82"/>
  <c r="AZ40" i="82" s="1"/>
  <c r="AY39" i="82"/>
  <c r="AZ39" i="82" s="1"/>
  <c r="AY27" i="82"/>
  <c r="AZ27" i="82" s="1"/>
  <c r="AY12" i="82"/>
  <c r="AZ12" i="82" s="1"/>
  <c r="AY9" i="82"/>
  <c r="AZ9" i="82" s="1"/>
  <c r="AY32" i="82"/>
  <c r="AZ32" i="82" s="1"/>
  <c r="AY23" i="82"/>
  <c r="AZ23" i="82" s="1"/>
  <c r="AY8" i="82"/>
  <c r="AZ8" i="82" s="1"/>
  <c r="AY29" i="82"/>
  <c r="AZ29" i="82" s="1"/>
  <c r="AY37" i="82"/>
  <c r="AZ37" i="82" s="1"/>
  <c r="AY30" i="82"/>
  <c r="AZ30" i="82" s="1"/>
  <c r="AY25" i="82"/>
  <c r="AZ25" i="82" s="1"/>
  <c r="AY35" i="82"/>
  <c r="AZ35" i="82" s="1"/>
  <c r="AY26" i="82"/>
  <c r="AZ26" i="82" s="1"/>
  <c r="AY22" i="82"/>
  <c r="AZ22" i="82" s="1"/>
  <c r="AY19" i="82"/>
  <c r="AZ19" i="82" s="1"/>
  <c r="AY15" i="82"/>
  <c r="AZ15" i="82" s="1"/>
  <c r="AY28" i="82"/>
  <c r="AZ28" i="82" s="1"/>
  <c r="AY11" i="82"/>
  <c r="AZ11" i="82" s="1"/>
  <c r="AW34" i="80"/>
  <c r="AX34" i="80" s="1"/>
  <c r="AW54" i="80"/>
  <c r="AX54" i="80" s="1"/>
  <c r="AW51" i="80"/>
  <c r="AX51" i="80" s="1"/>
  <c r="AW30" i="80"/>
  <c r="AX30" i="80" s="1"/>
  <c r="AW26" i="80"/>
  <c r="AX26" i="80" s="1"/>
  <c r="AW22" i="80"/>
  <c r="AX22" i="80" s="1"/>
  <c r="AW18" i="80"/>
  <c r="AX18" i="80" s="1"/>
  <c r="AW14" i="80"/>
  <c r="AX14" i="80" s="1"/>
  <c r="AW10" i="80"/>
  <c r="AX10" i="80" s="1"/>
  <c r="AW42" i="80"/>
  <c r="AX42" i="80" s="1"/>
  <c r="AW39" i="80"/>
  <c r="AX39" i="80" s="1"/>
  <c r="AW50" i="80"/>
  <c r="AX50" i="80" s="1"/>
  <c r="AW47" i="80"/>
  <c r="AX47" i="80" s="1"/>
  <c r="AW38" i="80"/>
  <c r="AX38" i="80" s="1"/>
  <c r="AW35" i="80"/>
  <c r="AX35" i="80" s="1"/>
  <c r="AW55" i="80"/>
  <c r="AX55" i="80" s="1"/>
  <c r="AW31" i="80"/>
  <c r="AX31" i="80" s="1"/>
  <c r="AW46" i="80"/>
  <c r="AX46" i="80" s="1"/>
  <c r="AW43" i="80"/>
  <c r="AX43" i="80" s="1"/>
  <c r="AW27" i="80"/>
  <c r="AX27" i="80" s="1"/>
  <c r="AW23" i="80"/>
  <c r="AX23" i="80" s="1"/>
  <c r="AW19" i="80"/>
  <c r="AX19" i="80" s="1"/>
  <c r="AW15" i="80"/>
  <c r="AX15" i="80" s="1"/>
  <c r="AW11" i="80"/>
  <c r="AX11" i="80" s="1"/>
  <c r="AW24" i="80"/>
  <c r="AX24" i="80" s="1"/>
  <c r="AW37" i="80"/>
  <c r="AX37" i="80" s="1"/>
  <c r="AW8" i="80"/>
  <c r="AX8" i="80" s="1"/>
  <c r="AW41" i="80"/>
  <c r="AX41" i="80" s="1"/>
  <c r="AW40" i="80"/>
  <c r="AX40" i="80" s="1"/>
  <c r="AW28" i="80"/>
  <c r="AX28" i="80" s="1"/>
  <c r="AW32" i="80"/>
  <c r="AX32" i="80" s="1"/>
  <c r="AW17" i="80"/>
  <c r="AX17" i="80" s="1"/>
  <c r="AW48" i="80"/>
  <c r="AX48" i="80" s="1"/>
  <c r="AW49" i="80"/>
  <c r="AX49" i="80" s="1"/>
  <c r="AW52" i="80"/>
  <c r="AX52" i="80" s="1"/>
  <c r="AW21" i="80"/>
  <c r="AX21" i="80" s="1"/>
  <c r="AW36" i="80"/>
  <c r="AX36" i="80" s="1"/>
  <c r="AW57" i="80"/>
  <c r="AX57" i="80" s="1"/>
  <c r="AW25" i="80"/>
  <c r="AX25" i="80" s="1"/>
  <c r="AW45" i="80"/>
  <c r="AX45" i="80" s="1"/>
  <c r="AW9" i="80"/>
  <c r="AX9" i="80" s="1"/>
  <c r="AW33" i="80"/>
  <c r="AX33" i="80" s="1"/>
  <c r="AW29" i="80"/>
  <c r="AX29" i="80" s="1"/>
  <c r="AW44" i="80"/>
  <c r="AX44" i="80" s="1"/>
  <c r="AW12" i="80"/>
  <c r="AX12" i="80" s="1"/>
  <c r="AW53" i="80"/>
  <c r="AX53" i="80" s="1"/>
  <c r="AW16" i="80"/>
  <c r="AX16" i="80" s="1"/>
  <c r="AW20" i="80"/>
  <c r="AX20" i="80" s="1"/>
  <c r="AW13" i="80"/>
  <c r="AX13" i="80" s="1"/>
  <c r="AW56" i="80"/>
  <c r="AX56" i="80" s="1"/>
  <c r="AV62" i="79"/>
  <c r="AW62" i="79" s="1"/>
  <c r="AV54" i="79"/>
  <c r="AW54" i="79" s="1"/>
  <c r="AV46" i="79"/>
  <c r="AW46" i="79" s="1"/>
  <c r="AV38" i="79"/>
  <c r="AW38" i="79" s="1"/>
  <c r="AV20" i="79"/>
  <c r="AW20" i="79" s="1"/>
  <c r="AV18" i="79"/>
  <c r="AW18" i="79" s="1"/>
  <c r="AV67" i="79"/>
  <c r="AW67" i="79" s="1"/>
  <c r="AV59" i="79"/>
  <c r="AW59" i="79" s="1"/>
  <c r="AV51" i="79"/>
  <c r="AW51" i="79" s="1"/>
  <c r="AV43" i="79"/>
  <c r="AW43" i="79" s="1"/>
  <c r="AV35" i="79"/>
  <c r="AW35" i="79" s="1"/>
  <c r="AV30" i="79"/>
  <c r="AW30" i="79" s="1"/>
  <c r="AV16" i="79"/>
  <c r="AW16" i="79" s="1"/>
  <c r="AV14" i="79"/>
  <c r="AW14" i="79" s="1"/>
  <c r="AV64" i="79"/>
  <c r="AW64" i="79" s="1"/>
  <c r="AV56" i="79"/>
  <c r="AW56" i="79" s="1"/>
  <c r="AV48" i="79"/>
  <c r="AW48" i="79" s="1"/>
  <c r="AV40" i="79"/>
  <c r="AW40" i="79" s="1"/>
  <c r="AV27" i="79"/>
  <c r="AW27" i="79" s="1"/>
  <c r="AV25" i="79"/>
  <c r="AW25" i="79" s="1"/>
  <c r="AV23" i="79"/>
  <c r="AW23" i="79" s="1"/>
  <c r="AV12" i="79"/>
  <c r="AW12" i="79" s="1"/>
  <c r="AV10" i="79"/>
  <c r="AW10" i="79" s="1"/>
  <c r="AV69" i="79"/>
  <c r="AW69" i="79" s="1"/>
  <c r="AV61" i="79"/>
  <c r="AW61" i="79" s="1"/>
  <c r="AV53" i="79"/>
  <c r="AW53" i="79" s="1"/>
  <c r="AV45" i="79"/>
  <c r="AW45" i="79" s="1"/>
  <c r="AV37" i="79"/>
  <c r="AW37" i="79" s="1"/>
  <c r="AV32" i="79"/>
  <c r="AW32" i="79" s="1"/>
  <c r="AV21" i="79"/>
  <c r="AW21" i="79" s="1"/>
  <c r="AV19" i="79"/>
  <c r="AW19" i="79" s="1"/>
  <c r="AV8" i="79"/>
  <c r="AW8" i="79" s="1"/>
  <c r="AV66" i="79"/>
  <c r="AW66" i="79" s="1"/>
  <c r="AV58" i="79"/>
  <c r="AW58" i="79" s="1"/>
  <c r="AV50" i="79"/>
  <c r="AW50" i="79" s="1"/>
  <c r="AV42" i="79"/>
  <c r="AW42" i="79" s="1"/>
  <c r="AV34" i="79"/>
  <c r="AW34" i="79" s="1"/>
  <c r="AV29" i="79"/>
  <c r="AW29" i="79" s="1"/>
  <c r="AV17" i="79"/>
  <c r="AW17" i="79" s="1"/>
  <c r="AV15" i="79"/>
  <c r="AW15" i="79" s="1"/>
  <c r="AV63" i="79"/>
  <c r="AW63" i="79" s="1"/>
  <c r="AV55" i="79"/>
  <c r="AW55" i="79" s="1"/>
  <c r="AV47" i="79"/>
  <c r="AW47" i="79" s="1"/>
  <c r="AV39" i="79"/>
  <c r="AW39" i="79" s="1"/>
  <c r="AV13" i="79"/>
  <c r="AW13" i="79" s="1"/>
  <c r="AV11" i="79"/>
  <c r="AW11" i="79" s="1"/>
  <c r="AV68" i="79"/>
  <c r="AW68" i="79" s="1"/>
  <c r="AV60" i="79"/>
  <c r="AW60" i="79" s="1"/>
  <c r="AV52" i="79"/>
  <c r="AW52" i="79" s="1"/>
  <c r="AV44" i="79"/>
  <c r="AW44" i="79" s="1"/>
  <c r="AV36" i="79"/>
  <c r="AW36" i="79" s="1"/>
  <c r="AV31" i="79"/>
  <c r="AW31" i="79" s="1"/>
  <c r="AV26" i="79"/>
  <c r="AW26" i="79" s="1"/>
  <c r="AV9" i="79"/>
  <c r="AW9" i="79" s="1"/>
  <c r="AV65" i="79"/>
  <c r="AW65" i="79" s="1"/>
  <c r="AV57" i="79"/>
  <c r="AW57" i="79" s="1"/>
  <c r="AV49" i="79"/>
  <c r="AW49" i="79" s="1"/>
  <c r="AV41" i="79"/>
  <c r="AW41" i="79" s="1"/>
  <c r="AV33" i="79"/>
  <c r="AW33" i="79" s="1"/>
  <c r="AV28" i="79"/>
  <c r="AW28" i="79" s="1"/>
  <c r="AV24" i="79"/>
  <c r="AW24" i="79" s="1"/>
  <c r="AV22" i="79"/>
  <c r="AW22" i="79" s="1"/>
  <c r="AW58" i="76"/>
  <c r="AX58" i="76" s="1"/>
  <c r="AW45" i="76"/>
  <c r="AX45" i="76" s="1"/>
  <c r="AW33" i="76"/>
  <c r="AX33" i="76" s="1"/>
  <c r="AW28" i="76"/>
  <c r="AX28" i="76" s="1"/>
  <c r="AW18" i="76"/>
  <c r="AX18" i="76" s="1"/>
  <c r="AW48" i="76"/>
  <c r="AX48" i="76" s="1"/>
  <c r="AW42" i="76"/>
  <c r="AX42" i="76" s="1"/>
  <c r="AW36" i="76"/>
  <c r="AX36" i="76" s="1"/>
  <c r="AW54" i="76"/>
  <c r="AX54" i="76" s="1"/>
  <c r="AW30" i="76"/>
  <c r="AX30" i="76" s="1"/>
  <c r="AW20" i="76"/>
  <c r="AX20" i="76" s="1"/>
  <c r="AW10" i="76"/>
  <c r="AX10" i="76" s="1"/>
  <c r="AW41" i="76"/>
  <c r="AX41" i="76" s="1"/>
  <c r="AW50" i="76"/>
  <c r="AX50" i="76" s="1"/>
  <c r="AW44" i="76"/>
  <c r="AX44" i="76" s="1"/>
  <c r="AW38" i="76"/>
  <c r="AX38" i="76" s="1"/>
  <c r="AW32" i="76"/>
  <c r="AX32" i="76" s="1"/>
  <c r="AW27" i="76"/>
  <c r="AX27" i="76" s="1"/>
  <c r="AW56" i="76"/>
  <c r="AX56" i="76" s="1"/>
  <c r="AW8" i="76"/>
  <c r="AX8" i="76" s="1"/>
  <c r="AW46" i="76"/>
  <c r="AX46" i="76" s="1"/>
  <c r="AW34" i="76"/>
  <c r="AX34" i="76" s="1"/>
  <c r="AW19" i="76"/>
  <c r="AX19" i="76" s="1"/>
  <c r="AW52" i="76"/>
  <c r="AX52" i="76" s="1"/>
  <c r="AW40" i="76"/>
  <c r="AX40" i="76" s="1"/>
  <c r="AW31" i="76"/>
  <c r="AX31" i="76" s="1"/>
  <c r="AW26" i="76"/>
  <c r="AX26" i="76" s="1"/>
  <c r="AW22" i="76"/>
  <c r="AX22" i="76" s="1"/>
  <c r="AW12" i="76"/>
  <c r="AX12" i="76" s="1"/>
  <c r="AW37" i="76"/>
  <c r="AX37" i="76" s="1"/>
  <c r="AW35" i="76"/>
  <c r="AX35" i="76" s="1"/>
  <c r="AW39" i="76"/>
  <c r="AX39" i="76" s="1"/>
  <c r="AW59" i="76"/>
  <c r="AX59" i="76" s="1"/>
  <c r="AW23" i="76"/>
  <c r="AX23" i="76" s="1"/>
  <c r="AW43" i="76"/>
  <c r="AX43" i="76" s="1"/>
  <c r="AW14" i="76"/>
  <c r="AX14" i="76" s="1"/>
  <c r="AW24" i="76"/>
  <c r="AX24" i="76" s="1"/>
  <c r="AW55" i="76"/>
  <c r="AX55" i="76" s="1"/>
  <c r="AW47" i="76"/>
  <c r="AX47" i="76" s="1"/>
  <c r="AW11" i="76"/>
  <c r="AX11" i="76" s="1"/>
  <c r="AW13" i="76"/>
  <c r="AX13" i="76" s="1"/>
  <c r="AW53" i="76"/>
  <c r="AX53" i="76" s="1"/>
  <c r="AW17" i="76"/>
  <c r="AX17" i="76" s="1"/>
  <c r="AW49" i="76"/>
  <c r="AX49" i="76" s="1"/>
  <c r="AW60" i="76"/>
  <c r="AX60" i="76" s="1"/>
  <c r="AW51" i="76"/>
  <c r="AX51" i="76" s="1"/>
  <c r="AW21" i="76"/>
  <c r="AX21" i="76" s="1"/>
  <c r="AW57" i="76"/>
  <c r="AX57" i="76" s="1"/>
  <c r="AW25" i="76"/>
  <c r="AX25" i="76" s="1"/>
  <c r="AW15" i="76"/>
  <c r="AX15" i="76" s="1"/>
  <c r="AW9" i="76"/>
  <c r="AX9" i="76" s="1"/>
  <c r="AW16" i="76"/>
  <c r="AX16" i="76" s="1"/>
  <c r="AW29" i="76"/>
  <c r="AX29" i="76" s="1"/>
  <c r="AY90" i="66"/>
  <c r="AZ90" i="66" s="1"/>
  <c r="AY91" i="66"/>
  <c r="AZ91" i="66" s="1"/>
  <c r="AY42" i="66"/>
  <c r="AZ42" i="66" s="1"/>
  <c r="AY46" i="66"/>
  <c r="AZ46" i="66" s="1"/>
  <c r="AY49" i="66"/>
  <c r="AZ49" i="66" s="1"/>
  <c r="AY88" i="66"/>
  <c r="AZ88" i="66" s="1"/>
  <c r="AY89" i="66"/>
  <c r="AZ89" i="66" s="1"/>
  <c r="AY86" i="66"/>
  <c r="AZ86" i="66" s="1"/>
  <c r="AY87" i="66"/>
  <c r="AZ87" i="66" s="1"/>
  <c r="AY41" i="66"/>
  <c r="AZ41" i="66" s="1"/>
  <c r="AY45" i="66"/>
  <c r="AZ45" i="66" s="1"/>
  <c r="AY84" i="66"/>
  <c r="AZ84" i="66" s="1"/>
  <c r="AY85" i="66"/>
  <c r="AZ85" i="66" s="1"/>
  <c r="AY82" i="66"/>
  <c r="AZ82" i="66" s="1"/>
  <c r="AY83" i="66"/>
  <c r="AZ83" i="66" s="1"/>
  <c r="AY40" i="66"/>
  <c r="AZ40" i="66" s="1"/>
  <c r="AY44" i="66"/>
  <c r="AZ44" i="66" s="1"/>
  <c r="AY48" i="66"/>
  <c r="AZ48" i="66" s="1"/>
  <c r="AY80" i="66"/>
  <c r="AZ80" i="66" s="1"/>
  <c r="AY81" i="66"/>
  <c r="AZ81" i="66" s="1"/>
  <c r="AY78" i="66"/>
  <c r="AZ78" i="66" s="1"/>
  <c r="AY79" i="66"/>
  <c r="AZ79" i="66" s="1"/>
  <c r="AY43" i="66"/>
  <c r="AZ43" i="66" s="1"/>
  <c r="AY47" i="66"/>
  <c r="AZ47" i="66" s="1"/>
  <c r="AY50" i="66"/>
  <c r="AZ50" i="66" s="1"/>
  <c r="AY51" i="66"/>
  <c r="AZ51" i="66" s="1"/>
  <c r="AY52" i="66"/>
  <c r="AZ52" i="66" s="1"/>
  <c r="AY53" i="66"/>
  <c r="AZ53" i="66" s="1"/>
  <c r="AY54" i="66"/>
  <c r="AZ54" i="66" s="1"/>
  <c r="AY55" i="66"/>
  <c r="AZ55" i="66" s="1"/>
  <c r="AY56" i="66"/>
  <c r="AZ56" i="66" s="1"/>
  <c r="AY57" i="66"/>
  <c r="AZ57" i="66" s="1"/>
  <c r="AY58" i="66"/>
  <c r="AZ58" i="66" s="1"/>
  <c r="AY59" i="66"/>
  <c r="AZ59" i="66" s="1"/>
  <c r="AY60" i="66"/>
  <c r="AZ60" i="66" s="1"/>
  <c r="AY61" i="66"/>
  <c r="AZ61" i="66" s="1"/>
  <c r="AY62" i="66"/>
  <c r="AZ62" i="66" s="1"/>
  <c r="AY63" i="66"/>
  <c r="AZ63" i="66" s="1"/>
  <c r="AY64" i="66"/>
  <c r="AZ64" i="66" s="1"/>
  <c r="AY65" i="66"/>
  <c r="AZ65" i="66" s="1"/>
  <c r="AY66" i="66"/>
  <c r="AZ66" i="66" s="1"/>
  <c r="AY67" i="66"/>
  <c r="AZ67" i="66" s="1"/>
  <c r="AY68" i="66"/>
  <c r="AZ68" i="66" s="1"/>
  <c r="AY69" i="66"/>
  <c r="AZ69" i="66" s="1"/>
  <c r="AY70" i="66"/>
  <c r="AZ70" i="66" s="1"/>
  <c r="AY71" i="66"/>
  <c r="AZ71" i="66" s="1"/>
  <c r="AY72" i="66"/>
  <c r="AZ72" i="66" s="1"/>
  <c r="AY73" i="66"/>
  <c r="AZ73" i="66" s="1"/>
  <c r="AY74" i="66"/>
  <c r="AZ74" i="66" s="1"/>
  <c r="AY75" i="66"/>
  <c r="AZ75" i="66" s="1"/>
  <c r="AY76" i="66"/>
  <c r="AZ76" i="66" s="1"/>
  <c r="AY77" i="66"/>
  <c r="AZ77" i="66" s="1"/>
  <c r="AY95" i="66"/>
  <c r="AZ95" i="66" s="1"/>
  <c r="AY99" i="66"/>
  <c r="AZ99" i="66" s="1"/>
  <c r="AY94" i="66"/>
  <c r="AZ94" i="66" s="1"/>
  <c r="AY98" i="66"/>
  <c r="AZ98" i="66" s="1"/>
  <c r="AY92" i="66"/>
  <c r="AZ92" i="66" s="1"/>
  <c r="AY93" i="66"/>
  <c r="AZ93" i="66" s="1"/>
  <c r="AY97" i="66"/>
  <c r="AZ97" i="66" s="1"/>
  <c r="AY101" i="66"/>
  <c r="AZ101" i="66" s="1"/>
  <c r="AY96" i="66"/>
  <c r="AZ96" i="66" s="1"/>
  <c r="AY100" i="66"/>
  <c r="AZ100" i="66" s="1"/>
  <c r="AY63" i="75"/>
  <c r="AZ63" i="75" s="1"/>
  <c r="AY58" i="75"/>
  <c r="AZ58" i="75" s="1"/>
  <c r="AY78" i="75"/>
  <c r="AZ78" i="75" s="1"/>
  <c r="AY70" i="75"/>
  <c r="AZ70" i="75" s="1"/>
  <c r="AY62" i="75"/>
  <c r="AZ62" i="75" s="1"/>
  <c r="AY72" i="75"/>
  <c r="AZ72" i="75" s="1"/>
  <c r="AY92" i="75"/>
  <c r="AZ92" i="75" s="1"/>
  <c r="AY88" i="75"/>
  <c r="AZ88" i="75" s="1"/>
  <c r="AY84" i="75"/>
  <c r="AZ84" i="75" s="1"/>
  <c r="AY80" i="75"/>
  <c r="AZ80" i="75" s="1"/>
  <c r="AY75" i="75"/>
  <c r="AZ75" i="75" s="1"/>
  <c r="AY74" i="75"/>
  <c r="AZ74" i="75" s="1"/>
  <c r="AY64" i="75"/>
  <c r="AZ64" i="75" s="1"/>
  <c r="AY55" i="75"/>
  <c r="AZ55" i="75" s="1"/>
  <c r="AY91" i="75"/>
  <c r="AZ91" i="75" s="1"/>
  <c r="AY87" i="75"/>
  <c r="AZ87" i="75" s="1"/>
  <c r="AY83" i="75"/>
  <c r="AZ83" i="75" s="1"/>
  <c r="AY76" i="75"/>
  <c r="AZ76" i="75" s="1"/>
  <c r="AY59" i="75"/>
  <c r="AZ59" i="75" s="1"/>
  <c r="AY79" i="75"/>
  <c r="AZ79" i="75" s="1"/>
  <c r="AY71" i="75"/>
  <c r="AZ71" i="75" s="1"/>
  <c r="AY67" i="75"/>
  <c r="AZ67" i="75" s="1"/>
  <c r="AY54" i="75"/>
  <c r="AZ54" i="75" s="1"/>
  <c r="AY86" i="75"/>
  <c r="AZ86" i="75" s="1"/>
  <c r="AY69" i="75"/>
  <c r="AZ69" i="75" s="1"/>
  <c r="AY94" i="75"/>
  <c r="AZ94" i="75" s="1"/>
  <c r="AY56" i="75"/>
  <c r="AZ56" i="75" s="1"/>
  <c r="AY57" i="75"/>
  <c r="AZ57" i="75" s="1"/>
  <c r="AY90" i="75"/>
  <c r="AZ90" i="75" s="1"/>
  <c r="AY68" i="75"/>
  <c r="AZ68" i="75" s="1"/>
  <c r="AY73" i="75"/>
  <c r="AZ73" i="75" s="1"/>
  <c r="AY89" i="75"/>
  <c r="AZ89" i="75" s="1"/>
  <c r="AY66" i="75"/>
  <c r="AZ66" i="75" s="1"/>
  <c r="AY81" i="75"/>
  <c r="AZ81" i="75" s="1"/>
  <c r="AY60" i="75"/>
  <c r="AZ60" i="75" s="1"/>
  <c r="AY77" i="75"/>
  <c r="AZ77" i="75" s="1"/>
  <c r="AY61" i="75"/>
  <c r="AZ61" i="75" s="1"/>
  <c r="AY85" i="75"/>
  <c r="AZ85" i="75" s="1"/>
  <c r="AY82" i="75"/>
  <c r="AZ82" i="75" s="1"/>
  <c r="AY93" i="75"/>
  <c r="AZ93" i="75" s="1"/>
  <c r="AY65" i="75"/>
  <c r="AZ65" i="75" s="1"/>
  <c r="AV37" i="82"/>
  <c r="AW37" i="82" s="1"/>
  <c r="AV29" i="82"/>
  <c r="AW29" i="82" s="1"/>
  <c r="AV46" i="82"/>
  <c r="AW46" i="82" s="1"/>
  <c r="AV39" i="82"/>
  <c r="AW39" i="82" s="1"/>
  <c r="AV31" i="82"/>
  <c r="AW31" i="82" s="1"/>
  <c r="AV26" i="82"/>
  <c r="AW26" i="82" s="1"/>
  <c r="AV23" i="82"/>
  <c r="AW23" i="82" s="1"/>
  <c r="AV41" i="82"/>
  <c r="AW41" i="82" s="1"/>
  <c r="AV35" i="82"/>
  <c r="AW35" i="82" s="1"/>
  <c r="AV57" i="82"/>
  <c r="AW57" i="82" s="1"/>
  <c r="AV14" i="82"/>
  <c r="AW14" i="82" s="1"/>
  <c r="AV54" i="82"/>
  <c r="AW54" i="82" s="1"/>
  <c r="AV47" i="82"/>
  <c r="AW47" i="82" s="1"/>
  <c r="AV42" i="82"/>
  <c r="AW42" i="82" s="1"/>
  <c r="AV38" i="82"/>
  <c r="AW38" i="82" s="1"/>
  <c r="AV30" i="82"/>
  <c r="AW30" i="82" s="1"/>
  <c r="AV22" i="82"/>
  <c r="AW22" i="82" s="1"/>
  <c r="AV10" i="82"/>
  <c r="AW10" i="82" s="1"/>
  <c r="AV58" i="82"/>
  <c r="AW58" i="82" s="1"/>
  <c r="AV50" i="82"/>
  <c r="AW50" i="82" s="1"/>
  <c r="AV45" i="82"/>
  <c r="AW45" i="82" s="1"/>
  <c r="AV34" i="82"/>
  <c r="AW34" i="82" s="1"/>
  <c r="AV43" i="82"/>
  <c r="AW43" i="82" s="1"/>
  <c r="AV18" i="82"/>
  <c r="AW18" i="82" s="1"/>
  <c r="AV15" i="82"/>
  <c r="AW15" i="82" s="1"/>
  <c r="AV52" i="82"/>
  <c r="AW52" i="82" s="1"/>
  <c r="AV60" i="82"/>
  <c r="AW60" i="82" s="1"/>
  <c r="AV13" i="82"/>
  <c r="AW13" i="82" s="1"/>
  <c r="AV51" i="82"/>
  <c r="AW51" i="82" s="1"/>
  <c r="AV24" i="82"/>
  <c r="AW24" i="82" s="1"/>
  <c r="AV56" i="82"/>
  <c r="AW56" i="82" s="1"/>
  <c r="AV19" i="82"/>
  <c r="AW19" i="82" s="1"/>
  <c r="AV25" i="82"/>
  <c r="AW25" i="82" s="1"/>
  <c r="AV20" i="82"/>
  <c r="AW20" i="82" s="1"/>
  <c r="AV40" i="82"/>
  <c r="AW40" i="82" s="1"/>
  <c r="AV27" i="82"/>
  <c r="AW27" i="82" s="1"/>
  <c r="AV44" i="82"/>
  <c r="AW44" i="82" s="1"/>
  <c r="AV53" i="82"/>
  <c r="AW53" i="82" s="1"/>
  <c r="AV17" i="82"/>
  <c r="AW17" i="82" s="1"/>
  <c r="AV49" i="82"/>
  <c r="AW49" i="82" s="1"/>
  <c r="AV9" i="82"/>
  <c r="AW9" i="82" s="1"/>
  <c r="AV11" i="82"/>
  <c r="AW11" i="82" s="1"/>
  <c r="AV48" i="82"/>
  <c r="AW48" i="82" s="1"/>
  <c r="AV59" i="82"/>
  <c r="AW59" i="82" s="1"/>
  <c r="AV16" i="82"/>
  <c r="AW16" i="82" s="1"/>
  <c r="AV55" i="82"/>
  <c r="AW55" i="82" s="1"/>
  <c r="AV28" i="82"/>
  <c r="AW28" i="82" s="1"/>
  <c r="AV21" i="82"/>
  <c r="AW21" i="82" s="1"/>
  <c r="AV32" i="82"/>
  <c r="AW32" i="82" s="1"/>
  <c r="AV8" i="82"/>
  <c r="AW8" i="82" s="1"/>
  <c r="AV12" i="82"/>
  <c r="AW12" i="82" s="1"/>
  <c r="AV36" i="82"/>
  <c r="AW36" i="82" s="1"/>
  <c r="AV33" i="82"/>
  <c r="AW33" i="82" s="1"/>
  <c r="AY83" i="86"/>
  <c r="AZ83" i="86" s="1"/>
  <c r="AY78" i="86"/>
  <c r="AZ78" i="86" s="1"/>
  <c r="AY82" i="86"/>
  <c r="AZ82" i="86" s="1"/>
  <c r="AY77" i="86"/>
  <c r="AZ77" i="86" s="1"/>
  <c r="AY81" i="86"/>
  <c r="AZ81" i="86" s="1"/>
  <c r="AY88" i="86"/>
  <c r="AZ88" i="86" s="1"/>
  <c r="AY76" i="86"/>
  <c r="AZ76" i="86" s="1"/>
  <c r="AY80" i="86"/>
  <c r="AZ80" i="86" s="1"/>
  <c r="AY79" i="86"/>
  <c r="AZ79" i="86" s="1"/>
  <c r="AY95" i="86"/>
  <c r="AZ95" i="86" s="1"/>
  <c r="AY89" i="86"/>
  <c r="AZ89" i="86" s="1"/>
  <c r="AY91" i="86"/>
  <c r="AZ91" i="86" s="1"/>
  <c r="AY84" i="86"/>
  <c r="AZ84" i="86" s="1"/>
  <c r="AY96" i="86"/>
  <c r="AZ96" i="86" s="1"/>
  <c r="AY100" i="86"/>
  <c r="AZ100" i="86" s="1"/>
  <c r="AY92" i="86"/>
  <c r="AZ92" i="86" s="1"/>
  <c r="AY87" i="86"/>
  <c r="AZ87" i="86" s="1"/>
  <c r="AY98" i="86"/>
  <c r="AZ98" i="86" s="1"/>
  <c r="AY94" i="86"/>
  <c r="AZ94" i="86" s="1"/>
  <c r="AY90" i="86"/>
  <c r="AZ90" i="86" s="1"/>
  <c r="AY97" i="86"/>
  <c r="AZ97" i="86" s="1"/>
  <c r="AY101" i="86"/>
  <c r="AZ101" i="86" s="1"/>
  <c r="AY93" i="86"/>
  <c r="AZ93" i="86" s="1"/>
  <c r="AY86" i="86"/>
  <c r="AZ86" i="86" s="1"/>
  <c r="AY85" i="86"/>
  <c r="AZ85" i="86" s="1"/>
  <c r="AY99" i="86"/>
  <c r="AZ99" i="86" s="1"/>
  <c r="AY45" i="74"/>
  <c r="AZ45" i="74" s="1"/>
  <c r="AY35" i="74"/>
  <c r="AZ35" i="74" s="1"/>
  <c r="AY31" i="74"/>
  <c r="AZ31" i="74" s="1"/>
  <c r="AY50" i="74"/>
  <c r="AZ50" i="74" s="1"/>
  <c r="AY43" i="74"/>
  <c r="AZ43" i="74" s="1"/>
  <c r="AY18" i="74"/>
  <c r="AZ18" i="74" s="1"/>
  <c r="AY47" i="74"/>
  <c r="AZ47" i="74" s="1"/>
  <c r="AY24" i="74"/>
  <c r="AZ24" i="74" s="1"/>
  <c r="AY44" i="74"/>
  <c r="AZ44" i="74" s="1"/>
  <c r="AY36" i="74"/>
  <c r="AZ36" i="74" s="1"/>
  <c r="AY32" i="74"/>
  <c r="AZ32" i="74" s="1"/>
  <c r="AY28" i="74"/>
  <c r="AZ28" i="74" s="1"/>
  <c r="AY40" i="74"/>
  <c r="AZ40" i="74" s="1"/>
  <c r="AY22" i="74"/>
  <c r="AZ22" i="74" s="1"/>
  <c r="AY20" i="74"/>
  <c r="AZ20" i="74" s="1"/>
  <c r="AY29" i="74"/>
  <c r="AZ29" i="74" s="1"/>
  <c r="AY52" i="74"/>
  <c r="AZ52" i="74" s="1"/>
  <c r="AY38" i="74"/>
  <c r="AZ38" i="74" s="1"/>
  <c r="AY19" i="74"/>
  <c r="AZ19" i="74" s="1"/>
  <c r="AY21" i="74"/>
  <c r="AZ21" i="74" s="1"/>
  <c r="AY16" i="74"/>
  <c r="AZ16" i="74" s="1"/>
  <c r="AY17" i="74"/>
  <c r="AZ17" i="74" s="1"/>
  <c r="AY33" i="74"/>
  <c r="AZ33" i="74" s="1"/>
  <c r="AY25" i="74"/>
  <c r="AZ25" i="74" s="1"/>
  <c r="AY41" i="74"/>
  <c r="AZ41" i="74" s="1"/>
  <c r="AY37" i="74"/>
  <c r="AZ37" i="74" s="1"/>
  <c r="AY30" i="74"/>
  <c r="AZ30" i="74" s="1"/>
  <c r="AY23" i="74"/>
  <c r="AZ23" i="74" s="1"/>
  <c r="AY46" i="74"/>
  <c r="AZ46" i="74" s="1"/>
  <c r="AY51" i="74"/>
  <c r="AZ51" i="74" s="1"/>
  <c r="AY42" i="74"/>
  <c r="AZ42" i="74" s="1"/>
  <c r="AY34" i="74"/>
  <c r="AZ34" i="74" s="1"/>
  <c r="AY39" i="74"/>
  <c r="AZ39" i="74" s="1"/>
  <c r="AY26" i="74"/>
  <c r="AZ26" i="74" s="1"/>
  <c r="AV88" i="81"/>
  <c r="AW88" i="81" s="1"/>
  <c r="AV57" i="81"/>
  <c r="AW57" i="81" s="1"/>
  <c r="AV54" i="81"/>
  <c r="AW54" i="81" s="1"/>
  <c r="AV27" i="81"/>
  <c r="AW27" i="81" s="1"/>
  <c r="AV104" i="81"/>
  <c r="AW104" i="81" s="1"/>
  <c r="AV94" i="81"/>
  <c r="AW94" i="81" s="1"/>
  <c r="AV84" i="81"/>
  <c r="AW84" i="81" s="1"/>
  <c r="AV74" i="81"/>
  <c r="AW74" i="81" s="1"/>
  <c r="AV43" i="81"/>
  <c r="AW43" i="81" s="1"/>
  <c r="AV23" i="81"/>
  <c r="AW23" i="81" s="1"/>
  <c r="AV80" i="81"/>
  <c r="AW80" i="81" s="1"/>
  <c r="AV42" i="81"/>
  <c r="AW42" i="81" s="1"/>
  <c r="AV19" i="81"/>
  <c r="AW19" i="81" s="1"/>
  <c r="AV101" i="81"/>
  <c r="AW101" i="81" s="1"/>
  <c r="AV96" i="81"/>
  <c r="AW96" i="81" s="1"/>
  <c r="AV70" i="81"/>
  <c r="AW70" i="81" s="1"/>
  <c r="AV66" i="81"/>
  <c r="AW66" i="81" s="1"/>
  <c r="AV40" i="81"/>
  <c r="AW40" i="81" s="1"/>
  <c r="AV98" i="81"/>
  <c r="AW98" i="81" s="1"/>
  <c r="AV90" i="81"/>
  <c r="AW90" i="81" s="1"/>
  <c r="AV62" i="81"/>
  <c r="AW62" i="81" s="1"/>
  <c r="AV58" i="81"/>
  <c r="AW58" i="81" s="1"/>
  <c r="AV53" i="81"/>
  <c r="AW53" i="81" s="1"/>
  <c r="AV50" i="81"/>
  <c r="AW50" i="81" s="1"/>
  <c r="AV86" i="81"/>
  <c r="AW86" i="81" s="1"/>
  <c r="AV65" i="81"/>
  <c r="AW65" i="81" s="1"/>
  <c r="AV15" i="81"/>
  <c r="AW15" i="81" s="1"/>
  <c r="AV82" i="81"/>
  <c r="AW82" i="81" s="1"/>
  <c r="AV35" i="81"/>
  <c r="AW35" i="81" s="1"/>
  <c r="AV102" i="81"/>
  <c r="AW102" i="81" s="1"/>
  <c r="AV100" i="81"/>
  <c r="AW100" i="81" s="1"/>
  <c r="AV92" i="81"/>
  <c r="AW92" i="81" s="1"/>
  <c r="AV78" i="81"/>
  <c r="AW78" i="81" s="1"/>
  <c r="AV31" i="81"/>
  <c r="AW31" i="81" s="1"/>
  <c r="AV11" i="81"/>
  <c r="AW11" i="81" s="1"/>
  <c r="AV39" i="81"/>
  <c r="AW39" i="81" s="1"/>
  <c r="AV61" i="81"/>
  <c r="AW61" i="81" s="1"/>
  <c r="AV17" i="81"/>
  <c r="AW17" i="81" s="1"/>
  <c r="AV69" i="81"/>
  <c r="AW69" i="81" s="1"/>
  <c r="AV32" i="81"/>
  <c r="AW32" i="81" s="1"/>
  <c r="AV48" i="81"/>
  <c r="AW48" i="81" s="1"/>
  <c r="AV72" i="81"/>
  <c r="AW72" i="81" s="1"/>
  <c r="AV64" i="81"/>
  <c r="AW64" i="81" s="1"/>
  <c r="AV79" i="81"/>
  <c r="AW79" i="81" s="1"/>
  <c r="AV85" i="81"/>
  <c r="AW85" i="81" s="1"/>
  <c r="AV20" i="81"/>
  <c r="AW20" i="81" s="1"/>
  <c r="AV89" i="81"/>
  <c r="AW89" i="81" s="1"/>
  <c r="AV73" i="81"/>
  <c r="AW73" i="81" s="1"/>
  <c r="AV18" i="81"/>
  <c r="AW18" i="81" s="1"/>
  <c r="AV91" i="81"/>
  <c r="AW91" i="81" s="1"/>
  <c r="AV68" i="81"/>
  <c r="AW68" i="81" s="1"/>
  <c r="AV29" i="81"/>
  <c r="AW29" i="81" s="1"/>
  <c r="AV10" i="81"/>
  <c r="AW10" i="81" s="1"/>
  <c r="AV71" i="81"/>
  <c r="AW71" i="81" s="1"/>
  <c r="AV12" i="81"/>
  <c r="AW12" i="81" s="1"/>
  <c r="AV36" i="81"/>
  <c r="AW36" i="81" s="1"/>
  <c r="AV13" i="81"/>
  <c r="AW13" i="81" s="1"/>
  <c r="AV24" i="81"/>
  <c r="AW24" i="81" s="1"/>
  <c r="AV8" i="81"/>
  <c r="AW8" i="81" s="1"/>
  <c r="AV22" i="81"/>
  <c r="AW22" i="81" s="1"/>
  <c r="AV56" i="81"/>
  <c r="AW56" i="81" s="1"/>
  <c r="AV16" i="81"/>
  <c r="AW16" i="81" s="1"/>
  <c r="AV97" i="81"/>
  <c r="AW97" i="81" s="1"/>
  <c r="AV14" i="81"/>
  <c r="AW14" i="81" s="1"/>
  <c r="AV45" i="81"/>
  <c r="AW45" i="81" s="1"/>
  <c r="AV21" i="81"/>
  <c r="AW21" i="81" s="1"/>
  <c r="AV25" i="81"/>
  <c r="AW25" i="81" s="1"/>
  <c r="AV63" i="81"/>
  <c r="AW63" i="81" s="1"/>
  <c r="AV30" i="81"/>
  <c r="AW30" i="81" s="1"/>
  <c r="AV34" i="81"/>
  <c r="AW34" i="81" s="1"/>
  <c r="AV83" i="81"/>
  <c r="AW83" i="81" s="1"/>
  <c r="AV41" i="81"/>
  <c r="AW41" i="81" s="1"/>
  <c r="AV55" i="81"/>
  <c r="AW55" i="81" s="1"/>
  <c r="AV28" i="81"/>
  <c r="AW28" i="81" s="1"/>
  <c r="AV47" i="81"/>
  <c r="AW47" i="81" s="1"/>
  <c r="AV33" i="81"/>
  <c r="AW33" i="81" s="1"/>
  <c r="AV38" i="81"/>
  <c r="AW38" i="81" s="1"/>
  <c r="AV49" i="81"/>
  <c r="AW49" i="81" s="1"/>
  <c r="AV87" i="81"/>
  <c r="AW87" i="81" s="1"/>
  <c r="AV9" i="81"/>
  <c r="AW9" i="81" s="1"/>
  <c r="AV81" i="81"/>
  <c r="AW81" i="81" s="1"/>
  <c r="AV95" i="81"/>
  <c r="AW95" i="81" s="1"/>
  <c r="AV44" i="81"/>
  <c r="AW44" i="81" s="1"/>
  <c r="AV75" i="81"/>
  <c r="AW75" i="81" s="1"/>
  <c r="AV46" i="81"/>
  <c r="AW46" i="81" s="1"/>
  <c r="AV59" i="81"/>
  <c r="AW59" i="81" s="1"/>
  <c r="AV37" i="81"/>
  <c r="AW37" i="81" s="1"/>
  <c r="AV60" i="81"/>
  <c r="AW60" i="81" s="1"/>
  <c r="AV76" i="81"/>
  <c r="AW76" i="81" s="1"/>
  <c r="AV51" i="81"/>
  <c r="AW51" i="81" s="1"/>
  <c r="AV52" i="81"/>
  <c r="AW52" i="81" s="1"/>
  <c r="AV93" i="81"/>
  <c r="AW93" i="81" s="1"/>
  <c r="AV103" i="81"/>
  <c r="AW103" i="81" s="1"/>
  <c r="AV99" i="81"/>
  <c r="AW99" i="81" s="1"/>
  <c r="AV26" i="81"/>
  <c r="AW26" i="81" s="1"/>
  <c r="AV67" i="81"/>
  <c r="AW67" i="81" s="1"/>
  <c r="AV77" i="81"/>
  <c r="AW77" i="81" s="1"/>
  <c r="AP81" i="75"/>
  <c r="AQ81" i="75" s="1"/>
  <c r="AP69" i="75"/>
  <c r="AQ69" i="75" s="1"/>
  <c r="AP65" i="75"/>
  <c r="AQ65" i="75" s="1"/>
  <c r="AP73" i="75"/>
  <c r="AQ73" i="75" s="1"/>
  <c r="AP61" i="75"/>
  <c r="AQ61" i="75" s="1"/>
  <c r="AP57" i="75"/>
  <c r="AQ57" i="75" s="1"/>
  <c r="AP93" i="75"/>
  <c r="AQ93" i="75" s="1"/>
  <c r="AP77" i="75"/>
  <c r="AQ77" i="75" s="1"/>
  <c r="AP89" i="75"/>
  <c r="AQ89" i="75" s="1"/>
  <c r="AP85" i="75"/>
  <c r="AQ85" i="75" s="1"/>
  <c r="AP67" i="75"/>
  <c r="AQ67" i="75" s="1"/>
  <c r="AP68" i="75"/>
  <c r="AQ68" i="75" s="1"/>
  <c r="AP71" i="75"/>
  <c r="AQ71" i="75" s="1"/>
  <c r="AP56" i="75"/>
  <c r="AQ56" i="75" s="1"/>
  <c r="AP75" i="75"/>
  <c r="AQ75" i="75" s="1"/>
  <c r="AP64" i="75"/>
  <c r="AQ64" i="75" s="1"/>
  <c r="AP86" i="75"/>
  <c r="AQ86" i="75" s="1"/>
  <c r="AP70" i="75"/>
  <c r="AQ70" i="75" s="1"/>
  <c r="AP87" i="75"/>
  <c r="AQ87" i="75" s="1"/>
  <c r="AP94" i="75"/>
  <c r="AQ94" i="75" s="1"/>
  <c r="AP54" i="75"/>
  <c r="AQ54" i="75" s="1"/>
  <c r="AP92" i="75"/>
  <c r="AQ92" i="75" s="1"/>
  <c r="AP59" i="75"/>
  <c r="AQ59" i="75" s="1"/>
  <c r="AP66" i="75"/>
  <c r="AQ66" i="75" s="1"/>
  <c r="AP82" i="75"/>
  <c r="AQ82" i="75" s="1"/>
  <c r="AP62" i="75"/>
  <c r="AQ62" i="75" s="1"/>
  <c r="AP72" i="75"/>
  <c r="AQ72" i="75" s="1"/>
  <c r="AP83" i="75"/>
  <c r="AQ83" i="75" s="1"/>
  <c r="AP78" i="75"/>
  <c r="AQ78" i="75" s="1"/>
  <c r="AP79" i="75"/>
  <c r="AQ79" i="75" s="1"/>
  <c r="AP84" i="75"/>
  <c r="AQ84" i="75" s="1"/>
  <c r="AP80" i="75"/>
  <c r="AQ80" i="75" s="1"/>
  <c r="AP76" i="75"/>
  <c r="AQ76" i="75" s="1"/>
  <c r="AP63" i="75"/>
  <c r="AQ63" i="75" s="1"/>
  <c r="AP58" i="75"/>
  <c r="AQ58" i="75" s="1"/>
  <c r="AP91" i="75"/>
  <c r="AQ91" i="75" s="1"/>
  <c r="AP88" i="75"/>
  <c r="AQ88" i="75" s="1"/>
  <c r="AP74" i="75"/>
  <c r="AQ74" i="75" s="1"/>
  <c r="AP55" i="75"/>
  <c r="AQ55" i="75" s="1"/>
  <c r="AP60" i="75"/>
  <c r="AQ60" i="75" s="1"/>
  <c r="AP90" i="75"/>
  <c r="AQ90" i="75" s="1"/>
  <c r="AM101" i="81"/>
  <c r="AN101" i="81" s="1"/>
  <c r="AM89" i="81"/>
  <c r="AN89" i="81" s="1"/>
  <c r="AM73" i="81"/>
  <c r="AN73" i="81" s="1"/>
  <c r="AM58" i="81"/>
  <c r="AN58" i="81" s="1"/>
  <c r="AM54" i="81"/>
  <c r="AN54" i="81" s="1"/>
  <c r="AM47" i="81"/>
  <c r="AN47" i="81" s="1"/>
  <c r="AM33" i="81"/>
  <c r="AN33" i="81" s="1"/>
  <c r="AM19" i="81"/>
  <c r="AN19" i="81" s="1"/>
  <c r="AM14" i="81"/>
  <c r="AN14" i="81" s="1"/>
  <c r="AM77" i="81"/>
  <c r="AN77" i="81" s="1"/>
  <c r="AM69" i="81"/>
  <c r="AN69" i="81" s="1"/>
  <c r="AM21" i="81"/>
  <c r="AN21" i="81" s="1"/>
  <c r="AM49" i="81"/>
  <c r="AN49" i="81" s="1"/>
  <c r="AM41" i="81"/>
  <c r="AN41" i="81" s="1"/>
  <c r="AM27" i="81"/>
  <c r="AN27" i="81" s="1"/>
  <c r="AM85" i="81"/>
  <c r="AN85" i="81" s="1"/>
  <c r="AM55" i="81"/>
  <c r="AN55" i="81" s="1"/>
  <c r="AM51" i="81"/>
  <c r="AN51" i="81" s="1"/>
  <c r="AM46" i="81"/>
  <c r="AN46" i="81" s="1"/>
  <c r="AM29" i="81"/>
  <c r="AN29" i="81" s="1"/>
  <c r="AM11" i="81"/>
  <c r="AN11" i="81" s="1"/>
  <c r="AM35" i="81"/>
  <c r="AN35" i="81" s="1"/>
  <c r="AM17" i="81"/>
  <c r="AN17" i="81" s="1"/>
  <c r="AM13" i="81"/>
  <c r="AN13" i="81" s="1"/>
  <c r="AM93" i="81"/>
  <c r="AN93" i="81" s="1"/>
  <c r="AM65" i="81"/>
  <c r="AN65" i="81" s="1"/>
  <c r="AM59" i="81"/>
  <c r="AN59" i="81" s="1"/>
  <c r="AM37" i="81"/>
  <c r="AN37" i="81" s="1"/>
  <c r="AM23" i="81"/>
  <c r="AN23" i="81" s="1"/>
  <c r="AM15" i="81"/>
  <c r="AN15" i="81" s="1"/>
  <c r="AM81" i="81"/>
  <c r="AN81" i="81" s="1"/>
  <c r="AM57" i="81"/>
  <c r="AN57" i="81" s="1"/>
  <c r="AM53" i="81"/>
  <c r="AN53" i="81" s="1"/>
  <c r="AM45" i="81"/>
  <c r="AN45" i="81" s="1"/>
  <c r="AM25" i="81"/>
  <c r="AN25" i="81" s="1"/>
  <c r="AM97" i="81"/>
  <c r="AN97" i="81" s="1"/>
  <c r="AM75" i="81"/>
  <c r="AN75" i="81" s="1"/>
  <c r="AM61" i="81"/>
  <c r="AN61" i="81" s="1"/>
  <c r="AM31" i="81"/>
  <c r="AN31" i="81" s="1"/>
  <c r="AM9" i="81"/>
  <c r="AN9" i="81" s="1"/>
  <c r="AM22" i="81"/>
  <c r="AN22" i="81" s="1"/>
  <c r="AM42" i="81"/>
  <c r="AN42" i="81" s="1"/>
  <c r="AM71" i="81"/>
  <c r="AN71" i="81" s="1"/>
  <c r="AM26" i="81"/>
  <c r="AN26" i="81" s="1"/>
  <c r="AM36" i="81"/>
  <c r="AN36" i="81" s="1"/>
  <c r="AM95" i="81"/>
  <c r="AN95" i="81" s="1"/>
  <c r="AM76" i="81"/>
  <c r="AN76" i="81" s="1"/>
  <c r="AM67" i="81"/>
  <c r="AN67" i="81" s="1"/>
  <c r="AM100" i="81"/>
  <c r="AN100" i="81" s="1"/>
  <c r="AM79" i="81"/>
  <c r="AN79" i="81" s="1"/>
  <c r="AM87" i="81"/>
  <c r="AN87" i="81" s="1"/>
  <c r="AM104" i="81"/>
  <c r="AN104" i="81" s="1"/>
  <c r="AM12" i="81"/>
  <c r="AN12" i="81" s="1"/>
  <c r="AM34" i="81"/>
  <c r="AN34" i="81" s="1"/>
  <c r="AM62" i="81"/>
  <c r="AN62" i="81" s="1"/>
  <c r="AM80" i="81"/>
  <c r="AN80" i="81" s="1"/>
  <c r="AM63" i="81"/>
  <c r="AN63" i="81" s="1"/>
  <c r="AM8" i="81"/>
  <c r="AN8" i="81" s="1"/>
  <c r="AM16" i="81"/>
  <c r="AN16" i="81" s="1"/>
  <c r="AM84" i="81"/>
  <c r="AN84" i="81" s="1"/>
  <c r="AM66" i="81"/>
  <c r="AN66" i="81" s="1"/>
  <c r="AM82" i="81"/>
  <c r="AN82" i="81" s="1"/>
  <c r="AM43" i="81"/>
  <c r="AN43" i="81" s="1"/>
  <c r="AM83" i="81"/>
  <c r="AN83" i="81" s="1"/>
  <c r="AM52" i="81"/>
  <c r="AN52" i="81" s="1"/>
  <c r="AM40" i="81"/>
  <c r="AN40" i="81" s="1"/>
  <c r="AM103" i="81"/>
  <c r="AN103" i="81" s="1"/>
  <c r="AM10" i="81"/>
  <c r="AN10" i="81" s="1"/>
  <c r="AM38" i="81"/>
  <c r="AN38" i="81" s="1"/>
  <c r="AM18" i="81"/>
  <c r="AN18" i="81" s="1"/>
  <c r="AM88" i="81"/>
  <c r="AN88" i="81" s="1"/>
  <c r="AM74" i="81"/>
  <c r="AN74" i="81" s="1"/>
  <c r="AM86" i="81"/>
  <c r="AN86" i="81" s="1"/>
  <c r="AM56" i="81"/>
  <c r="AN56" i="81" s="1"/>
  <c r="AM44" i="81"/>
  <c r="AN44" i="81" s="1"/>
  <c r="AM94" i="81"/>
  <c r="AN94" i="81" s="1"/>
  <c r="AM91" i="81"/>
  <c r="AN91" i="81" s="1"/>
  <c r="AM20" i="81"/>
  <c r="AN20" i="81" s="1"/>
  <c r="AM92" i="81"/>
  <c r="AN92" i="81" s="1"/>
  <c r="AM50" i="81"/>
  <c r="AN50" i="81" s="1"/>
  <c r="AM96" i="81"/>
  <c r="AN96" i="81" s="1"/>
  <c r="AM64" i="81"/>
  <c r="AN64" i="81" s="1"/>
  <c r="AM90" i="81"/>
  <c r="AN90" i="81" s="1"/>
  <c r="AM28" i="81"/>
  <c r="AN28" i="81" s="1"/>
  <c r="AM102" i="81"/>
  <c r="AN102" i="81" s="1"/>
  <c r="AM60" i="81"/>
  <c r="AN60" i="81" s="1"/>
  <c r="AM32" i="81"/>
  <c r="AN32" i="81" s="1"/>
  <c r="AM70" i="81"/>
  <c r="AN70" i="81" s="1"/>
  <c r="AM68" i="81"/>
  <c r="AN68" i="81" s="1"/>
  <c r="AM30" i="81"/>
  <c r="AN30" i="81" s="1"/>
  <c r="AM24" i="81"/>
  <c r="AN24" i="81" s="1"/>
  <c r="AM48" i="81"/>
  <c r="AN48" i="81" s="1"/>
  <c r="AM72" i="81"/>
  <c r="AN72" i="81" s="1"/>
  <c r="AM39" i="81"/>
  <c r="AN39" i="81" s="1"/>
  <c r="AM78" i="81"/>
  <c r="AN78" i="81" s="1"/>
  <c r="AM98" i="81"/>
  <c r="AN98" i="81" s="1"/>
  <c r="AM99" i="81"/>
  <c r="AN99" i="81" s="1"/>
  <c r="AP52" i="74"/>
  <c r="AQ52" i="74" s="1"/>
  <c r="AP34" i="74"/>
  <c r="AQ34" i="74" s="1"/>
  <c r="AP45" i="74"/>
  <c r="AQ45" i="74" s="1"/>
  <c r="AP33" i="74"/>
  <c r="AQ33" i="74" s="1"/>
  <c r="AP30" i="74"/>
  <c r="AQ30" i="74" s="1"/>
  <c r="AP51" i="74"/>
  <c r="AQ51" i="74" s="1"/>
  <c r="AP26" i="74"/>
  <c r="AQ26" i="74" s="1"/>
  <c r="AP42" i="74"/>
  <c r="AQ42" i="74" s="1"/>
  <c r="AP29" i="74"/>
  <c r="AQ29" i="74" s="1"/>
  <c r="AP22" i="74"/>
  <c r="AQ22" i="74" s="1"/>
  <c r="AP46" i="74"/>
  <c r="AQ46" i="74" s="1"/>
  <c r="AP38" i="74"/>
  <c r="AQ38" i="74" s="1"/>
  <c r="AP25" i="74"/>
  <c r="AQ25" i="74" s="1"/>
  <c r="AP20" i="74"/>
  <c r="AQ20" i="74" s="1"/>
  <c r="AP41" i="74"/>
  <c r="AQ41" i="74" s="1"/>
  <c r="AP37" i="74"/>
  <c r="AQ37" i="74" s="1"/>
  <c r="AP39" i="74"/>
  <c r="AQ39" i="74" s="1"/>
  <c r="AP40" i="74"/>
  <c r="AQ40" i="74" s="1"/>
  <c r="AP19" i="74"/>
  <c r="AQ19" i="74" s="1"/>
  <c r="AP35" i="74"/>
  <c r="AQ35" i="74" s="1"/>
  <c r="AP47" i="74"/>
  <c r="AQ47" i="74" s="1"/>
  <c r="AP32" i="74"/>
  <c r="AQ32" i="74" s="1"/>
  <c r="AP17" i="74"/>
  <c r="AQ17" i="74" s="1"/>
  <c r="AP28" i="74"/>
  <c r="AQ28" i="74" s="1"/>
  <c r="AP36" i="74"/>
  <c r="AQ36" i="74" s="1"/>
  <c r="AP44" i="74"/>
  <c r="AQ44" i="74" s="1"/>
  <c r="AP16" i="74"/>
  <c r="AQ16" i="74" s="1"/>
  <c r="AP18" i="74"/>
  <c r="AQ18" i="74" s="1"/>
  <c r="AP31" i="74"/>
  <c r="AQ31" i="74" s="1"/>
  <c r="AP21" i="74"/>
  <c r="AQ21" i="74" s="1"/>
  <c r="AP24" i="74"/>
  <c r="AQ24" i="74" s="1"/>
  <c r="AP50" i="74"/>
  <c r="AQ50" i="74" s="1"/>
  <c r="AP23" i="74"/>
  <c r="AQ23" i="74" s="1"/>
  <c r="AP43" i="74"/>
  <c r="AQ43" i="74" s="1"/>
  <c r="AP43" i="66"/>
  <c r="AQ43" i="66" s="1"/>
  <c r="AP49" i="66"/>
  <c r="AQ49" i="66" s="1"/>
  <c r="AP60" i="66"/>
  <c r="AQ60" i="66" s="1"/>
  <c r="AP61" i="66"/>
  <c r="AQ61" i="66" s="1"/>
  <c r="AP78" i="66"/>
  <c r="AQ78" i="66" s="1"/>
  <c r="AP79" i="66"/>
  <c r="AQ79" i="66" s="1"/>
  <c r="AP101" i="66"/>
  <c r="AQ101" i="66" s="1"/>
  <c r="AP42" i="66"/>
  <c r="AQ42" i="66" s="1"/>
  <c r="AP51" i="66"/>
  <c r="AQ51" i="66" s="1"/>
  <c r="AP66" i="66"/>
  <c r="AQ66" i="66" s="1"/>
  <c r="AP67" i="66"/>
  <c r="AQ67" i="66" s="1"/>
  <c r="AP80" i="66"/>
  <c r="AQ80" i="66" s="1"/>
  <c r="AP81" i="66"/>
  <c r="AQ81" i="66" s="1"/>
  <c r="AP100" i="66"/>
  <c r="AQ100" i="66" s="1"/>
  <c r="AP41" i="66"/>
  <c r="AQ41" i="66" s="1"/>
  <c r="AP56" i="66"/>
  <c r="AQ56" i="66" s="1"/>
  <c r="AP57" i="66"/>
  <c r="AQ57" i="66" s="1"/>
  <c r="AP72" i="66"/>
  <c r="AQ72" i="66" s="1"/>
  <c r="AP73" i="66"/>
  <c r="AQ73" i="66" s="1"/>
  <c r="AP82" i="66"/>
  <c r="AQ82" i="66" s="1"/>
  <c r="AP83" i="66"/>
  <c r="AQ83" i="66" s="1"/>
  <c r="AP99" i="66"/>
  <c r="AQ99" i="66" s="1"/>
  <c r="AP40" i="66"/>
  <c r="AQ40" i="66" s="1"/>
  <c r="AP48" i="66"/>
  <c r="AQ48" i="66" s="1"/>
  <c r="AP62" i="66"/>
  <c r="AQ62" i="66" s="1"/>
  <c r="AP63" i="66"/>
  <c r="AQ63" i="66" s="1"/>
  <c r="AP84" i="66"/>
  <c r="AQ84" i="66" s="1"/>
  <c r="AP85" i="66"/>
  <c r="AQ85" i="66" s="1"/>
  <c r="AP98" i="66"/>
  <c r="AQ98" i="66" s="1"/>
  <c r="AP47" i="66"/>
  <c r="AQ47" i="66" s="1"/>
  <c r="AP52" i="66"/>
  <c r="AQ52" i="66" s="1"/>
  <c r="AP53" i="66"/>
  <c r="AQ53" i="66" s="1"/>
  <c r="AP68" i="66"/>
  <c r="AQ68" i="66" s="1"/>
  <c r="AP69" i="66"/>
  <c r="AQ69" i="66" s="1"/>
  <c r="AP74" i="66"/>
  <c r="AQ74" i="66" s="1"/>
  <c r="AP75" i="66"/>
  <c r="AQ75" i="66" s="1"/>
  <c r="AP86" i="66"/>
  <c r="AQ86" i="66" s="1"/>
  <c r="AP87" i="66"/>
  <c r="AQ87" i="66" s="1"/>
  <c r="AP97" i="66"/>
  <c r="AQ97" i="66" s="1"/>
  <c r="AP46" i="66"/>
  <c r="AQ46" i="66" s="1"/>
  <c r="AP58" i="66"/>
  <c r="AQ58" i="66" s="1"/>
  <c r="AP59" i="66"/>
  <c r="AQ59" i="66" s="1"/>
  <c r="AP88" i="66"/>
  <c r="AQ88" i="66" s="1"/>
  <c r="AP89" i="66"/>
  <c r="AQ89" i="66" s="1"/>
  <c r="AP96" i="66"/>
  <c r="AQ96" i="66" s="1"/>
  <c r="AP45" i="66"/>
  <c r="AQ45" i="66" s="1"/>
  <c r="AP64" i="66"/>
  <c r="AQ64" i="66" s="1"/>
  <c r="AP65" i="66"/>
  <c r="AQ65" i="66" s="1"/>
  <c r="AP90" i="66"/>
  <c r="AQ90" i="66" s="1"/>
  <c r="AP91" i="66"/>
  <c r="AQ91" i="66" s="1"/>
  <c r="AP95" i="66"/>
  <c r="AQ95" i="66" s="1"/>
  <c r="AP44" i="66"/>
  <c r="AQ44" i="66" s="1"/>
  <c r="AP50" i="66"/>
  <c r="AQ50" i="66" s="1"/>
  <c r="AP54" i="66"/>
  <c r="AQ54" i="66" s="1"/>
  <c r="AP55" i="66"/>
  <c r="AQ55" i="66" s="1"/>
  <c r="AP70" i="66"/>
  <c r="AQ70" i="66" s="1"/>
  <c r="AP71" i="66"/>
  <c r="AQ71" i="66" s="1"/>
  <c r="AP76" i="66"/>
  <c r="AQ76" i="66" s="1"/>
  <c r="AP77" i="66"/>
  <c r="AQ77" i="66" s="1"/>
  <c r="AP92" i="66"/>
  <c r="AQ92" i="66" s="1"/>
  <c r="AP93" i="66"/>
  <c r="AQ93" i="66" s="1"/>
  <c r="AP94" i="66"/>
  <c r="AQ94" i="66" s="1"/>
  <c r="AN40" i="80"/>
  <c r="AO40" i="80" s="1"/>
  <c r="AN25" i="80"/>
  <c r="AO25" i="80" s="1"/>
  <c r="AN56" i="80"/>
  <c r="AO56" i="80" s="1"/>
  <c r="AN49" i="80"/>
  <c r="AO49" i="80" s="1"/>
  <c r="AN33" i="80"/>
  <c r="AO33" i="80" s="1"/>
  <c r="AN12" i="80"/>
  <c r="AO12" i="80" s="1"/>
  <c r="AN9" i="80"/>
  <c r="AO9" i="80" s="1"/>
  <c r="AN44" i="80"/>
  <c r="AO44" i="80" s="1"/>
  <c r="AN24" i="80"/>
  <c r="AO24" i="80" s="1"/>
  <c r="AN21" i="80"/>
  <c r="AO21" i="80" s="1"/>
  <c r="AN53" i="80"/>
  <c r="AO53" i="80" s="1"/>
  <c r="AN37" i="80"/>
  <c r="AO37" i="80" s="1"/>
  <c r="AN32" i="80"/>
  <c r="AO32" i="80" s="1"/>
  <c r="AN8" i="80"/>
  <c r="AO8" i="80" s="1"/>
  <c r="AN48" i="80"/>
  <c r="AO48" i="80" s="1"/>
  <c r="AN20" i="80"/>
  <c r="AO20" i="80" s="1"/>
  <c r="AN41" i="80"/>
  <c r="AO41" i="80" s="1"/>
  <c r="AN29" i="80"/>
  <c r="AO29" i="80" s="1"/>
  <c r="AN17" i="80"/>
  <c r="AO17" i="80" s="1"/>
  <c r="AN57" i="80"/>
  <c r="AO57" i="80" s="1"/>
  <c r="AN52" i="80"/>
  <c r="AO52" i="80" s="1"/>
  <c r="AN36" i="80"/>
  <c r="AO36" i="80" s="1"/>
  <c r="AN45" i="80"/>
  <c r="AO45" i="80" s="1"/>
  <c r="AN28" i="80"/>
  <c r="AO28" i="80" s="1"/>
  <c r="AN16" i="80"/>
  <c r="AO16" i="80" s="1"/>
  <c r="AN13" i="80"/>
  <c r="AO13" i="80" s="1"/>
  <c r="AN42" i="80"/>
  <c r="AO42" i="80" s="1"/>
  <c r="AN11" i="80"/>
  <c r="AO11" i="80" s="1"/>
  <c r="AN46" i="80"/>
  <c r="AO46" i="80" s="1"/>
  <c r="AN14" i="80"/>
  <c r="AO14" i="80" s="1"/>
  <c r="AN34" i="80"/>
  <c r="AO34" i="80" s="1"/>
  <c r="AN39" i="80"/>
  <c r="AO39" i="80" s="1"/>
  <c r="AN50" i="80"/>
  <c r="AO50" i="80" s="1"/>
  <c r="AN35" i="80"/>
  <c r="AO35" i="80" s="1"/>
  <c r="AN18" i="80"/>
  <c r="AO18" i="80" s="1"/>
  <c r="AN19" i="80"/>
  <c r="AO19" i="80" s="1"/>
  <c r="AN23" i="80"/>
  <c r="AO23" i="80" s="1"/>
  <c r="AN30" i="80"/>
  <c r="AO30" i="80" s="1"/>
  <c r="AN47" i="80"/>
  <c r="AO47" i="80" s="1"/>
  <c r="AN10" i="80"/>
  <c r="AO10" i="80" s="1"/>
  <c r="AN55" i="80"/>
  <c r="AO55" i="80" s="1"/>
  <c r="AN54" i="80"/>
  <c r="AO54" i="80" s="1"/>
  <c r="AN15" i="80"/>
  <c r="AO15" i="80" s="1"/>
  <c r="AN22" i="80"/>
  <c r="AO22" i="80" s="1"/>
  <c r="AN31" i="80"/>
  <c r="AO31" i="80" s="1"/>
  <c r="AN51" i="80"/>
  <c r="AO51" i="80" s="1"/>
  <c r="AN26" i="80"/>
  <c r="AO26" i="80" s="1"/>
  <c r="AN27" i="80"/>
  <c r="AO27" i="80" s="1"/>
  <c r="AN38" i="80"/>
  <c r="AO38" i="80" s="1"/>
  <c r="AN43" i="80"/>
  <c r="AO43" i="80" s="1"/>
  <c r="AP79" i="86"/>
  <c r="AQ79" i="86" s="1"/>
  <c r="AP78" i="86"/>
  <c r="AQ78" i="86" s="1"/>
  <c r="AP77" i="86"/>
  <c r="AQ77" i="86" s="1"/>
  <c r="AP76" i="86"/>
  <c r="AQ76" i="86" s="1"/>
  <c r="AP83" i="86"/>
  <c r="AQ83" i="86" s="1"/>
  <c r="AP81" i="86"/>
  <c r="AQ81" i="86" s="1"/>
  <c r="AP82" i="86"/>
  <c r="AQ82" i="86" s="1"/>
  <c r="AP80" i="86"/>
  <c r="AQ80" i="86" s="1"/>
  <c r="AP90" i="86"/>
  <c r="AQ90" i="86" s="1"/>
  <c r="AP101" i="86"/>
  <c r="AQ101" i="86" s="1"/>
  <c r="AP89" i="86"/>
  <c r="AQ89" i="86" s="1"/>
  <c r="AP91" i="86"/>
  <c r="AQ91" i="86" s="1"/>
  <c r="AP88" i="86"/>
  <c r="AQ88" i="86" s="1"/>
  <c r="AP93" i="86"/>
  <c r="AQ93" i="86" s="1"/>
  <c r="AP84" i="86"/>
  <c r="AQ84" i="86" s="1"/>
  <c r="AP94" i="86"/>
  <c r="AQ94" i="86" s="1"/>
  <c r="AP86" i="86"/>
  <c r="AQ86" i="86" s="1"/>
  <c r="AP100" i="86"/>
  <c r="AQ100" i="86" s="1"/>
  <c r="AP96" i="86"/>
  <c r="AQ96" i="86" s="1"/>
  <c r="AP99" i="86"/>
  <c r="AQ99" i="86" s="1"/>
  <c r="AP87" i="86"/>
  <c r="AQ87" i="86" s="1"/>
  <c r="AP98" i="86"/>
  <c r="AQ98" i="86" s="1"/>
  <c r="AP97" i="86"/>
  <c r="AQ97" i="86" s="1"/>
  <c r="AP95" i="86"/>
  <c r="AQ95" i="86" s="1"/>
  <c r="AP85" i="86"/>
  <c r="AQ85" i="86" s="1"/>
  <c r="AP92" i="86"/>
  <c r="AQ92" i="86" s="1"/>
  <c r="AM22" i="79"/>
  <c r="AN22" i="79" s="1"/>
  <c r="AM10" i="79"/>
  <c r="AN10" i="79" s="1"/>
  <c r="AM18" i="79"/>
  <c r="AN18" i="79" s="1"/>
  <c r="AM26" i="79"/>
  <c r="AN26" i="79" s="1"/>
  <c r="AM14" i="79"/>
  <c r="AN14" i="79" s="1"/>
  <c r="AM9" i="79"/>
  <c r="AN9" i="79" s="1"/>
  <c r="AM16" i="79"/>
  <c r="AN16" i="79" s="1"/>
  <c r="AM62" i="79"/>
  <c r="AN62" i="79" s="1"/>
  <c r="AM57" i="79"/>
  <c r="AN57" i="79" s="1"/>
  <c r="AM13" i="79"/>
  <c r="AN13" i="79" s="1"/>
  <c r="AM23" i="79"/>
  <c r="AN23" i="79" s="1"/>
  <c r="AM35" i="79"/>
  <c r="AN35" i="79" s="1"/>
  <c r="AM19" i="79"/>
  <c r="AN19" i="79" s="1"/>
  <c r="AM65" i="79"/>
  <c r="AN65" i="79" s="1"/>
  <c r="AM43" i="79"/>
  <c r="AN43" i="79" s="1"/>
  <c r="AM21" i="79"/>
  <c r="AN21" i="79" s="1"/>
  <c r="AM51" i="79"/>
  <c r="AN51" i="79" s="1"/>
  <c r="AM28" i="79"/>
  <c r="AN28" i="79" s="1"/>
  <c r="AM67" i="79"/>
  <c r="AN67" i="79" s="1"/>
  <c r="AM38" i="79"/>
  <c r="AN38" i="79" s="1"/>
  <c r="AM46" i="79"/>
  <c r="AN46" i="79" s="1"/>
  <c r="AM11" i="79"/>
  <c r="AN11" i="79" s="1"/>
  <c r="AM55" i="79"/>
  <c r="AN55" i="79" s="1"/>
  <c r="AM27" i="79"/>
  <c r="AN27" i="79" s="1"/>
  <c r="AM48" i="79"/>
  <c r="AN48" i="79" s="1"/>
  <c r="AM36" i="79"/>
  <c r="AN36" i="79" s="1"/>
  <c r="AM37" i="79"/>
  <c r="AN37" i="79" s="1"/>
  <c r="AM56" i="79"/>
  <c r="AN56" i="79" s="1"/>
  <c r="AM44" i="79"/>
  <c r="AN44" i="79" s="1"/>
  <c r="AM20" i="79"/>
  <c r="AN20" i="79" s="1"/>
  <c r="AM32" i="79"/>
  <c r="AN32" i="79" s="1"/>
  <c r="AM45" i="79"/>
  <c r="AN45" i="79" s="1"/>
  <c r="AM64" i="79"/>
  <c r="AN64" i="79" s="1"/>
  <c r="AM24" i="79"/>
  <c r="AN24" i="79" s="1"/>
  <c r="AM33" i="79"/>
  <c r="AN33" i="79" s="1"/>
  <c r="AM52" i="79"/>
  <c r="AN52" i="79" s="1"/>
  <c r="AM25" i="79"/>
  <c r="AN25" i="79" s="1"/>
  <c r="AM42" i="79"/>
  <c r="AN42" i="79" s="1"/>
  <c r="AM53" i="79"/>
  <c r="AN53" i="79" s="1"/>
  <c r="AM41" i="79"/>
  <c r="AN41" i="79" s="1"/>
  <c r="AM68" i="79"/>
  <c r="AN68" i="79" s="1"/>
  <c r="AM34" i="79"/>
  <c r="AN34" i="79" s="1"/>
  <c r="AM12" i="79"/>
  <c r="AN12" i="79" s="1"/>
  <c r="AM54" i="79"/>
  <c r="AN54" i="79" s="1"/>
  <c r="AM31" i="79"/>
  <c r="AN31" i="79" s="1"/>
  <c r="AM60" i="79"/>
  <c r="AN60" i="79" s="1"/>
  <c r="AM29" i="79"/>
  <c r="AN29" i="79" s="1"/>
  <c r="AM50" i="79"/>
  <c r="AN50" i="79" s="1"/>
  <c r="AM61" i="79"/>
  <c r="AN61" i="79" s="1"/>
  <c r="AM58" i="79"/>
  <c r="AN58" i="79" s="1"/>
  <c r="AM69" i="79"/>
  <c r="AN69" i="79" s="1"/>
  <c r="AM49" i="79"/>
  <c r="AN49" i="79" s="1"/>
  <c r="AM39" i="79"/>
  <c r="AN39" i="79" s="1"/>
  <c r="AM66" i="79"/>
  <c r="AN66" i="79" s="1"/>
  <c r="AM15" i="79"/>
  <c r="AN15" i="79" s="1"/>
  <c r="AM30" i="79"/>
  <c r="AN30" i="79" s="1"/>
  <c r="AM63" i="79"/>
  <c r="AN63" i="79" s="1"/>
  <c r="AM59" i="79"/>
  <c r="AN59" i="79" s="1"/>
  <c r="AM8" i="79"/>
  <c r="AN8" i="79" s="1"/>
  <c r="AM47" i="79"/>
  <c r="AN47" i="79" s="1"/>
  <c r="AM17" i="79"/>
  <c r="AN17" i="79" s="1"/>
  <c r="AM40" i="79"/>
  <c r="AN40" i="79" s="1"/>
  <c r="AN56" i="76"/>
  <c r="AO56" i="76" s="1"/>
  <c r="AN36" i="76"/>
  <c r="AO36" i="76" s="1"/>
  <c r="AN44" i="76"/>
  <c r="AO44" i="76" s="1"/>
  <c r="AN28" i="76"/>
  <c r="AO28" i="76" s="1"/>
  <c r="AN8" i="76"/>
  <c r="AO8" i="76" s="1"/>
  <c r="AN52" i="76"/>
  <c r="AO52" i="76" s="1"/>
  <c r="AN12" i="76"/>
  <c r="AO12" i="76" s="1"/>
  <c r="AN60" i="76"/>
  <c r="AO60" i="76" s="1"/>
  <c r="AN32" i="76"/>
  <c r="AO32" i="76" s="1"/>
  <c r="AN16" i="76"/>
  <c r="AO16" i="76" s="1"/>
  <c r="AN48" i="76"/>
  <c r="AO48" i="76" s="1"/>
  <c r="AN40" i="76"/>
  <c r="AO40" i="76" s="1"/>
  <c r="AN10" i="76"/>
  <c r="AO10" i="76" s="1"/>
  <c r="AN53" i="76"/>
  <c r="AO53" i="76" s="1"/>
  <c r="AN45" i="76"/>
  <c r="AO45" i="76" s="1"/>
  <c r="AN37" i="76"/>
  <c r="AO37" i="76" s="1"/>
  <c r="AN18" i="76"/>
  <c r="AO18" i="76" s="1"/>
  <c r="AN15" i="76"/>
  <c r="AO15" i="76" s="1"/>
  <c r="AN54" i="76"/>
  <c r="AO54" i="76" s="1"/>
  <c r="AN51" i="76"/>
  <c r="AO51" i="76" s="1"/>
  <c r="AN34" i="76"/>
  <c r="AO34" i="76" s="1"/>
  <c r="AN59" i="76"/>
  <c r="AO59" i="76" s="1"/>
  <c r="AN24" i="76"/>
  <c r="AO24" i="76" s="1"/>
  <c r="AN57" i="76"/>
  <c r="AO57" i="76" s="1"/>
  <c r="AN22" i="76"/>
  <c r="AO22" i="76" s="1"/>
  <c r="AN31" i="76"/>
  <c r="AO31" i="76" s="1"/>
  <c r="AN17" i="76"/>
  <c r="AO17" i="76" s="1"/>
  <c r="AN58" i="76"/>
  <c r="AO58" i="76" s="1"/>
  <c r="AN11" i="76"/>
  <c r="AO11" i="76" s="1"/>
  <c r="AN30" i="76"/>
  <c r="AO30" i="76" s="1"/>
  <c r="AN55" i="76"/>
  <c r="AO55" i="76" s="1"/>
  <c r="AN41" i="76"/>
  <c r="AO41" i="76" s="1"/>
  <c r="AN39" i="76"/>
  <c r="AO39" i="76" s="1"/>
  <c r="AN20" i="76"/>
  <c r="AO20" i="76" s="1"/>
  <c r="AN38" i="76"/>
  <c r="AO38" i="76" s="1"/>
  <c r="AN49" i="76"/>
  <c r="AO49" i="76" s="1"/>
  <c r="AN42" i="76"/>
  <c r="AO42" i="76" s="1"/>
  <c r="AN46" i="76"/>
  <c r="AO46" i="76" s="1"/>
  <c r="AN21" i="76"/>
  <c r="AO21" i="76" s="1"/>
  <c r="AN29" i="76"/>
  <c r="AO29" i="76" s="1"/>
  <c r="AN43" i="76"/>
  <c r="AO43" i="76" s="1"/>
  <c r="AN50" i="76"/>
  <c r="AO50" i="76" s="1"/>
  <c r="AN9" i="76"/>
  <c r="AO9" i="76" s="1"/>
  <c r="AN47" i="76"/>
  <c r="AO47" i="76" s="1"/>
  <c r="AN14" i="76"/>
  <c r="AO14" i="76" s="1"/>
  <c r="AN27" i="76"/>
  <c r="AO27" i="76" s="1"/>
  <c r="AN25" i="76"/>
  <c r="AO25" i="76" s="1"/>
  <c r="AN19" i="76"/>
  <c r="AO19" i="76" s="1"/>
  <c r="AN26" i="76"/>
  <c r="AO26" i="76" s="1"/>
  <c r="AN35" i="76"/>
  <c r="AO35" i="76" s="1"/>
  <c r="AN23" i="76"/>
  <c r="AO23" i="76" s="1"/>
  <c r="AN13" i="76"/>
  <c r="AO13" i="76" s="1"/>
  <c r="AN33" i="76"/>
  <c r="AO33" i="76" s="1"/>
  <c r="AM56" i="82"/>
  <c r="AN56" i="82" s="1"/>
  <c r="AM43" i="82"/>
  <c r="AN43" i="82" s="1"/>
  <c r="AM9" i="82"/>
  <c r="AN9" i="82" s="1"/>
  <c r="AM59" i="82"/>
  <c r="AN59" i="82" s="1"/>
  <c r="AM49" i="82"/>
  <c r="AN49" i="82" s="1"/>
  <c r="AM28" i="82"/>
  <c r="AN28" i="82" s="1"/>
  <c r="AM11" i="82"/>
  <c r="AN11" i="82" s="1"/>
  <c r="AM51" i="82"/>
  <c r="AN51" i="82" s="1"/>
  <c r="AM47" i="82"/>
  <c r="AN47" i="82" s="1"/>
  <c r="AM36" i="82"/>
  <c r="AN36" i="82" s="1"/>
  <c r="AM35" i="82"/>
  <c r="AN35" i="82" s="1"/>
  <c r="AM33" i="82"/>
  <c r="AN33" i="82" s="1"/>
  <c r="AM17" i="82"/>
  <c r="AN17" i="82" s="1"/>
  <c r="AM13" i="82"/>
  <c r="AN13" i="82" s="1"/>
  <c r="AM53" i="82"/>
  <c r="AN53" i="82" s="1"/>
  <c r="AM19" i="82"/>
  <c r="AN19" i="82" s="1"/>
  <c r="AM15" i="82"/>
  <c r="AN15" i="82" s="1"/>
  <c r="AM8" i="82"/>
  <c r="AN8" i="82" s="1"/>
  <c r="AM55" i="82"/>
  <c r="AN55" i="82" s="1"/>
  <c r="AM48" i="82"/>
  <c r="AN48" i="82" s="1"/>
  <c r="AM45" i="82"/>
  <c r="AN45" i="82" s="1"/>
  <c r="AM41" i="82"/>
  <c r="AN41" i="82" s="1"/>
  <c r="AM25" i="82"/>
  <c r="AN25" i="82" s="1"/>
  <c r="AM21" i="82"/>
  <c r="AN21" i="82" s="1"/>
  <c r="AM57" i="82"/>
  <c r="AN57" i="82" s="1"/>
  <c r="AM39" i="82"/>
  <c r="AN39" i="82" s="1"/>
  <c r="AM32" i="82"/>
  <c r="AN32" i="82" s="1"/>
  <c r="AM31" i="82"/>
  <c r="AN31" i="82" s="1"/>
  <c r="AM27" i="82"/>
  <c r="AN27" i="82" s="1"/>
  <c r="AM23" i="82"/>
  <c r="AN23" i="82" s="1"/>
  <c r="AM16" i="82"/>
  <c r="AN16" i="82" s="1"/>
  <c r="AM12" i="82"/>
  <c r="AN12" i="82" s="1"/>
  <c r="AM52" i="82"/>
  <c r="AN52" i="82" s="1"/>
  <c r="AM29" i="82"/>
  <c r="AN29" i="82" s="1"/>
  <c r="AM44" i="82"/>
  <c r="AN44" i="82" s="1"/>
  <c r="AM40" i="82"/>
  <c r="AN40" i="82" s="1"/>
  <c r="AM37" i="82"/>
  <c r="AN37" i="82" s="1"/>
  <c r="AM24" i="82"/>
  <c r="AN24" i="82" s="1"/>
  <c r="AM20" i="82"/>
  <c r="AN20" i="82" s="1"/>
  <c r="AM34" i="82"/>
  <c r="AN34" i="82" s="1"/>
  <c r="AM42" i="82"/>
  <c r="AN42" i="82" s="1"/>
  <c r="AM50" i="82"/>
  <c r="AN50" i="82" s="1"/>
  <c r="AM46" i="82"/>
  <c r="AN46" i="82" s="1"/>
  <c r="AM30" i="82"/>
  <c r="AN30" i="82" s="1"/>
  <c r="AM60" i="82"/>
  <c r="AN60" i="82" s="1"/>
  <c r="AM14" i="82"/>
  <c r="AN14" i="82" s="1"/>
  <c r="AM54" i="82"/>
  <c r="AN54" i="82" s="1"/>
  <c r="AM18" i="82"/>
  <c r="AN18" i="82" s="1"/>
  <c r="AM58" i="82"/>
  <c r="AN58" i="82" s="1"/>
  <c r="AM22" i="82"/>
  <c r="AN22" i="82" s="1"/>
  <c r="AM10" i="82"/>
  <c r="AN10" i="82" s="1"/>
  <c r="AM26" i="82"/>
  <c r="AN26" i="82" s="1"/>
  <c r="AM38" i="82"/>
  <c r="AN38" i="82" s="1"/>
  <c r="AN8" i="202"/>
  <c r="AZ8" i="202"/>
  <c r="AS8" i="202"/>
  <c r="AT8" i="202" s="1"/>
  <c r="AM33" i="202"/>
  <c r="AN33" i="202" s="1"/>
  <c r="AM27" i="202"/>
  <c r="AN27" i="202" s="1"/>
  <c r="AM26" i="202"/>
  <c r="AN26" i="202" s="1"/>
  <c r="AM16" i="202"/>
  <c r="AN16" i="202" s="1"/>
  <c r="AM37" i="202"/>
  <c r="AN37" i="202" s="1"/>
  <c r="AM36" i="202"/>
  <c r="AN36" i="202" s="1"/>
  <c r="AM32" i="202"/>
  <c r="AN32" i="202" s="1"/>
  <c r="AM29" i="202"/>
  <c r="AN29" i="202" s="1"/>
  <c r="AM35" i="202"/>
  <c r="AN35" i="202" s="1"/>
  <c r="AM25" i="202"/>
  <c r="AN25" i="202" s="1"/>
  <c r="AM31" i="202"/>
  <c r="AN31" i="202" s="1"/>
  <c r="AM28" i="202"/>
  <c r="AN28" i="202" s="1"/>
  <c r="AM22" i="202"/>
  <c r="AN22" i="202" s="1"/>
  <c r="AM34" i="202"/>
  <c r="AN34" i="202" s="1"/>
  <c r="AM24" i="202"/>
  <c r="AN24" i="202" s="1"/>
  <c r="AM21" i="202"/>
  <c r="AN21" i="202" s="1"/>
  <c r="AM23" i="202"/>
  <c r="AN23" i="202" s="1"/>
  <c r="AM19" i="202"/>
  <c r="AN19" i="202" s="1"/>
  <c r="AM13" i="202"/>
  <c r="AN13" i="202" s="1"/>
  <c r="AM20" i="202"/>
  <c r="AN20" i="202" s="1"/>
  <c r="AM17" i="202"/>
  <c r="AN17" i="202" s="1"/>
  <c r="AM30" i="202"/>
  <c r="AN30" i="202" s="1"/>
  <c r="AM15" i="202"/>
  <c r="AN15" i="202" s="1"/>
  <c r="AM12" i="202"/>
  <c r="AN12" i="202" s="1"/>
  <c r="AM18" i="202"/>
  <c r="AN18" i="202" s="1"/>
  <c r="AM14" i="202"/>
  <c r="AN14" i="202" s="1"/>
  <c r="AY32" i="202"/>
  <c r="AZ32" i="202" s="1"/>
  <c r="AY26" i="202"/>
  <c r="AZ26" i="202" s="1"/>
  <c r="AY23" i="202"/>
  <c r="AZ23" i="202" s="1"/>
  <c r="AY37" i="202"/>
  <c r="AZ37" i="202" s="1"/>
  <c r="AY29" i="202"/>
  <c r="AZ29" i="202" s="1"/>
  <c r="AY18" i="202"/>
  <c r="AZ18" i="202" s="1"/>
  <c r="AY36" i="202"/>
  <c r="AZ36" i="202" s="1"/>
  <c r="AY35" i="202"/>
  <c r="AZ35" i="202" s="1"/>
  <c r="AY31" i="202"/>
  <c r="AZ31" i="202" s="1"/>
  <c r="AY28" i="202"/>
  <c r="AZ28" i="202" s="1"/>
  <c r="AY22" i="202"/>
  <c r="AZ22" i="202" s="1"/>
  <c r="AY34" i="202"/>
  <c r="AZ34" i="202" s="1"/>
  <c r="AY24" i="202"/>
  <c r="AZ24" i="202" s="1"/>
  <c r="AY30" i="202"/>
  <c r="AZ30" i="202" s="1"/>
  <c r="AY27" i="202"/>
  <c r="AZ27" i="202" s="1"/>
  <c r="AY21" i="202"/>
  <c r="AZ21" i="202" s="1"/>
  <c r="AY20" i="202"/>
  <c r="AZ20" i="202" s="1"/>
  <c r="AY17" i="202"/>
  <c r="AZ17" i="202" s="1"/>
  <c r="AY13" i="202"/>
  <c r="AZ13" i="202" s="1"/>
  <c r="AY33" i="202"/>
  <c r="AZ33" i="202" s="1"/>
  <c r="AY12" i="202"/>
  <c r="AZ12" i="202" s="1"/>
  <c r="AY16" i="202"/>
  <c r="AZ16" i="202" s="1"/>
  <c r="AY25" i="202"/>
  <c r="AZ25" i="202" s="1"/>
  <c r="AY19" i="202"/>
  <c r="AZ19" i="202" s="1"/>
  <c r="AY15" i="202"/>
  <c r="AZ15" i="202" s="1"/>
  <c r="AY14" i="202"/>
  <c r="AZ14" i="202" s="1"/>
  <c r="AP32" i="202"/>
  <c r="AQ32" i="202" s="1"/>
  <c r="AP26" i="202"/>
  <c r="AQ26" i="202" s="1"/>
  <c r="AP37" i="202"/>
  <c r="AQ37" i="202" s="1"/>
  <c r="AP36" i="202"/>
  <c r="AQ36" i="202" s="1"/>
  <c r="AP29" i="202"/>
  <c r="AQ29" i="202" s="1"/>
  <c r="AP35" i="202"/>
  <c r="AQ35" i="202" s="1"/>
  <c r="AP25" i="202"/>
  <c r="AQ25" i="202" s="1"/>
  <c r="AP31" i="202"/>
  <c r="AQ31" i="202" s="1"/>
  <c r="AP28" i="202"/>
  <c r="AQ28" i="202" s="1"/>
  <c r="AP34" i="202"/>
  <c r="AQ34" i="202" s="1"/>
  <c r="AP24" i="202"/>
  <c r="AQ24" i="202" s="1"/>
  <c r="AP21" i="202"/>
  <c r="AQ21" i="202" s="1"/>
  <c r="AP30" i="202"/>
  <c r="AQ30" i="202" s="1"/>
  <c r="AP27" i="202"/>
  <c r="AQ27" i="202" s="1"/>
  <c r="AP20" i="202"/>
  <c r="AQ20" i="202" s="1"/>
  <c r="AP17" i="202"/>
  <c r="AQ17" i="202" s="1"/>
  <c r="AP33" i="202"/>
  <c r="AQ33" i="202" s="1"/>
  <c r="AP22" i="202"/>
  <c r="AQ22" i="202" s="1"/>
  <c r="AP19" i="202"/>
  <c r="AQ19" i="202" s="1"/>
  <c r="AP13" i="202"/>
  <c r="AQ13" i="202" s="1"/>
  <c r="AP16" i="202"/>
  <c r="AQ16" i="202" s="1"/>
  <c r="AP12" i="202"/>
  <c r="AQ12" i="202" s="1"/>
  <c r="AP14" i="202"/>
  <c r="AQ14" i="202" s="1"/>
  <c r="AP15" i="202"/>
  <c r="AQ15" i="202" s="1"/>
  <c r="AP23" i="202"/>
  <c r="AQ23" i="202" s="1"/>
  <c r="AP18" i="202"/>
  <c r="AQ18" i="202" s="1"/>
  <c r="AV30" i="202"/>
  <c r="AW30" i="202" s="1"/>
  <c r="AV27" i="202"/>
  <c r="AW27" i="202" s="1"/>
  <c r="AV33" i="202"/>
  <c r="AW33" i="202" s="1"/>
  <c r="AV19" i="202"/>
  <c r="AW19" i="202" s="1"/>
  <c r="AV32" i="202"/>
  <c r="AW32" i="202" s="1"/>
  <c r="AV37" i="202"/>
  <c r="AW37" i="202" s="1"/>
  <c r="AV29" i="202"/>
  <c r="AW29" i="202" s="1"/>
  <c r="AV18" i="202"/>
  <c r="AW18" i="202" s="1"/>
  <c r="AV36" i="202"/>
  <c r="AW36" i="202" s="1"/>
  <c r="AV35" i="202"/>
  <c r="AW35" i="202" s="1"/>
  <c r="AV25" i="202"/>
  <c r="AW25" i="202" s="1"/>
  <c r="AV15" i="202"/>
  <c r="AW15" i="202" s="1"/>
  <c r="AV31" i="202"/>
  <c r="AW31" i="202" s="1"/>
  <c r="AV28" i="202"/>
  <c r="AW28" i="202" s="1"/>
  <c r="AV22" i="202"/>
  <c r="AW22" i="202" s="1"/>
  <c r="AV26" i="202"/>
  <c r="AW26" i="202" s="1"/>
  <c r="AV21" i="202"/>
  <c r="AW21" i="202" s="1"/>
  <c r="AV14" i="202"/>
  <c r="AW14" i="202" s="1"/>
  <c r="AV20" i="202"/>
  <c r="AW20" i="202" s="1"/>
  <c r="AV24" i="202"/>
  <c r="AW24" i="202" s="1"/>
  <c r="AV23" i="202"/>
  <c r="AW23" i="202" s="1"/>
  <c r="AV17" i="202"/>
  <c r="AW17" i="202" s="1"/>
  <c r="AV34" i="202"/>
  <c r="AW34" i="202" s="1"/>
  <c r="AV13" i="202"/>
  <c r="AW13" i="202" s="1"/>
  <c r="AV16" i="202"/>
  <c r="AW16" i="202" s="1"/>
  <c r="AV12" i="202"/>
  <c r="AW12" i="202" s="1"/>
  <c r="AJ31" i="202"/>
  <c r="AK31" i="202" s="1"/>
  <c r="AJ28" i="202"/>
  <c r="AK28" i="202" s="1"/>
  <c r="AJ34" i="202"/>
  <c r="AK34" i="202" s="1"/>
  <c r="AJ24" i="202"/>
  <c r="AK24" i="202" s="1"/>
  <c r="AJ30" i="202"/>
  <c r="AK30" i="202" s="1"/>
  <c r="AJ20" i="202"/>
  <c r="AK20" i="202" s="1"/>
  <c r="AJ33" i="202"/>
  <c r="AK33" i="202" s="1"/>
  <c r="AJ19" i="202"/>
  <c r="AK19" i="202" s="1"/>
  <c r="AJ37" i="202"/>
  <c r="AK37" i="202" s="1"/>
  <c r="AJ36" i="202"/>
  <c r="AK36" i="202" s="1"/>
  <c r="AJ26" i="202"/>
  <c r="AK26" i="202" s="1"/>
  <c r="AJ16" i="202"/>
  <c r="AK16" i="202" s="1"/>
  <c r="AJ32" i="202"/>
  <c r="AK32" i="202" s="1"/>
  <c r="AJ29" i="202"/>
  <c r="AK29" i="202" s="1"/>
  <c r="AJ23" i="202"/>
  <c r="AK23" i="202" s="1"/>
  <c r="AJ18" i="202"/>
  <c r="AK18" i="202" s="1"/>
  <c r="AJ15" i="202"/>
  <c r="AK15" i="202" s="1"/>
  <c r="AJ12" i="202"/>
  <c r="AK12" i="202" s="1"/>
  <c r="AJ14" i="202"/>
  <c r="AK14" i="202" s="1"/>
  <c r="AJ27" i="202"/>
  <c r="AK27" i="202" s="1"/>
  <c r="AJ35" i="202"/>
  <c r="AK35" i="202" s="1"/>
  <c r="AJ25" i="202"/>
  <c r="AK25" i="202" s="1"/>
  <c r="AJ22" i="202"/>
  <c r="AK22" i="202" s="1"/>
  <c r="AJ21" i="202"/>
  <c r="AK21" i="202" s="1"/>
  <c r="AJ13" i="202"/>
  <c r="AK13" i="202" s="1"/>
  <c r="AJ17" i="202"/>
  <c r="AK17" i="202" s="1"/>
  <c r="AG32" i="202"/>
  <c r="AH32" i="202" s="1"/>
  <c r="AG29" i="202"/>
  <c r="AH29" i="202" s="1"/>
  <c r="AG35" i="202"/>
  <c r="AH35" i="202" s="1"/>
  <c r="AG25" i="202"/>
  <c r="AH25" i="202" s="1"/>
  <c r="AG31" i="202"/>
  <c r="AH31" i="202" s="1"/>
  <c r="AG28" i="202"/>
  <c r="AH28" i="202" s="1"/>
  <c r="AG22" i="202"/>
  <c r="AH22" i="202" s="1"/>
  <c r="AG21" i="202"/>
  <c r="AH21" i="202" s="1"/>
  <c r="AG34" i="202"/>
  <c r="AH34" i="202" s="1"/>
  <c r="AG24" i="202"/>
  <c r="AH24" i="202" s="1"/>
  <c r="AG20" i="202"/>
  <c r="AH20" i="202" s="1"/>
  <c r="AG33" i="202"/>
  <c r="AH33" i="202" s="1"/>
  <c r="AG30" i="202"/>
  <c r="AH30" i="202" s="1"/>
  <c r="AG27" i="202"/>
  <c r="AH27" i="202" s="1"/>
  <c r="AG17" i="202"/>
  <c r="AH17" i="202" s="1"/>
  <c r="AG19" i="202"/>
  <c r="AH19" i="202" s="1"/>
  <c r="AG37" i="202"/>
  <c r="AH37" i="202" s="1"/>
  <c r="AG36" i="202"/>
  <c r="AH36" i="202" s="1"/>
  <c r="AG23" i="202"/>
  <c r="AH23" i="202" s="1"/>
  <c r="AG18" i="202"/>
  <c r="AH18" i="202" s="1"/>
  <c r="AG15" i="202"/>
  <c r="AH15" i="202" s="1"/>
  <c r="AG12" i="202"/>
  <c r="AH12" i="202" s="1"/>
  <c r="AG26" i="202"/>
  <c r="AH26" i="202" s="1"/>
  <c r="AG14" i="202"/>
  <c r="AH14" i="202" s="1"/>
  <c r="AG13" i="202"/>
  <c r="AH13" i="202" s="1"/>
  <c r="AG16" i="202"/>
  <c r="AH16" i="202" s="1"/>
  <c r="AS35" i="202"/>
  <c r="AT35" i="202" s="1"/>
  <c r="AS31" i="202"/>
  <c r="AT31" i="202" s="1"/>
  <c r="AS28" i="202"/>
  <c r="AT28" i="202" s="1"/>
  <c r="AS34" i="202"/>
  <c r="AT34" i="202" s="1"/>
  <c r="AS24" i="202"/>
  <c r="AT24" i="202" s="1"/>
  <c r="AS21" i="202"/>
  <c r="AT21" i="202" s="1"/>
  <c r="AS30" i="202"/>
  <c r="AT30" i="202" s="1"/>
  <c r="AS33" i="202"/>
  <c r="AT33" i="202" s="1"/>
  <c r="AS19" i="202"/>
  <c r="AT19" i="202" s="1"/>
  <c r="AS32" i="202"/>
  <c r="AT32" i="202" s="1"/>
  <c r="AS26" i="202"/>
  <c r="AT26" i="202" s="1"/>
  <c r="AS23" i="202"/>
  <c r="AT23" i="202" s="1"/>
  <c r="AS25" i="202"/>
  <c r="AT25" i="202" s="1"/>
  <c r="AS12" i="202"/>
  <c r="AT12" i="202" s="1"/>
  <c r="AS16" i="202"/>
  <c r="AT16" i="202" s="1"/>
  <c r="AS37" i="202"/>
  <c r="AT37" i="202" s="1"/>
  <c r="AS36" i="202"/>
  <c r="AT36" i="202" s="1"/>
  <c r="AS17" i="202"/>
  <c r="AT17" i="202" s="1"/>
  <c r="AS15" i="202"/>
  <c r="AT15" i="202" s="1"/>
  <c r="AS22" i="202"/>
  <c r="AT22" i="202" s="1"/>
  <c r="AS14" i="202"/>
  <c r="AT14" i="202" s="1"/>
  <c r="AS27" i="202"/>
  <c r="AT27" i="202" s="1"/>
  <c r="AS20" i="202"/>
  <c r="AT20" i="202" s="1"/>
  <c r="AS18" i="202"/>
  <c r="AT18" i="202" s="1"/>
  <c r="AS13" i="202"/>
  <c r="AT13" i="202" s="1"/>
  <c r="AS29" i="202"/>
  <c r="AT29" i="202" s="1"/>
  <c r="AI61" i="82"/>
  <c r="BA8" i="81" l="1"/>
  <c r="BA8" i="202"/>
  <c r="BA14" i="81"/>
  <c r="BA18" i="81"/>
  <c r="BA17" i="81"/>
  <c r="BA23" i="81"/>
  <c r="BA20" i="81"/>
  <c r="BA19" i="81"/>
  <c r="BA12" i="81"/>
  <c r="BA9" i="81"/>
  <c r="BA15" i="81"/>
  <c r="BA11" i="81"/>
  <c r="BA22" i="81"/>
  <c r="BA21" i="81"/>
  <c r="BA16" i="81"/>
  <c r="BA13" i="81"/>
  <c r="BA10" i="81"/>
  <c r="BA33" i="202"/>
  <c r="BA26" i="202"/>
  <c r="BA14" i="202"/>
  <c r="BA34" i="202"/>
  <c r="BA20" i="202"/>
  <c r="BA15" i="202"/>
  <c r="BA19" i="202"/>
  <c r="BA35" i="202"/>
  <c r="BA23" i="202"/>
  <c r="BA17" i="202"/>
  <c r="BA21" i="202"/>
  <c r="BA37" i="202"/>
  <c r="BA30" i="202"/>
  <c r="BA28" i="202"/>
  <c r="BA32" i="202"/>
  <c r="BA22" i="202"/>
  <c r="BA16" i="202"/>
  <c r="BA25" i="202"/>
  <c r="BA36" i="202"/>
  <c r="BA24" i="202"/>
  <c r="BA12" i="202"/>
  <c r="BA27" i="202"/>
  <c r="BA18" i="202"/>
  <c r="BA13" i="202"/>
  <c r="BA29" i="202"/>
  <c r="BA31" i="202"/>
  <c r="AE12" i="76" l="1"/>
  <c r="K12" i="76"/>
  <c r="I12" i="76"/>
  <c r="AE12" i="80"/>
  <c r="K12" i="80"/>
  <c r="I12" i="80"/>
  <c r="AE12" i="82"/>
  <c r="K12" i="82"/>
  <c r="I12" i="82"/>
  <c r="AE12" i="79"/>
  <c r="AC12" i="79"/>
  <c r="K12" i="79"/>
  <c r="I12" i="79"/>
  <c r="AE12" i="77"/>
  <c r="AC12" i="77"/>
  <c r="K12" i="77"/>
  <c r="I12" i="77"/>
  <c r="AE38" i="202"/>
  <c r="AC38" i="202"/>
  <c r="K38" i="202"/>
  <c r="I38" i="202"/>
  <c r="AU82" i="202" l="1"/>
  <c r="AU81" i="202"/>
  <c r="AU80" i="202"/>
  <c r="AU79" i="202"/>
  <c r="AU78" i="202"/>
  <c r="AU100" i="77"/>
  <c r="AL100" i="77"/>
  <c r="AU99" i="77"/>
  <c r="AL99" i="77"/>
  <c r="AU98" i="77"/>
  <c r="AL98" i="77"/>
  <c r="AU97" i="77"/>
  <c r="AL97" i="77"/>
  <c r="AU96" i="77"/>
  <c r="AL96" i="77"/>
  <c r="AU95" i="77"/>
  <c r="AL95" i="77"/>
  <c r="AU94" i="77"/>
  <c r="AL94" i="77"/>
  <c r="AU93" i="77"/>
  <c r="AL93" i="77"/>
  <c r="AU92" i="77"/>
  <c r="AL92" i="77"/>
  <c r="AU91" i="77"/>
  <c r="AL91" i="77"/>
  <c r="AU90" i="77"/>
  <c r="AL90" i="77"/>
  <c r="AU89" i="77"/>
  <c r="AL89" i="77"/>
  <c r="AU88" i="77"/>
  <c r="AL88" i="77"/>
  <c r="AU87" i="77"/>
  <c r="AL87" i="77"/>
  <c r="AU86" i="77"/>
  <c r="AL86" i="77"/>
  <c r="AU85" i="77"/>
  <c r="AL85" i="77"/>
  <c r="AU84" i="77"/>
  <c r="AL84" i="77"/>
  <c r="AU83" i="77"/>
  <c r="AL83" i="77"/>
  <c r="AU82" i="77"/>
  <c r="AL82" i="77"/>
  <c r="AU81" i="77"/>
  <c r="AL81" i="77"/>
  <c r="AU80" i="77"/>
  <c r="AL80" i="77"/>
  <c r="AU79" i="77"/>
  <c r="AL79" i="77"/>
  <c r="AU78" i="77"/>
  <c r="AL78" i="77"/>
  <c r="AU77" i="77"/>
  <c r="AL77" i="77"/>
  <c r="AU76" i="77"/>
  <c r="AL76" i="77"/>
  <c r="AU75" i="77"/>
  <c r="AL75" i="77"/>
  <c r="AU74" i="77"/>
  <c r="AL74" i="77"/>
  <c r="AU73" i="77"/>
  <c r="AL73" i="77"/>
  <c r="AU72" i="77"/>
  <c r="AL72" i="77"/>
  <c r="AU71" i="77"/>
  <c r="AL71" i="77"/>
  <c r="AU70" i="77"/>
  <c r="AL70" i="77"/>
  <c r="AU69" i="77"/>
  <c r="AL69" i="77"/>
  <c r="AU68" i="77"/>
  <c r="AL68" i="77"/>
  <c r="AU67" i="77"/>
  <c r="AL67" i="77"/>
  <c r="AU66" i="77"/>
  <c r="AL66" i="77"/>
  <c r="AU65" i="77"/>
  <c r="AL65" i="77"/>
  <c r="AU64" i="77"/>
  <c r="AL64" i="77"/>
  <c r="AU63" i="77"/>
  <c r="AL63" i="77"/>
  <c r="AU62" i="77"/>
  <c r="AL62" i="77"/>
  <c r="AU61" i="77"/>
  <c r="AL61" i="77"/>
  <c r="AU60" i="77"/>
  <c r="AL60" i="77"/>
  <c r="AU59" i="77"/>
  <c r="AL59" i="77"/>
  <c r="AU58" i="77"/>
  <c r="AL58" i="77"/>
  <c r="AU57" i="77"/>
  <c r="AL57" i="77"/>
  <c r="AU56" i="77"/>
  <c r="AL56" i="77"/>
  <c r="AU55" i="77"/>
  <c r="AL55" i="77"/>
  <c r="AU54" i="77"/>
  <c r="AL54" i="77"/>
  <c r="AU53" i="77"/>
  <c r="AL53" i="77"/>
  <c r="AU52" i="77"/>
  <c r="AL52" i="77"/>
  <c r="AU51" i="77"/>
  <c r="AL51" i="77"/>
  <c r="AU50" i="77"/>
  <c r="AL50" i="77"/>
  <c r="AU49" i="77"/>
  <c r="AL49" i="77"/>
  <c r="AU48" i="77"/>
  <c r="AL48" i="77"/>
  <c r="AU47" i="77"/>
  <c r="AL47" i="77"/>
  <c r="AU46" i="77"/>
  <c r="AL46" i="77"/>
  <c r="AU45" i="77"/>
  <c r="AL45" i="77"/>
  <c r="AU44" i="77"/>
  <c r="AL44" i="77"/>
  <c r="AU43" i="77"/>
  <c r="AL43" i="77"/>
  <c r="AU42" i="77"/>
  <c r="AL42" i="77"/>
  <c r="AU41" i="77"/>
  <c r="AL41" i="77"/>
  <c r="AF69" i="75"/>
  <c r="AD69" i="75"/>
  <c r="K69" i="75"/>
  <c r="I69" i="75"/>
  <c r="AF68" i="75"/>
  <c r="AD68" i="75"/>
  <c r="K68" i="75"/>
  <c r="I68" i="75"/>
  <c r="AF67" i="75"/>
  <c r="AD67" i="75"/>
  <c r="K67" i="75"/>
  <c r="I67" i="75"/>
  <c r="AF66" i="75"/>
  <c r="AD66" i="75"/>
  <c r="K66" i="75"/>
  <c r="I66" i="75"/>
  <c r="J66" i="75" s="1"/>
  <c r="Y66" i="75" s="1"/>
  <c r="AF65" i="75"/>
  <c r="AD65" i="75"/>
  <c r="K65" i="75"/>
  <c r="I65" i="75"/>
  <c r="AF64" i="75"/>
  <c r="AD64" i="75"/>
  <c r="K64" i="75"/>
  <c r="I64" i="75"/>
  <c r="AF63" i="75"/>
  <c r="K63" i="75"/>
  <c r="I63" i="75"/>
  <c r="AF62" i="75"/>
  <c r="K62" i="75"/>
  <c r="I62" i="75"/>
  <c r="AF61" i="75"/>
  <c r="K61" i="75"/>
  <c r="I61" i="75"/>
  <c r="AF60" i="75"/>
  <c r="K60" i="75"/>
  <c r="I60" i="75"/>
  <c r="AF59" i="75"/>
  <c r="K59" i="75"/>
  <c r="I59" i="75"/>
  <c r="AF58" i="75"/>
  <c r="K58" i="75"/>
  <c r="I58" i="75"/>
  <c r="AF57" i="75"/>
  <c r="K57" i="75"/>
  <c r="I57" i="75"/>
  <c r="AF56" i="75"/>
  <c r="K56" i="75"/>
  <c r="I56" i="75"/>
  <c r="AF55" i="75"/>
  <c r="K55" i="75"/>
  <c r="I55" i="75"/>
  <c r="AE58" i="202"/>
  <c r="AC58" i="202"/>
  <c r="K58" i="202"/>
  <c r="I58" i="202"/>
  <c r="AE57" i="202"/>
  <c r="AC57" i="202"/>
  <c r="K57" i="202"/>
  <c r="I57" i="202"/>
  <c r="AE56" i="202"/>
  <c r="AC56" i="202"/>
  <c r="K56" i="202"/>
  <c r="I56" i="202"/>
  <c r="AE55" i="202"/>
  <c r="AC55" i="202"/>
  <c r="K55" i="202"/>
  <c r="I55" i="202"/>
  <c r="AE54" i="202"/>
  <c r="AC54" i="202"/>
  <c r="K54" i="202"/>
  <c r="I54" i="202"/>
  <c r="AE53" i="202"/>
  <c r="AC53" i="202"/>
  <c r="K53" i="202"/>
  <c r="I53" i="202"/>
  <c r="AE52" i="202"/>
  <c r="AC52" i="202"/>
  <c r="K52" i="202"/>
  <c r="I52" i="202"/>
  <c r="AE51" i="202"/>
  <c r="AC51" i="202"/>
  <c r="K51" i="202"/>
  <c r="I51" i="202"/>
  <c r="AE50" i="202"/>
  <c r="AC50" i="202"/>
  <c r="K50" i="202"/>
  <c r="I50" i="202"/>
  <c r="AE49" i="202"/>
  <c r="AC49" i="202"/>
  <c r="K49" i="202"/>
  <c r="I49" i="202"/>
  <c r="AE48" i="202"/>
  <c r="AC48" i="202"/>
  <c r="K48" i="202"/>
  <c r="I48" i="202"/>
  <c r="AE47" i="202"/>
  <c r="AC47" i="202"/>
  <c r="K47" i="202"/>
  <c r="I47" i="202"/>
  <c r="AE46" i="202"/>
  <c r="AC46" i="202"/>
  <c r="K46" i="202"/>
  <c r="I46" i="202"/>
  <c r="AE45" i="202"/>
  <c r="AC45" i="202"/>
  <c r="K45" i="202"/>
  <c r="I45" i="202"/>
  <c r="AE44" i="202"/>
  <c r="AC44" i="202"/>
  <c r="K44" i="202"/>
  <c r="I44" i="202"/>
  <c r="AE43" i="202"/>
  <c r="AC43" i="202"/>
  <c r="K43" i="202"/>
  <c r="I43" i="202"/>
  <c r="AE42" i="202"/>
  <c r="AC42" i="202"/>
  <c r="K42" i="202"/>
  <c r="I42" i="202"/>
  <c r="AE41" i="202"/>
  <c r="AC41" i="202"/>
  <c r="K41" i="202"/>
  <c r="I41" i="202"/>
  <c r="AE40" i="202"/>
  <c r="AC40" i="202"/>
  <c r="K40" i="202"/>
  <c r="I40" i="202"/>
  <c r="AE39" i="202"/>
  <c r="AC39" i="202"/>
  <c r="K39" i="202"/>
  <c r="I39" i="202"/>
  <c r="AE11" i="202"/>
  <c r="AC11" i="202"/>
  <c r="K11" i="202"/>
  <c r="I11" i="202"/>
  <c r="AE10" i="202"/>
  <c r="AC10" i="202"/>
  <c r="K10" i="202"/>
  <c r="I10" i="202"/>
  <c r="AE69" i="202"/>
  <c r="AC69" i="202"/>
  <c r="K69" i="202"/>
  <c r="I69" i="202"/>
  <c r="AE68" i="202"/>
  <c r="AC68" i="202"/>
  <c r="K68" i="202"/>
  <c r="I68" i="202"/>
  <c r="AE67" i="202"/>
  <c r="AC67" i="202"/>
  <c r="K67" i="202"/>
  <c r="I67" i="202"/>
  <c r="AE66" i="202"/>
  <c r="AC66" i="202"/>
  <c r="K66" i="202"/>
  <c r="I66" i="202"/>
  <c r="AE65" i="202"/>
  <c r="AC65" i="202"/>
  <c r="K65" i="202"/>
  <c r="I65" i="202"/>
  <c r="AE64" i="202"/>
  <c r="AC64" i="202"/>
  <c r="K64" i="202"/>
  <c r="I64" i="202"/>
  <c r="AE63" i="202"/>
  <c r="AC63" i="202"/>
  <c r="K63" i="202"/>
  <c r="I63" i="202"/>
  <c r="AE62" i="202"/>
  <c r="AC62" i="202"/>
  <c r="K62" i="202"/>
  <c r="I62" i="202"/>
  <c r="AE61" i="202"/>
  <c r="AC61" i="202"/>
  <c r="K61" i="202"/>
  <c r="I61" i="202"/>
  <c r="AE60" i="202"/>
  <c r="AC60" i="202"/>
  <c r="K60" i="202"/>
  <c r="I60" i="202"/>
  <c r="AE59" i="202"/>
  <c r="AC59" i="202"/>
  <c r="K59" i="202"/>
  <c r="I59" i="202"/>
  <c r="AE9" i="202"/>
  <c r="AC9" i="202"/>
  <c r="K9" i="202"/>
  <c r="I9" i="202"/>
  <c r="AE75" i="202"/>
  <c r="AC75" i="202"/>
  <c r="K75" i="202"/>
  <c r="I75" i="202"/>
  <c r="AE74" i="202"/>
  <c r="AC74" i="202"/>
  <c r="K74" i="202"/>
  <c r="I74" i="202"/>
  <c r="AE73" i="202"/>
  <c r="AC73" i="202"/>
  <c r="K73" i="202"/>
  <c r="I73" i="202"/>
  <c r="AE72" i="202"/>
  <c r="AC72" i="202"/>
  <c r="K72" i="202"/>
  <c r="I72" i="202"/>
  <c r="AE71" i="202"/>
  <c r="AC71" i="202"/>
  <c r="K71" i="202"/>
  <c r="I71" i="202"/>
  <c r="AE70" i="202"/>
  <c r="AC70" i="202"/>
  <c r="K70" i="202"/>
  <c r="I70" i="202"/>
  <c r="AE29" i="79"/>
  <c r="AC29" i="79"/>
  <c r="K29" i="79"/>
  <c r="I29" i="79"/>
  <c r="AE28" i="79"/>
  <c r="AC28" i="79"/>
  <c r="K28" i="79"/>
  <c r="I28" i="79"/>
  <c r="AE27" i="79"/>
  <c r="AC27" i="79"/>
  <c r="K27" i="79"/>
  <c r="I27" i="79"/>
  <c r="AE26" i="79"/>
  <c r="AC26" i="79"/>
  <c r="K26" i="79"/>
  <c r="I26" i="79"/>
  <c r="AE25" i="79"/>
  <c r="AC25" i="79"/>
  <c r="K25" i="79"/>
  <c r="I25" i="79"/>
  <c r="AE24" i="79"/>
  <c r="AC24" i="79"/>
  <c r="K24" i="79"/>
  <c r="I24" i="79"/>
  <c r="AE23" i="79"/>
  <c r="AC23" i="79"/>
  <c r="K23" i="79"/>
  <c r="I23" i="79"/>
  <c r="AE22" i="79"/>
  <c r="AC22" i="79"/>
  <c r="K22" i="79"/>
  <c r="I22" i="79"/>
  <c r="AE21" i="79"/>
  <c r="AC21" i="79"/>
  <c r="K21" i="79"/>
  <c r="I21" i="79"/>
  <c r="AE20" i="79"/>
  <c r="AC20" i="79"/>
  <c r="K20" i="79"/>
  <c r="I20" i="79"/>
  <c r="AE19" i="79"/>
  <c r="AC19" i="79"/>
  <c r="K19" i="79"/>
  <c r="I19" i="79"/>
  <c r="AE18" i="79"/>
  <c r="AC18" i="79"/>
  <c r="K18" i="79"/>
  <c r="I18" i="79"/>
  <c r="AE17" i="79"/>
  <c r="AC17" i="79"/>
  <c r="K17" i="79"/>
  <c r="I17" i="79"/>
  <c r="AE16" i="79"/>
  <c r="AC16" i="79"/>
  <c r="K16" i="79"/>
  <c r="I16" i="79"/>
  <c r="AE15" i="79"/>
  <c r="AC15" i="79"/>
  <c r="K15" i="79"/>
  <c r="I15" i="79"/>
  <c r="AE14" i="79"/>
  <c r="AC14" i="79"/>
  <c r="K14" i="79"/>
  <c r="I14" i="79"/>
  <c r="AE13" i="79"/>
  <c r="AC13" i="79"/>
  <c r="K13" i="79"/>
  <c r="I13" i="79"/>
  <c r="AE11" i="79"/>
  <c r="AC11" i="79"/>
  <c r="K11" i="79"/>
  <c r="I11" i="79"/>
  <c r="AE10" i="79"/>
  <c r="AC10" i="79"/>
  <c r="K10" i="79"/>
  <c r="I10" i="79"/>
  <c r="AE48" i="79"/>
  <c r="AC48" i="79"/>
  <c r="K48" i="79"/>
  <c r="I48" i="79"/>
  <c r="AE47" i="79"/>
  <c r="AC47" i="79"/>
  <c r="K47" i="79"/>
  <c r="I47" i="79"/>
  <c r="AE46" i="79"/>
  <c r="AC46" i="79"/>
  <c r="K46" i="79"/>
  <c r="I46" i="79"/>
  <c r="AE45" i="79"/>
  <c r="AC45" i="79"/>
  <c r="K45" i="79"/>
  <c r="I45" i="79"/>
  <c r="AE44" i="79"/>
  <c r="AC44" i="79"/>
  <c r="K44" i="79"/>
  <c r="I44" i="79"/>
  <c r="J44" i="79" s="1"/>
  <c r="X44" i="79" s="1"/>
  <c r="AE43" i="79"/>
  <c r="AC43" i="79"/>
  <c r="K43" i="79"/>
  <c r="I43" i="79"/>
  <c r="AE42" i="79"/>
  <c r="AC42" i="79"/>
  <c r="K42" i="79"/>
  <c r="I42" i="79"/>
  <c r="AE41" i="79"/>
  <c r="AC41" i="79"/>
  <c r="K41" i="79"/>
  <c r="I41" i="79"/>
  <c r="AE40" i="79"/>
  <c r="AC40" i="79"/>
  <c r="K40" i="79"/>
  <c r="I40" i="79"/>
  <c r="AE39" i="79"/>
  <c r="AC39" i="79"/>
  <c r="K39" i="79"/>
  <c r="I39" i="79"/>
  <c r="J39" i="79" s="1"/>
  <c r="X39" i="79" s="1"/>
  <c r="AE38" i="79"/>
  <c r="AC38" i="79"/>
  <c r="K38" i="79"/>
  <c r="I38" i="79"/>
  <c r="AE37" i="79"/>
  <c r="AC37" i="79"/>
  <c r="K37" i="79"/>
  <c r="I37" i="79"/>
  <c r="AE36" i="79"/>
  <c r="AC36" i="79"/>
  <c r="K36" i="79"/>
  <c r="I36" i="79"/>
  <c r="AE35" i="79"/>
  <c r="AC35" i="79"/>
  <c r="K35" i="79"/>
  <c r="I35" i="79"/>
  <c r="AE34" i="79"/>
  <c r="AC34" i="79"/>
  <c r="K34" i="79"/>
  <c r="I34" i="79"/>
  <c r="AE33" i="79"/>
  <c r="AC33" i="79"/>
  <c r="K33" i="79"/>
  <c r="I33" i="79"/>
  <c r="AE32" i="79"/>
  <c r="AC32" i="79"/>
  <c r="K32" i="79"/>
  <c r="I32" i="79"/>
  <c r="AE31" i="79"/>
  <c r="AC31" i="79"/>
  <c r="K31" i="79"/>
  <c r="I31" i="79"/>
  <c r="AE30" i="79"/>
  <c r="AC30" i="79"/>
  <c r="K30" i="79"/>
  <c r="I30" i="79"/>
  <c r="AE26" i="82"/>
  <c r="K26" i="82"/>
  <c r="I26" i="82"/>
  <c r="AE25" i="82"/>
  <c r="K25" i="82"/>
  <c r="I25" i="82"/>
  <c r="AE24" i="82"/>
  <c r="K24" i="82"/>
  <c r="I24" i="82"/>
  <c r="AE23" i="82"/>
  <c r="K23" i="82"/>
  <c r="I23" i="82"/>
  <c r="AE22" i="82"/>
  <c r="K22" i="82"/>
  <c r="I22" i="82"/>
  <c r="AE21" i="82"/>
  <c r="K21" i="82"/>
  <c r="I21" i="82"/>
  <c r="AE20" i="82"/>
  <c r="K20" i="82"/>
  <c r="I20" i="82"/>
  <c r="AE19" i="82"/>
  <c r="K19" i="82"/>
  <c r="I19" i="82"/>
  <c r="AE18" i="82"/>
  <c r="K18" i="82"/>
  <c r="I18" i="82"/>
  <c r="AE17" i="82"/>
  <c r="K17" i="82"/>
  <c r="I17" i="82"/>
  <c r="AE16" i="82"/>
  <c r="K16" i="82"/>
  <c r="I16" i="82"/>
  <c r="AE15" i="82"/>
  <c r="K15" i="82"/>
  <c r="I15" i="82"/>
  <c r="AE14" i="82"/>
  <c r="K14" i="82"/>
  <c r="I14" i="82"/>
  <c r="AE13" i="82"/>
  <c r="K13" i="82"/>
  <c r="I13" i="82"/>
  <c r="AE11" i="82"/>
  <c r="K11" i="82"/>
  <c r="I11" i="82"/>
  <c r="AE10" i="82"/>
  <c r="K10" i="82"/>
  <c r="I10" i="82"/>
  <c r="AE9" i="82"/>
  <c r="K9" i="82"/>
  <c r="I9" i="82"/>
  <c r="AE43" i="82"/>
  <c r="AC43" i="82"/>
  <c r="K43" i="82"/>
  <c r="I43" i="82"/>
  <c r="AE42" i="82"/>
  <c r="AC42" i="82"/>
  <c r="K42" i="82"/>
  <c r="I42" i="82"/>
  <c r="AE41" i="82"/>
  <c r="AC41" i="82"/>
  <c r="K41" i="82"/>
  <c r="I41" i="82"/>
  <c r="AE40" i="82"/>
  <c r="AC40" i="82"/>
  <c r="K40" i="82"/>
  <c r="I40" i="82"/>
  <c r="AE39" i="82"/>
  <c r="AC39" i="82"/>
  <c r="K39" i="82"/>
  <c r="I39" i="82"/>
  <c r="J39" i="82" s="1"/>
  <c r="X39" i="82" s="1"/>
  <c r="AE38" i="82"/>
  <c r="AC38" i="82"/>
  <c r="K38" i="82"/>
  <c r="I38" i="82"/>
  <c r="AE37" i="82"/>
  <c r="AC37" i="82"/>
  <c r="K37" i="82"/>
  <c r="I37" i="82"/>
  <c r="AE36" i="82"/>
  <c r="AC36" i="82"/>
  <c r="K36" i="82"/>
  <c r="I36" i="82"/>
  <c r="AE35" i="82"/>
  <c r="AC35" i="82"/>
  <c r="K35" i="82"/>
  <c r="I35" i="82"/>
  <c r="AE34" i="82"/>
  <c r="AC34" i="82"/>
  <c r="K34" i="82"/>
  <c r="I34" i="82"/>
  <c r="AE33" i="82"/>
  <c r="AC33" i="82"/>
  <c r="K33" i="82"/>
  <c r="I33" i="82"/>
  <c r="AE32" i="82"/>
  <c r="AC32" i="82"/>
  <c r="K32" i="82"/>
  <c r="I32" i="82"/>
  <c r="AE31" i="82"/>
  <c r="AC31" i="82"/>
  <c r="K31" i="82"/>
  <c r="I31" i="82"/>
  <c r="AE30" i="82"/>
  <c r="AC30" i="82"/>
  <c r="K30" i="82"/>
  <c r="I30" i="82"/>
  <c r="AE29" i="82"/>
  <c r="AC29" i="82"/>
  <c r="K29" i="82"/>
  <c r="I29" i="82"/>
  <c r="AE28" i="82"/>
  <c r="AC28" i="82"/>
  <c r="K28" i="82"/>
  <c r="I28" i="82"/>
  <c r="AE27" i="82"/>
  <c r="AC27" i="82"/>
  <c r="K27" i="82"/>
  <c r="I27" i="82"/>
  <c r="AE32" i="80"/>
  <c r="AC32" i="80"/>
  <c r="K32" i="80"/>
  <c r="I32" i="80"/>
  <c r="AE31" i="80"/>
  <c r="AC31" i="80"/>
  <c r="K31" i="80"/>
  <c r="I31" i="80"/>
  <c r="AE30" i="80"/>
  <c r="AC30" i="80"/>
  <c r="K30" i="80"/>
  <c r="I30" i="80"/>
  <c r="AE29" i="80"/>
  <c r="AC29" i="80"/>
  <c r="K29" i="80"/>
  <c r="I29" i="80"/>
  <c r="AE28" i="80"/>
  <c r="AC28" i="80"/>
  <c r="K28" i="80"/>
  <c r="I28" i="80"/>
  <c r="AE27" i="80"/>
  <c r="AC27" i="80"/>
  <c r="K27" i="80"/>
  <c r="I27" i="80"/>
  <c r="AE26" i="80"/>
  <c r="AC26" i="80"/>
  <c r="K26" i="80"/>
  <c r="I26" i="80"/>
  <c r="AE25" i="80"/>
  <c r="AC25" i="80"/>
  <c r="K25" i="80"/>
  <c r="I25" i="80"/>
  <c r="J25" i="80" s="1"/>
  <c r="X25" i="80" s="1"/>
  <c r="AE24" i="80"/>
  <c r="AC24" i="80"/>
  <c r="K24" i="80"/>
  <c r="I24" i="80"/>
  <c r="AE23" i="80"/>
  <c r="AC23" i="80"/>
  <c r="K23" i="80"/>
  <c r="I23" i="80"/>
  <c r="AE22" i="80"/>
  <c r="K22" i="80"/>
  <c r="I22" i="80"/>
  <c r="AE21" i="80"/>
  <c r="K21" i="80"/>
  <c r="I21" i="80"/>
  <c r="AE20" i="80"/>
  <c r="K20" i="80"/>
  <c r="I20" i="80"/>
  <c r="AE19" i="80"/>
  <c r="K19" i="80"/>
  <c r="I19" i="80"/>
  <c r="AE18" i="80"/>
  <c r="K18" i="80"/>
  <c r="I18" i="80"/>
  <c r="AE17" i="80"/>
  <c r="K17" i="80"/>
  <c r="I17" i="80"/>
  <c r="AE16" i="80"/>
  <c r="K16" i="80"/>
  <c r="I16" i="80"/>
  <c r="AE15" i="80"/>
  <c r="K15" i="80"/>
  <c r="I15" i="80"/>
  <c r="AE14" i="80"/>
  <c r="K14" i="80"/>
  <c r="I14" i="80"/>
  <c r="AE13" i="80"/>
  <c r="K13" i="80"/>
  <c r="I13" i="80"/>
  <c r="AE38" i="76"/>
  <c r="AC38" i="76"/>
  <c r="K38" i="76"/>
  <c r="I38" i="76"/>
  <c r="AE37" i="76"/>
  <c r="AC37" i="76"/>
  <c r="K37" i="76"/>
  <c r="I37" i="76"/>
  <c r="AE36" i="76"/>
  <c r="AC36" i="76"/>
  <c r="K36" i="76"/>
  <c r="I36" i="76"/>
  <c r="AE35" i="76"/>
  <c r="AC35" i="76"/>
  <c r="K35" i="76"/>
  <c r="I35" i="76"/>
  <c r="AE34" i="76"/>
  <c r="AC34" i="76"/>
  <c r="K34" i="76"/>
  <c r="I34" i="76"/>
  <c r="AE33" i="76"/>
  <c r="AC33" i="76"/>
  <c r="K33" i="76"/>
  <c r="I33" i="76"/>
  <c r="AE32" i="76"/>
  <c r="AC32" i="76"/>
  <c r="K32" i="76"/>
  <c r="I32" i="76"/>
  <c r="AE31" i="76"/>
  <c r="AC31" i="76"/>
  <c r="K31" i="76"/>
  <c r="I31" i="76"/>
  <c r="AE30" i="76"/>
  <c r="AC30" i="76"/>
  <c r="K30" i="76"/>
  <c r="I30" i="76"/>
  <c r="AE29" i="76"/>
  <c r="AC29" i="76"/>
  <c r="K29" i="76"/>
  <c r="I29" i="76"/>
  <c r="AE28" i="76"/>
  <c r="AC28" i="76"/>
  <c r="K28" i="76"/>
  <c r="I28" i="76"/>
  <c r="AE27" i="76"/>
  <c r="AC27" i="76"/>
  <c r="K27" i="76"/>
  <c r="I27" i="76"/>
  <c r="AE26" i="76"/>
  <c r="AC26" i="76"/>
  <c r="K26" i="76"/>
  <c r="I26" i="76"/>
  <c r="AE25" i="76"/>
  <c r="AC25" i="76"/>
  <c r="K25" i="76"/>
  <c r="I25" i="76"/>
  <c r="J25" i="76" s="1"/>
  <c r="X25" i="76" s="1"/>
  <c r="AE24" i="76"/>
  <c r="AC24" i="76"/>
  <c r="K24" i="76"/>
  <c r="I24" i="76"/>
  <c r="AE23" i="76"/>
  <c r="AC23" i="76"/>
  <c r="K23" i="76"/>
  <c r="I23" i="76"/>
  <c r="AE22" i="76"/>
  <c r="AC22" i="76"/>
  <c r="K22" i="76"/>
  <c r="I22" i="76"/>
  <c r="P44" i="79" l="1"/>
  <c r="O44" i="79"/>
  <c r="N44" i="79"/>
  <c r="M44" i="79"/>
  <c r="L44" i="79"/>
  <c r="T44" i="79"/>
  <c r="R44" i="79"/>
  <c r="T39" i="79"/>
  <c r="R39" i="79"/>
  <c r="P39" i="79"/>
  <c r="O39" i="79"/>
  <c r="N39" i="79"/>
  <c r="M39" i="79"/>
  <c r="L39" i="79"/>
  <c r="N39" i="82"/>
  <c r="M39" i="82"/>
  <c r="R39" i="82"/>
  <c r="L39" i="82"/>
  <c r="O39" i="82"/>
  <c r="T39" i="82"/>
  <c r="P39" i="82"/>
  <c r="M25" i="80"/>
  <c r="L25" i="80"/>
  <c r="T25" i="80"/>
  <c r="R25" i="80"/>
  <c r="N25" i="80"/>
  <c r="P25" i="80"/>
  <c r="O25" i="80"/>
  <c r="P25" i="76"/>
  <c r="O25" i="76"/>
  <c r="N25" i="76"/>
  <c r="M25" i="76"/>
  <c r="L25" i="76"/>
  <c r="R25" i="76"/>
  <c r="T25" i="76"/>
  <c r="T66" i="75"/>
  <c r="R66" i="75"/>
  <c r="L66" i="75"/>
  <c r="P66" i="75"/>
  <c r="O66" i="75"/>
  <c r="N66" i="75"/>
  <c r="M66" i="75"/>
  <c r="U66" i="75" l="1"/>
  <c r="U44" i="79"/>
  <c r="AA44" i="79" s="1"/>
  <c r="U39" i="79"/>
  <c r="U39" i="82"/>
  <c r="U25" i="80"/>
  <c r="U25" i="76"/>
  <c r="V44" i="79" l="1"/>
  <c r="V66" i="75"/>
  <c r="AB66" i="75"/>
  <c r="AA39" i="79"/>
  <c r="V39" i="79"/>
  <c r="AA26" i="82"/>
  <c r="AA39" i="82"/>
  <c r="V39" i="82"/>
  <c r="AA22" i="80"/>
  <c r="AA25" i="80"/>
  <c r="V25" i="80"/>
  <c r="V25" i="76"/>
  <c r="AA25" i="76"/>
  <c r="E19" i="35" l="1"/>
  <c r="E18" i="35"/>
  <c r="E17" i="35"/>
  <c r="E16" i="35"/>
  <c r="E12" i="35"/>
  <c r="E11" i="35"/>
  <c r="E10" i="35"/>
  <c r="E9" i="35"/>
  <c r="E8" i="35"/>
  <c r="E7" i="35"/>
  <c r="E6" i="35"/>
  <c r="E5" i="35"/>
  <c r="E4" i="35"/>
  <c r="D10" i="35"/>
  <c r="D9" i="35"/>
  <c r="D8" i="35"/>
  <c r="D7" i="35"/>
  <c r="D6" i="35"/>
  <c r="D5" i="35"/>
  <c r="D4" i="35"/>
  <c r="I8" i="79" l="1"/>
  <c r="AF90" i="75" l="1"/>
  <c r="AD90" i="75"/>
  <c r="K90" i="75"/>
  <c r="I90" i="75"/>
  <c r="AF89" i="75"/>
  <c r="AD89" i="75"/>
  <c r="K89" i="75"/>
  <c r="I89" i="75"/>
  <c r="AF88" i="75"/>
  <c r="AD88" i="75"/>
  <c r="K88" i="75"/>
  <c r="I88" i="75"/>
  <c r="AF87" i="75"/>
  <c r="AD87" i="75"/>
  <c r="K87" i="75"/>
  <c r="I87" i="75"/>
  <c r="AF86" i="75"/>
  <c r="AD86" i="75"/>
  <c r="K86" i="75"/>
  <c r="I86" i="75"/>
  <c r="AF85" i="75"/>
  <c r="AD85" i="75"/>
  <c r="K85" i="75"/>
  <c r="I85" i="75"/>
  <c r="AF84" i="75"/>
  <c r="AD84" i="75"/>
  <c r="K84" i="75"/>
  <c r="I84" i="75"/>
  <c r="AF83" i="75"/>
  <c r="AD83" i="75"/>
  <c r="K83" i="75"/>
  <c r="I83" i="75"/>
  <c r="AF82" i="75"/>
  <c r="AD82" i="75"/>
  <c r="K82" i="75"/>
  <c r="I82" i="75"/>
  <c r="AF81" i="75"/>
  <c r="AD81" i="75"/>
  <c r="K81" i="75"/>
  <c r="I81" i="75"/>
  <c r="AF80" i="75"/>
  <c r="AD80" i="75"/>
  <c r="K80" i="75"/>
  <c r="I80" i="75"/>
  <c r="AF79" i="75"/>
  <c r="AD79" i="75"/>
  <c r="K79" i="75"/>
  <c r="I79" i="75"/>
  <c r="AF78" i="75"/>
  <c r="AD78" i="75"/>
  <c r="K78" i="75"/>
  <c r="I78" i="75"/>
  <c r="AF77" i="75"/>
  <c r="AD77" i="75"/>
  <c r="K77" i="75"/>
  <c r="I77" i="75"/>
  <c r="AF76" i="75"/>
  <c r="AD76" i="75"/>
  <c r="K76" i="75"/>
  <c r="I76" i="75"/>
  <c r="AF75" i="75"/>
  <c r="AD75" i="75"/>
  <c r="K75" i="75"/>
  <c r="I75" i="75"/>
  <c r="AF74" i="75"/>
  <c r="AD74" i="75"/>
  <c r="K74" i="75"/>
  <c r="I74" i="75"/>
  <c r="AF73" i="75"/>
  <c r="AD73" i="75"/>
  <c r="K73" i="75"/>
  <c r="I73" i="75"/>
  <c r="AF72" i="75"/>
  <c r="AD72" i="75"/>
  <c r="K72" i="75"/>
  <c r="I72" i="75"/>
  <c r="AF71" i="75"/>
  <c r="AD71" i="75"/>
  <c r="K71" i="75"/>
  <c r="I71" i="75"/>
  <c r="AF70" i="75"/>
  <c r="AD70" i="75"/>
  <c r="K70" i="75"/>
  <c r="I70" i="75"/>
  <c r="AF54" i="75"/>
  <c r="K54" i="75"/>
  <c r="I54" i="75"/>
  <c r="B3" i="202" l="1"/>
  <c r="E1" i="202" l="1"/>
  <c r="AE38" i="80" l="1"/>
  <c r="AC38" i="80"/>
  <c r="K38" i="80"/>
  <c r="I38" i="80"/>
  <c r="AE37" i="80"/>
  <c r="AC37" i="80"/>
  <c r="K37" i="80"/>
  <c r="I37" i="80"/>
  <c r="AE36" i="80"/>
  <c r="AC36" i="80"/>
  <c r="K36" i="80"/>
  <c r="I36" i="80"/>
  <c r="AE35" i="80"/>
  <c r="AC35" i="80"/>
  <c r="K35" i="80"/>
  <c r="I35" i="80"/>
  <c r="AE34" i="80"/>
  <c r="AC34" i="80"/>
  <c r="K34" i="80"/>
  <c r="I34" i="80"/>
  <c r="AE33" i="80"/>
  <c r="AC33" i="80"/>
  <c r="K33" i="80"/>
  <c r="I33" i="80"/>
  <c r="AE11" i="80"/>
  <c r="K11" i="80"/>
  <c r="I11" i="80"/>
  <c r="AE10" i="80"/>
  <c r="K10" i="80"/>
  <c r="I10" i="80"/>
  <c r="AE9" i="80"/>
  <c r="K9" i="80"/>
  <c r="I9" i="80"/>
  <c r="AE47" i="80"/>
  <c r="AC47" i="80"/>
  <c r="K47" i="80"/>
  <c r="I47" i="80"/>
  <c r="AE46" i="80"/>
  <c r="AC46" i="80"/>
  <c r="K46" i="80"/>
  <c r="I46" i="80"/>
  <c r="AE45" i="80"/>
  <c r="AC45" i="80"/>
  <c r="K45" i="80"/>
  <c r="I45" i="80"/>
  <c r="AE44" i="80"/>
  <c r="AC44" i="80"/>
  <c r="K44" i="80"/>
  <c r="I44" i="80"/>
  <c r="J44" i="80" s="1"/>
  <c r="X44" i="80" s="1"/>
  <c r="AE43" i="80"/>
  <c r="AC43" i="80"/>
  <c r="K43" i="80"/>
  <c r="I43" i="80"/>
  <c r="AE42" i="80"/>
  <c r="AC42" i="80"/>
  <c r="K42" i="80"/>
  <c r="I42" i="80"/>
  <c r="AE41" i="80"/>
  <c r="AC41" i="80"/>
  <c r="K41" i="80"/>
  <c r="I41" i="80"/>
  <c r="AE40" i="80"/>
  <c r="AC40" i="80"/>
  <c r="K40" i="80"/>
  <c r="I40" i="80"/>
  <c r="AE39" i="80"/>
  <c r="AC39" i="80"/>
  <c r="K39" i="80"/>
  <c r="I39" i="80"/>
  <c r="W4" i="202"/>
  <c r="W18" i="202" l="1"/>
  <c r="W35" i="202"/>
  <c r="W21" i="202"/>
  <c r="W14" i="202"/>
  <c r="W33" i="202"/>
  <c r="W37" i="202"/>
  <c r="W19" i="202"/>
  <c r="W20" i="202"/>
  <c r="W17" i="202"/>
  <c r="W15" i="202"/>
  <c r="W16" i="202"/>
  <c r="P44" i="80"/>
  <c r="R44" i="80"/>
  <c r="O44" i="80"/>
  <c r="N44" i="80"/>
  <c r="M44" i="80"/>
  <c r="L44" i="80"/>
  <c r="T44" i="80"/>
  <c r="U44" i="80" l="1"/>
  <c r="V44" i="80" l="1"/>
  <c r="AA44" i="80"/>
  <c r="H4" i="35" l="1"/>
  <c r="I4" i="35"/>
  <c r="AF76" i="87"/>
  <c r="K76" i="87"/>
  <c r="I76" i="87"/>
  <c r="AF75" i="87"/>
  <c r="K75" i="87"/>
  <c r="I75" i="87"/>
  <c r="AF74" i="87"/>
  <c r="K74" i="87"/>
  <c r="I74" i="87"/>
  <c r="AF73" i="87"/>
  <c r="K73" i="87"/>
  <c r="I73" i="87"/>
  <c r="AF72" i="87"/>
  <c r="K72" i="87"/>
  <c r="I72" i="87"/>
  <c r="AF71" i="87"/>
  <c r="K71" i="87"/>
  <c r="I71" i="87"/>
  <c r="AF70" i="87"/>
  <c r="K70" i="87"/>
  <c r="I70" i="87"/>
  <c r="AF69" i="87"/>
  <c r="K69" i="87"/>
  <c r="I69" i="87"/>
  <c r="AF68" i="87"/>
  <c r="K68" i="87"/>
  <c r="I68" i="87"/>
  <c r="AH8" i="77"/>
  <c r="BB107" i="65"/>
  <c r="AY107" i="65"/>
  <c r="AS107" i="65"/>
  <c r="AT107" i="65" s="1"/>
  <c r="AP107" i="65"/>
  <c r="AF24" i="74"/>
  <c r="AD24" i="74"/>
  <c r="K24" i="74"/>
  <c r="I24" i="74"/>
  <c r="AF23" i="74"/>
  <c r="AD23" i="74"/>
  <c r="K23" i="74"/>
  <c r="I23" i="74"/>
  <c r="AF22" i="74"/>
  <c r="AD22" i="74"/>
  <c r="K22" i="74"/>
  <c r="I22" i="74"/>
  <c r="AF21" i="74"/>
  <c r="K21" i="74"/>
  <c r="I21" i="74"/>
  <c r="AF20" i="74"/>
  <c r="K20" i="74"/>
  <c r="I20" i="74"/>
  <c r="AF19" i="74"/>
  <c r="K19" i="74"/>
  <c r="I19" i="74"/>
  <c r="AF18" i="74"/>
  <c r="K18" i="74"/>
  <c r="I18" i="74"/>
  <c r="AF17" i="74"/>
  <c r="K17" i="74"/>
  <c r="I17" i="74"/>
  <c r="AF16" i="74"/>
  <c r="K16" i="74"/>
  <c r="I16" i="74"/>
  <c r="O24" i="74" l="1"/>
  <c r="N24" i="74"/>
  <c r="M24" i="74"/>
  <c r="P24" i="74"/>
  <c r="L24" i="74"/>
  <c r="O23" i="74"/>
  <c r="P23" i="74"/>
  <c r="L23" i="74"/>
  <c r="N23" i="74"/>
  <c r="M23" i="74"/>
  <c r="N22" i="74"/>
  <c r="O22" i="74"/>
  <c r="M22" i="74"/>
  <c r="P22" i="74"/>
  <c r="L22" i="74"/>
  <c r="P20" i="74"/>
  <c r="L20" i="74"/>
  <c r="M20" i="74"/>
  <c r="N20" i="74"/>
  <c r="O20" i="74"/>
  <c r="O19" i="74"/>
  <c r="P19" i="74"/>
  <c r="L19" i="74"/>
  <c r="N19" i="74"/>
  <c r="M19" i="74"/>
  <c r="M18" i="74"/>
  <c r="N18" i="74"/>
  <c r="P18" i="74"/>
  <c r="O18" i="74"/>
  <c r="L18" i="74"/>
  <c r="L17" i="74"/>
  <c r="M17" i="74"/>
  <c r="P17" i="74"/>
  <c r="N17" i="74"/>
  <c r="O17" i="74"/>
  <c r="O16" i="74"/>
  <c r="N16" i="74"/>
  <c r="M16" i="74"/>
  <c r="L16" i="74"/>
  <c r="P16" i="74"/>
  <c r="AM107" i="65"/>
  <c r="AN107" i="65" s="1"/>
  <c r="AI107" i="65"/>
  <c r="AJ107" i="65" s="1"/>
  <c r="AQ107" i="65"/>
  <c r="AZ107" i="65"/>
  <c r="BC107" i="65"/>
  <c r="AV107" i="65"/>
  <c r="AW107" i="65" s="1"/>
  <c r="AI106" i="65"/>
  <c r="AJ106" i="65" s="1"/>
  <c r="AM106" i="65"/>
  <c r="AN106" i="65" s="1"/>
  <c r="AP106" i="65"/>
  <c r="AQ106" i="65" s="1"/>
  <c r="AS106" i="65"/>
  <c r="AT106" i="65" s="1"/>
  <c r="AV106" i="65"/>
  <c r="AW106" i="65" s="1"/>
  <c r="AY106" i="65"/>
  <c r="AZ106" i="65" s="1"/>
  <c r="BB106" i="65"/>
  <c r="BC106" i="65" s="1"/>
  <c r="AI104" i="65"/>
  <c r="AJ104" i="65" s="1"/>
  <c r="AM104" i="65"/>
  <c r="AN104" i="65" s="1"/>
  <c r="AP104" i="65"/>
  <c r="AQ104" i="65" s="1"/>
  <c r="AS104" i="65"/>
  <c r="AT104" i="65" s="1"/>
  <c r="AV104" i="65"/>
  <c r="AW104" i="65" s="1"/>
  <c r="AY104" i="65"/>
  <c r="AZ104" i="65" s="1"/>
  <c r="BB104" i="65"/>
  <c r="BC104" i="65" s="1"/>
  <c r="AI64" i="65"/>
  <c r="AJ64" i="65" s="1"/>
  <c r="AI72" i="65"/>
  <c r="AJ72" i="65" s="1"/>
  <c r="AI80" i="65"/>
  <c r="AJ80" i="65" s="1"/>
  <c r="AI88" i="65"/>
  <c r="AJ88" i="65" s="1"/>
  <c r="AI66" i="65"/>
  <c r="AJ66" i="65" s="1"/>
  <c r="AI74" i="65"/>
  <c r="AJ74" i="65" s="1"/>
  <c r="AI82" i="65"/>
  <c r="AJ82" i="65" s="1"/>
  <c r="AI63" i="65"/>
  <c r="AJ63" i="65" s="1"/>
  <c r="AI71" i="65"/>
  <c r="AJ71" i="65" s="1"/>
  <c r="AI79" i="65"/>
  <c r="AJ79" i="65" s="1"/>
  <c r="AI87" i="65"/>
  <c r="AJ87" i="65" s="1"/>
  <c r="AI68" i="65"/>
  <c r="AJ68" i="65" s="1"/>
  <c r="AI76" i="65"/>
  <c r="AJ76" i="65" s="1"/>
  <c r="AI84" i="65"/>
  <c r="AJ84" i="65" s="1"/>
  <c r="AI65" i="65"/>
  <c r="AJ65" i="65" s="1"/>
  <c r="AI73" i="65"/>
  <c r="AJ73" i="65" s="1"/>
  <c r="AI81" i="65"/>
  <c r="AJ81" i="65" s="1"/>
  <c r="AI89" i="65"/>
  <c r="AJ89" i="65" s="1"/>
  <c r="AI67" i="65"/>
  <c r="AJ67" i="65" s="1"/>
  <c r="AI75" i="65"/>
  <c r="AJ75" i="65" s="1"/>
  <c r="AI83" i="65"/>
  <c r="AJ83" i="65" s="1"/>
  <c r="AI70" i="65"/>
  <c r="AJ70" i="65" s="1"/>
  <c r="AI77" i="65"/>
  <c r="AJ77" i="65" s="1"/>
  <c r="AI93" i="65"/>
  <c r="AJ93" i="65" s="1"/>
  <c r="AI78" i="65"/>
  <c r="AJ78" i="65" s="1"/>
  <c r="AI90" i="65"/>
  <c r="AJ90" i="65" s="1"/>
  <c r="AI85" i="65"/>
  <c r="AJ85" i="65" s="1"/>
  <c r="AI95" i="65"/>
  <c r="AJ95" i="65" s="1"/>
  <c r="AI86" i="65"/>
  <c r="AJ86" i="65" s="1"/>
  <c r="AI92" i="65"/>
  <c r="AJ92" i="65" s="1"/>
  <c r="AI62" i="65"/>
  <c r="AJ62" i="65" s="1"/>
  <c r="AI94" i="65"/>
  <c r="AJ94" i="65" s="1"/>
  <c r="AI69" i="65"/>
  <c r="AJ69" i="65" s="1"/>
  <c r="AI91" i="65"/>
  <c r="AJ91" i="65" s="1"/>
  <c r="AM67" i="65"/>
  <c r="AN67" i="65" s="1"/>
  <c r="AM75" i="65"/>
  <c r="AN75" i="65" s="1"/>
  <c r="AM83" i="65"/>
  <c r="AN83" i="65" s="1"/>
  <c r="AM69" i="65"/>
  <c r="AN69" i="65" s="1"/>
  <c r="AM77" i="65"/>
  <c r="AN77" i="65" s="1"/>
  <c r="AM85" i="65"/>
  <c r="AN85" i="65" s="1"/>
  <c r="AM66" i="65"/>
  <c r="AN66" i="65" s="1"/>
  <c r="AM74" i="65"/>
  <c r="AN74" i="65" s="1"/>
  <c r="AM82" i="65"/>
  <c r="AN82" i="65" s="1"/>
  <c r="AM63" i="65"/>
  <c r="AN63" i="65" s="1"/>
  <c r="AM71" i="65"/>
  <c r="AN71" i="65" s="1"/>
  <c r="AM79" i="65"/>
  <c r="AN79" i="65" s="1"/>
  <c r="AM87" i="65"/>
  <c r="AN87" i="65" s="1"/>
  <c r="AM68" i="65"/>
  <c r="AN68" i="65" s="1"/>
  <c r="AM76" i="65"/>
  <c r="AN76" i="65" s="1"/>
  <c r="AM84" i="65"/>
  <c r="AN84" i="65" s="1"/>
  <c r="AM62" i="65"/>
  <c r="AN62" i="65" s="1"/>
  <c r="AM70" i="65"/>
  <c r="AN70" i="65" s="1"/>
  <c r="AM78" i="65"/>
  <c r="AN78" i="65" s="1"/>
  <c r="AM86" i="65"/>
  <c r="AN86" i="65" s="1"/>
  <c r="AM89" i="65"/>
  <c r="AN89" i="65" s="1"/>
  <c r="AM91" i="65"/>
  <c r="AN91" i="65" s="1"/>
  <c r="AM64" i="65"/>
  <c r="AN64" i="65" s="1"/>
  <c r="AM65" i="65"/>
  <c r="AN65" i="65" s="1"/>
  <c r="AM93" i="65"/>
  <c r="AN93" i="65" s="1"/>
  <c r="AM72" i="65"/>
  <c r="AN72" i="65" s="1"/>
  <c r="AM90" i="65"/>
  <c r="AN90" i="65" s="1"/>
  <c r="AM73" i="65"/>
  <c r="AN73" i="65" s="1"/>
  <c r="AM95" i="65"/>
  <c r="AN95" i="65" s="1"/>
  <c r="AM80" i="65"/>
  <c r="AN80" i="65" s="1"/>
  <c r="AM92" i="65"/>
  <c r="AN92" i="65" s="1"/>
  <c r="AM81" i="65"/>
  <c r="AN81" i="65" s="1"/>
  <c r="AM88" i="65"/>
  <c r="AN88" i="65" s="1"/>
  <c r="AM94" i="65"/>
  <c r="AN94" i="65" s="1"/>
  <c r="AS62" i="65"/>
  <c r="AT62" i="65" s="1"/>
  <c r="AS70" i="65"/>
  <c r="AT70" i="65" s="1"/>
  <c r="AS78" i="65"/>
  <c r="AT78" i="65" s="1"/>
  <c r="AS86" i="65"/>
  <c r="AT86" i="65" s="1"/>
  <c r="AS64" i="65"/>
  <c r="AT64" i="65" s="1"/>
  <c r="AS72" i="65"/>
  <c r="AT72" i="65" s="1"/>
  <c r="AS80" i="65"/>
  <c r="AT80" i="65" s="1"/>
  <c r="AS88" i="65"/>
  <c r="AT88" i="65" s="1"/>
  <c r="AS69" i="65"/>
  <c r="AT69" i="65" s="1"/>
  <c r="AS77" i="65"/>
  <c r="AT77" i="65" s="1"/>
  <c r="AS85" i="65"/>
  <c r="AT85" i="65" s="1"/>
  <c r="AS66" i="65"/>
  <c r="AT66" i="65" s="1"/>
  <c r="AS74" i="65"/>
  <c r="AT74" i="65" s="1"/>
  <c r="AS82" i="65"/>
  <c r="AT82" i="65" s="1"/>
  <c r="AS63" i="65"/>
  <c r="AT63" i="65" s="1"/>
  <c r="AS71" i="65"/>
  <c r="AT71" i="65" s="1"/>
  <c r="AS79" i="65"/>
  <c r="AT79" i="65" s="1"/>
  <c r="AS87" i="65"/>
  <c r="AT87" i="65" s="1"/>
  <c r="AS65" i="65"/>
  <c r="AT65" i="65" s="1"/>
  <c r="AS73" i="65"/>
  <c r="AT73" i="65" s="1"/>
  <c r="AS81" i="65"/>
  <c r="AT81" i="65" s="1"/>
  <c r="AS89" i="65"/>
  <c r="AT89" i="65" s="1"/>
  <c r="AS76" i="65"/>
  <c r="AT76" i="65" s="1"/>
  <c r="AS94" i="65"/>
  <c r="AT94" i="65" s="1"/>
  <c r="AS83" i="65"/>
  <c r="AT83" i="65" s="1"/>
  <c r="AS91" i="65"/>
  <c r="AT91" i="65" s="1"/>
  <c r="AS84" i="65"/>
  <c r="AT84" i="65" s="1"/>
  <c r="AS93" i="65"/>
  <c r="AT93" i="65" s="1"/>
  <c r="AS90" i="65"/>
  <c r="AT90" i="65" s="1"/>
  <c r="AS67" i="65"/>
  <c r="AT67" i="65" s="1"/>
  <c r="AS95" i="65"/>
  <c r="AT95" i="65" s="1"/>
  <c r="AS68" i="65"/>
  <c r="AT68" i="65" s="1"/>
  <c r="AS92" i="65"/>
  <c r="AT92" i="65" s="1"/>
  <c r="AS75" i="65"/>
  <c r="AT75" i="65" s="1"/>
  <c r="AV65" i="65"/>
  <c r="AW65" i="65" s="1"/>
  <c r="AV73" i="65"/>
  <c r="AV81" i="65"/>
  <c r="AW81" i="65" s="1"/>
  <c r="AV89" i="65"/>
  <c r="AW89" i="65" s="1"/>
  <c r="AV67" i="65"/>
  <c r="AW67" i="65" s="1"/>
  <c r="AV75" i="65"/>
  <c r="AW75" i="65" s="1"/>
  <c r="AV83" i="65"/>
  <c r="AW83" i="65" s="1"/>
  <c r="AV64" i="65"/>
  <c r="AW64" i="65" s="1"/>
  <c r="AV72" i="65"/>
  <c r="AW72" i="65" s="1"/>
  <c r="AV80" i="65"/>
  <c r="AW80" i="65" s="1"/>
  <c r="AV88" i="65"/>
  <c r="AW88" i="65" s="1"/>
  <c r="AV69" i="65"/>
  <c r="AW69" i="65" s="1"/>
  <c r="AV77" i="65"/>
  <c r="AW77" i="65" s="1"/>
  <c r="AV85" i="65"/>
  <c r="AW85" i="65" s="1"/>
  <c r="AV66" i="65"/>
  <c r="AW66" i="65" s="1"/>
  <c r="AV74" i="65"/>
  <c r="AW74" i="65" s="1"/>
  <c r="AV82" i="65"/>
  <c r="AW82" i="65" s="1"/>
  <c r="AV68" i="65"/>
  <c r="AW68" i="65" s="1"/>
  <c r="AV76" i="65"/>
  <c r="AW76" i="65" s="1"/>
  <c r="AV84" i="65"/>
  <c r="AW84" i="65" s="1"/>
  <c r="AV63" i="65"/>
  <c r="AW63" i="65" s="1"/>
  <c r="AV70" i="65"/>
  <c r="AW70" i="65" s="1"/>
  <c r="AV94" i="65"/>
  <c r="AW94" i="65" s="1"/>
  <c r="AV71" i="65"/>
  <c r="AW71" i="65" s="1"/>
  <c r="AV91" i="65"/>
  <c r="AW91" i="65" s="1"/>
  <c r="AV78" i="65"/>
  <c r="AW78" i="65" s="1"/>
  <c r="AV79" i="65"/>
  <c r="AW79" i="65" s="1"/>
  <c r="AV93" i="65"/>
  <c r="AW93" i="65" s="1"/>
  <c r="AW73" i="65"/>
  <c r="AV86" i="65"/>
  <c r="AW86" i="65" s="1"/>
  <c r="AV90" i="65"/>
  <c r="AW90" i="65" s="1"/>
  <c r="AV87" i="65"/>
  <c r="AW87" i="65" s="1"/>
  <c r="AV95" i="65"/>
  <c r="AW95" i="65" s="1"/>
  <c r="AV62" i="65"/>
  <c r="AW62" i="65" s="1"/>
  <c r="AV92" i="65"/>
  <c r="AW92" i="65" s="1"/>
  <c r="AY95" i="65"/>
  <c r="AZ95" i="65" s="1"/>
  <c r="AY91" i="65"/>
  <c r="AZ91" i="65" s="1"/>
  <c r="AY92" i="65"/>
  <c r="AZ92" i="65" s="1"/>
  <c r="AY93" i="65"/>
  <c r="AZ93" i="65" s="1"/>
  <c r="AY94" i="65"/>
  <c r="AZ94" i="65" s="1"/>
  <c r="AY62" i="65"/>
  <c r="AZ62" i="65" s="1"/>
  <c r="AY63" i="65"/>
  <c r="AZ63" i="65" s="1"/>
  <c r="AY64" i="65"/>
  <c r="AZ64" i="65" s="1"/>
  <c r="AY65" i="65"/>
  <c r="AZ65" i="65" s="1"/>
  <c r="AY66" i="65"/>
  <c r="AZ66" i="65" s="1"/>
  <c r="AY67" i="65"/>
  <c r="AZ67" i="65" s="1"/>
  <c r="AY68" i="65"/>
  <c r="AZ68" i="65" s="1"/>
  <c r="AY69" i="65"/>
  <c r="AZ69" i="65" s="1"/>
  <c r="AY70" i="65"/>
  <c r="AZ70" i="65" s="1"/>
  <c r="AY71" i="65"/>
  <c r="AZ71" i="65" s="1"/>
  <c r="AY72" i="65"/>
  <c r="AZ72" i="65" s="1"/>
  <c r="AY73" i="65"/>
  <c r="AZ73" i="65" s="1"/>
  <c r="AY74" i="65"/>
  <c r="AZ74" i="65" s="1"/>
  <c r="AY75" i="65"/>
  <c r="AZ75" i="65" s="1"/>
  <c r="AY76" i="65"/>
  <c r="AZ76" i="65" s="1"/>
  <c r="AY77" i="65"/>
  <c r="AZ77" i="65" s="1"/>
  <c r="AY78" i="65"/>
  <c r="AZ78" i="65" s="1"/>
  <c r="AY79" i="65"/>
  <c r="AZ79" i="65" s="1"/>
  <c r="AY80" i="65"/>
  <c r="AZ80" i="65" s="1"/>
  <c r="AY81" i="65"/>
  <c r="AZ81" i="65" s="1"/>
  <c r="AY82" i="65"/>
  <c r="AZ82" i="65" s="1"/>
  <c r="AY83" i="65"/>
  <c r="AZ83" i="65" s="1"/>
  <c r="AY84" i="65"/>
  <c r="AZ84" i="65" s="1"/>
  <c r="AY85" i="65"/>
  <c r="AZ85" i="65" s="1"/>
  <c r="AY86" i="65"/>
  <c r="AZ86" i="65" s="1"/>
  <c r="AY87" i="65"/>
  <c r="AZ87" i="65" s="1"/>
  <c r="AY88" i="65"/>
  <c r="AZ88" i="65" s="1"/>
  <c r="AY89" i="65"/>
  <c r="AZ89" i="65" s="1"/>
  <c r="AY90" i="65"/>
  <c r="AZ90" i="65" s="1"/>
  <c r="AP68" i="65"/>
  <c r="AQ68" i="65" s="1"/>
  <c r="AP69" i="65"/>
  <c r="AQ69" i="65" s="1"/>
  <c r="AP84" i="65"/>
  <c r="AQ84" i="65" s="1"/>
  <c r="AP85" i="65"/>
  <c r="AQ85" i="65" s="1"/>
  <c r="AP90" i="65"/>
  <c r="AQ90" i="65" s="1"/>
  <c r="AP74" i="65"/>
  <c r="AQ74" i="65" s="1"/>
  <c r="AP75" i="65"/>
  <c r="AQ75" i="65" s="1"/>
  <c r="AP64" i="65"/>
  <c r="AQ64" i="65" s="1"/>
  <c r="AP65" i="65"/>
  <c r="AQ65" i="65" s="1"/>
  <c r="AP80" i="65"/>
  <c r="AQ80" i="65" s="1"/>
  <c r="AP81" i="65"/>
  <c r="AQ81" i="65" s="1"/>
  <c r="AP93" i="65"/>
  <c r="AQ93" i="65" s="1"/>
  <c r="AP95" i="65"/>
  <c r="AQ95" i="65" s="1"/>
  <c r="AP70" i="65"/>
  <c r="AQ70" i="65" s="1"/>
  <c r="AP71" i="65"/>
  <c r="AQ71" i="65" s="1"/>
  <c r="AP86" i="65"/>
  <c r="AQ86" i="65" s="1"/>
  <c r="AP87" i="65"/>
  <c r="AQ87" i="65" s="1"/>
  <c r="AP91" i="65"/>
  <c r="AQ91" i="65" s="1"/>
  <c r="AP76" i="65"/>
  <c r="AQ76" i="65" s="1"/>
  <c r="AP77" i="65"/>
  <c r="AQ77" i="65" s="1"/>
  <c r="AP66" i="65"/>
  <c r="AQ66" i="65" s="1"/>
  <c r="AP67" i="65"/>
  <c r="AQ67" i="65" s="1"/>
  <c r="AP82" i="65"/>
  <c r="AQ82" i="65" s="1"/>
  <c r="AP83" i="65"/>
  <c r="AQ83" i="65" s="1"/>
  <c r="AP72" i="65"/>
  <c r="AQ72" i="65" s="1"/>
  <c r="AP73" i="65"/>
  <c r="AQ73" i="65" s="1"/>
  <c r="AP88" i="65"/>
  <c r="AQ88" i="65" s="1"/>
  <c r="AP89" i="65"/>
  <c r="AQ89" i="65" s="1"/>
  <c r="AP92" i="65"/>
  <c r="AQ92" i="65" s="1"/>
  <c r="AP94" i="65"/>
  <c r="AQ94" i="65" s="1"/>
  <c r="AP62" i="65"/>
  <c r="AQ62" i="65" s="1"/>
  <c r="AP63" i="65"/>
  <c r="AQ63" i="65" s="1"/>
  <c r="AP78" i="65"/>
  <c r="AQ78" i="65" s="1"/>
  <c r="AP79" i="65"/>
  <c r="AQ79" i="65" s="1"/>
  <c r="BB103" i="65"/>
  <c r="BC103" i="65" s="1"/>
  <c r="BB79" i="65"/>
  <c r="BC79" i="65" s="1"/>
  <c r="BB63" i="65"/>
  <c r="BC63" i="65" s="1"/>
  <c r="BB100" i="65"/>
  <c r="BC100" i="65" s="1"/>
  <c r="BB70" i="65"/>
  <c r="BC70" i="65" s="1"/>
  <c r="BB65" i="65"/>
  <c r="BC65" i="65" s="1"/>
  <c r="BB102" i="65"/>
  <c r="BC102" i="65" s="1"/>
  <c r="BB78" i="65"/>
  <c r="BC78" i="65" s="1"/>
  <c r="BB76" i="65"/>
  <c r="BC76" i="65" s="1"/>
  <c r="BB74" i="65"/>
  <c r="BC74" i="65" s="1"/>
  <c r="BB72" i="65"/>
  <c r="BC72" i="65" s="1"/>
  <c r="BB62" i="65"/>
  <c r="BC62" i="65" s="1"/>
  <c r="BB99" i="65"/>
  <c r="BC99" i="65" s="1"/>
  <c r="BB69" i="65"/>
  <c r="BC69" i="65" s="1"/>
  <c r="BB105" i="65"/>
  <c r="BC105" i="65" s="1"/>
  <c r="BB80" i="65"/>
  <c r="BC80" i="65" s="1"/>
  <c r="BB66" i="65"/>
  <c r="BC66" i="65" s="1"/>
  <c r="BB64" i="65"/>
  <c r="BC64" i="65" s="1"/>
  <c r="BB98" i="65"/>
  <c r="BC98" i="65" s="1"/>
  <c r="BB90" i="65"/>
  <c r="BC90" i="65" s="1"/>
  <c r="BB82" i="65"/>
  <c r="BC82" i="65" s="1"/>
  <c r="BB75" i="65"/>
  <c r="BC75" i="65" s="1"/>
  <c r="BB77" i="65"/>
  <c r="BC77" i="65" s="1"/>
  <c r="BB67" i="65"/>
  <c r="BC67" i="65" s="1"/>
  <c r="BB93" i="65"/>
  <c r="BC93" i="65" s="1"/>
  <c r="BB85" i="65"/>
  <c r="BC85" i="65" s="1"/>
  <c r="BB96" i="65"/>
  <c r="BC96" i="65" s="1"/>
  <c r="BB88" i="65"/>
  <c r="BC88" i="65" s="1"/>
  <c r="BB91" i="65"/>
  <c r="BC91" i="65" s="1"/>
  <c r="BB83" i="65"/>
  <c r="BC83" i="65" s="1"/>
  <c r="BB94" i="65"/>
  <c r="BC94" i="65" s="1"/>
  <c r="BB73" i="65"/>
  <c r="BC73" i="65" s="1"/>
  <c r="BB68" i="65"/>
  <c r="BC68" i="65" s="1"/>
  <c r="BB97" i="65"/>
  <c r="BC97" i="65" s="1"/>
  <c r="BB95" i="65"/>
  <c r="BC95" i="65" s="1"/>
  <c r="BB92" i="65"/>
  <c r="BC92" i="65" s="1"/>
  <c r="BB87" i="65"/>
  <c r="BC87" i="65" s="1"/>
  <c r="BB89" i="65"/>
  <c r="BC89" i="65" s="1"/>
  <c r="BB84" i="65"/>
  <c r="BC84" i="65" s="1"/>
  <c r="BB81" i="65"/>
  <c r="BC81" i="65" s="1"/>
  <c r="BB86" i="65"/>
  <c r="BC86" i="65" s="1"/>
  <c r="BB101" i="65"/>
  <c r="BC101" i="65" s="1"/>
  <c r="BB71" i="65"/>
  <c r="BC71" i="65" s="1"/>
  <c r="AI101" i="65"/>
  <c r="AJ101" i="65" s="1"/>
  <c r="AI98" i="65"/>
  <c r="AJ98" i="65" s="1"/>
  <c r="AI96" i="65"/>
  <c r="AJ96" i="65" s="1"/>
  <c r="AI100" i="65"/>
  <c r="AJ100" i="65" s="1"/>
  <c r="AI102" i="65"/>
  <c r="AJ102" i="65" s="1"/>
  <c r="AI97" i="65"/>
  <c r="AJ97" i="65" s="1"/>
  <c r="AI103" i="65"/>
  <c r="AJ103" i="65" s="1"/>
  <c r="AI105" i="65"/>
  <c r="AJ105" i="65" s="1"/>
  <c r="AI99" i="65"/>
  <c r="AJ99" i="65" s="1"/>
  <c r="AM98" i="65"/>
  <c r="AN98" i="65" s="1"/>
  <c r="AM96" i="65"/>
  <c r="AN96" i="65" s="1"/>
  <c r="AM103" i="65"/>
  <c r="AN103" i="65" s="1"/>
  <c r="AM102" i="65"/>
  <c r="AN102" i="65" s="1"/>
  <c r="AM97" i="65"/>
  <c r="AN97" i="65" s="1"/>
  <c r="AM99" i="65"/>
  <c r="AN99" i="65" s="1"/>
  <c r="AM105" i="65"/>
  <c r="AN105" i="65" s="1"/>
  <c r="AM100" i="65"/>
  <c r="AN100" i="65" s="1"/>
  <c r="AM101" i="65"/>
  <c r="AN101" i="65" s="1"/>
  <c r="AP102" i="65"/>
  <c r="AQ102" i="65" s="1"/>
  <c r="AP97" i="65"/>
  <c r="AQ97" i="65" s="1"/>
  <c r="AP105" i="65"/>
  <c r="AQ105" i="65" s="1"/>
  <c r="AP101" i="65"/>
  <c r="AQ101" i="65" s="1"/>
  <c r="AP98" i="65"/>
  <c r="AQ98" i="65" s="1"/>
  <c r="AP96" i="65"/>
  <c r="AQ96" i="65" s="1"/>
  <c r="AP103" i="65"/>
  <c r="AQ103" i="65" s="1"/>
  <c r="AP100" i="65"/>
  <c r="AQ100" i="65" s="1"/>
  <c r="AP99" i="65"/>
  <c r="AQ99" i="65" s="1"/>
  <c r="AS102" i="65"/>
  <c r="AT102" i="65" s="1"/>
  <c r="AS99" i="65"/>
  <c r="AT99" i="65" s="1"/>
  <c r="AS101" i="65"/>
  <c r="AT101" i="65" s="1"/>
  <c r="AS96" i="65"/>
  <c r="AT96" i="65" s="1"/>
  <c r="AS98" i="65"/>
  <c r="AT98" i="65" s="1"/>
  <c r="AS103" i="65"/>
  <c r="AT103" i="65" s="1"/>
  <c r="AS97" i="65"/>
  <c r="AT97" i="65" s="1"/>
  <c r="AS105" i="65"/>
  <c r="AT105" i="65" s="1"/>
  <c r="AS100" i="65"/>
  <c r="AT100" i="65" s="1"/>
  <c r="AV105" i="65"/>
  <c r="AW105" i="65" s="1"/>
  <c r="AV101" i="65"/>
  <c r="AW101" i="65" s="1"/>
  <c r="AV96" i="65"/>
  <c r="AW96" i="65" s="1"/>
  <c r="AV103" i="65"/>
  <c r="AW103" i="65" s="1"/>
  <c r="AV100" i="65"/>
  <c r="AW100" i="65" s="1"/>
  <c r="AV97" i="65"/>
  <c r="AW97" i="65" s="1"/>
  <c r="AV102" i="65"/>
  <c r="AW102" i="65" s="1"/>
  <c r="AV99" i="65"/>
  <c r="AW99" i="65" s="1"/>
  <c r="AV98" i="65"/>
  <c r="AW98" i="65" s="1"/>
  <c r="AY105" i="65"/>
  <c r="AZ105" i="65" s="1"/>
  <c r="AY98" i="65"/>
  <c r="AZ98" i="65" s="1"/>
  <c r="AY102" i="65"/>
  <c r="AZ102" i="65" s="1"/>
  <c r="AY103" i="65"/>
  <c r="AZ103" i="65" s="1"/>
  <c r="AY96" i="65"/>
  <c r="AZ96" i="65" s="1"/>
  <c r="AY99" i="65"/>
  <c r="AZ99" i="65" s="1"/>
  <c r="AY100" i="65"/>
  <c r="AZ100" i="65" s="1"/>
  <c r="AY97" i="65"/>
  <c r="AZ97" i="65" s="1"/>
  <c r="AY101" i="65"/>
  <c r="AZ101" i="65" s="1"/>
  <c r="BB101" i="66"/>
  <c r="BC101" i="66" s="1"/>
  <c r="BB97" i="66"/>
  <c r="BC97" i="66" s="1"/>
  <c r="BB89" i="66"/>
  <c r="BC89" i="66" s="1"/>
  <c r="BB81" i="66"/>
  <c r="BC81" i="66" s="1"/>
  <c r="BB71" i="66"/>
  <c r="BC71" i="66" s="1"/>
  <c r="BB69" i="66"/>
  <c r="BC69" i="66" s="1"/>
  <c r="BB92" i="66"/>
  <c r="BC92" i="66" s="1"/>
  <c r="BB84" i="66"/>
  <c r="BC84" i="66" s="1"/>
  <c r="BB76" i="66"/>
  <c r="BC76" i="66" s="1"/>
  <c r="BB67" i="66"/>
  <c r="BC67" i="66" s="1"/>
  <c r="BB100" i="66"/>
  <c r="BC100" i="66" s="1"/>
  <c r="BB98" i="66"/>
  <c r="BC98" i="66" s="1"/>
  <c r="BB90" i="66"/>
  <c r="BC90" i="66" s="1"/>
  <c r="BB82" i="66"/>
  <c r="BC82" i="66" s="1"/>
  <c r="BB65" i="66"/>
  <c r="BC65" i="66" s="1"/>
  <c r="BB61" i="66"/>
  <c r="BC61" i="66" s="1"/>
  <c r="BB57" i="66"/>
  <c r="BC57" i="66" s="1"/>
  <c r="BB53" i="66"/>
  <c r="BC53" i="66" s="1"/>
  <c r="BB49" i="66"/>
  <c r="BC49" i="66" s="1"/>
  <c r="BB93" i="66"/>
  <c r="BC93" i="66" s="1"/>
  <c r="BB85" i="66"/>
  <c r="BC85" i="66" s="1"/>
  <c r="BB77" i="66"/>
  <c r="BC77" i="66" s="1"/>
  <c r="BB72" i="66"/>
  <c r="BC72" i="66" s="1"/>
  <c r="BB70" i="66"/>
  <c r="BC70" i="66" s="1"/>
  <c r="BB99" i="66"/>
  <c r="BC99" i="66" s="1"/>
  <c r="BB91" i="66"/>
  <c r="BC91" i="66" s="1"/>
  <c r="BB83" i="66"/>
  <c r="BC83" i="66" s="1"/>
  <c r="BB66" i="66"/>
  <c r="BC66" i="66" s="1"/>
  <c r="BB62" i="66"/>
  <c r="BC62" i="66" s="1"/>
  <c r="BB58" i="66"/>
  <c r="BC58" i="66" s="1"/>
  <c r="BB54" i="66"/>
  <c r="BC54" i="66" s="1"/>
  <c r="BB50" i="66"/>
  <c r="BC50" i="66" s="1"/>
  <c r="BB46" i="66"/>
  <c r="BC46" i="66" s="1"/>
  <c r="BB94" i="66"/>
  <c r="BC94" i="66" s="1"/>
  <c r="BB86" i="66"/>
  <c r="BC86" i="66" s="1"/>
  <c r="BB78" i="66"/>
  <c r="BC78" i="66" s="1"/>
  <c r="BB73" i="66"/>
  <c r="BC73" i="66" s="1"/>
  <c r="BB64" i="66"/>
  <c r="BC64" i="66" s="1"/>
  <c r="BB60" i="66"/>
  <c r="BC60" i="66" s="1"/>
  <c r="BB56" i="66"/>
  <c r="BC56" i="66" s="1"/>
  <c r="BB96" i="66"/>
  <c r="BC96" i="66" s="1"/>
  <c r="BB79" i="66"/>
  <c r="BC79" i="66" s="1"/>
  <c r="BB51" i="66"/>
  <c r="BC51" i="66" s="1"/>
  <c r="BB63" i="66"/>
  <c r="BC63" i="66" s="1"/>
  <c r="BB52" i="66"/>
  <c r="BC52" i="66" s="1"/>
  <c r="BB87" i="66"/>
  <c r="BC87" i="66" s="1"/>
  <c r="BB75" i="66"/>
  <c r="BC75" i="66" s="1"/>
  <c r="BB68" i="66"/>
  <c r="BC68" i="66" s="1"/>
  <c r="BB42" i="66"/>
  <c r="BC42" i="66" s="1"/>
  <c r="BB45" i="66"/>
  <c r="BC45" i="66" s="1"/>
  <c r="BB95" i="66"/>
  <c r="BC95" i="66" s="1"/>
  <c r="BB80" i="66"/>
  <c r="BC80" i="66" s="1"/>
  <c r="BB59" i="66"/>
  <c r="BC59" i="66" s="1"/>
  <c r="BB47" i="66"/>
  <c r="BC47" i="66" s="1"/>
  <c r="BB44" i="66"/>
  <c r="BC44" i="66" s="1"/>
  <c r="BB88" i="66"/>
  <c r="BC88" i="66" s="1"/>
  <c r="BB74" i="66"/>
  <c r="BC74" i="66" s="1"/>
  <c r="BB43" i="66"/>
  <c r="BC43" i="66" s="1"/>
  <c r="BB40" i="66"/>
  <c r="BC40" i="66" s="1"/>
  <c r="BB41" i="66"/>
  <c r="BC41" i="66" s="1"/>
  <c r="BB48" i="66"/>
  <c r="BC48" i="66" s="1"/>
  <c r="BB55" i="66"/>
  <c r="BC55" i="66" s="1"/>
  <c r="BB101" i="86"/>
  <c r="BC101" i="86" s="1"/>
  <c r="BB98" i="86"/>
  <c r="BC98" i="86" s="1"/>
  <c r="BB88" i="86"/>
  <c r="BC88" i="86" s="1"/>
  <c r="BB81" i="86"/>
  <c r="BC81" i="86" s="1"/>
  <c r="BB86" i="86"/>
  <c r="BC86" i="86" s="1"/>
  <c r="BB97" i="86"/>
  <c r="BC97" i="86" s="1"/>
  <c r="BB87" i="86"/>
  <c r="BC87" i="86" s="1"/>
  <c r="BB80" i="86"/>
  <c r="BC80" i="86" s="1"/>
  <c r="BB90" i="86"/>
  <c r="BC90" i="86" s="1"/>
  <c r="BB100" i="86"/>
  <c r="BC100" i="86" s="1"/>
  <c r="BB96" i="86"/>
  <c r="BC96" i="86" s="1"/>
  <c r="BB85" i="86"/>
  <c r="BC85" i="86" s="1"/>
  <c r="BB79" i="86"/>
  <c r="BC79" i="86" s="1"/>
  <c r="BB92" i="86"/>
  <c r="BC92" i="86" s="1"/>
  <c r="BB84" i="86"/>
  <c r="BC84" i="86" s="1"/>
  <c r="BB78" i="86"/>
  <c r="BC78" i="86" s="1"/>
  <c r="BB95" i="86"/>
  <c r="BC95" i="86" s="1"/>
  <c r="BB83" i="86"/>
  <c r="BC83" i="86" s="1"/>
  <c r="BB89" i="86"/>
  <c r="BC89" i="86" s="1"/>
  <c r="BB94" i="86"/>
  <c r="BC94" i="86" s="1"/>
  <c r="BB82" i="86"/>
  <c r="BC82" i="86" s="1"/>
  <c r="BB76" i="86"/>
  <c r="BC76" i="86" s="1"/>
  <c r="BB77" i="86"/>
  <c r="BC77" i="86" s="1"/>
  <c r="BB99" i="86"/>
  <c r="BC99" i="86" s="1"/>
  <c r="BB93" i="86"/>
  <c r="BC93" i="86" s="1"/>
  <c r="BB91" i="86"/>
  <c r="BC91" i="86" s="1"/>
  <c r="AS103" i="67"/>
  <c r="AT103" i="67" s="1"/>
  <c r="AS101" i="67"/>
  <c r="AT101" i="67" s="1"/>
  <c r="AS87" i="67"/>
  <c r="AT87" i="67" s="1"/>
  <c r="AS75" i="67"/>
  <c r="AT75" i="67" s="1"/>
  <c r="AS68" i="67"/>
  <c r="AT68" i="67" s="1"/>
  <c r="AS63" i="67"/>
  <c r="AT63" i="67" s="1"/>
  <c r="AS54" i="67"/>
  <c r="AT54" i="67" s="1"/>
  <c r="AS48" i="67"/>
  <c r="AT48" i="67" s="1"/>
  <c r="AS90" i="67"/>
  <c r="AT90" i="67" s="1"/>
  <c r="AS82" i="67"/>
  <c r="AT82" i="67" s="1"/>
  <c r="AS73" i="67"/>
  <c r="AT73" i="67" s="1"/>
  <c r="AS66" i="67"/>
  <c r="AT66" i="67" s="1"/>
  <c r="AS56" i="67"/>
  <c r="AT56" i="67" s="1"/>
  <c r="AS52" i="67"/>
  <c r="AT52" i="67" s="1"/>
  <c r="AS102" i="67"/>
  <c r="AT102" i="67" s="1"/>
  <c r="AS88" i="67"/>
  <c r="AT88" i="67" s="1"/>
  <c r="AS80" i="67"/>
  <c r="AT80" i="67" s="1"/>
  <c r="AS78" i="67"/>
  <c r="AT78" i="67" s="1"/>
  <c r="AS69" i="67"/>
  <c r="AT69" i="67" s="1"/>
  <c r="AS59" i="67"/>
  <c r="AT59" i="67" s="1"/>
  <c r="AS55" i="67"/>
  <c r="AT55" i="67" s="1"/>
  <c r="AS91" i="67"/>
  <c r="AT91" i="67" s="1"/>
  <c r="AS83" i="67"/>
  <c r="AT83" i="67" s="1"/>
  <c r="AS76" i="67"/>
  <c r="AT76" i="67" s="1"/>
  <c r="AS67" i="67"/>
  <c r="AT67" i="67" s="1"/>
  <c r="AS65" i="67"/>
  <c r="AT65" i="67" s="1"/>
  <c r="AS57" i="67"/>
  <c r="AT57" i="67" s="1"/>
  <c r="AS53" i="67"/>
  <c r="AT53" i="67" s="1"/>
  <c r="AS100" i="67"/>
  <c r="AT100" i="67" s="1"/>
  <c r="AS94" i="67"/>
  <c r="AT94" i="67" s="1"/>
  <c r="AS86" i="67"/>
  <c r="AT86" i="67" s="1"/>
  <c r="AS74" i="67"/>
  <c r="AT74" i="67" s="1"/>
  <c r="AS51" i="67"/>
  <c r="AT51" i="67" s="1"/>
  <c r="AS97" i="67"/>
  <c r="AT97" i="67" s="1"/>
  <c r="AS89" i="67"/>
  <c r="AT89" i="67" s="1"/>
  <c r="AS85" i="67"/>
  <c r="AT85" i="67" s="1"/>
  <c r="AS62" i="67"/>
  <c r="AT62" i="67" s="1"/>
  <c r="AS46" i="67"/>
  <c r="AT46" i="67" s="1"/>
  <c r="AS81" i="67"/>
  <c r="AT81" i="67" s="1"/>
  <c r="AS77" i="67"/>
  <c r="AT77" i="67" s="1"/>
  <c r="AS58" i="67"/>
  <c r="AT58" i="67" s="1"/>
  <c r="AS70" i="67"/>
  <c r="AT70" i="67" s="1"/>
  <c r="AS98" i="67"/>
  <c r="AT98" i="67" s="1"/>
  <c r="AS71" i="67"/>
  <c r="AT71" i="67" s="1"/>
  <c r="AS99" i="67"/>
  <c r="AT99" i="67" s="1"/>
  <c r="AS95" i="67"/>
  <c r="AT95" i="67" s="1"/>
  <c r="AS79" i="67"/>
  <c r="AT79" i="67" s="1"/>
  <c r="AS49" i="67"/>
  <c r="AT49" i="67" s="1"/>
  <c r="AS72" i="67"/>
  <c r="AT72" i="67" s="1"/>
  <c r="AS64" i="67"/>
  <c r="AT64" i="67" s="1"/>
  <c r="AS60" i="67"/>
  <c r="AT60" i="67" s="1"/>
  <c r="AS93" i="67"/>
  <c r="AT93" i="67" s="1"/>
  <c r="AS84" i="67"/>
  <c r="AT84" i="67" s="1"/>
  <c r="AS92" i="67"/>
  <c r="AT92" i="67" s="1"/>
  <c r="AS61" i="67"/>
  <c r="AT61" i="67" s="1"/>
  <c r="AS45" i="67"/>
  <c r="AT45" i="67" s="1"/>
  <c r="AS96" i="67"/>
  <c r="AT96" i="67" s="1"/>
  <c r="AS50" i="67"/>
  <c r="AT50" i="67" s="1"/>
  <c r="AS47" i="67"/>
  <c r="AT47" i="67" s="1"/>
  <c r="AP98" i="67"/>
  <c r="AQ98" i="67" s="1"/>
  <c r="AP96" i="67"/>
  <c r="AQ96" i="67" s="1"/>
  <c r="AP92" i="67"/>
  <c r="AQ92" i="67" s="1"/>
  <c r="AP84" i="67"/>
  <c r="AQ84" i="67" s="1"/>
  <c r="AP77" i="67"/>
  <c r="AQ77" i="67" s="1"/>
  <c r="AP70" i="67"/>
  <c r="AQ70" i="67" s="1"/>
  <c r="AP60" i="67"/>
  <c r="AQ60" i="67" s="1"/>
  <c r="AP58" i="67"/>
  <c r="AQ58" i="67" s="1"/>
  <c r="AP46" i="67"/>
  <c r="AQ46" i="67" s="1"/>
  <c r="AP101" i="67"/>
  <c r="AQ101" i="67" s="1"/>
  <c r="AP87" i="67"/>
  <c r="AQ87" i="67" s="1"/>
  <c r="AP75" i="67"/>
  <c r="AQ75" i="67" s="1"/>
  <c r="AP68" i="67"/>
  <c r="AQ68" i="67" s="1"/>
  <c r="AP63" i="67"/>
  <c r="AQ63" i="67" s="1"/>
  <c r="AP54" i="67"/>
  <c r="AQ54" i="67" s="1"/>
  <c r="AP48" i="67"/>
  <c r="AQ48" i="67" s="1"/>
  <c r="AP99" i="67"/>
  <c r="AQ99" i="67" s="1"/>
  <c r="AP97" i="67"/>
  <c r="AQ97" i="67" s="1"/>
  <c r="AP95" i="67"/>
  <c r="AQ95" i="67" s="1"/>
  <c r="AP93" i="67"/>
  <c r="AQ93" i="67" s="1"/>
  <c r="AP85" i="67"/>
  <c r="AQ85" i="67" s="1"/>
  <c r="AP71" i="67"/>
  <c r="AQ71" i="67" s="1"/>
  <c r="AP61" i="67"/>
  <c r="AQ61" i="67" s="1"/>
  <c r="AP50" i="67"/>
  <c r="AQ50" i="67" s="1"/>
  <c r="AP47" i="67"/>
  <c r="AQ47" i="67" s="1"/>
  <c r="AP45" i="67"/>
  <c r="AQ45" i="67" s="1"/>
  <c r="AP102" i="67"/>
  <c r="AQ102" i="67" s="1"/>
  <c r="AP88" i="67"/>
  <c r="AQ88" i="67" s="1"/>
  <c r="AP80" i="67"/>
  <c r="AQ80" i="67" s="1"/>
  <c r="AP78" i="67"/>
  <c r="AQ78" i="67" s="1"/>
  <c r="AP69" i="67"/>
  <c r="AQ69" i="67" s="1"/>
  <c r="AP59" i="67"/>
  <c r="AQ59" i="67" s="1"/>
  <c r="AP55" i="67"/>
  <c r="AQ55" i="67" s="1"/>
  <c r="AP91" i="67"/>
  <c r="AQ91" i="67" s="1"/>
  <c r="AP83" i="67"/>
  <c r="AQ83" i="67" s="1"/>
  <c r="AP76" i="67"/>
  <c r="AQ76" i="67" s="1"/>
  <c r="AP67" i="67"/>
  <c r="AQ67" i="67" s="1"/>
  <c r="AP65" i="67"/>
  <c r="AQ65" i="67" s="1"/>
  <c r="AP57" i="67"/>
  <c r="AQ57" i="67" s="1"/>
  <c r="AP53" i="67"/>
  <c r="AQ53" i="67" s="1"/>
  <c r="AP73" i="67"/>
  <c r="AQ73" i="67" s="1"/>
  <c r="AP89" i="67"/>
  <c r="AQ89" i="67" s="1"/>
  <c r="AP62" i="67"/>
  <c r="AQ62" i="67" s="1"/>
  <c r="AP94" i="67"/>
  <c r="AQ94" i="67" s="1"/>
  <c r="AP81" i="67"/>
  <c r="AQ81" i="67" s="1"/>
  <c r="AP51" i="67"/>
  <c r="AQ51" i="67" s="1"/>
  <c r="AP90" i="67"/>
  <c r="AQ90" i="67" s="1"/>
  <c r="AP86" i="67"/>
  <c r="AQ86" i="67" s="1"/>
  <c r="AP74" i="67"/>
  <c r="AQ74" i="67" s="1"/>
  <c r="AP66" i="67"/>
  <c r="AQ66" i="67" s="1"/>
  <c r="AP82" i="67"/>
  <c r="AQ82" i="67" s="1"/>
  <c r="AP79" i="67"/>
  <c r="AQ79" i="67" s="1"/>
  <c r="AP56" i="67"/>
  <c r="AQ56" i="67" s="1"/>
  <c r="AP52" i="67"/>
  <c r="AQ52" i="67" s="1"/>
  <c r="AP49" i="67"/>
  <c r="AQ49" i="67" s="1"/>
  <c r="AP100" i="67"/>
  <c r="AQ100" i="67" s="1"/>
  <c r="AP72" i="67"/>
  <c r="AQ72" i="67" s="1"/>
  <c r="AP64" i="67"/>
  <c r="AQ64" i="67" s="1"/>
  <c r="AP103" i="67"/>
  <c r="AQ103" i="67" s="1"/>
  <c r="BB98" i="67"/>
  <c r="BC98" i="67" s="1"/>
  <c r="BB96" i="67"/>
  <c r="BC96" i="67" s="1"/>
  <c r="BB94" i="67"/>
  <c r="BC94" i="67" s="1"/>
  <c r="BB92" i="67"/>
  <c r="BC92" i="67" s="1"/>
  <c r="BB84" i="67"/>
  <c r="BC84" i="67" s="1"/>
  <c r="BB70" i="67"/>
  <c r="BC70" i="67" s="1"/>
  <c r="BB101" i="67"/>
  <c r="BC101" i="67" s="1"/>
  <c r="BB87" i="67"/>
  <c r="BC87" i="67" s="1"/>
  <c r="BB79" i="67"/>
  <c r="BC79" i="67" s="1"/>
  <c r="BB77" i="67"/>
  <c r="BC77" i="67" s="1"/>
  <c r="BB68" i="67"/>
  <c r="BC68" i="67" s="1"/>
  <c r="BB60" i="67"/>
  <c r="BC60" i="67" s="1"/>
  <c r="BB58" i="67"/>
  <c r="BC58" i="67" s="1"/>
  <c r="BB49" i="67"/>
  <c r="BC49" i="67" s="1"/>
  <c r="BB46" i="67"/>
  <c r="BC46" i="67" s="1"/>
  <c r="BB103" i="67"/>
  <c r="BC103" i="67" s="1"/>
  <c r="BB99" i="67"/>
  <c r="BC99" i="67" s="1"/>
  <c r="BB93" i="67"/>
  <c r="BC93" i="67" s="1"/>
  <c r="BB85" i="67"/>
  <c r="BC85" i="67" s="1"/>
  <c r="BB73" i="67"/>
  <c r="BC73" i="67" s="1"/>
  <c r="BB56" i="67"/>
  <c r="BC56" i="67" s="1"/>
  <c r="BB52" i="67"/>
  <c r="BC52" i="67" s="1"/>
  <c r="BB50" i="67"/>
  <c r="BC50" i="67" s="1"/>
  <c r="BB88" i="67"/>
  <c r="BC88" i="67" s="1"/>
  <c r="BB80" i="67"/>
  <c r="BC80" i="67" s="1"/>
  <c r="BB71" i="67"/>
  <c r="BC71" i="67" s="1"/>
  <c r="BB63" i="67"/>
  <c r="BC63" i="67" s="1"/>
  <c r="BB61" i="67"/>
  <c r="BC61" i="67" s="1"/>
  <c r="BB48" i="67"/>
  <c r="BC48" i="67" s="1"/>
  <c r="BB102" i="67"/>
  <c r="BC102" i="67" s="1"/>
  <c r="BB97" i="67"/>
  <c r="BC97" i="67" s="1"/>
  <c r="BB95" i="67"/>
  <c r="BC95" i="67" s="1"/>
  <c r="BB91" i="67"/>
  <c r="BC91" i="67" s="1"/>
  <c r="BB83" i="67"/>
  <c r="BC83" i="67" s="1"/>
  <c r="BB78" i="67"/>
  <c r="BC78" i="67" s="1"/>
  <c r="BB76" i="67"/>
  <c r="BC76" i="67" s="1"/>
  <c r="BB69" i="67"/>
  <c r="BC69" i="67" s="1"/>
  <c r="BB82" i="67"/>
  <c r="BC82" i="67" s="1"/>
  <c r="BB59" i="67"/>
  <c r="BC59" i="67" s="1"/>
  <c r="BB55" i="67"/>
  <c r="BC55" i="67" s="1"/>
  <c r="BB51" i="67"/>
  <c r="BC51" i="67" s="1"/>
  <c r="BB67" i="67"/>
  <c r="BC67" i="67" s="1"/>
  <c r="BB75" i="67"/>
  <c r="BC75" i="67" s="1"/>
  <c r="BB100" i="67"/>
  <c r="BC100" i="67" s="1"/>
  <c r="BB72" i="67"/>
  <c r="BC72" i="67" s="1"/>
  <c r="BB64" i="67"/>
  <c r="BC64" i="67" s="1"/>
  <c r="BB53" i="67"/>
  <c r="BC53" i="67" s="1"/>
  <c r="BB45" i="67"/>
  <c r="BC45" i="67" s="1"/>
  <c r="BB57" i="67"/>
  <c r="BC57" i="67" s="1"/>
  <c r="BB47" i="67"/>
  <c r="BC47" i="67" s="1"/>
  <c r="BB90" i="67"/>
  <c r="BC90" i="67" s="1"/>
  <c r="BB86" i="67"/>
  <c r="BC86" i="67" s="1"/>
  <c r="BB81" i="67"/>
  <c r="BC81" i="67" s="1"/>
  <c r="BB89" i="67"/>
  <c r="BC89" i="67" s="1"/>
  <c r="BB65" i="67"/>
  <c r="BC65" i="67" s="1"/>
  <c r="BB62" i="67"/>
  <c r="BC62" i="67" s="1"/>
  <c r="BB54" i="67"/>
  <c r="BC54" i="67" s="1"/>
  <c r="BB74" i="67"/>
  <c r="BC74" i="67" s="1"/>
  <c r="BB66" i="67"/>
  <c r="BC66" i="67" s="1"/>
  <c r="AI91" i="67"/>
  <c r="AJ91" i="67" s="1"/>
  <c r="AI83" i="67"/>
  <c r="AJ83" i="67" s="1"/>
  <c r="AI76" i="67"/>
  <c r="AJ76" i="67" s="1"/>
  <c r="AI67" i="67"/>
  <c r="AJ67" i="67" s="1"/>
  <c r="AI65" i="67"/>
  <c r="AJ65" i="67" s="1"/>
  <c r="AI55" i="67"/>
  <c r="AJ55" i="67" s="1"/>
  <c r="AI100" i="67"/>
  <c r="AJ100" i="67" s="1"/>
  <c r="AI94" i="67"/>
  <c r="AJ94" i="67" s="1"/>
  <c r="AI86" i="67"/>
  <c r="AJ86" i="67" s="1"/>
  <c r="AI74" i="67"/>
  <c r="AJ74" i="67" s="1"/>
  <c r="AI57" i="67"/>
  <c r="AJ57" i="67" s="1"/>
  <c r="AI53" i="67"/>
  <c r="AJ53" i="67" s="1"/>
  <c r="AI51" i="67"/>
  <c r="AJ51" i="67" s="1"/>
  <c r="AI103" i="67"/>
  <c r="AJ103" i="67" s="1"/>
  <c r="AI98" i="67"/>
  <c r="AJ98" i="67" s="1"/>
  <c r="AI96" i="67"/>
  <c r="AJ96" i="67" s="1"/>
  <c r="AI92" i="67"/>
  <c r="AJ92" i="67" s="1"/>
  <c r="AI84" i="67"/>
  <c r="AJ84" i="67" s="1"/>
  <c r="AI79" i="67"/>
  <c r="AJ79" i="67" s="1"/>
  <c r="AI77" i="67"/>
  <c r="AJ77" i="67" s="1"/>
  <c r="AI70" i="67"/>
  <c r="AJ70" i="67" s="1"/>
  <c r="AI46" i="67"/>
  <c r="AJ46" i="67" s="1"/>
  <c r="AI101" i="67"/>
  <c r="AJ101" i="67" s="1"/>
  <c r="AI87" i="67"/>
  <c r="AJ87" i="67" s="1"/>
  <c r="AI75" i="67"/>
  <c r="AJ75" i="67" s="1"/>
  <c r="AI68" i="67"/>
  <c r="AJ68" i="67" s="1"/>
  <c r="AI60" i="67"/>
  <c r="AJ60" i="67" s="1"/>
  <c r="AI58" i="67"/>
  <c r="AJ58" i="67" s="1"/>
  <c r="AI54" i="67"/>
  <c r="AJ54" i="67" s="1"/>
  <c r="AI48" i="67"/>
  <c r="AJ48" i="67" s="1"/>
  <c r="AI90" i="67"/>
  <c r="AJ90" i="67" s="1"/>
  <c r="AI82" i="67"/>
  <c r="AJ82" i="67" s="1"/>
  <c r="AI73" i="67"/>
  <c r="AJ73" i="67" s="1"/>
  <c r="AI66" i="67"/>
  <c r="AJ66" i="67" s="1"/>
  <c r="AI63" i="67"/>
  <c r="AJ63" i="67" s="1"/>
  <c r="AI56" i="67"/>
  <c r="AJ56" i="67" s="1"/>
  <c r="AI52" i="67"/>
  <c r="AJ52" i="67" s="1"/>
  <c r="AI72" i="67"/>
  <c r="AJ72" i="67" s="1"/>
  <c r="AI64" i="67"/>
  <c r="AJ64" i="67" s="1"/>
  <c r="AI93" i="67"/>
  <c r="AJ93" i="67" s="1"/>
  <c r="AI88" i="67"/>
  <c r="AJ88" i="67" s="1"/>
  <c r="AI61" i="67"/>
  <c r="AJ61" i="67" s="1"/>
  <c r="AI45" i="67"/>
  <c r="AJ45" i="67" s="1"/>
  <c r="AI97" i="67"/>
  <c r="AJ97" i="67" s="1"/>
  <c r="AI85" i="67"/>
  <c r="AJ85" i="67" s="1"/>
  <c r="AI80" i="67"/>
  <c r="AJ80" i="67" s="1"/>
  <c r="AI50" i="67"/>
  <c r="AJ50" i="67" s="1"/>
  <c r="AI89" i="67"/>
  <c r="AJ89" i="67" s="1"/>
  <c r="AI69" i="67"/>
  <c r="AJ69" i="67" s="1"/>
  <c r="AI62" i="67"/>
  <c r="AJ62" i="67" s="1"/>
  <c r="AI47" i="67"/>
  <c r="AJ47" i="67" s="1"/>
  <c r="AI81" i="67"/>
  <c r="AJ81" i="67" s="1"/>
  <c r="AI102" i="67"/>
  <c r="AJ102" i="67" s="1"/>
  <c r="AI78" i="67"/>
  <c r="AJ78" i="67" s="1"/>
  <c r="AI71" i="67"/>
  <c r="AJ71" i="67" s="1"/>
  <c r="AI59" i="67"/>
  <c r="AJ59" i="67" s="1"/>
  <c r="AI99" i="67"/>
  <c r="AJ99" i="67" s="1"/>
  <c r="AI95" i="67"/>
  <c r="AJ95" i="67" s="1"/>
  <c r="AI49" i="67"/>
  <c r="AJ49" i="67" s="1"/>
  <c r="AV99" i="67"/>
  <c r="AW99" i="67" s="1"/>
  <c r="AV97" i="67"/>
  <c r="AW97" i="67" s="1"/>
  <c r="AV95" i="67"/>
  <c r="AW95" i="67" s="1"/>
  <c r="AV93" i="67"/>
  <c r="AW93" i="67" s="1"/>
  <c r="AV85" i="67"/>
  <c r="AW85" i="67" s="1"/>
  <c r="AV73" i="67"/>
  <c r="AW73" i="67" s="1"/>
  <c r="AV56" i="67"/>
  <c r="AW56" i="67" s="1"/>
  <c r="AV50" i="67"/>
  <c r="AW50" i="67" s="1"/>
  <c r="AV102" i="67"/>
  <c r="AW102" i="67" s="1"/>
  <c r="AV88" i="67"/>
  <c r="AW88" i="67" s="1"/>
  <c r="AV80" i="67"/>
  <c r="AW80" i="67" s="1"/>
  <c r="AV78" i="67"/>
  <c r="AW78" i="67" s="1"/>
  <c r="AV71" i="67"/>
  <c r="AW71" i="67" s="1"/>
  <c r="AV61" i="67"/>
  <c r="AW61" i="67" s="1"/>
  <c r="AV59" i="67"/>
  <c r="AW59" i="67" s="1"/>
  <c r="AV47" i="67"/>
  <c r="AW47" i="67" s="1"/>
  <c r="AV45" i="67"/>
  <c r="AW45" i="67" s="1"/>
  <c r="AV100" i="67"/>
  <c r="AW100" i="67" s="1"/>
  <c r="AV94" i="67"/>
  <c r="AW94" i="67" s="1"/>
  <c r="AV86" i="67"/>
  <c r="AV74" i="67"/>
  <c r="AW74" i="67" s="1"/>
  <c r="AV67" i="67"/>
  <c r="AW67" i="67" s="1"/>
  <c r="AV53" i="67"/>
  <c r="AW53" i="67" s="1"/>
  <c r="AV89" i="67"/>
  <c r="AW89" i="67" s="1"/>
  <c r="AV81" i="67"/>
  <c r="AW81" i="67" s="1"/>
  <c r="AV79" i="67"/>
  <c r="AW79" i="67" s="1"/>
  <c r="AV72" i="67"/>
  <c r="AW72" i="67" s="1"/>
  <c r="AV62" i="67"/>
  <c r="AW62" i="67" s="1"/>
  <c r="AV51" i="67"/>
  <c r="AW51" i="67" s="1"/>
  <c r="AV49" i="67"/>
  <c r="AW49" i="67" s="1"/>
  <c r="AV98" i="67"/>
  <c r="AW98" i="67" s="1"/>
  <c r="AV96" i="67"/>
  <c r="AW96" i="67" s="1"/>
  <c r="AV92" i="67"/>
  <c r="AW92" i="67" s="1"/>
  <c r="AV84" i="67"/>
  <c r="AW84" i="67" s="1"/>
  <c r="AV70" i="67"/>
  <c r="AW70" i="67" s="1"/>
  <c r="AV64" i="67"/>
  <c r="AW64" i="67" s="1"/>
  <c r="AV60" i="67"/>
  <c r="AW60" i="67" s="1"/>
  <c r="AV101" i="67"/>
  <c r="AW101" i="67" s="1"/>
  <c r="AV77" i="67"/>
  <c r="AW77" i="67" s="1"/>
  <c r="AV69" i="67"/>
  <c r="AW69" i="67" s="1"/>
  <c r="AV65" i="67"/>
  <c r="AW65" i="67" s="1"/>
  <c r="AV58" i="67"/>
  <c r="AW58" i="67" s="1"/>
  <c r="AV54" i="67"/>
  <c r="AW54" i="67" s="1"/>
  <c r="AV90" i="67"/>
  <c r="AW90" i="67" s="1"/>
  <c r="AW86" i="67"/>
  <c r="AV66" i="67"/>
  <c r="AW66" i="67" s="1"/>
  <c r="AV55" i="67"/>
  <c r="AW55" i="67" s="1"/>
  <c r="AV48" i="67"/>
  <c r="AW48" i="67" s="1"/>
  <c r="AV82" i="67"/>
  <c r="AW82" i="67" s="1"/>
  <c r="AV63" i="67"/>
  <c r="AW63" i="67" s="1"/>
  <c r="AV103" i="67"/>
  <c r="AW103" i="67" s="1"/>
  <c r="AV91" i="67"/>
  <c r="AW91" i="67" s="1"/>
  <c r="AV87" i="67"/>
  <c r="AW87" i="67" s="1"/>
  <c r="AV52" i="67"/>
  <c r="AW52" i="67" s="1"/>
  <c r="AV83" i="67"/>
  <c r="AW83" i="67" s="1"/>
  <c r="AV75" i="67"/>
  <c r="AW75" i="67" s="1"/>
  <c r="AV68" i="67"/>
  <c r="AW68" i="67" s="1"/>
  <c r="AV46" i="67"/>
  <c r="AW46" i="67" s="1"/>
  <c r="AV76" i="67"/>
  <c r="AW76" i="67" s="1"/>
  <c r="AV57" i="67"/>
  <c r="AW57" i="67" s="1"/>
  <c r="AM100" i="67"/>
  <c r="AN100" i="67" s="1"/>
  <c r="AM94" i="67"/>
  <c r="AN94" i="67" s="1"/>
  <c r="AM86" i="67"/>
  <c r="AN86" i="67" s="1"/>
  <c r="AM74" i="67"/>
  <c r="AN74" i="67" s="1"/>
  <c r="AM51" i="67"/>
  <c r="AN51" i="67" s="1"/>
  <c r="AM89" i="67"/>
  <c r="AN89" i="67" s="1"/>
  <c r="AM81" i="67"/>
  <c r="AN81" i="67" s="1"/>
  <c r="AM79" i="67"/>
  <c r="AN79" i="67" s="1"/>
  <c r="AM72" i="67"/>
  <c r="AN72" i="67" s="1"/>
  <c r="AM64" i="67"/>
  <c r="AN64" i="67" s="1"/>
  <c r="AM62" i="67"/>
  <c r="AN62" i="67" s="1"/>
  <c r="AM49" i="67"/>
  <c r="AN49" i="67" s="1"/>
  <c r="AM101" i="67"/>
  <c r="AN101" i="67" s="1"/>
  <c r="AM87" i="67"/>
  <c r="AN87" i="67" s="1"/>
  <c r="AM75" i="67"/>
  <c r="AN75" i="67" s="1"/>
  <c r="AM68" i="67"/>
  <c r="AN68" i="67" s="1"/>
  <c r="AM63" i="67"/>
  <c r="AN63" i="67" s="1"/>
  <c r="AM54" i="67"/>
  <c r="AN54" i="67" s="1"/>
  <c r="AM48" i="67"/>
  <c r="AN48" i="67" s="1"/>
  <c r="AM90" i="67"/>
  <c r="AN90" i="67" s="1"/>
  <c r="AM82" i="67"/>
  <c r="AN82" i="67" s="1"/>
  <c r="AM73" i="67"/>
  <c r="AN73" i="67" s="1"/>
  <c r="AM66" i="67"/>
  <c r="AN66" i="67" s="1"/>
  <c r="AM56" i="67"/>
  <c r="AN56" i="67" s="1"/>
  <c r="AM52" i="67"/>
  <c r="AN52" i="67" s="1"/>
  <c r="AM99" i="67"/>
  <c r="AN99" i="67" s="1"/>
  <c r="AM97" i="67"/>
  <c r="AN97" i="67" s="1"/>
  <c r="AM95" i="67"/>
  <c r="AN95" i="67" s="1"/>
  <c r="AM93" i="67"/>
  <c r="AN93" i="67" s="1"/>
  <c r="AM85" i="67"/>
  <c r="AN85" i="67" s="1"/>
  <c r="AM71" i="67"/>
  <c r="AN71" i="67" s="1"/>
  <c r="AM61" i="67"/>
  <c r="AN61" i="67" s="1"/>
  <c r="AM50" i="67"/>
  <c r="AN50" i="67" s="1"/>
  <c r="AM92" i="67"/>
  <c r="AN92" i="67" s="1"/>
  <c r="AM88" i="67"/>
  <c r="AN88" i="67" s="1"/>
  <c r="AM53" i="67"/>
  <c r="AN53" i="67" s="1"/>
  <c r="AM45" i="67"/>
  <c r="AN45" i="67" s="1"/>
  <c r="AM96" i="67"/>
  <c r="AN96" i="67" s="1"/>
  <c r="AM84" i="67"/>
  <c r="AN84" i="67" s="1"/>
  <c r="AM80" i="67"/>
  <c r="AN80" i="67" s="1"/>
  <c r="AM76" i="67"/>
  <c r="AN76" i="67" s="1"/>
  <c r="AM57" i="67"/>
  <c r="AN57" i="67" s="1"/>
  <c r="AM47" i="67"/>
  <c r="AN47" i="67" s="1"/>
  <c r="AM69" i="67"/>
  <c r="AN69" i="67" s="1"/>
  <c r="AM65" i="67"/>
  <c r="AN65" i="67" s="1"/>
  <c r="AM46" i="67"/>
  <c r="AN46" i="67" s="1"/>
  <c r="AM77" i="67"/>
  <c r="AN77" i="67" s="1"/>
  <c r="AM58" i="67"/>
  <c r="AN58" i="67" s="1"/>
  <c r="AM102" i="67"/>
  <c r="AN102" i="67" s="1"/>
  <c r="AM78" i="67"/>
  <c r="AN78" i="67" s="1"/>
  <c r="AM70" i="67"/>
  <c r="AN70" i="67" s="1"/>
  <c r="AM59" i="67"/>
  <c r="AN59" i="67" s="1"/>
  <c r="AM55" i="67"/>
  <c r="AN55" i="67" s="1"/>
  <c r="AM98" i="67"/>
  <c r="AN98" i="67" s="1"/>
  <c r="AM103" i="67"/>
  <c r="AN103" i="67" s="1"/>
  <c r="AM83" i="67"/>
  <c r="AN83" i="67" s="1"/>
  <c r="AM91" i="67"/>
  <c r="AN91" i="67" s="1"/>
  <c r="AM67" i="67"/>
  <c r="AN67" i="67" s="1"/>
  <c r="AM60" i="67"/>
  <c r="AN60" i="67" s="1"/>
  <c r="AY100" i="67"/>
  <c r="AZ100" i="67" s="1"/>
  <c r="AY86" i="67"/>
  <c r="AZ86" i="67" s="1"/>
  <c r="AY74" i="67"/>
  <c r="AZ74" i="67" s="1"/>
  <c r="AY67" i="67"/>
  <c r="AZ67" i="67" s="1"/>
  <c r="AY53" i="67"/>
  <c r="AZ53" i="67" s="1"/>
  <c r="AY89" i="67"/>
  <c r="AZ89" i="67" s="1"/>
  <c r="AY81" i="67"/>
  <c r="AZ81" i="67" s="1"/>
  <c r="AY72" i="67"/>
  <c r="AZ72" i="67" s="1"/>
  <c r="AY62" i="67"/>
  <c r="AZ62" i="67" s="1"/>
  <c r="AY51" i="67"/>
  <c r="AZ51" i="67" s="1"/>
  <c r="AY101" i="67"/>
  <c r="AZ101" i="67" s="1"/>
  <c r="AY87" i="67"/>
  <c r="AZ87" i="67" s="1"/>
  <c r="AY77" i="67"/>
  <c r="AZ77" i="67" s="1"/>
  <c r="AY68" i="67"/>
  <c r="AZ68" i="67" s="1"/>
  <c r="AY58" i="67"/>
  <c r="AZ58" i="67" s="1"/>
  <c r="AY90" i="67"/>
  <c r="AZ90" i="67" s="1"/>
  <c r="AY82" i="67"/>
  <c r="AZ82" i="67" s="1"/>
  <c r="AY75" i="67"/>
  <c r="AZ75" i="67" s="1"/>
  <c r="AY66" i="67"/>
  <c r="AZ66" i="67" s="1"/>
  <c r="AY54" i="67"/>
  <c r="AZ54" i="67" s="1"/>
  <c r="AY99" i="67"/>
  <c r="AZ99" i="67" s="1"/>
  <c r="AY93" i="67"/>
  <c r="AZ93" i="67" s="1"/>
  <c r="AY85" i="67"/>
  <c r="AZ85" i="67" s="1"/>
  <c r="AY73" i="67"/>
  <c r="AZ73" i="67" s="1"/>
  <c r="AY56" i="67"/>
  <c r="AZ56" i="67" s="1"/>
  <c r="AY50" i="67"/>
  <c r="AZ50" i="67" s="1"/>
  <c r="AY102" i="67"/>
  <c r="AZ102" i="67" s="1"/>
  <c r="AY98" i="67"/>
  <c r="AZ98" i="67" s="1"/>
  <c r="AY71" i="67"/>
  <c r="AZ71" i="67" s="1"/>
  <c r="AY91" i="67"/>
  <c r="AZ91" i="67" s="1"/>
  <c r="AY92" i="67"/>
  <c r="AZ92" i="67" s="1"/>
  <c r="AY83" i="67"/>
  <c r="AZ83" i="67" s="1"/>
  <c r="AY96" i="67"/>
  <c r="AZ96" i="67" s="1"/>
  <c r="AY88" i="67"/>
  <c r="AZ88" i="67" s="1"/>
  <c r="AY84" i="67"/>
  <c r="AZ84" i="67" s="1"/>
  <c r="AY61" i="67"/>
  <c r="AZ61" i="67" s="1"/>
  <c r="AY80" i="67"/>
  <c r="AZ80" i="67" s="1"/>
  <c r="AY76" i="67"/>
  <c r="AZ76" i="67" s="1"/>
  <c r="AY69" i="67"/>
  <c r="AZ69" i="67" s="1"/>
  <c r="AY70" i="67"/>
  <c r="AZ70" i="67" s="1"/>
  <c r="AY103" i="67"/>
  <c r="AZ103" i="67" s="1"/>
  <c r="AY94" i="67"/>
  <c r="AZ94" i="67" s="1"/>
  <c r="AY45" i="67"/>
  <c r="AZ45" i="67" s="1"/>
  <c r="AY79" i="67"/>
  <c r="AZ79" i="67" s="1"/>
  <c r="AY46" i="67"/>
  <c r="AZ46" i="67" s="1"/>
  <c r="AY63" i="67"/>
  <c r="AZ63" i="67" s="1"/>
  <c r="AY49" i="67"/>
  <c r="AZ49" i="67" s="1"/>
  <c r="AY59" i="67"/>
  <c r="AZ59" i="67" s="1"/>
  <c r="AY60" i="67"/>
  <c r="AZ60" i="67" s="1"/>
  <c r="AY55" i="67"/>
  <c r="AZ55" i="67" s="1"/>
  <c r="AY97" i="67"/>
  <c r="AZ97" i="67" s="1"/>
  <c r="AY95" i="67"/>
  <c r="AZ95" i="67" s="1"/>
  <c r="AY52" i="67"/>
  <c r="AZ52" i="67" s="1"/>
  <c r="AY65" i="67"/>
  <c r="AZ65" i="67" s="1"/>
  <c r="AY47" i="67"/>
  <c r="AZ47" i="67" s="1"/>
  <c r="AY78" i="67"/>
  <c r="AZ78" i="67" s="1"/>
  <c r="AY48" i="67"/>
  <c r="AZ48" i="67" s="1"/>
  <c r="AY64" i="67"/>
  <c r="AZ64" i="67" s="1"/>
  <c r="AY57" i="67"/>
  <c r="AZ57" i="67" s="1"/>
  <c r="AV96" i="87"/>
  <c r="AW96" i="87" s="1"/>
  <c r="AV94" i="87"/>
  <c r="AW94" i="87" s="1"/>
  <c r="AV92" i="87"/>
  <c r="AW92" i="87" s="1"/>
  <c r="AV90" i="87"/>
  <c r="AW90" i="87" s="1"/>
  <c r="AV88" i="87"/>
  <c r="AW88" i="87" s="1"/>
  <c r="AV86" i="87"/>
  <c r="AW86" i="87" s="1"/>
  <c r="AV84" i="87"/>
  <c r="AW84" i="87" s="1"/>
  <c r="AV82" i="87"/>
  <c r="AW82" i="87" s="1"/>
  <c r="AV80" i="87"/>
  <c r="AW80" i="87" s="1"/>
  <c r="AV78" i="87"/>
  <c r="AW78" i="87" s="1"/>
  <c r="AV76" i="87"/>
  <c r="AW76" i="87" s="1"/>
  <c r="AV74" i="87"/>
  <c r="AW74" i="87" s="1"/>
  <c r="AV72" i="87"/>
  <c r="AW72" i="87" s="1"/>
  <c r="AV99" i="87"/>
  <c r="AW99" i="87" s="1"/>
  <c r="AV97" i="87"/>
  <c r="AW97" i="87" s="1"/>
  <c r="AV71" i="87"/>
  <c r="AW71" i="87" s="1"/>
  <c r="AV69" i="87"/>
  <c r="AV100" i="87"/>
  <c r="AW100" i="87" s="1"/>
  <c r="AV95" i="87"/>
  <c r="AW95" i="87" s="1"/>
  <c r="AV79" i="87"/>
  <c r="AW79" i="87" s="1"/>
  <c r="AV93" i="87"/>
  <c r="AW93" i="87" s="1"/>
  <c r="AV77" i="87"/>
  <c r="AW77" i="87" s="1"/>
  <c r="AV83" i="87"/>
  <c r="AW83" i="87" s="1"/>
  <c r="AV98" i="87"/>
  <c r="AW98" i="87" s="1"/>
  <c r="AV91" i="87"/>
  <c r="AW91" i="87" s="1"/>
  <c r="AV75" i="87"/>
  <c r="AW75" i="87" s="1"/>
  <c r="AV70" i="87"/>
  <c r="AW70" i="87" s="1"/>
  <c r="AV89" i="87"/>
  <c r="AW89" i="87" s="1"/>
  <c r="AV73" i="87"/>
  <c r="AW73" i="87" s="1"/>
  <c r="AV87" i="87"/>
  <c r="AW87" i="87" s="1"/>
  <c r="AV68" i="87"/>
  <c r="AW68" i="87" s="1"/>
  <c r="AV85" i="87"/>
  <c r="AW85" i="87" s="1"/>
  <c r="AV81" i="87"/>
  <c r="AW81" i="87" s="1"/>
  <c r="AW69" i="87"/>
  <c r="AP75" i="87"/>
  <c r="AQ75" i="87" s="1"/>
  <c r="AP73" i="87"/>
  <c r="AQ73" i="87" s="1"/>
  <c r="AP97" i="87"/>
  <c r="AQ97" i="87" s="1"/>
  <c r="AP95" i="87"/>
  <c r="AQ95" i="87" s="1"/>
  <c r="AP93" i="87"/>
  <c r="AQ93" i="87" s="1"/>
  <c r="AP91" i="87"/>
  <c r="AQ91" i="87" s="1"/>
  <c r="AP89" i="87"/>
  <c r="AQ89" i="87" s="1"/>
  <c r="AP87" i="87"/>
  <c r="AQ87" i="87" s="1"/>
  <c r="AP85" i="87"/>
  <c r="AQ85" i="87" s="1"/>
  <c r="AP83" i="87"/>
  <c r="AQ83" i="87" s="1"/>
  <c r="AP81" i="87"/>
  <c r="AQ81" i="87" s="1"/>
  <c r="AP79" i="87"/>
  <c r="AQ79" i="87" s="1"/>
  <c r="AP77" i="87"/>
  <c r="AQ77" i="87" s="1"/>
  <c r="AP74" i="87"/>
  <c r="AQ74" i="87" s="1"/>
  <c r="AP100" i="87"/>
  <c r="AQ100" i="87" s="1"/>
  <c r="AP98" i="87"/>
  <c r="AQ98" i="87" s="1"/>
  <c r="AP70" i="87"/>
  <c r="AQ70" i="87" s="1"/>
  <c r="AP88" i="87"/>
  <c r="AQ88" i="87" s="1"/>
  <c r="AP69" i="87"/>
  <c r="AQ69" i="87" s="1"/>
  <c r="AP86" i="87"/>
  <c r="AQ86" i="87" s="1"/>
  <c r="AP72" i="87"/>
  <c r="AQ72" i="87" s="1"/>
  <c r="AP84" i="87"/>
  <c r="AQ84" i="87" s="1"/>
  <c r="AP71" i="87"/>
  <c r="AQ71" i="87" s="1"/>
  <c r="AP82" i="87"/>
  <c r="AQ82" i="87" s="1"/>
  <c r="AP99" i="87"/>
  <c r="AQ99" i="87" s="1"/>
  <c r="AP76" i="87"/>
  <c r="AQ76" i="87" s="1"/>
  <c r="AP96" i="87"/>
  <c r="AQ96" i="87" s="1"/>
  <c r="AP80" i="87"/>
  <c r="AQ80" i="87" s="1"/>
  <c r="AP92" i="87"/>
  <c r="AQ92" i="87" s="1"/>
  <c r="AP94" i="87"/>
  <c r="AQ94" i="87" s="1"/>
  <c r="AP78" i="87"/>
  <c r="AQ78" i="87" s="1"/>
  <c r="AP68" i="87"/>
  <c r="AQ68" i="87" s="1"/>
  <c r="AP90" i="87"/>
  <c r="AQ90" i="87" s="1"/>
  <c r="BB73" i="87"/>
  <c r="BC73" i="87" s="1"/>
  <c r="BB99" i="87"/>
  <c r="BC99" i="87" s="1"/>
  <c r="BB97" i="87"/>
  <c r="BC97" i="87" s="1"/>
  <c r="BB69" i="87"/>
  <c r="BC69" i="87" s="1"/>
  <c r="BB96" i="87"/>
  <c r="BC96" i="87" s="1"/>
  <c r="BB94" i="87"/>
  <c r="BC94" i="87" s="1"/>
  <c r="BB92" i="87"/>
  <c r="BC92" i="87" s="1"/>
  <c r="BB90" i="87"/>
  <c r="BC90" i="87" s="1"/>
  <c r="BB88" i="87"/>
  <c r="BC88" i="87" s="1"/>
  <c r="BB86" i="87"/>
  <c r="BC86" i="87" s="1"/>
  <c r="BB84" i="87"/>
  <c r="BC84" i="87" s="1"/>
  <c r="BB82" i="87"/>
  <c r="BC82" i="87" s="1"/>
  <c r="BB80" i="87"/>
  <c r="BC80" i="87" s="1"/>
  <c r="BB78" i="87"/>
  <c r="BC78" i="87" s="1"/>
  <c r="BB76" i="87"/>
  <c r="BC76" i="87" s="1"/>
  <c r="BB100" i="87"/>
  <c r="BC100" i="87" s="1"/>
  <c r="BB98" i="87"/>
  <c r="BC98" i="87" s="1"/>
  <c r="BB70" i="87"/>
  <c r="BC70" i="87" s="1"/>
  <c r="BB68" i="87"/>
  <c r="BC68" i="87" s="1"/>
  <c r="BB91" i="87"/>
  <c r="BC91" i="87" s="1"/>
  <c r="BB75" i="87"/>
  <c r="BC75" i="87" s="1"/>
  <c r="BB89" i="87"/>
  <c r="BC89" i="87" s="1"/>
  <c r="BB95" i="87"/>
  <c r="BC95" i="87" s="1"/>
  <c r="BB72" i="87"/>
  <c r="BC72" i="87" s="1"/>
  <c r="BB87" i="87"/>
  <c r="BC87" i="87" s="1"/>
  <c r="BB79" i="87"/>
  <c r="BC79" i="87" s="1"/>
  <c r="BB85" i="87"/>
  <c r="BC85" i="87" s="1"/>
  <c r="BB71" i="87"/>
  <c r="BC71" i="87" s="1"/>
  <c r="BB83" i="87"/>
  <c r="BC83" i="87" s="1"/>
  <c r="BB81" i="87"/>
  <c r="BC81" i="87" s="1"/>
  <c r="BB74" i="87"/>
  <c r="BC74" i="87" s="1"/>
  <c r="BB77" i="87"/>
  <c r="BC77" i="87" s="1"/>
  <c r="BB93" i="87"/>
  <c r="BC93" i="87" s="1"/>
  <c r="AY84" i="87"/>
  <c r="AZ84" i="87" s="1"/>
  <c r="AY87" i="87"/>
  <c r="AZ87" i="87" s="1"/>
  <c r="AY94" i="87"/>
  <c r="AZ94" i="87" s="1"/>
  <c r="AY97" i="87"/>
  <c r="AZ97" i="87" s="1"/>
  <c r="AY81" i="87"/>
  <c r="AZ81" i="87" s="1"/>
  <c r="AY100" i="87"/>
  <c r="AZ100" i="87" s="1"/>
  <c r="AY80" i="87"/>
  <c r="AZ80" i="87" s="1"/>
  <c r="AY83" i="87"/>
  <c r="AZ83" i="87" s="1"/>
  <c r="AY86" i="87"/>
  <c r="AZ86" i="87" s="1"/>
  <c r="AY73" i="87"/>
  <c r="AZ73" i="87" s="1"/>
  <c r="AY89" i="87"/>
  <c r="AZ89" i="87" s="1"/>
  <c r="AY72" i="87"/>
  <c r="AZ72" i="87" s="1"/>
  <c r="AY88" i="87"/>
  <c r="AZ88" i="87" s="1"/>
  <c r="AY75" i="87"/>
  <c r="AZ75" i="87" s="1"/>
  <c r="AY91" i="87"/>
  <c r="AZ91" i="87" s="1"/>
  <c r="AY68" i="87"/>
  <c r="AZ68" i="87" s="1"/>
  <c r="AY74" i="87"/>
  <c r="AZ74" i="87" s="1"/>
  <c r="AY90" i="87"/>
  <c r="AZ90" i="87" s="1"/>
  <c r="AY69" i="87"/>
  <c r="AZ69" i="87" s="1"/>
  <c r="AY77" i="87"/>
  <c r="AZ77" i="87" s="1"/>
  <c r="AY93" i="87"/>
  <c r="AZ93" i="87" s="1"/>
  <c r="AY70" i="87"/>
  <c r="AZ70" i="87" s="1"/>
  <c r="AY78" i="87"/>
  <c r="AZ78" i="87" s="1"/>
  <c r="AY96" i="87"/>
  <c r="AZ96" i="87" s="1"/>
  <c r="AY99" i="87"/>
  <c r="AZ99" i="87" s="1"/>
  <c r="AY82" i="87"/>
  <c r="AZ82" i="87" s="1"/>
  <c r="AY85" i="87"/>
  <c r="AZ85" i="87" s="1"/>
  <c r="AY76" i="87"/>
  <c r="AZ76" i="87" s="1"/>
  <c r="AY92" i="87"/>
  <c r="AZ92" i="87" s="1"/>
  <c r="AY71" i="87"/>
  <c r="AZ71" i="87" s="1"/>
  <c r="AY79" i="87"/>
  <c r="AZ79" i="87" s="1"/>
  <c r="AY95" i="87"/>
  <c r="AZ95" i="87" s="1"/>
  <c r="AY98" i="87"/>
  <c r="AZ98" i="87" s="1"/>
  <c r="AI74" i="87"/>
  <c r="AJ74" i="87" s="1"/>
  <c r="AI96" i="87"/>
  <c r="AJ96" i="87" s="1"/>
  <c r="AI94" i="87"/>
  <c r="AJ94" i="87" s="1"/>
  <c r="AI92" i="87"/>
  <c r="AJ92" i="87" s="1"/>
  <c r="AI90" i="87"/>
  <c r="AJ90" i="87" s="1"/>
  <c r="AI88" i="87"/>
  <c r="AJ88" i="87" s="1"/>
  <c r="AI86" i="87"/>
  <c r="AJ86" i="87" s="1"/>
  <c r="AI84" i="87"/>
  <c r="AJ84" i="87" s="1"/>
  <c r="AI82" i="87"/>
  <c r="AJ82" i="87" s="1"/>
  <c r="AI80" i="87"/>
  <c r="AJ80" i="87" s="1"/>
  <c r="AI78" i="87"/>
  <c r="AJ78" i="87" s="1"/>
  <c r="AI76" i="87"/>
  <c r="AJ76" i="87" s="1"/>
  <c r="AI72" i="87"/>
  <c r="AJ72" i="87" s="1"/>
  <c r="AI68" i="87"/>
  <c r="AJ68" i="87" s="1"/>
  <c r="AI75" i="87"/>
  <c r="AJ75" i="87" s="1"/>
  <c r="AI73" i="87"/>
  <c r="AJ73" i="87" s="1"/>
  <c r="AI99" i="87"/>
  <c r="AJ99" i="87" s="1"/>
  <c r="AI71" i="87"/>
  <c r="AJ71" i="87" s="1"/>
  <c r="AI69" i="87"/>
  <c r="AJ69" i="87" s="1"/>
  <c r="AI83" i="87"/>
  <c r="AJ83" i="87" s="1"/>
  <c r="AI97" i="87"/>
  <c r="AJ97" i="87" s="1"/>
  <c r="AI81" i="87"/>
  <c r="AJ81" i="87" s="1"/>
  <c r="AI95" i="87"/>
  <c r="AJ95" i="87" s="1"/>
  <c r="AI79" i="87"/>
  <c r="AJ79" i="87" s="1"/>
  <c r="AI100" i="87"/>
  <c r="AJ100" i="87" s="1"/>
  <c r="AI93" i="87"/>
  <c r="AJ93" i="87" s="1"/>
  <c r="AI77" i="87"/>
  <c r="AJ77" i="87" s="1"/>
  <c r="AI91" i="87"/>
  <c r="AJ91" i="87" s="1"/>
  <c r="AI87" i="87"/>
  <c r="AJ87" i="87" s="1"/>
  <c r="AI98" i="87"/>
  <c r="AJ98" i="87" s="1"/>
  <c r="AI89" i="87"/>
  <c r="AJ89" i="87" s="1"/>
  <c r="AI70" i="87"/>
  <c r="AJ70" i="87" s="1"/>
  <c r="AI85" i="87"/>
  <c r="AJ85" i="87" s="1"/>
  <c r="AM96" i="87"/>
  <c r="AN96" i="87" s="1"/>
  <c r="AM94" i="87"/>
  <c r="AN94" i="87" s="1"/>
  <c r="AM92" i="87"/>
  <c r="AN92" i="87" s="1"/>
  <c r="AM90" i="87"/>
  <c r="AN90" i="87" s="1"/>
  <c r="AM88" i="87"/>
  <c r="AN88" i="87" s="1"/>
  <c r="AM86" i="87"/>
  <c r="AN86" i="87" s="1"/>
  <c r="AM84" i="87"/>
  <c r="AN84" i="87" s="1"/>
  <c r="AM82" i="87"/>
  <c r="AN82" i="87" s="1"/>
  <c r="AM80" i="87"/>
  <c r="AN80" i="87" s="1"/>
  <c r="AM78" i="87"/>
  <c r="AN78" i="87" s="1"/>
  <c r="AM76" i="87"/>
  <c r="AN76" i="87" s="1"/>
  <c r="AM72" i="87"/>
  <c r="AN72" i="87" s="1"/>
  <c r="AM68" i="87"/>
  <c r="AN68" i="87" s="1"/>
  <c r="AM100" i="87"/>
  <c r="AN100" i="87" s="1"/>
  <c r="AM98" i="87"/>
  <c r="AN98" i="87" s="1"/>
  <c r="AM70" i="87"/>
  <c r="AN70" i="87" s="1"/>
  <c r="AM75" i="87"/>
  <c r="AN75" i="87" s="1"/>
  <c r="AM73" i="87"/>
  <c r="AN73" i="87" s="1"/>
  <c r="AM97" i="87"/>
  <c r="AN97" i="87" s="1"/>
  <c r="AM95" i="87"/>
  <c r="AN95" i="87" s="1"/>
  <c r="AM93" i="87"/>
  <c r="AN93" i="87" s="1"/>
  <c r="AM91" i="87"/>
  <c r="AN91" i="87" s="1"/>
  <c r="AM89" i="87"/>
  <c r="AN89" i="87" s="1"/>
  <c r="AM87" i="87"/>
  <c r="AN87" i="87" s="1"/>
  <c r="AM85" i="87"/>
  <c r="AN85" i="87" s="1"/>
  <c r="AM83" i="87"/>
  <c r="AN83" i="87" s="1"/>
  <c r="AM81" i="87"/>
  <c r="AN81" i="87" s="1"/>
  <c r="AM79" i="87"/>
  <c r="AN79" i="87" s="1"/>
  <c r="AM77" i="87"/>
  <c r="AN77" i="87" s="1"/>
  <c r="AM74" i="87"/>
  <c r="AN74" i="87" s="1"/>
  <c r="AM99" i="87"/>
  <c r="AN99" i="87" s="1"/>
  <c r="AM71" i="87"/>
  <c r="AN71" i="87" s="1"/>
  <c r="AM69" i="87"/>
  <c r="AN69" i="87" s="1"/>
  <c r="AS99" i="87"/>
  <c r="AT99" i="87" s="1"/>
  <c r="AS97" i="87"/>
  <c r="AT97" i="87" s="1"/>
  <c r="AS71" i="87"/>
  <c r="AT71" i="87" s="1"/>
  <c r="AS69" i="87"/>
  <c r="AT69" i="87" s="1"/>
  <c r="AS96" i="87"/>
  <c r="AT96" i="87" s="1"/>
  <c r="AS94" i="87"/>
  <c r="AT94" i="87" s="1"/>
  <c r="AS92" i="87"/>
  <c r="AT92" i="87" s="1"/>
  <c r="AS90" i="87"/>
  <c r="AT90" i="87" s="1"/>
  <c r="AS88" i="87"/>
  <c r="AT88" i="87" s="1"/>
  <c r="AS86" i="87"/>
  <c r="AT86" i="87" s="1"/>
  <c r="AS84" i="87"/>
  <c r="AT84" i="87" s="1"/>
  <c r="AS82" i="87"/>
  <c r="AT82" i="87" s="1"/>
  <c r="AS80" i="87"/>
  <c r="AT80" i="87" s="1"/>
  <c r="AS78" i="87"/>
  <c r="AT78" i="87" s="1"/>
  <c r="AS76" i="87"/>
  <c r="AT76" i="87" s="1"/>
  <c r="AS74" i="87"/>
  <c r="AT74" i="87" s="1"/>
  <c r="AS72" i="87"/>
  <c r="AT72" i="87" s="1"/>
  <c r="AS100" i="87"/>
  <c r="AT100" i="87" s="1"/>
  <c r="AS98" i="87"/>
  <c r="AT98" i="87" s="1"/>
  <c r="AS70" i="87"/>
  <c r="AT70" i="87" s="1"/>
  <c r="AS68" i="87"/>
  <c r="AT68" i="87" s="1"/>
  <c r="AS95" i="87"/>
  <c r="AT95" i="87" s="1"/>
  <c r="AS93" i="87"/>
  <c r="AT93" i="87" s="1"/>
  <c r="AS91" i="87"/>
  <c r="AT91" i="87" s="1"/>
  <c r="AS89" i="87"/>
  <c r="AT89" i="87" s="1"/>
  <c r="AS87" i="87"/>
  <c r="AT87" i="87" s="1"/>
  <c r="AS85" i="87"/>
  <c r="AT85" i="87" s="1"/>
  <c r="AS83" i="87"/>
  <c r="AT83" i="87" s="1"/>
  <c r="AS81" i="87"/>
  <c r="AT81" i="87" s="1"/>
  <c r="AS79" i="87"/>
  <c r="AT79" i="87" s="1"/>
  <c r="AS77" i="87"/>
  <c r="AT77" i="87" s="1"/>
  <c r="AS75" i="87"/>
  <c r="AT75" i="87" s="1"/>
  <c r="AS73" i="87"/>
  <c r="AT73" i="87" s="1"/>
  <c r="AV12" i="77"/>
  <c r="AW12" i="77" s="1"/>
  <c r="AV37" i="77"/>
  <c r="AW37" i="77" s="1"/>
  <c r="AV14" i="77"/>
  <c r="AW14" i="77" s="1"/>
  <c r="AV67" i="77"/>
  <c r="AW67" i="77" s="1"/>
  <c r="AV28" i="77"/>
  <c r="AW28" i="77" s="1"/>
  <c r="AV95" i="77"/>
  <c r="AW95" i="77" s="1"/>
  <c r="AV62" i="77"/>
  <c r="AW62" i="77" s="1"/>
  <c r="AV73" i="77"/>
  <c r="AW73" i="77" s="1"/>
  <c r="AV43" i="77"/>
  <c r="AW43" i="77" s="1"/>
  <c r="AV56" i="77"/>
  <c r="AW56" i="77" s="1"/>
  <c r="AV85" i="77"/>
  <c r="AW85" i="77" s="1"/>
  <c r="AV58" i="77"/>
  <c r="AW58" i="77" s="1"/>
  <c r="AV20" i="77"/>
  <c r="AW20" i="77" s="1"/>
  <c r="AV17" i="77"/>
  <c r="AW17" i="77" s="1"/>
  <c r="AV91" i="77"/>
  <c r="AW91" i="77" s="1"/>
  <c r="AV53" i="77"/>
  <c r="AW53" i="77" s="1"/>
  <c r="AV72" i="77"/>
  <c r="AW72" i="77" s="1"/>
  <c r="AV33" i="77"/>
  <c r="AW33" i="77" s="1"/>
  <c r="AV26" i="77"/>
  <c r="AW26" i="77" s="1"/>
  <c r="AV78" i="77"/>
  <c r="AW78" i="77" s="1"/>
  <c r="AV47" i="77"/>
  <c r="AW47" i="77" s="1"/>
  <c r="AV86" i="77"/>
  <c r="AW86" i="77" s="1"/>
  <c r="AV74" i="77"/>
  <c r="AW74" i="77" s="1"/>
  <c r="AV30" i="77"/>
  <c r="AW30" i="77" s="1"/>
  <c r="AV25" i="77"/>
  <c r="AW25" i="77" s="1"/>
  <c r="AV61" i="77"/>
  <c r="AW61" i="77" s="1"/>
  <c r="AV46" i="77"/>
  <c r="AW46" i="77" s="1"/>
  <c r="AV8" i="77"/>
  <c r="AW8" i="77" s="1"/>
  <c r="AV27" i="77"/>
  <c r="AW27" i="77" s="1"/>
  <c r="AV79" i="77"/>
  <c r="AW79" i="77" s="1"/>
  <c r="AV41" i="77"/>
  <c r="AW41" i="77" s="1"/>
  <c r="AV13" i="77"/>
  <c r="AW13" i="77" s="1"/>
  <c r="AV45" i="77"/>
  <c r="AW45" i="77" s="1"/>
  <c r="AV82" i="77"/>
  <c r="AW82" i="77" s="1"/>
  <c r="AV51" i="77"/>
  <c r="AW51" i="77" s="1"/>
  <c r="AV80" i="77"/>
  <c r="AW80" i="77" s="1"/>
  <c r="AV32" i="77"/>
  <c r="AW32" i="77" s="1"/>
  <c r="AV68" i="77"/>
  <c r="AW68" i="77" s="1"/>
  <c r="AV87" i="77"/>
  <c r="AW87" i="77" s="1"/>
  <c r="AV75" i="77"/>
  <c r="AW75" i="77" s="1"/>
  <c r="AV34" i="77"/>
  <c r="AW34" i="77" s="1"/>
  <c r="AV65" i="77"/>
  <c r="AW65" i="77" s="1"/>
  <c r="AV92" i="77"/>
  <c r="AW92" i="77" s="1"/>
  <c r="AV18" i="77"/>
  <c r="AW18" i="77" s="1"/>
  <c r="AV9" i="77"/>
  <c r="AW9" i="77" s="1"/>
  <c r="AV83" i="77"/>
  <c r="AW83" i="77" s="1"/>
  <c r="AV49" i="77"/>
  <c r="AW49" i="77" s="1"/>
  <c r="AV89" i="77"/>
  <c r="AW89" i="77" s="1"/>
  <c r="AV55" i="77"/>
  <c r="AW55" i="77" s="1"/>
  <c r="AV81" i="77"/>
  <c r="AW81" i="77" s="1"/>
  <c r="AV36" i="77"/>
  <c r="AW36" i="77" s="1"/>
  <c r="AV69" i="77"/>
  <c r="AW69" i="77" s="1"/>
  <c r="AV38" i="77"/>
  <c r="AW38" i="77" s="1"/>
  <c r="AV93" i="77"/>
  <c r="AW93" i="77" s="1"/>
  <c r="AV19" i="77"/>
  <c r="AW19" i="77" s="1"/>
  <c r="AV44" i="77"/>
  <c r="AW44" i="77" s="1"/>
  <c r="AV76" i="77"/>
  <c r="AW76" i="77" s="1"/>
  <c r="AV22" i="77"/>
  <c r="AW22" i="77" s="1"/>
  <c r="AV88" i="77"/>
  <c r="AW88" i="77" s="1"/>
  <c r="AV57" i="77"/>
  <c r="AW57" i="77" s="1"/>
  <c r="AV10" i="77"/>
  <c r="AW10" i="77" s="1"/>
  <c r="AV16" i="77"/>
  <c r="AW16" i="77" s="1"/>
  <c r="AV11" i="77"/>
  <c r="AW11" i="77" s="1"/>
  <c r="AV94" i="77"/>
  <c r="AW94" i="77" s="1"/>
  <c r="AV59" i="77"/>
  <c r="AW59" i="77" s="1"/>
  <c r="AV40" i="77"/>
  <c r="AW40" i="77" s="1"/>
  <c r="AV100" i="77"/>
  <c r="AW100" i="77" s="1"/>
  <c r="AV96" i="77"/>
  <c r="AW96" i="77" s="1"/>
  <c r="AV90" i="77"/>
  <c r="AW90" i="77" s="1"/>
  <c r="AV42" i="77"/>
  <c r="AW42" i="77" s="1"/>
  <c r="AV31" i="77"/>
  <c r="AW31" i="77" s="1"/>
  <c r="AV98" i="77"/>
  <c r="AW98" i="77" s="1"/>
  <c r="AV23" i="77"/>
  <c r="AW23" i="77" s="1"/>
  <c r="AV24" i="77"/>
  <c r="AW24" i="77" s="1"/>
  <c r="AV21" i="77"/>
  <c r="AW21" i="77" s="1"/>
  <c r="AV35" i="77"/>
  <c r="AW35" i="77" s="1"/>
  <c r="AV48" i="77"/>
  <c r="AW48" i="77" s="1"/>
  <c r="AV70" i="77"/>
  <c r="AW70" i="77" s="1"/>
  <c r="AV63" i="77"/>
  <c r="AW63" i="77" s="1"/>
  <c r="AV50" i="77"/>
  <c r="AW50" i="77" s="1"/>
  <c r="AV77" i="77"/>
  <c r="AW77" i="77" s="1"/>
  <c r="AV60" i="77"/>
  <c r="AW60" i="77" s="1"/>
  <c r="AV15" i="77"/>
  <c r="AW15" i="77" s="1"/>
  <c r="AV29" i="77"/>
  <c r="AW29" i="77" s="1"/>
  <c r="AV66" i="77"/>
  <c r="AW66" i="77" s="1"/>
  <c r="AV39" i="77"/>
  <c r="AW39" i="77" s="1"/>
  <c r="AV99" i="77"/>
  <c r="AW99" i="77" s="1"/>
  <c r="AV52" i="77"/>
  <c r="AW52" i="77" s="1"/>
  <c r="AV84" i="77"/>
  <c r="AW84" i="77" s="1"/>
  <c r="AV71" i="77"/>
  <c r="AW71" i="77" s="1"/>
  <c r="AV64" i="77"/>
  <c r="AW64" i="77" s="1"/>
  <c r="AV97" i="77"/>
  <c r="AW97" i="77" s="1"/>
  <c r="AV54" i="77"/>
  <c r="AW54" i="77" s="1"/>
  <c r="AM12" i="77"/>
  <c r="AN12" i="77" s="1"/>
  <c r="AM56" i="77"/>
  <c r="AN56" i="77" s="1"/>
  <c r="AM52" i="77"/>
  <c r="AN52" i="77" s="1"/>
  <c r="AM48" i="77"/>
  <c r="AN48" i="77" s="1"/>
  <c r="AM44" i="77"/>
  <c r="AN44" i="77" s="1"/>
  <c r="AM40" i="77"/>
  <c r="AN40" i="77" s="1"/>
  <c r="AM36" i="77"/>
  <c r="AN36" i="77" s="1"/>
  <c r="AM32" i="77"/>
  <c r="AN32" i="77" s="1"/>
  <c r="AM58" i="77"/>
  <c r="AN58" i="77" s="1"/>
  <c r="AM54" i="77"/>
  <c r="AN54" i="77" s="1"/>
  <c r="AM50" i="77"/>
  <c r="AN50" i="77" s="1"/>
  <c r="AM46" i="77"/>
  <c r="AN46" i="77" s="1"/>
  <c r="AM42" i="77"/>
  <c r="AN42" i="77" s="1"/>
  <c r="AM38" i="77"/>
  <c r="AN38" i="77" s="1"/>
  <c r="AM34" i="77"/>
  <c r="AN34" i="77" s="1"/>
  <c r="AM30" i="77"/>
  <c r="AN30" i="77" s="1"/>
  <c r="AM57" i="77"/>
  <c r="AN57" i="77" s="1"/>
  <c r="AM53" i="77"/>
  <c r="AN53" i="77" s="1"/>
  <c r="AM49" i="77"/>
  <c r="AN49" i="77" s="1"/>
  <c r="AM45" i="77"/>
  <c r="AN45" i="77" s="1"/>
  <c r="AM41" i="77"/>
  <c r="AN41" i="77" s="1"/>
  <c r="AM37" i="77"/>
  <c r="AN37" i="77" s="1"/>
  <c r="AM33" i="77"/>
  <c r="AN33" i="77" s="1"/>
  <c r="AM23" i="77"/>
  <c r="AN23" i="77" s="1"/>
  <c r="AM19" i="77"/>
  <c r="AN19" i="77" s="1"/>
  <c r="AM9" i="77"/>
  <c r="AN9" i="77" s="1"/>
  <c r="AM27" i="77"/>
  <c r="AN27" i="77" s="1"/>
  <c r="AM14" i="77"/>
  <c r="AN14" i="77" s="1"/>
  <c r="AM22" i="77"/>
  <c r="AN22" i="77" s="1"/>
  <c r="AM18" i="77"/>
  <c r="AN18" i="77" s="1"/>
  <c r="AM47" i="77"/>
  <c r="AN47" i="77" s="1"/>
  <c r="AM59" i="77"/>
  <c r="AN59" i="77" s="1"/>
  <c r="AM51" i="77"/>
  <c r="AN51" i="77" s="1"/>
  <c r="AM43" i="77"/>
  <c r="AN43" i="77" s="1"/>
  <c r="AM35" i="77"/>
  <c r="AN35" i="77" s="1"/>
  <c r="AM26" i="77"/>
  <c r="AN26" i="77" s="1"/>
  <c r="AM21" i="77"/>
  <c r="AN21" i="77" s="1"/>
  <c r="AM11" i="77"/>
  <c r="AN11" i="77" s="1"/>
  <c r="AM55" i="77"/>
  <c r="AN55" i="77" s="1"/>
  <c r="AM39" i="77"/>
  <c r="AN39" i="77" s="1"/>
  <c r="AM31" i="77"/>
  <c r="AN31" i="77" s="1"/>
  <c r="AM16" i="77"/>
  <c r="AN16" i="77" s="1"/>
  <c r="AM24" i="77"/>
  <c r="AN24" i="77" s="1"/>
  <c r="AM20" i="77"/>
  <c r="AN20" i="77" s="1"/>
  <c r="AM10" i="77"/>
  <c r="AN10" i="77" s="1"/>
  <c r="AM28" i="77"/>
  <c r="AN28" i="77" s="1"/>
  <c r="AM15" i="77"/>
  <c r="AN15" i="77" s="1"/>
  <c r="AM99" i="77"/>
  <c r="AN99" i="77" s="1"/>
  <c r="AM73" i="77"/>
  <c r="AN73" i="77" s="1"/>
  <c r="AM79" i="77"/>
  <c r="AN79" i="77" s="1"/>
  <c r="AM68" i="77"/>
  <c r="AN68" i="77" s="1"/>
  <c r="AM85" i="77"/>
  <c r="AN85" i="77" s="1"/>
  <c r="AM89" i="77"/>
  <c r="AN89" i="77" s="1"/>
  <c r="AM25" i="77"/>
  <c r="AN25" i="77" s="1"/>
  <c r="AM97" i="77"/>
  <c r="AN97" i="77" s="1"/>
  <c r="AM80" i="77"/>
  <c r="AN80" i="77" s="1"/>
  <c r="AM74" i="77"/>
  <c r="AN74" i="77" s="1"/>
  <c r="AM66" i="77"/>
  <c r="AN66" i="77" s="1"/>
  <c r="AM92" i="77"/>
  <c r="AN92" i="77" s="1"/>
  <c r="AM61" i="77"/>
  <c r="AN61" i="77" s="1"/>
  <c r="AM86" i="77"/>
  <c r="AN86" i="77" s="1"/>
  <c r="AM64" i="77"/>
  <c r="AN64" i="77" s="1"/>
  <c r="AM62" i="77"/>
  <c r="AN62" i="77" s="1"/>
  <c r="AM82" i="77"/>
  <c r="AN82" i="77" s="1"/>
  <c r="AM93" i="77"/>
  <c r="AN93" i="77" s="1"/>
  <c r="AM77" i="77"/>
  <c r="AN77" i="77" s="1"/>
  <c r="AM8" i="77"/>
  <c r="AN8" i="77" s="1"/>
  <c r="AM65" i="77"/>
  <c r="AN65" i="77" s="1"/>
  <c r="AM98" i="77"/>
  <c r="AN98" i="77" s="1"/>
  <c r="AM94" i="77"/>
  <c r="AN94" i="77" s="1"/>
  <c r="AM83" i="77"/>
  <c r="AN83" i="77" s="1"/>
  <c r="AM69" i="77"/>
  <c r="AN69" i="77" s="1"/>
  <c r="AM17" i="77"/>
  <c r="AN17" i="77" s="1"/>
  <c r="AM88" i="77"/>
  <c r="AN88" i="77" s="1"/>
  <c r="AM76" i="77"/>
  <c r="AN76" i="77" s="1"/>
  <c r="AM70" i="77"/>
  <c r="AN70" i="77" s="1"/>
  <c r="AM96" i="77"/>
  <c r="AN96" i="77" s="1"/>
  <c r="AM29" i="77"/>
  <c r="AN29" i="77" s="1"/>
  <c r="AM60" i="77"/>
  <c r="AN60" i="77" s="1"/>
  <c r="AM67" i="77"/>
  <c r="AN67" i="77" s="1"/>
  <c r="AM13" i="77"/>
  <c r="AN13" i="77" s="1"/>
  <c r="AM71" i="77"/>
  <c r="AN71" i="77" s="1"/>
  <c r="AM75" i="77"/>
  <c r="AN75" i="77" s="1"/>
  <c r="AM63" i="77"/>
  <c r="AN63" i="77" s="1"/>
  <c r="AM90" i="77"/>
  <c r="AN90" i="77" s="1"/>
  <c r="AM78" i="77"/>
  <c r="AN78" i="77" s="1"/>
  <c r="AM95" i="77"/>
  <c r="AN95" i="77" s="1"/>
  <c r="AM100" i="77"/>
  <c r="AN100" i="77" s="1"/>
  <c r="AM81" i="77"/>
  <c r="AN81" i="77" s="1"/>
  <c r="AM87" i="77"/>
  <c r="AN87" i="77" s="1"/>
  <c r="AM91" i="77"/>
  <c r="AN91" i="77" s="1"/>
  <c r="AM72" i="77"/>
  <c r="AN72" i="77" s="1"/>
  <c r="AM84" i="77"/>
  <c r="AN84" i="77" s="1"/>
  <c r="AY12" i="77"/>
  <c r="AZ12" i="77" s="1"/>
  <c r="AY97" i="77"/>
  <c r="AZ97" i="77" s="1"/>
  <c r="AY91" i="77"/>
  <c r="AZ91" i="77" s="1"/>
  <c r="AY90" i="77"/>
  <c r="AZ90" i="77" s="1"/>
  <c r="AY75" i="77"/>
  <c r="AZ75" i="77" s="1"/>
  <c r="AY74" i="77"/>
  <c r="AZ74" i="77" s="1"/>
  <c r="AY64" i="77"/>
  <c r="AZ64" i="77" s="1"/>
  <c r="AY63" i="77"/>
  <c r="AZ63" i="77" s="1"/>
  <c r="AY89" i="77"/>
  <c r="AZ89" i="77" s="1"/>
  <c r="AY88" i="77"/>
  <c r="AZ88" i="77" s="1"/>
  <c r="AY73" i="77"/>
  <c r="AZ73" i="77" s="1"/>
  <c r="AY72" i="77"/>
  <c r="AZ72" i="77" s="1"/>
  <c r="AY62" i="77"/>
  <c r="AZ62" i="77" s="1"/>
  <c r="AY57" i="77"/>
  <c r="AZ57" i="77" s="1"/>
  <c r="AY53" i="77"/>
  <c r="AZ53" i="77" s="1"/>
  <c r="AY49" i="77"/>
  <c r="AZ49" i="77" s="1"/>
  <c r="AY45" i="77"/>
  <c r="AZ45" i="77" s="1"/>
  <c r="AY41" i="77"/>
  <c r="AZ41" i="77" s="1"/>
  <c r="AY37" i="77"/>
  <c r="AZ37" i="77" s="1"/>
  <c r="AY33" i="77"/>
  <c r="AZ33" i="77" s="1"/>
  <c r="AY100" i="77"/>
  <c r="AZ100" i="77" s="1"/>
  <c r="AY85" i="77"/>
  <c r="AZ85" i="77" s="1"/>
  <c r="AY84" i="77"/>
  <c r="AZ84" i="77" s="1"/>
  <c r="AY69" i="77"/>
  <c r="AZ69" i="77" s="1"/>
  <c r="AY68" i="77"/>
  <c r="AZ68" i="77" s="1"/>
  <c r="AY56" i="77"/>
  <c r="AZ56" i="77" s="1"/>
  <c r="AY52" i="77"/>
  <c r="AZ52" i="77" s="1"/>
  <c r="AY48" i="77"/>
  <c r="AZ48" i="77" s="1"/>
  <c r="AY44" i="77"/>
  <c r="AZ44" i="77" s="1"/>
  <c r="AY40" i="77"/>
  <c r="AZ40" i="77" s="1"/>
  <c r="AY36" i="77"/>
  <c r="AZ36" i="77" s="1"/>
  <c r="AY32" i="77"/>
  <c r="AZ32" i="77" s="1"/>
  <c r="AY95" i="77"/>
  <c r="AZ95" i="77" s="1"/>
  <c r="AY83" i="77"/>
  <c r="AZ83" i="77" s="1"/>
  <c r="AY82" i="77"/>
  <c r="AZ82" i="77" s="1"/>
  <c r="AY67" i="77"/>
  <c r="AZ67" i="77" s="1"/>
  <c r="AY60" i="77"/>
  <c r="AZ60" i="77" s="1"/>
  <c r="AY94" i="77"/>
  <c r="AZ94" i="77" s="1"/>
  <c r="AY79" i="77"/>
  <c r="AZ79" i="77" s="1"/>
  <c r="AY78" i="77"/>
  <c r="AZ78" i="77" s="1"/>
  <c r="AY66" i="77"/>
  <c r="AZ66" i="77" s="1"/>
  <c r="AY87" i="77"/>
  <c r="AZ87" i="77" s="1"/>
  <c r="AY71" i="77"/>
  <c r="AZ71" i="77" s="1"/>
  <c r="AY59" i="77"/>
  <c r="AZ59" i="77" s="1"/>
  <c r="AY51" i="77"/>
  <c r="AZ51" i="77" s="1"/>
  <c r="AY43" i="77"/>
  <c r="AZ43" i="77" s="1"/>
  <c r="AY35" i="77"/>
  <c r="AZ35" i="77" s="1"/>
  <c r="AY25" i="77"/>
  <c r="AZ25" i="77" s="1"/>
  <c r="AY16" i="77"/>
  <c r="AZ16" i="77" s="1"/>
  <c r="AY21" i="77"/>
  <c r="AZ21" i="77" s="1"/>
  <c r="AY92" i="77"/>
  <c r="AZ92" i="77" s="1"/>
  <c r="AY76" i="77"/>
  <c r="AZ76" i="77" s="1"/>
  <c r="AY29" i="77"/>
  <c r="AZ29" i="77" s="1"/>
  <c r="AY24" i="77"/>
  <c r="AZ24" i="77" s="1"/>
  <c r="AY20" i="77"/>
  <c r="AZ20" i="77" s="1"/>
  <c r="AY10" i="77"/>
  <c r="AZ10" i="77" s="1"/>
  <c r="AY54" i="77"/>
  <c r="AZ54" i="77" s="1"/>
  <c r="AY46" i="77"/>
  <c r="AZ46" i="77" s="1"/>
  <c r="AY38" i="77"/>
  <c r="AZ38" i="77" s="1"/>
  <c r="AY30" i="77"/>
  <c r="AZ30" i="77" s="1"/>
  <c r="AY28" i="77"/>
  <c r="AZ28" i="77" s="1"/>
  <c r="AY15" i="77"/>
  <c r="AZ15" i="77" s="1"/>
  <c r="AY98" i="77"/>
  <c r="AZ98" i="77" s="1"/>
  <c r="AY81" i="77"/>
  <c r="AZ81" i="77" s="1"/>
  <c r="AY23" i="77"/>
  <c r="AZ23" i="77" s="1"/>
  <c r="AY19" i="77"/>
  <c r="AZ19" i="77" s="1"/>
  <c r="AY9" i="77"/>
  <c r="AZ9" i="77" s="1"/>
  <c r="AY93" i="77"/>
  <c r="AZ93" i="77" s="1"/>
  <c r="AY86" i="77"/>
  <c r="AZ86" i="77" s="1"/>
  <c r="AY77" i="77"/>
  <c r="AZ77" i="77" s="1"/>
  <c r="AY70" i="77"/>
  <c r="AZ70" i="77" s="1"/>
  <c r="AY65" i="77"/>
  <c r="AZ65" i="77" s="1"/>
  <c r="AY55" i="77"/>
  <c r="AZ55" i="77" s="1"/>
  <c r="AY47" i="77"/>
  <c r="AZ47" i="77" s="1"/>
  <c r="AY39" i="77"/>
  <c r="AZ39" i="77" s="1"/>
  <c r="AY31" i="77"/>
  <c r="AZ31" i="77" s="1"/>
  <c r="AY27" i="77"/>
  <c r="AZ27" i="77" s="1"/>
  <c r="AY14" i="77"/>
  <c r="AZ14" i="77" s="1"/>
  <c r="AY80" i="77"/>
  <c r="AZ80" i="77" s="1"/>
  <c r="AY96" i="77"/>
  <c r="AZ96" i="77" s="1"/>
  <c r="AY22" i="77"/>
  <c r="AZ22" i="77" s="1"/>
  <c r="AY18" i="77"/>
  <c r="AZ18" i="77" s="1"/>
  <c r="AY8" i="77"/>
  <c r="AZ8" i="77" s="1"/>
  <c r="AY99" i="77"/>
  <c r="AZ99" i="77" s="1"/>
  <c r="AY61" i="77"/>
  <c r="AZ61" i="77" s="1"/>
  <c r="AY58" i="77"/>
  <c r="AZ58" i="77" s="1"/>
  <c r="AY50" i="77"/>
  <c r="AZ50" i="77" s="1"/>
  <c r="AY42" i="77"/>
  <c r="AZ42" i="77" s="1"/>
  <c r="AY34" i="77"/>
  <c r="AZ34" i="77" s="1"/>
  <c r="AY26" i="77"/>
  <c r="AZ26" i="77" s="1"/>
  <c r="AY13" i="77"/>
  <c r="AZ13" i="77" s="1"/>
  <c r="AY17" i="77"/>
  <c r="AZ17" i="77" s="1"/>
  <c r="AY11" i="77"/>
  <c r="AZ11" i="77" s="1"/>
  <c r="AS12" i="77"/>
  <c r="AT12" i="77" s="1"/>
  <c r="AS99" i="77"/>
  <c r="AS81" i="77"/>
  <c r="AS80" i="77"/>
  <c r="AT80" i="77" s="1"/>
  <c r="AS59" i="77"/>
  <c r="AT59" i="77" s="1"/>
  <c r="AS55" i="77"/>
  <c r="AS51" i="77"/>
  <c r="AS47" i="77"/>
  <c r="AT47" i="77" s="1"/>
  <c r="AS43" i="77"/>
  <c r="AT43" i="77" s="1"/>
  <c r="AS39" i="77"/>
  <c r="AS35" i="77"/>
  <c r="AT35" i="77" s="1"/>
  <c r="AS31" i="77"/>
  <c r="AS94" i="77"/>
  <c r="AT94" i="77" s="1"/>
  <c r="AS79" i="77"/>
  <c r="AT79" i="77" s="1"/>
  <c r="AS78" i="77"/>
  <c r="AT78" i="77" s="1"/>
  <c r="AS66" i="77"/>
  <c r="AT66" i="77" s="1"/>
  <c r="AS97" i="77"/>
  <c r="AT97" i="77" s="1"/>
  <c r="AS91" i="77"/>
  <c r="AS90" i="77"/>
  <c r="AS75" i="77"/>
  <c r="AS74" i="77"/>
  <c r="AS64" i="77"/>
  <c r="AT64" i="77" s="1"/>
  <c r="AS63" i="77"/>
  <c r="AT63" i="77" s="1"/>
  <c r="AS89" i="77"/>
  <c r="AT89" i="77" s="1"/>
  <c r="AS88" i="77"/>
  <c r="AT88" i="77" s="1"/>
  <c r="AS73" i="77"/>
  <c r="AT73" i="77" s="1"/>
  <c r="AS72" i="77"/>
  <c r="AT72" i="77" s="1"/>
  <c r="AS62" i="77"/>
  <c r="AT62" i="77" s="1"/>
  <c r="AS57" i="77"/>
  <c r="AT57" i="77" s="1"/>
  <c r="AS53" i="77"/>
  <c r="AT53" i="77" s="1"/>
  <c r="AS49" i="77"/>
  <c r="AT49" i="77" s="1"/>
  <c r="AS45" i="77"/>
  <c r="AT45" i="77" s="1"/>
  <c r="AS41" i="77"/>
  <c r="AT41" i="77" s="1"/>
  <c r="AS37" i="77"/>
  <c r="AT37" i="77" s="1"/>
  <c r="AS33" i="77"/>
  <c r="AT33" i="77" s="1"/>
  <c r="AS100" i="77"/>
  <c r="AT100" i="77" s="1"/>
  <c r="AS85" i="77"/>
  <c r="AT85" i="77" s="1"/>
  <c r="AS84" i="77"/>
  <c r="AT84" i="77" s="1"/>
  <c r="AS69" i="77"/>
  <c r="AT69" i="77" s="1"/>
  <c r="AS68" i="77"/>
  <c r="AT68" i="77" s="1"/>
  <c r="AS56" i="77"/>
  <c r="AT56" i="77" s="1"/>
  <c r="AS52" i="77"/>
  <c r="AT52" i="77" s="1"/>
  <c r="AS48" i="77"/>
  <c r="AS44" i="77"/>
  <c r="AT44" i="77" s="1"/>
  <c r="AS40" i="77"/>
  <c r="AS36" i="77"/>
  <c r="AT36" i="77" s="1"/>
  <c r="AS32" i="77"/>
  <c r="AT32" i="77" s="1"/>
  <c r="AT99" i="77"/>
  <c r="AT91" i="77"/>
  <c r="AT75" i="77"/>
  <c r="AS61" i="77"/>
  <c r="AT61" i="77" s="1"/>
  <c r="AS58" i="77"/>
  <c r="AT58" i="77" s="1"/>
  <c r="AS50" i="77"/>
  <c r="AT50" i="77" s="1"/>
  <c r="AT48" i="77"/>
  <c r="AS42" i="77"/>
  <c r="AT42" i="77" s="1"/>
  <c r="AT40" i="77"/>
  <c r="AS34" i="77"/>
  <c r="AT34" i="77" s="1"/>
  <c r="AS22" i="77"/>
  <c r="AS18" i="77"/>
  <c r="AT18" i="77" s="1"/>
  <c r="AS8" i="77"/>
  <c r="AT8" i="77" s="1"/>
  <c r="AS14" i="77"/>
  <c r="AS82" i="77"/>
  <c r="AT82" i="77" s="1"/>
  <c r="AS26" i="77"/>
  <c r="AT26" i="77" s="1"/>
  <c r="AS13" i="77"/>
  <c r="AT13" i="77" s="1"/>
  <c r="AS87" i="77"/>
  <c r="AT87" i="77" s="1"/>
  <c r="AS71" i="77"/>
  <c r="AT71" i="77" s="1"/>
  <c r="AT51" i="77"/>
  <c r="AS21" i="77"/>
  <c r="AT21" i="77" s="1"/>
  <c r="AS17" i="77"/>
  <c r="AT17" i="77" s="1"/>
  <c r="AS11" i="77"/>
  <c r="AT11" i="77" s="1"/>
  <c r="AS96" i="77"/>
  <c r="AT96" i="77" s="1"/>
  <c r="AT22" i="77"/>
  <c r="AS92" i="77"/>
  <c r="AT92" i="77" s="1"/>
  <c r="AS76" i="77"/>
  <c r="AT76" i="77" s="1"/>
  <c r="AS25" i="77"/>
  <c r="AT25" i="77" s="1"/>
  <c r="AS16" i="77"/>
  <c r="AT16" i="77" s="1"/>
  <c r="AS95" i="77"/>
  <c r="AT95" i="77" s="1"/>
  <c r="AT90" i="77"/>
  <c r="AT74" i="77"/>
  <c r="AS54" i="77"/>
  <c r="AT54" i="77" s="1"/>
  <c r="AS46" i="77"/>
  <c r="AT46" i="77" s="1"/>
  <c r="AS38" i="77"/>
  <c r="AT38" i="77" s="1"/>
  <c r="AS30" i="77"/>
  <c r="AT30" i="77" s="1"/>
  <c r="AS29" i="77"/>
  <c r="AT29" i="77" s="1"/>
  <c r="AS24" i="77"/>
  <c r="AT24" i="77" s="1"/>
  <c r="AS20" i="77"/>
  <c r="AT20" i="77" s="1"/>
  <c r="AS10" i="77"/>
  <c r="AT10" i="77" s="1"/>
  <c r="AS27" i="77"/>
  <c r="AT27" i="77" s="1"/>
  <c r="AS98" i="77"/>
  <c r="AT98" i="77" s="1"/>
  <c r="AS83" i="77"/>
  <c r="AT83" i="77" s="1"/>
  <c r="AT81" i="77"/>
  <c r="AS67" i="77"/>
  <c r="AT67" i="77" s="1"/>
  <c r="AS60" i="77"/>
  <c r="AT60" i="77" s="1"/>
  <c r="AS28" i="77"/>
  <c r="AT28" i="77" s="1"/>
  <c r="AS15" i="77"/>
  <c r="AT15" i="77" s="1"/>
  <c r="AS93" i="77"/>
  <c r="AT93" i="77" s="1"/>
  <c r="AS86" i="77"/>
  <c r="AT86" i="77" s="1"/>
  <c r="AS77" i="77"/>
  <c r="AT77" i="77" s="1"/>
  <c r="AS70" i="77"/>
  <c r="AT70" i="77" s="1"/>
  <c r="AS65" i="77"/>
  <c r="AT65" i="77" s="1"/>
  <c r="AT55" i="77"/>
  <c r="AT39" i="77"/>
  <c r="AT31" i="77"/>
  <c r="AS23" i="77"/>
  <c r="AT23" i="77" s="1"/>
  <c r="AS19" i="77"/>
  <c r="AT19" i="77" s="1"/>
  <c r="AT14" i="77"/>
  <c r="AS9" i="77"/>
  <c r="AT9" i="77" s="1"/>
  <c r="AJ12" i="77"/>
  <c r="AK12" i="77" s="1"/>
  <c r="AJ87" i="77"/>
  <c r="AK87" i="77" s="1"/>
  <c r="AJ71" i="77"/>
  <c r="AK71" i="77" s="1"/>
  <c r="AJ62" i="77"/>
  <c r="AK62" i="77" s="1"/>
  <c r="AJ57" i="77"/>
  <c r="AK57" i="77" s="1"/>
  <c r="AJ53" i="77"/>
  <c r="AK53" i="77" s="1"/>
  <c r="AJ49" i="77"/>
  <c r="AK49" i="77" s="1"/>
  <c r="AJ45" i="77"/>
  <c r="AK45" i="77" s="1"/>
  <c r="AJ41" i="77"/>
  <c r="AK41" i="77" s="1"/>
  <c r="AJ37" i="77"/>
  <c r="AK37" i="77" s="1"/>
  <c r="AJ33" i="77"/>
  <c r="AK33" i="77" s="1"/>
  <c r="AJ100" i="77"/>
  <c r="AK100" i="77" s="1"/>
  <c r="AJ96" i="77"/>
  <c r="AK96" i="77" s="1"/>
  <c r="AJ86" i="77"/>
  <c r="AK86" i="77" s="1"/>
  <c r="AJ85" i="77"/>
  <c r="AK85" i="77" s="1"/>
  <c r="AJ84" i="77"/>
  <c r="AK84" i="77" s="1"/>
  <c r="AJ70" i="77"/>
  <c r="AK70" i="77" s="1"/>
  <c r="AJ69" i="77"/>
  <c r="AK69" i="77" s="1"/>
  <c r="AJ61" i="77"/>
  <c r="AK61" i="77" s="1"/>
  <c r="AJ99" i="77"/>
  <c r="AK99" i="77" s="1"/>
  <c r="AJ82" i="77"/>
  <c r="AK82" i="77" s="1"/>
  <c r="AJ81" i="77"/>
  <c r="AK81" i="77" s="1"/>
  <c r="AJ80" i="77"/>
  <c r="AK80" i="77" s="1"/>
  <c r="AJ94" i="77"/>
  <c r="AK94" i="77" s="1"/>
  <c r="AJ79" i="77"/>
  <c r="AK79" i="77" s="1"/>
  <c r="AJ67" i="77"/>
  <c r="AK67" i="77" s="1"/>
  <c r="AJ59" i="77"/>
  <c r="AK59" i="77" s="1"/>
  <c r="AJ55" i="77"/>
  <c r="AK55" i="77" s="1"/>
  <c r="AJ51" i="77"/>
  <c r="AK51" i="77" s="1"/>
  <c r="AJ47" i="77"/>
  <c r="AK47" i="77" s="1"/>
  <c r="AJ43" i="77"/>
  <c r="AK43" i="77" s="1"/>
  <c r="AJ39" i="77"/>
  <c r="AK39" i="77" s="1"/>
  <c r="AJ35" i="77"/>
  <c r="AK35" i="77" s="1"/>
  <c r="AJ31" i="77"/>
  <c r="AK31" i="77" s="1"/>
  <c r="AJ97" i="77"/>
  <c r="AK97" i="77" s="1"/>
  <c r="AJ91" i="77"/>
  <c r="AK91" i="77" s="1"/>
  <c r="AJ75" i="77"/>
  <c r="AK75" i="77" s="1"/>
  <c r="AJ65" i="77"/>
  <c r="AK65" i="77" s="1"/>
  <c r="AJ64" i="77"/>
  <c r="AK64" i="77" s="1"/>
  <c r="AJ58" i="77"/>
  <c r="AK58" i="77" s="1"/>
  <c r="AJ54" i="77"/>
  <c r="AK54" i="77" s="1"/>
  <c r="AJ50" i="77"/>
  <c r="AK50" i="77" s="1"/>
  <c r="AJ46" i="77"/>
  <c r="AK46" i="77" s="1"/>
  <c r="AJ42" i="77"/>
  <c r="AK42" i="77" s="1"/>
  <c r="AJ38" i="77"/>
  <c r="AK38" i="77" s="1"/>
  <c r="AJ34" i="77"/>
  <c r="AK34" i="77" s="1"/>
  <c r="AJ93" i="77"/>
  <c r="AK93" i="77" s="1"/>
  <c r="AJ77" i="77"/>
  <c r="AK77" i="77" s="1"/>
  <c r="AJ24" i="77"/>
  <c r="AK24" i="77" s="1"/>
  <c r="AJ20" i="77"/>
  <c r="AK20" i="77" s="1"/>
  <c r="AJ10" i="77"/>
  <c r="AK10" i="77" s="1"/>
  <c r="AJ90" i="77"/>
  <c r="AK90" i="77" s="1"/>
  <c r="AJ83" i="77"/>
  <c r="AK83" i="77" s="1"/>
  <c r="AJ72" i="77"/>
  <c r="AK72" i="77" s="1"/>
  <c r="AJ52" i="77"/>
  <c r="AK52" i="77" s="1"/>
  <c r="AJ29" i="77"/>
  <c r="AK29" i="77" s="1"/>
  <c r="AJ63" i="77"/>
  <c r="AK63" i="77" s="1"/>
  <c r="AJ28" i="77"/>
  <c r="AK28" i="77" s="1"/>
  <c r="AJ15" i="77"/>
  <c r="AK15" i="77" s="1"/>
  <c r="AJ23" i="77"/>
  <c r="AK23" i="77" s="1"/>
  <c r="AJ19" i="77"/>
  <c r="AK19" i="77" s="1"/>
  <c r="AJ9" i="77"/>
  <c r="AK9" i="77" s="1"/>
  <c r="AJ36" i="77"/>
  <c r="AK36" i="77" s="1"/>
  <c r="AJ89" i="77"/>
  <c r="AK89" i="77" s="1"/>
  <c r="AJ78" i="77"/>
  <c r="AK78" i="77" s="1"/>
  <c r="AJ73" i="77"/>
  <c r="AK73" i="77" s="1"/>
  <c r="AJ68" i="77"/>
  <c r="AK68" i="77" s="1"/>
  <c r="AJ66" i="77"/>
  <c r="AK66" i="77" s="1"/>
  <c r="AJ56" i="77"/>
  <c r="AK56" i="77" s="1"/>
  <c r="AJ48" i="77"/>
  <c r="AK48" i="77" s="1"/>
  <c r="AJ40" i="77"/>
  <c r="AK40" i="77" s="1"/>
  <c r="AJ32" i="77"/>
  <c r="AK32" i="77" s="1"/>
  <c r="AJ27" i="77"/>
  <c r="AK27" i="77" s="1"/>
  <c r="AJ14" i="77"/>
  <c r="AK14" i="77" s="1"/>
  <c r="AJ8" i="77"/>
  <c r="AK8" i="77" s="1"/>
  <c r="AJ98" i="77"/>
  <c r="AK98" i="77" s="1"/>
  <c r="AJ22" i="77"/>
  <c r="AK22" i="77" s="1"/>
  <c r="AJ18" i="77"/>
  <c r="AK18" i="77" s="1"/>
  <c r="AJ13" i="77"/>
  <c r="AK13" i="77" s="1"/>
  <c r="AJ88" i="77"/>
  <c r="AK88" i="77" s="1"/>
  <c r="AJ74" i="77"/>
  <c r="AK74" i="77" s="1"/>
  <c r="AJ60" i="77"/>
  <c r="AK60" i="77" s="1"/>
  <c r="AJ44" i="77"/>
  <c r="AK44" i="77" s="1"/>
  <c r="AJ16" i="77"/>
  <c r="AK16" i="77" s="1"/>
  <c r="AJ92" i="77"/>
  <c r="AK92" i="77" s="1"/>
  <c r="AJ76" i="77"/>
  <c r="AK76" i="77" s="1"/>
  <c r="AJ26" i="77"/>
  <c r="AK26" i="77" s="1"/>
  <c r="AJ17" i="77"/>
  <c r="AK17" i="77" s="1"/>
  <c r="AJ95" i="77"/>
  <c r="AK95" i="77" s="1"/>
  <c r="AJ30" i="77"/>
  <c r="AK30" i="77" s="1"/>
  <c r="AJ25" i="77"/>
  <c r="AK25" i="77" s="1"/>
  <c r="AJ21" i="77"/>
  <c r="AK21" i="77" s="1"/>
  <c r="AJ11" i="77"/>
  <c r="AK11" i="77" s="1"/>
  <c r="AP12" i="77"/>
  <c r="AQ12" i="77" s="1"/>
  <c r="AP95" i="77"/>
  <c r="AQ95" i="77" s="1"/>
  <c r="AP83" i="77"/>
  <c r="AQ83" i="77" s="1"/>
  <c r="AP82" i="77"/>
  <c r="AQ82" i="77" s="1"/>
  <c r="AP68" i="77"/>
  <c r="AQ68" i="77" s="1"/>
  <c r="AP67" i="77"/>
  <c r="AQ67" i="77" s="1"/>
  <c r="AP60" i="77"/>
  <c r="AQ60" i="77" s="1"/>
  <c r="AP99" i="77"/>
  <c r="AQ99" i="77" s="1"/>
  <c r="AP81" i="77"/>
  <c r="AQ81" i="77" s="1"/>
  <c r="AP80" i="77"/>
  <c r="AQ80" i="77" s="1"/>
  <c r="AP59" i="77"/>
  <c r="AQ59" i="77" s="1"/>
  <c r="AP55" i="77"/>
  <c r="AQ55" i="77" s="1"/>
  <c r="AP51" i="77"/>
  <c r="AQ51" i="77" s="1"/>
  <c r="AP47" i="77"/>
  <c r="AQ47" i="77" s="1"/>
  <c r="AP43" i="77"/>
  <c r="AQ43" i="77" s="1"/>
  <c r="AP39" i="77"/>
  <c r="AQ39" i="77" s="1"/>
  <c r="AP35" i="77"/>
  <c r="AQ35" i="77" s="1"/>
  <c r="AP31" i="77"/>
  <c r="AQ31" i="77" s="1"/>
  <c r="AP98" i="77"/>
  <c r="AQ98" i="77" s="1"/>
  <c r="AP93" i="77"/>
  <c r="AQ93" i="77" s="1"/>
  <c r="AP92" i="77"/>
  <c r="AQ92" i="77" s="1"/>
  <c r="AP77" i="77"/>
  <c r="AQ77" i="77" s="1"/>
  <c r="AP76" i="77"/>
  <c r="AQ76" i="77" s="1"/>
  <c r="AP66" i="77"/>
  <c r="AQ66" i="77" s="1"/>
  <c r="AP65" i="77"/>
  <c r="AQ65" i="77" s="1"/>
  <c r="AP58" i="77"/>
  <c r="AQ58" i="77" s="1"/>
  <c r="AP54" i="77"/>
  <c r="AQ54" i="77" s="1"/>
  <c r="AP50" i="77"/>
  <c r="AQ50" i="77" s="1"/>
  <c r="AP46" i="77"/>
  <c r="AQ46" i="77" s="1"/>
  <c r="AP42" i="77"/>
  <c r="AQ42" i="77" s="1"/>
  <c r="AP38" i="77"/>
  <c r="AQ38" i="77" s="1"/>
  <c r="AP34" i="77"/>
  <c r="AQ34" i="77" s="1"/>
  <c r="AP30" i="77"/>
  <c r="AQ30" i="77" s="1"/>
  <c r="AP97" i="77"/>
  <c r="AQ97" i="77" s="1"/>
  <c r="AP91" i="77"/>
  <c r="AQ91" i="77" s="1"/>
  <c r="AP90" i="77"/>
  <c r="AQ90" i="77" s="1"/>
  <c r="AP75" i="77"/>
  <c r="AQ75" i="77" s="1"/>
  <c r="AP74" i="77"/>
  <c r="AQ74" i="77" s="1"/>
  <c r="AP64" i="77"/>
  <c r="AQ64" i="77" s="1"/>
  <c r="AP63" i="77"/>
  <c r="AQ63" i="77" s="1"/>
  <c r="AP96" i="77"/>
  <c r="AQ96" i="77" s="1"/>
  <c r="AP87" i="77"/>
  <c r="AQ87" i="77" s="1"/>
  <c r="AP86" i="77"/>
  <c r="AQ86" i="77" s="1"/>
  <c r="AP71" i="77"/>
  <c r="AQ71" i="77" s="1"/>
  <c r="AP70" i="77"/>
  <c r="AQ70" i="77" s="1"/>
  <c r="AP53" i="77"/>
  <c r="AQ53" i="77" s="1"/>
  <c r="AP45" i="77"/>
  <c r="AQ45" i="77" s="1"/>
  <c r="AP37" i="77"/>
  <c r="AQ37" i="77" s="1"/>
  <c r="AP27" i="77"/>
  <c r="AQ27" i="77" s="1"/>
  <c r="AP14" i="77"/>
  <c r="AQ14" i="77" s="1"/>
  <c r="AP9" i="77"/>
  <c r="AQ9" i="77" s="1"/>
  <c r="AP94" i="77"/>
  <c r="AQ94" i="77" s="1"/>
  <c r="AP89" i="77"/>
  <c r="AQ89" i="77" s="1"/>
  <c r="AP84" i="77"/>
  <c r="AQ84" i="77" s="1"/>
  <c r="AP78" i="77"/>
  <c r="AQ78" i="77" s="1"/>
  <c r="AP73" i="77"/>
  <c r="AQ73" i="77" s="1"/>
  <c r="AP61" i="77"/>
  <c r="AQ61" i="77" s="1"/>
  <c r="AP56" i="77"/>
  <c r="AQ56" i="77" s="1"/>
  <c r="AP48" i="77"/>
  <c r="AQ48" i="77" s="1"/>
  <c r="AP40" i="77"/>
  <c r="AQ40" i="77" s="1"/>
  <c r="AP32" i="77"/>
  <c r="AQ32" i="77" s="1"/>
  <c r="AP22" i="77"/>
  <c r="AQ22" i="77" s="1"/>
  <c r="AP18" i="77"/>
  <c r="AQ18" i="77" s="1"/>
  <c r="AP8" i="77"/>
  <c r="AQ8" i="77" s="1"/>
  <c r="AP26" i="77"/>
  <c r="AQ26" i="77" s="1"/>
  <c r="AP13" i="77"/>
  <c r="AQ13" i="77" s="1"/>
  <c r="AP19" i="77"/>
  <c r="AQ19" i="77" s="1"/>
  <c r="AP100" i="77"/>
  <c r="AQ100" i="77" s="1"/>
  <c r="AP62" i="77"/>
  <c r="AQ62" i="77" s="1"/>
  <c r="AP21" i="77"/>
  <c r="AQ21" i="77" s="1"/>
  <c r="AP17" i="77"/>
  <c r="AQ17" i="77" s="1"/>
  <c r="AP11" i="77"/>
  <c r="AQ11" i="77" s="1"/>
  <c r="AP85" i="77"/>
  <c r="AQ85" i="77" s="1"/>
  <c r="AP69" i="77"/>
  <c r="AQ69" i="77" s="1"/>
  <c r="AP57" i="77"/>
  <c r="AQ57" i="77" s="1"/>
  <c r="AP49" i="77"/>
  <c r="AQ49" i="77" s="1"/>
  <c r="AP41" i="77"/>
  <c r="AQ41" i="77" s="1"/>
  <c r="AP33" i="77"/>
  <c r="AQ33" i="77" s="1"/>
  <c r="AP25" i="77"/>
  <c r="AQ25" i="77" s="1"/>
  <c r="AP16" i="77"/>
  <c r="AQ16" i="77" s="1"/>
  <c r="AP23" i="77"/>
  <c r="AQ23" i="77" s="1"/>
  <c r="AP88" i="77"/>
  <c r="AQ88" i="77" s="1"/>
  <c r="AP79" i="77"/>
  <c r="AQ79" i="77" s="1"/>
  <c r="AP72" i="77"/>
  <c r="AQ72" i="77" s="1"/>
  <c r="AP52" i="77"/>
  <c r="AQ52" i="77" s="1"/>
  <c r="AP44" i="77"/>
  <c r="AQ44" i="77" s="1"/>
  <c r="AP36" i="77"/>
  <c r="AQ36" i="77" s="1"/>
  <c r="AP29" i="77"/>
  <c r="AQ29" i="77" s="1"/>
  <c r="AP24" i="77"/>
  <c r="AQ24" i="77" s="1"/>
  <c r="AP20" i="77"/>
  <c r="AQ20" i="77" s="1"/>
  <c r="AP10" i="77"/>
  <c r="AQ10" i="77" s="1"/>
  <c r="AP28" i="77"/>
  <c r="AQ28" i="77" s="1"/>
  <c r="AP15" i="77"/>
  <c r="AQ15" i="77" s="1"/>
  <c r="AG12" i="77"/>
  <c r="AH12" i="77" s="1"/>
  <c r="AG97" i="77"/>
  <c r="AH97" i="77" s="1"/>
  <c r="AG90" i="77"/>
  <c r="AH90" i="77" s="1"/>
  <c r="AG89" i="77"/>
  <c r="AH89" i="77" s="1"/>
  <c r="AG88" i="77"/>
  <c r="AH88" i="77" s="1"/>
  <c r="AG74" i="77"/>
  <c r="AH74" i="77" s="1"/>
  <c r="AG73" i="77"/>
  <c r="AH73" i="77" s="1"/>
  <c r="AG72" i="77"/>
  <c r="AH72" i="77" s="1"/>
  <c r="AG63" i="77"/>
  <c r="AH63" i="77" s="1"/>
  <c r="AG87" i="77"/>
  <c r="AH87" i="77" s="1"/>
  <c r="AG71" i="77"/>
  <c r="AH71" i="77" s="1"/>
  <c r="AG62" i="77"/>
  <c r="AH62" i="77" s="1"/>
  <c r="AG57" i="77"/>
  <c r="AH57" i="77" s="1"/>
  <c r="AG53" i="77"/>
  <c r="AH53" i="77" s="1"/>
  <c r="AG49" i="77"/>
  <c r="AH49" i="77" s="1"/>
  <c r="AG45" i="77"/>
  <c r="AH45" i="77" s="1"/>
  <c r="AG41" i="77"/>
  <c r="AH41" i="77" s="1"/>
  <c r="AG37" i="77"/>
  <c r="AH37" i="77" s="1"/>
  <c r="AG33" i="77"/>
  <c r="AH33" i="77" s="1"/>
  <c r="AG100" i="77"/>
  <c r="AH100" i="77" s="1"/>
  <c r="AG96" i="77"/>
  <c r="AH96" i="77" s="1"/>
  <c r="AG83" i="77"/>
  <c r="AH83" i="77" s="1"/>
  <c r="AG68" i="77"/>
  <c r="AH68" i="77" s="1"/>
  <c r="AG60" i="77"/>
  <c r="AH60" i="77" s="1"/>
  <c r="AG56" i="77"/>
  <c r="AH56" i="77" s="1"/>
  <c r="AG52" i="77"/>
  <c r="AH52" i="77" s="1"/>
  <c r="AG48" i="77"/>
  <c r="AH48" i="77" s="1"/>
  <c r="AG44" i="77"/>
  <c r="AH44" i="77" s="1"/>
  <c r="AG40" i="77"/>
  <c r="AH40" i="77" s="1"/>
  <c r="AG36" i="77"/>
  <c r="AH36" i="77" s="1"/>
  <c r="AG32" i="77"/>
  <c r="AH32" i="77" s="1"/>
  <c r="AG95" i="77"/>
  <c r="AH95" i="77" s="1"/>
  <c r="AG82" i="77"/>
  <c r="AH82" i="77" s="1"/>
  <c r="AG81" i="77"/>
  <c r="AH81" i="77" s="1"/>
  <c r="AG80" i="77"/>
  <c r="AH80" i="77" s="1"/>
  <c r="AG94" i="77"/>
  <c r="AH94" i="77" s="1"/>
  <c r="AG93" i="77"/>
  <c r="AH93" i="77" s="1"/>
  <c r="AG92" i="77"/>
  <c r="AH92" i="77" s="1"/>
  <c r="AG78" i="77"/>
  <c r="AH78" i="77" s="1"/>
  <c r="AG77" i="77"/>
  <c r="AH77" i="77" s="1"/>
  <c r="AG76" i="77"/>
  <c r="AH76" i="77" s="1"/>
  <c r="AG66" i="77"/>
  <c r="AH66" i="77" s="1"/>
  <c r="AG98" i="77"/>
  <c r="AH98" i="77" s="1"/>
  <c r="AG65" i="77"/>
  <c r="AH65" i="77" s="1"/>
  <c r="AG29" i="77"/>
  <c r="AH29" i="77" s="1"/>
  <c r="AG16" i="77"/>
  <c r="AH16" i="77" s="1"/>
  <c r="AG86" i="77"/>
  <c r="AH86" i="77" s="1"/>
  <c r="AG70" i="77"/>
  <c r="AH70" i="77" s="1"/>
  <c r="AG55" i="77"/>
  <c r="AH55" i="77" s="1"/>
  <c r="AG47" i="77"/>
  <c r="AH47" i="77" s="1"/>
  <c r="AG39" i="77"/>
  <c r="AH39" i="77" s="1"/>
  <c r="AG31" i="77"/>
  <c r="AH31" i="77" s="1"/>
  <c r="AG24" i="77"/>
  <c r="AH24" i="77" s="1"/>
  <c r="AG20" i="77"/>
  <c r="AH20" i="77" s="1"/>
  <c r="AG10" i="77"/>
  <c r="AH10" i="77" s="1"/>
  <c r="AG99" i="77"/>
  <c r="AH99" i="77" s="1"/>
  <c r="AG91" i="77"/>
  <c r="AH91" i="77" s="1"/>
  <c r="AG75" i="77"/>
  <c r="AH75" i="77" s="1"/>
  <c r="AG58" i="77"/>
  <c r="AH58" i="77" s="1"/>
  <c r="AG50" i="77"/>
  <c r="AH50" i="77" s="1"/>
  <c r="AG42" i="77"/>
  <c r="AH42" i="77" s="1"/>
  <c r="AG34" i="77"/>
  <c r="AH34" i="77" s="1"/>
  <c r="AG28" i="77"/>
  <c r="AH28" i="77" s="1"/>
  <c r="AG15" i="77"/>
  <c r="AH15" i="77" s="1"/>
  <c r="AG79" i="77"/>
  <c r="AH79" i="77" s="1"/>
  <c r="AG30" i="77"/>
  <c r="AH30" i="77" s="1"/>
  <c r="AG84" i="77"/>
  <c r="AH84" i="77" s="1"/>
  <c r="AG61" i="77"/>
  <c r="AH61" i="77" s="1"/>
  <c r="AG23" i="77"/>
  <c r="AH23" i="77" s="1"/>
  <c r="AG19" i="77"/>
  <c r="AH19" i="77" s="1"/>
  <c r="AG9" i="77"/>
  <c r="AH9" i="77" s="1"/>
  <c r="AG64" i="77"/>
  <c r="AH64" i="77" s="1"/>
  <c r="AG27" i="77"/>
  <c r="AH27" i="77" s="1"/>
  <c r="AG14" i="77"/>
  <c r="AH14" i="77" s="1"/>
  <c r="AG25" i="77"/>
  <c r="AH25" i="77" s="1"/>
  <c r="AG11" i="77"/>
  <c r="AH11" i="77" s="1"/>
  <c r="AG59" i="77"/>
  <c r="AH59" i="77" s="1"/>
  <c r="AG51" i="77"/>
  <c r="AH51" i="77" s="1"/>
  <c r="AG43" i="77"/>
  <c r="AH43" i="77" s="1"/>
  <c r="AG35" i="77"/>
  <c r="AH35" i="77" s="1"/>
  <c r="AG22" i="77"/>
  <c r="AH22" i="77" s="1"/>
  <c r="AG18" i="77"/>
  <c r="AH18" i="77" s="1"/>
  <c r="AG13" i="77"/>
  <c r="AH13" i="77" s="1"/>
  <c r="AG85" i="77"/>
  <c r="AH85" i="77" s="1"/>
  <c r="AG69" i="77"/>
  <c r="AH69" i="77" s="1"/>
  <c r="AG54" i="77"/>
  <c r="AH54" i="77" s="1"/>
  <c r="AG46" i="77"/>
  <c r="AH46" i="77" s="1"/>
  <c r="AG38" i="77"/>
  <c r="AH38" i="77" s="1"/>
  <c r="AG26" i="77"/>
  <c r="AH26" i="77" s="1"/>
  <c r="AG17" i="77"/>
  <c r="AH17" i="77" s="1"/>
  <c r="AG67" i="77"/>
  <c r="AH67" i="77" s="1"/>
  <c r="AG21" i="77"/>
  <c r="AH21" i="77" s="1"/>
  <c r="BD107" i="65" l="1"/>
  <c r="BD106" i="65"/>
  <c r="BD104" i="65"/>
  <c r="BB21" i="80"/>
  <c r="BA11" i="79"/>
  <c r="BA20" i="82"/>
  <c r="BA16" i="82"/>
  <c r="BA22" i="82"/>
  <c r="BB18" i="80"/>
  <c r="BB32" i="76"/>
  <c r="BB12" i="76"/>
  <c r="BA26" i="82"/>
  <c r="BA15" i="82"/>
  <c r="BB15" i="80"/>
  <c r="BD68" i="75"/>
  <c r="BB36" i="76"/>
  <c r="BB29" i="76"/>
  <c r="BB34" i="76"/>
  <c r="BA28" i="79"/>
  <c r="BA13" i="82"/>
  <c r="BB24" i="76"/>
  <c r="BD62" i="75"/>
  <c r="BD63" i="75"/>
  <c r="BD61" i="75"/>
  <c r="BB17" i="80"/>
  <c r="BB22" i="80"/>
  <c r="BB12" i="80"/>
  <c r="BA10" i="82"/>
  <c r="BA12" i="82"/>
  <c r="BA21" i="82"/>
  <c r="BA20" i="79"/>
  <c r="BA12" i="79"/>
  <c r="BA12" i="77"/>
  <c r="BD66" i="75"/>
  <c r="BD56" i="75"/>
  <c r="BD65" i="75"/>
  <c r="BD64" i="75"/>
  <c r="BD55" i="75"/>
  <c r="BD59" i="75"/>
  <c r="BD67" i="75"/>
  <c r="BD60" i="75"/>
  <c r="BD57" i="75"/>
  <c r="BD69" i="75"/>
  <c r="BD58" i="75"/>
  <c r="BD54" i="75"/>
  <c r="BA13" i="79"/>
  <c r="BA21" i="79"/>
  <c r="BA29" i="79"/>
  <c r="BA14" i="79"/>
  <c r="BA22" i="79"/>
  <c r="BA17" i="79"/>
  <c r="BA25" i="79"/>
  <c r="BA16" i="79"/>
  <c r="BA24" i="79"/>
  <c r="BA10" i="79"/>
  <c r="BA19" i="79"/>
  <c r="BA27" i="79"/>
  <c r="BA18" i="79"/>
  <c r="BA31" i="79"/>
  <c r="BA39" i="79"/>
  <c r="BA47" i="79"/>
  <c r="BA26" i="79"/>
  <c r="BA15" i="79"/>
  <c r="BA23" i="79"/>
  <c r="BA32" i="79"/>
  <c r="BA40" i="79"/>
  <c r="BA48" i="79"/>
  <c r="BA33" i="79"/>
  <c r="BA41" i="79"/>
  <c r="BA36" i="79"/>
  <c r="BA44" i="79"/>
  <c r="BA37" i="79"/>
  <c r="BA45" i="79"/>
  <c r="BA30" i="79"/>
  <c r="BA38" i="79"/>
  <c r="BA46" i="79"/>
  <c r="BA43" i="79"/>
  <c r="BA35" i="79"/>
  <c r="BA34" i="79"/>
  <c r="BA42" i="79"/>
  <c r="BA23" i="82"/>
  <c r="BA9" i="82"/>
  <c r="BA42" i="82"/>
  <c r="BA25" i="82"/>
  <c r="BA18" i="82"/>
  <c r="BA19" i="82"/>
  <c r="BA11" i="82"/>
  <c r="BA24" i="82"/>
  <c r="BA40" i="82"/>
  <c r="BA14" i="82"/>
  <c r="BA17" i="82"/>
  <c r="BA29" i="82"/>
  <c r="BA32" i="82"/>
  <c r="BA41" i="82"/>
  <c r="BA28" i="82"/>
  <c r="BA34" i="82"/>
  <c r="BA43" i="82"/>
  <c r="BA31" i="82"/>
  <c r="BA27" i="82"/>
  <c r="BA35" i="82"/>
  <c r="BA33" i="82"/>
  <c r="BA38" i="82"/>
  <c r="BA39" i="82"/>
  <c r="BA36" i="82"/>
  <c r="BA37" i="82"/>
  <c r="BA30" i="82"/>
  <c r="BB25" i="80"/>
  <c r="BB26" i="80"/>
  <c r="BB27" i="80"/>
  <c r="BB29" i="80"/>
  <c r="BB13" i="80"/>
  <c r="BB16" i="80"/>
  <c r="BB31" i="80"/>
  <c r="BB14" i="80"/>
  <c r="BB24" i="80"/>
  <c r="BB20" i="80"/>
  <c r="BB23" i="80"/>
  <c r="BB28" i="80"/>
  <c r="BB32" i="80"/>
  <c r="BB30" i="80"/>
  <c r="BB19" i="80"/>
  <c r="BB35" i="76"/>
  <c r="BB26" i="76"/>
  <c r="BB28" i="76"/>
  <c r="BB33" i="76"/>
  <c r="BB22" i="76"/>
  <c r="BB23" i="76"/>
  <c r="BB30" i="76"/>
  <c r="BB25" i="76"/>
  <c r="BB38" i="76"/>
  <c r="BB37" i="76"/>
  <c r="BB31" i="76"/>
  <c r="BB27" i="76"/>
  <c r="BD78" i="75"/>
  <c r="BD77" i="75"/>
  <c r="BD83" i="75"/>
  <c r="BD81" i="75"/>
  <c r="BD80" i="75"/>
  <c r="BD84" i="75"/>
  <c r="BD87" i="75"/>
  <c r="BD86" i="75"/>
  <c r="BD88" i="75"/>
  <c r="BD85" i="75"/>
  <c r="BD90" i="75"/>
  <c r="BD89" i="75"/>
  <c r="BD70" i="75"/>
  <c r="BD79" i="75"/>
  <c r="BD72" i="75"/>
  <c r="BD75" i="75"/>
  <c r="BD73" i="75"/>
  <c r="BD82" i="75"/>
  <c r="BD71" i="75"/>
  <c r="BD74" i="75"/>
  <c r="BD76" i="75"/>
  <c r="BB34" i="80"/>
  <c r="BB39" i="80"/>
  <c r="BB11" i="80"/>
  <c r="BB33" i="80"/>
  <c r="BB46" i="80"/>
  <c r="BB9" i="80"/>
  <c r="BB37" i="80"/>
  <c r="BB10" i="80"/>
  <c r="BB45" i="80"/>
  <c r="BB38" i="80"/>
  <c r="BB35" i="80"/>
  <c r="BB36" i="80"/>
  <c r="BB44" i="80"/>
  <c r="BB42" i="80"/>
  <c r="BB40" i="80"/>
  <c r="BB47" i="80"/>
  <c r="BB43" i="80"/>
  <c r="BB41" i="80"/>
  <c r="BD69" i="87"/>
  <c r="BD74" i="87"/>
  <c r="BD76" i="87"/>
  <c r="BD71" i="87"/>
  <c r="BD75" i="87"/>
  <c r="BD72" i="87"/>
  <c r="BD73" i="87"/>
  <c r="BD70" i="87"/>
  <c r="BD68" i="87"/>
  <c r="B3" i="65" l="1"/>
  <c r="K82" i="202" l="1"/>
  <c r="K81" i="202"/>
  <c r="K80" i="202"/>
  <c r="K79" i="202"/>
  <c r="K78" i="202"/>
  <c r="K77" i="202"/>
  <c r="K76" i="202"/>
  <c r="I82" i="202"/>
  <c r="I81" i="202"/>
  <c r="I80" i="202"/>
  <c r="I79" i="202"/>
  <c r="I78" i="202"/>
  <c r="I77" i="202"/>
  <c r="I76" i="202"/>
  <c r="AF40" i="74" l="1"/>
  <c r="AD40" i="74"/>
  <c r="K40" i="74"/>
  <c r="I40" i="74"/>
  <c r="AF39" i="74"/>
  <c r="AD39" i="74"/>
  <c r="K39" i="74"/>
  <c r="I39" i="74"/>
  <c r="AF38" i="74"/>
  <c r="AD38" i="74"/>
  <c r="K38" i="74"/>
  <c r="I38" i="74"/>
  <c r="AF37" i="74"/>
  <c r="AD37" i="74"/>
  <c r="K37" i="74"/>
  <c r="I37" i="74"/>
  <c r="AF36" i="74"/>
  <c r="AD36" i="74"/>
  <c r="K36" i="74"/>
  <c r="I36" i="74"/>
  <c r="AF35" i="74"/>
  <c r="AD35" i="74"/>
  <c r="K35" i="74"/>
  <c r="I35" i="74"/>
  <c r="AF34" i="74"/>
  <c r="AD34" i="74"/>
  <c r="K34" i="74"/>
  <c r="I34" i="74"/>
  <c r="AF33" i="74"/>
  <c r="AD33" i="74"/>
  <c r="K33" i="74"/>
  <c r="I33" i="74"/>
  <c r="AF32" i="74"/>
  <c r="AD32" i="74"/>
  <c r="K32" i="74"/>
  <c r="I32" i="74"/>
  <c r="AF31" i="74"/>
  <c r="AD31" i="74"/>
  <c r="K31" i="74"/>
  <c r="I31" i="74"/>
  <c r="AF30" i="74"/>
  <c r="AD30" i="74"/>
  <c r="K30" i="74"/>
  <c r="I30" i="74"/>
  <c r="AF29" i="74"/>
  <c r="AD29" i="74"/>
  <c r="K29" i="74"/>
  <c r="I29" i="74"/>
  <c r="AF28" i="74"/>
  <c r="AD28" i="74"/>
  <c r="K28" i="74"/>
  <c r="I28" i="74"/>
  <c r="AF26" i="74"/>
  <c r="AD26" i="74"/>
  <c r="K26" i="74"/>
  <c r="I26" i="74"/>
  <c r="AF25" i="74"/>
  <c r="AD25" i="74"/>
  <c r="K25" i="74"/>
  <c r="I25" i="74"/>
  <c r="E1" i="65"/>
  <c r="W4" i="77"/>
  <c r="W4" i="79"/>
  <c r="W4" i="82"/>
  <c r="W4" i="81"/>
  <c r="W4" i="80"/>
  <c r="W4" i="76"/>
  <c r="X4" i="75"/>
  <c r="X4" i="74"/>
  <c r="X4" i="87"/>
  <c r="W27" i="87" s="1"/>
  <c r="X27" i="87" s="1"/>
  <c r="X4" i="67"/>
  <c r="X4" i="86"/>
  <c r="W29" i="86" s="1"/>
  <c r="X29" i="86" s="1"/>
  <c r="X4" i="66"/>
  <c r="X4" i="85"/>
  <c r="AK101" i="87"/>
  <c r="AR101" i="87"/>
  <c r="M11" i="186" s="1"/>
  <c r="AU101" i="87"/>
  <c r="N11" i="186" s="1"/>
  <c r="BA101" i="87"/>
  <c r="P11" i="186" s="1"/>
  <c r="AG101" i="87"/>
  <c r="AF99" i="87"/>
  <c r="AD99" i="87"/>
  <c r="K99" i="87"/>
  <c r="I99" i="87"/>
  <c r="AF98" i="87"/>
  <c r="AD98" i="87"/>
  <c r="K98" i="87"/>
  <c r="I98" i="87"/>
  <c r="AF97" i="87"/>
  <c r="AD97" i="87"/>
  <c r="K97" i="87"/>
  <c r="I97" i="87"/>
  <c r="AF96" i="87"/>
  <c r="AD96" i="87"/>
  <c r="K96" i="87"/>
  <c r="I96" i="87"/>
  <c r="AF95" i="87"/>
  <c r="AD95" i="87"/>
  <c r="K95" i="87"/>
  <c r="I95" i="87"/>
  <c r="AF94" i="87"/>
  <c r="AD94" i="87"/>
  <c r="K94" i="87"/>
  <c r="I94" i="87"/>
  <c r="AF93" i="87"/>
  <c r="AD93" i="87"/>
  <c r="K93" i="87"/>
  <c r="I93" i="87"/>
  <c r="AF92" i="87"/>
  <c r="AD92" i="87"/>
  <c r="K92" i="87"/>
  <c r="I92" i="87"/>
  <c r="AF91" i="87"/>
  <c r="AD91" i="87"/>
  <c r="K91" i="87"/>
  <c r="I91" i="87"/>
  <c r="AF90" i="87"/>
  <c r="AD90" i="87"/>
  <c r="K90" i="87"/>
  <c r="I90" i="87"/>
  <c r="AF89" i="87"/>
  <c r="AD89" i="87"/>
  <c r="K89" i="87"/>
  <c r="I89" i="87"/>
  <c r="AF88" i="87"/>
  <c r="AD88" i="87"/>
  <c r="K88" i="87"/>
  <c r="I88" i="87"/>
  <c r="AF87" i="87"/>
  <c r="AD87" i="87"/>
  <c r="K87" i="87"/>
  <c r="I87" i="87"/>
  <c r="AF86" i="87"/>
  <c r="AD86" i="87"/>
  <c r="K86" i="87"/>
  <c r="I86" i="87"/>
  <c r="AF85" i="87"/>
  <c r="AD85" i="87"/>
  <c r="K85" i="87"/>
  <c r="I85" i="87"/>
  <c r="AF84" i="87"/>
  <c r="K84" i="87"/>
  <c r="I84" i="87"/>
  <c r="AF83" i="87"/>
  <c r="K83" i="87"/>
  <c r="I83" i="87"/>
  <c r="AF82" i="87"/>
  <c r="K82" i="87"/>
  <c r="I82" i="87"/>
  <c r="AF81" i="87"/>
  <c r="K81" i="87"/>
  <c r="I81" i="87"/>
  <c r="AF80" i="87"/>
  <c r="K80" i="87"/>
  <c r="I80" i="87"/>
  <c r="AF79" i="87"/>
  <c r="K79" i="87"/>
  <c r="I79" i="87"/>
  <c r="AF78" i="87"/>
  <c r="K78" i="87"/>
  <c r="I78" i="87"/>
  <c r="AF77" i="87"/>
  <c r="K77" i="87"/>
  <c r="I77" i="87"/>
  <c r="M9" i="186"/>
  <c r="AU102" i="86"/>
  <c r="N9" i="186" s="1"/>
  <c r="BA102" i="86"/>
  <c r="P9" i="186" s="1"/>
  <c r="AG102" i="86"/>
  <c r="F102" i="86"/>
  <c r="I9" i="186" s="1"/>
  <c r="AF76" i="86"/>
  <c r="K76" i="86"/>
  <c r="I76" i="86"/>
  <c r="AF100" i="86"/>
  <c r="AD100" i="86"/>
  <c r="K100" i="86"/>
  <c r="I100" i="86"/>
  <c r="AF99" i="86"/>
  <c r="AD99" i="86"/>
  <c r="K99" i="86"/>
  <c r="I99" i="86"/>
  <c r="AF98" i="86"/>
  <c r="AD98" i="86"/>
  <c r="K98" i="86"/>
  <c r="I98" i="86"/>
  <c r="AF97" i="86"/>
  <c r="AD97" i="86"/>
  <c r="K97" i="86"/>
  <c r="I97" i="86"/>
  <c r="AF96" i="86"/>
  <c r="AD96" i="86"/>
  <c r="K96" i="86"/>
  <c r="I96" i="86"/>
  <c r="AF95" i="86"/>
  <c r="AD95" i="86"/>
  <c r="K95" i="86"/>
  <c r="I95" i="86"/>
  <c r="AF94" i="86"/>
  <c r="AD94" i="86"/>
  <c r="K94" i="86"/>
  <c r="I94" i="86"/>
  <c r="AF93" i="86"/>
  <c r="AD93" i="86"/>
  <c r="K93" i="86"/>
  <c r="I93" i="86"/>
  <c r="AF92" i="86"/>
  <c r="AD92" i="86"/>
  <c r="K92" i="86"/>
  <c r="I92" i="86"/>
  <c r="AF91" i="86"/>
  <c r="AD91" i="86"/>
  <c r="K91" i="86"/>
  <c r="I91" i="86"/>
  <c r="AF90" i="86"/>
  <c r="AD90" i="86"/>
  <c r="K90" i="86"/>
  <c r="I90" i="86"/>
  <c r="AF89" i="86"/>
  <c r="AD89" i="86"/>
  <c r="K89" i="86"/>
  <c r="I89" i="86"/>
  <c r="AF88" i="86"/>
  <c r="AD88" i="86"/>
  <c r="K88" i="86"/>
  <c r="I88" i="86"/>
  <c r="AF87" i="86"/>
  <c r="AD87" i="86"/>
  <c r="K87" i="86"/>
  <c r="I87" i="86"/>
  <c r="AF86" i="86"/>
  <c r="AD86" i="86"/>
  <c r="K86" i="86"/>
  <c r="I86" i="86"/>
  <c r="AF85" i="86"/>
  <c r="AD85" i="86"/>
  <c r="K85" i="86"/>
  <c r="I85" i="86"/>
  <c r="AF84" i="86"/>
  <c r="AD84" i="86"/>
  <c r="K84" i="86"/>
  <c r="I84" i="86"/>
  <c r="AF83" i="86"/>
  <c r="K83" i="86"/>
  <c r="I83" i="86"/>
  <c r="AF82" i="86"/>
  <c r="K82" i="86"/>
  <c r="I82" i="86"/>
  <c r="AF81" i="86"/>
  <c r="K81" i="86"/>
  <c r="I81" i="86"/>
  <c r="AF80" i="86"/>
  <c r="K80" i="86"/>
  <c r="I80" i="86"/>
  <c r="AF79" i="86"/>
  <c r="K79" i="86"/>
  <c r="I79" i="86"/>
  <c r="AF78" i="86"/>
  <c r="K78" i="86"/>
  <c r="I78" i="86"/>
  <c r="AF77" i="86"/>
  <c r="K77" i="86"/>
  <c r="I77" i="86"/>
  <c r="AK89" i="85"/>
  <c r="AR89" i="85"/>
  <c r="M7" i="186" s="1"/>
  <c r="AU89" i="85"/>
  <c r="N7" i="186" s="1"/>
  <c r="BA89" i="85"/>
  <c r="P7" i="186" s="1"/>
  <c r="AG89" i="85"/>
  <c r="O26" i="74" l="1"/>
  <c r="P26" i="74"/>
  <c r="N26" i="74"/>
  <c r="L26" i="74"/>
  <c r="M26" i="74"/>
  <c r="L25" i="74"/>
  <c r="M25" i="74"/>
  <c r="P25" i="74"/>
  <c r="O25" i="74"/>
  <c r="N25" i="74"/>
  <c r="W12" i="66"/>
  <c r="W14" i="66"/>
  <c r="W17" i="66"/>
  <c r="W20" i="66"/>
  <c r="W22" i="66"/>
  <c r="W24" i="66"/>
  <c r="W26" i="66"/>
  <c r="W29" i="66"/>
  <c r="W33" i="66"/>
  <c r="W36" i="66"/>
  <c r="W39" i="66"/>
  <c r="W42" i="66"/>
  <c r="W45" i="66"/>
  <c r="W48" i="66"/>
  <c r="W51" i="66"/>
  <c r="W54" i="66"/>
  <c r="W57" i="66"/>
  <c r="W59" i="66"/>
  <c r="W61" i="66"/>
  <c r="W64" i="66"/>
  <c r="W66" i="66"/>
  <c r="W69" i="66"/>
  <c r="W73" i="66"/>
  <c r="W76" i="66"/>
  <c r="W79" i="66"/>
  <c r="W82" i="66"/>
  <c r="W88" i="66"/>
  <c r="W75" i="66"/>
  <c r="W85" i="66"/>
  <c r="W11" i="66"/>
  <c r="W13" i="66"/>
  <c r="W16" i="66"/>
  <c r="W18" i="66"/>
  <c r="W23" i="66"/>
  <c r="W25" i="66"/>
  <c r="W28" i="66"/>
  <c r="W31" i="66"/>
  <c r="W34" i="66"/>
  <c r="W37" i="66"/>
  <c r="W40" i="66"/>
  <c r="W43" i="66"/>
  <c r="W46" i="66"/>
  <c r="W50" i="66"/>
  <c r="W53" i="66"/>
  <c r="W56" i="66"/>
  <c r="W58" i="66"/>
  <c r="W62" i="66"/>
  <c r="W65" i="66"/>
  <c r="W67" i="66"/>
  <c r="W70" i="66"/>
  <c r="W72" i="66"/>
  <c r="W77" i="66"/>
  <c r="W80" i="66"/>
  <c r="W84" i="66"/>
  <c r="W87" i="66"/>
  <c r="W10" i="66"/>
  <c r="W15" i="66"/>
  <c r="W19" i="66"/>
  <c r="W21" i="66"/>
  <c r="W27" i="66"/>
  <c r="W30" i="66"/>
  <c r="W32" i="66"/>
  <c r="W35" i="66"/>
  <c r="W38" i="66"/>
  <c r="W41" i="66"/>
  <c r="W44" i="66"/>
  <c r="W47" i="66"/>
  <c r="W49" i="66"/>
  <c r="W52" i="66"/>
  <c r="W55" i="66"/>
  <c r="W60" i="66"/>
  <c r="W63" i="66"/>
  <c r="W68" i="66"/>
  <c r="W71" i="66"/>
  <c r="W74" i="66"/>
  <c r="W78" i="66"/>
  <c r="W81" i="66"/>
  <c r="W83" i="66"/>
  <c r="W86" i="66"/>
  <c r="W27" i="74"/>
  <c r="X27" i="74"/>
  <c r="W28" i="67"/>
  <c r="X28" i="67" s="1"/>
  <c r="W27" i="67"/>
  <c r="X27" i="67" s="1"/>
  <c r="W29" i="67"/>
  <c r="X29" i="67" s="1"/>
  <c r="W32" i="65"/>
  <c r="X32" i="65" s="1"/>
  <c r="W24" i="65"/>
  <c r="X24" i="65" s="1"/>
  <c r="W19" i="65"/>
  <c r="X19" i="65" s="1"/>
  <c r="W13" i="65"/>
  <c r="X13" i="65" s="1"/>
  <c r="W10" i="65"/>
  <c r="X10" i="65" s="1"/>
  <c r="W33" i="65"/>
  <c r="X33" i="65" s="1"/>
  <c r="W25" i="65"/>
  <c r="X25" i="65" s="1"/>
  <c r="W14" i="65"/>
  <c r="X14" i="65" s="1"/>
  <c r="W37" i="65"/>
  <c r="X37" i="65" s="1"/>
  <c r="W36" i="65"/>
  <c r="X36" i="65" s="1"/>
  <c r="W35" i="65"/>
  <c r="X35" i="65" s="1"/>
  <c r="W34" i="65"/>
  <c r="X34" i="65" s="1"/>
  <c r="W26" i="65"/>
  <c r="X26" i="65" s="1"/>
  <c r="W20" i="65"/>
  <c r="X20" i="65" s="1"/>
  <c r="W15" i="65"/>
  <c r="X15" i="65" s="1"/>
  <c r="W38" i="65"/>
  <c r="X38" i="65" s="1"/>
  <c r="W27" i="65"/>
  <c r="X27" i="65" s="1"/>
  <c r="W16" i="65"/>
  <c r="X16" i="65" s="1"/>
  <c r="W8" i="65"/>
  <c r="X8" i="65" s="1"/>
  <c r="W29" i="65"/>
  <c r="X29" i="65" s="1"/>
  <c r="W22" i="65"/>
  <c r="X22" i="65" s="1"/>
  <c r="W18" i="65"/>
  <c r="X18" i="65" s="1"/>
  <c r="W11" i="65"/>
  <c r="X11" i="65" s="1"/>
  <c r="W39" i="65"/>
  <c r="X39" i="65" s="1"/>
  <c r="W17" i="65"/>
  <c r="X17" i="65" s="1"/>
  <c r="W31" i="65"/>
  <c r="X31" i="65" s="1"/>
  <c r="W30" i="65"/>
  <c r="X30" i="65" s="1"/>
  <c r="W23" i="65"/>
  <c r="X23" i="65" s="1"/>
  <c r="W12" i="65"/>
  <c r="X12" i="65" s="1"/>
  <c r="W21" i="65"/>
  <c r="X21" i="65" s="1"/>
  <c r="W9" i="65"/>
  <c r="X9" i="65" s="1"/>
  <c r="W28" i="65"/>
  <c r="X28" i="65" s="1"/>
  <c r="X36" i="66"/>
  <c r="X28" i="66"/>
  <c r="X20" i="66"/>
  <c r="X12" i="66"/>
  <c r="X24" i="66"/>
  <c r="X37" i="66"/>
  <c r="X29" i="66"/>
  <c r="X21" i="66"/>
  <c r="X13" i="66"/>
  <c r="X38" i="66"/>
  <c r="X30" i="66"/>
  <c r="X22" i="66"/>
  <c r="X14" i="66"/>
  <c r="X16" i="66"/>
  <c r="X39" i="66"/>
  <c r="X31" i="66"/>
  <c r="X23" i="66"/>
  <c r="X15" i="66"/>
  <c r="X17" i="66"/>
  <c r="X34" i="66"/>
  <c r="X26" i="66"/>
  <c r="X18" i="66"/>
  <c r="X10" i="66"/>
  <c r="X32" i="66"/>
  <c r="X25" i="66"/>
  <c r="W9" i="66"/>
  <c r="X9" i="66" s="1"/>
  <c r="X35" i="66"/>
  <c r="X27" i="66"/>
  <c r="X19" i="66"/>
  <c r="X11" i="66"/>
  <c r="W8" i="66"/>
  <c r="X8" i="66" s="1"/>
  <c r="X33" i="66"/>
  <c r="W72" i="86"/>
  <c r="X72" i="86" s="1"/>
  <c r="W64" i="86"/>
  <c r="X64" i="86" s="1"/>
  <c r="W55" i="86"/>
  <c r="X55" i="86" s="1"/>
  <c r="W46" i="86"/>
  <c r="X46" i="86" s="1"/>
  <c r="W38" i="86"/>
  <c r="X38" i="86" s="1"/>
  <c r="W27" i="86"/>
  <c r="X27" i="86" s="1"/>
  <c r="W18" i="86"/>
  <c r="X18" i="86" s="1"/>
  <c r="W10" i="86"/>
  <c r="X10" i="86" s="1"/>
  <c r="W50" i="86"/>
  <c r="X50" i="86" s="1"/>
  <c r="W52" i="86"/>
  <c r="X52" i="86" s="1"/>
  <c r="W73" i="86"/>
  <c r="X73" i="86" s="1"/>
  <c r="W65" i="86"/>
  <c r="X65" i="86" s="1"/>
  <c r="W56" i="86"/>
  <c r="X56" i="86" s="1"/>
  <c r="W47" i="86"/>
  <c r="X47" i="86" s="1"/>
  <c r="W39" i="86"/>
  <c r="X39" i="86" s="1"/>
  <c r="W28" i="86"/>
  <c r="X28" i="86" s="1"/>
  <c r="W19" i="86"/>
  <c r="X19" i="86" s="1"/>
  <c r="W11" i="86"/>
  <c r="X11" i="86" s="1"/>
  <c r="W74" i="86"/>
  <c r="X74" i="86" s="1"/>
  <c r="W66" i="86"/>
  <c r="X66" i="86" s="1"/>
  <c r="W57" i="86"/>
  <c r="X57" i="86" s="1"/>
  <c r="W48" i="86"/>
  <c r="X48" i="86" s="1"/>
  <c r="W40" i="86"/>
  <c r="X40" i="86" s="1"/>
  <c r="W20" i="86"/>
  <c r="X20" i="86" s="1"/>
  <c r="W12" i="86"/>
  <c r="X12" i="86" s="1"/>
  <c r="W68" i="86"/>
  <c r="X68" i="86" s="1"/>
  <c r="W51" i="86"/>
  <c r="X51" i="86" s="1"/>
  <c r="W43" i="86"/>
  <c r="X43" i="86" s="1"/>
  <c r="W23" i="86"/>
  <c r="X23" i="86" s="1"/>
  <c r="W75" i="86"/>
  <c r="X75" i="86" s="1"/>
  <c r="W67" i="86"/>
  <c r="X67" i="86" s="1"/>
  <c r="W58" i="86"/>
  <c r="X58" i="86" s="1"/>
  <c r="W49" i="86"/>
  <c r="X49" i="86" s="1"/>
  <c r="W41" i="86"/>
  <c r="X41" i="86" s="1"/>
  <c r="W30" i="86"/>
  <c r="X30" i="86" s="1"/>
  <c r="W21" i="86"/>
  <c r="X21" i="86" s="1"/>
  <c r="W13" i="86"/>
  <c r="X13" i="86" s="1"/>
  <c r="W22" i="86"/>
  <c r="X22" i="86" s="1"/>
  <c r="W70" i="86"/>
  <c r="X70" i="86" s="1"/>
  <c r="W61" i="86"/>
  <c r="X61" i="86" s="1"/>
  <c r="W53" i="86"/>
  <c r="X53" i="86" s="1"/>
  <c r="W44" i="86"/>
  <c r="X44" i="86" s="1"/>
  <c r="W36" i="86"/>
  <c r="X36" i="86" s="1"/>
  <c r="W35" i="86"/>
  <c r="X35" i="86" s="1"/>
  <c r="W34" i="86"/>
  <c r="X34" i="86" s="1"/>
  <c r="W24" i="86"/>
  <c r="X24" i="86" s="1"/>
  <c r="W16" i="86"/>
  <c r="X16" i="86" s="1"/>
  <c r="W8" i="86"/>
  <c r="X8" i="86" s="1"/>
  <c r="W59" i="86"/>
  <c r="X59" i="86" s="1"/>
  <c r="W42" i="86"/>
  <c r="X42" i="86" s="1"/>
  <c r="W31" i="86"/>
  <c r="X31" i="86" s="1"/>
  <c r="W60" i="86"/>
  <c r="X60" i="86" s="1"/>
  <c r="W33" i="86"/>
  <c r="X33" i="86" s="1"/>
  <c r="W71" i="86"/>
  <c r="X71" i="86" s="1"/>
  <c r="W63" i="86"/>
  <c r="X63" i="86" s="1"/>
  <c r="W62" i="86"/>
  <c r="X62" i="86" s="1"/>
  <c r="W54" i="86"/>
  <c r="X54" i="86" s="1"/>
  <c r="W45" i="86"/>
  <c r="X45" i="86" s="1"/>
  <c r="W37" i="86"/>
  <c r="X37" i="86" s="1"/>
  <c r="W26" i="86"/>
  <c r="X26" i="86" s="1"/>
  <c r="W25" i="86"/>
  <c r="X25" i="86" s="1"/>
  <c r="W17" i="86"/>
  <c r="X17" i="86" s="1"/>
  <c r="W9" i="86"/>
  <c r="X9" i="86" s="1"/>
  <c r="W14" i="86"/>
  <c r="X14" i="86" s="1"/>
  <c r="W69" i="86"/>
  <c r="X69" i="86" s="1"/>
  <c r="W32" i="86"/>
  <c r="X32" i="86" s="1"/>
  <c r="W15" i="86"/>
  <c r="X15" i="86" s="1"/>
  <c r="W39" i="67"/>
  <c r="X39" i="67" s="1"/>
  <c r="W31" i="67"/>
  <c r="X31" i="67" s="1"/>
  <c r="W23" i="67"/>
  <c r="X23" i="67" s="1"/>
  <c r="W15" i="67"/>
  <c r="X15" i="67" s="1"/>
  <c r="W40" i="67"/>
  <c r="X40" i="67" s="1"/>
  <c r="W32" i="67"/>
  <c r="X32" i="67" s="1"/>
  <c r="W24" i="67"/>
  <c r="X24" i="67" s="1"/>
  <c r="W16" i="67"/>
  <c r="X16" i="67" s="1"/>
  <c r="W8" i="67"/>
  <c r="X8" i="67" s="1"/>
  <c r="W43" i="67"/>
  <c r="X43" i="67" s="1"/>
  <c r="W41" i="67"/>
  <c r="X41" i="67" s="1"/>
  <c r="W33" i="67"/>
  <c r="X33" i="67" s="1"/>
  <c r="W25" i="67"/>
  <c r="X25" i="67" s="1"/>
  <c r="W17" i="67"/>
  <c r="X17" i="67" s="1"/>
  <c r="W9" i="67"/>
  <c r="X9" i="67" s="1"/>
  <c r="W19" i="67"/>
  <c r="X19" i="67" s="1"/>
  <c r="W20" i="67"/>
  <c r="X20" i="67" s="1"/>
  <c r="W42" i="67"/>
  <c r="X42" i="67" s="1"/>
  <c r="W34" i="67"/>
  <c r="X34" i="67" s="1"/>
  <c r="W26" i="67"/>
  <c r="X26" i="67" s="1"/>
  <c r="W18" i="67"/>
  <c r="X18" i="67" s="1"/>
  <c r="W10" i="67"/>
  <c r="X10" i="67" s="1"/>
  <c r="W37" i="67"/>
  <c r="X37" i="67" s="1"/>
  <c r="W21" i="67"/>
  <c r="X21" i="67" s="1"/>
  <c r="W13" i="67"/>
  <c r="X13" i="67" s="1"/>
  <c r="W11" i="67"/>
  <c r="X11" i="67" s="1"/>
  <c r="W44" i="67"/>
  <c r="X44" i="67" s="1"/>
  <c r="W38" i="67"/>
  <c r="X38" i="67" s="1"/>
  <c r="W30" i="67"/>
  <c r="X30" i="67" s="1"/>
  <c r="W22" i="67"/>
  <c r="X22" i="67" s="1"/>
  <c r="W14" i="67"/>
  <c r="X14" i="67" s="1"/>
  <c r="W35" i="67"/>
  <c r="X35" i="67" s="1"/>
  <c r="W36" i="67"/>
  <c r="X36" i="67" s="1"/>
  <c r="W12" i="67"/>
  <c r="X12" i="67" s="1"/>
  <c r="W55" i="87"/>
  <c r="X55" i="87" s="1"/>
  <c r="W44" i="87"/>
  <c r="X44" i="87" s="1"/>
  <c r="W19" i="87"/>
  <c r="X19" i="87" s="1"/>
  <c r="W56" i="87"/>
  <c r="X56" i="87" s="1"/>
  <c r="W23" i="87"/>
  <c r="X23" i="87" s="1"/>
  <c r="W38" i="87"/>
  <c r="X38" i="87" s="1"/>
  <c r="W37" i="87"/>
  <c r="X37" i="87" s="1"/>
  <c r="W14" i="87"/>
  <c r="X14" i="87" s="1"/>
  <c r="W13" i="87"/>
  <c r="X13" i="87" s="1"/>
  <c r="W9" i="87"/>
  <c r="X9" i="87" s="1"/>
  <c r="W33" i="87"/>
  <c r="X33" i="87" s="1"/>
  <c r="W46" i="87"/>
  <c r="X46" i="87" s="1"/>
  <c r="W45" i="87"/>
  <c r="X45" i="87" s="1"/>
  <c r="W28" i="87"/>
  <c r="X28" i="87" s="1"/>
  <c r="W20" i="87"/>
  <c r="X20" i="87" s="1"/>
  <c r="W16" i="87"/>
  <c r="X16" i="87" s="1"/>
  <c r="W15" i="87"/>
  <c r="X15" i="87" s="1"/>
  <c r="W10" i="87"/>
  <c r="X10" i="87" s="1"/>
  <c r="W24" i="87"/>
  <c r="X24" i="87" s="1"/>
  <c r="W8" i="87"/>
  <c r="X8" i="87" s="1"/>
  <c r="W39" i="87"/>
  <c r="X39" i="87" s="1"/>
  <c r="W29" i="87"/>
  <c r="X29" i="87" s="1"/>
  <c r="W47" i="87"/>
  <c r="X47" i="87" s="1"/>
  <c r="W30" i="87"/>
  <c r="X30" i="87" s="1"/>
  <c r="W26" i="87"/>
  <c r="X26" i="87" s="1"/>
  <c r="W25" i="87"/>
  <c r="X25" i="87" s="1"/>
  <c r="W22" i="87"/>
  <c r="X22" i="87" s="1"/>
  <c r="W21" i="87"/>
  <c r="X21" i="87" s="1"/>
  <c r="W50" i="87"/>
  <c r="X50" i="87" s="1"/>
  <c r="W49" i="87"/>
  <c r="X49" i="87" s="1"/>
  <c r="W48" i="87"/>
  <c r="X48" i="87" s="1"/>
  <c r="W41" i="87"/>
  <c r="X41" i="87" s="1"/>
  <c r="W40" i="87"/>
  <c r="X40" i="87" s="1"/>
  <c r="W35" i="87"/>
  <c r="X35" i="87" s="1"/>
  <c r="W34" i="87"/>
  <c r="X34" i="87" s="1"/>
  <c r="W32" i="87"/>
  <c r="X32" i="87" s="1"/>
  <c r="W12" i="87"/>
  <c r="X12" i="87" s="1"/>
  <c r="W53" i="87"/>
  <c r="X53" i="87" s="1"/>
  <c r="W36" i="87"/>
  <c r="X36" i="87" s="1"/>
  <c r="W54" i="87"/>
  <c r="X54" i="87" s="1"/>
  <c r="W52" i="87"/>
  <c r="X52" i="87" s="1"/>
  <c r="W51" i="87"/>
  <c r="X51" i="87" s="1"/>
  <c r="W43" i="87"/>
  <c r="X43" i="87" s="1"/>
  <c r="W42" i="87"/>
  <c r="X42" i="87" s="1"/>
  <c r="W31" i="87"/>
  <c r="X31" i="87" s="1"/>
  <c r="W18" i="87"/>
  <c r="X18" i="87" s="1"/>
  <c r="W17" i="87"/>
  <c r="X17" i="87" s="1"/>
  <c r="W11" i="87"/>
  <c r="X11" i="87" s="1"/>
  <c r="W52" i="75"/>
  <c r="X52" i="75" s="1"/>
  <c r="W27" i="75"/>
  <c r="X27" i="75" s="1"/>
  <c r="W20" i="75"/>
  <c r="X20" i="75" s="1"/>
  <c r="W19" i="75"/>
  <c r="X19" i="75" s="1"/>
  <c r="W10" i="75"/>
  <c r="X10" i="75" s="1"/>
  <c r="W24" i="75"/>
  <c r="X24" i="75" s="1"/>
  <c r="W53" i="75"/>
  <c r="X53" i="75" s="1"/>
  <c r="W43" i="75"/>
  <c r="X43" i="75" s="1"/>
  <c r="W30" i="75"/>
  <c r="X30" i="75" s="1"/>
  <c r="W29" i="75"/>
  <c r="X29" i="75" s="1"/>
  <c r="W28" i="75"/>
  <c r="X28" i="75" s="1"/>
  <c r="W18" i="75"/>
  <c r="X18" i="75" s="1"/>
  <c r="W17" i="75"/>
  <c r="X17" i="75" s="1"/>
  <c r="W45" i="75"/>
  <c r="X45" i="75" s="1"/>
  <c r="W44" i="75"/>
  <c r="X44" i="75" s="1"/>
  <c r="W31" i="75"/>
  <c r="X31" i="75" s="1"/>
  <c r="W16" i="75"/>
  <c r="X16" i="75" s="1"/>
  <c r="W15" i="75"/>
  <c r="X15" i="75" s="1"/>
  <c r="W50" i="75"/>
  <c r="X50" i="75" s="1"/>
  <c r="W49" i="75"/>
  <c r="X49" i="75" s="1"/>
  <c r="W47" i="75"/>
  <c r="X47" i="75" s="1"/>
  <c r="W46" i="75"/>
  <c r="X46" i="75" s="1"/>
  <c r="W34" i="75"/>
  <c r="X34" i="75" s="1"/>
  <c r="W32" i="75"/>
  <c r="X32" i="75" s="1"/>
  <c r="W23" i="75"/>
  <c r="X23" i="75" s="1"/>
  <c r="W13" i="75"/>
  <c r="X13" i="75" s="1"/>
  <c r="W48" i="75"/>
  <c r="X48" i="75" s="1"/>
  <c r="W35" i="75"/>
  <c r="X35" i="75" s="1"/>
  <c r="W33" i="75"/>
  <c r="X33" i="75" s="1"/>
  <c r="W14" i="75"/>
  <c r="X14" i="75" s="1"/>
  <c r="W36" i="75"/>
  <c r="X36" i="75" s="1"/>
  <c r="W51" i="75"/>
  <c r="X51" i="75" s="1"/>
  <c r="W39" i="75"/>
  <c r="X39" i="75" s="1"/>
  <c r="W37" i="75"/>
  <c r="X37" i="75" s="1"/>
  <c r="W12" i="75"/>
  <c r="X12" i="75" s="1"/>
  <c r="W11" i="75"/>
  <c r="X11" i="75" s="1"/>
  <c r="W42" i="75"/>
  <c r="X42" i="75" s="1"/>
  <c r="W41" i="75"/>
  <c r="X41" i="75" s="1"/>
  <c r="W40" i="75"/>
  <c r="X40" i="75" s="1"/>
  <c r="W38" i="75"/>
  <c r="X38" i="75" s="1"/>
  <c r="W26" i="75"/>
  <c r="X26" i="75" s="1"/>
  <c r="W25" i="75"/>
  <c r="X25" i="75" s="1"/>
  <c r="W9" i="75"/>
  <c r="X9" i="75" s="1"/>
  <c r="W22" i="75"/>
  <c r="X22" i="75" s="1"/>
  <c r="W21" i="75"/>
  <c r="X21" i="75" s="1"/>
  <c r="W8" i="75"/>
  <c r="X8" i="75" s="1"/>
  <c r="W48" i="74"/>
  <c r="W49" i="74"/>
  <c r="X48" i="74"/>
  <c r="X49" i="74"/>
  <c r="W39" i="85"/>
  <c r="X39" i="85" s="1"/>
  <c r="W23" i="85"/>
  <c r="X23" i="85" s="1"/>
  <c r="W22" i="85"/>
  <c r="X22" i="85" s="1"/>
  <c r="W27" i="85"/>
  <c r="X27" i="85" s="1"/>
  <c r="W26" i="85"/>
  <c r="X26" i="85" s="1"/>
  <c r="W25" i="85"/>
  <c r="X25" i="85" s="1"/>
  <c r="W24" i="85"/>
  <c r="X24" i="85" s="1"/>
  <c r="W29" i="85"/>
  <c r="X29" i="85" s="1"/>
  <c r="W28" i="85"/>
  <c r="X28" i="85" s="1"/>
  <c r="W30" i="85"/>
  <c r="X30" i="85" s="1"/>
  <c r="W31" i="85"/>
  <c r="X31" i="85" s="1"/>
  <c r="W13" i="85"/>
  <c r="X13" i="85" s="1"/>
  <c r="W11" i="85"/>
  <c r="X11" i="85" s="1"/>
  <c r="W10" i="85"/>
  <c r="X10" i="85" s="1"/>
  <c r="W9" i="85"/>
  <c r="X9" i="85" s="1"/>
  <c r="W8" i="85"/>
  <c r="X8" i="85" s="1"/>
  <c r="W35" i="85"/>
  <c r="X35" i="85" s="1"/>
  <c r="W34" i="85"/>
  <c r="X34" i="85" s="1"/>
  <c r="W33" i="85"/>
  <c r="X33" i="85" s="1"/>
  <c r="W32" i="85"/>
  <c r="X32" i="85" s="1"/>
  <c r="W15" i="85"/>
  <c r="X15" i="85" s="1"/>
  <c r="W14" i="85"/>
  <c r="X14" i="85" s="1"/>
  <c r="W12" i="85"/>
  <c r="X12" i="85" s="1"/>
  <c r="W37" i="85"/>
  <c r="X37" i="85" s="1"/>
  <c r="W36" i="85"/>
  <c r="X36" i="85" s="1"/>
  <c r="W19" i="85"/>
  <c r="X19" i="85" s="1"/>
  <c r="W18" i="85"/>
  <c r="X18" i="85" s="1"/>
  <c r="W17" i="85"/>
  <c r="X17" i="85" s="1"/>
  <c r="W16" i="85"/>
  <c r="X16" i="85" s="1"/>
  <c r="W38" i="85"/>
  <c r="X38" i="85" s="1"/>
  <c r="W21" i="85"/>
  <c r="X21" i="85" s="1"/>
  <c r="W20" i="85"/>
  <c r="X20" i="85" s="1"/>
  <c r="W61" i="87"/>
  <c r="X61" i="87" s="1"/>
  <c r="W69" i="87"/>
  <c r="W77" i="87"/>
  <c r="W85" i="87"/>
  <c r="W93" i="87"/>
  <c r="W86" i="87"/>
  <c r="W66" i="87"/>
  <c r="X66" i="87" s="1"/>
  <c r="W62" i="87"/>
  <c r="X62" i="87" s="1"/>
  <c r="W70" i="87"/>
  <c r="W78" i="87"/>
  <c r="W94" i="87"/>
  <c r="W63" i="87"/>
  <c r="X63" i="87" s="1"/>
  <c r="W71" i="87"/>
  <c r="W79" i="87"/>
  <c r="W87" i="87"/>
  <c r="W95" i="87"/>
  <c r="W84" i="87"/>
  <c r="W64" i="87"/>
  <c r="X64" i="87" s="1"/>
  <c r="W72" i="87"/>
  <c r="W80" i="87"/>
  <c r="W88" i="87"/>
  <c r="W96" i="87"/>
  <c r="W58" i="87"/>
  <c r="X58" i="87" s="1"/>
  <c r="W74" i="87"/>
  <c r="W82" i="87"/>
  <c r="W98" i="87"/>
  <c r="W60" i="87"/>
  <c r="X60" i="87" s="1"/>
  <c r="W68" i="87"/>
  <c r="W76" i="87"/>
  <c r="W92" i="87"/>
  <c r="W100" i="87"/>
  <c r="W57" i="87"/>
  <c r="X57" i="87" s="1"/>
  <c r="W65" i="87"/>
  <c r="X65" i="87" s="1"/>
  <c r="W73" i="87"/>
  <c r="W81" i="87"/>
  <c r="W89" i="87"/>
  <c r="W97" i="87"/>
  <c r="W90" i="87"/>
  <c r="W59" i="87"/>
  <c r="X59" i="87" s="1"/>
  <c r="W67" i="87"/>
  <c r="X67" i="87" s="1"/>
  <c r="W75" i="87"/>
  <c r="W83" i="87"/>
  <c r="W91" i="87"/>
  <c r="W99" i="87"/>
  <c r="W57" i="75"/>
  <c r="W65" i="75"/>
  <c r="W64" i="75"/>
  <c r="W58" i="75"/>
  <c r="W59" i="75"/>
  <c r="W60" i="75"/>
  <c r="W61" i="75"/>
  <c r="W56" i="75"/>
  <c r="W54" i="75"/>
  <c r="W62" i="75"/>
  <c r="W55" i="75"/>
  <c r="W63" i="75"/>
  <c r="W15" i="74"/>
  <c r="W29" i="74"/>
  <c r="W37" i="74"/>
  <c r="W45" i="74"/>
  <c r="W16" i="74"/>
  <c r="W22" i="74"/>
  <c r="W30" i="74"/>
  <c r="W38" i="74"/>
  <c r="W46" i="74"/>
  <c r="W44" i="74"/>
  <c r="W9" i="74"/>
  <c r="W17" i="74"/>
  <c r="W23" i="74"/>
  <c r="W31" i="74"/>
  <c r="W39" i="74"/>
  <c r="W47" i="74"/>
  <c r="W28" i="74"/>
  <c r="W10" i="74"/>
  <c r="W18" i="74"/>
  <c r="W24" i="74"/>
  <c r="W32" i="74"/>
  <c r="W40" i="74"/>
  <c r="W50" i="74"/>
  <c r="W11" i="74"/>
  <c r="W19" i="74"/>
  <c r="W25" i="74"/>
  <c r="W33" i="74"/>
  <c r="W41" i="74"/>
  <c r="W51" i="74"/>
  <c r="W36" i="74"/>
  <c r="W12" i="74"/>
  <c r="W20" i="74"/>
  <c r="W26" i="74"/>
  <c r="W34" i="74"/>
  <c r="W42" i="74"/>
  <c r="W52" i="74"/>
  <c r="W14" i="74"/>
  <c r="W13" i="74"/>
  <c r="W21" i="74"/>
  <c r="W35" i="74"/>
  <c r="W43" i="74"/>
  <c r="W8" i="74"/>
  <c r="X8" i="74" s="1"/>
  <c r="W44" i="85"/>
  <c r="W52" i="85"/>
  <c r="W60" i="85"/>
  <c r="W68" i="85"/>
  <c r="W76" i="85"/>
  <c r="W84" i="85"/>
  <c r="W85" i="85"/>
  <c r="W54" i="85"/>
  <c r="W62" i="85"/>
  <c r="W70" i="85"/>
  <c r="W86" i="85"/>
  <c r="W47" i="85"/>
  <c r="W63" i="85"/>
  <c r="W79" i="85"/>
  <c r="W87" i="85"/>
  <c r="W48" i="85"/>
  <c r="W64" i="85"/>
  <c r="W88" i="85"/>
  <c r="W41" i="85"/>
  <c r="W49" i="85"/>
  <c r="W65" i="85"/>
  <c r="W73" i="85"/>
  <c r="W81" i="85"/>
  <c r="W58" i="85"/>
  <c r="W66" i="85"/>
  <c r="W82" i="85"/>
  <c r="W43" i="85"/>
  <c r="W51" i="85"/>
  <c r="W59" i="85"/>
  <c r="W75" i="85"/>
  <c r="W83" i="85"/>
  <c r="W45" i="85"/>
  <c r="W53" i="85"/>
  <c r="W61" i="85"/>
  <c r="W69" i="85"/>
  <c r="W77" i="85"/>
  <c r="W46" i="85"/>
  <c r="W78" i="85"/>
  <c r="W55" i="85"/>
  <c r="W71" i="85"/>
  <c r="W56" i="85"/>
  <c r="W72" i="85"/>
  <c r="W57" i="85"/>
  <c r="W42" i="85"/>
  <c r="W67" i="85"/>
  <c r="W80" i="85"/>
  <c r="W50" i="85"/>
  <c r="W74" i="85"/>
  <c r="X107" i="65"/>
  <c r="X13" i="74"/>
  <c r="X11" i="74"/>
  <c r="X14" i="74"/>
  <c r="X12" i="74"/>
  <c r="X10" i="74"/>
  <c r="X9" i="74"/>
  <c r="X15" i="74"/>
  <c r="X66" i="85"/>
  <c r="X44" i="85"/>
  <c r="X81" i="85"/>
  <c r="X88" i="85"/>
  <c r="X67" i="85"/>
  <c r="X45" i="85"/>
  <c r="X42" i="85"/>
  <c r="X77" i="85"/>
  <c r="X74" i="85"/>
  <c r="X76" i="85"/>
  <c r="X47" i="85"/>
  <c r="X72" i="85"/>
  <c r="X56" i="85"/>
  <c r="X58" i="85"/>
  <c r="X41" i="85"/>
  <c r="X46" i="85"/>
  <c r="X85" i="85"/>
  <c r="X49" i="85"/>
  <c r="X61" i="85"/>
  <c r="X69" i="85"/>
  <c r="X52" i="85"/>
  <c r="X82" i="85"/>
  <c r="X73" i="85"/>
  <c r="X63" i="85"/>
  <c r="X59" i="85"/>
  <c r="X53" i="85"/>
  <c r="X51" i="85"/>
  <c r="X79" i="85"/>
  <c r="X48" i="85"/>
  <c r="X55" i="85"/>
  <c r="X83" i="85"/>
  <c r="X70" i="85"/>
  <c r="X68" i="85"/>
  <c r="X50" i="85"/>
  <c r="X86" i="85"/>
  <c r="X62" i="85"/>
  <c r="X71" i="85"/>
  <c r="X87" i="85"/>
  <c r="X57" i="85"/>
  <c r="X84" i="85"/>
  <c r="X78" i="85"/>
  <c r="X43" i="85"/>
  <c r="X54" i="85"/>
  <c r="X75" i="85"/>
  <c r="X65" i="85"/>
  <c r="X64" i="85"/>
  <c r="X80" i="85"/>
  <c r="X60" i="85"/>
  <c r="X104" i="65"/>
  <c r="X106" i="65"/>
  <c r="W17" i="81"/>
  <c r="W8" i="81"/>
  <c r="W9" i="81"/>
  <c r="W15" i="81"/>
  <c r="W21" i="81"/>
  <c r="W19" i="81"/>
  <c r="W10" i="81"/>
  <c r="W22" i="81"/>
  <c r="W18" i="81"/>
  <c r="W14" i="81"/>
  <c r="W20" i="81"/>
  <c r="W13" i="81"/>
  <c r="W16" i="81"/>
  <c r="W11" i="81"/>
  <c r="W23" i="81"/>
  <c r="W12" i="81"/>
  <c r="AV38" i="202"/>
  <c r="AW38" i="202" s="1"/>
  <c r="AV54" i="202"/>
  <c r="AW54" i="202" s="1"/>
  <c r="AV63" i="202"/>
  <c r="AW63" i="202" s="1"/>
  <c r="AV75" i="202"/>
  <c r="AW75" i="202" s="1"/>
  <c r="AV65" i="202"/>
  <c r="AW65" i="202" s="1"/>
  <c r="AV51" i="202"/>
  <c r="AW51" i="202" s="1"/>
  <c r="AV47" i="202"/>
  <c r="AW47" i="202" s="1"/>
  <c r="AV50" i="202"/>
  <c r="AW50" i="202" s="1"/>
  <c r="AV44" i="202"/>
  <c r="AW44" i="202" s="1"/>
  <c r="AV66" i="202"/>
  <c r="AW66" i="202" s="1"/>
  <c r="AV62" i="202"/>
  <c r="AW62" i="202" s="1"/>
  <c r="AV11" i="202"/>
  <c r="AW11" i="202" s="1"/>
  <c r="AV48" i="202"/>
  <c r="AW48" i="202" s="1"/>
  <c r="AV72" i="202"/>
  <c r="AW72" i="202" s="1"/>
  <c r="AV70" i="202"/>
  <c r="AW70" i="202" s="1"/>
  <c r="AV57" i="202"/>
  <c r="AW57" i="202" s="1"/>
  <c r="AV67" i="202"/>
  <c r="AW67" i="202" s="1"/>
  <c r="AV52" i="202"/>
  <c r="AW52" i="202" s="1"/>
  <c r="AV76" i="202"/>
  <c r="AW76" i="202" s="1"/>
  <c r="AV60" i="202"/>
  <c r="AW60" i="202" s="1"/>
  <c r="AV49" i="202"/>
  <c r="AW49" i="202" s="1"/>
  <c r="AV53" i="202"/>
  <c r="AW53" i="202" s="1"/>
  <c r="AV80" i="202"/>
  <c r="AW80" i="202" s="1"/>
  <c r="AV39" i="202"/>
  <c r="AW39" i="202" s="1"/>
  <c r="AV78" i="202"/>
  <c r="AW78" i="202" s="1"/>
  <c r="AV56" i="202"/>
  <c r="AW56" i="202" s="1"/>
  <c r="AV71" i="202"/>
  <c r="AW71" i="202" s="1"/>
  <c r="AV69" i="202"/>
  <c r="AW69" i="202" s="1"/>
  <c r="AV59" i="202"/>
  <c r="AW59" i="202" s="1"/>
  <c r="AV73" i="202"/>
  <c r="AW73" i="202" s="1"/>
  <c r="AV82" i="202"/>
  <c r="AW82" i="202" s="1"/>
  <c r="AV79" i="202"/>
  <c r="AW79" i="202" s="1"/>
  <c r="AV10" i="202"/>
  <c r="AW10" i="202" s="1"/>
  <c r="AV77" i="202"/>
  <c r="AW77" i="202" s="1"/>
  <c r="AV64" i="202"/>
  <c r="AW64" i="202" s="1"/>
  <c r="AV40" i="202"/>
  <c r="AW40" i="202" s="1"/>
  <c r="AV81" i="202"/>
  <c r="AW81" i="202" s="1"/>
  <c r="AV42" i="202"/>
  <c r="AW42" i="202" s="1"/>
  <c r="AV9" i="202"/>
  <c r="AW9" i="202" s="1"/>
  <c r="AV68" i="202"/>
  <c r="AW68" i="202" s="1"/>
  <c r="AV55" i="202"/>
  <c r="AW55" i="202" s="1"/>
  <c r="AV45" i="202"/>
  <c r="AW45" i="202" s="1"/>
  <c r="AV41" i="202"/>
  <c r="AW41" i="202" s="1"/>
  <c r="AV58" i="202"/>
  <c r="AW58" i="202" s="1"/>
  <c r="AV74" i="202"/>
  <c r="AW74" i="202" s="1"/>
  <c r="AV43" i="202"/>
  <c r="AW43" i="202" s="1"/>
  <c r="AV46" i="202"/>
  <c r="AW46" i="202" s="1"/>
  <c r="AV61" i="202"/>
  <c r="AW61" i="202" s="1"/>
  <c r="AY38" i="202"/>
  <c r="AZ38" i="202" s="1"/>
  <c r="AY79" i="202"/>
  <c r="AZ79" i="202" s="1"/>
  <c r="AY71" i="202"/>
  <c r="AZ71" i="202" s="1"/>
  <c r="AY67" i="202"/>
  <c r="AZ67" i="202" s="1"/>
  <c r="AY61" i="202"/>
  <c r="AZ61" i="202" s="1"/>
  <c r="AY58" i="202"/>
  <c r="AZ58" i="202" s="1"/>
  <c r="AY42" i="202"/>
  <c r="AZ42" i="202" s="1"/>
  <c r="AY82" i="202"/>
  <c r="AZ82" i="202" s="1"/>
  <c r="AY76" i="202"/>
  <c r="AZ76" i="202" s="1"/>
  <c r="AY57" i="202"/>
  <c r="AZ57" i="202" s="1"/>
  <c r="AY46" i="202"/>
  <c r="AZ46" i="202" s="1"/>
  <c r="AY41" i="202"/>
  <c r="AZ41" i="202" s="1"/>
  <c r="AY81" i="202"/>
  <c r="AZ81" i="202" s="1"/>
  <c r="AY73" i="202"/>
  <c r="AZ73" i="202" s="1"/>
  <c r="AY66" i="202"/>
  <c r="AZ66" i="202" s="1"/>
  <c r="AY56" i="202"/>
  <c r="AZ56" i="202" s="1"/>
  <c r="AY51" i="202"/>
  <c r="AZ51" i="202" s="1"/>
  <c r="AY45" i="202"/>
  <c r="AZ45" i="202" s="1"/>
  <c r="AY40" i="202"/>
  <c r="AZ40" i="202" s="1"/>
  <c r="AY78" i="202"/>
  <c r="AZ78" i="202" s="1"/>
  <c r="AY70" i="202"/>
  <c r="AZ70" i="202" s="1"/>
  <c r="AY65" i="202"/>
  <c r="AZ65" i="202" s="1"/>
  <c r="AY60" i="202"/>
  <c r="AZ60" i="202" s="1"/>
  <c r="AY55" i="202"/>
  <c r="AZ55" i="202" s="1"/>
  <c r="AY44" i="202"/>
  <c r="AZ44" i="202" s="1"/>
  <c r="AY39" i="202"/>
  <c r="AZ39" i="202" s="1"/>
  <c r="AY75" i="202"/>
  <c r="AZ75" i="202" s="1"/>
  <c r="AY69" i="202"/>
  <c r="AZ69" i="202" s="1"/>
  <c r="AY64" i="202"/>
  <c r="AZ64" i="202" s="1"/>
  <c r="AY50" i="202"/>
  <c r="AZ50" i="202" s="1"/>
  <c r="AY80" i="202"/>
  <c r="AZ80" i="202" s="1"/>
  <c r="AY72" i="202"/>
  <c r="AZ72" i="202" s="1"/>
  <c r="AY63" i="202"/>
  <c r="AZ63" i="202" s="1"/>
  <c r="AY54" i="202"/>
  <c r="AZ54" i="202" s="1"/>
  <c r="AY49" i="202"/>
  <c r="AZ49" i="202" s="1"/>
  <c r="AY11" i="202"/>
  <c r="AZ11" i="202" s="1"/>
  <c r="AY77" i="202"/>
  <c r="AZ77" i="202" s="1"/>
  <c r="AY59" i="202"/>
  <c r="AZ59" i="202" s="1"/>
  <c r="AY74" i="202"/>
  <c r="AZ74" i="202" s="1"/>
  <c r="AY68" i="202"/>
  <c r="AZ68" i="202" s="1"/>
  <c r="AY62" i="202"/>
  <c r="AZ62" i="202" s="1"/>
  <c r="AY52" i="202"/>
  <c r="AZ52" i="202" s="1"/>
  <c r="AY47" i="202"/>
  <c r="AZ47" i="202" s="1"/>
  <c r="AY9" i="202"/>
  <c r="AZ9" i="202" s="1"/>
  <c r="AY53" i="202"/>
  <c r="AZ53" i="202" s="1"/>
  <c r="AY43" i="202"/>
  <c r="AZ43" i="202" s="1"/>
  <c r="AY48" i="202"/>
  <c r="AZ48" i="202" s="1"/>
  <c r="AY10" i="202"/>
  <c r="AZ10" i="202" s="1"/>
  <c r="AG38" i="202"/>
  <c r="AH38" i="202" s="1"/>
  <c r="AG77" i="202"/>
  <c r="AH77" i="202" s="1"/>
  <c r="AG58" i="202"/>
  <c r="AH58" i="202" s="1"/>
  <c r="AG47" i="202"/>
  <c r="AH47" i="202" s="1"/>
  <c r="AG42" i="202"/>
  <c r="AH42" i="202" s="1"/>
  <c r="AG82" i="202"/>
  <c r="AH82" i="202" s="1"/>
  <c r="AG74" i="202"/>
  <c r="AH74" i="202" s="1"/>
  <c r="AG67" i="202"/>
  <c r="AH67" i="202" s="1"/>
  <c r="AG57" i="202"/>
  <c r="AH57" i="202" s="1"/>
  <c r="AG52" i="202"/>
  <c r="AH52" i="202" s="1"/>
  <c r="AG46" i="202"/>
  <c r="AH46" i="202" s="1"/>
  <c r="AG41" i="202"/>
  <c r="AH41" i="202" s="1"/>
  <c r="AG9" i="202"/>
  <c r="AH9" i="202" s="1"/>
  <c r="AG79" i="202"/>
  <c r="AH79" i="202" s="1"/>
  <c r="AG71" i="202"/>
  <c r="AH71" i="202" s="1"/>
  <c r="AG66" i="202"/>
  <c r="AH66" i="202" s="1"/>
  <c r="AG61" i="202"/>
  <c r="AH61" i="202" s="1"/>
  <c r="AG56" i="202"/>
  <c r="AH56" i="202" s="1"/>
  <c r="AG45" i="202"/>
  <c r="AH45" i="202" s="1"/>
  <c r="AG40" i="202"/>
  <c r="AH40" i="202" s="1"/>
  <c r="AG76" i="202"/>
  <c r="AH76" i="202" s="1"/>
  <c r="AG70" i="202"/>
  <c r="AH70" i="202" s="1"/>
  <c r="AG65" i="202"/>
  <c r="AH65" i="202" s="1"/>
  <c r="AG51" i="202"/>
  <c r="AH51" i="202" s="1"/>
  <c r="AG81" i="202"/>
  <c r="AH81" i="202" s="1"/>
  <c r="AG73" i="202"/>
  <c r="AH73" i="202" s="1"/>
  <c r="AG64" i="202"/>
  <c r="AH64" i="202" s="1"/>
  <c r="AG55" i="202"/>
  <c r="AH55" i="202" s="1"/>
  <c r="AG50" i="202"/>
  <c r="AH50" i="202" s="1"/>
  <c r="AG39" i="202"/>
  <c r="AH39" i="202" s="1"/>
  <c r="AG78" i="202"/>
  <c r="AH78" i="202" s="1"/>
  <c r="AG60" i="202"/>
  <c r="AH60" i="202" s="1"/>
  <c r="AG54" i="202"/>
  <c r="AH54" i="202" s="1"/>
  <c r="AG49" i="202"/>
  <c r="AH49" i="202" s="1"/>
  <c r="AG44" i="202"/>
  <c r="AH44" i="202" s="1"/>
  <c r="AG11" i="202"/>
  <c r="AH11" i="202" s="1"/>
  <c r="AG75" i="202"/>
  <c r="AH75" i="202" s="1"/>
  <c r="AG69" i="202"/>
  <c r="AH69" i="202" s="1"/>
  <c r="AG63" i="202"/>
  <c r="AH63" i="202" s="1"/>
  <c r="AG80" i="202"/>
  <c r="AH80" i="202" s="1"/>
  <c r="AG72" i="202"/>
  <c r="AH72" i="202" s="1"/>
  <c r="AG68" i="202"/>
  <c r="AH68" i="202" s="1"/>
  <c r="AG62" i="202"/>
  <c r="AH62" i="202" s="1"/>
  <c r="AG59" i="202"/>
  <c r="AH59" i="202" s="1"/>
  <c r="AG43" i="202"/>
  <c r="AH43" i="202" s="1"/>
  <c r="AG48" i="202"/>
  <c r="AH48" i="202" s="1"/>
  <c r="AG10" i="202"/>
  <c r="AH10" i="202" s="1"/>
  <c r="AG53" i="202"/>
  <c r="AH53" i="202" s="1"/>
  <c r="AJ38" i="202"/>
  <c r="AK38" i="202" s="1"/>
  <c r="AJ82" i="202"/>
  <c r="AK82" i="202" s="1"/>
  <c r="AJ74" i="202"/>
  <c r="AK74" i="202" s="1"/>
  <c r="AJ67" i="202"/>
  <c r="AK67" i="202" s="1"/>
  <c r="AJ57" i="202"/>
  <c r="AK57" i="202" s="1"/>
  <c r="AJ52" i="202"/>
  <c r="AK52" i="202" s="1"/>
  <c r="AJ46" i="202"/>
  <c r="AK46" i="202" s="1"/>
  <c r="AJ41" i="202"/>
  <c r="AK41" i="202" s="1"/>
  <c r="AJ9" i="202"/>
  <c r="AK9" i="202" s="1"/>
  <c r="AJ79" i="202"/>
  <c r="AK79" i="202" s="1"/>
  <c r="AJ71" i="202"/>
  <c r="AK71" i="202" s="1"/>
  <c r="AJ66" i="202"/>
  <c r="AK66" i="202" s="1"/>
  <c r="AJ61" i="202"/>
  <c r="AK61" i="202" s="1"/>
  <c r="AJ56" i="202"/>
  <c r="AK56" i="202" s="1"/>
  <c r="AJ45" i="202"/>
  <c r="AK45" i="202" s="1"/>
  <c r="AJ40" i="202"/>
  <c r="AK40" i="202" s="1"/>
  <c r="AJ76" i="202"/>
  <c r="AK76" i="202" s="1"/>
  <c r="AJ70" i="202"/>
  <c r="AK70" i="202" s="1"/>
  <c r="AJ65" i="202"/>
  <c r="AK65" i="202" s="1"/>
  <c r="AJ51" i="202"/>
  <c r="AK51" i="202" s="1"/>
  <c r="AJ81" i="202"/>
  <c r="AK81" i="202" s="1"/>
  <c r="AJ73" i="202"/>
  <c r="AK73" i="202" s="1"/>
  <c r="AJ64" i="202"/>
  <c r="AK64" i="202" s="1"/>
  <c r="AJ55" i="202"/>
  <c r="AK55" i="202" s="1"/>
  <c r="AJ50" i="202"/>
  <c r="AK50" i="202" s="1"/>
  <c r="AJ39" i="202"/>
  <c r="AK39" i="202" s="1"/>
  <c r="AJ78" i="202"/>
  <c r="AK78" i="202" s="1"/>
  <c r="AJ60" i="202"/>
  <c r="AK60" i="202" s="1"/>
  <c r="AJ54" i="202"/>
  <c r="AK54" i="202" s="1"/>
  <c r="AJ49" i="202"/>
  <c r="AK49" i="202" s="1"/>
  <c r="AJ44" i="202"/>
  <c r="AK44" i="202" s="1"/>
  <c r="AJ11" i="202"/>
  <c r="AK11" i="202" s="1"/>
  <c r="AJ75" i="202"/>
  <c r="AK75" i="202" s="1"/>
  <c r="AJ69" i="202"/>
  <c r="AK69" i="202" s="1"/>
  <c r="AJ63" i="202"/>
  <c r="AK63" i="202" s="1"/>
  <c r="AJ53" i="202"/>
  <c r="AK53" i="202" s="1"/>
  <c r="AJ48" i="202"/>
  <c r="AK48" i="202" s="1"/>
  <c r="AJ10" i="202"/>
  <c r="AK10" i="202" s="1"/>
  <c r="AJ80" i="202"/>
  <c r="AK80" i="202" s="1"/>
  <c r="AJ72" i="202"/>
  <c r="AK72" i="202" s="1"/>
  <c r="AJ68" i="202"/>
  <c r="AK68" i="202" s="1"/>
  <c r="AJ62" i="202"/>
  <c r="AK62" i="202" s="1"/>
  <c r="AJ59" i="202"/>
  <c r="AK59" i="202" s="1"/>
  <c r="AJ77" i="202"/>
  <c r="AK77" i="202" s="1"/>
  <c r="AJ58" i="202"/>
  <c r="AK58" i="202" s="1"/>
  <c r="AJ47" i="202"/>
  <c r="AK47" i="202" s="1"/>
  <c r="AJ42" i="202"/>
  <c r="AK42" i="202" s="1"/>
  <c r="AJ43" i="202"/>
  <c r="AK43" i="202" s="1"/>
  <c r="AM38" i="202"/>
  <c r="AN38" i="202" s="1"/>
  <c r="AM76" i="202"/>
  <c r="AN76" i="202" s="1"/>
  <c r="AM51" i="202"/>
  <c r="AN51" i="202" s="1"/>
  <c r="AM81" i="202"/>
  <c r="AN81" i="202" s="1"/>
  <c r="AM73" i="202"/>
  <c r="AN73" i="202" s="1"/>
  <c r="AM55" i="202"/>
  <c r="AN55" i="202" s="1"/>
  <c r="AM39" i="202"/>
  <c r="AN39" i="202" s="1"/>
  <c r="AM78" i="202"/>
  <c r="AN78" i="202" s="1"/>
  <c r="AM60" i="202"/>
  <c r="AN60" i="202" s="1"/>
  <c r="AM44" i="202"/>
  <c r="AN44" i="202" s="1"/>
  <c r="AM75" i="202"/>
  <c r="AN75" i="202" s="1"/>
  <c r="AM69" i="202"/>
  <c r="AN69" i="202" s="1"/>
  <c r="AM63" i="202"/>
  <c r="AN63" i="202" s="1"/>
  <c r="AM80" i="202"/>
  <c r="AN80" i="202" s="1"/>
  <c r="AM72" i="202"/>
  <c r="AN72" i="202" s="1"/>
  <c r="AM59" i="202"/>
  <c r="AN59" i="202" s="1"/>
  <c r="AM43" i="202"/>
  <c r="AN43" i="202" s="1"/>
  <c r="AM77" i="202"/>
  <c r="AN77" i="202" s="1"/>
  <c r="AM47" i="202"/>
  <c r="AN47" i="202" s="1"/>
  <c r="AM74" i="202"/>
  <c r="AN74" i="202" s="1"/>
  <c r="AM67" i="202"/>
  <c r="AN67" i="202" s="1"/>
  <c r="AM79" i="202"/>
  <c r="AN79" i="202" s="1"/>
  <c r="AM71" i="202"/>
  <c r="AN71" i="202" s="1"/>
  <c r="AM61" i="202"/>
  <c r="AN61" i="202" s="1"/>
  <c r="AM9" i="202"/>
  <c r="AN9" i="202" s="1"/>
  <c r="AM52" i="202"/>
  <c r="AN52" i="202" s="1"/>
  <c r="AM46" i="202"/>
  <c r="AN46" i="202" s="1"/>
  <c r="AM50" i="202"/>
  <c r="AN50" i="202" s="1"/>
  <c r="AM65" i="202"/>
  <c r="AN65" i="202" s="1"/>
  <c r="AM10" i="202"/>
  <c r="AN10" i="202" s="1"/>
  <c r="AM54" i="202"/>
  <c r="AN54" i="202" s="1"/>
  <c r="AM57" i="202"/>
  <c r="AN57" i="202" s="1"/>
  <c r="AM64" i="202"/>
  <c r="AN64" i="202" s="1"/>
  <c r="AM70" i="202"/>
  <c r="AN70" i="202" s="1"/>
  <c r="AM56" i="202"/>
  <c r="AN56" i="202" s="1"/>
  <c r="AM58" i="202"/>
  <c r="AN58" i="202" s="1"/>
  <c r="AM42" i="202"/>
  <c r="AN42" i="202" s="1"/>
  <c r="AM62" i="202"/>
  <c r="AN62" i="202" s="1"/>
  <c r="AM48" i="202"/>
  <c r="AN48" i="202" s="1"/>
  <c r="AM11" i="202"/>
  <c r="AN11" i="202" s="1"/>
  <c r="AM66" i="202"/>
  <c r="AN66" i="202" s="1"/>
  <c r="AM82" i="202"/>
  <c r="AN82" i="202" s="1"/>
  <c r="AM49" i="202"/>
  <c r="AN49" i="202" s="1"/>
  <c r="AM53" i="202"/>
  <c r="AN53" i="202" s="1"/>
  <c r="AM41" i="202"/>
  <c r="AN41" i="202" s="1"/>
  <c r="AM68" i="202"/>
  <c r="AN68" i="202" s="1"/>
  <c r="AM40" i="202"/>
  <c r="AN40" i="202" s="1"/>
  <c r="AM45" i="202"/>
  <c r="AN45" i="202" s="1"/>
  <c r="AP38" i="202"/>
  <c r="AQ38" i="202" s="1"/>
  <c r="AP78" i="202"/>
  <c r="AQ78" i="202" s="1"/>
  <c r="AP70" i="202"/>
  <c r="AQ70" i="202" s="1"/>
  <c r="AP65" i="202"/>
  <c r="AQ65" i="202" s="1"/>
  <c r="AP60" i="202"/>
  <c r="AQ60" i="202" s="1"/>
  <c r="AP55" i="202"/>
  <c r="AQ55" i="202" s="1"/>
  <c r="AP44" i="202"/>
  <c r="AQ44" i="202" s="1"/>
  <c r="AP39" i="202"/>
  <c r="AQ39" i="202" s="1"/>
  <c r="AP75" i="202"/>
  <c r="AQ75" i="202" s="1"/>
  <c r="AP69" i="202"/>
  <c r="AQ69" i="202" s="1"/>
  <c r="AP64" i="202"/>
  <c r="AQ64" i="202" s="1"/>
  <c r="AP50" i="202"/>
  <c r="AQ50" i="202" s="1"/>
  <c r="AP80" i="202"/>
  <c r="AQ80" i="202" s="1"/>
  <c r="AP72" i="202"/>
  <c r="AQ72" i="202" s="1"/>
  <c r="AP63" i="202"/>
  <c r="AQ63" i="202" s="1"/>
  <c r="AP54" i="202"/>
  <c r="AQ54" i="202" s="1"/>
  <c r="AP49" i="202"/>
  <c r="AQ49" i="202" s="1"/>
  <c r="AP11" i="202"/>
  <c r="AQ11" i="202" s="1"/>
  <c r="AP77" i="202"/>
  <c r="AQ77" i="202" s="1"/>
  <c r="AP59" i="202"/>
  <c r="AQ59" i="202" s="1"/>
  <c r="AP53" i="202"/>
  <c r="AQ53" i="202" s="1"/>
  <c r="AP48" i="202"/>
  <c r="AQ48" i="202" s="1"/>
  <c r="AP43" i="202"/>
  <c r="AQ43" i="202" s="1"/>
  <c r="AP10" i="202"/>
  <c r="AQ10" i="202" s="1"/>
  <c r="AP74" i="202"/>
  <c r="AQ74" i="202" s="1"/>
  <c r="AP68" i="202"/>
  <c r="AQ68" i="202" s="1"/>
  <c r="AP62" i="202"/>
  <c r="AQ62" i="202" s="1"/>
  <c r="AP52" i="202"/>
  <c r="AQ52" i="202" s="1"/>
  <c r="AP47" i="202"/>
  <c r="AQ47" i="202" s="1"/>
  <c r="AP9" i="202"/>
  <c r="AQ9" i="202" s="1"/>
  <c r="AP79" i="202"/>
  <c r="AQ79" i="202" s="1"/>
  <c r="AP71" i="202"/>
  <c r="AQ71" i="202" s="1"/>
  <c r="AP67" i="202"/>
  <c r="AQ67" i="202" s="1"/>
  <c r="AP61" i="202"/>
  <c r="AQ61" i="202" s="1"/>
  <c r="AP58" i="202"/>
  <c r="AQ58" i="202" s="1"/>
  <c r="AP42" i="202"/>
  <c r="AQ42" i="202" s="1"/>
  <c r="AP82" i="202"/>
  <c r="AQ82" i="202" s="1"/>
  <c r="AP76" i="202"/>
  <c r="AQ76" i="202" s="1"/>
  <c r="AP81" i="202"/>
  <c r="AQ81" i="202" s="1"/>
  <c r="AP73" i="202"/>
  <c r="AQ73" i="202" s="1"/>
  <c r="AP66" i="202"/>
  <c r="AQ66" i="202" s="1"/>
  <c r="AP56" i="202"/>
  <c r="AQ56" i="202" s="1"/>
  <c r="AP51" i="202"/>
  <c r="AQ51" i="202" s="1"/>
  <c r="AP45" i="202"/>
  <c r="AQ45" i="202" s="1"/>
  <c r="AP40" i="202"/>
  <c r="AQ40" i="202" s="1"/>
  <c r="AP41" i="202"/>
  <c r="AQ41" i="202" s="1"/>
  <c r="AP57" i="202"/>
  <c r="AQ57" i="202" s="1"/>
  <c r="AP46" i="202"/>
  <c r="AQ46" i="202" s="1"/>
  <c r="AS38" i="202"/>
  <c r="AT38" i="202" s="1"/>
  <c r="AS80" i="202"/>
  <c r="AS72" i="202"/>
  <c r="AS63" i="202"/>
  <c r="AS54" i="202"/>
  <c r="AS49" i="202"/>
  <c r="AT49" i="202" s="1"/>
  <c r="AS11" i="202"/>
  <c r="AT11" i="202" s="1"/>
  <c r="AS77" i="202"/>
  <c r="AT77" i="202" s="1"/>
  <c r="AS59" i="202"/>
  <c r="AT59" i="202" s="1"/>
  <c r="AS53" i="202"/>
  <c r="AT53" i="202" s="1"/>
  <c r="AS48" i="202"/>
  <c r="AT48" i="202" s="1"/>
  <c r="AS43" i="202"/>
  <c r="AT43" i="202" s="1"/>
  <c r="AS10" i="202"/>
  <c r="AT10" i="202" s="1"/>
  <c r="AS74" i="202"/>
  <c r="AT74" i="202" s="1"/>
  <c r="AS68" i="202"/>
  <c r="AT68" i="202" s="1"/>
  <c r="AS62" i="202"/>
  <c r="AT62" i="202" s="1"/>
  <c r="AS52" i="202"/>
  <c r="AT52" i="202" s="1"/>
  <c r="AS47" i="202"/>
  <c r="AT47" i="202" s="1"/>
  <c r="AS9" i="202"/>
  <c r="AT9" i="202" s="1"/>
  <c r="AS79" i="202"/>
  <c r="AT79" i="202" s="1"/>
  <c r="AS71" i="202"/>
  <c r="AT71" i="202" s="1"/>
  <c r="AS67" i="202"/>
  <c r="AT67" i="202" s="1"/>
  <c r="AS61" i="202"/>
  <c r="AT61" i="202" s="1"/>
  <c r="AS58" i="202"/>
  <c r="AT58" i="202" s="1"/>
  <c r="AS42" i="202"/>
  <c r="AT42" i="202" s="1"/>
  <c r="AS82" i="202"/>
  <c r="AT82" i="202" s="1"/>
  <c r="AS76" i="202"/>
  <c r="AT76" i="202" s="1"/>
  <c r="AS57" i="202"/>
  <c r="AT57" i="202" s="1"/>
  <c r="AS46" i="202"/>
  <c r="AT46" i="202" s="1"/>
  <c r="AS41" i="202"/>
  <c r="AT41" i="202" s="1"/>
  <c r="AS81" i="202"/>
  <c r="AT81" i="202" s="1"/>
  <c r="AS73" i="202"/>
  <c r="AT73" i="202" s="1"/>
  <c r="AS66" i="202"/>
  <c r="AT66" i="202" s="1"/>
  <c r="AS56" i="202"/>
  <c r="AT56" i="202" s="1"/>
  <c r="AS51" i="202"/>
  <c r="AT51" i="202" s="1"/>
  <c r="AS45" i="202"/>
  <c r="AT45" i="202" s="1"/>
  <c r="AS40" i="202"/>
  <c r="AT40" i="202" s="1"/>
  <c r="AS78" i="202"/>
  <c r="AT78" i="202" s="1"/>
  <c r="AS70" i="202"/>
  <c r="AT70" i="202" s="1"/>
  <c r="AS65" i="202"/>
  <c r="AT65" i="202" s="1"/>
  <c r="AS60" i="202"/>
  <c r="AT60" i="202" s="1"/>
  <c r="AT80" i="202"/>
  <c r="AS75" i="202"/>
  <c r="AT75" i="202" s="1"/>
  <c r="AT72" i="202"/>
  <c r="AS69" i="202"/>
  <c r="AT69" i="202" s="1"/>
  <c r="AS64" i="202"/>
  <c r="AT64" i="202" s="1"/>
  <c r="AT63" i="202"/>
  <c r="AT54" i="202"/>
  <c r="AS50" i="202"/>
  <c r="AT50" i="202" s="1"/>
  <c r="AS39" i="202"/>
  <c r="AT39" i="202" s="1"/>
  <c r="AS55" i="202"/>
  <c r="AT55" i="202" s="1"/>
  <c r="AS44" i="202"/>
  <c r="AT44" i="202" s="1"/>
  <c r="X66" i="75"/>
  <c r="W44" i="79"/>
  <c r="W39" i="79"/>
  <c r="W39" i="82"/>
  <c r="W25" i="80"/>
  <c r="W25" i="76"/>
  <c r="W44" i="80"/>
  <c r="BD90" i="86"/>
  <c r="BD78" i="86"/>
  <c r="BD80" i="86"/>
  <c r="BD82" i="86"/>
  <c r="BD84" i="86"/>
  <c r="BD86" i="86"/>
  <c r="BD99" i="87"/>
  <c r="BD97" i="87"/>
  <c r="BD95" i="87"/>
  <c r="BD89" i="87"/>
  <c r="BD91" i="87"/>
  <c r="BD93" i="87"/>
  <c r="BD92" i="86"/>
  <c r="BD88" i="86"/>
  <c r="BD76" i="86"/>
  <c r="BD84" i="87"/>
  <c r="BD86" i="87"/>
  <c r="BD88" i="87"/>
  <c r="BD90" i="87"/>
  <c r="BD92" i="87"/>
  <c r="BD94" i="87"/>
  <c r="BD96" i="87"/>
  <c r="BD98" i="87"/>
  <c r="BD83" i="87"/>
  <c r="BD85" i="87"/>
  <c r="BD87" i="87"/>
  <c r="BD94" i="86"/>
  <c r="BD96" i="86"/>
  <c r="BD100" i="86"/>
  <c r="BD98" i="86"/>
  <c r="BD77" i="86"/>
  <c r="BD79" i="86"/>
  <c r="BD81" i="86"/>
  <c r="BD83" i="86"/>
  <c r="BD85" i="86"/>
  <c r="BD87" i="86"/>
  <c r="BD89" i="86"/>
  <c r="BD91" i="86"/>
  <c r="BD93" i="86"/>
  <c r="BD95" i="86"/>
  <c r="BD97" i="86"/>
  <c r="BD99" i="86"/>
  <c r="AX89" i="85"/>
  <c r="O7" i="186" s="1"/>
  <c r="AO89" i="85"/>
  <c r="L7" i="186" s="1"/>
  <c r="BA53" i="202" l="1"/>
  <c r="BA38" i="202"/>
  <c r="BA47" i="202"/>
  <c r="BA51" i="202"/>
  <c r="BA55" i="202"/>
  <c r="BA40" i="202"/>
  <c r="BA44" i="202"/>
  <c r="BA45" i="202"/>
  <c r="BA39" i="202"/>
  <c r="BA48" i="202"/>
  <c r="BA49" i="202"/>
  <c r="BA46" i="202"/>
  <c r="BA56" i="202"/>
  <c r="BA41" i="202"/>
  <c r="BA52" i="202"/>
  <c r="BA54" i="202"/>
  <c r="BA11" i="202"/>
  <c r="BA58" i="202"/>
  <c r="BA62" i="202"/>
  <c r="BA42" i="202"/>
  <c r="BA43" i="202"/>
  <c r="BA10" i="202"/>
  <c r="BA50" i="202"/>
  <c r="BA57" i="202"/>
  <c r="BA66" i="202"/>
  <c r="BA68" i="202"/>
  <c r="BA59" i="202"/>
  <c r="BA63" i="202"/>
  <c r="BA67" i="202"/>
  <c r="BA65" i="202"/>
  <c r="BA9" i="202"/>
  <c r="BA60" i="202"/>
  <c r="BA70" i="202"/>
  <c r="BA61" i="202"/>
  <c r="BA64" i="202"/>
  <c r="BA69" i="202"/>
  <c r="BA73" i="202"/>
  <c r="BA71" i="202"/>
  <c r="BA75" i="202"/>
  <c r="BA74" i="202"/>
  <c r="BA72" i="202"/>
  <c r="BD78" i="87"/>
  <c r="BD77" i="87"/>
  <c r="BD81" i="87"/>
  <c r="BD79" i="87"/>
  <c r="AN89" i="85"/>
  <c r="AW89" i="85"/>
  <c r="BD23" i="74"/>
  <c r="BD17" i="74"/>
  <c r="BD18" i="74"/>
  <c r="BD19" i="74"/>
  <c r="BD20" i="74"/>
  <c r="BD21" i="74"/>
  <c r="BD16" i="74"/>
  <c r="BD24" i="74"/>
  <c r="BD22" i="74"/>
  <c r="BC89" i="85"/>
  <c r="BD80" i="87"/>
  <c r="BD82" i="87"/>
  <c r="AQ89" i="85"/>
  <c r="AT89" i="85"/>
  <c r="AZ89" i="85"/>
  <c r="BD39" i="74"/>
  <c r="BD35" i="74"/>
  <c r="BD33" i="74"/>
  <c r="BD34" i="74"/>
  <c r="BD36" i="74"/>
  <c r="BD38" i="74"/>
  <c r="BD31" i="74"/>
  <c r="BD28" i="74"/>
  <c r="BD40" i="74"/>
  <c r="BD37" i="74"/>
  <c r="BD32" i="74"/>
  <c r="BD25" i="74"/>
  <c r="BD26" i="74"/>
  <c r="BD30" i="74"/>
  <c r="BD29" i="74"/>
  <c r="AJ89" i="85"/>
  <c r="AW6" i="202" l="1"/>
  <c r="AV6" i="202"/>
  <c r="AT6" i="202"/>
  <c r="AS6" i="202"/>
  <c r="AQ6" i="202"/>
  <c r="AP6" i="202"/>
  <c r="AN6" i="202"/>
  <c r="AM6" i="202"/>
  <c r="AK6" i="202"/>
  <c r="AJ6" i="202"/>
  <c r="AH6" i="202"/>
  <c r="AG6" i="202"/>
  <c r="AW6" i="77"/>
  <c r="AV6" i="77"/>
  <c r="AT6" i="77"/>
  <c r="AS6" i="77"/>
  <c r="AQ6" i="77"/>
  <c r="AP6" i="77"/>
  <c r="AN6" i="77"/>
  <c r="AM6" i="77"/>
  <c r="AK6" i="77"/>
  <c r="AJ6" i="77"/>
  <c r="AH6" i="77"/>
  <c r="AG6" i="77"/>
  <c r="AW6" i="79"/>
  <c r="AV6" i="79"/>
  <c r="AT6" i="79"/>
  <c r="AS6" i="79"/>
  <c r="AQ6" i="79"/>
  <c r="AP6" i="79"/>
  <c r="AN6" i="79"/>
  <c r="AM6" i="79"/>
  <c r="AK6" i="79"/>
  <c r="AJ6" i="79"/>
  <c r="AH6" i="79"/>
  <c r="AG6" i="79"/>
  <c r="AZ6" i="82"/>
  <c r="AY6" i="82"/>
  <c r="AW6" i="82"/>
  <c r="AV6" i="82"/>
  <c r="AT6" i="82"/>
  <c r="AS6" i="82"/>
  <c r="AQ6" i="82"/>
  <c r="AP6" i="82"/>
  <c r="AN6" i="82"/>
  <c r="AM6" i="82"/>
  <c r="AK6" i="82"/>
  <c r="AJ6" i="82"/>
  <c r="AH6" i="82"/>
  <c r="AG6" i="82"/>
  <c r="AZ6" i="81"/>
  <c r="AY6" i="81"/>
  <c r="AW6" i="81"/>
  <c r="AV6" i="81"/>
  <c r="AT6" i="81"/>
  <c r="AS6" i="81"/>
  <c r="AQ6" i="81"/>
  <c r="AP6" i="81"/>
  <c r="AN6" i="81"/>
  <c r="AM6" i="81"/>
  <c r="AK6" i="81"/>
  <c r="AJ6" i="81"/>
  <c r="AH6" i="81"/>
  <c r="AG6" i="81"/>
  <c r="BA6" i="80"/>
  <c r="AZ6" i="80"/>
  <c r="AX6" i="80"/>
  <c r="AW6" i="80"/>
  <c r="AU6" i="80"/>
  <c r="AT6" i="80"/>
  <c r="AR6" i="80"/>
  <c r="AQ6" i="80"/>
  <c r="AO6" i="80"/>
  <c r="AN6" i="80"/>
  <c r="AL6" i="80"/>
  <c r="AK6" i="80"/>
  <c r="BA6" i="76"/>
  <c r="AZ6" i="76"/>
  <c r="AX6" i="76"/>
  <c r="AW6" i="76"/>
  <c r="AU6" i="76"/>
  <c r="AT6" i="76"/>
  <c r="AR6" i="76"/>
  <c r="AQ6" i="76"/>
  <c r="AO6" i="76"/>
  <c r="AN6" i="76"/>
  <c r="AL6" i="76"/>
  <c r="AK6" i="76"/>
  <c r="AI6" i="76"/>
  <c r="AH6" i="76"/>
  <c r="AP6" i="65"/>
  <c r="AQ6" i="65"/>
  <c r="BA3" i="65"/>
  <c r="BA53" i="77" l="1"/>
  <c r="AE53" i="77"/>
  <c r="AC53" i="77"/>
  <c r="K53" i="77"/>
  <c r="I53" i="77"/>
  <c r="AE52" i="77"/>
  <c r="K52" i="77"/>
  <c r="I52" i="77"/>
  <c r="BA51" i="77"/>
  <c r="AE51" i="77"/>
  <c r="K51" i="77"/>
  <c r="I51" i="77"/>
  <c r="BA50" i="77"/>
  <c r="AE50" i="77"/>
  <c r="K50" i="77"/>
  <c r="I50" i="77"/>
  <c r="J50" i="77" s="1"/>
  <c r="X50" i="77" s="1"/>
  <c r="BA49" i="77"/>
  <c r="AE49" i="77"/>
  <c r="AC49" i="77"/>
  <c r="K49" i="77"/>
  <c r="I49" i="77"/>
  <c r="BA48" i="77"/>
  <c r="AE48" i="77"/>
  <c r="AC48" i="77"/>
  <c r="K48" i="77"/>
  <c r="I48" i="77"/>
  <c r="AE47" i="77"/>
  <c r="K47" i="77"/>
  <c r="I47" i="77"/>
  <c r="BA46" i="77"/>
  <c r="AE46" i="77"/>
  <c r="K46" i="77"/>
  <c r="I46" i="77"/>
  <c r="AE45" i="77"/>
  <c r="K45" i="77"/>
  <c r="I45" i="77"/>
  <c r="BA44" i="77"/>
  <c r="AE44" i="77"/>
  <c r="AC44" i="77"/>
  <c r="K44" i="77"/>
  <c r="I44" i="77"/>
  <c r="BA43" i="77"/>
  <c r="AE43" i="77"/>
  <c r="AC43" i="77"/>
  <c r="K43" i="77"/>
  <c r="I43" i="77"/>
  <c r="BA42" i="77"/>
  <c r="AE42" i="77"/>
  <c r="AC42" i="77"/>
  <c r="K42" i="77"/>
  <c r="I42" i="77"/>
  <c r="BA41" i="77"/>
  <c r="AE41" i="77"/>
  <c r="AC41" i="77"/>
  <c r="K41" i="77"/>
  <c r="I41" i="77"/>
  <c r="J41" i="77" s="1"/>
  <c r="X41" i="77" s="1"/>
  <c r="BA40" i="77"/>
  <c r="AE40" i="77"/>
  <c r="AC40" i="77"/>
  <c r="K40" i="77"/>
  <c r="I40" i="77"/>
  <c r="BA39" i="77"/>
  <c r="AE39" i="77"/>
  <c r="AC39" i="77"/>
  <c r="K39" i="77"/>
  <c r="I39" i="77"/>
  <c r="BA38" i="77"/>
  <c r="AE38" i="77"/>
  <c r="AC38" i="77"/>
  <c r="K38" i="77"/>
  <c r="I38" i="77"/>
  <c r="BA37" i="77"/>
  <c r="AE37" i="77"/>
  <c r="AC37" i="77"/>
  <c r="K37" i="77"/>
  <c r="I37" i="77"/>
  <c r="BA36" i="77"/>
  <c r="AE36" i="77"/>
  <c r="AC36" i="77"/>
  <c r="K36" i="77"/>
  <c r="I36" i="77"/>
  <c r="AE35" i="77"/>
  <c r="AC35" i="77"/>
  <c r="K35" i="77"/>
  <c r="I35" i="77"/>
  <c r="BA34" i="77"/>
  <c r="AE34" i="77"/>
  <c r="AC34" i="77"/>
  <c r="K34" i="77"/>
  <c r="I34" i="77"/>
  <c r="BA33" i="77"/>
  <c r="AE33" i="77"/>
  <c r="AC33" i="77"/>
  <c r="K33" i="77"/>
  <c r="I33" i="77"/>
  <c r="AE32" i="77"/>
  <c r="AC32" i="77"/>
  <c r="K32" i="77"/>
  <c r="I32" i="77"/>
  <c r="BA31" i="77"/>
  <c r="AE31" i="77"/>
  <c r="AC31" i="77"/>
  <c r="K31" i="77"/>
  <c r="I31" i="77"/>
  <c r="J31" i="77" s="1"/>
  <c r="X31" i="77" s="1"/>
  <c r="BA30" i="77"/>
  <c r="AE30" i="77"/>
  <c r="AC30" i="77"/>
  <c r="K30" i="77"/>
  <c r="I30" i="77"/>
  <c r="BA29" i="77"/>
  <c r="AE29" i="77"/>
  <c r="AC29" i="77"/>
  <c r="K29" i="77"/>
  <c r="I29" i="77"/>
  <c r="BA28" i="77"/>
  <c r="AE28" i="77"/>
  <c r="AC28" i="77"/>
  <c r="K28" i="77"/>
  <c r="I28" i="77"/>
  <c r="BA27" i="77"/>
  <c r="AE27" i="77"/>
  <c r="AC27" i="77"/>
  <c r="K27" i="77"/>
  <c r="I27" i="77"/>
  <c r="BA26" i="77"/>
  <c r="AE26" i="77"/>
  <c r="AC26" i="77"/>
  <c r="K26" i="77"/>
  <c r="I26" i="77"/>
  <c r="BA25" i="77"/>
  <c r="AE25" i="77"/>
  <c r="AC25" i="77"/>
  <c r="K25" i="77"/>
  <c r="I25" i="77"/>
  <c r="BA24" i="77"/>
  <c r="AE24" i="77"/>
  <c r="AC24" i="77"/>
  <c r="K24" i="77"/>
  <c r="I24" i="77"/>
  <c r="BA23" i="77"/>
  <c r="AE23" i="77"/>
  <c r="K23" i="77"/>
  <c r="I23" i="77"/>
  <c r="BA22" i="77"/>
  <c r="AE22" i="77"/>
  <c r="K22" i="77"/>
  <c r="I22" i="77"/>
  <c r="AE21" i="77"/>
  <c r="AC21" i="77"/>
  <c r="K21" i="77"/>
  <c r="I21" i="77"/>
  <c r="BA20" i="77"/>
  <c r="AE20" i="77"/>
  <c r="AC20" i="77"/>
  <c r="K20" i="77"/>
  <c r="I20" i="77"/>
  <c r="BA19" i="77"/>
  <c r="AE19" i="77"/>
  <c r="AC19" i="77"/>
  <c r="K19" i="77"/>
  <c r="I19" i="77"/>
  <c r="BA18" i="77"/>
  <c r="AE18" i="77"/>
  <c r="AC18" i="77"/>
  <c r="K18" i="77"/>
  <c r="I18" i="77"/>
  <c r="AE17" i="77"/>
  <c r="K17" i="77"/>
  <c r="I17" i="77"/>
  <c r="BA16" i="77"/>
  <c r="AE16" i="77"/>
  <c r="K16" i="77"/>
  <c r="I16" i="77"/>
  <c r="BA15" i="77"/>
  <c r="AE15" i="77"/>
  <c r="K15" i="77"/>
  <c r="I15" i="77"/>
  <c r="AE14" i="77"/>
  <c r="AC14" i="77"/>
  <c r="K14" i="77"/>
  <c r="I14" i="77"/>
  <c r="BA13" i="77"/>
  <c r="AE13" i="77"/>
  <c r="AC13" i="77"/>
  <c r="K13" i="77"/>
  <c r="I13" i="77"/>
  <c r="BA11" i="77"/>
  <c r="AE11" i="77"/>
  <c r="AC11" i="77"/>
  <c r="K11" i="77"/>
  <c r="I11" i="77"/>
  <c r="BA10" i="77"/>
  <c r="AE10" i="77"/>
  <c r="AC10" i="77"/>
  <c r="K10" i="77"/>
  <c r="I10" i="77"/>
  <c r="AE9" i="77"/>
  <c r="AC9" i="77"/>
  <c r="K9" i="77"/>
  <c r="I9" i="77"/>
  <c r="J9" i="77" s="1"/>
  <c r="X9" i="77" s="1"/>
  <c r="BA97" i="77"/>
  <c r="AE97" i="77"/>
  <c r="AC97" i="77"/>
  <c r="K97" i="77"/>
  <c r="I97" i="77"/>
  <c r="BA96" i="77"/>
  <c r="AE96" i="77"/>
  <c r="AC96" i="77"/>
  <c r="K96" i="77"/>
  <c r="I96" i="77"/>
  <c r="BA95" i="77"/>
  <c r="AE95" i="77"/>
  <c r="AC95" i="77"/>
  <c r="K95" i="77"/>
  <c r="I95" i="77"/>
  <c r="BA94" i="77"/>
  <c r="AE94" i="77"/>
  <c r="AC94" i="77"/>
  <c r="K94" i="77"/>
  <c r="I94" i="77"/>
  <c r="BA93" i="77"/>
  <c r="AE93" i="77"/>
  <c r="AC93" i="77"/>
  <c r="K93" i="77"/>
  <c r="I93" i="77"/>
  <c r="BA92" i="77"/>
  <c r="AE92" i="77"/>
  <c r="K92" i="77"/>
  <c r="I92" i="77"/>
  <c r="BA91" i="77"/>
  <c r="AE91" i="77"/>
  <c r="K91" i="77"/>
  <c r="I91" i="77"/>
  <c r="BA90" i="77"/>
  <c r="AE90" i="77"/>
  <c r="K90" i="77"/>
  <c r="I90" i="77"/>
  <c r="AE89" i="77"/>
  <c r="AC89" i="77"/>
  <c r="K89" i="77"/>
  <c r="I89" i="77"/>
  <c r="BA88" i="77"/>
  <c r="AE88" i="77"/>
  <c r="AC88" i="77"/>
  <c r="K88" i="77"/>
  <c r="I88" i="77"/>
  <c r="BA87" i="77"/>
  <c r="AE87" i="77"/>
  <c r="AC87" i="77"/>
  <c r="K87" i="77"/>
  <c r="I87" i="77"/>
  <c r="AE86" i="77"/>
  <c r="AC86" i="77"/>
  <c r="K86" i="77"/>
  <c r="I86" i="77"/>
  <c r="BA85" i="77"/>
  <c r="AE85" i="77"/>
  <c r="AC85" i="77"/>
  <c r="K85" i="77"/>
  <c r="I85" i="77"/>
  <c r="BA84" i="77"/>
  <c r="AE84" i="77"/>
  <c r="AC84" i="77"/>
  <c r="K84" i="77"/>
  <c r="I84" i="77"/>
  <c r="BA83" i="77"/>
  <c r="AE83" i="77"/>
  <c r="AC83" i="77"/>
  <c r="K83" i="77"/>
  <c r="I83" i="77"/>
  <c r="BA82" i="77"/>
  <c r="AE82" i="77"/>
  <c r="AC82" i="77"/>
  <c r="K82" i="77"/>
  <c r="I82" i="77"/>
  <c r="BA81" i="77"/>
  <c r="AE81" i="77"/>
  <c r="AC81" i="77"/>
  <c r="K81" i="77"/>
  <c r="I81" i="77"/>
  <c r="J81" i="77" s="1"/>
  <c r="X81" i="77" s="1"/>
  <c r="BA80" i="77"/>
  <c r="AE80" i="77"/>
  <c r="AC80" i="77"/>
  <c r="K80" i="77"/>
  <c r="I80" i="77"/>
  <c r="BA79" i="77"/>
  <c r="AE79" i="77"/>
  <c r="AC79" i="77"/>
  <c r="K79" i="77"/>
  <c r="I79" i="77"/>
  <c r="BA78" i="77"/>
  <c r="AE78" i="77"/>
  <c r="AC78" i="77"/>
  <c r="K78" i="77"/>
  <c r="I78" i="77"/>
  <c r="BA77" i="77"/>
  <c r="AE77" i="77"/>
  <c r="AC77" i="77"/>
  <c r="K77" i="77"/>
  <c r="I77" i="77"/>
  <c r="BA76" i="77"/>
  <c r="AE76" i="77"/>
  <c r="AC76" i="77"/>
  <c r="K76" i="77"/>
  <c r="I76" i="77"/>
  <c r="BA75" i="77"/>
  <c r="AE75" i="77"/>
  <c r="AC75" i="77"/>
  <c r="K75" i="77"/>
  <c r="I75" i="77"/>
  <c r="BA74" i="77"/>
  <c r="AE74" i="77"/>
  <c r="AC74" i="77"/>
  <c r="K74" i="77"/>
  <c r="I74" i="77"/>
  <c r="BA73" i="77"/>
  <c r="AE73" i="77"/>
  <c r="AC73" i="77"/>
  <c r="K73" i="77"/>
  <c r="I73" i="77"/>
  <c r="J73" i="77" s="1"/>
  <c r="X73" i="77" s="1"/>
  <c r="BA72" i="77"/>
  <c r="AE72" i="77"/>
  <c r="AC72" i="77"/>
  <c r="K72" i="77"/>
  <c r="I72" i="77"/>
  <c r="BA71" i="77"/>
  <c r="AE71" i="77"/>
  <c r="K71" i="77"/>
  <c r="I71" i="77"/>
  <c r="BA70" i="77"/>
  <c r="AE70" i="77"/>
  <c r="K70" i="77"/>
  <c r="I70" i="77"/>
  <c r="BA69" i="77"/>
  <c r="AE69" i="77"/>
  <c r="K69" i="77"/>
  <c r="I69" i="77"/>
  <c r="BA68" i="77"/>
  <c r="AE68" i="77"/>
  <c r="K68" i="77"/>
  <c r="I68" i="77"/>
  <c r="BA67" i="77"/>
  <c r="AE67" i="77"/>
  <c r="K67" i="77"/>
  <c r="I67" i="77"/>
  <c r="BA66" i="77"/>
  <c r="AE66" i="77"/>
  <c r="K66" i="77"/>
  <c r="I66" i="77"/>
  <c r="BA65" i="77"/>
  <c r="AE65" i="77"/>
  <c r="K65" i="77"/>
  <c r="I65" i="77"/>
  <c r="BA64" i="77"/>
  <c r="AE64" i="77"/>
  <c r="K64" i="77"/>
  <c r="I64" i="77"/>
  <c r="BA63" i="77"/>
  <c r="AE63" i="77"/>
  <c r="K63" i="77"/>
  <c r="I63" i="77"/>
  <c r="BA62" i="77"/>
  <c r="AE62" i="77"/>
  <c r="K62" i="77"/>
  <c r="I62" i="77"/>
  <c r="BA61" i="77"/>
  <c r="AE61" i="77"/>
  <c r="K61" i="77"/>
  <c r="I61" i="77"/>
  <c r="BA60" i="77"/>
  <c r="AE60" i="77"/>
  <c r="K60" i="77"/>
  <c r="I60" i="77"/>
  <c r="BA59" i="77"/>
  <c r="AE59" i="77"/>
  <c r="K59" i="77"/>
  <c r="I59" i="77"/>
  <c r="BA58" i="77"/>
  <c r="AE58" i="77"/>
  <c r="K58" i="77"/>
  <c r="I58" i="77"/>
  <c r="BA57" i="77"/>
  <c r="AE57" i="77"/>
  <c r="K57" i="77"/>
  <c r="I57" i="77"/>
  <c r="BA56" i="77"/>
  <c r="AE56" i="77"/>
  <c r="K56" i="77"/>
  <c r="I56" i="77"/>
  <c r="BA55" i="77"/>
  <c r="AE55" i="77"/>
  <c r="AC55" i="77"/>
  <c r="K55" i="77"/>
  <c r="I55" i="77"/>
  <c r="BA54" i="77"/>
  <c r="AE54" i="77"/>
  <c r="AC54" i="77"/>
  <c r="K54" i="77"/>
  <c r="I54" i="77"/>
  <c r="AE65" i="79"/>
  <c r="AC65" i="79"/>
  <c r="K65" i="79"/>
  <c r="I65" i="79"/>
  <c r="BA64" i="79"/>
  <c r="AE64" i="79"/>
  <c r="AC64" i="79"/>
  <c r="K64" i="79"/>
  <c r="I64" i="79"/>
  <c r="AE63" i="79"/>
  <c r="AC63" i="79"/>
  <c r="K63" i="79"/>
  <c r="I63" i="79"/>
  <c r="AE62" i="79"/>
  <c r="AC62" i="79"/>
  <c r="K62" i="79"/>
  <c r="I62" i="79"/>
  <c r="AE61" i="79"/>
  <c r="AC61" i="79"/>
  <c r="K61" i="79"/>
  <c r="I61" i="79"/>
  <c r="AE60" i="82"/>
  <c r="AC60" i="82"/>
  <c r="K60" i="82"/>
  <c r="I60" i="82"/>
  <c r="AE59" i="82"/>
  <c r="AC59" i="82"/>
  <c r="K59" i="82"/>
  <c r="I59" i="82"/>
  <c r="BA58" i="82"/>
  <c r="AE58" i="82"/>
  <c r="AC58" i="82"/>
  <c r="K58" i="82"/>
  <c r="I58" i="82"/>
  <c r="AE57" i="82"/>
  <c r="AC57" i="82"/>
  <c r="K57" i="82"/>
  <c r="I57" i="82"/>
  <c r="AE56" i="82"/>
  <c r="AC56" i="82"/>
  <c r="K56" i="82"/>
  <c r="I56" i="82"/>
  <c r="AE55" i="82"/>
  <c r="AC55" i="82"/>
  <c r="K55" i="82"/>
  <c r="I55" i="82"/>
  <c r="BA54" i="82"/>
  <c r="AE54" i="82"/>
  <c r="AC54" i="82"/>
  <c r="K54" i="82"/>
  <c r="I54" i="82"/>
  <c r="AE53" i="82"/>
  <c r="AC53" i="82"/>
  <c r="K53" i="82"/>
  <c r="I53" i="82"/>
  <c r="BA52" i="82"/>
  <c r="AE52" i="82"/>
  <c r="AC52" i="82"/>
  <c r="K52" i="82"/>
  <c r="I52" i="82"/>
  <c r="BA51" i="82"/>
  <c r="AE51" i="82"/>
  <c r="AC51" i="82"/>
  <c r="K51" i="82"/>
  <c r="I51" i="82"/>
  <c r="J51" i="82" s="1"/>
  <c r="X51" i="82" s="1"/>
  <c r="AE50" i="82"/>
  <c r="AC50" i="82"/>
  <c r="K50" i="82"/>
  <c r="I50" i="82"/>
  <c r="AE49" i="82"/>
  <c r="AC49" i="82"/>
  <c r="K49" i="82"/>
  <c r="I49" i="82"/>
  <c r="AE48" i="82"/>
  <c r="AC48" i="82"/>
  <c r="K48" i="82"/>
  <c r="I48" i="82"/>
  <c r="AE47" i="82"/>
  <c r="AC47" i="82"/>
  <c r="K47" i="82"/>
  <c r="I47" i="82"/>
  <c r="AE46" i="82"/>
  <c r="AC46" i="82"/>
  <c r="K46" i="82"/>
  <c r="I46" i="82"/>
  <c r="AE45" i="82"/>
  <c r="AC45" i="82"/>
  <c r="K45" i="82"/>
  <c r="I45" i="82"/>
  <c r="BA44" i="82"/>
  <c r="AE44" i="82"/>
  <c r="AC44" i="82"/>
  <c r="K44" i="82"/>
  <c r="I44" i="82"/>
  <c r="AE35" i="81"/>
  <c r="AC35" i="81"/>
  <c r="BA34" i="81"/>
  <c r="AE34" i="81"/>
  <c r="AC34" i="81"/>
  <c r="AE33" i="81"/>
  <c r="AC33" i="81"/>
  <c r="AE32" i="81"/>
  <c r="AC32" i="81"/>
  <c r="BA31" i="81"/>
  <c r="AE31" i="81"/>
  <c r="AC31" i="81"/>
  <c r="BA30" i="81"/>
  <c r="AE30" i="81"/>
  <c r="AC30" i="81"/>
  <c r="BA29" i="81"/>
  <c r="AE29" i="81"/>
  <c r="AC29" i="81"/>
  <c r="AE28" i="81"/>
  <c r="AC28" i="81"/>
  <c r="BA27" i="81"/>
  <c r="AE27" i="81"/>
  <c r="AC27" i="81"/>
  <c r="AE26" i="81"/>
  <c r="AC26" i="81"/>
  <c r="AE25" i="81"/>
  <c r="AC25" i="81"/>
  <c r="X25" i="81"/>
  <c r="BA24" i="81"/>
  <c r="AE24" i="81"/>
  <c r="AC24" i="81"/>
  <c r="AE62" i="81"/>
  <c r="AC62" i="81"/>
  <c r="BA61" i="81"/>
  <c r="AE61" i="81"/>
  <c r="AC61" i="81"/>
  <c r="AE60" i="81"/>
  <c r="AC60" i="81"/>
  <c r="AE59" i="81"/>
  <c r="AC59" i="81"/>
  <c r="AE58" i="81"/>
  <c r="AC58" i="81"/>
  <c r="AE57" i="81"/>
  <c r="AC57" i="81"/>
  <c r="BA56" i="81"/>
  <c r="AE56" i="81"/>
  <c r="AC56" i="81"/>
  <c r="AE55" i="81"/>
  <c r="AC55" i="81"/>
  <c r="BA54" i="81"/>
  <c r="AE54" i="81"/>
  <c r="AC54" i="81"/>
  <c r="AE53" i="81"/>
  <c r="AC53" i="81"/>
  <c r="BA52" i="81"/>
  <c r="AE52" i="81"/>
  <c r="AC52" i="81"/>
  <c r="BA51" i="81"/>
  <c r="AE51" i="81"/>
  <c r="AC51" i="81"/>
  <c r="AE50" i="81"/>
  <c r="AC50" i="81"/>
  <c r="AE49" i="81"/>
  <c r="AC49" i="81"/>
  <c r="AE48" i="81"/>
  <c r="AC48" i="81"/>
  <c r="AE47" i="81"/>
  <c r="AC47" i="81"/>
  <c r="BA46" i="81"/>
  <c r="AE46" i="81"/>
  <c r="AC46" i="81"/>
  <c r="AE45" i="81"/>
  <c r="AC45" i="81"/>
  <c r="BA44" i="81"/>
  <c r="AE44" i="81"/>
  <c r="AC44" i="81"/>
  <c r="BA43" i="81"/>
  <c r="AE43" i="81"/>
  <c r="AC43" i="81"/>
  <c r="AE42" i="81"/>
  <c r="AC42" i="81"/>
  <c r="AE41" i="81"/>
  <c r="AC41" i="81"/>
  <c r="BA40" i="81"/>
  <c r="AE40" i="81"/>
  <c r="AC40" i="81"/>
  <c r="BA39" i="81"/>
  <c r="AE39" i="81"/>
  <c r="AC39" i="81"/>
  <c r="BA38" i="81"/>
  <c r="AE38" i="81"/>
  <c r="AC38" i="81"/>
  <c r="AE37" i="81"/>
  <c r="AC37" i="81"/>
  <c r="BA36" i="81"/>
  <c r="AE36" i="81"/>
  <c r="AC36" i="81"/>
  <c r="AE89" i="81"/>
  <c r="AC89" i="81"/>
  <c r="AE88" i="81"/>
  <c r="AC88" i="81"/>
  <c r="AE87" i="81"/>
  <c r="AC87" i="81"/>
  <c r="AE86" i="81"/>
  <c r="AC86" i="81"/>
  <c r="X86" i="81"/>
  <c r="AE85" i="81"/>
  <c r="AC85" i="81"/>
  <c r="BA84" i="81"/>
  <c r="AE84" i="81"/>
  <c r="AC84" i="81"/>
  <c r="AE83" i="81"/>
  <c r="AC83" i="81"/>
  <c r="BA82" i="81"/>
  <c r="AE82" i="81"/>
  <c r="AC82" i="81"/>
  <c r="AE81" i="81"/>
  <c r="AC81" i="81"/>
  <c r="AE80" i="81"/>
  <c r="AC80" i="81"/>
  <c r="AE79" i="81"/>
  <c r="AC79" i="81"/>
  <c r="AE78" i="81"/>
  <c r="AC78" i="81"/>
  <c r="BA77" i="81"/>
  <c r="AE77" i="81"/>
  <c r="AC77" i="81"/>
  <c r="AE76" i="81"/>
  <c r="AC76" i="81"/>
  <c r="AE75" i="81"/>
  <c r="AC75" i="81"/>
  <c r="AE74" i="81"/>
  <c r="AC74" i="81"/>
  <c r="AE73" i="81"/>
  <c r="AC73" i="81"/>
  <c r="BA72" i="81"/>
  <c r="AE72" i="81"/>
  <c r="AC72" i="81"/>
  <c r="BA71" i="81"/>
  <c r="AE71" i="81"/>
  <c r="AC71" i="81"/>
  <c r="AE70" i="81"/>
  <c r="AC70" i="81"/>
  <c r="BA69" i="81"/>
  <c r="AE69" i="81"/>
  <c r="AC69" i="81"/>
  <c r="AE68" i="81"/>
  <c r="AC68" i="81"/>
  <c r="AE67" i="81"/>
  <c r="AC67" i="81"/>
  <c r="AE66" i="81"/>
  <c r="AC66" i="81"/>
  <c r="AE65" i="81"/>
  <c r="AC65" i="81"/>
  <c r="AE64" i="81"/>
  <c r="AC64" i="81"/>
  <c r="BA63" i="81"/>
  <c r="AE63" i="81"/>
  <c r="AC63" i="81"/>
  <c r="AX101" i="77"/>
  <c r="P19" i="186" s="1"/>
  <c r="AX61" i="82"/>
  <c r="P17" i="186" s="1"/>
  <c r="AY58" i="80"/>
  <c r="P15" i="186" s="1"/>
  <c r="AY61" i="76"/>
  <c r="P14" i="186" s="1"/>
  <c r="BA95" i="75"/>
  <c r="P13" i="186" s="1"/>
  <c r="BA104" i="67"/>
  <c r="P10" i="186" s="1"/>
  <c r="BA102" i="66"/>
  <c r="P8" i="186" s="1"/>
  <c r="BA108" i="65"/>
  <c r="P6" i="186" s="1"/>
  <c r="P5" i="186"/>
  <c r="BA82" i="202"/>
  <c r="BA81" i="202"/>
  <c r="BA80" i="202"/>
  <c r="BA79" i="202"/>
  <c r="BA78" i="202"/>
  <c r="BA77" i="202"/>
  <c r="BA76" i="202"/>
  <c r="AX83" i="202"/>
  <c r="P20" i="186" s="1"/>
  <c r="AR83" i="202"/>
  <c r="N20" i="186" s="1"/>
  <c r="AO83" i="202"/>
  <c r="M20" i="186" s="1"/>
  <c r="AI83" i="202"/>
  <c r="K20" i="186" s="1"/>
  <c r="AF83" i="202"/>
  <c r="J20" i="186" s="1"/>
  <c r="F83" i="202"/>
  <c r="AE82" i="202"/>
  <c r="AC82" i="202"/>
  <c r="AE81" i="202"/>
  <c r="AC81" i="202"/>
  <c r="AE80" i="202"/>
  <c r="AC80" i="202"/>
  <c r="AE79" i="202"/>
  <c r="AC79" i="202"/>
  <c r="AE78" i="202"/>
  <c r="AC78" i="202"/>
  <c r="AE77" i="202"/>
  <c r="AC77" i="202"/>
  <c r="AL83" i="202"/>
  <c r="L20" i="186" s="1"/>
  <c r="AE76" i="202"/>
  <c r="AC76" i="202"/>
  <c r="AW61" i="82"/>
  <c r="AX70" i="79"/>
  <c r="P18" i="186" s="1"/>
  <c r="AX105" i="81"/>
  <c r="P16" i="186" s="1"/>
  <c r="BC101" i="87"/>
  <c r="AX101" i="87"/>
  <c r="O11" i="186" s="1"/>
  <c r="AW101" i="87"/>
  <c r="AB10" i="35" s="1"/>
  <c r="AT101" i="87"/>
  <c r="AO101" i="87"/>
  <c r="L11" i="186" s="1"/>
  <c r="AN101" i="87"/>
  <c r="AJ101" i="87"/>
  <c r="BC102" i="86"/>
  <c r="AX102" i="86"/>
  <c r="O9" i="186" s="1"/>
  <c r="AW102" i="86"/>
  <c r="AU103" i="86" s="1"/>
  <c r="AT102" i="86"/>
  <c r="AO102" i="86"/>
  <c r="L9" i="186" s="1"/>
  <c r="AN102" i="86"/>
  <c r="AJ102" i="86"/>
  <c r="BA58" i="79"/>
  <c r="BB179" i="78"/>
  <c r="BC179" i="78" s="1"/>
  <c r="BB178" i="78"/>
  <c r="BC178" i="78" s="1"/>
  <c r="BB177" i="78"/>
  <c r="BC177" i="78" s="1"/>
  <c r="BB176" i="78"/>
  <c r="BC176" i="78" s="1"/>
  <c r="BB175" i="78"/>
  <c r="BC175" i="78" s="1"/>
  <c r="BB174" i="78"/>
  <c r="BC174" i="78" s="1"/>
  <c r="BB173" i="78"/>
  <c r="BC173" i="78" s="1"/>
  <c r="BB172" i="78"/>
  <c r="BC172" i="78" s="1"/>
  <c r="BB164" i="78"/>
  <c r="BC164" i="78" s="1"/>
  <c r="BB163" i="78"/>
  <c r="BC163" i="78" s="1"/>
  <c r="BB162" i="78"/>
  <c r="BC162" i="78" s="1"/>
  <c r="BB161" i="78"/>
  <c r="BC161" i="78" s="1"/>
  <c r="BB160" i="78"/>
  <c r="BC160" i="78" s="1"/>
  <c r="BB159" i="78"/>
  <c r="BC159" i="78" s="1"/>
  <c r="BB158" i="78"/>
  <c r="BC158" i="78" s="1"/>
  <c r="BB157" i="78"/>
  <c r="BC157" i="78" s="1"/>
  <c r="BB156" i="78"/>
  <c r="BC156" i="78" s="1"/>
  <c r="BB155" i="78"/>
  <c r="BC155" i="78" s="1"/>
  <c r="BB154" i="78"/>
  <c r="BC154" i="78" s="1"/>
  <c r="BB153" i="78"/>
  <c r="BC153" i="78" s="1"/>
  <c r="BB152" i="78"/>
  <c r="BC152" i="78" s="1"/>
  <c r="BB151" i="78"/>
  <c r="BC151" i="78" s="1"/>
  <c r="BB150" i="78"/>
  <c r="BC150" i="78" s="1"/>
  <c r="BB149" i="78"/>
  <c r="BC149" i="78" s="1"/>
  <c r="BB148" i="78"/>
  <c r="BC148" i="78" s="1"/>
  <c r="BB147" i="78"/>
  <c r="BC147" i="78" s="1"/>
  <c r="BB146" i="78"/>
  <c r="BC146" i="78" s="1"/>
  <c r="BB145" i="78"/>
  <c r="BC145" i="78" s="1"/>
  <c r="BB144" i="78"/>
  <c r="BC144" i="78" s="1"/>
  <c r="BB143" i="78"/>
  <c r="BC143" i="78" s="1"/>
  <c r="BB142" i="78"/>
  <c r="BC142" i="78" s="1"/>
  <c r="BB141" i="78"/>
  <c r="BC141" i="78" s="1"/>
  <c r="BD141" i="78" s="1"/>
  <c r="BB140" i="78"/>
  <c r="BC140" i="78" s="1"/>
  <c r="BD140" i="78" s="1"/>
  <c r="BB139" i="78"/>
  <c r="BC139" i="78" s="1"/>
  <c r="AY176" i="78"/>
  <c r="AZ176" i="78" s="1"/>
  <c r="AV179" i="78"/>
  <c r="AW179" i="78" s="1"/>
  <c r="AV178" i="78"/>
  <c r="AW178" i="78" s="1"/>
  <c r="AV177" i="78"/>
  <c r="AW177" i="78" s="1"/>
  <c r="AV176" i="78"/>
  <c r="AW176" i="78" s="1"/>
  <c r="AV175" i="78"/>
  <c r="AW175" i="78" s="1"/>
  <c r="AV174" i="78"/>
  <c r="AW174" i="78" s="1"/>
  <c r="AV173" i="78"/>
  <c r="AW173" i="78" s="1"/>
  <c r="AV172" i="78"/>
  <c r="AW172" i="78" s="1"/>
  <c r="AV164" i="78"/>
  <c r="AW164" i="78" s="1"/>
  <c r="AV163" i="78"/>
  <c r="AW163" i="78" s="1"/>
  <c r="AV162" i="78"/>
  <c r="AW162" i="78" s="1"/>
  <c r="AV161" i="78"/>
  <c r="AW161" i="78" s="1"/>
  <c r="AS179" i="78"/>
  <c r="AT179" i="78" s="1"/>
  <c r="AS178" i="78"/>
  <c r="AT178" i="78" s="1"/>
  <c r="AS177" i="78"/>
  <c r="AT177" i="78" s="1"/>
  <c r="AS176" i="78"/>
  <c r="AT176" i="78" s="1"/>
  <c r="AS175" i="78"/>
  <c r="AT175" i="78" s="1"/>
  <c r="AS174" i="78"/>
  <c r="AT174" i="78" s="1"/>
  <c r="AS173" i="78"/>
  <c r="AT173" i="78" s="1"/>
  <c r="AS172" i="78"/>
  <c r="AT172" i="78" s="1"/>
  <c r="AS164" i="78"/>
  <c r="AT164" i="78" s="1"/>
  <c r="AS163" i="78"/>
  <c r="AT163" i="78" s="1"/>
  <c r="AS162" i="78"/>
  <c r="AT162" i="78" s="1"/>
  <c r="AS161" i="78"/>
  <c r="AT161" i="78" s="1"/>
  <c r="AI161" i="78"/>
  <c r="AJ161" i="78" s="1"/>
  <c r="AI162" i="78"/>
  <c r="AJ162" i="78" s="1"/>
  <c r="AI163" i="78"/>
  <c r="AJ163" i="78" s="1"/>
  <c r="AI164" i="78"/>
  <c r="AJ164" i="78" s="1"/>
  <c r="AI172" i="78"/>
  <c r="AJ172" i="78" s="1"/>
  <c r="AI173" i="78"/>
  <c r="AJ173" i="78" s="1"/>
  <c r="AI174" i="78"/>
  <c r="AJ174" i="78" s="1"/>
  <c r="AI175" i="78"/>
  <c r="AJ175" i="78" s="1"/>
  <c r="AI176" i="78"/>
  <c r="AJ176" i="78" s="1"/>
  <c r="AI177" i="78"/>
  <c r="AJ177" i="78" s="1"/>
  <c r="AI178" i="78"/>
  <c r="AJ178" i="78" s="1"/>
  <c r="AI179" i="78"/>
  <c r="AJ179" i="78" s="1"/>
  <c r="BA104" i="81"/>
  <c r="BA102" i="81"/>
  <c r="BA101" i="81"/>
  <c r="BA100" i="81"/>
  <c r="BA99" i="81"/>
  <c r="BA98" i="81"/>
  <c r="BA97" i="81"/>
  <c r="BA96" i="81"/>
  <c r="BA95" i="81"/>
  <c r="BA94" i="81"/>
  <c r="BA93" i="81"/>
  <c r="BA92" i="81"/>
  <c r="BA90" i="81"/>
  <c r="BB57" i="80"/>
  <c r="BB56" i="80"/>
  <c r="BB54" i="80"/>
  <c r="BB53" i="80"/>
  <c r="BB52" i="80"/>
  <c r="BB50" i="80"/>
  <c r="BB49" i="80"/>
  <c r="BB48" i="80"/>
  <c r="BB8" i="80"/>
  <c r="AX58" i="80"/>
  <c r="BB60" i="76"/>
  <c r="BB59" i="76"/>
  <c r="BB58" i="76"/>
  <c r="BB57" i="76"/>
  <c r="BB56" i="76"/>
  <c r="BB53" i="76"/>
  <c r="BB50" i="76"/>
  <c r="BB49" i="76"/>
  <c r="BB45" i="76"/>
  <c r="BB43" i="76"/>
  <c r="BB42" i="76"/>
  <c r="BB41" i="76"/>
  <c r="BB20" i="76"/>
  <c r="BB16" i="76"/>
  <c r="BB15" i="76"/>
  <c r="BB11" i="76"/>
  <c r="BD93" i="75"/>
  <c r="BD91" i="75"/>
  <c r="BD52" i="74"/>
  <c r="BD51" i="74"/>
  <c r="BD50" i="74"/>
  <c r="BD47" i="74"/>
  <c r="BD46" i="74"/>
  <c r="BD45" i="74"/>
  <c r="BD44" i="74"/>
  <c r="BD43" i="74"/>
  <c r="BD42" i="74"/>
  <c r="BD41" i="74"/>
  <c r="BA100" i="77"/>
  <c r="BA99" i="77"/>
  <c r="AZ101" i="77"/>
  <c r="AD18" i="35" s="1"/>
  <c r="AZ104" i="67"/>
  <c r="AC9" i="35" s="1"/>
  <c r="BD101" i="67"/>
  <c r="BD97" i="67"/>
  <c r="BD93" i="67"/>
  <c r="BD85" i="67"/>
  <c r="BD81" i="67"/>
  <c r="BD77" i="67"/>
  <c r="BD73" i="67"/>
  <c r="BD69" i="67"/>
  <c r="BD65" i="67"/>
  <c r="BD61" i="67"/>
  <c r="BD57" i="67"/>
  <c r="BD53" i="67"/>
  <c r="BD45" i="67"/>
  <c r="AQ104" i="67"/>
  <c r="BD100" i="67"/>
  <c r="BD88" i="67"/>
  <c r="BD84" i="67"/>
  <c r="BD80" i="67"/>
  <c r="BD76" i="67"/>
  <c r="BD68" i="67"/>
  <c r="BD64" i="67"/>
  <c r="BD60" i="67"/>
  <c r="BD56" i="67"/>
  <c r="BD52" i="67"/>
  <c r="AN104" i="67"/>
  <c r="BD55" i="67"/>
  <c r="BD87" i="67"/>
  <c r="AJ104" i="67"/>
  <c r="K100" i="87"/>
  <c r="K101" i="87" s="1"/>
  <c r="K101" i="86"/>
  <c r="K102" i="86" s="1"/>
  <c r="K89" i="85"/>
  <c r="K9" i="79"/>
  <c r="K49" i="79"/>
  <c r="K50" i="79"/>
  <c r="K51" i="79"/>
  <c r="K52" i="79"/>
  <c r="K53" i="79"/>
  <c r="K54" i="79"/>
  <c r="K55" i="79"/>
  <c r="K56" i="79"/>
  <c r="K57" i="79"/>
  <c r="K58" i="79"/>
  <c r="K59" i="79"/>
  <c r="K60" i="79"/>
  <c r="K66" i="79"/>
  <c r="K67" i="79"/>
  <c r="K68" i="79"/>
  <c r="K69" i="79"/>
  <c r="K8" i="79"/>
  <c r="K139" i="78"/>
  <c r="K140" i="78"/>
  <c r="K141" i="78"/>
  <c r="K142" i="78"/>
  <c r="K143" i="78"/>
  <c r="K144" i="78"/>
  <c r="K145" i="78"/>
  <c r="K146" i="78"/>
  <c r="K147" i="78"/>
  <c r="K148" i="78"/>
  <c r="K149" i="78"/>
  <c r="K150" i="78"/>
  <c r="K151" i="78"/>
  <c r="K152" i="78"/>
  <c r="K153" i="78"/>
  <c r="K154" i="78"/>
  <c r="K155" i="78"/>
  <c r="K156" i="78"/>
  <c r="K157" i="78"/>
  <c r="K158" i="78"/>
  <c r="K159" i="78"/>
  <c r="K160" i="78"/>
  <c r="K161" i="78"/>
  <c r="K162" i="78"/>
  <c r="K163" i="78"/>
  <c r="K164" i="78"/>
  <c r="K172" i="78"/>
  <c r="K173" i="78"/>
  <c r="K174" i="78"/>
  <c r="K175" i="78"/>
  <c r="K176" i="78"/>
  <c r="K177" i="78"/>
  <c r="K178" i="78"/>
  <c r="K179" i="78"/>
  <c r="K48" i="80"/>
  <c r="K49" i="80"/>
  <c r="K50" i="80"/>
  <c r="K51" i="80"/>
  <c r="K52" i="80"/>
  <c r="K53" i="80"/>
  <c r="K54" i="80"/>
  <c r="K55" i="80"/>
  <c r="K56" i="80"/>
  <c r="K57" i="80"/>
  <c r="K8" i="80"/>
  <c r="K9" i="76"/>
  <c r="K10" i="76"/>
  <c r="K11" i="76"/>
  <c r="K13" i="76"/>
  <c r="K14" i="76"/>
  <c r="K15" i="76"/>
  <c r="K16" i="76"/>
  <c r="K17" i="76"/>
  <c r="K18" i="76"/>
  <c r="K19" i="76"/>
  <c r="K20" i="76"/>
  <c r="K21" i="76"/>
  <c r="K39" i="76"/>
  <c r="K40" i="76"/>
  <c r="K41" i="76"/>
  <c r="K42" i="76"/>
  <c r="K43" i="76"/>
  <c r="K44" i="76"/>
  <c r="K45" i="76"/>
  <c r="K46" i="76"/>
  <c r="K47" i="76"/>
  <c r="K48" i="76"/>
  <c r="K49" i="76"/>
  <c r="K50" i="76"/>
  <c r="K51" i="76"/>
  <c r="K52" i="76"/>
  <c r="K53" i="76"/>
  <c r="K54" i="76"/>
  <c r="K55" i="76"/>
  <c r="K56" i="76"/>
  <c r="K57" i="76"/>
  <c r="K58" i="76"/>
  <c r="K59" i="76"/>
  <c r="K60" i="76"/>
  <c r="K8" i="76"/>
  <c r="K91" i="75"/>
  <c r="K92" i="75"/>
  <c r="K93" i="75"/>
  <c r="K94" i="75"/>
  <c r="K41" i="74"/>
  <c r="K42" i="74"/>
  <c r="K43" i="74"/>
  <c r="K44" i="74"/>
  <c r="K45" i="74"/>
  <c r="K46" i="74"/>
  <c r="K47" i="74"/>
  <c r="K50" i="74"/>
  <c r="K51" i="74"/>
  <c r="K52" i="74"/>
  <c r="K98" i="77"/>
  <c r="K99" i="77"/>
  <c r="K100" i="77"/>
  <c r="K8" i="77"/>
  <c r="K45" i="67"/>
  <c r="K46" i="67"/>
  <c r="K47" i="67"/>
  <c r="K48" i="67"/>
  <c r="K49" i="67"/>
  <c r="K50" i="67"/>
  <c r="K51" i="67"/>
  <c r="K52" i="67"/>
  <c r="K53" i="67"/>
  <c r="K54" i="67"/>
  <c r="K55" i="67"/>
  <c r="K56" i="67"/>
  <c r="K57" i="67"/>
  <c r="K58" i="67"/>
  <c r="K59" i="67"/>
  <c r="K60" i="67"/>
  <c r="K61" i="67"/>
  <c r="K62" i="67"/>
  <c r="K63" i="67"/>
  <c r="K64" i="67"/>
  <c r="K65" i="67"/>
  <c r="K66" i="67"/>
  <c r="K67" i="67"/>
  <c r="K68" i="67"/>
  <c r="K69" i="67"/>
  <c r="K70" i="67"/>
  <c r="K71" i="67"/>
  <c r="K72" i="67"/>
  <c r="K73" i="67"/>
  <c r="K74" i="67"/>
  <c r="K75" i="67"/>
  <c r="K76" i="67"/>
  <c r="K77" i="67"/>
  <c r="K78" i="67"/>
  <c r="K79" i="67"/>
  <c r="K80" i="67"/>
  <c r="K81" i="67"/>
  <c r="K82" i="67"/>
  <c r="K83" i="67"/>
  <c r="K84" i="67"/>
  <c r="K85" i="67"/>
  <c r="K86" i="67"/>
  <c r="K87" i="67"/>
  <c r="K88" i="67"/>
  <c r="K89" i="67"/>
  <c r="K90" i="67"/>
  <c r="K91" i="67"/>
  <c r="K92" i="67"/>
  <c r="K93" i="67"/>
  <c r="K94" i="67"/>
  <c r="K95" i="67"/>
  <c r="K96" i="67"/>
  <c r="K97" i="67"/>
  <c r="K98" i="67"/>
  <c r="K99" i="67"/>
  <c r="K100" i="67"/>
  <c r="K101" i="67"/>
  <c r="K102" i="67"/>
  <c r="K103" i="67"/>
  <c r="K101" i="66"/>
  <c r="K100" i="66"/>
  <c r="K99" i="66"/>
  <c r="K98" i="66"/>
  <c r="K97" i="66"/>
  <c r="K96" i="66"/>
  <c r="K95" i="66"/>
  <c r="K94" i="66"/>
  <c r="K93" i="66"/>
  <c r="K92" i="66"/>
  <c r="K91" i="66"/>
  <c r="K90" i="66"/>
  <c r="K89" i="66"/>
  <c r="B7" i="35"/>
  <c r="B9" i="35"/>
  <c r="B11" i="35"/>
  <c r="B12" i="35"/>
  <c r="B4" i="35"/>
  <c r="B6" i="35"/>
  <c r="B8" i="35"/>
  <c r="B10" i="35"/>
  <c r="D5" i="27"/>
  <c r="P1" i="74"/>
  <c r="P1" i="75"/>
  <c r="B4" i="27"/>
  <c r="F4" i="27"/>
  <c r="B5" i="27"/>
  <c r="P1" i="87"/>
  <c r="D4" i="27"/>
  <c r="B5" i="35"/>
  <c r="E1" i="87"/>
  <c r="B3" i="87"/>
  <c r="I100" i="87"/>
  <c r="AD100" i="87"/>
  <c r="AF100" i="87"/>
  <c r="AF101" i="87" s="1"/>
  <c r="S10" i="35" s="1"/>
  <c r="K11" i="186"/>
  <c r="G10" i="35"/>
  <c r="J11" i="186"/>
  <c r="E1" i="86"/>
  <c r="B3" i="86"/>
  <c r="I101" i="86"/>
  <c r="AD101" i="86"/>
  <c r="AF101" i="86"/>
  <c r="G8" i="35"/>
  <c r="J9" i="186"/>
  <c r="E1" i="85"/>
  <c r="B3" i="85"/>
  <c r="G6" i="35"/>
  <c r="J7" i="186"/>
  <c r="E1" i="79"/>
  <c r="B3" i="79"/>
  <c r="AC8" i="79"/>
  <c r="AE8" i="79"/>
  <c r="I9" i="79"/>
  <c r="AC9" i="79"/>
  <c r="AE9" i="79"/>
  <c r="I49" i="79"/>
  <c r="AC49" i="79"/>
  <c r="AE49" i="79"/>
  <c r="I50" i="79"/>
  <c r="AC50" i="79"/>
  <c r="AE50" i="79"/>
  <c r="I51" i="79"/>
  <c r="AC51" i="79"/>
  <c r="AE51" i="79"/>
  <c r="I52" i="79"/>
  <c r="AC52" i="79"/>
  <c r="AE52" i="79"/>
  <c r="I53" i="79"/>
  <c r="AC53" i="79"/>
  <c r="AE53" i="79"/>
  <c r="I54" i="79"/>
  <c r="AC54" i="79"/>
  <c r="AE54" i="79"/>
  <c r="I55" i="79"/>
  <c r="AC55" i="79"/>
  <c r="AE55" i="79"/>
  <c r="I56" i="79"/>
  <c r="AC56" i="79"/>
  <c r="AE56" i="79"/>
  <c r="I57" i="79"/>
  <c r="AC57" i="79"/>
  <c r="AE57" i="79"/>
  <c r="I58" i="79"/>
  <c r="AC58" i="79"/>
  <c r="AE58" i="79"/>
  <c r="I59" i="79"/>
  <c r="AC59" i="79"/>
  <c r="AE59" i="79"/>
  <c r="I60" i="79"/>
  <c r="AC60" i="79"/>
  <c r="AE60" i="79"/>
  <c r="I66" i="79"/>
  <c r="J66" i="79" s="1"/>
  <c r="X66" i="79" s="1"/>
  <c r="AC66" i="79"/>
  <c r="AE66" i="79"/>
  <c r="I67" i="79"/>
  <c r="AC67" i="79"/>
  <c r="AE67" i="79"/>
  <c r="I68" i="79"/>
  <c r="AC68" i="79"/>
  <c r="AE68" i="79"/>
  <c r="I69" i="79"/>
  <c r="AC69" i="79"/>
  <c r="AE69" i="79"/>
  <c r="F70" i="79"/>
  <c r="AF70" i="79"/>
  <c r="J18" i="186" s="1"/>
  <c r="AO70" i="79"/>
  <c r="M18" i="186" s="1"/>
  <c r="AR70" i="79"/>
  <c r="N18" i="186" s="1"/>
  <c r="E1" i="82"/>
  <c r="B3" i="82"/>
  <c r="I8" i="82"/>
  <c r="AE8" i="82"/>
  <c r="F61" i="82"/>
  <c r="AO61" i="82"/>
  <c r="M17" i="186" s="1"/>
  <c r="AR61" i="82"/>
  <c r="N17" i="186" s="1"/>
  <c r="AF139" i="78"/>
  <c r="AF140" i="78"/>
  <c r="AF141" i="78"/>
  <c r="AF142" i="78"/>
  <c r="AF143" i="78"/>
  <c r="J144" i="78"/>
  <c r="Y144" i="78" s="1"/>
  <c r="AF144" i="78"/>
  <c r="J145" i="78"/>
  <c r="Y145" i="78" s="1"/>
  <c r="AF145" i="78"/>
  <c r="AF146" i="78"/>
  <c r="AF147" i="78"/>
  <c r="AF148" i="78"/>
  <c r="AF149" i="78"/>
  <c r="AF150" i="78"/>
  <c r="AF151" i="78"/>
  <c r="J152" i="78"/>
  <c r="Y152" i="78" s="1"/>
  <c r="AF152" i="78"/>
  <c r="J153" i="78"/>
  <c r="Y153" i="78" s="1"/>
  <c r="AF153" i="78"/>
  <c r="AF154" i="78"/>
  <c r="AF155" i="78"/>
  <c r="AF156" i="78"/>
  <c r="AF157" i="78"/>
  <c r="AF158" i="78"/>
  <c r="AF159" i="78"/>
  <c r="J160" i="78"/>
  <c r="Y160" i="78" s="1"/>
  <c r="AF160" i="78"/>
  <c r="I161" i="78"/>
  <c r="J161" i="78" s="1"/>
  <c r="Y161" i="78" s="1"/>
  <c r="AF161" i="78"/>
  <c r="AP161" i="78"/>
  <c r="AQ161" i="78" s="1"/>
  <c r="AY161" i="78"/>
  <c r="AZ161" i="78" s="1"/>
  <c r="I162" i="78"/>
  <c r="AF162" i="78"/>
  <c r="AP162" i="78"/>
  <c r="AQ162" i="78" s="1"/>
  <c r="AY162" i="78"/>
  <c r="AZ162" i="78" s="1"/>
  <c r="I163" i="78"/>
  <c r="J163" i="78" s="1"/>
  <c r="Y163" i="78" s="1"/>
  <c r="AF163" i="78"/>
  <c r="AP163" i="78"/>
  <c r="AQ163" i="78" s="1"/>
  <c r="AY163" i="78"/>
  <c r="AZ163" i="78" s="1"/>
  <c r="I164" i="78"/>
  <c r="AF164" i="78"/>
  <c r="AP164" i="78"/>
  <c r="AQ164" i="78" s="1"/>
  <c r="AY164" i="78"/>
  <c r="AZ164" i="78" s="1"/>
  <c r="I172" i="78"/>
  <c r="AF172" i="78"/>
  <c r="AP172" i="78"/>
  <c r="AQ172" i="78" s="1"/>
  <c r="AY172" i="78"/>
  <c r="AZ172" i="78" s="1"/>
  <c r="I173" i="78"/>
  <c r="J173" i="78" s="1"/>
  <c r="Y173" i="78" s="1"/>
  <c r="AF173" i="78"/>
  <c r="AP173" i="78"/>
  <c r="AQ173" i="78" s="1"/>
  <c r="AY173" i="78"/>
  <c r="AZ173" i="78" s="1"/>
  <c r="I174" i="78"/>
  <c r="AF174" i="78"/>
  <c r="AP174" i="78"/>
  <c r="AQ174" i="78" s="1"/>
  <c r="AY174" i="78"/>
  <c r="AZ174" i="78" s="1"/>
  <c r="I175" i="78"/>
  <c r="J175" i="78" s="1"/>
  <c r="Y175" i="78" s="1"/>
  <c r="AF175" i="78"/>
  <c r="AP175" i="78"/>
  <c r="AQ175" i="78" s="1"/>
  <c r="AY175" i="78"/>
  <c r="AZ175" i="78" s="1"/>
  <c r="I176" i="78"/>
  <c r="J176" i="78" s="1"/>
  <c r="Y176" i="78" s="1"/>
  <c r="AF176" i="78"/>
  <c r="AP176" i="78"/>
  <c r="AQ176" i="78" s="1"/>
  <c r="I177" i="78"/>
  <c r="J177" i="78" s="1"/>
  <c r="Y177" i="78" s="1"/>
  <c r="AF177" i="78"/>
  <c r="AP177" i="78"/>
  <c r="AQ177" i="78" s="1"/>
  <c r="AY177" i="78"/>
  <c r="AZ177" i="78" s="1"/>
  <c r="I178" i="78"/>
  <c r="J178" i="78" s="1"/>
  <c r="Y178" i="78" s="1"/>
  <c r="AF178" i="78"/>
  <c r="AP178" i="78"/>
  <c r="AQ178" i="78" s="1"/>
  <c r="AY178" i="78"/>
  <c r="AZ178" i="78" s="1"/>
  <c r="I179" i="78"/>
  <c r="J179" i="78" s="1"/>
  <c r="Y179" i="78" s="1"/>
  <c r="AD179" i="78"/>
  <c r="AF179" i="78"/>
  <c r="AP179" i="78"/>
  <c r="AQ179" i="78" s="1"/>
  <c r="AY179" i="78"/>
  <c r="AZ179" i="78" s="1"/>
  <c r="J5" i="186"/>
  <c r="K5" i="186"/>
  <c r="M5" i="186"/>
  <c r="N5" i="186"/>
  <c r="E1" i="81"/>
  <c r="B3" i="81"/>
  <c r="X90" i="81"/>
  <c r="AC90" i="81"/>
  <c r="AE90" i="81"/>
  <c r="X91" i="81"/>
  <c r="AC91" i="81"/>
  <c r="AE91" i="81"/>
  <c r="X92" i="81"/>
  <c r="AC92" i="81"/>
  <c r="AE92" i="81"/>
  <c r="X93" i="81"/>
  <c r="AC93" i="81"/>
  <c r="AE93" i="81"/>
  <c r="X94" i="81"/>
  <c r="AC94" i="81"/>
  <c r="AE94" i="81"/>
  <c r="X95" i="81"/>
  <c r="AC95" i="81"/>
  <c r="AE95" i="81"/>
  <c r="X96" i="81"/>
  <c r="AC96" i="81"/>
  <c r="AE96" i="81"/>
  <c r="X97" i="81"/>
  <c r="AC97" i="81"/>
  <c r="AE97" i="81"/>
  <c r="X98" i="81"/>
  <c r="AC98" i="81"/>
  <c r="AE98" i="81"/>
  <c r="X99" i="81"/>
  <c r="AC99" i="81"/>
  <c r="AE99" i="81"/>
  <c r="X100" i="81"/>
  <c r="AC100" i="81"/>
  <c r="AE100" i="81"/>
  <c r="X101" i="81"/>
  <c r="AC101" i="81"/>
  <c r="AE101" i="81"/>
  <c r="X102" i="81"/>
  <c r="AC102" i="81"/>
  <c r="AE102" i="81"/>
  <c r="X103" i="81"/>
  <c r="AC103" i="81"/>
  <c r="AE103" i="81"/>
  <c r="X104" i="81"/>
  <c r="AC104" i="81"/>
  <c r="AE104" i="81"/>
  <c r="F105" i="81"/>
  <c r="AO105" i="81"/>
  <c r="M16" i="186" s="1"/>
  <c r="AR105" i="81"/>
  <c r="N16" i="186" s="1"/>
  <c r="E1" i="80"/>
  <c r="B3" i="80"/>
  <c r="I8" i="80"/>
  <c r="AE8" i="80"/>
  <c r="I48" i="80"/>
  <c r="AC48" i="80"/>
  <c r="AE48" i="80"/>
  <c r="I49" i="80"/>
  <c r="AC49" i="80"/>
  <c r="AE49" i="80"/>
  <c r="I50" i="80"/>
  <c r="AC50" i="80"/>
  <c r="AE50" i="80"/>
  <c r="I51" i="80"/>
  <c r="AC51" i="80"/>
  <c r="AE51" i="80"/>
  <c r="I52" i="80"/>
  <c r="AC52" i="80"/>
  <c r="AE52" i="80"/>
  <c r="I53" i="80"/>
  <c r="J53" i="80" s="1"/>
  <c r="X53" i="80" s="1"/>
  <c r="AC53" i="80"/>
  <c r="AE53" i="80"/>
  <c r="I54" i="80"/>
  <c r="J54" i="80" s="1"/>
  <c r="X54" i="80" s="1"/>
  <c r="AC54" i="80"/>
  <c r="AE54" i="80"/>
  <c r="I55" i="80"/>
  <c r="J55" i="80" s="1"/>
  <c r="X55" i="80" s="1"/>
  <c r="AC55" i="80"/>
  <c r="AE55" i="80"/>
  <c r="I56" i="80"/>
  <c r="J56" i="80" s="1"/>
  <c r="X56" i="80" s="1"/>
  <c r="AC56" i="80"/>
  <c r="AE56" i="80"/>
  <c r="I57" i="80"/>
  <c r="J57" i="80" s="1"/>
  <c r="X57" i="80" s="1"/>
  <c r="AC57" i="80"/>
  <c r="AE57" i="80"/>
  <c r="AJ58" i="80"/>
  <c r="K15" i="186" s="1"/>
  <c r="F58" i="80"/>
  <c r="AP58" i="80"/>
  <c r="M15" i="186" s="1"/>
  <c r="AS58" i="80"/>
  <c r="N15" i="186" s="1"/>
  <c r="E1" i="76"/>
  <c r="B3" i="76"/>
  <c r="I8" i="76"/>
  <c r="J8" i="76" s="1"/>
  <c r="X8" i="76" s="1"/>
  <c r="AE8" i="76"/>
  <c r="I9" i="76"/>
  <c r="J9" i="76" s="1"/>
  <c r="X9" i="76" s="1"/>
  <c r="AE9" i="76"/>
  <c r="I10" i="76"/>
  <c r="J10" i="76" s="1"/>
  <c r="X10" i="76" s="1"/>
  <c r="AE10" i="76"/>
  <c r="I11" i="76"/>
  <c r="J11" i="76" s="1"/>
  <c r="X11" i="76" s="1"/>
  <c r="AE11" i="76"/>
  <c r="I13" i="76"/>
  <c r="J13" i="76" s="1"/>
  <c r="X13" i="76" s="1"/>
  <c r="AE13" i="76"/>
  <c r="I14" i="76"/>
  <c r="AE14" i="76"/>
  <c r="I15" i="76"/>
  <c r="J15" i="76" s="1"/>
  <c r="X15" i="76" s="1"/>
  <c r="AE15" i="76"/>
  <c r="I16" i="76"/>
  <c r="J16" i="76" s="1"/>
  <c r="X16" i="76" s="1"/>
  <c r="AE16" i="76"/>
  <c r="I17" i="76"/>
  <c r="J17" i="76" s="1"/>
  <c r="X17" i="76" s="1"/>
  <c r="AE17" i="76"/>
  <c r="I18" i="76"/>
  <c r="J18" i="76" s="1"/>
  <c r="X18" i="76" s="1"/>
  <c r="AE18" i="76"/>
  <c r="I19" i="76"/>
  <c r="J19" i="76" s="1"/>
  <c r="X19" i="76" s="1"/>
  <c r="AE19" i="76"/>
  <c r="I20" i="76"/>
  <c r="J20" i="76" s="1"/>
  <c r="X20" i="76" s="1"/>
  <c r="AE20" i="76"/>
  <c r="I21" i="76"/>
  <c r="J21" i="76" s="1"/>
  <c r="X21" i="76" s="1"/>
  <c r="AE21" i="76"/>
  <c r="I39" i="76"/>
  <c r="J39" i="76" s="1"/>
  <c r="X39" i="76" s="1"/>
  <c r="AC39" i="76"/>
  <c r="AE39" i="76"/>
  <c r="I40" i="76"/>
  <c r="J40" i="76" s="1"/>
  <c r="X40" i="76" s="1"/>
  <c r="AC40" i="76"/>
  <c r="AE40" i="76"/>
  <c r="I41" i="76"/>
  <c r="J41" i="76" s="1"/>
  <c r="X41" i="76" s="1"/>
  <c r="AC41" i="76"/>
  <c r="AE41" i="76"/>
  <c r="I42" i="76"/>
  <c r="J42" i="76" s="1"/>
  <c r="X42" i="76" s="1"/>
  <c r="AC42" i="76"/>
  <c r="AE42" i="76"/>
  <c r="I43" i="76"/>
  <c r="J43" i="76" s="1"/>
  <c r="X43" i="76" s="1"/>
  <c r="AC43" i="76"/>
  <c r="AE43" i="76"/>
  <c r="I44" i="76"/>
  <c r="J44" i="76" s="1"/>
  <c r="X44" i="76" s="1"/>
  <c r="AC44" i="76"/>
  <c r="AE44" i="76"/>
  <c r="I45" i="76"/>
  <c r="J45" i="76" s="1"/>
  <c r="X45" i="76" s="1"/>
  <c r="AC45" i="76"/>
  <c r="AE45" i="76"/>
  <c r="I46" i="76"/>
  <c r="J46" i="76" s="1"/>
  <c r="X46" i="76" s="1"/>
  <c r="AC46" i="76"/>
  <c r="AE46" i="76"/>
  <c r="I47" i="76"/>
  <c r="J47" i="76" s="1"/>
  <c r="X47" i="76" s="1"/>
  <c r="AC47" i="76"/>
  <c r="AE47" i="76"/>
  <c r="I48" i="76"/>
  <c r="J48" i="76" s="1"/>
  <c r="X48" i="76" s="1"/>
  <c r="AC48" i="76"/>
  <c r="AE48" i="76"/>
  <c r="I49" i="76"/>
  <c r="J49" i="76" s="1"/>
  <c r="X49" i="76" s="1"/>
  <c r="AC49" i="76"/>
  <c r="AE49" i="76"/>
  <c r="I50" i="76"/>
  <c r="J50" i="76" s="1"/>
  <c r="X50" i="76" s="1"/>
  <c r="AC50" i="76"/>
  <c r="AE50" i="76"/>
  <c r="I51" i="76"/>
  <c r="J51" i="76" s="1"/>
  <c r="X51" i="76" s="1"/>
  <c r="AC51" i="76"/>
  <c r="AE51" i="76"/>
  <c r="I52" i="76"/>
  <c r="J52" i="76" s="1"/>
  <c r="X52" i="76" s="1"/>
  <c r="AC52" i="76"/>
  <c r="AE52" i="76"/>
  <c r="I53" i="76"/>
  <c r="J53" i="76" s="1"/>
  <c r="X53" i="76" s="1"/>
  <c r="AC53" i="76"/>
  <c r="AE53" i="76"/>
  <c r="I54" i="76"/>
  <c r="J54" i="76" s="1"/>
  <c r="X54" i="76" s="1"/>
  <c r="AC54" i="76"/>
  <c r="AE54" i="76"/>
  <c r="I55" i="76"/>
  <c r="J55" i="76" s="1"/>
  <c r="X55" i="76" s="1"/>
  <c r="AC55" i="76"/>
  <c r="AE55" i="76"/>
  <c r="I56" i="76"/>
  <c r="J56" i="76" s="1"/>
  <c r="X56" i="76" s="1"/>
  <c r="AC56" i="76"/>
  <c r="AE56" i="76"/>
  <c r="I57" i="76"/>
  <c r="J57" i="76" s="1"/>
  <c r="X57" i="76" s="1"/>
  <c r="AC57" i="76"/>
  <c r="AE57" i="76"/>
  <c r="I58" i="76"/>
  <c r="J58" i="76" s="1"/>
  <c r="X58" i="76" s="1"/>
  <c r="AC58" i="76"/>
  <c r="AE58" i="76"/>
  <c r="I59" i="76"/>
  <c r="J59" i="76" s="1"/>
  <c r="X59" i="76" s="1"/>
  <c r="AC59" i="76"/>
  <c r="AE59" i="76"/>
  <c r="I60" i="76"/>
  <c r="J60" i="76" s="1"/>
  <c r="X60" i="76" s="1"/>
  <c r="AC60" i="76"/>
  <c r="AE60" i="76"/>
  <c r="F61" i="76"/>
  <c r="AF61" i="76"/>
  <c r="J14" i="186" s="1"/>
  <c r="AJ61" i="76"/>
  <c r="K14" i="186" s="1"/>
  <c r="AP61" i="76"/>
  <c r="M14" i="186" s="1"/>
  <c r="AS61" i="76"/>
  <c r="N14" i="186" s="1"/>
  <c r="E1" i="75"/>
  <c r="B3" i="75"/>
  <c r="I91" i="75"/>
  <c r="J91" i="75" s="1"/>
  <c r="Y91" i="75" s="1"/>
  <c r="AD91" i="75"/>
  <c r="AF91" i="75"/>
  <c r="I92" i="75"/>
  <c r="J92" i="75" s="1"/>
  <c r="Y92" i="75" s="1"/>
  <c r="AD92" i="75"/>
  <c r="AF92" i="75"/>
  <c r="I93" i="75"/>
  <c r="J93" i="75" s="1"/>
  <c r="Y93" i="75" s="1"/>
  <c r="AD93" i="75"/>
  <c r="AF93" i="75"/>
  <c r="I94" i="75"/>
  <c r="J94" i="75" s="1"/>
  <c r="Y94" i="75" s="1"/>
  <c r="AD94" i="75"/>
  <c r="AF94" i="75"/>
  <c r="F95" i="75"/>
  <c r="AG95" i="75"/>
  <c r="J13" i="186" s="1"/>
  <c r="AK95" i="75"/>
  <c r="K13" i="186" s="1"/>
  <c r="AR95" i="75"/>
  <c r="M13" i="186" s="1"/>
  <c r="AU95" i="75"/>
  <c r="N13" i="186" s="1"/>
  <c r="E1" i="74"/>
  <c r="B3" i="74"/>
  <c r="AQ53" i="74"/>
  <c r="Z11" i="35" s="1"/>
  <c r="AT53" i="74"/>
  <c r="AA11" i="35" s="1"/>
  <c r="AW53" i="74"/>
  <c r="AB11" i="35" s="1"/>
  <c r="AZ53" i="74"/>
  <c r="AC11" i="35" s="1"/>
  <c r="I41" i="74"/>
  <c r="J41" i="74" s="1"/>
  <c r="Y41" i="74" s="1"/>
  <c r="AD41" i="74"/>
  <c r="AF41" i="74"/>
  <c r="I42" i="74"/>
  <c r="J42" i="74" s="1"/>
  <c r="Y42" i="74" s="1"/>
  <c r="AD42" i="74"/>
  <c r="AF42" i="74"/>
  <c r="I43" i="74"/>
  <c r="J43" i="74" s="1"/>
  <c r="Y43" i="74" s="1"/>
  <c r="AD43" i="74"/>
  <c r="AF43" i="74"/>
  <c r="I44" i="74"/>
  <c r="J44" i="74" s="1"/>
  <c r="Y44" i="74" s="1"/>
  <c r="AD44" i="74"/>
  <c r="AF44" i="74"/>
  <c r="I45" i="74"/>
  <c r="J45" i="74" s="1"/>
  <c r="Y45" i="74" s="1"/>
  <c r="AD45" i="74"/>
  <c r="AF45" i="74"/>
  <c r="I46" i="74"/>
  <c r="J46" i="74" s="1"/>
  <c r="Y46" i="74" s="1"/>
  <c r="AD46" i="74"/>
  <c r="AF46" i="74"/>
  <c r="I47" i="74"/>
  <c r="J47" i="74" s="1"/>
  <c r="Y47" i="74" s="1"/>
  <c r="AD47" i="74"/>
  <c r="AF47" i="74"/>
  <c r="I50" i="74"/>
  <c r="J50" i="74" s="1"/>
  <c r="Y50" i="74" s="1"/>
  <c r="AD50" i="74"/>
  <c r="AF50" i="74"/>
  <c r="I51" i="74"/>
  <c r="J51" i="74" s="1"/>
  <c r="Y51" i="74" s="1"/>
  <c r="AD51" i="74"/>
  <c r="AF51" i="74"/>
  <c r="I52" i="74"/>
  <c r="J52" i="74" s="1"/>
  <c r="Y52" i="74" s="1"/>
  <c r="AD52" i="74"/>
  <c r="AF52" i="74"/>
  <c r="F53" i="74"/>
  <c r="AR53" i="74"/>
  <c r="E1" i="77"/>
  <c r="B3" i="77"/>
  <c r="I8" i="77"/>
  <c r="J8" i="77" s="1"/>
  <c r="X8" i="77" s="1"/>
  <c r="AC8" i="77"/>
  <c r="AE8" i="77"/>
  <c r="I98" i="77"/>
  <c r="J98" i="77" s="1"/>
  <c r="X98" i="77" s="1"/>
  <c r="AC98" i="77"/>
  <c r="AE98" i="77"/>
  <c r="I99" i="77"/>
  <c r="J99" i="77" s="1"/>
  <c r="X99" i="77" s="1"/>
  <c r="AC99" i="77"/>
  <c r="AE99" i="77"/>
  <c r="I100" i="77"/>
  <c r="J100" i="77" s="1"/>
  <c r="X100" i="77" s="1"/>
  <c r="AC100" i="77"/>
  <c r="AE100" i="77"/>
  <c r="F101" i="77"/>
  <c r="AO101" i="77"/>
  <c r="M19" i="186" s="1"/>
  <c r="AR101" i="77"/>
  <c r="N19" i="186" s="1"/>
  <c r="E1" i="67"/>
  <c r="B3" i="67"/>
  <c r="I45" i="67"/>
  <c r="J45" i="67" s="1"/>
  <c r="Y45" i="67" s="1"/>
  <c r="AD45" i="67"/>
  <c r="AF45" i="67"/>
  <c r="I46" i="67"/>
  <c r="J46" i="67" s="1"/>
  <c r="Y46" i="67" s="1"/>
  <c r="AD46" i="67"/>
  <c r="AF46" i="67"/>
  <c r="I47" i="67"/>
  <c r="J47" i="67" s="1"/>
  <c r="Y47" i="67" s="1"/>
  <c r="AD47" i="67"/>
  <c r="AF47" i="67"/>
  <c r="I48" i="67"/>
  <c r="J48" i="67" s="1"/>
  <c r="Y48" i="67" s="1"/>
  <c r="AD48" i="67"/>
  <c r="AF48" i="67"/>
  <c r="I49" i="67"/>
  <c r="J49" i="67" s="1"/>
  <c r="Y49" i="67" s="1"/>
  <c r="AD49" i="67"/>
  <c r="AF49" i="67"/>
  <c r="I50" i="67"/>
  <c r="J50" i="67" s="1"/>
  <c r="Y50" i="67" s="1"/>
  <c r="AD50" i="67"/>
  <c r="AF50" i="67"/>
  <c r="I51" i="67"/>
  <c r="J51" i="67" s="1"/>
  <c r="Y51" i="67" s="1"/>
  <c r="AD51" i="67"/>
  <c r="AF51" i="67"/>
  <c r="I52" i="67"/>
  <c r="J52" i="67" s="1"/>
  <c r="Y52" i="67" s="1"/>
  <c r="AD52" i="67"/>
  <c r="AF52" i="67"/>
  <c r="I53" i="67"/>
  <c r="J53" i="67" s="1"/>
  <c r="Y53" i="67" s="1"/>
  <c r="AD53" i="67"/>
  <c r="AF53" i="67"/>
  <c r="I54" i="67"/>
  <c r="J54" i="67" s="1"/>
  <c r="Y54" i="67" s="1"/>
  <c r="AD54" i="67"/>
  <c r="AF54" i="67"/>
  <c r="I55" i="67"/>
  <c r="J55" i="67" s="1"/>
  <c r="Y55" i="67" s="1"/>
  <c r="AD55" i="67"/>
  <c r="AF55" i="67"/>
  <c r="I56" i="67"/>
  <c r="J56" i="67" s="1"/>
  <c r="Y56" i="67" s="1"/>
  <c r="AD56" i="67"/>
  <c r="AF56" i="67"/>
  <c r="I57" i="67"/>
  <c r="J57" i="67" s="1"/>
  <c r="Y57" i="67" s="1"/>
  <c r="AD57" i="67"/>
  <c r="AF57" i="67"/>
  <c r="I58" i="67"/>
  <c r="J58" i="67" s="1"/>
  <c r="Y58" i="67" s="1"/>
  <c r="AD58" i="67"/>
  <c r="AF58" i="67"/>
  <c r="I59" i="67"/>
  <c r="J59" i="67" s="1"/>
  <c r="Y59" i="67" s="1"/>
  <c r="AD59" i="67"/>
  <c r="AF59" i="67"/>
  <c r="I60" i="67"/>
  <c r="J60" i="67" s="1"/>
  <c r="Y60" i="67" s="1"/>
  <c r="AD60" i="67"/>
  <c r="AF60" i="67"/>
  <c r="I61" i="67"/>
  <c r="J61" i="67" s="1"/>
  <c r="Y61" i="67" s="1"/>
  <c r="AD61" i="67"/>
  <c r="AF61" i="67"/>
  <c r="I62" i="67"/>
  <c r="J62" i="67" s="1"/>
  <c r="Y62" i="67" s="1"/>
  <c r="AD62" i="67"/>
  <c r="AF62" i="67"/>
  <c r="I63" i="67"/>
  <c r="J63" i="67" s="1"/>
  <c r="Y63" i="67" s="1"/>
  <c r="AD63" i="67"/>
  <c r="AF63" i="67"/>
  <c r="I64" i="67"/>
  <c r="J64" i="67" s="1"/>
  <c r="Y64" i="67" s="1"/>
  <c r="AD64" i="67"/>
  <c r="AF64" i="67"/>
  <c r="I65" i="67"/>
  <c r="J65" i="67" s="1"/>
  <c r="Y65" i="67" s="1"/>
  <c r="AD65" i="67"/>
  <c r="AF65" i="67"/>
  <c r="I66" i="67"/>
  <c r="J66" i="67" s="1"/>
  <c r="Y66" i="67" s="1"/>
  <c r="AD66" i="67"/>
  <c r="AF66" i="67"/>
  <c r="I67" i="67"/>
  <c r="J67" i="67" s="1"/>
  <c r="Y67" i="67" s="1"/>
  <c r="AD67" i="67"/>
  <c r="AF67" i="67"/>
  <c r="I68" i="67"/>
  <c r="J68" i="67" s="1"/>
  <c r="Y68" i="67" s="1"/>
  <c r="AD68" i="67"/>
  <c r="AF68" i="67"/>
  <c r="I69" i="67"/>
  <c r="J69" i="67" s="1"/>
  <c r="Y69" i="67" s="1"/>
  <c r="AD69" i="67"/>
  <c r="AF69" i="67"/>
  <c r="I70" i="67"/>
  <c r="J70" i="67" s="1"/>
  <c r="Y70" i="67" s="1"/>
  <c r="AD70" i="67"/>
  <c r="AF70" i="67"/>
  <c r="I71" i="67"/>
  <c r="J71" i="67" s="1"/>
  <c r="Y71" i="67" s="1"/>
  <c r="AD71" i="67"/>
  <c r="AF71" i="67"/>
  <c r="I72" i="67"/>
  <c r="J72" i="67" s="1"/>
  <c r="Y72" i="67" s="1"/>
  <c r="AD72" i="67"/>
  <c r="AF72" i="67"/>
  <c r="I73" i="67"/>
  <c r="J73" i="67" s="1"/>
  <c r="Y73" i="67" s="1"/>
  <c r="AD73" i="67"/>
  <c r="AF73" i="67"/>
  <c r="I74" i="67"/>
  <c r="J74" i="67" s="1"/>
  <c r="Y74" i="67" s="1"/>
  <c r="AD74" i="67"/>
  <c r="AF74" i="67"/>
  <c r="I75" i="67"/>
  <c r="J75" i="67" s="1"/>
  <c r="Y75" i="67" s="1"/>
  <c r="AD75" i="67"/>
  <c r="AF75" i="67"/>
  <c r="I76" i="67"/>
  <c r="J76" i="67" s="1"/>
  <c r="Y76" i="67" s="1"/>
  <c r="AD76" i="67"/>
  <c r="AF76" i="67"/>
  <c r="I77" i="67"/>
  <c r="J77" i="67" s="1"/>
  <c r="Y77" i="67" s="1"/>
  <c r="AD77" i="67"/>
  <c r="AF77" i="67"/>
  <c r="I78" i="67"/>
  <c r="J78" i="67" s="1"/>
  <c r="Y78" i="67" s="1"/>
  <c r="AD78" i="67"/>
  <c r="AF78" i="67"/>
  <c r="I79" i="67"/>
  <c r="J79" i="67" s="1"/>
  <c r="Y79" i="67" s="1"/>
  <c r="AD79" i="67"/>
  <c r="AF79" i="67"/>
  <c r="I80" i="67"/>
  <c r="J80" i="67" s="1"/>
  <c r="Y80" i="67" s="1"/>
  <c r="AD80" i="67"/>
  <c r="AF80" i="67"/>
  <c r="I81" i="67"/>
  <c r="J81" i="67" s="1"/>
  <c r="Y81" i="67" s="1"/>
  <c r="AD81" i="67"/>
  <c r="AF81" i="67"/>
  <c r="I82" i="67"/>
  <c r="J82" i="67" s="1"/>
  <c r="Y82" i="67" s="1"/>
  <c r="AD82" i="67"/>
  <c r="AF82" i="67"/>
  <c r="I83" i="67"/>
  <c r="J83" i="67" s="1"/>
  <c r="Y83" i="67" s="1"/>
  <c r="AD83" i="67"/>
  <c r="AF83" i="67"/>
  <c r="I84" i="67"/>
  <c r="J84" i="67" s="1"/>
  <c r="Y84" i="67" s="1"/>
  <c r="AD84" i="67"/>
  <c r="AF84" i="67"/>
  <c r="I85" i="67"/>
  <c r="J85" i="67" s="1"/>
  <c r="Y85" i="67" s="1"/>
  <c r="AD85" i="67"/>
  <c r="AF85" i="67"/>
  <c r="I86" i="67"/>
  <c r="J86" i="67" s="1"/>
  <c r="Y86" i="67" s="1"/>
  <c r="AD86" i="67"/>
  <c r="AF86" i="67"/>
  <c r="I87" i="67"/>
  <c r="J87" i="67" s="1"/>
  <c r="Y87" i="67" s="1"/>
  <c r="AD87" i="67"/>
  <c r="AF87" i="67"/>
  <c r="I88" i="67"/>
  <c r="J88" i="67" s="1"/>
  <c r="Y88" i="67" s="1"/>
  <c r="AD88" i="67"/>
  <c r="AF88" i="67"/>
  <c r="I89" i="67"/>
  <c r="J89" i="67" s="1"/>
  <c r="Y89" i="67" s="1"/>
  <c r="AD89" i="67"/>
  <c r="AF89" i="67"/>
  <c r="I90" i="67"/>
  <c r="J90" i="67" s="1"/>
  <c r="Y90" i="67" s="1"/>
  <c r="AD90" i="67"/>
  <c r="AF90" i="67"/>
  <c r="I91" i="67"/>
  <c r="J91" i="67" s="1"/>
  <c r="Y91" i="67" s="1"/>
  <c r="AD91" i="67"/>
  <c r="AF91" i="67"/>
  <c r="I92" i="67"/>
  <c r="J92" i="67" s="1"/>
  <c r="Y92" i="67" s="1"/>
  <c r="AD92" i="67"/>
  <c r="AF92" i="67"/>
  <c r="I93" i="67"/>
  <c r="J93" i="67" s="1"/>
  <c r="Y93" i="67" s="1"/>
  <c r="AD93" i="67"/>
  <c r="AF93" i="67"/>
  <c r="I94" i="67"/>
  <c r="J94" i="67" s="1"/>
  <c r="Y94" i="67" s="1"/>
  <c r="AD94" i="67"/>
  <c r="AF94" i="67"/>
  <c r="I95" i="67"/>
  <c r="J95" i="67" s="1"/>
  <c r="Y95" i="67" s="1"/>
  <c r="AD95" i="67"/>
  <c r="AF95" i="67"/>
  <c r="I96" i="67"/>
  <c r="J96" i="67" s="1"/>
  <c r="Y96" i="67" s="1"/>
  <c r="AD96" i="67"/>
  <c r="AF96" i="67"/>
  <c r="I97" i="67"/>
  <c r="J97" i="67" s="1"/>
  <c r="Y97" i="67" s="1"/>
  <c r="AD97" i="67"/>
  <c r="AF97" i="67"/>
  <c r="I98" i="67"/>
  <c r="J98" i="67" s="1"/>
  <c r="Y98" i="67" s="1"/>
  <c r="AD98" i="67"/>
  <c r="AF98" i="67"/>
  <c r="I99" i="67"/>
  <c r="J99" i="67" s="1"/>
  <c r="Y99" i="67" s="1"/>
  <c r="AD99" i="67"/>
  <c r="AF99" i="67"/>
  <c r="I100" i="67"/>
  <c r="J100" i="67" s="1"/>
  <c r="Y100" i="67" s="1"/>
  <c r="AD100" i="67"/>
  <c r="AF100" i="67"/>
  <c r="I101" i="67"/>
  <c r="J101" i="67" s="1"/>
  <c r="Y101" i="67" s="1"/>
  <c r="AD101" i="67"/>
  <c r="AF101" i="67"/>
  <c r="I102" i="67"/>
  <c r="J102" i="67" s="1"/>
  <c r="Y102" i="67" s="1"/>
  <c r="AD102" i="67"/>
  <c r="AF102" i="67"/>
  <c r="I103" i="67"/>
  <c r="J103" i="67" s="1"/>
  <c r="Y103" i="67" s="1"/>
  <c r="AD103" i="67"/>
  <c r="AF103" i="67"/>
  <c r="F104" i="67"/>
  <c r="AR104" i="67"/>
  <c r="M10" i="186" s="1"/>
  <c r="AU104" i="67"/>
  <c r="N10" i="186" s="1"/>
  <c r="E1" i="66"/>
  <c r="B3" i="66"/>
  <c r="I40" i="66"/>
  <c r="J40" i="66" s="1"/>
  <c r="Y40" i="66" s="1"/>
  <c r="AF40" i="66"/>
  <c r="I41" i="66"/>
  <c r="J41" i="66" s="1"/>
  <c r="Y41" i="66" s="1"/>
  <c r="AF41" i="66"/>
  <c r="I42" i="66"/>
  <c r="J42" i="66" s="1"/>
  <c r="Y42" i="66" s="1"/>
  <c r="AF42" i="66"/>
  <c r="I43" i="66"/>
  <c r="J43" i="66" s="1"/>
  <c r="Y43" i="66" s="1"/>
  <c r="AF43" i="66"/>
  <c r="I44" i="66"/>
  <c r="J44" i="66" s="1"/>
  <c r="Y44" i="66" s="1"/>
  <c r="AF44" i="66"/>
  <c r="I45" i="66"/>
  <c r="J45" i="66" s="1"/>
  <c r="Y45" i="66" s="1"/>
  <c r="AF45" i="66"/>
  <c r="I46" i="66"/>
  <c r="J46" i="66" s="1"/>
  <c r="Y46" i="66" s="1"/>
  <c r="AF46" i="66"/>
  <c r="I47" i="66"/>
  <c r="J47" i="66" s="1"/>
  <c r="Y47" i="66" s="1"/>
  <c r="AF47" i="66"/>
  <c r="I48" i="66"/>
  <c r="J48" i="66" s="1"/>
  <c r="Y48" i="66" s="1"/>
  <c r="AF48" i="66"/>
  <c r="I49" i="66"/>
  <c r="J49" i="66" s="1"/>
  <c r="Y49" i="66" s="1"/>
  <c r="AF49" i="66"/>
  <c r="I50" i="66"/>
  <c r="J50" i="66" s="1"/>
  <c r="Y50" i="66" s="1"/>
  <c r="AF50" i="66"/>
  <c r="I51" i="66"/>
  <c r="J51" i="66" s="1"/>
  <c r="Y51" i="66" s="1"/>
  <c r="AF51" i="66"/>
  <c r="I52" i="66"/>
  <c r="J52" i="66" s="1"/>
  <c r="Y52" i="66" s="1"/>
  <c r="AF52" i="66"/>
  <c r="I53" i="66"/>
  <c r="J53" i="66" s="1"/>
  <c r="Y53" i="66" s="1"/>
  <c r="AF53" i="66"/>
  <c r="I54" i="66"/>
  <c r="J54" i="66" s="1"/>
  <c r="Y54" i="66" s="1"/>
  <c r="AF54" i="66"/>
  <c r="I55" i="66"/>
  <c r="J55" i="66" s="1"/>
  <c r="Y55" i="66" s="1"/>
  <c r="AF55" i="66"/>
  <c r="I56" i="66"/>
  <c r="J56" i="66" s="1"/>
  <c r="Y56" i="66" s="1"/>
  <c r="AF56" i="66"/>
  <c r="I57" i="66"/>
  <c r="J57" i="66" s="1"/>
  <c r="Y57" i="66" s="1"/>
  <c r="AF57" i="66"/>
  <c r="I58" i="66"/>
  <c r="J58" i="66" s="1"/>
  <c r="Y58" i="66" s="1"/>
  <c r="AF58" i="66"/>
  <c r="I59" i="66"/>
  <c r="J59" i="66" s="1"/>
  <c r="Y59" i="66" s="1"/>
  <c r="AF59" i="66"/>
  <c r="I60" i="66"/>
  <c r="J60" i="66" s="1"/>
  <c r="Y60" i="66" s="1"/>
  <c r="AF60" i="66"/>
  <c r="I61" i="66"/>
  <c r="J61" i="66" s="1"/>
  <c r="Y61" i="66" s="1"/>
  <c r="AF61" i="66"/>
  <c r="I62" i="66"/>
  <c r="J62" i="66" s="1"/>
  <c r="Y62" i="66" s="1"/>
  <c r="AF62" i="66"/>
  <c r="I63" i="66"/>
  <c r="J63" i="66" s="1"/>
  <c r="Y63" i="66" s="1"/>
  <c r="AF63" i="66"/>
  <c r="I64" i="66"/>
  <c r="J64" i="66" s="1"/>
  <c r="Y64" i="66" s="1"/>
  <c r="AF64" i="66"/>
  <c r="I65" i="66"/>
  <c r="J65" i="66" s="1"/>
  <c r="Y65" i="66" s="1"/>
  <c r="AF65" i="66"/>
  <c r="I66" i="66"/>
  <c r="J66" i="66" s="1"/>
  <c r="Y66" i="66" s="1"/>
  <c r="AF66" i="66"/>
  <c r="I67" i="66"/>
  <c r="J67" i="66" s="1"/>
  <c r="Y67" i="66" s="1"/>
  <c r="AF67" i="66"/>
  <c r="I68" i="66"/>
  <c r="J68" i="66" s="1"/>
  <c r="Y68" i="66" s="1"/>
  <c r="AF68" i="66"/>
  <c r="I69" i="66"/>
  <c r="J69" i="66" s="1"/>
  <c r="Y69" i="66" s="1"/>
  <c r="AD69" i="66"/>
  <c r="AF69" i="66"/>
  <c r="I70" i="66"/>
  <c r="J70" i="66" s="1"/>
  <c r="Y70" i="66" s="1"/>
  <c r="AD70" i="66"/>
  <c r="AF70" i="66"/>
  <c r="I71" i="66"/>
  <c r="J71" i="66" s="1"/>
  <c r="Y71" i="66" s="1"/>
  <c r="AD71" i="66"/>
  <c r="AF71" i="66"/>
  <c r="I72" i="66"/>
  <c r="J72" i="66" s="1"/>
  <c r="Y72" i="66" s="1"/>
  <c r="AD72" i="66"/>
  <c r="AF72" i="66"/>
  <c r="I73" i="66"/>
  <c r="J73" i="66" s="1"/>
  <c r="Y73" i="66" s="1"/>
  <c r="AD73" i="66"/>
  <c r="AF73" i="66"/>
  <c r="I74" i="66"/>
  <c r="J74" i="66" s="1"/>
  <c r="Y74" i="66" s="1"/>
  <c r="AD74" i="66"/>
  <c r="AF74" i="66"/>
  <c r="I75" i="66"/>
  <c r="J75" i="66" s="1"/>
  <c r="Y75" i="66" s="1"/>
  <c r="AD75" i="66"/>
  <c r="AF75" i="66"/>
  <c r="I76" i="66"/>
  <c r="J76" i="66" s="1"/>
  <c r="Y76" i="66" s="1"/>
  <c r="AD76" i="66"/>
  <c r="AF76" i="66"/>
  <c r="I77" i="66"/>
  <c r="J77" i="66" s="1"/>
  <c r="Y77" i="66" s="1"/>
  <c r="AD77" i="66"/>
  <c r="AF77" i="66"/>
  <c r="I78" i="66"/>
  <c r="J78" i="66" s="1"/>
  <c r="Y78" i="66" s="1"/>
  <c r="AD78" i="66"/>
  <c r="AF78" i="66"/>
  <c r="I79" i="66"/>
  <c r="J79" i="66" s="1"/>
  <c r="Y79" i="66" s="1"/>
  <c r="AD79" i="66"/>
  <c r="AF79" i="66"/>
  <c r="I80" i="66"/>
  <c r="J80" i="66" s="1"/>
  <c r="Y80" i="66" s="1"/>
  <c r="AD80" i="66"/>
  <c r="AF80" i="66"/>
  <c r="I81" i="66"/>
  <c r="J81" i="66" s="1"/>
  <c r="Y81" i="66" s="1"/>
  <c r="AD81" i="66"/>
  <c r="AF81" i="66"/>
  <c r="I82" i="66"/>
  <c r="J82" i="66" s="1"/>
  <c r="Y82" i="66" s="1"/>
  <c r="AD82" i="66"/>
  <c r="AF82" i="66"/>
  <c r="I83" i="66"/>
  <c r="J83" i="66" s="1"/>
  <c r="Y83" i="66" s="1"/>
  <c r="AD83" i="66"/>
  <c r="AF83" i="66"/>
  <c r="I84" i="66"/>
  <c r="J84" i="66" s="1"/>
  <c r="Y84" i="66" s="1"/>
  <c r="AD84" i="66"/>
  <c r="AF84" i="66"/>
  <c r="I85" i="66"/>
  <c r="J85" i="66" s="1"/>
  <c r="Y85" i="66" s="1"/>
  <c r="AD85" i="66"/>
  <c r="AF85" i="66"/>
  <c r="I86" i="66"/>
  <c r="J86" i="66" s="1"/>
  <c r="Y86" i="66" s="1"/>
  <c r="AD86" i="66"/>
  <c r="AF86" i="66"/>
  <c r="I87" i="66"/>
  <c r="J87" i="66" s="1"/>
  <c r="Y87" i="66" s="1"/>
  <c r="AD87" i="66"/>
  <c r="AF87" i="66"/>
  <c r="I88" i="66"/>
  <c r="J88" i="66" s="1"/>
  <c r="Y88" i="66" s="1"/>
  <c r="AD88" i="66"/>
  <c r="AF88" i="66"/>
  <c r="I89" i="66"/>
  <c r="J89" i="66" s="1"/>
  <c r="Y89" i="66" s="1"/>
  <c r="AD89" i="66"/>
  <c r="AF89" i="66"/>
  <c r="I90" i="66"/>
  <c r="J90" i="66" s="1"/>
  <c r="Y90" i="66" s="1"/>
  <c r="AD90" i="66"/>
  <c r="AF90" i="66"/>
  <c r="I91" i="66"/>
  <c r="J91" i="66" s="1"/>
  <c r="Y91" i="66" s="1"/>
  <c r="AD91" i="66"/>
  <c r="AF91" i="66"/>
  <c r="I92" i="66"/>
  <c r="J92" i="66" s="1"/>
  <c r="Y92" i="66" s="1"/>
  <c r="AD92" i="66"/>
  <c r="AF92" i="66"/>
  <c r="I93" i="66"/>
  <c r="J93" i="66" s="1"/>
  <c r="Y93" i="66" s="1"/>
  <c r="AD93" i="66"/>
  <c r="AF93" i="66"/>
  <c r="I94" i="66"/>
  <c r="J94" i="66" s="1"/>
  <c r="Y94" i="66" s="1"/>
  <c r="AD94" i="66"/>
  <c r="AF94" i="66"/>
  <c r="I95" i="66"/>
  <c r="J95" i="66" s="1"/>
  <c r="Y95" i="66" s="1"/>
  <c r="AD95" i="66"/>
  <c r="AF95" i="66"/>
  <c r="I96" i="66"/>
  <c r="J96" i="66" s="1"/>
  <c r="Y96" i="66" s="1"/>
  <c r="AD96" i="66"/>
  <c r="AF96" i="66"/>
  <c r="I97" i="66"/>
  <c r="J97" i="66" s="1"/>
  <c r="Y97" i="66" s="1"/>
  <c r="AD97" i="66"/>
  <c r="AF97" i="66"/>
  <c r="I98" i="66"/>
  <c r="J98" i="66" s="1"/>
  <c r="Y98" i="66" s="1"/>
  <c r="AD98" i="66"/>
  <c r="AF98" i="66"/>
  <c r="I99" i="66"/>
  <c r="J99" i="66" s="1"/>
  <c r="Y99" i="66" s="1"/>
  <c r="AD99" i="66"/>
  <c r="AF99" i="66"/>
  <c r="I100" i="66"/>
  <c r="J100" i="66" s="1"/>
  <c r="Y100" i="66" s="1"/>
  <c r="AD100" i="66"/>
  <c r="AF100" i="66"/>
  <c r="I101" i="66"/>
  <c r="J101" i="66" s="1"/>
  <c r="Y101" i="66" s="1"/>
  <c r="AD101" i="66"/>
  <c r="AF101" i="66"/>
  <c r="F102" i="66"/>
  <c r="AR102" i="66"/>
  <c r="M8" i="186" s="1"/>
  <c r="AU102" i="66"/>
  <c r="N8" i="186" s="1"/>
  <c r="I62" i="65"/>
  <c r="J62" i="65" s="1"/>
  <c r="Y62" i="65" s="1"/>
  <c r="AF62" i="65"/>
  <c r="I63" i="65"/>
  <c r="J63" i="65" s="1"/>
  <c r="Y63" i="65" s="1"/>
  <c r="AF63" i="65"/>
  <c r="I64" i="65"/>
  <c r="J64" i="65" s="1"/>
  <c r="Y64" i="65" s="1"/>
  <c r="AF64" i="65"/>
  <c r="I65" i="65"/>
  <c r="J65" i="65" s="1"/>
  <c r="Y65" i="65" s="1"/>
  <c r="AF65" i="65"/>
  <c r="I66" i="65"/>
  <c r="J66" i="65" s="1"/>
  <c r="Y66" i="65" s="1"/>
  <c r="AF66" i="65"/>
  <c r="I67" i="65"/>
  <c r="J67" i="65" s="1"/>
  <c r="Y67" i="65" s="1"/>
  <c r="AF67" i="65"/>
  <c r="I68" i="65"/>
  <c r="J68" i="65" s="1"/>
  <c r="Y68" i="65" s="1"/>
  <c r="AF68" i="65"/>
  <c r="I69" i="65"/>
  <c r="J69" i="65" s="1"/>
  <c r="Y69" i="65" s="1"/>
  <c r="AF69" i="65"/>
  <c r="I70" i="65"/>
  <c r="J70" i="65" s="1"/>
  <c r="Y70" i="65" s="1"/>
  <c r="AF70" i="65"/>
  <c r="I71" i="65"/>
  <c r="J71" i="65" s="1"/>
  <c r="Y71" i="65" s="1"/>
  <c r="AF71" i="65"/>
  <c r="I72" i="65"/>
  <c r="J72" i="65" s="1"/>
  <c r="Y72" i="65" s="1"/>
  <c r="AF72" i="65"/>
  <c r="I73" i="65"/>
  <c r="J73" i="65" s="1"/>
  <c r="Y73" i="65" s="1"/>
  <c r="AF73" i="65"/>
  <c r="I74" i="65"/>
  <c r="J74" i="65" s="1"/>
  <c r="Y74" i="65" s="1"/>
  <c r="AF74" i="65"/>
  <c r="I75" i="65"/>
  <c r="J75" i="65" s="1"/>
  <c r="Y75" i="65" s="1"/>
  <c r="AF75" i="65"/>
  <c r="I76" i="65"/>
  <c r="J76" i="65" s="1"/>
  <c r="Y76" i="65" s="1"/>
  <c r="AF76" i="65"/>
  <c r="I77" i="65"/>
  <c r="J77" i="65" s="1"/>
  <c r="Y77" i="65" s="1"/>
  <c r="AF77" i="65"/>
  <c r="I78" i="65"/>
  <c r="J78" i="65" s="1"/>
  <c r="Y78" i="65" s="1"/>
  <c r="AF78" i="65"/>
  <c r="I79" i="65"/>
  <c r="J79" i="65" s="1"/>
  <c r="Y79" i="65" s="1"/>
  <c r="AF79" i="65"/>
  <c r="I80" i="65"/>
  <c r="J80" i="65" s="1"/>
  <c r="Y80" i="65" s="1"/>
  <c r="AF80" i="65"/>
  <c r="I81" i="65"/>
  <c r="J81" i="65" s="1"/>
  <c r="Y81" i="65" s="1"/>
  <c r="AF81" i="65"/>
  <c r="I82" i="65"/>
  <c r="J82" i="65" s="1"/>
  <c r="Y82" i="65" s="1"/>
  <c r="AF82" i="65"/>
  <c r="I83" i="65"/>
  <c r="J83" i="65" s="1"/>
  <c r="Y83" i="65" s="1"/>
  <c r="AF83" i="65"/>
  <c r="I84" i="65"/>
  <c r="J84" i="65" s="1"/>
  <c r="Y84" i="65" s="1"/>
  <c r="AF84" i="65"/>
  <c r="I85" i="65"/>
  <c r="J85" i="65" s="1"/>
  <c r="Y85" i="65" s="1"/>
  <c r="AF85" i="65"/>
  <c r="I86" i="65"/>
  <c r="J86" i="65" s="1"/>
  <c r="Y86" i="65" s="1"/>
  <c r="AF86" i="65"/>
  <c r="I87" i="65"/>
  <c r="J87" i="65" s="1"/>
  <c r="Y87" i="65" s="1"/>
  <c r="AF87" i="65"/>
  <c r="I88" i="65"/>
  <c r="J88" i="65" s="1"/>
  <c r="Y88" i="65" s="1"/>
  <c r="AF88" i="65"/>
  <c r="I89" i="65"/>
  <c r="J89" i="65" s="1"/>
  <c r="Y89" i="65" s="1"/>
  <c r="AF89" i="65"/>
  <c r="I90" i="65"/>
  <c r="J90" i="65" s="1"/>
  <c r="Y90" i="65" s="1"/>
  <c r="AF90" i="65"/>
  <c r="I91" i="65"/>
  <c r="J91" i="65" s="1"/>
  <c r="Y91" i="65" s="1"/>
  <c r="AF91" i="65"/>
  <c r="I92" i="65"/>
  <c r="J92" i="65" s="1"/>
  <c r="Y92" i="65" s="1"/>
  <c r="AF92" i="65"/>
  <c r="I93" i="65"/>
  <c r="J93" i="65" s="1"/>
  <c r="Y93" i="65" s="1"/>
  <c r="AF93" i="65"/>
  <c r="I94" i="65"/>
  <c r="J94" i="65" s="1"/>
  <c r="Y94" i="65" s="1"/>
  <c r="AF94" i="65"/>
  <c r="I95" i="65"/>
  <c r="J95" i="65" s="1"/>
  <c r="Y95" i="65" s="1"/>
  <c r="AF95" i="65"/>
  <c r="I96" i="65"/>
  <c r="J96" i="65" s="1"/>
  <c r="Y96" i="65" s="1"/>
  <c r="AF96" i="65"/>
  <c r="I97" i="65"/>
  <c r="J97" i="65" s="1"/>
  <c r="Y97" i="65" s="1"/>
  <c r="AF97" i="65"/>
  <c r="I98" i="65"/>
  <c r="J98" i="65" s="1"/>
  <c r="Y98" i="65" s="1"/>
  <c r="AF98" i="65"/>
  <c r="I99" i="65"/>
  <c r="J99" i="65" s="1"/>
  <c r="Y99" i="65" s="1"/>
  <c r="AF99" i="65"/>
  <c r="I100" i="65"/>
  <c r="J100" i="65" s="1"/>
  <c r="Y100" i="65" s="1"/>
  <c r="AF100" i="65"/>
  <c r="I101" i="65"/>
  <c r="J101" i="65" s="1"/>
  <c r="Y101" i="65" s="1"/>
  <c r="AF101" i="65"/>
  <c r="I102" i="65"/>
  <c r="J102" i="65" s="1"/>
  <c r="Y102" i="65" s="1"/>
  <c r="AF102" i="65"/>
  <c r="I103" i="65"/>
  <c r="J103" i="65" s="1"/>
  <c r="Y103" i="65" s="1"/>
  <c r="AF103" i="65"/>
  <c r="I105" i="65"/>
  <c r="J105" i="65" s="1"/>
  <c r="Y105" i="65" s="1"/>
  <c r="AF105" i="65"/>
  <c r="F108" i="65"/>
  <c r="AR108" i="65"/>
  <c r="M6" i="186" s="1"/>
  <c r="AU108" i="65"/>
  <c r="N6" i="186" s="1"/>
  <c r="K7" i="186"/>
  <c r="AX95" i="75"/>
  <c r="O13" i="186" s="1"/>
  <c r="AO95" i="75"/>
  <c r="L13" i="186" s="1"/>
  <c r="AJ53" i="74"/>
  <c r="X11" i="35" s="1"/>
  <c r="AK104" i="67"/>
  <c r="K10" i="186" s="1"/>
  <c r="AO108" i="65"/>
  <c r="L6" i="186" s="1"/>
  <c r="AK108" i="65"/>
  <c r="K6" i="186" s="1"/>
  <c r="AD6" i="35"/>
  <c r="BA90" i="85"/>
  <c r="K8" i="82"/>
  <c r="AA6" i="35"/>
  <c r="AR90" i="85"/>
  <c r="Z6" i="35"/>
  <c r="AO90" i="85"/>
  <c r="AK90" i="85"/>
  <c r="Y6" i="35"/>
  <c r="AX61" i="76"/>
  <c r="AC13" i="35" s="1"/>
  <c r="AU61" i="76"/>
  <c r="AB13" i="35" s="1"/>
  <c r="AR61" i="76"/>
  <c r="AA13" i="35" s="1"/>
  <c r="AO61" i="76"/>
  <c r="BB47" i="76"/>
  <c r="AL61" i="76"/>
  <c r="BB9" i="76"/>
  <c r="BB14" i="76"/>
  <c r="BB18" i="76"/>
  <c r="BB55" i="76"/>
  <c r="BB39" i="76"/>
  <c r="BB54" i="76"/>
  <c r="BB51" i="76"/>
  <c r="BB46" i="76"/>
  <c r="BB21" i="76"/>
  <c r="BB13" i="76"/>
  <c r="BB17" i="76"/>
  <c r="AI61" i="76"/>
  <c r="X13" i="35" s="1"/>
  <c r="BB8" i="76"/>
  <c r="AZ95" i="75"/>
  <c r="AC12" i="35" s="1"/>
  <c r="AN53" i="74"/>
  <c r="Y11" i="35" s="1"/>
  <c r="AT104" i="67"/>
  <c r="AR105" i="67" s="1"/>
  <c r="BD66" i="67"/>
  <c r="BD96" i="67"/>
  <c r="BD58" i="67"/>
  <c r="BD50" i="67"/>
  <c r="BD103" i="67"/>
  <c r="BD92" i="67"/>
  <c r="BD102" i="67"/>
  <c r="BD94" i="67"/>
  <c r="BD89" i="67"/>
  <c r="BD86" i="67"/>
  <c r="BD78" i="67"/>
  <c r="BD70" i="67"/>
  <c r="BD62" i="67"/>
  <c r="BD54" i="67"/>
  <c r="BD49" i="67"/>
  <c r="BD46" i="67"/>
  <c r="BD98" i="67"/>
  <c r="BD90" i="67"/>
  <c r="BD82" i="67"/>
  <c r="BD74" i="67"/>
  <c r="BD72" i="67"/>
  <c r="BD48" i="67"/>
  <c r="AT108" i="65"/>
  <c r="AA5" i="35" s="1"/>
  <c r="AZ108" i="65"/>
  <c r="AC5" i="35" s="1"/>
  <c r="AW108" i="65"/>
  <c r="AU109" i="65" s="1"/>
  <c r="AQ108" i="65"/>
  <c r="Z5" i="35" s="1"/>
  <c r="X6" i="35"/>
  <c r="AG90" i="85"/>
  <c r="BD90" i="65"/>
  <c r="BD67" i="65"/>
  <c r="BD95" i="65"/>
  <c r="BD78" i="65"/>
  <c r="BD72" i="65"/>
  <c r="BD79" i="65"/>
  <c r="BD77" i="65"/>
  <c r="BD92" i="65"/>
  <c r="BD88" i="65"/>
  <c r="BD96" i="65"/>
  <c r="BD71" i="65"/>
  <c r="BD81" i="65"/>
  <c r="BD100" i="65"/>
  <c r="BD89" i="65"/>
  <c r="BD66" i="65"/>
  <c r="BD101" i="65"/>
  <c r="BD99" i="65"/>
  <c r="BD82" i="65"/>
  <c r="BD65" i="65"/>
  <c r="BD85" i="65"/>
  <c r="BD70" i="65"/>
  <c r="BD94" i="65"/>
  <c r="BD75" i="65"/>
  <c r="BD98" i="65"/>
  <c r="BD80" i="65"/>
  <c r="BD97" i="65"/>
  <c r="BD93" i="65"/>
  <c r="BD74" i="65"/>
  <c r="BD68" i="65"/>
  <c r="BD91" i="65"/>
  <c r="BD73" i="65"/>
  <c r="BD63" i="65"/>
  <c r="BD64" i="65"/>
  <c r="BD69" i="65"/>
  <c r="BD87" i="65"/>
  <c r="BD102" i="65"/>
  <c r="BD62" i="65"/>
  <c r="BD86" i="65"/>
  <c r="BD103" i="65"/>
  <c r="BD105" i="65"/>
  <c r="BD76" i="65"/>
  <c r="BD83" i="65"/>
  <c r="BD84" i="65"/>
  <c r="AN83" i="202"/>
  <c r="AQ83" i="202"/>
  <c r="AK83" i="202"/>
  <c r="AT83" i="202"/>
  <c r="AB19" i="35" s="1"/>
  <c r="AU83" i="202"/>
  <c r="O20" i="186" s="1"/>
  <c r="AW83" i="202"/>
  <c r="AH83" i="202"/>
  <c r="AL58" i="80"/>
  <c r="AI70" i="79"/>
  <c r="K18" i="186" s="1"/>
  <c r="AI58" i="80"/>
  <c r="X14" i="35" s="1"/>
  <c r="AF58" i="80"/>
  <c r="J15" i="186" s="1"/>
  <c r="AV58" i="80"/>
  <c r="O15" i="186" s="1"/>
  <c r="AT101" i="77"/>
  <c r="AH101" i="77"/>
  <c r="BA98" i="77"/>
  <c r="BA47" i="77"/>
  <c r="AI101" i="77"/>
  <c r="K19" i="186" s="1"/>
  <c r="AK101" i="77"/>
  <c r="Y18" i="35" s="1"/>
  <c r="AF101" i="77"/>
  <c r="J19" i="186" s="1"/>
  <c r="BA53" i="79"/>
  <c r="BA61" i="79"/>
  <c r="K17" i="186"/>
  <c r="AF61" i="82"/>
  <c r="J17" i="186" s="1"/>
  <c r="AU105" i="81"/>
  <c r="O16" i="186" s="1"/>
  <c r="AI105" i="81"/>
  <c r="K16" i="186" s="1"/>
  <c r="AF105" i="81"/>
  <c r="J16" i="186" s="1"/>
  <c r="P1" i="86"/>
  <c r="AU61" i="82"/>
  <c r="O17" i="186" s="1"/>
  <c r="AL61" i="82"/>
  <c r="L17" i="186" s="1"/>
  <c r="H4" i="27"/>
  <c r="P1" i="66"/>
  <c r="P1" i="85"/>
  <c r="P1" i="67"/>
  <c r="N40" i="66" l="1"/>
  <c r="L40" i="66"/>
  <c r="P40" i="66"/>
  <c r="O40" i="66"/>
  <c r="M40" i="66"/>
  <c r="L41" i="66"/>
  <c r="P41" i="66"/>
  <c r="N41" i="66"/>
  <c r="O41" i="66"/>
  <c r="M41" i="66"/>
  <c r="L42" i="66"/>
  <c r="P42" i="66"/>
  <c r="M42" i="66"/>
  <c r="N42" i="66"/>
  <c r="O42" i="66"/>
  <c r="O43" i="66"/>
  <c r="L43" i="66"/>
  <c r="N43" i="66"/>
  <c r="P43" i="66"/>
  <c r="M43" i="66"/>
  <c r="M44" i="66"/>
  <c r="P44" i="66"/>
  <c r="N44" i="66"/>
  <c r="O44" i="66"/>
  <c r="L44" i="66"/>
  <c r="N45" i="66"/>
  <c r="L45" i="66"/>
  <c r="O45" i="66"/>
  <c r="P45" i="66"/>
  <c r="M45" i="66"/>
  <c r="L46" i="66"/>
  <c r="P46" i="66"/>
  <c r="O46" i="66"/>
  <c r="M46" i="66"/>
  <c r="N46" i="66"/>
  <c r="N47" i="66"/>
  <c r="P47" i="66"/>
  <c r="O47" i="66"/>
  <c r="M47" i="66"/>
  <c r="L47" i="66"/>
  <c r="L48" i="66"/>
  <c r="O48" i="66"/>
  <c r="P48" i="66"/>
  <c r="M48" i="66"/>
  <c r="N48" i="66"/>
  <c r="N49" i="66"/>
  <c r="L49" i="66"/>
  <c r="M49" i="66"/>
  <c r="O49" i="66"/>
  <c r="P49" i="66"/>
  <c r="M50" i="66"/>
  <c r="N50" i="66"/>
  <c r="O50" i="66"/>
  <c r="L50" i="66"/>
  <c r="P50" i="66"/>
  <c r="L51" i="66"/>
  <c r="P51" i="66"/>
  <c r="N51" i="66"/>
  <c r="O51" i="66"/>
  <c r="M51" i="66"/>
  <c r="N52" i="66"/>
  <c r="L52" i="66"/>
  <c r="M52" i="66"/>
  <c r="P52" i="66"/>
  <c r="O52" i="66"/>
  <c r="N53" i="66"/>
  <c r="O53" i="66"/>
  <c r="P53" i="66"/>
  <c r="L53" i="66"/>
  <c r="M53" i="66"/>
  <c r="N54" i="66"/>
  <c r="M54" i="66"/>
  <c r="P54" i="66"/>
  <c r="L54" i="66"/>
  <c r="O54" i="66"/>
  <c r="O55" i="66"/>
  <c r="M55" i="66"/>
  <c r="N55" i="66"/>
  <c r="L55" i="66"/>
  <c r="P55" i="66"/>
  <c r="N56" i="66"/>
  <c r="L56" i="66"/>
  <c r="P56" i="66"/>
  <c r="O56" i="66"/>
  <c r="M56" i="66"/>
  <c r="P57" i="66"/>
  <c r="M57" i="66"/>
  <c r="O57" i="66"/>
  <c r="N57" i="66"/>
  <c r="L57" i="66"/>
  <c r="M58" i="66"/>
  <c r="N58" i="66"/>
  <c r="L58" i="66"/>
  <c r="O58" i="66"/>
  <c r="P58" i="66"/>
  <c r="N59" i="66"/>
  <c r="O59" i="66"/>
  <c r="L59" i="66"/>
  <c r="P59" i="66"/>
  <c r="M59" i="66"/>
  <c r="O60" i="66"/>
  <c r="L60" i="66"/>
  <c r="M60" i="66"/>
  <c r="P60" i="66"/>
  <c r="N60" i="66"/>
  <c r="P61" i="66"/>
  <c r="M61" i="66"/>
  <c r="N61" i="66"/>
  <c r="L61" i="66"/>
  <c r="O61" i="66"/>
  <c r="P62" i="66"/>
  <c r="L62" i="66"/>
  <c r="M62" i="66"/>
  <c r="O62" i="66"/>
  <c r="N62" i="66"/>
  <c r="L63" i="66"/>
  <c r="M63" i="66"/>
  <c r="O63" i="66"/>
  <c r="N63" i="66"/>
  <c r="P63" i="66"/>
  <c r="O64" i="66"/>
  <c r="L64" i="66"/>
  <c r="M64" i="66"/>
  <c r="P64" i="66"/>
  <c r="N64" i="66"/>
  <c r="O65" i="66"/>
  <c r="N65" i="66"/>
  <c r="L65" i="66"/>
  <c r="M65" i="66"/>
  <c r="P65" i="66"/>
  <c r="P66" i="66"/>
  <c r="L66" i="66"/>
  <c r="O66" i="66"/>
  <c r="N66" i="66"/>
  <c r="M66" i="66"/>
  <c r="P67" i="66"/>
  <c r="N67" i="66"/>
  <c r="M67" i="66"/>
  <c r="O67" i="66"/>
  <c r="L67" i="66"/>
  <c r="M68" i="66"/>
  <c r="N68" i="66"/>
  <c r="P68" i="66"/>
  <c r="L68" i="66"/>
  <c r="O68" i="66"/>
  <c r="L69" i="66"/>
  <c r="O69" i="66"/>
  <c r="N69" i="66"/>
  <c r="M69" i="66"/>
  <c r="P69" i="66"/>
  <c r="N70" i="66"/>
  <c r="L70" i="66"/>
  <c r="O70" i="66"/>
  <c r="M70" i="66"/>
  <c r="P70" i="66"/>
  <c r="L71" i="66"/>
  <c r="M71" i="66"/>
  <c r="N71" i="66"/>
  <c r="P71" i="66"/>
  <c r="O71" i="66"/>
  <c r="O72" i="66"/>
  <c r="N72" i="66"/>
  <c r="P72" i="66"/>
  <c r="L72" i="66"/>
  <c r="M72" i="66"/>
  <c r="L73" i="66"/>
  <c r="O73" i="66"/>
  <c r="M73" i="66"/>
  <c r="N73" i="66"/>
  <c r="P73" i="66"/>
  <c r="L74" i="66"/>
  <c r="O74" i="66"/>
  <c r="N74" i="66"/>
  <c r="M74" i="66"/>
  <c r="P74" i="66"/>
  <c r="N75" i="66"/>
  <c r="L75" i="66"/>
  <c r="O75" i="66"/>
  <c r="P75" i="66"/>
  <c r="M75" i="66"/>
  <c r="N76" i="66"/>
  <c r="O76" i="66"/>
  <c r="L76" i="66"/>
  <c r="M76" i="66"/>
  <c r="P76" i="66"/>
  <c r="M77" i="66"/>
  <c r="P77" i="66"/>
  <c r="L77" i="66"/>
  <c r="N77" i="66"/>
  <c r="O77" i="66"/>
  <c r="P78" i="66"/>
  <c r="M78" i="66"/>
  <c r="O78" i="66"/>
  <c r="L78" i="66"/>
  <c r="N78" i="66"/>
  <c r="N79" i="66"/>
  <c r="M79" i="66"/>
  <c r="P79" i="66"/>
  <c r="O79" i="66"/>
  <c r="L79" i="66"/>
  <c r="L80" i="66"/>
  <c r="M80" i="66"/>
  <c r="N80" i="66"/>
  <c r="P80" i="66"/>
  <c r="O80" i="66"/>
  <c r="M81" i="66"/>
  <c r="N81" i="66"/>
  <c r="O81" i="66"/>
  <c r="P81" i="66"/>
  <c r="L81" i="66"/>
  <c r="P82" i="66"/>
  <c r="L82" i="66"/>
  <c r="O82" i="66"/>
  <c r="N82" i="66"/>
  <c r="M82" i="66"/>
  <c r="L83" i="66"/>
  <c r="M83" i="66"/>
  <c r="P83" i="66"/>
  <c r="O83" i="66"/>
  <c r="N83" i="66"/>
  <c r="N84" i="66"/>
  <c r="O84" i="66"/>
  <c r="P84" i="66"/>
  <c r="L84" i="66"/>
  <c r="M84" i="66"/>
  <c r="L85" i="66"/>
  <c r="P85" i="66"/>
  <c r="N85" i="66"/>
  <c r="O85" i="66"/>
  <c r="M85" i="66"/>
  <c r="N86" i="66"/>
  <c r="L86" i="66"/>
  <c r="P86" i="66"/>
  <c r="O86" i="66"/>
  <c r="M86" i="66"/>
  <c r="O87" i="66"/>
  <c r="P87" i="66"/>
  <c r="N87" i="66"/>
  <c r="M87" i="66"/>
  <c r="L87" i="66"/>
  <c r="N88" i="66"/>
  <c r="O88" i="66"/>
  <c r="L88" i="66"/>
  <c r="M88" i="66"/>
  <c r="P88" i="66"/>
  <c r="N62" i="65"/>
  <c r="L62" i="65"/>
  <c r="M62" i="65"/>
  <c r="P62" i="65"/>
  <c r="O62" i="65"/>
  <c r="M63" i="65"/>
  <c r="O63" i="65"/>
  <c r="N63" i="65"/>
  <c r="P63" i="65"/>
  <c r="L63" i="65"/>
  <c r="L64" i="65"/>
  <c r="P64" i="65"/>
  <c r="M64" i="65"/>
  <c r="O64" i="65"/>
  <c r="N64" i="65"/>
  <c r="M65" i="65"/>
  <c r="N65" i="65"/>
  <c r="P65" i="65"/>
  <c r="L65" i="65"/>
  <c r="O65" i="65"/>
  <c r="M66" i="65"/>
  <c r="N66" i="65"/>
  <c r="P66" i="65"/>
  <c r="O66" i="65"/>
  <c r="L66" i="65"/>
  <c r="L67" i="65"/>
  <c r="O67" i="65"/>
  <c r="P67" i="65"/>
  <c r="N67" i="65"/>
  <c r="M67" i="65"/>
  <c r="L68" i="65"/>
  <c r="O68" i="65"/>
  <c r="M68" i="65"/>
  <c r="P68" i="65"/>
  <c r="N68" i="65"/>
  <c r="M69" i="65"/>
  <c r="L69" i="65"/>
  <c r="O69" i="65"/>
  <c r="P69" i="65"/>
  <c r="N69" i="65"/>
  <c r="P70" i="65"/>
  <c r="O70" i="65"/>
  <c r="M70" i="65"/>
  <c r="L70" i="65"/>
  <c r="N70" i="65"/>
  <c r="M71" i="65"/>
  <c r="L71" i="65"/>
  <c r="O71" i="65"/>
  <c r="P71" i="65"/>
  <c r="N71" i="65"/>
  <c r="O72" i="65"/>
  <c r="L72" i="65"/>
  <c r="P72" i="65"/>
  <c r="N72" i="65"/>
  <c r="M72" i="65"/>
  <c r="M73" i="65"/>
  <c r="O73" i="65"/>
  <c r="L73" i="65"/>
  <c r="P73" i="65"/>
  <c r="N73" i="65"/>
  <c r="P74" i="65"/>
  <c r="O74" i="65"/>
  <c r="M74" i="65"/>
  <c r="L74" i="65"/>
  <c r="N74" i="65"/>
  <c r="M75" i="65"/>
  <c r="P75" i="65"/>
  <c r="L75" i="65"/>
  <c r="O75" i="65"/>
  <c r="N75" i="65"/>
  <c r="N76" i="65"/>
  <c r="P76" i="65"/>
  <c r="O76" i="65"/>
  <c r="L76" i="65"/>
  <c r="M76" i="65"/>
  <c r="N77" i="65"/>
  <c r="L77" i="65"/>
  <c r="P77" i="65"/>
  <c r="M77" i="65"/>
  <c r="O77" i="65"/>
  <c r="L78" i="65"/>
  <c r="P78" i="65"/>
  <c r="O78" i="65"/>
  <c r="M78" i="65"/>
  <c r="N78" i="65"/>
  <c r="N79" i="65"/>
  <c r="L79" i="65"/>
  <c r="O79" i="65"/>
  <c r="M79" i="65"/>
  <c r="P79" i="65"/>
  <c r="L80" i="65"/>
  <c r="O80" i="65"/>
  <c r="N80" i="65"/>
  <c r="P80" i="65"/>
  <c r="M80" i="65"/>
  <c r="L81" i="65"/>
  <c r="P81" i="65"/>
  <c r="N81" i="65"/>
  <c r="M81" i="65"/>
  <c r="O81" i="65"/>
  <c r="N82" i="65"/>
  <c r="P82" i="65"/>
  <c r="M82" i="65"/>
  <c r="L82" i="65"/>
  <c r="O82" i="65"/>
  <c r="O83" i="65"/>
  <c r="M83" i="65"/>
  <c r="P83" i="65"/>
  <c r="L83" i="65"/>
  <c r="N83" i="65"/>
  <c r="L84" i="65"/>
  <c r="P84" i="65"/>
  <c r="M84" i="65"/>
  <c r="O84" i="65"/>
  <c r="N84" i="65"/>
  <c r="L85" i="65"/>
  <c r="O85" i="65"/>
  <c r="P85" i="65"/>
  <c r="M85" i="65"/>
  <c r="N85" i="65"/>
  <c r="N86" i="65"/>
  <c r="O86" i="65"/>
  <c r="M86" i="65"/>
  <c r="L86" i="65"/>
  <c r="P86" i="65"/>
  <c r="N87" i="65"/>
  <c r="P87" i="65"/>
  <c r="L87" i="65"/>
  <c r="O87" i="65"/>
  <c r="M87" i="65"/>
  <c r="L88" i="65"/>
  <c r="N88" i="65"/>
  <c r="O88" i="65"/>
  <c r="M88" i="65"/>
  <c r="P88" i="65"/>
  <c r="P89" i="65"/>
  <c r="M89" i="65"/>
  <c r="L89" i="65"/>
  <c r="O89" i="65"/>
  <c r="N89" i="65"/>
  <c r="N90" i="65"/>
  <c r="O90" i="65"/>
  <c r="M90" i="65"/>
  <c r="L90" i="65"/>
  <c r="P90" i="65"/>
  <c r="M91" i="65"/>
  <c r="P91" i="65"/>
  <c r="N91" i="65"/>
  <c r="L91" i="65"/>
  <c r="O91" i="65"/>
  <c r="P92" i="65"/>
  <c r="M92" i="65"/>
  <c r="L92" i="65"/>
  <c r="N92" i="65"/>
  <c r="O92" i="65"/>
  <c r="N93" i="65"/>
  <c r="L93" i="65"/>
  <c r="M93" i="65"/>
  <c r="P93" i="65"/>
  <c r="O93" i="65"/>
  <c r="P94" i="65"/>
  <c r="M94" i="65"/>
  <c r="N94" i="65"/>
  <c r="O94" i="65"/>
  <c r="L94" i="65"/>
  <c r="L95" i="65"/>
  <c r="P95" i="65"/>
  <c r="N95" i="65"/>
  <c r="O95" i="65"/>
  <c r="M95" i="65"/>
  <c r="P96" i="65"/>
  <c r="L96" i="65"/>
  <c r="M96" i="65"/>
  <c r="N96" i="65"/>
  <c r="O96" i="65"/>
  <c r="P97" i="65"/>
  <c r="L97" i="65"/>
  <c r="M97" i="65"/>
  <c r="O97" i="65"/>
  <c r="N97" i="65"/>
  <c r="N98" i="65"/>
  <c r="M98" i="65"/>
  <c r="O98" i="65"/>
  <c r="P98" i="65"/>
  <c r="L98" i="65"/>
  <c r="N99" i="65"/>
  <c r="L99" i="65"/>
  <c r="O99" i="65"/>
  <c r="P99" i="65"/>
  <c r="M99" i="65"/>
  <c r="L100" i="65"/>
  <c r="P100" i="65"/>
  <c r="M100" i="65"/>
  <c r="N100" i="65"/>
  <c r="O100" i="65"/>
  <c r="L101" i="65"/>
  <c r="P101" i="65"/>
  <c r="O101" i="65"/>
  <c r="M101" i="65"/>
  <c r="N101" i="65"/>
  <c r="L102" i="65"/>
  <c r="O102" i="65"/>
  <c r="P102" i="65"/>
  <c r="N102" i="65"/>
  <c r="M102" i="65"/>
  <c r="L103" i="65"/>
  <c r="P103" i="65"/>
  <c r="M103" i="65"/>
  <c r="N103" i="65"/>
  <c r="O103" i="65"/>
  <c r="L105" i="65"/>
  <c r="N105" i="65"/>
  <c r="P105" i="65"/>
  <c r="M105" i="65"/>
  <c r="O105" i="65"/>
  <c r="AW180" i="78"/>
  <c r="AU181" i="78" s="1"/>
  <c r="AT180" i="78"/>
  <c r="AR181" i="78" s="1"/>
  <c r="AF180" i="78"/>
  <c r="S4" i="35" s="1"/>
  <c r="AZ180" i="78"/>
  <c r="BD139" i="78"/>
  <c r="BC180" i="78"/>
  <c r="BA181" i="78" s="1"/>
  <c r="AQ180" i="78"/>
  <c r="AO181" i="78" s="1"/>
  <c r="AJ180" i="78"/>
  <c r="AG181" i="78" s="1"/>
  <c r="G14" i="35"/>
  <c r="I15" i="186"/>
  <c r="G16" i="35"/>
  <c r="I17" i="186"/>
  <c r="G17" i="35"/>
  <c r="I18" i="186"/>
  <c r="G18" i="35"/>
  <c r="I19" i="186"/>
  <c r="G11" i="35"/>
  <c r="I12" i="186"/>
  <c r="G12" i="35"/>
  <c r="I13" i="186"/>
  <c r="G19" i="35"/>
  <c r="I20" i="186"/>
  <c r="G15" i="35"/>
  <c r="I16" i="186"/>
  <c r="AR102" i="77"/>
  <c r="AB18" i="35"/>
  <c r="G13" i="35"/>
  <c r="I14" i="186"/>
  <c r="G9" i="35"/>
  <c r="I10" i="186"/>
  <c r="G7" i="35"/>
  <c r="I8" i="186"/>
  <c r="G5" i="35"/>
  <c r="I6" i="186"/>
  <c r="AF102" i="77"/>
  <c r="X18" i="35"/>
  <c r="G4" i="35"/>
  <c r="I5" i="186"/>
  <c r="AU62" i="82"/>
  <c r="AC16" i="35"/>
  <c r="AM62" i="76"/>
  <c r="Z13" i="35"/>
  <c r="AJ62" i="76"/>
  <c r="Y13" i="35"/>
  <c r="AC19" i="35"/>
  <c r="AA19" i="35"/>
  <c r="Z19" i="35"/>
  <c r="Y19" i="35"/>
  <c r="X19" i="35"/>
  <c r="AV59" i="80"/>
  <c r="AC14" i="35"/>
  <c r="AJ59" i="80"/>
  <c r="Y14" i="35"/>
  <c r="J86" i="77"/>
  <c r="X86" i="77" s="1"/>
  <c r="L86" i="77" s="1"/>
  <c r="J95" i="77"/>
  <c r="X95" i="77" s="1"/>
  <c r="J33" i="77"/>
  <c r="X33" i="77" s="1"/>
  <c r="P33" i="77" s="1"/>
  <c r="J88" i="77"/>
  <c r="X88" i="77" s="1"/>
  <c r="L88" i="77" s="1"/>
  <c r="J43" i="77"/>
  <c r="X43" i="77" s="1"/>
  <c r="N43" i="77" s="1"/>
  <c r="J13" i="202"/>
  <c r="X13" i="202" s="1"/>
  <c r="J40" i="77"/>
  <c r="X40" i="77" s="1"/>
  <c r="T40" i="77" s="1"/>
  <c r="J49" i="77"/>
  <c r="X49" i="77" s="1"/>
  <c r="J85" i="77"/>
  <c r="X85" i="77" s="1"/>
  <c r="O85" i="77" s="1"/>
  <c r="J37" i="77"/>
  <c r="X37" i="77" s="1"/>
  <c r="M37" i="77" s="1"/>
  <c r="J36" i="202"/>
  <c r="X36" i="202" s="1"/>
  <c r="J34" i="202"/>
  <c r="X34" i="202" s="1"/>
  <c r="J29" i="202"/>
  <c r="X29" i="202" s="1"/>
  <c r="J12" i="202"/>
  <c r="X12" i="202" s="1"/>
  <c r="J8" i="202"/>
  <c r="X8" i="202" s="1"/>
  <c r="J38" i="202"/>
  <c r="X38" i="202" s="1"/>
  <c r="J26" i="82"/>
  <c r="X26" i="82" s="1"/>
  <c r="J63" i="75"/>
  <c r="Y63" i="75" s="1"/>
  <c r="J22" i="80"/>
  <c r="X22" i="80" s="1"/>
  <c r="J65" i="202"/>
  <c r="X65" i="202" s="1"/>
  <c r="J27" i="202"/>
  <c r="X27" i="202" s="1"/>
  <c r="J31" i="202"/>
  <c r="X31" i="202" s="1"/>
  <c r="J25" i="202"/>
  <c r="X25" i="202" s="1"/>
  <c r="J22" i="202"/>
  <c r="X22" i="202" s="1"/>
  <c r="J26" i="202"/>
  <c r="X26" i="202" s="1"/>
  <c r="J32" i="202"/>
  <c r="X32" i="202" s="1"/>
  <c r="J23" i="202"/>
  <c r="X23" i="202" s="1"/>
  <c r="J28" i="202"/>
  <c r="X28" i="202" s="1"/>
  <c r="J24" i="202"/>
  <c r="X24" i="202" s="1"/>
  <c r="J30" i="202"/>
  <c r="X30" i="202" s="1"/>
  <c r="J51" i="202"/>
  <c r="X51" i="202" s="1"/>
  <c r="J17" i="79"/>
  <c r="X17" i="79" s="1"/>
  <c r="J25" i="79"/>
  <c r="X25" i="79" s="1"/>
  <c r="J70" i="202"/>
  <c r="X70" i="202" s="1"/>
  <c r="J87" i="77"/>
  <c r="X87" i="77" s="1"/>
  <c r="J96" i="77"/>
  <c r="X96" i="77" s="1"/>
  <c r="O96" i="77" s="1"/>
  <c r="J34" i="77"/>
  <c r="X34" i="77" s="1"/>
  <c r="J48" i="77"/>
  <c r="X48" i="77" s="1"/>
  <c r="L48" i="77" s="1"/>
  <c r="J89" i="77"/>
  <c r="X89" i="77" s="1"/>
  <c r="P89" i="77" s="1"/>
  <c r="J36" i="77"/>
  <c r="X36" i="77" s="1"/>
  <c r="J155" i="78"/>
  <c r="Y155" i="78" s="1"/>
  <c r="P155" i="78" s="1"/>
  <c r="J147" i="78"/>
  <c r="Y147" i="78" s="1"/>
  <c r="L147" i="78" s="1"/>
  <c r="J139" i="78"/>
  <c r="Y139" i="78" s="1"/>
  <c r="P139" i="78" s="1"/>
  <c r="J59" i="79"/>
  <c r="X59" i="79" s="1"/>
  <c r="L59" i="79" s="1"/>
  <c r="J12" i="76"/>
  <c r="X12" i="76" s="1"/>
  <c r="J44" i="202"/>
  <c r="X44" i="202" s="1"/>
  <c r="J49" i="202"/>
  <c r="X49" i="202" s="1"/>
  <c r="J68" i="202"/>
  <c r="X68" i="202" s="1"/>
  <c r="J36" i="79"/>
  <c r="X36" i="79" s="1"/>
  <c r="J43" i="202"/>
  <c r="X43" i="202" s="1"/>
  <c r="J23" i="76"/>
  <c r="X23" i="76" s="1"/>
  <c r="J48" i="202"/>
  <c r="X48" i="202" s="1"/>
  <c r="J41" i="79"/>
  <c r="X41" i="79" s="1"/>
  <c r="J22" i="79"/>
  <c r="X22" i="79" s="1"/>
  <c r="J40" i="79"/>
  <c r="X40" i="79" s="1"/>
  <c r="J41" i="202"/>
  <c r="X41" i="202" s="1"/>
  <c r="J42" i="79"/>
  <c r="X42" i="79" s="1"/>
  <c r="J29" i="82"/>
  <c r="X29" i="82" s="1"/>
  <c r="J13" i="82"/>
  <c r="X13" i="82" s="1"/>
  <c r="J58" i="202"/>
  <c r="X58" i="202" s="1"/>
  <c r="J13" i="79"/>
  <c r="X13" i="79" s="1"/>
  <c r="J47" i="202"/>
  <c r="X47" i="202" s="1"/>
  <c r="J29" i="76"/>
  <c r="X29" i="76" s="1"/>
  <c r="J19" i="80"/>
  <c r="X19" i="80" s="1"/>
  <c r="J21" i="79"/>
  <c r="X21" i="79" s="1"/>
  <c r="J56" i="202"/>
  <c r="X56" i="202" s="1"/>
  <c r="J14" i="79"/>
  <c r="X14" i="79" s="1"/>
  <c r="J55" i="202"/>
  <c r="X55" i="202" s="1"/>
  <c r="J18" i="79"/>
  <c r="X18" i="79" s="1"/>
  <c r="J29" i="79"/>
  <c r="X29" i="79" s="1"/>
  <c r="J37" i="79"/>
  <c r="X37" i="79" s="1"/>
  <c r="J23" i="80"/>
  <c r="X23" i="80" s="1"/>
  <c r="J32" i="79"/>
  <c r="X32" i="79" s="1"/>
  <c r="J66" i="202"/>
  <c r="X66" i="202" s="1"/>
  <c r="J62" i="202"/>
  <c r="X62" i="202" s="1"/>
  <c r="J37" i="82"/>
  <c r="X37" i="82" s="1"/>
  <c r="J39" i="202"/>
  <c r="X39" i="202" s="1"/>
  <c r="J22" i="76"/>
  <c r="X22" i="76" s="1"/>
  <c r="J30" i="80"/>
  <c r="X30" i="80" s="1"/>
  <c r="J40" i="82"/>
  <c r="X40" i="82" s="1"/>
  <c r="J32" i="80"/>
  <c r="X32" i="80" s="1"/>
  <c r="J42" i="82"/>
  <c r="X42" i="82" s="1"/>
  <c r="J67" i="202"/>
  <c r="X67" i="202" s="1"/>
  <c r="J23" i="79"/>
  <c r="X23" i="79" s="1"/>
  <c r="J37" i="76"/>
  <c r="X37" i="76" s="1"/>
  <c r="J42" i="202"/>
  <c r="X42" i="202" s="1"/>
  <c r="J13" i="80"/>
  <c r="X13" i="80" s="1"/>
  <c r="J30" i="82"/>
  <c r="X30" i="82" s="1"/>
  <c r="J60" i="75"/>
  <c r="Y60" i="75" s="1"/>
  <c r="J63" i="202"/>
  <c r="X63" i="202" s="1"/>
  <c r="J29" i="80"/>
  <c r="X29" i="80" s="1"/>
  <c r="J30" i="76"/>
  <c r="X30" i="76" s="1"/>
  <c r="J32" i="82"/>
  <c r="X32" i="82" s="1"/>
  <c r="J30" i="79"/>
  <c r="X30" i="79" s="1"/>
  <c r="J32" i="76"/>
  <c r="X32" i="76" s="1"/>
  <c r="J64" i="75"/>
  <c r="Y64" i="75" s="1"/>
  <c r="J15" i="82"/>
  <c r="X15" i="82" s="1"/>
  <c r="J36" i="82"/>
  <c r="X36" i="82" s="1"/>
  <c r="J41" i="82"/>
  <c r="X41" i="82" s="1"/>
  <c r="J36" i="76"/>
  <c r="X36" i="76" s="1"/>
  <c r="J11" i="77"/>
  <c r="X11" i="77" s="1"/>
  <c r="N11" i="77" s="1"/>
  <c r="J23" i="77"/>
  <c r="X23" i="77" s="1"/>
  <c r="O23" i="77" s="1"/>
  <c r="J38" i="77"/>
  <c r="X38" i="77" s="1"/>
  <c r="R38" i="77" s="1"/>
  <c r="J158" i="78"/>
  <c r="Y158" i="78" s="1"/>
  <c r="P158" i="78" s="1"/>
  <c r="J150" i="78"/>
  <c r="Y150" i="78" s="1"/>
  <c r="M150" i="78" s="1"/>
  <c r="J142" i="78"/>
  <c r="Y142" i="78" s="1"/>
  <c r="T142" i="78" s="1"/>
  <c r="X34" i="81"/>
  <c r="L34" i="81" s="1"/>
  <c r="J75" i="77"/>
  <c r="X75" i="77" s="1"/>
  <c r="O75" i="77" s="1"/>
  <c r="J83" i="77"/>
  <c r="X83" i="77" s="1"/>
  <c r="N83" i="77" s="1"/>
  <c r="J18" i="77"/>
  <c r="X18" i="77" s="1"/>
  <c r="T18" i="77" s="1"/>
  <c r="J12" i="82"/>
  <c r="X12" i="82" s="1"/>
  <c r="J12" i="80"/>
  <c r="X12" i="80" s="1"/>
  <c r="J56" i="75"/>
  <c r="Y56" i="75" s="1"/>
  <c r="J12" i="79"/>
  <c r="X12" i="79" s="1"/>
  <c r="J14" i="82"/>
  <c r="X14" i="82" s="1"/>
  <c r="J22" i="82"/>
  <c r="X22" i="82" s="1"/>
  <c r="J35" i="79"/>
  <c r="X35" i="79" s="1"/>
  <c r="J33" i="79"/>
  <c r="X33" i="79" s="1"/>
  <c r="J61" i="202"/>
  <c r="X61" i="202" s="1"/>
  <c r="J16" i="79"/>
  <c r="X16" i="79" s="1"/>
  <c r="J34" i="79"/>
  <c r="X34" i="79" s="1"/>
  <c r="J15" i="80"/>
  <c r="X15" i="80" s="1"/>
  <c r="J27" i="82"/>
  <c r="X27" i="82" s="1"/>
  <c r="J10" i="82"/>
  <c r="X10" i="82" s="1"/>
  <c r="J43" i="79"/>
  <c r="X43" i="79" s="1"/>
  <c r="J54" i="202"/>
  <c r="X54" i="202" s="1"/>
  <c r="J52" i="202"/>
  <c r="X52" i="202" s="1"/>
  <c r="J53" i="202"/>
  <c r="X53" i="202" s="1"/>
  <c r="J57" i="202"/>
  <c r="X57" i="202" s="1"/>
  <c r="J27" i="76"/>
  <c r="X27" i="76" s="1"/>
  <c r="J17" i="80"/>
  <c r="X17" i="80" s="1"/>
  <c r="J10" i="79"/>
  <c r="X10" i="79" s="1"/>
  <c r="J46" i="202"/>
  <c r="X46" i="202" s="1"/>
  <c r="J28" i="79"/>
  <c r="X28" i="79" s="1"/>
  <c r="J46" i="79"/>
  <c r="X46" i="79" s="1"/>
  <c r="J11" i="79"/>
  <c r="X11" i="79" s="1"/>
  <c r="J31" i="82"/>
  <c r="X31" i="82" s="1"/>
  <c r="J19" i="79"/>
  <c r="X19" i="79" s="1"/>
  <c r="J23" i="82"/>
  <c r="X23" i="82" s="1"/>
  <c r="J74" i="202"/>
  <c r="X74" i="202" s="1"/>
  <c r="J31" i="76"/>
  <c r="X31" i="76" s="1"/>
  <c r="J21" i="80"/>
  <c r="X21" i="80" s="1"/>
  <c r="J33" i="82"/>
  <c r="X33" i="82" s="1"/>
  <c r="J31" i="79"/>
  <c r="X31" i="79" s="1"/>
  <c r="J27" i="79"/>
  <c r="X27" i="79" s="1"/>
  <c r="J24" i="82"/>
  <c r="X24" i="82" s="1"/>
  <c r="J60" i="202"/>
  <c r="X60" i="202" s="1"/>
  <c r="J20" i="79"/>
  <c r="X20" i="79" s="1"/>
  <c r="J24" i="79"/>
  <c r="X24" i="79" s="1"/>
  <c r="J25" i="82"/>
  <c r="X25" i="82" s="1"/>
  <c r="J33" i="76"/>
  <c r="X33" i="76" s="1"/>
  <c r="J35" i="82"/>
  <c r="X35" i="82" s="1"/>
  <c r="J59" i="202"/>
  <c r="X59" i="202" s="1"/>
  <c r="J47" i="79"/>
  <c r="X47" i="79" s="1"/>
  <c r="J75" i="202"/>
  <c r="X75" i="202" s="1"/>
  <c r="J45" i="79"/>
  <c r="X45" i="79" s="1"/>
  <c r="J26" i="79"/>
  <c r="X26" i="79" s="1"/>
  <c r="J35" i="76"/>
  <c r="X35" i="76" s="1"/>
  <c r="J27" i="80"/>
  <c r="X27" i="80" s="1"/>
  <c r="J17" i="82"/>
  <c r="X17" i="82" s="1"/>
  <c r="J19" i="82"/>
  <c r="X19" i="82" s="1"/>
  <c r="J38" i="76"/>
  <c r="X38" i="76" s="1"/>
  <c r="J20" i="82"/>
  <c r="X20" i="82" s="1"/>
  <c r="J69" i="75"/>
  <c r="Y69" i="75" s="1"/>
  <c r="J45" i="202"/>
  <c r="X45" i="202" s="1"/>
  <c r="J21" i="82"/>
  <c r="X21" i="82" s="1"/>
  <c r="J24" i="76"/>
  <c r="X24" i="76" s="1"/>
  <c r="J14" i="80"/>
  <c r="X14" i="80" s="1"/>
  <c r="J26" i="76"/>
  <c r="X26" i="76" s="1"/>
  <c r="J16" i="80"/>
  <c r="X16" i="80" s="1"/>
  <c r="J28" i="82"/>
  <c r="X28" i="82" s="1"/>
  <c r="J9" i="82"/>
  <c r="X9" i="82" s="1"/>
  <c r="J55" i="75"/>
  <c r="Y55" i="75" s="1"/>
  <c r="J58" i="75"/>
  <c r="Y58" i="75" s="1"/>
  <c r="J71" i="202"/>
  <c r="X71" i="202" s="1"/>
  <c r="J28" i="76"/>
  <c r="X28" i="76" s="1"/>
  <c r="J18" i="80"/>
  <c r="X18" i="80" s="1"/>
  <c r="J11" i="82"/>
  <c r="X11" i="82" s="1"/>
  <c r="J57" i="75"/>
  <c r="Y57" i="75" s="1"/>
  <c r="J15" i="79"/>
  <c r="X15" i="79" s="1"/>
  <c r="J72" i="202"/>
  <c r="X72" i="202" s="1"/>
  <c r="J20" i="80"/>
  <c r="X20" i="80" s="1"/>
  <c r="J59" i="75"/>
  <c r="Y59" i="75" s="1"/>
  <c r="J62" i="75"/>
  <c r="Y62" i="75" s="1"/>
  <c r="J73" i="202"/>
  <c r="X73" i="202" s="1"/>
  <c r="J9" i="202"/>
  <c r="X9" i="202" s="1"/>
  <c r="J31" i="80"/>
  <c r="X31" i="80" s="1"/>
  <c r="J24" i="80"/>
  <c r="X24" i="80" s="1"/>
  <c r="J34" i="82"/>
  <c r="X34" i="82" s="1"/>
  <c r="J61" i="75"/>
  <c r="Y61" i="75" s="1"/>
  <c r="J26" i="80"/>
  <c r="X26" i="80" s="1"/>
  <c r="J16" i="82"/>
  <c r="X16" i="82" s="1"/>
  <c r="J68" i="75"/>
  <c r="Y68" i="75" s="1"/>
  <c r="J28" i="80"/>
  <c r="X28" i="80" s="1"/>
  <c r="J18" i="82"/>
  <c r="X18" i="82" s="1"/>
  <c r="J64" i="202"/>
  <c r="X64" i="202" s="1"/>
  <c r="J65" i="75"/>
  <c r="Y65" i="75" s="1"/>
  <c r="J43" i="82"/>
  <c r="X43" i="82" s="1"/>
  <c r="J67" i="75"/>
  <c r="Y67" i="75" s="1"/>
  <c r="J38" i="79"/>
  <c r="X38" i="79" s="1"/>
  <c r="J48" i="79"/>
  <c r="X48" i="79" s="1"/>
  <c r="J38" i="82"/>
  <c r="X38" i="82" s="1"/>
  <c r="J34" i="76"/>
  <c r="X34" i="76" s="1"/>
  <c r="J90" i="75"/>
  <c r="Y90" i="75" s="1"/>
  <c r="J43" i="80"/>
  <c r="X43" i="80" s="1"/>
  <c r="J11" i="80"/>
  <c r="X11" i="80" s="1"/>
  <c r="J22" i="74"/>
  <c r="Y22" i="74" s="1"/>
  <c r="J92" i="86"/>
  <c r="Y92" i="86" s="1"/>
  <c r="J50" i="202"/>
  <c r="X50" i="202" s="1"/>
  <c r="J11" i="202"/>
  <c r="X11" i="202" s="1"/>
  <c r="J69" i="202"/>
  <c r="X69" i="202" s="1"/>
  <c r="J10" i="202"/>
  <c r="X10" i="202" s="1"/>
  <c r="X83" i="81"/>
  <c r="R83" i="81" s="1"/>
  <c r="X58" i="81"/>
  <c r="T58" i="81" s="1"/>
  <c r="X60" i="81"/>
  <c r="P60" i="81" s="1"/>
  <c r="J58" i="77"/>
  <c r="X58" i="77" s="1"/>
  <c r="T58" i="77" s="1"/>
  <c r="J60" i="77"/>
  <c r="X60" i="77" s="1"/>
  <c r="L60" i="77" s="1"/>
  <c r="J62" i="77"/>
  <c r="X62" i="77" s="1"/>
  <c r="J64" i="77"/>
  <c r="X64" i="77" s="1"/>
  <c r="P64" i="77" s="1"/>
  <c r="J68" i="77"/>
  <c r="X68" i="77" s="1"/>
  <c r="T68" i="77" s="1"/>
  <c r="J70" i="77"/>
  <c r="X70" i="77" s="1"/>
  <c r="L70" i="77" s="1"/>
  <c r="J72" i="77"/>
  <c r="X72" i="77" s="1"/>
  <c r="J80" i="77"/>
  <c r="X80" i="77" s="1"/>
  <c r="L80" i="77" s="1"/>
  <c r="J90" i="77"/>
  <c r="X90" i="77" s="1"/>
  <c r="L90" i="77" s="1"/>
  <c r="J92" i="77"/>
  <c r="X92" i="77" s="1"/>
  <c r="M92" i="77" s="1"/>
  <c r="J97" i="77"/>
  <c r="X97" i="77" s="1"/>
  <c r="J14" i="77"/>
  <c r="X14" i="77" s="1"/>
  <c r="M14" i="77" s="1"/>
  <c r="J16" i="77"/>
  <c r="X16" i="77" s="1"/>
  <c r="J35" i="77"/>
  <c r="X35" i="77" s="1"/>
  <c r="J47" i="77"/>
  <c r="X47" i="77" s="1"/>
  <c r="J164" i="78"/>
  <c r="Y164" i="78" s="1"/>
  <c r="T164" i="78" s="1"/>
  <c r="J156" i="78"/>
  <c r="Y156" i="78" s="1"/>
  <c r="L156" i="78" s="1"/>
  <c r="J148" i="78"/>
  <c r="Y148" i="78" s="1"/>
  <c r="N148" i="78" s="1"/>
  <c r="J140" i="78"/>
  <c r="Y140" i="78" s="1"/>
  <c r="N140" i="78" s="1"/>
  <c r="J94" i="77"/>
  <c r="X94" i="77" s="1"/>
  <c r="R94" i="77" s="1"/>
  <c r="J10" i="77"/>
  <c r="X10" i="77" s="1"/>
  <c r="J20" i="77"/>
  <c r="X20" i="77" s="1"/>
  <c r="M20" i="77" s="1"/>
  <c r="J45" i="77"/>
  <c r="X45" i="77" s="1"/>
  <c r="M45" i="77" s="1"/>
  <c r="J174" i="78"/>
  <c r="Y174" i="78" s="1"/>
  <c r="P174" i="78" s="1"/>
  <c r="J159" i="78"/>
  <c r="Y159" i="78" s="1"/>
  <c r="N159" i="78" s="1"/>
  <c r="J151" i="78"/>
  <c r="Y151" i="78" s="1"/>
  <c r="N151" i="78" s="1"/>
  <c r="J143" i="78"/>
  <c r="Y143" i="78" s="1"/>
  <c r="R143" i="78" s="1"/>
  <c r="J74" i="77"/>
  <c r="X74" i="77" s="1"/>
  <c r="P74" i="77" s="1"/>
  <c r="J82" i="77"/>
  <c r="X82" i="77" s="1"/>
  <c r="R82" i="77" s="1"/>
  <c r="J42" i="77"/>
  <c r="X42" i="77" s="1"/>
  <c r="J162" i="78"/>
  <c r="Y162" i="78" s="1"/>
  <c r="N162" i="78" s="1"/>
  <c r="J154" i="78"/>
  <c r="Y154" i="78" s="1"/>
  <c r="P154" i="78" s="1"/>
  <c r="J146" i="78"/>
  <c r="Y146" i="78" s="1"/>
  <c r="P146" i="78" s="1"/>
  <c r="J12" i="77"/>
  <c r="X12" i="77" s="1"/>
  <c r="J40" i="202"/>
  <c r="X40" i="202" s="1"/>
  <c r="X78" i="81"/>
  <c r="P78" i="81" s="1"/>
  <c r="J13" i="77"/>
  <c r="X13" i="77" s="1"/>
  <c r="O13" i="77" s="1"/>
  <c r="J39" i="77"/>
  <c r="X39" i="77" s="1"/>
  <c r="M39" i="77" s="1"/>
  <c r="J172" i="78"/>
  <c r="Y172" i="78" s="1"/>
  <c r="R172" i="78" s="1"/>
  <c r="J157" i="78"/>
  <c r="Y157" i="78" s="1"/>
  <c r="M157" i="78" s="1"/>
  <c r="J149" i="78"/>
  <c r="Y149" i="78" s="1"/>
  <c r="L149" i="78" s="1"/>
  <c r="J141" i="78"/>
  <c r="Y141" i="78" s="1"/>
  <c r="N141" i="78" s="1"/>
  <c r="J57" i="79"/>
  <c r="X57" i="79" s="1"/>
  <c r="O57" i="79" s="1"/>
  <c r="X84" i="81"/>
  <c r="M84" i="81" s="1"/>
  <c r="X57" i="81"/>
  <c r="P57" i="81" s="1"/>
  <c r="X59" i="81"/>
  <c r="T59" i="81" s="1"/>
  <c r="X61" i="81"/>
  <c r="T61" i="81" s="1"/>
  <c r="J59" i="77"/>
  <c r="X59" i="77" s="1"/>
  <c r="R59" i="77" s="1"/>
  <c r="J61" i="77"/>
  <c r="X61" i="77" s="1"/>
  <c r="J63" i="77"/>
  <c r="X63" i="77" s="1"/>
  <c r="L63" i="77" s="1"/>
  <c r="J67" i="77"/>
  <c r="X67" i="77" s="1"/>
  <c r="O67" i="77" s="1"/>
  <c r="J69" i="77"/>
  <c r="X69" i="77" s="1"/>
  <c r="R69" i="77" s="1"/>
  <c r="J71" i="77"/>
  <c r="X71" i="77" s="1"/>
  <c r="T71" i="77" s="1"/>
  <c r="J84" i="77"/>
  <c r="X84" i="77" s="1"/>
  <c r="T84" i="77" s="1"/>
  <c r="J91" i="77"/>
  <c r="X91" i="77" s="1"/>
  <c r="N91" i="77" s="1"/>
  <c r="J93" i="77"/>
  <c r="X93" i="77" s="1"/>
  <c r="M93" i="77" s="1"/>
  <c r="J15" i="77"/>
  <c r="X15" i="77" s="1"/>
  <c r="J17" i="77"/>
  <c r="X17" i="77" s="1"/>
  <c r="M17" i="77" s="1"/>
  <c r="J19" i="77"/>
  <c r="X19" i="77" s="1"/>
  <c r="L19" i="77" s="1"/>
  <c r="J44" i="77"/>
  <c r="X44" i="77" s="1"/>
  <c r="P44" i="77" s="1"/>
  <c r="J46" i="77"/>
  <c r="X46" i="77" s="1"/>
  <c r="L46" i="77" s="1"/>
  <c r="T49" i="77"/>
  <c r="R49" i="77"/>
  <c r="P49" i="77"/>
  <c r="N49" i="77"/>
  <c r="M49" i="77"/>
  <c r="O49" i="77"/>
  <c r="L49" i="77"/>
  <c r="M68" i="77"/>
  <c r="L68" i="77"/>
  <c r="R68" i="77"/>
  <c r="O68" i="77"/>
  <c r="P68" i="77"/>
  <c r="N68" i="77"/>
  <c r="O94" i="77"/>
  <c r="N94" i="77"/>
  <c r="L94" i="77"/>
  <c r="M94" i="77"/>
  <c r="T94" i="77"/>
  <c r="P94" i="77"/>
  <c r="L99" i="77"/>
  <c r="R99" i="77"/>
  <c r="T99" i="77"/>
  <c r="P99" i="77"/>
  <c r="N99" i="77"/>
  <c r="O99" i="77"/>
  <c r="M99" i="77"/>
  <c r="T73" i="77"/>
  <c r="R73" i="77"/>
  <c r="P73" i="77"/>
  <c r="O73" i="77"/>
  <c r="N73" i="77"/>
  <c r="L73" i="77"/>
  <c r="M73" i="77"/>
  <c r="T81" i="77"/>
  <c r="R81" i="77"/>
  <c r="O81" i="77"/>
  <c r="P81" i="77"/>
  <c r="N81" i="77"/>
  <c r="L81" i="77"/>
  <c r="M81" i="77"/>
  <c r="O62" i="77"/>
  <c r="N62" i="77"/>
  <c r="M62" i="77"/>
  <c r="L62" i="77"/>
  <c r="T62" i="77"/>
  <c r="P62" i="77"/>
  <c r="R62" i="77"/>
  <c r="N86" i="77"/>
  <c r="R96" i="77"/>
  <c r="N96" i="77"/>
  <c r="P48" i="77"/>
  <c r="M48" i="77"/>
  <c r="T98" i="77"/>
  <c r="P98" i="77"/>
  <c r="R98" i="77"/>
  <c r="O98" i="77"/>
  <c r="M98" i="77"/>
  <c r="N98" i="77"/>
  <c r="L98" i="77"/>
  <c r="T75" i="77"/>
  <c r="O88" i="77"/>
  <c r="M88" i="77"/>
  <c r="R93" i="77"/>
  <c r="R64" i="77"/>
  <c r="T64" i="77"/>
  <c r="R72" i="77"/>
  <c r="P72" i="77"/>
  <c r="N72" i="77"/>
  <c r="O72" i="77"/>
  <c r="M72" i="77"/>
  <c r="L72" i="77"/>
  <c r="T72" i="77"/>
  <c r="O80" i="77"/>
  <c r="M80" i="77"/>
  <c r="T50" i="77"/>
  <c r="R50" i="77"/>
  <c r="O50" i="77"/>
  <c r="N50" i="77"/>
  <c r="P50" i="77"/>
  <c r="L50" i="77"/>
  <c r="M50" i="77"/>
  <c r="T97" i="77"/>
  <c r="R97" i="77"/>
  <c r="O97" i="77"/>
  <c r="P97" i="77"/>
  <c r="N97" i="77"/>
  <c r="L97" i="77"/>
  <c r="M97" i="77"/>
  <c r="M84" i="77"/>
  <c r="N84" i="77"/>
  <c r="M100" i="77"/>
  <c r="L100" i="77"/>
  <c r="T100" i="77"/>
  <c r="R100" i="77"/>
  <c r="O100" i="77"/>
  <c r="P100" i="77"/>
  <c r="N100" i="77"/>
  <c r="N61" i="77"/>
  <c r="M61" i="77"/>
  <c r="L61" i="77"/>
  <c r="T61" i="77"/>
  <c r="R61" i="77"/>
  <c r="P61" i="77"/>
  <c r="O61" i="77"/>
  <c r="P85" i="77"/>
  <c r="R85" i="77"/>
  <c r="P95" i="77"/>
  <c r="O95" i="77"/>
  <c r="N95" i="77"/>
  <c r="M95" i="77"/>
  <c r="L95" i="77"/>
  <c r="T95" i="77"/>
  <c r="R95" i="77"/>
  <c r="P87" i="77"/>
  <c r="O87" i="77"/>
  <c r="M87" i="77"/>
  <c r="N87" i="77"/>
  <c r="L87" i="77"/>
  <c r="T87" i="77"/>
  <c r="R87" i="77"/>
  <c r="P47" i="77"/>
  <c r="O47" i="77"/>
  <c r="N47" i="77"/>
  <c r="L47" i="77"/>
  <c r="T47" i="77"/>
  <c r="R47" i="77"/>
  <c r="M47" i="77"/>
  <c r="P57" i="79"/>
  <c r="L66" i="79"/>
  <c r="O66" i="79"/>
  <c r="T66" i="79"/>
  <c r="R66" i="79"/>
  <c r="P66" i="79"/>
  <c r="N66" i="79"/>
  <c r="M66" i="79"/>
  <c r="N51" i="82"/>
  <c r="M51" i="82"/>
  <c r="P51" i="82"/>
  <c r="O51" i="82"/>
  <c r="L51" i="82"/>
  <c r="T51" i="82"/>
  <c r="R51" i="82"/>
  <c r="T99" i="81"/>
  <c r="R99" i="81"/>
  <c r="N99" i="81"/>
  <c r="P99" i="81"/>
  <c r="O99" i="81"/>
  <c r="M99" i="81"/>
  <c r="L99" i="81"/>
  <c r="P104" i="81"/>
  <c r="O104" i="81"/>
  <c r="N104" i="81"/>
  <c r="M104" i="81"/>
  <c r="L104" i="81"/>
  <c r="T104" i="81"/>
  <c r="R104" i="81"/>
  <c r="P96" i="81"/>
  <c r="O96" i="81"/>
  <c r="N96" i="81"/>
  <c r="M96" i="81"/>
  <c r="L96" i="81"/>
  <c r="T96" i="81"/>
  <c r="R96" i="81"/>
  <c r="T84" i="81"/>
  <c r="P84" i="81"/>
  <c r="T91" i="81"/>
  <c r="R91" i="81"/>
  <c r="P91" i="81"/>
  <c r="O91" i="81"/>
  <c r="N91" i="81"/>
  <c r="M91" i="81"/>
  <c r="L91" i="81"/>
  <c r="M101" i="81"/>
  <c r="L101" i="81"/>
  <c r="T101" i="81"/>
  <c r="P101" i="81"/>
  <c r="R101" i="81"/>
  <c r="O101" i="81"/>
  <c r="N101" i="81"/>
  <c r="M93" i="81"/>
  <c r="L93" i="81"/>
  <c r="T93" i="81"/>
  <c r="R93" i="81"/>
  <c r="P93" i="81"/>
  <c r="O93" i="81"/>
  <c r="N93" i="81"/>
  <c r="N86" i="81"/>
  <c r="R86" i="81"/>
  <c r="M86" i="81"/>
  <c r="L86" i="81"/>
  <c r="T86" i="81"/>
  <c r="P86" i="81"/>
  <c r="O86" i="81"/>
  <c r="T98" i="81"/>
  <c r="M98" i="81"/>
  <c r="R98" i="81"/>
  <c r="P98" i="81"/>
  <c r="O98" i="81"/>
  <c r="N98" i="81"/>
  <c r="L98" i="81"/>
  <c r="T90" i="81"/>
  <c r="R90" i="81"/>
  <c r="P90" i="81"/>
  <c r="O90" i="81"/>
  <c r="N90" i="81"/>
  <c r="M90" i="81"/>
  <c r="L90" i="81"/>
  <c r="O103" i="81"/>
  <c r="N103" i="81"/>
  <c r="M103" i="81"/>
  <c r="L103" i="81"/>
  <c r="T103" i="81"/>
  <c r="R103" i="81"/>
  <c r="P103" i="81"/>
  <c r="O95" i="81"/>
  <c r="T95" i="81"/>
  <c r="N95" i="81"/>
  <c r="M95" i="81"/>
  <c r="L95" i="81"/>
  <c r="R95" i="81"/>
  <c r="P95" i="81"/>
  <c r="L92" i="81"/>
  <c r="T92" i="81"/>
  <c r="O92" i="81"/>
  <c r="R92" i="81"/>
  <c r="P92" i="81"/>
  <c r="N92" i="81"/>
  <c r="M92" i="81"/>
  <c r="T60" i="81"/>
  <c r="R60" i="81"/>
  <c r="R97" i="81"/>
  <c r="P97" i="81"/>
  <c r="O97" i="81"/>
  <c r="N97" i="81"/>
  <c r="M97" i="81"/>
  <c r="L97" i="81"/>
  <c r="T97" i="81"/>
  <c r="O78" i="81"/>
  <c r="L100" i="81"/>
  <c r="T100" i="81"/>
  <c r="R100" i="81"/>
  <c r="P100" i="81"/>
  <c r="O100" i="81"/>
  <c r="N100" i="81"/>
  <c r="M100" i="81"/>
  <c r="N102" i="81"/>
  <c r="R102" i="81"/>
  <c r="M102" i="81"/>
  <c r="L102" i="81"/>
  <c r="T102" i="81"/>
  <c r="P102" i="81"/>
  <c r="O102" i="81"/>
  <c r="N94" i="81"/>
  <c r="M94" i="81"/>
  <c r="L94" i="81"/>
  <c r="T94" i="81"/>
  <c r="R94" i="81"/>
  <c r="P94" i="81"/>
  <c r="O94" i="81"/>
  <c r="L55" i="80"/>
  <c r="T55" i="80"/>
  <c r="R55" i="80"/>
  <c r="P55" i="80"/>
  <c r="O55" i="80"/>
  <c r="N55" i="80"/>
  <c r="M55" i="80"/>
  <c r="M57" i="80"/>
  <c r="L57" i="80"/>
  <c r="T57" i="80"/>
  <c r="N57" i="80"/>
  <c r="R57" i="80"/>
  <c r="P57" i="80"/>
  <c r="O57" i="80"/>
  <c r="T54" i="80"/>
  <c r="R54" i="80"/>
  <c r="P54" i="80"/>
  <c r="O54" i="80"/>
  <c r="N54" i="80"/>
  <c r="M54" i="80"/>
  <c r="L54" i="80"/>
  <c r="L56" i="80"/>
  <c r="T56" i="80"/>
  <c r="R56" i="80"/>
  <c r="P56" i="80"/>
  <c r="O56" i="80"/>
  <c r="N56" i="80"/>
  <c r="M56" i="80"/>
  <c r="R53" i="80"/>
  <c r="P53" i="80"/>
  <c r="O53" i="80"/>
  <c r="T53" i="80"/>
  <c r="N53" i="80"/>
  <c r="M53" i="80"/>
  <c r="L53" i="80"/>
  <c r="T53" i="76"/>
  <c r="P53" i="76"/>
  <c r="M53" i="76"/>
  <c r="R53" i="76"/>
  <c r="O53" i="76"/>
  <c r="N53" i="76"/>
  <c r="L53" i="76"/>
  <c r="T45" i="76"/>
  <c r="P45" i="76"/>
  <c r="M45" i="76"/>
  <c r="R45" i="76"/>
  <c r="O45" i="76"/>
  <c r="N45" i="76"/>
  <c r="L45" i="76"/>
  <c r="O58" i="76"/>
  <c r="T58" i="76"/>
  <c r="P58" i="76"/>
  <c r="N58" i="76"/>
  <c r="M58" i="76"/>
  <c r="L58" i="76"/>
  <c r="R58" i="76"/>
  <c r="O50" i="76"/>
  <c r="M50" i="76"/>
  <c r="T50" i="76"/>
  <c r="N50" i="76"/>
  <c r="L50" i="76"/>
  <c r="P50" i="76"/>
  <c r="R50" i="76"/>
  <c r="L55" i="76"/>
  <c r="T55" i="76"/>
  <c r="O55" i="76"/>
  <c r="R55" i="76"/>
  <c r="P55" i="76"/>
  <c r="M55" i="76"/>
  <c r="N55" i="76"/>
  <c r="L47" i="76"/>
  <c r="T47" i="76"/>
  <c r="M47" i="76"/>
  <c r="O47" i="76"/>
  <c r="R47" i="76"/>
  <c r="P47" i="76"/>
  <c r="N47" i="76"/>
  <c r="M48" i="76"/>
  <c r="P48" i="76"/>
  <c r="L48" i="76"/>
  <c r="T48" i="76"/>
  <c r="R48" i="76"/>
  <c r="N48" i="76"/>
  <c r="O48" i="76"/>
  <c r="R60" i="76"/>
  <c r="T60" i="76"/>
  <c r="P60" i="76"/>
  <c r="O60" i="76"/>
  <c r="N60" i="76"/>
  <c r="M60" i="76"/>
  <c r="L60" i="76"/>
  <c r="R52" i="76"/>
  <c r="O52" i="76"/>
  <c r="P52" i="76"/>
  <c r="N52" i="76"/>
  <c r="M52" i="76"/>
  <c r="L52" i="76"/>
  <c r="T52" i="76"/>
  <c r="N57" i="76"/>
  <c r="R57" i="76"/>
  <c r="M57" i="76"/>
  <c r="L57" i="76"/>
  <c r="T57" i="76"/>
  <c r="O57" i="76"/>
  <c r="P57" i="76"/>
  <c r="N49" i="76"/>
  <c r="L49" i="76"/>
  <c r="O49" i="76"/>
  <c r="M49" i="76"/>
  <c r="T49" i="76"/>
  <c r="R49" i="76"/>
  <c r="P49" i="76"/>
  <c r="R54" i="76"/>
  <c r="L54" i="76"/>
  <c r="T54" i="76"/>
  <c r="P54" i="76"/>
  <c r="O54" i="76"/>
  <c r="N54" i="76"/>
  <c r="M54" i="76"/>
  <c r="R46" i="76"/>
  <c r="T46" i="76"/>
  <c r="P46" i="76"/>
  <c r="O46" i="76"/>
  <c r="N46" i="76"/>
  <c r="L46" i="76"/>
  <c r="M46" i="76"/>
  <c r="M56" i="76"/>
  <c r="N56" i="76"/>
  <c r="L56" i="76"/>
  <c r="T56" i="76"/>
  <c r="R56" i="76"/>
  <c r="P56" i="76"/>
  <c r="O56" i="76"/>
  <c r="P59" i="76"/>
  <c r="O59" i="76"/>
  <c r="N59" i="76"/>
  <c r="M59" i="76"/>
  <c r="L59" i="76"/>
  <c r="R59" i="76"/>
  <c r="T59" i="76"/>
  <c r="P51" i="76"/>
  <c r="N51" i="76"/>
  <c r="R51" i="76"/>
  <c r="O51" i="76"/>
  <c r="M51" i="76"/>
  <c r="L51" i="76"/>
  <c r="T51" i="76"/>
  <c r="T94" i="75"/>
  <c r="M94" i="75"/>
  <c r="R94" i="75"/>
  <c r="L94" i="75"/>
  <c r="P94" i="75"/>
  <c r="O94" i="75"/>
  <c r="N94" i="75"/>
  <c r="R93" i="75"/>
  <c r="P93" i="75"/>
  <c r="L93" i="75"/>
  <c r="O93" i="75"/>
  <c r="N93" i="75"/>
  <c r="M93" i="75"/>
  <c r="T93" i="75"/>
  <c r="O91" i="75"/>
  <c r="N91" i="75"/>
  <c r="R91" i="75"/>
  <c r="M91" i="75"/>
  <c r="L91" i="75"/>
  <c r="T91" i="75"/>
  <c r="P91" i="75"/>
  <c r="P92" i="75"/>
  <c r="T92" i="75"/>
  <c r="O92" i="75"/>
  <c r="N92" i="75"/>
  <c r="M92" i="75"/>
  <c r="L92" i="75"/>
  <c r="R92" i="75"/>
  <c r="L45" i="74"/>
  <c r="T45" i="74"/>
  <c r="N45" i="74"/>
  <c r="R45" i="74"/>
  <c r="P45" i="74"/>
  <c r="O45" i="74"/>
  <c r="M45" i="74"/>
  <c r="R52" i="74"/>
  <c r="P52" i="74"/>
  <c r="O52" i="74"/>
  <c r="T52" i="74"/>
  <c r="N52" i="74"/>
  <c r="M52" i="74"/>
  <c r="L52" i="74"/>
  <c r="N47" i="74"/>
  <c r="O47" i="74"/>
  <c r="M47" i="74"/>
  <c r="P47" i="74"/>
  <c r="L47" i="74"/>
  <c r="T47" i="74"/>
  <c r="R47" i="74"/>
  <c r="T44" i="74"/>
  <c r="R44" i="74"/>
  <c r="L44" i="74"/>
  <c r="P44" i="74"/>
  <c r="O44" i="74"/>
  <c r="M44" i="74"/>
  <c r="N44" i="74"/>
  <c r="O50" i="74"/>
  <c r="N50" i="74"/>
  <c r="M50" i="74"/>
  <c r="R50" i="74"/>
  <c r="L50" i="74"/>
  <c r="P50" i="74"/>
  <c r="T50" i="74"/>
  <c r="P51" i="74"/>
  <c r="T51" i="74"/>
  <c r="O51" i="74"/>
  <c r="N51" i="74"/>
  <c r="M51" i="74"/>
  <c r="L51" i="74"/>
  <c r="R51" i="74"/>
  <c r="M46" i="74"/>
  <c r="O46" i="74"/>
  <c r="L46" i="74"/>
  <c r="T46" i="74"/>
  <c r="R46" i="74"/>
  <c r="N46" i="74"/>
  <c r="P46" i="74"/>
  <c r="T43" i="74"/>
  <c r="L43" i="74"/>
  <c r="R43" i="74"/>
  <c r="P43" i="74"/>
  <c r="O43" i="74"/>
  <c r="N43" i="74"/>
  <c r="M43" i="74"/>
  <c r="T102" i="67"/>
  <c r="R102" i="67"/>
  <c r="P102" i="67"/>
  <c r="N102" i="67"/>
  <c r="O102" i="67"/>
  <c r="M102" i="67"/>
  <c r="L102" i="67"/>
  <c r="T94" i="67"/>
  <c r="R94" i="67"/>
  <c r="N94" i="67"/>
  <c r="P94" i="67"/>
  <c r="O94" i="67"/>
  <c r="M94" i="67"/>
  <c r="L94" i="67"/>
  <c r="T86" i="67"/>
  <c r="R86" i="67"/>
  <c r="P86" i="67"/>
  <c r="N86" i="67"/>
  <c r="O86" i="67"/>
  <c r="M86" i="67"/>
  <c r="L86" i="67"/>
  <c r="T78" i="67"/>
  <c r="R78" i="67"/>
  <c r="N78" i="67"/>
  <c r="P78" i="67"/>
  <c r="O78" i="67"/>
  <c r="M78" i="67"/>
  <c r="L78" i="67"/>
  <c r="T70" i="67"/>
  <c r="R70" i="67"/>
  <c r="N70" i="67"/>
  <c r="P70" i="67"/>
  <c r="O70" i="67"/>
  <c r="M70" i="67"/>
  <c r="L70" i="67"/>
  <c r="T62" i="67"/>
  <c r="R62" i="67"/>
  <c r="N62" i="67"/>
  <c r="P62" i="67"/>
  <c r="O62" i="67"/>
  <c r="M62" i="67"/>
  <c r="L62" i="67"/>
  <c r="T54" i="67"/>
  <c r="R54" i="67"/>
  <c r="P54" i="67"/>
  <c r="O54" i="67"/>
  <c r="M54" i="67"/>
  <c r="L54" i="67"/>
  <c r="N54" i="67"/>
  <c r="T46" i="67"/>
  <c r="R46" i="67"/>
  <c r="P46" i="67"/>
  <c r="O46" i="67"/>
  <c r="M46" i="67"/>
  <c r="N46" i="67"/>
  <c r="L46" i="67"/>
  <c r="N97" i="67"/>
  <c r="M97" i="67"/>
  <c r="L97" i="67"/>
  <c r="R97" i="67"/>
  <c r="T97" i="67"/>
  <c r="P97" i="67"/>
  <c r="O97" i="67"/>
  <c r="N49" i="67"/>
  <c r="M49" i="67"/>
  <c r="L49" i="67"/>
  <c r="T49" i="67"/>
  <c r="P49" i="67"/>
  <c r="O49" i="67"/>
  <c r="R49" i="67"/>
  <c r="P99" i="67"/>
  <c r="O99" i="67"/>
  <c r="N99" i="67"/>
  <c r="M99" i="67"/>
  <c r="L99" i="67"/>
  <c r="T99" i="67"/>
  <c r="R99" i="67"/>
  <c r="P91" i="67"/>
  <c r="O91" i="67"/>
  <c r="N91" i="67"/>
  <c r="M91" i="67"/>
  <c r="L91" i="67"/>
  <c r="T91" i="67"/>
  <c r="R91" i="67"/>
  <c r="P83" i="67"/>
  <c r="O83" i="67"/>
  <c r="N83" i="67"/>
  <c r="M83" i="67"/>
  <c r="L83" i="67"/>
  <c r="T83" i="67"/>
  <c r="R83" i="67"/>
  <c r="P75" i="67"/>
  <c r="O75" i="67"/>
  <c r="N75" i="67"/>
  <c r="M75" i="67"/>
  <c r="L75" i="67"/>
  <c r="T75" i="67"/>
  <c r="R75" i="67"/>
  <c r="P67" i="67"/>
  <c r="O67" i="67"/>
  <c r="N67" i="67"/>
  <c r="M67" i="67"/>
  <c r="L67" i="67"/>
  <c r="T67" i="67"/>
  <c r="R67" i="67"/>
  <c r="P59" i="67"/>
  <c r="O59" i="67"/>
  <c r="N59" i="67"/>
  <c r="M59" i="67"/>
  <c r="L59" i="67"/>
  <c r="T59" i="67"/>
  <c r="R59" i="67"/>
  <c r="P51" i="67"/>
  <c r="O51" i="67"/>
  <c r="N51" i="67"/>
  <c r="M51" i="67"/>
  <c r="L51" i="67"/>
  <c r="T51" i="67"/>
  <c r="R51" i="67"/>
  <c r="N89" i="67"/>
  <c r="M89" i="67"/>
  <c r="L89" i="67"/>
  <c r="R89" i="67"/>
  <c r="T89" i="67"/>
  <c r="P89" i="67"/>
  <c r="O89" i="67"/>
  <c r="M96" i="67"/>
  <c r="P96" i="67"/>
  <c r="L96" i="67"/>
  <c r="T96" i="67"/>
  <c r="R96" i="67"/>
  <c r="O96" i="67"/>
  <c r="N96" i="67"/>
  <c r="M88" i="67"/>
  <c r="L88" i="67"/>
  <c r="P88" i="67"/>
  <c r="T88" i="67"/>
  <c r="R88" i="67"/>
  <c r="O88" i="67"/>
  <c r="N88" i="67"/>
  <c r="M80" i="67"/>
  <c r="L80" i="67"/>
  <c r="T80" i="67"/>
  <c r="P80" i="67"/>
  <c r="R80" i="67"/>
  <c r="O80" i="67"/>
  <c r="N80" i="67"/>
  <c r="M72" i="67"/>
  <c r="L72" i="67"/>
  <c r="P72" i="67"/>
  <c r="T72" i="67"/>
  <c r="R72" i="67"/>
  <c r="O72" i="67"/>
  <c r="N72" i="67"/>
  <c r="M64" i="67"/>
  <c r="L64" i="67"/>
  <c r="P64" i="67"/>
  <c r="T64" i="67"/>
  <c r="R64" i="67"/>
  <c r="O64" i="67"/>
  <c r="N64" i="67"/>
  <c r="M56" i="67"/>
  <c r="L56" i="67"/>
  <c r="P56" i="67"/>
  <c r="T56" i="67"/>
  <c r="R56" i="67"/>
  <c r="O56" i="67"/>
  <c r="N56" i="67"/>
  <c r="M48" i="67"/>
  <c r="L48" i="67"/>
  <c r="T48" i="67"/>
  <c r="R48" i="67"/>
  <c r="O48" i="67"/>
  <c r="P48" i="67"/>
  <c r="N48" i="67"/>
  <c r="N73" i="67"/>
  <c r="R73" i="67"/>
  <c r="M73" i="67"/>
  <c r="L73" i="67"/>
  <c r="T73" i="67"/>
  <c r="P73" i="67"/>
  <c r="O73" i="67"/>
  <c r="T101" i="67"/>
  <c r="R101" i="67"/>
  <c r="P101" i="67"/>
  <c r="M101" i="67"/>
  <c r="O101" i="67"/>
  <c r="N101" i="67"/>
  <c r="L101" i="67"/>
  <c r="T69" i="67"/>
  <c r="R69" i="67"/>
  <c r="P69" i="67"/>
  <c r="M69" i="67"/>
  <c r="O69" i="67"/>
  <c r="N69" i="67"/>
  <c r="L69" i="67"/>
  <c r="T61" i="67"/>
  <c r="M61" i="67"/>
  <c r="R61" i="67"/>
  <c r="P61" i="67"/>
  <c r="O61" i="67"/>
  <c r="N61" i="67"/>
  <c r="L61" i="67"/>
  <c r="T53" i="67"/>
  <c r="R53" i="67"/>
  <c r="P53" i="67"/>
  <c r="O53" i="67"/>
  <c r="N53" i="67"/>
  <c r="L53" i="67"/>
  <c r="M53" i="67"/>
  <c r="T45" i="67"/>
  <c r="R45" i="67"/>
  <c r="P45" i="67"/>
  <c r="O45" i="67"/>
  <c r="N45" i="67"/>
  <c r="L45" i="67"/>
  <c r="M45" i="67"/>
  <c r="T93" i="67"/>
  <c r="R93" i="67"/>
  <c r="P93" i="67"/>
  <c r="M93" i="67"/>
  <c r="O93" i="67"/>
  <c r="N93" i="67"/>
  <c r="L93" i="67"/>
  <c r="T77" i="67"/>
  <c r="R77" i="67"/>
  <c r="P77" i="67"/>
  <c r="M77" i="67"/>
  <c r="O77" i="67"/>
  <c r="N77" i="67"/>
  <c r="L77" i="67"/>
  <c r="O98" i="67"/>
  <c r="N98" i="67"/>
  <c r="M98" i="67"/>
  <c r="T98" i="67"/>
  <c r="L98" i="67"/>
  <c r="R98" i="67"/>
  <c r="P98" i="67"/>
  <c r="O90" i="67"/>
  <c r="N90" i="67"/>
  <c r="M90" i="67"/>
  <c r="T90" i="67"/>
  <c r="L90" i="67"/>
  <c r="R90" i="67"/>
  <c r="P90" i="67"/>
  <c r="O82" i="67"/>
  <c r="T82" i="67"/>
  <c r="N82" i="67"/>
  <c r="M82" i="67"/>
  <c r="L82" i="67"/>
  <c r="R82" i="67"/>
  <c r="P82" i="67"/>
  <c r="O74" i="67"/>
  <c r="N74" i="67"/>
  <c r="M74" i="67"/>
  <c r="T74" i="67"/>
  <c r="L74" i="67"/>
  <c r="R74" i="67"/>
  <c r="P74" i="67"/>
  <c r="O66" i="67"/>
  <c r="N66" i="67"/>
  <c r="M66" i="67"/>
  <c r="T66" i="67"/>
  <c r="L66" i="67"/>
  <c r="R66" i="67"/>
  <c r="P66" i="67"/>
  <c r="O58" i="67"/>
  <c r="N58" i="67"/>
  <c r="M58" i="67"/>
  <c r="T58" i="67"/>
  <c r="L58" i="67"/>
  <c r="R58" i="67"/>
  <c r="P58" i="67"/>
  <c r="O50" i="67"/>
  <c r="N50" i="67"/>
  <c r="M50" i="67"/>
  <c r="L50" i="67"/>
  <c r="R50" i="67"/>
  <c r="P50" i="67"/>
  <c r="T50" i="67"/>
  <c r="N81" i="67"/>
  <c r="M81" i="67"/>
  <c r="L81" i="67"/>
  <c r="R81" i="67"/>
  <c r="T81" i="67"/>
  <c r="P81" i="67"/>
  <c r="O81" i="67"/>
  <c r="N57" i="67"/>
  <c r="R57" i="67"/>
  <c r="M57" i="67"/>
  <c r="L57" i="67"/>
  <c r="T57" i="67"/>
  <c r="P57" i="67"/>
  <c r="O57" i="67"/>
  <c r="L103" i="67"/>
  <c r="T103" i="67"/>
  <c r="O103" i="67"/>
  <c r="R103" i="67"/>
  <c r="P103" i="67"/>
  <c r="N103" i="67"/>
  <c r="M103" i="67"/>
  <c r="L95" i="67"/>
  <c r="T95" i="67"/>
  <c r="O95" i="67"/>
  <c r="R95" i="67"/>
  <c r="P95" i="67"/>
  <c r="N95" i="67"/>
  <c r="M95" i="67"/>
  <c r="L87" i="67"/>
  <c r="T87" i="67"/>
  <c r="O87" i="67"/>
  <c r="R87" i="67"/>
  <c r="P87" i="67"/>
  <c r="N87" i="67"/>
  <c r="M87" i="67"/>
  <c r="L79" i="67"/>
  <c r="T79" i="67"/>
  <c r="O79" i="67"/>
  <c r="R79" i="67"/>
  <c r="P79" i="67"/>
  <c r="N79" i="67"/>
  <c r="M79" i="67"/>
  <c r="L71" i="67"/>
  <c r="T71" i="67"/>
  <c r="R71" i="67"/>
  <c r="O71" i="67"/>
  <c r="P71" i="67"/>
  <c r="N71" i="67"/>
  <c r="M71" i="67"/>
  <c r="L63" i="67"/>
  <c r="T63" i="67"/>
  <c r="R63" i="67"/>
  <c r="O63" i="67"/>
  <c r="P63" i="67"/>
  <c r="N63" i="67"/>
  <c r="M63" i="67"/>
  <c r="L55" i="67"/>
  <c r="T55" i="67"/>
  <c r="R55" i="67"/>
  <c r="P55" i="67"/>
  <c r="N55" i="67"/>
  <c r="M55" i="67"/>
  <c r="O55" i="67"/>
  <c r="L47" i="67"/>
  <c r="T47" i="67"/>
  <c r="R47" i="67"/>
  <c r="P47" i="67"/>
  <c r="N47" i="67"/>
  <c r="O47" i="67"/>
  <c r="M47" i="67"/>
  <c r="N65" i="67"/>
  <c r="R65" i="67"/>
  <c r="M65" i="67"/>
  <c r="L65" i="67"/>
  <c r="T65" i="67"/>
  <c r="P65" i="67"/>
  <c r="O65" i="67"/>
  <c r="T85" i="67"/>
  <c r="R85" i="67"/>
  <c r="P85" i="67"/>
  <c r="O85" i="67"/>
  <c r="N85" i="67"/>
  <c r="L85" i="67"/>
  <c r="M85" i="67"/>
  <c r="R100" i="67"/>
  <c r="P100" i="67"/>
  <c r="O100" i="67"/>
  <c r="L100" i="67"/>
  <c r="N100" i="67"/>
  <c r="M100" i="67"/>
  <c r="T100" i="67"/>
  <c r="R92" i="67"/>
  <c r="P92" i="67"/>
  <c r="O92" i="67"/>
  <c r="N92" i="67"/>
  <c r="L92" i="67"/>
  <c r="M92" i="67"/>
  <c r="T92" i="67"/>
  <c r="R84" i="67"/>
  <c r="P84" i="67"/>
  <c r="O84" i="67"/>
  <c r="L84" i="67"/>
  <c r="N84" i="67"/>
  <c r="M84" i="67"/>
  <c r="T84" i="67"/>
  <c r="R76" i="67"/>
  <c r="P76" i="67"/>
  <c r="O76" i="67"/>
  <c r="N76" i="67"/>
  <c r="L76" i="67"/>
  <c r="M76" i="67"/>
  <c r="T76" i="67"/>
  <c r="R68" i="67"/>
  <c r="P68" i="67"/>
  <c r="O68" i="67"/>
  <c r="N68" i="67"/>
  <c r="L68" i="67"/>
  <c r="M68" i="67"/>
  <c r="T68" i="67"/>
  <c r="R60" i="67"/>
  <c r="P60" i="67"/>
  <c r="O60" i="67"/>
  <c r="N60" i="67"/>
  <c r="L60" i="67"/>
  <c r="M60" i="67"/>
  <c r="T60" i="67"/>
  <c r="R52" i="67"/>
  <c r="P52" i="67"/>
  <c r="O52" i="67"/>
  <c r="N52" i="67"/>
  <c r="M52" i="67"/>
  <c r="T52" i="67"/>
  <c r="L52" i="67"/>
  <c r="T79" i="66"/>
  <c r="R79" i="66"/>
  <c r="T55" i="66"/>
  <c r="R55" i="66"/>
  <c r="O100" i="66"/>
  <c r="N100" i="66"/>
  <c r="M100" i="66"/>
  <c r="L100" i="66"/>
  <c r="P100" i="66"/>
  <c r="T100" i="66"/>
  <c r="R100" i="66"/>
  <c r="O92" i="66"/>
  <c r="P92" i="66"/>
  <c r="N92" i="66"/>
  <c r="M92" i="66"/>
  <c r="L92" i="66"/>
  <c r="T92" i="66"/>
  <c r="R92" i="66"/>
  <c r="R84" i="66"/>
  <c r="T84" i="66"/>
  <c r="T76" i="66"/>
  <c r="R76" i="66"/>
  <c r="R68" i="66"/>
  <c r="T68" i="66"/>
  <c r="T60" i="66"/>
  <c r="R60" i="66"/>
  <c r="R52" i="66"/>
  <c r="T52" i="66"/>
  <c r="T87" i="66"/>
  <c r="R87" i="66"/>
  <c r="L97" i="66"/>
  <c r="M97" i="66"/>
  <c r="T97" i="66"/>
  <c r="R97" i="66"/>
  <c r="P97" i="66"/>
  <c r="N97" i="66"/>
  <c r="O97" i="66"/>
  <c r="L89" i="66"/>
  <c r="M89" i="66"/>
  <c r="T89" i="66"/>
  <c r="R89" i="66"/>
  <c r="P89" i="66"/>
  <c r="N89" i="66"/>
  <c r="O89" i="66"/>
  <c r="T81" i="66"/>
  <c r="R81" i="66"/>
  <c r="T73" i="66"/>
  <c r="R73" i="66"/>
  <c r="T65" i="66"/>
  <c r="R65" i="66"/>
  <c r="T57" i="66"/>
  <c r="R57" i="66"/>
  <c r="T49" i="66"/>
  <c r="R49" i="66"/>
  <c r="T63" i="66"/>
  <c r="R63" i="66"/>
  <c r="R94" i="66"/>
  <c r="P94" i="66"/>
  <c r="O94" i="66"/>
  <c r="N94" i="66"/>
  <c r="M94" i="66"/>
  <c r="T94" i="66"/>
  <c r="L94" i="66"/>
  <c r="R86" i="66"/>
  <c r="T86" i="66"/>
  <c r="R78" i="66"/>
  <c r="T78" i="66"/>
  <c r="R70" i="66"/>
  <c r="T70" i="66"/>
  <c r="R62" i="66"/>
  <c r="T62" i="66"/>
  <c r="R54" i="66"/>
  <c r="T54" i="66"/>
  <c r="R46" i="66"/>
  <c r="T46" i="66"/>
  <c r="T95" i="66"/>
  <c r="R95" i="66"/>
  <c r="P95" i="66"/>
  <c r="O95" i="66"/>
  <c r="N95" i="66"/>
  <c r="M95" i="66"/>
  <c r="L95" i="66"/>
  <c r="T71" i="66"/>
  <c r="R71" i="66"/>
  <c r="N99" i="66"/>
  <c r="P99" i="66"/>
  <c r="M99" i="66"/>
  <c r="L99" i="66"/>
  <c r="T99" i="66"/>
  <c r="R99" i="66"/>
  <c r="O99" i="66"/>
  <c r="N91" i="66"/>
  <c r="M91" i="66"/>
  <c r="O91" i="66"/>
  <c r="L91" i="66"/>
  <c r="T91" i="66"/>
  <c r="P91" i="66"/>
  <c r="R91" i="66"/>
  <c r="T83" i="66"/>
  <c r="R83" i="66"/>
  <c r="T75" i="66"/>
  <c r="R75" i="66"/>
  <c r="T67" i="66"/>
  <c r="R67" i="66"/>
  <c r="T59" i="66"/>
  <c r="R59" i="66"/>
  <c r="T51" i="66"/>
  <c r="R51" i="66"/>
  <c r="T80" i="66"/>
  <c r="R80" i="66"/>
  <c r="T64" i="66"/>
  <c r="R64" i="66"/>
  <c r="T48" i="66"/>
  <c r="R48" i="66"/>
  <c r="T96" i="66"/>
  <c r="L96" i="66"/>
  <c r="R96" i="66"/>
  <c r="P96" i="66"/>
  <c r="O96" i="66"/>
  <c r="M96" i="66"/>
  <c r="N96" i="66"/>
  <c r="T72" i="66"/>
  <c r="R72" i="66"/>
  <c r="T56" i="66"/>
  <c r="R56" i="66"/>
  <c r="P101" i="66"/>
  <c r="R101" i="66"/>
  <c r="O101" i="66"/>
  <c r="N101" i="66"/>
  <c r="M101" i="66"/>
  <c r="L101" i="66"/>
  <c r="T101" i="66"/>
  <c r="P93" i="66"/>
  <c r="O93" i="66"/>
  <c r="N93" i="66"/>
  <c r="M93" i="66"/>
  <c r="L93" i="66"/>
  <c r="T93" i="66"/>
  <c r="R93" i="66"/>
  <c r="R85" i="66"/>
  <c r="T85" i="66"/>
  <c r="T77" i="66"/>
  <c r="R77" i="66"/>
  <c r="R69" i="66"/>
  <c r="T69" i="66"/>
  <c r="R61" i="66"/>
  <c r="T61" i="66"/>
  <c r="R53" i="66"/>
  <c r="T53" i="66"/>
  <c r="T45" i="66"/>
  <c r="R45" i="66"/>
  <c r="T47" i="66"/>
  <c r="R47" i="66"/>
  <c r="T88" i="66"/>
  <c r="R88" i="66"/>
  <c r="M98" i="66"/>
  <c r="L98" i="66"/>
  <c r="O98" i="66"/>
  <c r="N98" i="66"/>
  <c r="T98" i="66"/>
  <c r="R98" i="66"/>
  <c r="P98" i="66"/>
  <c r="M90" i="66"/>
  <c r="L90" i="66"/>
  <c r="T90" i="66"/>
  <c r="R90" i="66"/>
  <c r="N90" i="66"/>
  <c r="P90" i="66"/>
  <c r="O90" i="66"/>
  <c r="T82" i="66"/>
  <c r="R82" i="66"/>
  <c r="T74" i="66"/>
  <c r="R74" i="66"/>
  <c r="T66" i="66"/>
  <c r="R66" i="66"/>
  <c r="T58" i="66"/>
  <c r="R58" i="66"/>
  <c r="T50" i="66"/>
  <c r="R50" i="66"/>
  <c r="R97" i="65"/>
  <c r="T97" i="65"/>
  <c r="R65" i="65"/>
  <c r="T65" i="65"/>
  <c r="T102" i="65"/>
  <c r="R102" i="65"/>
  <c r="T94" i="65"/>
  <c r="R94" i="65"/>
  <c r="T86" i="65"/>
  <c r="R86" i="65"/>
  <c r="T78" i="65"/>
  <c r="R78" i="65"/>
  <c r="T70" i="65"/>
  <c r="R70" i="65"/>
  <c r="T62" i="65"/>
  <c r="R62" i="65"/>
  <c r="T73" i="65"/>
  <c r="R73" i="65"/>
  <c r="T99" i="65"/>
  <c r="R99" i="65"/>
  <c r="T91" i="65"/>
  <c r="R91" i="65"/>
  <c r="T83" i="65"/>
  <c r="R83" i="65"/>
  <c r="T75" i="65"/>
  <c r="R75" i="65"/>
  <c r="T67" i="65"/>
  <c r="R67" i="65"/>
  <c r="T105" i="65"/>
  <c r="R105" i="65"/>
  <c r="T88" i="65"/>
  <c r="R88" i="65"/>
  <c r="T80" i="65"/>
  <c r="R80" i="65"/>
  <c r="T72" i="65"/>
  <c r="R72" i="65"/>
  <c r="T64" i="65"/>
  <c r="R64" i="65"/>
  <c r="R81" i="65"/>
  <c r="T81" i="65"/>
  <c r="T96" i="65"/>
  <c r="R96" i="65"/>
  <c r="T101" i="65"/>
  <c r="R101" i="65"/>
  <c r="T93" i="65"/>
  <c r="R93" i="65"/>
  <c r="T85" i="65"/>
  <c r="R85" i="65"/>
  <c r="T77" i="65"/>
  <c r="R77" i="65"/>
  <c r="T69" i="65"/>
  <c r="R69" i="65"/>
  <c r="T98" i="65"/>
  <c r="R98" i="65"/>
  <c r="T90" i="65"/>
  <c r="R90" i="65"/>
  <c r="T82" i="65"/>
  <c r="R82" i="65"/>
  <c r="T74" i="65"/>
  <c r="R74" i="65"/>
  <c r="T66" i="65"/>
  <c r="R66" i="65"/>
  <c r="R89" i="65"/>
  <c r="T89" i="65"/>
  <c r="T103" i="65"/>
  <c r="R103" i="65"/>
  <c r="T95" i="65"/>
  <c r="R95" i="65"/>
  <c r="T87" i="65"/>
  <c r="R87" i="65"/>
  <c r="T79" i="65"/>
  <c r="R79" i="65"/>
  <c r="T71" i="65"/>
  <c r="R71" i="65"/>
  <c r="T63" i="65"/>
  <c r="R63" i="65"/>
  <c r="R100" i="65"/>
  <c r="T100" i="65"/>
  <c r="R92" i="65"/>
  <c r="T92" i="65"/>
  <c r="R84" i="65"/>
  <c r="T84" i="65"/>
  <c r="R76" i="65"/>
  <c r="T76" i="65"/>
  <c r="R68" i="65"/>
  <c r="T68" i="65"/>
  <c r="L34" i="77"/>
  <c r="T34" i="77"/>
  <c r="R34" i="77"/>
  <c r="P34" i="77"/>
  <c r="O34" i="77"/>
  <c r="M34" i="77"/>
  <c r="N34" i="77"/>
  <c r="N36" i="77"/>
  <c r="M36" i="77"/>
  <c r="L36" i="77"/>
  <c r="T36" i="77"/>
  <c r="R36" i="77"/>
  <c r="O36" i="77"/>
  <c r="P36" i="77"/>
  <c r="R31" i="77"/>
  <c r="P31" i="77"/>
  <c r="L31" i="77"/>
  <c r="O31" i="77"/>
  <c r="N31" i="77"/>
  <c r="M31" i="77"/>
  <c r="T31" i="77"/>
  <c r="T41" i="77"/>
  <c r="N41" i="77"/>
  <c r="R41" i="77"/>
  <c r="P41" i="77"/>
  <c r="O41" i="77"/>
  <c r="L41" i="77"/>
  <c r="M41" i="77"/>
  <c r="T39" i="77"/>
  <c r="N39" i="77"/>
  <c r="N33" i="77"/>
  <c r="R33" i="77"/>
  <c r="L38" i="77"/>
  <c r="O14" i="77"/>
  <c r="N14" i="77"/>
  <c r="T16" i="77"/>
  <c r="R16" i="77"/>
  <c r="M16" i="77"/>
  <c r="P16" i="77"/>
  <c r="O16" i="77"/>
  <c r="N16" i="77"/>
  <c r="L16" i="77"/>
  <c r="R15" i="77"/>
  <c r="P15" i="77"/>
  <c r="O15" i="77"/>
  <c r="N15" i="77"/>
  <c r="M15" i="77"/>
  <c r="L15" i="77"/>
  <c r="T15" i="77"/>
  <c r="N20" i="77"/>
  <c r="P20" i="77"/>
  <c r="T9" i="77"/>
  <c r="N9" i="77"/>
  <c r="R9" i="77"/>
  <c r="P9" i="77"/>
  <c r="O9" i="77"/>
  <c r="L9" i="77"/>
  <c r="M9" i="77"/>
  <c r="M35" i="77"/>
  <c r="L35" i="77"/>
  <c r="P35" i="77"/>
  <c r="N35" i="77"/>
  <c r="T35" i="77"/>
  <c r="R35" i="77"/>
  <c r="O35" i="77"/>
  <c r="O40" i="77"/>
  <c r="L40" i="77"/>
  <c r="T8" i="77"/>
  <c r="R8" i="77"/>
  <c r="M8" i="77"/>
  <c r="P8" i="77"/>
  <c r="O8" i="77"/>
  <c r="N8" i="77"/>
  <c r="L8" i="77"/>
  <c r="O17" i="77"/>
  <c r="N17" i="77"/>
  <c r="L10" i="77"/>
  <c r="O10" i="77"/>
  <c r="T10" i="77"/>
  <c r="R10" i="77"/>
  <c r="P10" i="77"/>
  <c r="M10" i="77"/>
  <c r="N10" i="77"/>
  <c r="L42" i="77"/>
  <c r="M42" i="77"/>
  <c r="T42" i="77"/>
  <c r="R42" i="77"/>
  <c r="P42" i="77"/>
  <c r="O42" i="77"/>
  <c r="N42" i="77"/>
  <c r="O25" i="81"/>
  <c r="N25" i="81"/>
  <c r="M25" i="81"/>
  <c r="L25" i="81"/>
  <c r="R25" i="81"/>
  <c r="T25" i="81"/>
  <c r="P25" i="81"/>
  <c r="R42" i="76"/>
  <c r="P42" i="76"/>
  <c r="O42" i="76"/>
  <c r="N42" i="76"/>
  <c r="M42" i="76"/>
  <c r="T42" i="76"/>
  <c r="L42" i="76"/>
  <c r="N39" i="76"/>
  <c r="M39" i="76"/>
  <c r="L39" i="76"/>
  <c r="T39" i="76"/>
  <c r="O39" i="76"/>
  <c r="R39" i="76"/>
  <c r="P39" i="76"/>
  <c r="T44" i="76"/>
  <c r="R44" i="76"/>
  <c r="P44" i="76"/>
  <c r="O44" i="76"/>
  <c r="M44" i="76"/>
  <c r="N44" i="76"/>
  <c r="L44" i="76"/>
  <c r="T19" i="76"/>
  <c r="R19" i="76"/>
  <c r="P19" i="76"/>
  <c r="O19" i="76"/>
  <c r="N19" i="76"/>
  <c r="M19" i="76"/>
  <c r="L19" i="76"/>
  <c r="R10" i="76"/>
  <c r="P10" i="76"/>
  <c r="O10" i="76"/>
  <c r="N10" i="76"/>
  <c r="M10" i="76"/>
  <c r="L10" i="76"/>
  <c r="T10" i="76"/>
  <c r="T20" i="76"/>
  <c r="R20" i="76"/>
  <c r="P20" i="76"/>
  <c r="O20" i="76"/>
  <c r="M20" i="76"/>
  <c r="N20" i="76"/>
  <c r="L20" i="76"/>
  <c r="P41" i="76"/>
  <c r="O41" i="76"/>
  <c r="N41" i="76"/>
  <c r="M41" i="76"/>
  <c r="L41" i="76"/>
  <c r="R41" i="76"/>
  <c r="T41" i="76"/>
  <c r="O16" i="76"/>
  <c r="N16" i="76"/>
  <c r="M16" i="76"/>
  <c r="L16" i="76"/>
  <c r="R16" i="76"/>
  <c r="P16" i="76"/>
  <c r="T16" i="76"/>
  <c r="L21" i="76"/>
  <c r="T21" i="76"/>
  <c r="R21" i="76"/>
  <c r="P21" i="76"/>
  <c r="M21" i="76"/>
  <c r="O21" i="76"/>
  <c r="N21" i="76"/>
  <c r="L13" i="76"/>
  <c r="T13" i="76"/>
  <c r="R13" i="76"/>
  <c r="P13" i="76"/>
  <c r="N13" i="76"/>
  <c r="O13" i="76"/>
  <c r="M13" i="76"/>
  <c r="O8" i="76"/>
  <c r="N8" i="76"/>
  <c r="M8" i="76"/>
  <c r="L8" i="76"/>
  <c r="R8" i="76"/>
  <c r="T8" i="76"/>
  <c r="P8" i="76"/>
  <c r="T43" i="76"/>
  <c r="R43" i="76"/>
  <c r="P43" i="76"/>
  <c r="O43" i="76"/>
  <c r="N43" i="76"/>
  <c r="M43" i="76"/>
  <c r="L43" i="76"/>
  <c r="R18" i="76"/>
  <c r="P18" i="76"/>
  <c r="O18" i="76"/>
  <c r="N18" i="76"/>
  <c r="M18" i="76"/>
  <c r="T18" i="76"/>
  <c r="L18" i="76"/>
  <c r="P9" i="76"/>
  <c r="O9" i="76"/>
  <c r="N9" i="76"/>
  <c r="M9" i="76"/>
  <c r="L9" i="76"/>
  <c r="T9" i="76"/>
  <c r="R9" i="76"/>
  <c r="T11" i="76"/>
  <c r="R11" i="76"/>
  <c r="P11" i="76"/>
  <c r="O11" i="76"/>
  <c r="N11" i="76"/>
  <c r="L11" i="76"/>
  <c r="M11" i="76"/>
  <c r="P17" i="76"/>
  <c r="O17" i="76"/>
  <c r="N17" i="76"/>
  <c r="M17" i="76"/>
  <c r="L17" i="76"/>
  <c r="T17" i="76"/>
  <c r="R17" i="76"/>
  <c r="O40" i="76"/>
  <c r="N40" i="76"/>
  <c r="M40" i="76"/>
  <c r="L40" i="76"/>
  <c r="R40" i="76"/>
  <c r="T40" i="76"/>
  <c r="P40" i="76"/>
  <c r="N15" i="76"/>
  <c r="M15" i="76"/>
  <c r="L15" i="76"/>
  <c r="T15" i="76"/>
  <c r="R15" i="76"/>
  <c r="P15" i="76"/>
  <c r="O15" i="76"/>
  <c r="P42" i="74"/>
  <c r="O42" i="74"/>
  <c r="N42" i="74"/>
  <c r="M42" i="74"/>
  <c r="L42" i="74"/>
  <c r="T42" i="74"/>
  <c r="R42" i="74"/>
  <c r="O41" i="74"/>
  <c r="N41" i="74"/>
  <c r="T41" i="74"/>
  <c r="R41" i="74"/>
  <c r="P41" i="74"/>
  <c r="M41" i="74"/>
  <c r="L41" i="74"/>
  <c r="T43" i="66"/>
  <c r="R43" i="66"/>
  <c r="R41" i="66"/>
  <c r="T41" i="66"/>
  <c r="T40" i="66"/>
  <c r="R40" i="66"/>
  <c r="T42" i="66"/>
  <c r="R42" i="66"/>
  <c r="R44" i="66"/>
  <c r="T44" i="66"/>
  <c r="N177" i="78"/>
  <c r="R177" i="78"/>
  <c r="M177" i="78"/>
  <c r="L177" i="78"/>
  <c r="T177" i="78"/>
  <c r="P177" i="78"/>
  <c r="O177" i="78"/>
  <c r="L175" i="78"/>
  <c r="O175" i="78"/>
  <c r="T175" i="78"/>
  <c r="R175" i="78"/>
  <c r="P175" i="78"/>
  <c r="N175" i="78"/>
  <c r="M175" i="78"/>
  <c r="L144" i="78"/>
  <c r="O144" i="78"/>
  <c r="T144" i="78"/>
  <c r="R144" i="78"/>
  <c r="P144" i="78"/>
  <c r="N144" i="78"/>
  <c r="M144" i="78"/>
  <c r="O163" i="78"/>
  <c r="T163" i="78"/>
  <c r="N163" i="78"/>
  <c r="M163" i="78"/>
  <c r="L163" i="78"/>
  <c r="R163" i="78"/>
  <c r="P163" i="78"/>
  <c r="O178" i="78"/>
  <c r="N178" i="78"/>
  <c r="T178" i="78"/>
  <c r="M178" i="78"/>
  <c r="L178" i="78"/>
  <c r="R178" i="78"/>
  <c r="P178" i="78"/>
  <c r="T173" i="78"/>
  <c r="M173" i="78"/>
  <c r="R173" i="78"/>
  <c r="P173" i="78"/>
  <c r="O173" i="78"/>
  <c r="N173" i="78"/>
  <c r="L173" i="78"/>
  <c r="L152" i="78"/>
  <c r="O152" i="78"/>
  <c r="T152" i="78"/>
  <c r="R152" i="78"/>
  <c r="P152" i="78"/>
  <c r="N152" i="78"/>
  <c r="M152" i="78"/>
  <c r="M176" i="78"/>
  <c r="L176" i="78"/>
  <c r="T176" i="78"/>
  <c r="P176" i="78"/>
  <c r="R176" i="78"/>
  <c r="O176" i="78"/>
  <c r="N176" i="78"/>
  <c r="M161" i="78"/>
  <c r="P161" i="78"/>
  <c r="L161" i="78"/>
  <c r="T161" i="78"/>
  <c r="R161" i="78"/>
  <c r="O161" i="78"/>
  <c r="N161" i="78"/>
  <c r="M153" i="78"/>
  <c r="L153" i="78"/>
  <c r="P153" i="78"/>
  <c r="T153" i="78"/>
  <c r="R153" i="78"/>
  <c r="O153" i="78"/>
  <c r="N153" i="78"/>
  <c r="M145" i="78"/>
  <c r="P145" i="78"/>
  <c r="L145" i="78"/>
  <c r="T145" i="78"/>
  <c r="R145" i="78"/>
  <c r="O145" i="78"/>
  <c r="N145" i="78"/>
  <c r="P179" i="78"/>
  <c r="O179" i="78"/>
  <c r="N179" i="78"/>
  <c r="M179" i="78"/>
  <c r="L179" i="78"/>
  <c r="T179" i="78"/>
  <c r="R179" i="78"/>
  <c r="L160" i="78"/>
  <c r="O160" i="78"/>
  <c r="T160" i="78"/>
  <c r="R160" i="78"/>
  <c r="P160" i="78"/>
  <c r="N160" i="78"/>
  <c r="M160" i="78"/>
  <c r="AU54" i="74"/>
  <c r="AP62" i="76"/>
  <c r="AF62" i="76"/>
  <c r="J52" i="79"/>
  <c r="X52" i="79" s="1"/>
  <c r="J8" i="79"/>
  <c r="X8" i="79" s="1"/>
  <c r="J73" i="75"/>
  <c r="Y73" i="75" s="1"/>
  <c r="J83" i="75"/>
  <c r="Y83" i="75" s="1"/>
  <c r="J88" i="75"/>
  <c r="Y88" i="75" s="1"/>
  <c r="J87" i="75"/>
  <c r="Y87" i="75" s="1"/>
  <c r="J76" i="75"/>
  <c r="Y76" i="75" s="1"/>
  <c r="J86" i="75"/>
  <c r="Y86" i="75" s="1"/>
  <c r="J54" i="75"/>
  <c r="Y54" i="75" s="1"/>
  <c r="J78" i="75"/>
  <c r="Y78" i="75" s="1"/>
  <c r="J79" i="75"/>
  <c r="Y79" i="75" s="1"/>
  <c r="J75" i="75"/>
  <c r="Y75" i="75" s="1"/>
  <c r="J71" i="75"/>
  <c r="Y71" i="75" s="1"/>
  <c r="J72" i="75"/>
  <c r="Y72" i="75" s="1"/>
  <c r="J70" i="75"/>
  <c r="Y70" i="75" s="1"/>
  <c r="J82" i="75"/>
  <c r="Y82" i="75" s="1"/>
  <c r="J74" i="75"/>
  <c r="Y74" i="75" s="1"/>
  <c r="J85" i="75"/>
  <c r="Y85" i="75" s="1"/>
  <c r="J81" i="75"/>
  <c r="Y81" i="75" s="1"/>
  <c r="J77" i="75"/>
  <c r="Y77" i="75" s="1"/>
  <c r="J89" i="75"/>
  <c r="Y89" i="75" s="1"/>
  <c r="J84" i="75"/>
  <c r="Y84" i="75" s="1"/>
  <c r="J34" i="80"/>
  <c r="X34" i="80" s="1"/>
  <c r="J35" i="80"/>
  <c r="X35" i="80" s="1"/>
  <c r="J38" i="80"/>
  <c r="X38" i="80" s="1"/>
  <c r="J46" i="80"/>
  <c r="X46" i="80" s="1"/>
  <c r="J37" i="80"/>
  <c r="X37" i="80" s="1"/>
  <c r="J42" i="80"/>
  <c r="X42" i="80" s="1"/>
  <c r="J45" i="80"/>
  <c r="X45" i="80" s="1"/>
  <c r="J39" i="80"/>
  <c r="X39" i="80" s="1"/>
  <c r="J33" i="80"/>
  <c r="X33" i="80" s="1"/>
  <c r="J40" i="80"/>
  <c r="X40" i="80" s="1"/>
  <c r="J41" i="80"/>
  <c r="X41" i="80" s="1"/>
  <c r="J10" i="80"/>
  <c r="X10" i="80" s="1"/>
  <c r="J9" i="80"/>
  <c r="X9" i="80" s="1"/>
  <c r="J74" i="87"/>
  <c r="Y74" i="87" s="1"/>
  <c r="J71" i="87"/>
  <c r="Y71" i="87" s="1"/>
  <c r="J69" i="87"/>
  <c r="Y69" i="87" s="1"/>
  <c r="J70" i="87"/>
  <c r="Y70" i="87" s="1"/>
  <c r="J72" i="87"/>
  <c r="Y72" i="87" s="1"/>
  <c r="J73" i="87"/>
  <c r="Y73" i="87" s="1"/>
  <c r="J68" i="87"/>
  <c r="Y68" i="87" s="1"/>
  <c r="J76" i="87"/>
  <c r="Y76" i="87" s="1"/>
  <c r="J81" i="87"/>
  <c r="Y81" i="87" s="1"/>
  <c r="J82" i="87"/>
  <c r="Y82" i="87" s="1"/>
  <c r="J58" i="79"/>
  <c r="X58" i="79" s="1"/>
  <c r="J48" i="82"/>
  <c r="X48" i="82" s="1"/>
  <c r="J56" i="82"/>
  <c r="X56" i="82" s="1"/>
  <c r="J68" i="79"/>
  <c r="X68" i="79" s="1"/>
  <c r="J55" i="79"/>
  <c r="X55" i="79" s="1"/>
  <c r="J53" i="82"/>
  <c r="X53" i="82" s="1"/>
  <c r="J78" i="77"/>
  <c r="X78" i="77" s="1"/>
  <c r="J47" i="82"/>
  <c r="X47" i="82" s="1"/>
  <c r="J55" i="82"/>
  <c r="X55" i="82" s="1"/>
  <c r="J67" i="79"/>
  <c r="X67" i="79" s="1"/>
  <c r="J54" i="79"/>
  <c r="X54" i="79" s="1"/>
  <c r="J18" i="74"/>
  <c r="Y18" i="74" s="1"/>
  <c r="J17" i="74"/>
  <c r="Y17" i="74" s="1"/>
  <c r="J19" i="74"/>
  <c r="Y19" i="74" s="1"/>
  <c r="J16" i="74"/>
  <c r="Y16" i="74" s="1"/>
  <c r="J52" i="82"/>
  <c r="X52" i="82" s="1"/>
  <c r="J80" i="75"/>
  <c r="Y80" i="75" s="1"/>
  <c r="J47" i="80"/>
  <c r="X47" i="80" s="1"/>
  <c r="J36" i="80"/>
  <c r="X36" i="80" s="1"/>
  <c r="J20" i="74"/>
  <c r="Y20" i="74" s="1"/>
  <c r="J24" i="74"/>
  <c r="Y24" i="74" s="1"/>
  <c r="J21" i="74"/>
  <c r="Y21" i="74" s="1"/>
  <c r="J23" i="74"/>
  <c r="Y23" i="74" s="1"/>
  <c r="J75" i="87"/>
  <c r="Y75" i="87" s="1"/>
  <c r="J49" i="82"/>
  <c r="X49" i="82" s="1"/>
  <c r="J57" i="82"/>
  <c r="X57" i="82" s="1"/>
  <c r="J69" i="79"/>
  <c r="X69" i="79" s="1"/>
  <c r="J56" i="79"/>
  <c r="X56" i="79" s="1"/>
  <c r="J101" i="86"/>
  <c r="Y101" i="86" s="1"/>
  <c r="J100" i="87"/>
  <c r="Y100" i="87" s="1"/>
  <c r="J44" i="82"/>
  <c r="X44" i="82" s="1"/>
  <c r="J54" i="82"/>
  <c r="X54" i="82" s="1"/>
  <c r="AC83" i="202"/>
  <c r="R19" i="35" s="1"/>
  <c r="AB8" i="35"/>
  <c r="AR54" i="74"/>
  <c r="AE83" i="202"/>
  <c r="S19" i="35" s="1"/>
  <c r="AK54" i="74"/>
  <c r="AE61" i="82"/>
  <c r="S16" i="35" s="1"/>
  <c r="AF95" i="75"/>
  <c r="S12" i="35" s="1"/>
  <c r="K95" i="75"/>
  <c r="AZ102" i="86"/>
  <c r="AX103" i="86" s="1"/>
  <c r="AG54" i="74"/>
  <c r="J50" i="80"/>
  <c r="X50" i="80" s="1"/>
  <c r="J8" i="82"/>
  <c r="X8" i="82" s="1"/>
  <c r="J49" i="79"/>
  <c r="X49" i="79" s="1"/>
  <c r="J46" i="82"/>
  <c r="X46" i="82" s="1"/>
  <c r="J8" i="80"/>
  <c r="X8" i="80" s="1"/>
  <c r="J98" i="87"/>
  <c r="Y98" i="87" s="1"/>
  <c r="J85" i="87"/>
  <c r="Y85" i="87" s="1"/>
  <c r="AQ101" i="87"/>
  <c r="Z10" i="35" s="1"/>
  <c r="J14" i="76"/>
  <c r="X14" i="76" s="1"/>
  <c r="J52" i="80"/>
  <c r="X52" i="80" s="1"/>
  <c r="J80" i="87"/>
  <c r="Y80" i="87" s="1"/>
  <c r="J100" i="86"/>
  <c r="Y100" i="86" s="1"/>
  <c r="J93" i="86"/>
  <c r="Y93" i="86" s="1"/>
  <c r="J77" i="87"/>
  <c r="Y77" i="87" s="1"/>
  <c r="J79" i="87"/>
  <c r="Y79" i="87" s="1"/>
  <c r="J76" i="86"/>
  <c r="Y76" i="86" s="1"/>
  <c r="J39" i="74"/>
  <c r="Y39" i="74" s="1"/>
  <c r="J78" i="87"/>
  <c r="Y78" i="87" s="1"/>
  <c r="K70" i="79"/>
  <c r="J77" i="77"/>
  <c r="X77" i="77" s="1"/>
  <c r="J81" i="202"/>
  <c r="X81" i="202" s="1"/>
  <c r="J77" i="202"/>
  <c r="X77" i="202" s="1"/>
  <c r="J76" i="202"/>
  <c r="X76" i="202" s="1"/>
  <c r="J79" i="202"/>
  <c r="X79" i="202" s="1"/>
  <c r="J80" i="202"/>
  <c r="X80" i="202" s="1"/>
  <c r="J82" i="202"/>
  <c r="X82" i="202" s="1"/>
  <c r="J78" i="202"/>
  <c r="X78" i="202" s="1"/>
  <c r="AA9" i="35"/>
  <c r="J49" i="80"/>
  <c r="X49" i="80" s="1"/>
  <c r="J53" i="79"/>
  <c r="X53" i="79" s="1"/>
  <c r="J94" i="86"/>
  <c r="Y94" i="86" s="1"/>
  <c r="J84" i="87"/>
  <c r="Y84" i="87" s="1"/>
  <c r="J97" i="86"/>
  <c r="Y97" i="86" s="1"/>
  <c r="J89" i="87"/>
  <c r="Y89" i="87" s="1"/>
  <c r="J78" i="86"/>
  <c r="Y78" i="86" s="1"/>
  <c r="J86" i="86"/>
  <c r="Y86" i="86" s="1"/>
  <c r="J97" i="87"/>
  <c r="Y97" i="87" s="1"/>
  <c r="J28" i="74"/>
  <c r="Y28" i="74" s="1"/>
  <c r="J92" i="87"/>
  <c r="Y92" i="87" s="1"/>
  <c r="J98" i="86"/>
  <c r="Y98" i="86" s="1"/>
  <c r="J79" i="86"/>
  <c r="Y79" i="86" s="1"/>
  <c r="J87" i="86"/>
  <c r="Y87" i="86" s="1"/>
  <c r="J30" i="74"/>
  <c r="Y30" i="74" s="1"/>
  <c r="J37" i="74"/>
  <c r="Y37" i="74" s="1"/>
  <c r="J99" i="86"/>
  <c r="Y99" i="86" s="1"/>
  <c r="J80" i="86"/>
  <c r="Y80" i="86" s="1"/>
  <c r="J32" i="74"/>
  <c r="Y32" i="74" s="1"/>
  <c r="J91" i="87"/>
  <c r="Y91" i="87" s="1"/>
  <c r="J95" i="86"/>
  <c r="Y95" i="86" s="1"/>
  <c r="J88" i="87"/>
  <c r="Y88" i="87" s="1"/>
  <c r="J81" i="86"/>
  <c r="Y81" i="86" s="1"/>
  <c r="J87" i="87"/>
  <c r="Y87" i="87" s="1"/>
  <c r="J34" i="74"/>
  <c r="Y34" i="74" s="1"/>
  <c r="J38" i="74"/>
  <c r="Y38" i="74" s="1"/>
  <c r="J25" i="74"/>
  <c r="Y25" i="74" s="1"/>
  <c r="J90" i="86"/>
  <c r="Y90" i="86" s="1"/>
  <c r="J95" i="87"/>
  <c r="Y95" i="87" s="1"/>
  <c r="J82" i="86"/>
  <c r="Y82" i="86" s="1"/>
  <c r="J83" i="87"/>
  <c r="Y83" i="87" s="1"/>
  <c r="J91" i="86"/>
  <c r="Y91" i="86" s="1"/>
  <c r="J86" i="87"/>
  <c r="Y86" i="87" s="1"/>
  <c r="J99" i="87"/>
  <c r="Y99" i="87" s="1"/>
  <c r="J83" i="86"/>
  <c r="Y83" i="86" s="1"/>
  <c r="J29" i="74"/>
  <c r="Y29" i="74" s="1"/>
  <c r="J93" i="87"/>
  <c r="Y93" i="87" s="1"/>
  <c r="J90" i="87"/>
  <c r="Y90" i="87" s="1"/>
  <c r="J88" i="86"/>
  <c r="Y88" i="86" s="1"/>
  <c r="J84" i="86"/>
  <c r="Y84" i="86" s="1"/>
  <c r="J31" i="74"/>
  <c r="Y31" i="74" s="1"/>
  <c r="J40" i="74"/>
  <c r="Y40" i="74" s="1"/>
  <c r="J94" i="87"/>
  <c r="Y94" i="87" s="1"/>
  <c r="J89" i="86"/>
  <c r="Y89" i="86" s="1"/>
  <c r="J77" i="86"/>
  <c r="Y77" i="86" s="1"/>
  <c r="J96" i="86"/>
  <c r="Y96" i="86" s="1"/>
  <c r="J85" i="86"/>
  <c r="Y85" i="86" s="1"/>
  <c r="J33" i="74"/>
  <c r="Y33" i="74" s="1"/>
  <c r="J35" i="74"/>
  <c r="Y35" i="74" s="1"/>
  <c r="J26" i="74"/>
  <c r="Y26" i="74" s="1"/>
  <c r="J96" i="87"/>
  <c r="Y96" i="87" s="1"/>
  <c r="J36" i="74"/>
  <c r="Y36" i="74" s="1"/>
  <c r="J45" i="82"/>
  <c r="X45" i="82" s="1"/>
  <c r="AS62" i="76"/>
  <c r="J51" i="80"/>
  <c r="X51" i="80" s="1"/>
  <c r="J50" i="79"/>
  <c r="X50" i="79" s="1"/>
  <c r="K61" i="82"/>
  <c r="J76" i="77"/>
  <c r="X76" i="77" s="1"/>
  <c r="J79" i="77"/>
  <c r="X79" i="77" s="1"/>
  <c r="AV62" i="76"/>
  <c r="J48" i="80"/>
  <c r="X48" i="80" s="1"/>
  <c r="AQ102" i="86"/>
  <c r="AZ101" i="87"/>
  <c r="AX102" i="87" s="1"/>
  <c r="P1" i="78"/>
  <c r="O5" i="186"/>
  <c r="AO54" i="74"/>
  <c r="F5" i="27"/>
  <c r="AZ83" i="202"/>
  <c r="BA83" i="202"/>
  <c r="AX102" i="77"/>
  <c r="BA62" i="79"/>
  <c r="AZ70" i="79"/>
  <c r="AD17" i="35" s="1"/>
  <c r="AA10" i="35"/>
  <c r="AR102" i="87"/>
  <c r="Y10" i="35"/>
  <c r="AK102" i="87"/>
  <c r="AD10" i="35"/>
  <c r="BA102" i="87"/>
  <c r="AA8" i="35"/>
  <c r="AR103" i="86"/>
  <c r="Y8" i="35"/>
  <c r="AK103" i="86"/>
  <c r="AD8" i="35"/>
  <c r="BA103" i="86"/>
  <c r="BD142" i="78"/>
  <c r="BD176" i="78"/>
  <c r="BD161" i="78"/>
  <c r="BD145" i="78"/>
  <c r="BD175" i="78"/>
  <c r="BD174" i="78"/>
  <c r="BD159" i="78"/>
  <c r="BD151" i="78"/>
  <c r="BD143" i="78"/>
  <c r="BD153" i="78"/>
  <c r="BD173" i="78"/>
  <c r="BD158" i="78"/>
  <c r="BD150" i="78"/>
  <c r="BD172" i="78"/>
  <c r="BD157" i="78"/>
  <c r="BD149" i="78"/>
  <c r="BD179" i="78"/>
  <c r="BD178" i="78"/>
  <c r="BD163" i="78"/>
  <c r="BD155" i="78"/>
  <c r="BD147" i="78"/>
  <c r="BD177" i="78"/>
  <c r="BD162" i="78"/>
  <c r="BD154" i="78"/>
  <c r="BD146" i="78"/>
  <c r="AK102" i="86"/>
  <c r="K9" i="186" s="1"/>
  <c r="AF102" i="86"/>
  <c r="S8" i="35" s="1"/>
  <c r="BD89" i="85"/>
  <c r="AF89" i="85"/>
  <c r="S6" i="35" s="1"/>
  <c r="AF108" i="65"/>
  <c r="S5" i="35" s="1"/>
  <c r="AO109" i="65"/>
  <c r="AX109" i="65"/>
  <c r="AF59" i="80"/>
  <c r="AR84" i="202"/>
  <c r="AG102" i="87"/>
  <c r="X10" i="35"/>
  <c r="AB5" i="35"/>
  <c r="AO102" i="66"/>
  <c r="L8" i="186" s="1"/>
  <c r="AG102" i="66"/>
  <c r="J8" i="186" s="1"/>
  <c r="AK102" i="66"/>
  <c r="K8" i="186" s="1"/>
  <c r="AX108" i="65"/>
  <c r="O6" i="186" s="1"/>
  <c r="AG108" i="65"/>
  <c r="J6" i="186" s="1"/>
  <c r="AF102" i="66"/>
  <c r="S7" i="35" s="1"/>
  <c r="AX102" i="66"/>
  <c r="O8" i="186" s="1"/>
  <c r="J60" i="79"/>
  <c r="X60" i="79" s="1"/>
  <c r="J51" i="79"/>
  <c r="X51" i="79" s="1"/>
  <c r="AF104" i="67"/>
  <c r="S9" i="35" s="1"/>
  <c r="AX104" i="67"/>
  <c r="O10" i="186" s="1"/>
  <c r="AO104" i="67"/>
  <c r="L10" i="186" s="1"/>
  <c r="AG104" i="67"/>
  <c r="J10" i="186" s="1"/>
  <c r="AE61" i="76"/>
  <c r="S13" i="35" s="1"/>
  <c r="AV61" i="76"/>
  <c r="O14" i="186" s="1"/>
  <c r="AM61" i="76"/>
  <c r="L14" i="186" s="1"/>
  <c r="AC70" i="79"/>
  <c r="R17" i="35" s="1"/>
  <c r="AM58" i="80"/>
  <c r="L15" i="186" s="1"/>
  <c r="AE58" i="80"/>
  <c r="S14" i="35" s="1"/>
  <c r="L5" i="186"/>
  <c r="J9" i="79"/>
  <c r="X9" i="79" s="1"/>
  <c r="K108" i="65"/>
  <c r="AF53" i="74"/>
  <c r="S11" i="35" s="1"/>
  <c r="K61" i="76"/>
  <c r="BB10" i="76"/>
  <c r="BB52" i="76"/>
  <c r="BB48" i="76"/>
  <c r="BB44" i="76"/>
  <c r="BB40" i="76"/>
  <c r="BB19" i="76"/>
  <c r="AH70" i="79"/>
  <c r="X17" i="35" s="1"/>
  <c r="BA66" i="79"/>
  <c r="BA57" i="79"/>
  <c r="AK70" i="79"/>
  <c r="BA54" i="79"/>
  <c r="BA67" i="79"/>
  <c r="AN70" i="79"/>
  <c r="BA60" i="79"/>
  <c r="BA69" i="79"/>
  <c r="BA51" i="79"/>
  <c r="AT70" i="79"/>
  <c r="AB17" i="35" s="1"/>
  <c r="BA55" i="79"/>
  <c r="BA8" i="79"/>
  <c r="BA59" i="79"/>
  <c r="BA68" i="79"/>
  <c r="BB51" i="80"/>
  <c r="BA91" i="81"/>
  <c r="BA103" i="81"/>
  <c r="BD92" i="66"/>
  <c r="AW104" i="67"/>
  <c r="AU105" i="67" s="1"/>
  <c r="AN108" i="65"/>
  <c r="BC108" i="65"/>
  <c r="BD144" i="78"/>
  <c r="BD148" i="78"/>
  <c r="BD152" i="78"/>
  <c r="BD156" i="78"/>
  <c r="BD160" i="78"/>
  <c r="BD164" i="78"/>
  <c r="BD92" i="75"/>
  <c r="AQ95" i="75"/>
  <c r="BD94" i="75"/>
  <c r="AT95" i="75"/>
  <c r="AW95" i="75"/>
  <c r="AB12" i="35" s="1"/>
  <c r="AU58" i="80"/>
  <c r="AB14" i="35" s="1"/>
  <c r="AN61" i="82"/>
  <c r="Z16" i="35" s="1"/>
  <c r="BA55" i="82"/>
  <c r="AH61" i="82"/>
  <c r="X16" i="35" s="1"/>
  <c r="AE70" i="79"/>
  <c r="S17" i="35" s="1"/>
  <c r="AL70" i="79"/>
  <c r="L18" i="186" s="1"/>
  <c r="AU70" i="79"/>
  <c r="O18" i="186" s="1"/>
  <c r="BA86" i="77"/>
  <c r="BA89" i="77"/>
  <c r="BA9" i="77"/>
  <c r="AE101" i="77"/>
  <c r="S18" i="35" s="1"/>
  <c r="BA14" i="77"/>
  <c r="BA17" i="77"/>
  <c r="BA21" i="77"/>
  <c r="BA32" i="77"/>
  <c r="BA35" i="77"/>
  <c r="BA45" i="77"/>
  <c r="BA52" i="77"/>
  <c r="AL101" i="77"/>
  <c r="L19" i="186" s="1"/>
  <c r="AU101" i="77"/>
  <c r="O19" i="186" s="1"/>
  <c r="BA64" i="81"/>
  <c r="BA65" i="81"/>
  <c r="BA66" i="81"/>
  <c r="BA67" i="81"/>
  <c r="BA68" i="81"/>
  <c r="BA70" i="81"/>
  <c r="BA73" i="81"/>
  <c r="BA74" i="81"/>
  <c r="BA75" i="81"/>
  <c r="BA76" i="81"/>
  <c r="BA78" i="81"/>
  <c r="BA79" i="81"/>
  <c r="BA80" i="81"/>
  <c r="BA81" i="81"/>
  <c r="BA83" i="81"/>
  <c r="BA85" i="81"/>
  <c r="BA86" i="81"/>
  <c r="BA87" i="81"/>
  <c r="BA88" i="81"/>
  <c r="BA89" i="81"/>
  <c r="BA37" i="81"/>
  <c r="BA41" i="81"/>
  <c r="BA42" i="81"/>
  <c r="BA45" i="81"/>
  <c r="BA47" i="81"/>
  <c r="BA48" i="81"/>
  <c r="BA49" i="81"/>
  <c r="BA50" i="81"/>
  <c r="BA53" i="81"/>
  <c r="BA55" i="81"/>
  <c r="BA57" i="81"/>
  <c r="BA58" i="81"/>
  <c r="BA59" i="81"/>
  <c r="BA60" i="81"/>
  <c r="BA62" i="81"/>
  <c r="AK105" i="81"/>
  <c r="AL105" i="81"/>
  <c r="L16" i="186" s="1"/>
  <c r="AW105" i="81"/>
  <c r="AC15" i="35" s="1"/>
  <c r="AE105" i="81"/>
  <c r="S15" i="35" s="1"/>
  <c r="BA25" i="81"/>
  <c r="BA26" i="81"/>
  <c r="BA28" i="81"/>
  <c r="BA32" i="81"/>
  <c r="BA33" i="81"/>
  <c r="BA35" i="81"/>
  <c r="BA49" i="82"/>
  <c r="BA47" i="82"/>
  <c r="BA53" i="82"/>
  <c r="BA60" i="82"/>
  <c r="BA56" i="82"/>
  <c r="BA59" i="82"/>
  <c r="X79" i="81"/>
  <c r="AK61" i="82"/>
  <c r="BA50" i="82"/>
  <c r="K101" i="77"/>
  <c r="AN101" i="77"/>
  <c r="Z18" i="35" s="1"/>
  <c r="AW101" i="77"/>
  <c r="BA63" i="79"/>
  <c r="BA65" i="79"/>
  <c r="AN105" i="81"/>
  <c r="Z15" i="35" s="1"/>
  <c r="K105" i="81"/>
  <c r="K58" i="80"/>
  <c r="AO58" i="80"/>
  <c r="Z14" i="35" s="1"/>
  <c r="BB55" i="80"/>
  <c r="BD53" i="74"/>
  <c r="K53" i="74"/>
  <c r="AX54" i="74"/>
  <c r="Z9" i="35"/>
  <c r="AO105" i="67"/>
  <c r="AG105" i="67"/>
  <c r="X9" i="35"/>
  <c r="Y9" i="35"/>
  <c r="AK105" i="67"/>
  <c r="BD47" i="67"/>
  <c r="BD51" i="67"/>
  <c r="BD59" i="67"/>
  <c r="BD63" i="67"/>
  <c r="BD67" i="67"/>
  <c r="BD71" i="67"/>
  <c r="BD75" i="67"/>
  <c r="BD79" i="67"/>
  <c r="BD83" i="67"/>
  <c r="BD91" i="67"/>
  <c r="BD95" i="67"/>
  <c r="BD99" i="67"/>
  <c r="K104" i="67"/>
  <c r="BD101" i="86"/>
  <c r="BD97" i="66"/>
  <c r="BD93" i="66"/>
  <c r="BD61" i="66"/>
  <c r="BD57" i="66"/>
  <c r="BD71" i="66"/>
  <c r="BD75" i="66"/>
  <c r="AZ102" i="66"/>
  <c r="AX103" i="66" s="1"/>
  <c r="P1" i="65"/>
  <c r="B8" i="65" s="1"/>
  <c r="B9" i="65" s="1"/>
  <c r="B10" i="65" s="1"/>
  <c r="B11" i="65" s="1"/>
  <c r="B12" i="65" s="1"/>
  <c r="B13" i="65" s="1"/>
  <c r="B14" i="65" s="1"/>
  <c r="B15" i="65" s="1"/>
  <c r="B16" i="65" s="1"/>
  <c r="B17" i="65" s="1"/>
  <c r="B18" i="65" s="1"/>
  <c r="B19" i="65" s="1"/>
  <c r="AI84" i="202"/>
  <c r="AQ101" i="77"/>
  <c r="AA18" i="35" s="1"/>
  <c r="AI102" i="77"/>
  <c r="BA8" i="77"/>
  <c r="AW70" i="79"/>
  <c r="AC17" i="35" s="1"/>
  <c r="BA49" i="79"/>
  <c r="BA56" i="79"/>
  <c r="BA52" i="79"/>
  <c r="BA9" i="79"/>
  <c r="BA50" i="79"/>
  <c r="AQ61" i="82"/>
  <c r="AA16" i="35" s="1"/>
  <c r="BA8" i="82"/>
  <c r="BA45" i="82"/>
  <c r="AZ61" i="82"/>
  <c r="AD16" i="35" s="1"/>
  <c r="BA48" i="82"/>
  <c r="BA57" i="82"/>
  <c r="AT61" i="82"/>
  <c r="AB16" i="35" s="1"/>
  <c r="BA46" i="82"/>
  <c r="AH105" i="81"/>
  <c r="X15" i="35" s="1"/>
  <c r="AQ105" i="81"/>
  <c r="AA15" i="35" s="1"/>
  <c r="AR58" i="80"/>
  <c r="AA14" i="35" s="1"/>
  <c r="AJ95" i="75"/>
  <c r="X12" i="35" s="1"/>
  <c r="AX96" i="75"/>
  <c r="AN95" i="75"/>
  <c r="Y12" i="35" s="1"/>
  <c r="AU102" i="87"/>
  <c r="AN102" i="66"/>
  <c r="AK103" i="66" s="1"/>
  <c r="BD42" i="66"/>
  <c r="BD46" i="66"/>
  <c r="BD50" i="66"/>
  <c r="BD54" i="66"/>
  <c r="BD58" i="66"/>
  <c r="BD62" i="66"/>
  <c r="BD66" i="66"/>
  <c r="BD70" i="66"/>
  <c r="BD74" i="66"/>
  <c r="BD78" i="66"/>
  <c r="BD82" i="66"/>
  <c r="BD86" i="66"/>
  <c r="BD90" i="66"/>
  <c r="BD94" i="66"/>
  <c r="BD98" i="66"/>
  <c r="BD41" i="66"/>
  <c r="BD45" i="66"/>
  <c r="BD49" i="66"/>
  <c r="BD53" i="66"/>
  <c r="BD65" i="66"/>
  <c r="BD69" i="66"/>
  <c r="BD73" i="66"/>
  <c r="BD77" i="66"/>
  <c r="BD81" i="66"/>
  <c r="BD85" i="66"/>
  <c r="BD89" i="66"/>
  <c r="BD101" i="66"/>
  <c r="AT102" i="66"/>
  <c r="AR103" i="66" s="1"/>
  <c r="BD40" i="66"/>
  <c r="BD44" i="66"/>
  <c r="BD48" i="66"/>
  <c r="BD52" i="66"/>
  <c r="BD56" i="66"/>
  <c r="BD60" i="66"/>
  <c r="BD64" i="66"/>
  <c r="BD68" i="66"/>
  <c r="BD72" i="66"/>
  <c r="BD76" i="66"/>
  <c r="BD80" i="66"/>
  <c r="BD84" i="66"/>
  <c r="BD88" i="66"/>
  <c r="BD96" i="66"/>
  <c r="BD100" i="66"/>
  <c r="BD43" i="66"/>
  <c r="BD47" i="66"/>
  <c r="BD51" i="66"/>
  <c r="BD55" i="66"/>
  <c r="BD59" i="66"/>
  <c r="BD63" i="66"/>
  <c r="BD67" i="66"/>
  <c r="BD79" i="66"/>
  <c r="BD83" i="66"/>
  <c r="BD87" i="66"/>
  <c r="BD91" i="66"/>
  <c r="BD95" i="66"/>
  <c r="BD99" i="66"/>
  <c r="AJ102" i="66"/>
  <c r="AC6" i="35"/>
  <c r="AX90" i="85"/>
  <c r="AX105" i="67"/>
  <c r="AW102" i="66"/>
  <c r="AQ102" i="66"/>
  <c r="AB6" i="35"/>
  <c r="AU90" i="85"/>
  <c r="BD108" i="65"/>
  <c r="AO84" i="202"/>
  <c r="AL84" i="202"/>
  <c r="AF84" i="202"/>
  <c r="AU84" i="202"/>
  <c r="AJ108" i="65"/>
  <c r="AR109" i="65"/>
  <c r="K102" i="66"/>
  <c r="BA61" i="76"/>
  <c r="AD13" i="35" s="1"/>
  <c r="BA58" i="80"/>
  <c r="AD14" i="35" s="1"/>
  <c r="X30" i="81"/>
  <c r="J28" i="77"/>
  <c r="X28" i="77" s="1"/>
  <c r="J60" i="82"/>
  <c r="X60" i="82" s="1"/>
  <c r="J59" i="82"/>
  <c r="X59" i="82" s="1"/>
  <c r="J58" i="82"/>
  <c r="X58" i="82" s="1"/>
  <c r="BC102" i="66"/>
  <c r="AT105" i="81"/>
  <c r="AB15" i="35" s="1"/>
  <c r="X26" i="81"/>
  <c r="J24" i="77"/>
  <c r="X24" i="77" s="1"/>
  <c r="J22" i="77"/>
  <c r="X22" i="77" s="1"/>
  <c r="J52" i="77"/>
  <c r="X52" i="77" s="1"/>
  <c r="J29" i="77"/>
  <c r="X29" i="77" s="1"/>
  <c r="X27" i="81"/>
  <c r="X55" i="81"/>
  <c r="X47" i="81"/>
  <c r="X39" i="81"/>
  <c r="X87" i="81"/>
  <c r="X80" i="81"/>
  <c r="X69" i="81"/>
  <c r="X63" i="81"/>
  <c r="J25" i="77"/>
  <c r="X25" i="77" s="1"/>
  <c r="X45" i="81"/>
  <c r="X28" i="81"/>
  <c r="X53" i="81"/>
  <c r="X37" i="81"/>
  <c r="X88" i="81"/>
  <c r="X81" i="81"/>
  <c r="J21" i="77"/>
  <c r="X21" i="77" s="1"/>
  <c r="J27" i="77"/>
  <c r="X27" i="77" s="1"/>
  <c r="X51" i="81"/>
  <c r="X54" i="81"/>
  <c r="X49" i="81"/>
  <c r="X46" i="81"/>
  <c r="X62" i="81"/>
  <c r="X38" i="81"/>
  <c r="X82" i="81"/>
  <c r="X33" i="81"/>
  <c r="X73" i="81"/>
  <c r="X32" i="81"/>
  <c r="X74" i="81"/>
  <c r="X70" i="81"/>
  <c r="J61" i="79"/>
  <c r="X61" i="79" s="1"/>
  <c r="J65" i="79"/>
  <c r="X65" i="79" s="1"/>
  <c r="J64" i="79"/>
  <c r="X64" i="79" s="1"/>
  <c r="J63" i="79"/>
  <c r="X63" i="79" s="1"/>
  <c r="J62" i="79"/>
  <c r="X62" i="79" s="1"/>
  <c r="BC104" i="67"/>
  <c r="BC53" i="74"/>
  <c r="AD11" i="35" s="1"/>
  <c r="BC95" i="75"/>
  <c r="AD12" i="35" s="1"/>
  <c r="AQ70" i="79"/>
  <c r="AA17" i="35" s="1"/>
  <c r="X67" i="81"/>
  <c r="X72" i="81"/>
  <c r="X77" i="81"/>
  <c r="X89" i="81"/>
  <c r="X40" i="81"/>
  <c r="X52" i="81"/>
  <c r="X65" i="81"/>
  <c r="X50" i="81"/>
  <c r="X31" i="81"/>
  <c r="X75" i="81"/>
  <c r="X43" i="81"/>
  <c r="X48" i="81"/>
  <c r="X24" i="81"/>
  <c r="X68" i="81"/>
  <c r="X85" i="81"/>
  <c r="X36" i="81"/>
  <c r="X41" i="81"/>
  <c r="X29" i="81"/>
  <c r="X66" i="81"/>
  <c r="X71" i="81"/>
  <c r="X76" i="81"/>
  <c r="X44" i="81"/>
  <c r="X56" i="81"/>
  <c r="X64" i="81"/>
  <c r="X42" i="81"/>
  <c r="X35" i="81"/>
  <c r="J55" i="77"/>
  <c r="X55" i="77" s="1"/>
  <c r="J30" i="77"/>
  <c r="X30" i="77" s="1"/>
  <c r="J53" i="77"/>
  <c r="X53" i="77" s="1"/>
  <c r="J56" i="77"/>
  <c r="X56" i="77" s="1"/>
  <c r="J50" i="82"/>
  <c r="X50" i="82" s="1"/>
  <c r="J57" i="77"/>
  <c r="X57" i="77" s="1"/>
  <c r="J65" i="77"/>
  <c r="X65" i="77" s="1"/>
  <c r="J51" i="77"/>
  <c r="X51" i="77" s="1"/>
  <c r="J32" i="77"/>
  <c r="X32" i="77" s="1"/>
  <c r="J54" i="77"/>
  <c r="X54" i="77" s="1"/>
  <c r="J66" i="77"/>
  <c r="X66" i="77" s="1"/>
  <c r="J26" i="77"/>
  <c r="X26" i="77" s="1"/>
  <c r="M21" i="74" l="1"/>
  <c r="L21" i="74"/>
  <c r="N21" i="74"/>
  <c r="O21" i="74"/>
  <c r="P21" i="74"/>
  <c r="BD4" i="74"/>
  <c r="Q12" i="186"/>
  <c r="S21" i="35"/>
  <c r="G21" i="35"/>
  <c r="G22" i="35" s="1"/>
  <c r="AX181" i="78"/>
  <c r="AC4" i="35"/>
  <c r="Z4" i="35"/>
  <c r="BD180" i="78"/>
  <c r="L57" i="79"/>
  <c r="N75" i="77"/>
  <c r="T78" i="81"/>
  <c r="N57" i="79"/>
  <c r="P75" i="77"/>
  <c r="U75" i="77" s="1"/>
  <c r="V75" i="77" s="1"/>
  <c r="W75" i="77" s="1"/>
  <c r="R75" i="77"/>
  <c r="L75" i="77"/>
  <c r="R11" i="77"/>
  <c r="M75" i="77"/>
  <c r="T11" i="77"/>
  <c r="AE13" i="35"/>
  <c r="AF13" i="35" s="1"/>
  <c r="R146" i="78"/>
  <c r="AD19" i="35"/>
  <c r="AU102" i="77"/>
  <c r="AC18" i="35"/>
  <c r="AL71" i="79"/>
  <c r="Z17" i="35"/>
  <c r="AI71" i="79"/>
  <c r="Y17" i="35"/>
  <c r="AI62" i="82"/>
  <c r="Y16" i="35"/>
  <c r="AI106" i="81"/>
  <c r="Y15" i="35"/>
  <c r="AR96" i="75"/>
  <c r="AA12" i="35"/>
  <c r="AO96" i="75"/>
  <c r="Z12" i="35"/>
  <c r="N40" i="77"/>
  <c r="R14" i="77"/>
  <c r="L33" i="77"/>
  <c r="L84" i="77"/>
  <c r="O48" i="77"/>
  <c r="P96" i="77"/>
  <c r="O86" i="77"/>
  <c r="P40" i="77"/>
  <c r="P14" i="77"/>
  <c r="U14" i="77" s="1"/>
  <c r="V14" i="77" s="1"/>
  <c r="W14" i="77" s="1"/>
  <c r="T33" i="77"/>
  <c r="L64" i="77"/>
  <c r="R48" i="77"/>
  <c r="P86" i="77"/>
  <c r="R40" i="77"/>
  <c r="M64" i="77"/>
  <c r="P83" i="77"/>
  <c r="T96" i="77"/>
  <c r="T86" i="77"/>
  <c r="M40" i="77"/>
  <c r="T14" i="77"/>
  <c r="M33" i="77"/>
  <c r="N64" i="77"/>
  <c r="U64" i="77" s="1"/>
  <c r="T83" i="77"/>
  <c r="N67" i="77"/>
  <c r="T48" i="77"/>
  <c r="L96" i="77"/>
  <c r="R86" i="77"/>
  <c r="O44" i="77"/>
  <c r="L14" i="77"/>
  <c r="O33" i="77"/>
  <c r="O64" i="77"/>
  <c r="N48" i="77"/>
  <c r="M96" i="77"/>
  <c r="M86" i="77"/>
  <c r="T44" i="77"/>
  <c r="M146" i="78"/>
  <c r="N146" i="78"/>
  <c r="T146" i="78"/>
  <c r="L146" i="78"/>
  <c r="O159" i="78"/>
  <c r="N63" i="77"/>
  <c r="O146" i="78"/>
  <c r="O162" i="78"/>
  <c r="M159" i="78"/>
  <c r="N147" i="78"/>
  <c r="M147" i="78"/>
  <c r="T147" i="78"/>
  <c r="O147" i="78"/>
  <c r="P147" i="78"/>
  <c r="R147" i="78"/>
  <c r="L164" i="78"/>
  <c r="T154" i="78"/>
  <c r="T172" i="78"/>
  <c r="L154" i="78"/>
  <c r="M172" i="78"/>
  <c r="P172" i="78"/>
  <c r="M154" i="78"/>
  <c r="N172" i="78"/>
  <c r="R154" i="78"/>
  <c r="O172" i="78"/>
  <c r="N154" i="78"/>
  <c r="L172" i="78"/>
  <c r="O154" i="78"/>
  <c r="T148" i="78"/>
  <c r="O148" i="78"/>
  <c r="P148" i="78"/>
  <c r="L142" i="78"/>
  <c r="O142" i="78"/>
  <c r="M142" i="78"/>
  <c r="R148" i="78"/>
  <c r="N142" i="78"/>
  <c r="L148" i="78"/>
  <c r="P142" i="78"/>
  <c r="M148" i="78"/>
  <c r="R142" i="78"/>
  <c r="M139" i="78"/>
  <c r="L150" i="78"/>
  <c r="O156" i="78"/>
  <c r="M156" i="78"/>
  <c r="T150" i="78"/>
  <c r="R139" i="78"/>
  <c r="N156" i="78"/>
  <c r="L139" i="78"/>
  <c r="P156" i="78"/>
  <c r="N150" i="78"/>
  <c r="N139" i="78"/>
  <c r="O150" i="78"/>
  <c r="T139" i="78"/>
  <c r="R156" i="78"/>
  <c r="P150" i="78"/>
  <c r="O139" i="78"/>
  <c r="T156" i="78"/>
  <c r="R150" i="78"/>
  <c r="T91" i="77"/>
  <c r="L43" i="77"/>
  <c r="O89" i="77"/>
  <c r="L71" i="77"/>
  <c r="P46" i="77"/>
  <c r="R46" i="77"/>
  <c r="P37" i="77"/>
  <c r="L44" i="77"/>
  <c r="T85" i="77"/>
  <c r="N71" i="77"/>
  <c r="N88" i="77"/>
  <c r="R83" i="77"/>
  <c r="T46" i="77"/>
  <c r="T89" i="77"/>
  <c r="M71" i="77"/>
  <c r="N37" i="77"/>
  <c r="R44" i="77"/>
  <c r="O43" i="77"/>
  <c r="L85" i="77"/>
  <c r="O71" i="77"/>
  <c r="P88" i="77"/>
  <c r="L83" i="77"/>
  <c r="M46" i="77"/>
  <c r="M44" i="77"/>
  <c r="P43" i="77"/>
  <c r="M85" i="77"/>
  <c r="P71" i="77"/>
  <c r="R88" i="77"/>
  <c r="N46" i="77"/>
  <c r="M89" i="77"/>
  <c r="N44" i="77"/>
  <c r="R43" i="77"/>
  <c r="N85" i="77"/>
  <c r="M83" i="77"/>
  <c r="O46" i="77"/>
  <c r="M60" i="77"/>
  <c r="L89" i="77"/>
  <c r="M43" i="77"/>
  <c r="T43" i="77"/>
  <c r="P45" i="77"/>
  <c r="P69" i="77"/>
  <c r="R71" i="77"/>
  <c r="T88" i="77"/>
  <c r="O83" i="77"/>
  <c r="N89" i="77"/>
  <c r="O18" i="77"/>
  <c r="R89" i="77"/>
  <c r="R45" i="77"/>
  <c r="T37" i="77"/>
  <c r="O39" i="77"/>
  <c r="L18" i="77"/>
  <c r="O37" i="77"/>
  <c r="O20" i="77"/>
  <c r="P39" i="77"/>
  <c r="N18" i="77"/>
  <c r="T20" i="77"/>
  <c r="R39" i="77"/>
  <c r="M18" i="77"/>
  <c r="M19" i="77"/>
  <c r="R37" i="77"/>
  <c r="L20" i="77"/>
  <c r="P18" i="77"/>
  <c r="L37" i="77"/>
  <c r="R20" i="77"/>
  <c r="L39" i="77"/>
  <c r="R18" i="77"/>
  <c r="L58" i="81"/>
  <c r="O59" i="81"/>
  <c r="N58" i="81"/>
  <c r="O58" i="81"/>
  <c r="M58" i="81"/>
  <c r="P58" i="81"/>
  <c r="R58" i="81"/>
  <c r="M59" i="81"/>
  <c r="L59" i="81"/>
  <c r="L57" i="81"/>
  <c r="N57" i="81"/>
  <c r="M57" i="81"/>
  <c r="L83" i="81"/>
  <c r="T57" i="81"/>
  <c r="N83" i="81"/>
  <c r="O57" i="81"/>
  <c r="R57" i="81"/>
  <c r="T83" i="81"/>
  <c r="N84" i="81"/>
  <c r="P162" i="78"/>
  <c r="M164" i="78"/>
  <c r="T162" i="78"/>
  <c r="N164" i="78"/>
  <c r="L162" i="78"/>
  <c r="O164" i="78"/>
  <c r="R162" i="78"/>
  <c r="P164" i="78"/>
  <c r="M162" i="78"/>
  <c r="R164" i="78"/>
  <c r="M69" i="77"/>
  <c r="P70" i="77"/>
  <c r="N70" i="77"/>
  <c r="O70" i="77"/>
  <c r="R84" i="81"/>
  <c r="N45" i="77"/>
  <c r="T69" i="77"/>
  <c r="R155" i="78"/>
  <c r="M158" i="78"/>
  <c r="AC8" i="35"/>
  <c r="R158" i="78"/>
  <c r="L155" i="78"/>
  <c r="T158" i="78"/>
  <c r="M155" i="78"/>
  <c r="T155" i="78"/>
  <c r="L158" i="78"/>
  <c r="N155" i="78"/>
  <c r="N158" i="78"/>
  <c r="O155" i="78"/>
  <c r="O158" i="78"/>
  <c r="L24" i="202"/>
  <c r="N24" i="202"/>
  <c r="T24" i="202"/>
  <c r="M24" i="202"/>
  <c r="R24" i="202"/>
  <c r="P24" i="202"/>
  <c r="O24" i="202"/>
  <c r="O27" i="202"/>
  <c r="L27" i="202"/>
  <c r="N27" i="202"/>
  <c r="P27" i="202"/>
  <c r="M27" i="202"/>
  <c r="T27" i="202"/>
  <c r="R27" i="202"/>
  <c r="R8" i="202"/>
  <c r="M8" i="202"/>
  <c r="O8" i="202"/>
  <c r="P8" i="202"/>
  <c r="N8" i="202"/>
  <c r="L8" i="202"/>
  <c r="T8" i="202"/>
  <c r="L70" i="202"/>
  <c r="P70" i="202"/>
  <c r="N70" i="202"/>
  <c r="T70" i="202"/>
  <c r="R70" i="202"/>
  <c r="O70" i="202"/>
  <c r="M70" i="202"/>
  <c r="M28" i="202"/>
  <c r="L28" i="202"/>
  <c r="P28" i="202"/>
  <c r="T28" i="202"/>
  <c r="R28" i="202"/>
  <c r="O28" i="202"/>
  <c r="N28" i="202"/>
  <c r="T12" i="202"/>
  <c r="R12" i="202"/>
  <c r="O12" i="202"/>
  <c r="N12" i="202"/>
  <c r="M12" i="202"/>
  <c r="L12" i="202"/>
  <c r="P12" i="202"/>
  <c r="M83" i="81"/>
  <c r="N59" i="81"/>
  <c r="O84" i="81"/>
  <c r="O45" i="77"/>
  <c r="L69" i="77"/>
  <c r="M25" i="79"/>
  <c r="P25" i="79"/>
  <c r="L25" i="79"/>
  <c r="T25" i="79"/>
  <c r="R25" i="79"/>
  <c r="O25" i="79"/>
  <c r="N25" i="79"/>
  <c r="T23" i="202"/>
  <c r="N23" i="202"/>
  <c r="M23" i="202"/>
  <c r="L23" i="202"/>
  <c r="O23" i="202"/>
  <c r="R23" i="202"/>
  <c r="P23" i="202"/>
  <c r="O22" i="80"/>
  <c r="N22" i="80"/>
  <c r="L22" i="80"/>
  <c r="M22" i="80"/>
  <c r="T22" i="80"/>
  <c r="R22" i="80"/>
  <c r="P22" i="80"/>
  <c r="O29" i="202"/>
  <c r="T29" i="202"/>
  <c r="N29" i="202"/>
  <c r="M29" i="202"/>
  <c r="L29" i="202"/>
  <c r="R29" i="202"/>
  <c r="P29" i="202"/>
  <c r="N17" i="79"/>
  <c r="M17" i="79"/>
  <c r="R17" i="79"/>
  <c r="L17" i="79"/>
  <c r="T17" i="79"/>
  <c r="P17" i="79"/>
  <c r="O17" i="79"/>
  <c r="N32" i="202"/>
  <c r="T32" i="202"/>
  <c r="R32" i="202"/>
  <c r="P32" i="202"/>
  <c r="O32" i="202"/>
  <c r="M32" i="202"/>
  <c r="L32" i="202"/>
  <c r="R26" i="82"/>
  <c r="L26" i="82"/>
  <c r="N26" i="82"/>
  <c r="P26" i="82"/>
  <c r="T26" i="82"/>
  <c r="O26" i="82"/>
  <c r="M26" i="82"/>
  <c r="L34" i="202"/>
  <c r="N34" i="202"/>
  <c r="T34" i="202"/>
  <c r="R34" i="202"/>
  <c r="P34" i="202"/>
  <c r="O34" i="202"/>
  <c r="M34" i="202"/>
  <c r="O83" i="81"/>
  <c r="P59" i="81"/>
  <c r="L84" i="81"/>
  <c r="T45" i="77"/>
  <c r="N69" i="77"/>
  <c r="P84" i="77"/>
  <c r="T70" i="77"/>
  <c r="M51" i="202"/>
  <c r="P51" i="202"/>
  <c r="O51" i="202"/>
  <c r="N51" i="202"/>
  <c r="L51" i="202"/>
  <c r="T51" i="202"/>
  <c r="R51" i="202"/>
  <c r="L26" i="202"/>
  <c r="P26" i="202"/>
  <c r="T26" i="202"/>
  <c r="N26" i="202"/>
  <c r="R26" i="202"/>
  <c r="O26" i="202"/>
  <c r="M26" i="202"/>
  <c r="T36" i="202"/>
  <c r="L36" i="202"/>
  <c r="O36" i="202"/>
  <c r="R36" i="202"/>
  <c r="P36" i="202"/>
  <c r="N36" i="202"/>
  <c r="M36" i="202"/>
  <c r="P83" i="81"/>
  <c r="R59" i="81"/>
  <c r="L45" i="77"/>
  <c r="O84" i="77"/>
  <c r="R70" i="77"/>
  <c r="M22" i="202"/>
  <c r="P22" i="202"/>
  <c r="R22" i="202"/>
  <c r="T22" i="202"/>
  <c r="O22" i="202"/>
  <c r="L22" i="202"/>
  <c r="N22" i="202"/>
  <c r="L38" i="202"/>
  <c r="N38" i="202"/>
  <c r="P38" i="202"/>
  <c r="M38" i="202"/>
  <c r="O38" i="202"/>
  <c r="R38" i="202"/>
  <c r="T38" i="202"/>
  <c r="O69" i="77"/>
  <c r="R84" i="77"/>
  <c r="O59" i="77"/>
  <c r="M70" i="77"/>
  <c r="T25" i="202"/>
  <c r="R25" i="202"/>
  <c r="P25" i="202"/>
  <c r="O25" i="202"/>
  <c r="N25" i="202"/>
  <c r="L25" i="202"/>
  <c r="M25" i="202"/>
  <c r="N65" i="202"/>
  <c r="M65" i="202"/>
  <c r="L65" i="202"/>
  <c r="T65" i="202"/>
  <c r="P65" i="202"/>
  <c r="R65" i="202"/>
  <c r="O65" i="202"/>
  <c r="P63" i="75"/>
  <c r="O63" i="75"/>
  <c r="N63" i="75"/>
  <c r="M63" i="75"/>
  <c r="R63" i="75"/>
  <c r="L63" i="75"/>
  <c r="T63" i="75"/>
  <c r="R13" i="202"/>
  <c r="T13" i="202"/>
  <c r="P13" i="202"/>
  <c r="O13" i="202"/>
  <c r="N13" i="202"/>
  <c r="M13" i="202"/>
  <c r="L13" i="202"/>
  <c r="L61" i="81"/>
  <c r="L30" i="202"/>
  <c r="T30" i="202"/>
  <c r="R30" i="202"/>
  <c r="O30" i="202"/>
  <c r="P30" i="202"/>
  <c r="N30" i="202"/>
  <c r="M30" i="202"/>
  <c r="M31" i="202"/>
  <c r="N31" i="202"/>
  <c r="R31" i="202"/>
  <c r="L31" i="202"/>
  <c r="T31" i="202"/>
  <c r="P31" i="202"/>
  <c r="O31" i="202"/>
  <c r="R57" i="79"/>
  <c r="T57" i="79"/>
  <c r="M59" i="79"/>
  <c r="M57" i="79"/>
  <c r="R174" i="78"/>
  <c r="N157" i="78"/>
  <c r="L157" i="78"/>
  <c r="N174" i="78"/>
  <c r="R140" i="78"/>
  <c r="O157" i="78"/>
  <c r="R149" i="78"/>
  <c r="T174" i="78"/>
  <c r="O140" i="78"/>
  <c r="P157" i="78"/>
  <c r="L174" i="78"/>
  <c r="R157" i="78"/>
  <c r="M174" i="78"/>
  <c r="O174" i="78"/>
  <c r="T157" i="78"/>
  <c r="P140" i="78"/>
  <c r="T140" i="78"/>
  <c r="L140" i="78"/>
  <c r="M140" i="78"/>
  <c r="L159" i="78"/>
  <c r="P149" i="78"/>
  <c r="P159" i="78"/>
  <c r="T149" i="78"/>
  <c r="R159" i="78"/>
  <c r="M149" i="78"/>
  <c r="T159" i="78"/>
  <c r="N149" i="78"/>
  <c r="O149" i="78"/>
  <c r="L141" i="78"/>
  <c r="M151" i="78"/>
  <c r="O141" i="78"/>
  <c r="P141" i="78"/>
  <c r="R141" i="78"/>
  <c r="T141" i="78"/>
  <c r="M141" i="78"/>
  <c r="T151" i="78"/>
  <c r="P91" i="77"/>
  <c r="T74" i="77"/>
  <c r="N90" i="77"/>
  <c r="M63" i="77"/>
  <c r="N59" i="79"/>
  <c r="R59" i="79"/>
  <c r="T59" i="79"/>
  <c r="P59" i="79"/>
  <c r="O59" i="79"/>
  <c r="T23" i="77"/>
  <c r="M34" i="81"/>
  <c r="N34" i="81"/>
  <c r="M61" i="81"/>
  <c r="O34" i="81"/>
  <c r="P34" i="81"/>
  <c r="O61" i="81"/>
  <c r="P61" i="81"/>
  <c r="R34" i="81"/>
  <c r="R61" i="81"/>
  <c r="T34" i="81"/>
  <c r="N61" i="81"/>
  <c r="U46" i="66"/>
  <c r="AB46" i="66" s="1"/>
  <c r="N93" i="77"/>
  <c r="P59" i="77"/>
  <c r="N38" i="77"/>
  <c r="P92" i="77"/>
  <c r="L59" i="77"/>
  <c r="R91" i="77"/>
  <c r="T60" i="77"/>
  <c r="O38" i="77"/>
  <c r="O92" i="77"/>
  <c r="L91" i="77"/>
  <c r="O60" i="77"/>
  <c r="M38" i="77"/>
  <c r="P38" i="77"/>
  <c r="R92" i="77"/>
  <c r="N60" i="77"/>
  <c r="T92" i="77"/>
  <c r="M91" i="77"/>
  <c r="P60" i="77"/>
  <c r="T38" i="77"/>
  <c r="L92" i="77"/>
  <c r="O91" i="77"/>
  <c r="R60" i="77"/>
  <c r="N92" i="77"/>
  <c r="P82" i="77"/>
  <c r="T143" i="78"/>
  <c r="P31" i="76"/>
  <c r="R31" i="76"/>
  <c r="O31" i="76"/>
  <c r="N31" i="76"/>
  <c r="M31" i="76"/>
  <c r="L31" i="76"/>
  <c r="T31" i="76"/>
  <c r="L46" i="202"/>
  <c r="P46" i="202"/>
  <c r="N46" i="202"/>
  <c r="R46" i="202"/>
  <c r="M46" i="202"/>
  <c r="O46" i="202"/>
  <c r="T46" i="202"/>
  <c r="R13" i="77"/>
  <c r="T82" i="77"/>
  <c r="L58" i="77"/>
  <c r="M90" i="77"/>
  <c r="P67" i="77"/>
  <c r="P11" i="202"/>
  <c r="N11" i="202"/>
  <c r="O11" i="202"/>
  <c r="M11" i="202"/>
  <c r="T11" i="202"/>
  <c r="L11" i="202"/>
  <c r="R11" i="202"/>
  <c r="N34" i="76"/>
  <c r="M34" i="76"/>
  <c r="T34" i="76"/>
  <c r="R34" i="76"/>
  <c r="P34" i="76"/>
  <c r="O34" i="76"/>
  <c r="L34" i="76"/>
  <c r="M38" i="82"/>
  <c r="P38" i="82"/>
  <c r="L38" i="82"/>
  <c r="T38" i="82"/>
  <c r="R38" i="82"/>
  <c r="N38" i="82"/>
  <c r="O38" i="82"/>
  <c r="R28" i="80"/>
  <c r="P28" i="80"/>
  <c r="N28" i="80"/>
  <c r="M28" i="80"/>
  <c r="T28" i="80"/>
  <c r="O28" i="80"/>
  <c r="L28" i="80"/>
  <c r="N20" i="80"/>
  <c r="M20" i="80"/>
  <c r="L20" i="80"/>
  <c r="T20" i="80"/>
  <c r="P20" i="80"/>
  <c r="O20" i="80"/>
  <c r="R20" i="80"/>
  <c r="O24" i="76"/>
  <c r="N24" i="76"/>
  <c r="L24" i="76"/>
  <c r="R24" i="76"/>
  <c r="M24" i="76"/>
  <c r="T24" i="76"/>
  <c r="P24" i="76"/>
  <c r="L27" i="79"/>
  <c r="T27" i="79"/>
  <c r="R27" i="79"/>
  <c r="O27" i="79"/>
  <c r="N27" i="79"/>
  <c r="M27" i="79"/>
  <c r="P27" i="79"/>
  <c r="M74" i="202"/>
  <c r="L74" i="202"/>
  <c r="T74" i="202"/>
  <c r="R74" i="202"/>
  <c r="P74" i="202"/>
  <c r="O74" i="202"/>
  <c r="N74" i="202"/>
  <c r="M11" i="79"/>
  <c r="T11" i="79"/>
  <c r="O11" i="79"/>
  <c r="N11" i="79"/>
  <c r="P11" i="79"/>
  <c r="R11" i="79"/>
  <c r="L11" i="79"/>
  <c r="R54" i="202"/>
  <c r="O54" i="202"/>
  <c r="P54" i="202"/>
  <c r="N54" i="202"/>
  <c r="L54" i="202"/>
  <c r="T54" i="202"/>
  <c r="M54" i="202"/>
  <c r="R10" i="82"/>
  <c r="P10" i="82"/>
  <c r="T10" i="82"/>
  <c r="O10" i="82"/>
  <c r="N10" i="82"/>
  <c r="M10" i="82"/>
  <c r="L10" i="82"/>
  <c r="N34" i="79"/>
  <c r="M34" i="79"/>
  <c r="L34" i="79"/>
  <c r="R34" i="79"/>
  <c r="P34" i="79"/>
  <c r="O34" i="79"/>
  <c r="T34" i="79"/>
  <c r="P30" i="79"/>
  <c r="O30" i="79"/>
  <c r="N30" i="79"/>
  <c r="L30" i="79"/>
  <c r="T30" i="79"/>
  <c r="R30" i="79"/>
  <c r="M30" i="79"/>
  <c r="O63" i="202"/>
  <c r="M63" i="202"/>
  <c r="R63" i="202"/>
  <c r="T63" i="202"/>
  <c r="N63" i="202"/>
  <c r="P63" i="202"/>
  <c r="L63" i="202"/>
  <c r="L32" i="80"/>
  <c r="T32" i="80"/>
  <c r="R32" i="80"/>
  <c r="M32" i="80"/>
  <c r="O32" i="80"/>
  <c r="P32" i="80"/>
  <c r="N32" i="80"/>
  <c r="P55" i="202"/>
  <c r="N55" i="202"/>
  <c r="R55" i="202"/>
  <c r="O55" i="202"/>
  <c r="L55" i="202"/>
  <c r="M55" i="202"/>
  <c r="T55" i="202"/>
  <c r="M31" i="82"/>
  <c r="O31" i="82"/>
  <c r="L31" i="82"/>
  <c r="T31" i="82"/>
  <c r="P31" i="82"/>
  <c r="N31" i="82"/>
  <c r="R31" i="82"/>
  <c r="P42" i="82"/>
  <c r="T42" i="82"/>
  <c r="O42" i="82"/>
  <c r="M42" i="82"/>
  <c r="N42" i="82"/>
  <c r="R42" i="82"/>
  <c r="L42" i="82"/>
  <c r="M40" i="79"/>
  <c r="L40" i="79"/>
  <c r="R40" i="79"/>
  <c r="P40" i="79"/>
  <c r="T40" i="79"/>
  <c r="O40" i="79"/>
  <c r="N40" i="79"/>
  <c r="L151" i="78"/>
  <c r="O19" i="77"/>
  <c r="P17" i="77"/>
  <c r="P11" i="77"/>
  <c r="P13" i="77"/>
  <c r="P23" i="77"/>
  <c r="R78" i="81"/>
  <c r="O60" i="81"/>
  <c r="L74" i="77"/>
  <c r="M58" i="77"/>
  <c r="O90" i="77"/>
  <c r="N80" i="77"/>
  <c r="O93" i="77"/>
  <c r="R67" i="77"/>
  <c r="T59" i="77"/>
  <c r="O63" i="77"/>
  <c r="R69" i="202"/>
  <c r="P69" i="202"/>
  <c r="N69" i="202"/>
  <c r="L69" i="202"/>
  <c r="O69" i="202"/>
  <c r="M69" i="202"/>
  <c r="T69" i="202"/>
  <c r="T50" i="202"/>
  <c r="O50" i="202"/>
  <c r="N50" i="202"/>
  <c r="R50" i="202"/>
  <c r="L50" i="202"/>
  <c r="P50" i="202"/>
  <c r="M50" i="202"/>
  <c r="N90" i="75"/>
  <c r="R90" i="75"/>
  <c r="P90" i="75"/>
  <c r="M90" i="75"/>
  <c r="L90" i="75"/>
  <c r="O90" i="75"/>
  <c r="T90" i="75"/>
  <c r="R38" i="79"/>
  <c r="P38" i="79"/>
  <c r="O38" i="79"/>
  <c r="M38" i="79"/>
  <c r="L38" i="79"/>
  <c r="T38" i="79"/>
  <c r="N38" i="79"/>
  <c r="P72" i="202"/>
  <c r="R72" i="202"/>
  <c r="O72" i="202"/>
  <c r="N72" i="202"/>
  <c r="L72" i="202"/>
  <c r="T72" i="202"/>
  <c r="M72" i="202"/>
  <c r="M17" i="82"/>
  <c r="L17" i="82"/>
  <c r="T17" i="82"/>
  <c r="P17" i="82"/>
  <c r="O17" i="82"/>
  <c r="R17" i="82"/>
  <c r="N17" i="82"/>
  <c r="R45" i="79"/>
  <c r="M45" i="79"/>
  <c r="L45" i="79"/>
  <c r="P45" i="79"/>
  <c r="T45" i="79"/>
  <c r="O45" i="79"/>
  <c r="N45" i="79"/>
  <c r="T59" i="202"/>
  <c r="M59" i="202"/>
  <c r="P59" i="202"/>
  <c r="O59" i="202"/>
  <c r="N59" i="202"/>
  <c r="R59" i="202"/>
  <c r="L59" i="202"/>
  <c r="N23" i="82"/>
  <c r="R23" i="82"/>
  <c r="M23" i="82"/>
  <c r="L23" i="82"/>
  <c r="O23" i="82"/>
  <c r="T23" i="82"/>
  <c r="P23" i="82"/>
  <c r="M46" i="79"/>
  <c r="L46" i="79"/>
  <c r="T46" i="79"/>
  <c r="P46" i="79"/>
  <c r="O46" i="79"/>
  <c r="R46" i="79"/>
  <c r="N46" i="79"/>
  <c r="P53" i="202"/>
  <c r="N53" i="202"/>
  <c r="O53" i="202"/>
  <c r="M53" i="202"/>
  <c r="T53" i="202"/>
  <c r="R53" i="202"/>
  <c r="L53" i="202"/>
  <c r="M43" i="79"/>
  <c r="L43" i="79"/>
  <c r="T43" i="79"/>
  <c r="P43" i="79"/>
  <c r="O43" i="79"/>
  <c r="N43" i="79"/>
  <c r="R43" i="79"/>
  <c r="T27" i="82"/>
  <c r="R27" i="82"/>
  <c r="M27" i="82"/>
  <c r="O27" i="82"/>
  <c r="N27" i="82"/>
  <c r="P27" i="82"/>
  <c r="L27" i="82"/>
  <c r="L36" i="76"/>
  <c r="T36" i="76"/>
  <c r="P36" i="76"/>
  <c r="O36" i="76"/>
  <c r="R36" i="76"/>
  <c r="M36" i="76"/>
  <c r="N36" i="76"/>
  <c r="T32" i="76"/>
  <c r="R32" i="76"/>
  <c r="N32" i="76"/>
  <c r="M32" i="76"/>
  <c r="O32" i="76"/>
  <c r="L32" i="76"/>
  <c r="P32" i="76"/>
  <c r="M62" i="202"/>
  <c r="P62" i="202"/>
  <c r="L62" i="202"/>
  <c r="T62" i="202"/>
  <c r="R62" i="202"/>
  <c r="O62" i="202"/>
  <c r="N62" i="202"/>
  <c r="R14" i="79"/>
  <c r="P14" i="79"/>
  <c r="O14" i="79"/>
  <c r="M14" i="79"/>
  <c r="L14" i="79"/>
  <c r="T14" i="79"/>
  <c r="N14" i="79"/>
  <c r="R58" i="202"/>
  <c r="T58" i="202"/>
  <c r="L58" i="202"/>
  <c r="O58" i="202"/>
  <c r="N58" i="202"/>
  <c r="M58" i="202"/>
  <c r="P58" i="202"/>
  <c r="T10" i="202"/>
  <c r="N10" i="202"/>
  <c r="L10" i="202"/>
  <c r="P10" i="202"/>
  <c r="O10" i="202"/>
  <c r="M10" i="202"/>
  <c r="R10" i="202"/>
  <c r="M67" i="75"/>
  <c r="T67" i="75"/>
  <c r="L67" i="75"/>
  <c r="R67" i="75"/>
  <c r="P67" i="75"/>
  <c r="O67" i="75"/>
  <c r="N67" i="75"/>
  <c r="N58" i="75"/>
  <c r="M58" i="75"/>
  <c r="L58" i="75"/>
  <c r="T58" i="75"/>
  <c r="R58" i="75"/>
  <c r="P58" i="75"/>
  <c r="O58" i="75"/>
  <c r="N20" i="82"/>
  <c r="L20" i="82"/>
  <c r="R20" i="82"/>
  <c r="O20" i="82"/>
  <c r="M20" i="82"/>
  <c r="T20" i="82"/>
  <c r="P20" i="82"/>
  <c r="P19" i="77"/>
  <c r="R17" i="77"/>
  <c r="L11" i="77"/>
  <c r="L13" i="77"/>
  <c r="R23" i="77"/>
  <c r="L78" i="81"/>
  <c r="L60" i="81"/>
  <c r="L82" i="77"/>
  <c r="N74" i="77"/>
  <c r="P58" i="77"/>
  <c r="R90" i="77"/>
  <c r="P80" i="77"/>
  <c r="T67" i="77"/>
  <c r="P63" i="77"/>
  <c r="O92" i="86"/>
  <c r="N92" i="86"/>
  <c r="L92" i="86"/>
  <c r="T92" i="86"/>
  <c r="P92" i="86"/>
  <c r="M92" i="86"/>
  <c r="R92" i="86"/>
  <c r="L65" i="75"/>
  <c r="T65" i="75"/>
  <c r="O65" i="75"/>
  <c r="N65" i="75"/>
  <c r="M65" i="75"/>
  <c r="R65" i="75"/>
  <c r="P65" i="75"/>
  <c r="N9" i="202"/>
  <c r="L9" i="202"/>
  <c r="R9" i="202"/>
  <c r="M9" i="202"/>
  <c r="P9" i="202"/>
  <c r="T9" i="202"/>
  <c r="O9" i="202"/>
  <c r="P62" i="75"/>
  <c r="N62" i="75"/>
  <c r="O62" i="75"/>
  <c r="L62" i="75"/>
  <c r="R62" i="75"/>
  <c r="M62" i="75"/>
  <c r="T62" i="75"/>
  <c r="R59" i="75"/>
  <c r="P59" i="75"/>
  <c r="O59" i="75"/>
  <c r="M59" i="75"/>
  <c r="N59" i="75"/>
  <c r="L59" i="75"/>
  <c r="T59" i="75"/>
  <c r="M45" i="202"/>
  <c r="T45" i="202"/>
  <c r="R45" i="202"/>
  <c r="N45" i="202"/>
  <c r="L45" i="202"/>
  <c r="O45" i="202"/>
  <c r="P45" i="202"/>
  <c r="T20" i="79"/>
  <c r="P20" i="79"/>
  <c r="N20" i="79"/>
  <c r="M20" i="79"/>
  <c r="O20" i="79"/>
  <c r="L20" i="79"/>
  <c r="R20" i="79"/>
  <c r="M17" i="80"/>
  <c r="L17" i="80"/>
  <c r="R17" i="80"/>
  <c r="O17" i="80"/>
  <c r="T17" i="80"/>
  <c r="N17" i="80"/>
  <c r="P17" i="80"/>
  <c r="R15" i="80"/>
  <c r="P15" i="80"/>
  <c r="O15" i="80"/>
  <c r="L15" i="80"/>
  <c r="N15" i="80"/>
  <c r="T15" i="80"/>
  <c r="M15" i="80"/>
  <c r="P35" i="79"/>
  <c r="O35" i="79"/>
  <c r="M35" i="79"/>
  <c r="L35" i="79"/>
  <c r="N35" i="79"/>
  <c r="T35" i="79"/>
  <c r="R35" i="79"/>
  <c r="L41" i="82"/>
  <c r="T41" i="82"/>
  <c r="R41" i="82"/>
  <c r="O41" i="82"/>
  <c r="P41" i="82"/>
  <c r="N41" i="82"/>
  <c r="M41" i="82"/>
  <c r="O32" i="82"/>
  <c r="T32" i="82"/>
  <c r="N32" i="82"/>
  <c r="M32" i="82"/>
  <c r="L32" i="82"/>
  <c r="R32" i="82"/>
  <c r="P32" i="82"/>
  <c r="L13" i="82"/>
  <c r="O13" i="82"/>
  <c r="M13" i="82"/>
  <c r="R13" i="82"/>
  <c r="P13" i="82"/>
  <c r="T13" i="82"/>
  <c r="N13" i="82"/>
  <c r="T44" i="202"/>
  <c r="N44" i="202"/>
  <c r="R44" i="202"/>
  <c r="O44" i="202"/>
  <c r="L44" i="202"/>
  <c r="M44" i="202"/>
  <c r="P44" i="202"/>
  <c r="P26" i="76"/>
  <c r="O26" i="76"/>
  <c r="N26" i="76"/>
  <c r="L26" i="76"/>
  <c r="T26" i="76"/>
  <c r="R26" i="76"/>
  <c r="M26" i="76"/>
  <c r="P12" i="80"/>
  <c r="O12" i="80"/>
  <c r="T12" i="80"/>
  <c r="R12" i="80"/>
  <c r="L12" i="80"/>
  <c r="M12" i="80"/>
  <c r="N12" i="80"/>
  <c r="L23" i="77"/>
  <c r="M143" i="78"/>
  <c r="O151" i="78"/>
  <c r="R19" i="77"/>
  <c r="L17" i="77"/>
  <c r="M11" i="77"/>
  <c r="M13" i="77"/>
  <c r="M78" i="81"/>
  <c r="N82" i="77"/>
  <c r="M74" i="77"/>
  <c r="N58" i="77"/>
  <c r="P90" i="77"/>
  <c r="R80" i="77"/>
  <c r="P93" i="77"/>
  <c r="L67" i="77"/>
  <c r="R40" i="202"/>
  <c r="O40" i="202"/>
  <c r="N40" i="202"/>
  <c r="M40" i="202"/>
  <c r="L40" i="202"/>
  <c r="P40" i="202"/>
  <c r="T40" i="202"/>
  <c r="R108" i="65"/>
  <c r="T108" i="65"/>
  <c r="O108" i="65"/>
  <c r="L108" i="65"/>
  <c r="M108" i="65"/>
  <c r="N108" i="65"/>
  <c r="P108" i="65"/>
  <c r="M15" i="79"/>
  <c r="L15" i="79"/>
  <c r="R15" i="79"/>
  <c r="P15" i="79"/>
  <c r="T15" i="79"/>
  <c r="O15" i="79"/>
  <c r="N15" i="79"/>
  <c r="N19" i="82"/>
  <c r="L19" i="82"/>
  <c r="M19" i="82"/>
  <c r="R19" i="82"/>
  <c r="O19" i="82"/>
  <c r="T19" i="82"/>
  <c r="P19" i="82"/>
  <c r="O75" i="202"/>
  <c r="N75" i="202"/>
  <c r="M75" i="202"/>
  <c r="L75" i="202"/>
  <c r="T75" i="202"/>
  <c r="R75" i="202"/>
  <c r="P75" i="202"/>
  <c r="N31" i="79"/>
  <c r="M31" i="79"/>
  <c r="L31" i="79"/>
  <c r="T31" i="79"/>
  <c r="R31" i="79"/>
  <c r="P31" i="79"/>
  <c r="O31" i="79"/>
  <c r="R27" i="76"/>
  <c r="P27" i="76"/>
  <c r="O27" i="76"/>
  <c r="L27" i="76"/>
  <c r="M27" i="76"/>
  <c r="T27" i="76"/>
  <c r="N27" i="76"/>
  <c r="P52" i="202"/>
  <c r="O52" i="202"/>
  <c r="M52" i="202"/>
  <c r="N52" i="202"/>
  <c r="L52" i="202"/>
  <c r="T52" i="202"/>
  <c r="R52" i="202"/>
  <c r="L16" i="79"/>
  <c r="T16" i="79"/>
  <c r="P16" i="79"/>
  <c r="O16" i="79"/>
  <c r="R16" i="79"/>
  <c r="N16" i="79"/>
  <c r="M16" i="79"/>
  <c r="L64" i="75"/>
  <c r="T64" i="75"/>
  <c r="O64" i="75"/>
  <c r="R64" i="75"/>
  <c r="P64" i="75"/>
  <c r="N64" i="75"/>
  <c r="M64" i="75"/>
  <c r="T30" i="76"/>
  <c r="R30" i="76"/>
  <c r="N30" i="76"/>
  <c r="O30" i="76"/>
  <c r="L30" i="76"/>
  <c r="P30" i="76"/>
  <c r="M30" i="76"/>
  <c r="R30" i="82"/>
  <c r="O30" i="82"/>
  <c r="N30" i="82"/>
  <c r="L30" i="82"/>
  <c r="T30" i="82"/>
  <c r="M30" i="82"/>
  <c r="P30" i="82"/>
  <c r="T13" i="80"/>
  <c r="L13" i="80"/>
  <c r="P13" i="80"/>
  <c r="O13" i="80"/>
  <c r="R13" i="80"/>
  <c r="N13" i="80"/>
  <c r="M13" i="80"/>
  <c r="R42" i="202"/>
  <c r="P42" i="202"/>
  <c r="O42" i="202"/>
  <c r="N42" i="202"/>
  <c r="L42" i="202"/>
  <c r="T42" i="202"/>
  <c r="M42" i="202"/>
  <c r="T40" i="82"/>
  <c r="N40" i="82"/>
  <c r="P40" i="82"/>
  <c r="L40" i="82"/>
  <c r="R40" i="82"/>
  <c r="O40" i="82"/>
  <c r="M40" i="82"/>
  <c r="R37" i="82"/>
  <c r="P37" i="82"/>
  <c r="O37" i="82"/>
  <c r="L37" i="82"/>
  <c r="T37" i="82"/>
  <c r="N37" i="82"/>
  <c r="M37" i="82"/>
  <c r="M29" i="79"/>
  <c r="L29" i="79"/>
  <c r="T29" i="79"/>
  <c r="R29" i="79"/>
  <c r="P29" i="79"/>
  <c r="N29" i="79"/>
  <c r="O29" i="79"/>
  <c r="N19" i="80"/>
  <c r="M19" i="80"/>
  <c r="L19" i="80"/>
  <c r="P19" i="80"/>
  <c r="T19" i="80"/>
  <c r="O19" i="80"/>
  <c r="R19" i="80"/>
  <c r="O47" i="202"/>
  <c r="M47" i="202"/>
  <c r="L47" i="202"/>
  <c r="P47" i="202"/>
  <c r="N47" i="202"/>
  <c r="R47" i="202"/>
  <c r="T47" i="202"/>
  <c r="O29" i="82"/>
  <c r="M29" i="82"/>
  <c r="T29" i="82"/>
  <c r="P29" i="82"/>
  <c r="N29" i="82"/>
  <c r="L29" i="82"/>
  <c r="R29" i="82"/>
  <c r="T22" i="79"/>
  <c r="R22" i="79"/>
  <c r="P22" i="79"/>
  <c r="O22" i="79"/>
  <c r="M22" i="79"/>
  <c r="L22" i="79"/>
  <c r="N22" i="79"/>
  <c r="R43" i="202"/>
  <c r="M43" i="202"/>
  <c r="P43" i="202"/>
  <c r="N43" i="202"/>
  <c r="L43" i="202"/>
  <c r="O43" i="202"/>
  <c r="T43" i="202"/>
  <c r="R18" i="82"/>
  <c r="T18" i="82"/>
  <c r="P18" i="82"/>
  <c r="N18" i="82"/>
  <c r="M18" i="82"/>
  <c r="L18" i="82"/>
  <c r="O18" i="82"/>
  <c r="O14" i="80"/>
  <c r="N14" i="80"/>
  <c r="M14" i="80"/>
  <c r="T14" i="80"/>
  <c r="R14" i="80"/>
  <c r="P14" i="80"/>
  <c r="L14" i="80"/>
  <c r="R24" i="79"/>
  <c r="P24" i="79"/>
  <c r="O24" i="79"/>
  <c r="M24" i="79"/>
  <c r="L24" i="79"/>
  <c r="T24" i="79"/>
  <c r="N24" i="79"/>
  <c r="L37" i="76"/>
  <c r="T37" i="76"/>
  <c r="P37" i="76"/>
  <c r="M37" i="76"/>
  <c r="R37" i="76"/>
  <c r="O37" i="76"/>
  <c r="N37" i="76"/>
  <c r="N49" i="202"/>
  <c r="M49" i="202"/>
  <c r="L49" i="202"/>
  <c r="P49" i="202"/>
  <c r="R49" i="202"/>
  <c r="O49" i="202"/>
  <c r="T49" i="202"/>
  <c r="O143" i="78"/>
  <c r="P151" i="78"/>
  <c r="T19" i="77"/>
  <c r="T17" i="77"/>
  <c r="T13" i="77"/>
  <c r="M23" i="77"/>
  <c r="N78" i="81"/>
  <c r="M60" i="81"/>
  <c r="M82" i="77"/>
  <c r="O74" i="77"/>
  <c r="O58" i="77"/>
  <c r="T90" i="77"/>
  <c r="T93" i="77"/>
  <c r="N59" i="77"/>
  <c r="R63" i="77"/>
  <c r="O11" i="80"/>
  <c r="N11" i="80"/>
  <c r="M11" i="80"/>
  <c r="P11" i="80"/>
  <c r="L11" i="80"/>
  <c r="T11" i="80"/>
  <c r="R11" i="80"/>
  <c r="O48" i="79"/>
  <c r="N48" i="79"/>
  <c r="T48" i="79"/>
  <c r="L48" i="79"/>
  <c r="R48" i="79"/>
  <c r="P48" i="79"/>
  <c r="M48" i="79"/>
  <c r="L43" i="82"/>
  <c r="T43" i="82"/>
  <c r="M43" i="82"/>
  <c r="P43" i="82"/>
  <c r="R43" i="82"/>
  <c r="O43" i="82"/>
  <c r="N43" i="82"/>
  <c r="N68" i="75"/>
  <c r="T68" i="75"/>
  <c r="R68" i="75"/>
  <c r="L68" i="75"/>
  <c r="P68" i="75"/>
  <c r="O68" i="75"/>
  <c r="M68" i="75"/>
  <c r="T61" i="75"/>
  <c r="R61" i="75"/>
  <c r="P61" i="75"/>
  <c r="M61" i="75"/>
  <c r="L61" i="75"/>
  <c r="O61" i="75"/>
  <c r="N61" i="75"/>
  <c r="M34" i="82"/>
  <c r="R34" i="82"/>
  <c r="P34" i="82"/>
  <c r="L34" i="82"/>
  <c r="T34" i="82"/>
  <c r="O34" i="82"/>
  <c r="N34" i="82"/>
  <c r="O11" i="82"/>
  <c r="N11" i="82"/>
  <c r="L11" i="82"/>
  <c r="T11" i="82"/>
  <c r="M11" i="82"/>
  <c r="R11" i="82"/>
  <c r="P11" i="82"/>
  <c r="N9" i="82"/>
  <c r="M9" i="82"/>
  <c r="L9" i="82"/>
  <c r="P9" i="82"/>
  <c r="O9" i="82"/>
  <c r="R9" i="82"/>
  <c r="T9" i="82"/>
  <c r="N21" i="82"/>
  <c r="L21" i="82"/>
  <c r="M21" i="82"/>
  <c r="T21" i="82"/>
  <c r="O21" i="82"/>
  <c r="R21" i="82"/>
  <c r="P21" i="82"/>
  <c r="M38" i="76"/>
  <c r="L38" i="76"/>
  <c r="T38" i="76"/>
  <c r="O38" i="76"/>
  <c r="P38" i="76"/>
  <c r="R38" i="76"/>
  <c r="N38" i="76"/>
  <c r="O19" i="79"/>
  <c r="N19" i="79"/>
  <c r="L19" i="79"/>
  <c r="T19" i="79"/>
  <c r="P19" i="79"/>
  <c r="M19" i="79"/>
  <c r="R19" i="79"/>
  <c r="N22" i="82"/>
  <c r="T22" i="82"/>
  <c r="R22" i="82"/>
  <c r="M22" i="82"/>
  <c r="O22" i="82"/>
  <c r="L22" i="82"/>
  <c r="P22" i="82"/>
  <c r="T12" i="82"/>
  <c r="L12" i="82"/>
  <c r="M12" i="82"/>
  <c r="O12" i="82"/>
  <c r="P12" i="82"/>
  <c r="R12" i="82"/>
  <c r="N12" i="82"/>
  <c r="O15" i="82"/>
  <c r="L15" i="82"/>
  <c r="T15" i="82"/>
  <c r="N15" i="82"/>
  <c r="R15" i="82"/>
  <c r="M15" i="82"/>
  <c r="P15" i="82"/>
  <c r="R29" i="80"/>
  <c r="P29" i="80"/>
  <c r="O29" i="80"/>
  <c r="M29" i="80"/>
  <c r="T29" i="80"/>
  <c r="L29" i="80"/>
  <c r="N29" i="80"/>
  <c r="T60" i="75"/>
  <c r="R60" i="75"/>
  <c r="P60" i="75"/>
  <c r="N60" i="75"/>
  <c r="L60" i="75"/>
  <c r="M60" i="75"/>
  <c r="O60" i="75"/>
  <c r="R23" i="79"/>
  <c r="P23" i="79"/>
  <c r="O23" i="79"/>
  <c r="M23" i="79"/>
  <c r="L23" i="79"/>
  <c r="T23" i="79"/>
  <c r="N23" i="79"/>
  <c r="T30" i="80"/>
  <c r="R30" i="80"/>
  <c r="O30" i="80"/>
  <c r="N30" i="80"/>
  <c r="P30" i="80"/>
  <c r="M30" i="80"/>
  <c r="L30" i="80"/>
  <c r="O23" i="80"/>
  <c r="L23" i="80"/>
  <c r="N23" i="80"/>
  <c r="T23" i="80"/>
  <c r="M23" i="80"/>
  <c r="R23" i="80"/>
  <c r="P23" i="80"/>
  <c r="R21" i="79"/>
  <c r="P21" i="79"/>
  <c r="O21" i="79"/>
  <c r="M21" i="79"/>
  <c r="L21" i="79"/>
  <c r="N21" i="79"/>
  <c r="T21" i="79"/>
  <c r="P29" i="76"/>
  <c r="N29" i="76"/>
  <c r="O29" i="76"/>
  <c r="L29" i="76"/>
  <c r="T29" i="76"/>
  <c r="R29" i="76"/>
  <c r="M29" i="76"/>
  <c r="T42" i="79"/>
  <c r="R42" i="79"/>
  <c r="P42" i="79"/>
  <c r="N42" i="79"/>
  <c r="M42" i="79"/>
  <c r="L42" i="79"/>
  <c r="O42" i="79"/>
  <c r="L23" i="76"/>
  <c r="T23" i="76"/>
  <c r="O23" i="76"/>
  <c r="P23" i="76"/>
  <c r="N23" i="76"/>
  <c r="M23" i="76"/>
  <c r="R23" i="76"/>
  <c r="P36" i="79"/>
  <c r="O36" i="79"/>
  <c r="N36" i="79"/>
  <c r="L36" i="79"/>
  <c r="T36" i="79"/>
  <c r="M36" i="79"/>
  <c r="R36" i="79"/>
  <c r="R18" i="79"/>
  <c r="O18" i="79"/>
  <c r="T18" i="79"/>
  <c r="P18" i="79"/>
  <c r="N18" i="79"/>
  <c r="L18" i="79"/>
  <c r="M18" i="79"/>
  <c r="M13" i="79"/>
  <c r="L13" i="79"/>
  <c r="T13" i="79"/>
  <c r="R13" i="79"/>
  <c r="P13" i="79"/>
  <c r="O13" i="79"/>
  <c r="N13" i="79"/>
  <c r="T48" i="202"/>
  <c r="P48" i="202"/>
  <c r="M48" i="202"/>
  <c r="R48" i="202"/>
  <c r="O48" i="202"/>
  <c r="N48" i="202"/>
  <c r="L48" i="202"/>
  <c r="L143" i="78"/>
  <c r="P143" i="78"/>
  <c r="R151" i="78"/>
  <c r="N19" i="77"/>
  <c r="O11" i="77"/>
  <c r="N13" i="77"/>
  <c r="N23" i="77"/>
  <c r="N60" i="81"/>
  <c r="O82" i="77"/>
  <c r="R74" i="77"/>
  <c r="R58" i="77"/>
  <c r="T80" i="77"/>
  <c r="L93" i="77"/>
  <c r="M67" i="77"/>
  <c r="M59" i="77"/>
  <c r="T63" i="77"/>
  <c r="T22" i="74"/>
  <c r="R22" i="74"/>
  <c r="T43" i="80"/>
  <c r="P43" i="80"/>
  <c r="O43" i="80"/>
  <c r="N43" i="80"/>
  <c r="M43" i="80"/>
  <c r="L43" i="80"/>
  <c r="R43" i="80"/>
  <c r="O16" i="82"/>
  <c r="P16" i="82"/>
  <c r="T16" i="82"/>
  <c r="M16" i="82"/>
  <c r="N16" i="82"/>
  <c r="L16" i="82"/>
  <c r="R16" i="82"/>
  <c r="N24" i="80"/>
  <c r="M24" i="80"/>
  <c r="O24" i="80"/>
  <c r="L24" i="80"/>
  <c r="T24" i="80"/>
  <c r="R24" i="80"/>
  <c r="P24" i="80"/>
  <c r="P31" i="80"/>
  <c r="O31" i="80"/>
  <c r="M31" i="80"/>
  <c r="N31" i="80"/>
  <c r="T31" i="80"/>
  <c r="R31" i="80"/>
  <c r="L31" i="80"/>
  <c r="N73" i="202"/>
  <c r="M73" i="202"/>
  <c r="L73" i="202"/>
  <c r="T73" i="202"/>
  <c r="R73" i="202"/>
  <c r="O73" i="202"/>
  <c r="P73" i="202"/>
  <c r="O18" i="80"/>
  <c r="R18" i="80"/>
  <c r="P18" i="80"/>
  <c r="N18" i="80"/>
  <c r="M18" i="80"/>
  <c r="L18" i="80"/>
  <c r="T18" i="80"/>
  <c r="M28" i="82"/>
  <c r="L28" i="82"/>
  <c r="R28" i="82"/>
  <c r="P28" i="82"/>
  <c r="T28" i="82"/>
  <c r="O28" i="82"/>
  <c r="N28" i="82"/>
  <c r="M69" i="75"/>
  <c r="L69" i="75"/>
  <c r="N69" i="75"/>
  <c r="T69" i="75"/>
  <c r="R69" i="75"/>
  <c r="P69" i="75"/>
  <c r="O69" i="75"/>
  <c r="M27" i="80"/>
  <c r="L27" i="80"/>
  <c r="P27" i="80"/>
  <c r="R27" i="80"/>
  <c r="O27" i="80"/>
  <c r="N27" i="80"/>
  <c r="T27" i="80"/>
  <c r="T26" i="79"/>
  <c r="R26" i="79"/>
  <c r="P26" i="79"/>
  <c r="N26" i="79"/>
  <c r="M26" i="79"/>
  <c r="L26" i="79"/>
  <c r="O26" i="79"/>
  <c r="R35" i="82"/>
  <c r="P35" i="82"/>
  <c r="O35" i="82"/>
  <c r="L35" i="82"/>
  <c r="N35" i="82"/>
  <c r="T35" i="82"/>
  <c r="M35" i="82"/>
  <c r="L25" i="82"/>
  <c r="T25" i="82"/>
  <c r="R25" i="82"/>
  <c r="O25" i="82"/>
  <c r="P25" i="82"/>
  <c r="N25" i="82"/>
  <c r="M25" i="82"/>
  <c r="M60" i="202"/>
  <c r="N60" i="202"/>
  <c r="L60" i="202"/>
  <c r="R60" i="202"/>
  <c r="P60" i="202"/>
  <c r="T60" i="202"/>
  <c r="O60" i="202"/>
  <c r="R33" i="82"/>
  <c r="N33" i="82"/>
  <c r="M33" i="82"/>
  <c r="T33" i="82"/>
  <c r="P33" i="82"/>
  <c r="O33" i="82"/>
  <c r="L33" i="82"/>
  <c r="L28" i="79"/>
  <c r="T28" i="79"/>
  <c r="R28" i="79"/>
  <c r="P28" i="79"/>
  <c r="O28" i="79"/>
  <c r="N28" i="79"/>
  <c r="M28" i="79"/>
  <c r="L10" i="79"/>
  <c r="T10" i="79"/>
  <c r="R10" i="79"/>
  <c r="N10" i="79"/>
  <c r="M10" i="79"/>
  <c r="P10" i="79"/>
  <c r="O10" i="79"/>
  <c r="L61" i="202"/>
  <c r="M61" i="202"/>
  <c r="O61" i="202"/>
  <c r="R61" i="202"/>
  <c r="P61" i="202"/>
  <c r="N61" i="202"/>
  <c r="T61" i="202"/>
  <c r="O14" i="82"/>
  <c r="M14" i="82"/>
  <c r="L14" i="82"/>
  <c r="P14" i="82"/>
  <c r="N14" i="82"/>
  <c r="T14" i="82"/>
  <c r="R14" i="82"/>
  <c r="P56" i="75"/>
  <c r="O56" i="75"/>
  <c r="T56" i="75"/>
  <c r="R56" i="75"/>
  <c r="N56" i="75"/>
  <c r="M56" i="75"/>
  <c r="L56" i="75"/>
  <c r="P67" i="202"/>
  <c r="O67" i="202"/>
  <c r="N67" i="202"/>
  <c r="T67" i="202"/>
  <c r="M67" i="202"/>
  <c r="R67" i="202"/>
  <c r="L67" i="202"/>
  <c r="O22" i="76"/>
  <c r="P22" i="76"/>
  <c r="N22" i="76"/>
  <c r="M22" i="76"/>
  <c r="L22" i="76"/>
  <c r="T22" i="76"/>
  <c r="R22" i="76"/>
  <c r="P39" i="202"/>
  <c r="N39" i="202"/>
  <c r="R39" i="202"/>
  <c r="O39" i="202"/>
  <c r="L39" i="202"/>
  <c r="T39" i="202"/>
  <c r="M39" i="202"/>
  <c r="R66" i="202"/>
  <c r="L66" i="202"/>
  <c r="T66" i="202"/>
  <c r="O66" i="202"/>
  <c r="N66" i="202"/>
  <c r="M66" i="202"/>
  <c r="P66" i="202"/>
  <c r="R37" i="79"/>
  <c r="P37" i="79"/>
  <c r="N37" i="79"/>
  <c r="M37" i="79"/>
  <c r="O37" i="79"/>
  <c r="L37" i="79"/>
  <c r="T37" i="79"/>
  <c r="R56" i="202"/>
  <c r="O56" i="202"/>
  <c r="P56" i="202"/>
  <c r="N56" i="202"/>
  <c r="M56" i="202"/>
  <c r="T56" i="202"/>
  <c r="L56" i="202"/>
  <c r="P64" i="202"/>
  <c r="M64" i="202"/>
  <c r="L64" i="202"/>
  <c r="O64" i="202"/>
  <c r="T64" i="202"/>
  <c r="N64" i="202"/>
  <c r="R64" i="202"/>
  <c r="N143" i="78"/>
  <c r="N12" i="77"/>
  <c r="O12" i="77"/>
  <c r="P12" i="77"/>
  <c r="T12" i="77"/>
  <c r="L12" i="77"/>
  <c r="M12" i="77"/>
  <c r="R12" i="77"/>
  <c r="O26" i="80"/>
  <c r="R26" i="80"/>
  <c r="M26" i="80"/>
  <c r="L26" i="80"/>
  <c r="N26" i="80"/>
  <c r="T26" i="80"/>
  <c r="P26" i="80"/>
  <c r="P57" i="75"/>
  <c r="T57" i="75"/>
  <c r="O57" i="75"/>
  <c r="R57" i="75"/>
  <c r="N57" i="75"/>
  <c r="M57" i="75"/>
  <c r="L57" i="75"/>
  <c r="T28" i="76"/>
  <c r="R28" i="76"/>
  <c r="P28" i="76"/>
  <c r="L28" i="76"/>
  <c r="N28" i="76"/>
  <c r="O28" i="76"/>
  <c r="M28" i="76"/>
  <c r="L71" i="202"/>
  <c r="T71" i="202"/>
  <c r="O71" i="202"/>
  <c r="R71" i="202"/>
  <c r="P71" i="202"/>
  <c r="N71" i="202"/>
  <c r="M71" i="202"/>
  <c r="O55" i="75"/>
  <c r="N55" i="75"/>
  <c r="P55" i="75"/>
  <c r="L55" i="75"/>
  <c r="M55" i="75"/>
  <c r="R55" i="75"/>
  <c r="T55" i="75"/>
  <c r="T16" i="80"/>
  <c r="R16" i="80"/>
  <c r="P16" i="80"/>
  <c r="O16" i="80"/>
  <c r="N16" i="80"/>
  <c r="L16" i="80"/>
  <c r="M16" i="80"/>
  <c r="L35" i="76"/>
  <c r="T35" i="76"/>
  <c r="P35" i="76"/>
  <c r="O35" i="76"/>
  <c r="R35" i="76"/>
  <c r="N35" i="76"/>
  <c r="M35" i="76"/>
  <c r="P47" i="79"/>
  <c r="O47" i="79"/>
  <c r="N47" i="79"/>
  <c r="M47" i="79"/>
  <c r="T47" i="79"/>
  <c r="R47" i="79"/>
  <c r="L47" i="79"/>
  <c r="T33" i="76"/>
  <c r="R33" i="76"/>
  <c r="O33" i="76"/>
  <c r="N33" i="76"/>
  <c r="P33" i="76"/>
  <c r="M33" i="76"/>
  <c r="L33" i="76"/>
  <c r="M24" i="82"/>
  <c r="L24" i="82"/>
  <c r="R24" i="82"/>
  <c r="O24" i="82"/>
  <c r="N24" i="82"/>
  <c r="T24" i="82"/>
  <c r="P24" i="82"/>
  <c r="R21" i="80"/>
  <c r="P21" i="80"/>
  <c r="O21" i="80"/>
  <c r="M21" i="80"/>
  <c r="T21" i="80"/>
  <c r="N21" i="80"/>
  <c r="L21" i="80"/>
  <c r="P57" i="202"/>
  <c r="O57" i="202"/>
  <c r="N57" i="202"/>
  <c r="M57" i="202"/>
  <c r="L57" i="202"/>
  <c r="T57" i="202"/>
  <c r="R57" i="202"/>
  <c r="O33" i="79"/>
  <c r="N33" i="79"/>
  <c r="L33" i="79"/>
  <c r="T33" i="79"/>
  <c r="M33" i="79"/>
  <c r="R33" i="79"/>
  <c r="P33" i="79"/>
  <c r="P12" i="79"/>
  <c r="N12" i="79"/>
  <c r="R12" i="79"/>
  <c r="O12" i="79"/>
  <c r="T12" i="79"/>
  <c r="L12" i="79"/>
  <c r="M12" i="79"/>
  <c r="L36" i="82"/>
  <c r="R36" i="82"/>
  <c r="P36" i="82"/>
  <c r="M36" i="82"/>
  <c r="T36" i="82"/>
  <c r="N36" i="82"/>
  <c r="O36" i="82"/>
  <c r="N32" i="79"/>
  <c r="M32" i="79"/>
  <c r="T32" i="79"/>
  <c r="R32" i="79"/>
  <c r="L32" i="79"/>
  <c r="P32" i="79"/>
  <c r="O32" i="79"/>
  <c r="M41" i="202"/>
  <c r="L41" i="202"/>
  <c r="T41" i="202"/>
  <c r="P41" i="202"/>
  <c r="R41" i="202"/>
  <c r="O41" i="202"/>
  <c r="N41" i="202"/>
  <c r="L41" i="79"/>
  <c r="T41" i="79"/>
  <c r="R41" i="79"/>
  <c r="O41" i="79"/>
  <c r="N41" i="79"/>
  <c r="M41" i="79"/>
  <c r="P41" i="79"/>
  <c r="T68" i="202"/>
  <c r="R68" i="202"/>
  <c r="P68" i="202"/>
  <c r="N68" i="202"/>
  <c r="M68" i="202"/>
  <c r="L68" i="202"/>
  <c r="O68" i="202"/>
  <c r="T12" i="76"/>
  <c r="N12" i="76"/>
  <c r="O12" i="76"/>
  <c r="P12" i="76"/>
  <c r="R12" i="76"/>
  <c r="M12" i="76"/>
  <c r="L12" i="76"/>
  <c r="U87" i="77"/>
  <c r="AA87" i="77" s="1"/>
  <c r="U61" i="77"/>
  <c r="U83" i="77"/>
  <c r="AA83" i="77" s="1"/>
  <c r="U68" i="77"/>
  <c r="U59" i="76"/>
  <c r="V59" i="76" s="1"/>
  <c r="W59" i="76" s="1"/>
  <c r="U50" i="76"/>
  <c r="AA50" i="76" s="1"/>
  <c r="U58" i="76"/>
  <c r="AA58" i="76" s="1"/>
  <c r="U47" i="74"/>
  <c r="AB47" i="74" s="1"/>
  <c r="U43" i="74"/>
  <c r="AB43" i="74" s="1"/>
  <c r="P21" i="186"/>
  <c r="N21" i="186"/>
  <c r="AE6" i="35"/>
  <c r="U67" i="67"/>
  <c r="AB67" i="67" s="1"/>
  <c r="U91" i="67"/>
  <c r="V91" i="67" s="1"/>
  <c r="X91" i="67" s="1"/>
  <c r="U93" i="81"/>
  <c r="AA93" i="81" s="1"/>
  <c r="N77" i="77"/>
  <c r="M77" i="77"/>
  <c r="L77" i="77"/>
  <c r="T77" i="77"/>
  <c r="P77" i="77"/>
  <c r="R77" i="77"/>
  <c r="O77" i="77"/>
  <c r="O78" i="77"/>
  <c r="N78" i="77"/>
  <c r="L78" i="77"/>
  <c r="M78" i="77"/>
  <c r="R78" i="77"/>
  <c r="T78" i="77"/>
  <c r="P78" i="77"/>
  <c r="U9" i="77"/>
  <c r="V9" i="77" s="1"/>
  <c r="W9" i="77" s="1"/>
  <c r="L51" i="77"/>
  <c r="T51" i="77"/>
  <c r="P51" i="77"/>
  <c r="O51" i="77"/>
  <c r="M51" i="77"/>
  <c r="R51" i="77"/>
  <c r="N51" i="77"/>
  <c r="P55" i="77"/>
  <c r="O55" i="77"/>
  <c r="N55" i="77"/>
  <c r="L55" i="77"/>
  <c r="R55" i="77"/>
  <c r="T55" i="77"/>
  <c r="M55" i="77"/>
  <c r="T65" i="77"/>
  <c r="R65" i="77"/>
  <c r="P65" i="77"/>
  <c r="O65" i="77"/>
  <c r="N65" i="77"/>
  <c r="L65" i="77"/>
  <c r="M65" i="77"/>
  <c r="P79" i="77"/>
  <c r="O79" i="77"/>
  <c r="M79" i="77"/>
  <c r="N79" i="77"/>
  <c r="L79" i="77"/>
  <c r="T79" i="77"/>
  <c r="R79" i="77"/>
  <c r="M76" i="77"/>
  <c r="L76" i="77"/>
  <c r="T76" i="77"/>
  <c r="R76" i="77"/>
  <c r="O76" i="77"/>
  <c r="P76" i="77"/>
  <c r="N76" i="77"/>
  <c r="T57" i="77"/>
  <c r="R57" i="77"/>
  <c r="P57" i="77"/>
  <c r="N57" i="77"/>
  <c r="M57" i="77"/>
  <c r="L57" i="77"/>
  <c r="O57" i="77"/>
  <c r="U35" i="77"/>
  <c r="AA35" i="77" s="1"/>
  <c r="M52" i="77"/>
  <c r="L52" i="77"/>
  <c r="R52" i="77"/>
  <c r="P52" i="77"/>
  <c r="T52" i="77"/>
  <c r="O52" i="77"/>
  <c r="N52" i="77"/>
  <c r="T66" i="77"/>
  <c r="R66" i="77"/>
  <c r="O66" i="77"/>
  <c r="M66" i="77"/>
  <c r="N66" i="77"/>
  <c r="P66" i="77"/>
  <c r="L66" i="77"/>
  <c r="R56" i="77"/>
  <c r="P56" i="77"/>
  <c r="O56" i="77"/>
  <c r="M56" i="77"/>
  <c r="L56" i="77"/>
  <c r="T56" i="77"/>
  <c r="N56" i="77"/>
  <c r="O54" i="77"/>
  <c r="N54" i="77"/>
  <c r="M54" i="77"/>
  <c r="T54" i="77"/>
  <c r="L54" i="77"/>
  <c r="P54" i="77"/>
  <c r="R54" i="77"/>
  <c r="N53" i="77"/>
  <c r="M53" i="77"/>
  <c r="L53" i="77"/>
  <c r="T53" i="77"/>
  <c r="R53" i="77"/>
  <c r="P53" i="77"/>
  <c r="O53" i="77"/>
  <c r="P62" i="79"/>
  <c r="O62" i="79"/>
  <c r="R62" i="79"/>
  <c r="N62" i="79"/>
  <c r="M62" i="79"/>
  <c r="L62" i="79"/>
  <c r="T62" i="79"/>
  <c r="P54" i="79"/>
  <c r="O54" i="79"/>
  <c r="N54" i="79"/>
  <c r="T54" i="79"/>
  <c r="M54" i="79"/>
  <c r="L54" i="79"/>
  <c r="R54" i="79"/>
  <c r="R55" i="79"/>
  <c r="P55" i="79"/>
  <c r="T55" i="79"/>
  <c r="O55" i="79"/>
  <c r="L55" i="79"/>
  <c r="N55" i="79"/>
  <c r="M55" i="79"/>
  <c r="R63" i="79"/>
  <c r="P63" i="79"/>
  <c r="L63" i="79"/>
  <c r="O63" i="79"/>
  <c r="N63" i="79"/>
  <c r="M63" i="79"/>
  <c r="T63" i="79"/>
  <c r="M67" i="79"/>
  <c r="L67" i="79"/>
  <c r="N67" i="79"/>
  <c r="T67" i="79"/>
  <c r="P67" i="79"/>
  <c r="R67" i="79"/>
  <c r="O67" i="79"/>
  <c r="N68" i="79"/>
  <c r="M68" i="79"/>
  <c r="L68" i="79"/>
  <c r="R68" i="79"/>
  <c r="P68" i="79"/>
  <c r="T68" i="79"/>
  <c r="O68" i="79"/>
  <c r="T64" i="79"/>
  <c r="R64" i="79"/>
  <c r="P64" i="79"/>
  <c r="O64" i="79"/>
  <c r="M64" i="79"/>
  <c r="N64" i="79"/>
  <c r="L64" i="79"/>
  <c r="N52" i="79"/>
  <c r="M52" i="79"/>
  <c r="R52" i="79"/>
  <c r="O52" i="79"/>
  <c r="L52" i="79"/>
  <c r="P52" i="79"/>
  <c r="T52" i="79"/>
  <c r="L50" i="79"/>
  <c r="T50" i="79"/>
  <c r="M50" i="79"/>
  <c r="R50" i="79"/>
  <c r="O50" i="79"/>
  <c r="P50" i="79"/>
  <c r="N50" i="79"/>
  <c r="T65" i="79"/>
  <c r="L65" i="79"/>
  <c r="R65" i="79"/>
  <c r="N65" i="79"/>
  <c r="P65" i="79"/>
  <c r="M65" i="79"/>
  <c r="O65" i="79"/>
  <c r="O53" i="79"/>
  <c r="N53" i="79"/>
  <c r="M53" i="79"/>
  <c r="L53" i="79"/>
  <c r="T53" i="79"/>
  <c r="P53" i="79"/>
  <c r="R53" i="79"/>
  <c r="M51" i="79"/>
  <c r="L51" i="79"/>
  <c r="O51" i="79"/>
  <c r="P51" i="79"/>
  <c r="T51" i="79"/>
  <c r="R51" i="79"/>
  <c r="N51" i="79"/>
  <c r="T49" i="79"/>
  <c r="N49" i="79"/>
  <c r="L49" i="79"/>
  <c r="R49" i="79"/>
  <c r="P49" i="79"/>
  <c r="M49" i="79"/>
  <c r="O49" i="79"/>
  <c r="T56" i="79"/>
  <c r="R56" i="79"/>
  <c r="M56" i="79"/>
  <c r="P56" i="79"/>
  <c r="O56" i="79"/>
  <c r="L56" i="79"/>
  <c r="N56" i="79"/>
  <c r="N60" i="79"/>
  <c r="R60" i="79"/>
  <c r="M60" i="79"/>
  <c r="O60" i="79"/>
  <c r="L60" i="79"/>
  <c r="T60" i="79"/>
  <c r="P60" i="79"/>
  <c r="O69" i="79"/>
  <c r="N69" i="79"/>
  <c r="T69" i="79"/>
  <c r="P69" i="79"/>
  <c r="M69" i="79"/>
  <c r="L69" i="79"/>
  <c r="R69" i="79"/>
  <c r="O61" i="79"/>
  <c r="N61" i="79"/>
  <c r="M61" i="79"/>
  <c r="L61" i="79"/>
  <c r="R61" i="79"/>
  <c r="T61" i="79"/>
  <c r="P61" i="79"/>
  <c r="L58" i="79"/>
  <c r="O58" i="79"/>
  <c r="M58" i="79"/>
  <c r="T58" i="79"/>
  <c r="R58" i="79"/>
  <c r="N58" i="79"/>
  <c r="P58" i="79"/>
  <c r="T56" i="82"/>
  <c r="R56" i="82"/>
  <c r="L56" i="82"/>
  <c r="P56" i="82"/>
  <c r="M56" i="82"/>
  <c r="O56" i="82"/>
  <c r="N56" i="82"/>
  <c r="R46" i="82"/>
  <c r="P46" i="82"/>
  <c r="O46" i="82"/>
  <c r="N46" i="82"/>
  <c r="T46" i="82"/>
  <c r="M46" i="82"/>
  <c r="L46" i="82"/>
  <c r="P53" i="82"/>
  <c r="O53" i="82"/>
  <c r="N53" i="82"/>
  <c r="M53" i="82"/>
  <c r="T53" i="82"/>
  <c r="L53" i="82"/>
  <c r="R53" i="82"/>
  <c r="T48" i="82"/>
  <c r="M48" i="82"/>
  <c r="R48" i="82"/>
  <c r="P48" i="82"/>
  <c r="O48" i="82"/>
  <c r="L48" i="82"/>
  <c r="N48" i="82"/>
  <c r="O52" i="82"/>
  <c r="P52" i="82"/>
  <c r="N52" i="82"/>
  <c r="M52" i="82"/>
  <c r="L52" i="82"/>
  <c r="T52" i="82"/>
  <c r="R52" i="82"/>
  <c r="M58" i="82"/>
  <c r="L58" i="82"/>
  <c r="T58" i="82"/>
  <c r="N58" i="82"/>
  <c r="R58" i="82"/>
  <c r="P58" i="82"/>
  <c r="O58" i="82"/>
  <c r="T55" i="82"/>
  <c r="R55" i="82"/>
  <c r="L55" i="82"/>
  <c r="P55" i="82"/>
  <c r="O55" i="82"/>
  <c r="N55" i="82"/>
  <c r="M55" i="82"/>
  <c r="M50" i="82"/>
  <c r="L50" i="82"/>
  <c r="T50" i="82"/>
  <c r="N50" i="82"/>
  <c r="R50" i="82"/>
  <c r="O50" i="82"/>
  <c r="P50" i="82"/>
  <c r="R54" i="82"/>
  <c r="P54" i="82"/>
  <c r="O54" i="82"/>
  <c r="N54" i="82"/>
  <c r="M54" i="82"/>
  <c r="L54" i="82"/>
  <c r="T54" i="82"/>
  <c r="L57" i="82"/>
  <c r="M57" i="82"/>
  <c r="T57" i="82"/>
  <c r="R57" i="82"/>
  <c r="P57" i="82"/>
  <c r="N57" i="82"/>
  <c r="O57" i="82"/>
  <c r="T47" i="82"/>
  <c r="R47" i="82"/>
  <c r="P47" i="82"/>
  <c r="O47" i="82"/>
  <c r="L47" i="82"/>
  <c r="N47" i="82"/>
  <c r="M47" i="82"/>
  <c r="N59" i="82"/>
  <c r="M59" i="82"/>
  <c r="P59" i="82"/>
  <c r="L59" i="82"/>
  <c r="T59" i="82"/>
  <c r="O59" i="82"/>
  <c r="R59" i="82"/>
  <c r="P45" i="82"/>
  <c r="O45" i="82"/>
  <c r="R45" i="82"/>
  <c r="N45" i="82"/>
  <c r="M45" i="82"/>
  <c r="L45" i="82"/>
  <c r="T45" i="82"/>
  <c r="L49" i="82"/>
  <c r="T49" i="82"/>
  <c r="R49" i="82"/>
  <c r="N49" i="82"/>
  <c r="P49" i="82"/>
  <c r="O49" i="82"/>
  <c r="M49" i="82"/>
  <c r="O60" i="82"/>
  <c r="N60" i="82"/>
  <c r="M60" i="82"/>
  <c r="L60" i="82"/>
  <c r="R60" i="82"/>
  <c r="T60" i="82"/>
  <c r="P60" i="82"/>
  <c r="O79" i="81"/>
  <c r="T79" i="81"/>
  <c r="N79" i="81"/>
  <c r="M79" i="81"/>
  <c r="L79" i="81"/>
  <c r="R79" i="81"/>
  <c r="P79" i="81"/>
  <c r="R89" i="81"/>
  <c r="P89" i="81"/>
  <c r="O89" i="81"/>
  <c r="N89" i="81"/>
  <c r="M89" i="81"/>
  <c r="L89" i="81"/>
  <c r="T89" i="81"/>
  <c r="N70" i="81"/>
  <c r="M70" i="81"/>
  <c r="L70" i="81"/>
  <c r="T70" i="81"/>
  <c r="R70" i="81"/>
  <c r="P70" i="81"/>
  <c r="O70" i="81"/>
  <c r="T75" i="81"/>
  <c r="R75" i="81"/>
  <c r="P75" i="81"/>
  <c r="O75" i="81"/>
  <c r="N75" i="81"/>
  <c r="M75" i="81"/>
  <c r="L75" i="81"/>
  <c r="P64" i="81"/>
  <c r="O64" i="81"/>
  <c r="N64" i="81"/>
  <c r="M64" i="81"/>
  <c r="L64" i="81"/>
  <c r="T64" i="81"/>
  <c r="R64" i="81"/>
  <c r="T50" i="81"/>
  <c r="R50" i="81"/>
  <c r="P50" i="81"/>
  <c r="O50" i="81"/>
  <c r="N50" i="81"/>
  <c r="M50" i="81"/>
  <c r="L50" i="81"/>
  <c r="M77" i="81"/>
  <c r="L77" i="81"/>
  <c r="T77" i="81"/>
  <c r="R77" i="81"/>
  <c r="P77" i="81"/>
  <c r="O77" i="81"/>
  <c r="N77" i="81"/>
  <c r="T74" i="81"/>
  <c r="M74" i="81"/>
  <c r="R74" i="81"/>
  <c r="P74" i="81"/>
  <c r="O74" i="81"/>
  <c r="N74" i="81"/>
  <c r="L74" i="81"/>
  <c r="T82" i="81"/>
  <c r="M82" i="81"/>
  <c r="R82" i="81"/>
  <c r="P82" i="81"/>
  <c r="O82" i="81"/>
  <c r="N82" i="81"/>
  <c r="L82" i="81"/>
  <c r="O63" i="81"/>
  <c r="N63" i="81"/>
  <c r="M63" i="81"/>
  <c r="P63" i="81"/>
  <c r="L63" i="81"/>
  <c r="T63" i="81"/>
  <c r="R63" i="81"/>
  <c r="T51" i="81"/>
  <c r="R51" i="81"/>
  <c r="N51" i="81"/>
  <c r="P51" i="81"/>
  <c r="O51" i="81"/>
  <c r="M51" i="81"/>
  <c r="L51" i="81"/>
  <c r="P56" i="81"/>
  <c r="R56" i="81"/>
  <c r="O56" i="81"/>
  <c r="N56" i="81"/>
  <c r="M56" i="81"/>
  <c r="L56" i="81"/>
  <c r="T56" i="81"/>
  <c r="M85" i="81"/>
  <c r="L85" i="81"/>
  <c r="T85" i="81"/>
  <c r="P85" i="81"/>
  <c r="R85" i="81"/>
  <c r="O85" i="81"/>
  <c r="N85" i="81"/>
  <c r="R65" i="81"/>
  <c r="P65" i="81"/>
  <c r="O65" i="81"/>
  <c r="L65" i="81"/>
  <c r="N65" i="81"/>
  <c r="M65" i="81"/>
  <c r="T65" i="81"/>
  <c r="P72" i="81"/>
  <c r="R72" i="81"/>
  <c r="O72" i="81"/>
  <c r="N72" i="81"/>
  <c r="M72" i="81"/>
  <c r="L72" i="81"/>
  <c r="T72" i="81"/>
  <c r="R81" i="81"/>
  <c r="P81" i="81"/>
  <c r="O81" i="81"/>
  <c r="N81" i="81"/>
  <c r="M81" i="81"/>
  <c r="L81" i="81"/>
  <c r="T81" i="81"/>
  <c r="M69" i="81"/>
  <c r="P69" i="81"/>
  <c r="L69" i="81"/>
  <c r="T69" i="81"/>
  <c r="R69" i="81"/>
  <c r="O69" i="81"/>
  <c r="N69" i="81"/>
  <c r="L68" i="81"/>
  <c r="T68" i="81"/>
  <c r="R68" i="81"/>
  <c r="P68" i="81"/>
  <c r="O68" i="81"/>
  <c r="N68" i="81"/>
  <c r="M68" i="81"/>
  <c r="N62" i="81"/>
  <c r="R62" i="81"/>
  <c r="O62" i="81"/>
  <c r="M62" i="81"/>
  <c r="L62" i="81"/>
  <c r="T62" i="81"/>
  <c r="P62" i="81"/>
  <c r="P88" i="81"/>
  <c r="O88" i="81"/>
  <c r="N88" i="81"/>
  <c r="M88" i="81"/>
  <c r="L88" i="81"/>
  <c r="T88" i="81"/>
  <c r="R88" i="81"/>
  <c r="P80" i="81"/>
  <c r="O80" i="81"/>
  <c r="N80" i="81"/>
  <c r="M80" i="81"/>
  <c r="L80" i="81"/>
  <c r="T80" i="81"/>
  <c r="R80" i="81"/>
  <c r="M45" i="81"/>
  <c r="P45" i="81"/>
  <c r="L45" i="81"/>
  <c r="T45" i="81"/>
  <c r="R45" i="81"/>
  <c r="O45" i="81"/>
  <c r="N45" i="81"/>
  <c r="R73" i="81"/>
  <c r="P73" i="81"/>
  <c r="O73" i="81"/>
  <c r="N73" i="81"/>
  <c r="L73" i="81"/>
  <c r="M73" i="81"/>
  <c r="T73" i="81"/>
  <c r="L76" i="81"/>
  <c r="O76" i="81"/>
  <c r="T76" i="81"/>
  <c r="M76" i="81"/>
  <c r="R76" i="81"/>
  <c r="P76" i="81"/>
  <c r="N76" i="81"/>
  <c r="N46" i="81"/>
  <c r="M46" i="81"/>
  <c r="L46" i="81"/>
  <c r="T46" i="81"/>
  <c r="R46" i="81"/>
  <c r="P46" i="81"/>
  <c r="O46" i="81"/>
  <c r="O87" i="81"/>
  <c r="N87" i="81"/>
  <c r="M87" i="81"/>
  <c r="L87" i="81"/>
  <c r="T87" i="81"/>
  <c r="R87" i="81"/>
  <c r="P87" i="81"/>
  <c r="O55" i="81"/>
  <c r="T55" i="81"/>
  <c r="N55" i="81"/>
  <c r="M55" i="81"/>
  <c r="L55" i="81"/>
  <c r="R55" i="81"/>
  <c r="P55" i="81"/>
  <c r="N67" i="81"/>
  <c r="T67" i="81"/>
  <c r="R67" i="81"/>
  <c r="P67" i="81"/>
  <c r="L67" i="81"/>
  <c r="O67" i="81"/>
  <c r="M67" i="81"/>
  <c r="O71" i="81"/>
  <c r="N71" i="81"/>
  <c r="M71" i="81"/>
  <c r="T71" i="81"/>
  <c r="L71" i="81"/>
  <c r="R71" i="81"/>
  <c r="P71" i="81"/>
  <c r="P48" i="81"/>
  <c r="O48" i="81"/>
  <c r="N48" i="81"/>
  <c r="M48" i="81"/>
  <c r="L48" i="81"/>
  <c r="T48" i="81"/>
  <c r="R48" i="81"/>
  <c r="R49" i="81"/>
  <c r="L49" i="81"/>
  <c r="P49" i="81"/>
  <c r="O49" i="81"/>
  <c r="N49" i="81"/>
  <c r="M49" i="81"/>
  <c r="T49" i="81"/>
  <c r="M53" i="81"/>
  <c r="L53" i="81"/>
  <c r="T53" i="81"/>
  <c r="R53" i="81"/>
  <c r="P53" i="81"/>
  <c r="O53" i="81"/>
  <c r="N53" i="81"/>
  <c r="T66" i="81"/>
  <c r="R66" i="81"/>
  <c r="P66" i="81"/>
  <c r="O66" i="81"/>
  <c r="N66" i="81"/>
  <c r="M66" i="81"/>
  <c r="L66" i="81"/>
  <c r="L52" i="81"/>
  <c r="O52" i="81"/>
  <c r="T52" i="81"/>
  <c r="R52" i="81"/>
  <c r="P52" i="81"/>
  <c r="N52" i="81"/>
  <c r="M52" i="81"/>
  <c r="N54" i="81"/>
  <c r="M54" i="81"/>
  <c r="L54" i="81"/>
  <c r="R54" i="81"/>
  <c r="T54" i="81"/>
  <c r="P54" i="81"/>
  <c r="O54" i="81"/>
  <c r="O47" i="81"/>
  <c r="N47" i="81"/>
  <c r="M47" i="81"/>
  <c r="L47" i="81"/>
  <c r="T47" i="81"/>
  <c r="R47" i="81"/>
  <c r="P47" i="81"/>
  <c r="T46" i="80"/>
  <c r="R46" i="80"/>
  <c r="P46" i="80"/>
  <c r="O46" i="80"/>
  <c r="N46" i="80"/>
  <c r="M46" i="80"/>
  <c r="L46" i="80"/>
  <c r="M49" i="80"/>
  <c r="N49" i="80"/>
  <c r="L49" i="80"/>
  <c r="T49" i="80"/>
  <c r="R49" i="80"/>
  <c r="P49" i="80"/>
  <c r="O49" i="80"/>
  <c r="N50" i="80"/>
  <c r="M50" i="80"/>
  <c r="L50" i="80"/>
  <c r="O50" i="80"/>
  <c r="T50" i="80"/>
  <c r="R50" i="80"/>
  <c r="P50" i="80"/>
  <c r="T47" i="80"/>
  <c r="R47" i="80"/>
  <c r="P47" i="80"/>
  <c r="O47" i="80"/>
  <c r="N47" i="80"/>
  <c r="M47" i="80"/>
  <c r="L47" i="80"/>
  <c r="O51" i="80"/>
  <c r="N51" i="80"/>
  <c r="M51" i="80"/>
  <c r="L51" i="80"/>
  <c r="T51" i="80"/>
  <c r="P51" i="80"/>
  <c r="R51" i="80"/>
  <c r="P52" i="80"/>
  <c r="O52" i="80"/>
  <c r="R52" i="80"/>
  <c r="N52" i="80"/>
  <c r="M52" i="80"/>
  <c r="L52" i="80"/>
  <c r="T52" i="80"/>
  <c r="L48" i="80"/>
  <c r="T48" i="80"/>
  <c r="R48" i="80"/>
  <c r="M48" i="80"/>
  <c r="P48" i="80"/>
  <c r="O48" i="80"/>
  <c r="N48" i="80"/>
  <c r="R45" i="80"/>
  <c r="P45" i="80"/>
  <c r="O45" i="80"/>
  <c r="N45" i="80"/>
  <c r="M45" i="80"/>
  <c r="L45" i="80"/>
  <c r="T45" i="80"/>
  <c r="U9" i="76"/>
  <c r="AA9" i="76" s="1"/>
  <c r="T86" i="75"/>
  <c r="M86" i="75"/>
  <c r="R86" i="75"/>
  <c r="P86" i="75"/>
  <c r="O86" i="75"/>
  <c r="N86" i="75"/>
  <c r="L86" i="75"/>
  <c r="M89" i="75"/>
  <c r="L89" i="75"/>
  <c r="P89" i="75"/>
  <c r="T89" i="75"/>
  <c r="O89" i="75"/>
  <c r="R89" i="75"/>
  <c r="N89" i="75"/>
  <c r="M87" i="75"/>
  <c r="T87" i="75"/>
  <c r="N87" i="75"/>
  <c r="R87" i="75"/>
  <c r="P87" i="75"/>
  <c r="O87" i="75"/>
  <c r="L87" i="75"/>
  <c r="L88" i="75"/>
  <c r="N88" i="75"/>
  <c r="T88" i="75"/>
  <c r="R88" i="75"/>
  <c r="P88" i="75"/>
  <c r="O88" i="75"/>
  <c r="M88" i="75"/>
  <c r="M21" i="186"/>
  <c r="M68" i="87"/>
  <c r="L68" i="87"/>
  <c r="T68" i="87"/>
  <c r="P68" i="87"/>
  <c r="R68" i="87"/>
  <c r="O68" i="87"/>
  <c r="N68" i="87"/>
  <c r="T97" i="87"/>
  <c r="R97" i="87"/>
  <c r="P97" i="87"/>
  <c r="O97" i="87"/>
  <c r="N97" i="87"/>
  <c r="M97" i="87"/>
  <c r="L97" i="87"/>
  <c r="T98" i="87"/>
  <c r="R98" i="87"/>
  <c r="N98" i="87"/>
  <c r="P98" i="87"/>
  <c r="O98" i="87"/>
  <c r="M98" i="87"/>
  <c r="L98" i="87"/>
  <c r="M76" i="87"/>
  <c r="L76" i="87"/>
  <c r="T76" i="87"/>
  <c r="P76" i="87"/>
  <c r="R76" i="87"/>
  <c r="O76" i="87"/>
  <c r="N76" i="87"/>
  <c r="T73" i="87"/>
  <c r="R73" i="87"/>
  <c r="P73" i="87"/>
  <c r="O73" i="87"/>
  <c r="M73" i="87"/>
  <c r="N73" i="87"/>
  <c r="L73" i="87"/>
  <c r="M84" i="87"/>
  <c r="L84" i="87"/>
  <c r="P84" i="87"/>
  <c r="T84" i="87"/>
  <c r="R84" i="87"/>
  <c r="O84" i="87"/>
  <c r="N84" i="87"/>
  <c r="L83" i="87"/>
  <c r="T83" i="87"/>
  <c r="R83" i="87"/>
  <c r="P83" i="87"/>
  <c r="O83" i="87"/>
  <c r="N83" i="87"/>
  <c r="M83" i="87"/>
  <c r="P71" i="87"/>
  <c r="O71" i="87"/>
  <c r="N71" i="87"/>
  <c r="M71" i="87"/>
  <c r="L71" i="87"/>
  <c r="T71" i="87"/>
  <c r="R71" i="87"/>
  <c r="R88" i="87"/>
  <c r="P88" i="87"/>
  <c r="O88" i="87"/>
  <c r="L88" i="87"/>
  <c r="N88" i="87"/>
  <c r="M88" i="87"/>
  <c r="T88" i="87"/>
  <c r="R96" i="87"/>
  <c r="P96" i="87"/>
  <c r="O96" i="87"/>
  <c r="T96" i="87"/>
  <c r="N96" i="87"/>
  <c r="L96" i="87"/>
  <c r="M96" i="87"/>
  <c r="O94" i="87"/>
  <c r="T94" i="87"/>
  <c r="N94" i="87"/>
  <c r="M94" i="87"/>
  <c r="L94" i="87"/>
  <c r="R94" i="87"/>
  <c r="P94" i="87"/>
  <c r="T90" i="87"/>
  <c r="R90" i="87"/>
  <c r="P90" i="87"/>
  <c r="L90" i="87"/>
  <c r="O90" i="87"/>
  <c r="N90" i="87"/>
  <c r="M90" i="87"/>
  <c r="L99" i="87"/>
  <c r="T99" i="87"/>
  <c r="R99" i="87"/>
  <c r="O99" i="87"/>
  <c r="P99" i="87"/>
  <c r="N99" i="87"/>
  <c r="M99" i="87"/>
  <c r="P79" i="87"/>
  <c r="O79" i="87"/>
  <c r="N79" i="87"/>
  <c r="M79" i="87"/>
  <c r="L79" i="87"/>
  <c r="T79" i="87"/>
  <c r="R79" i="87"/>
  <c r="M100" i="87"/>
  <c r="P100" i="87"/>
  <c r="L100" i="87"/>
  <c r="T100" i="87"/>
  <c r="R100" i="87"/>
  <c r="O100" i="87"/>
  <c r="N100" i="87"/>
  <c r="N82" i="87"/>
  <c r="T82" i="87"/>
  <c r="R82" i="87"/>
  <c r="P82" i="87"/>
  <c r="O82" i="87"/>
  <c r="M82" i="87"/>
  <c r="L82" i="87"/>
  <c r="N85" i="87"/>
  <c r="M85" i="87"/>
  <c r="L85" i="87"/>
  <c r="R85" i="87"/>
  <c r="T85" i="87"/>
  <c r="P85" i="87"/>
  <c r="O85" i="87"/>
  <c r="O86" i="87"/>
  <c r="T86" i="87"/>
  <c r="N86" i="87"/>
  <c r="M86" i="87"/>
  <c r="L86" i="87"/>
  <c r="R86" i="87"/>
  <c r="P86" i="87"/>
  <c r="P87" i="87"/>
  <c r="O87" i="87"/>
  <c r="N87" i="87"/>
  <c r="M87" i="87"/>
  <c r="L87" i="87"/>
  <c r="R87" i="87"/>
  <c r="T87" i="87"/>
  <c r="L91" i="87"/>
  <c r="O91" i="87"/>
  <c r="T91" i="87"/>
  <c r="R91" i="87"/>
  <c r="P91" i="87"/>
  <c r="N91" i="87"/>
  <c r="M91" i="87"/>
  <c r="N77" i="87"/>
  <c r="M77" i="87"/>
  <c r="L77" i="87"/>
  <c r="T77" i="87"/>
  <c r="R77" i="87"/>
  <c r="P77" i="87"/>
  <c r="O77" i="87"/>
  <c r="T81" i="87"/>
  <c r="R81" i="87"/>
  <c r="P81" i="87"/>
  <c r="O81" i="87"/>
  <c r="M81" i="87"/>
  <c r="N81" i="87"/>
  <c r="L81" i="87"/>
  <c r="R72" i="87"/>
  <c r="P72" i="87"/>
  <c r="O72" i="87"/>
  <c r="N72" i="87"/>
  <c r="M72" i="87"/>
  <c r="L72" i="87"/>
  <c r="T72" i="87"/>
  <c r="N69" i="87"/>
  <c r="R69" i="87"/>
  <c r="M69" i="87"/>
  <c r="L69" i="87"/>
  <c r="O69" i="87"/>
  <c r="T69" i="87"/>
  <c r="P69" i="87"/>
  <c r="T89" i="87"/>
  <c r="R89" i="87"/>
  <c r="P89" i="87"/>
  <c r="O89" i="87"/>
  <c r="M89" i="87"/>
  <c r="N89" i="87"/>
  <c r="L89" i="87"/>
  <c r="O70" i="87"/>
  <c r="N70" i="87"/>
  <c r="M70" i="87"/>
  <c r="T70" i="87"/>
  <c r="L70" i="87"/>
  <c r="R70" i="87"/>
  <c r="P70" i="87"/>
  <c r="N93" i="87"/>
  <c r="M93" i="87"/>
  <c r="L93" i="87"/>
  <c r="R93" i="87"/>
  <c r="T93" i="87"/>
  <c r="P93" i="87"/>
  <c r="O93" i="87"/>
  <c r="P95" i="87"/>
  <c r="R95" i="87"/>
  <c r="O95" i="87"/>
  <c r="N95" i="87"/>
  <c r="M95" i="87"/>
  <c r="L95" i="87"/>
  <c r="T95" i="87"/>
  <c r="M92" i="87"/>
  <c r="L92" i="87"/>
  <c r="T92" i="87"/>
  <c r="P92" i="87"/>
  <c r="R92" i="87"/>
  <c r="O92" i="87"/>
  <c r="N92" i="87"/>
  <c r="O78" i="87"/>
  <c r="T78" i="87"/>
  <c r="N78" i="87"/>
  <c r="M78" i="87"/>
  <c r="L78" i="87"/>
  <c r="R78" i="87"/>
  <c r="P78" i="87"/>
  <c r="R80" i="87"/>
  <c r="P80" i="87"/>
  <c r="O80" i="87"/>
  <c r="L80" i="87"/>
  <c r="N80" i="87"/>
  <c r="M80" i="87"/>
  <c r="T80" i="87"/>
  <c r="L75" i="87"/>
  <c r="T75" i="87"/>
  <c r="O75" i="87"/>
  <c r="R75" i="87"/>
  <c r="P75" i="87"/>
  <c r="N75" i="87"/>
  <c r="M75" i="87"/>
  <c r="N74" i="87"/>
  <c r="T74" i="87"/>
  <c r="R74" i="87"/>
  <c r="P74" i="87"/>
  <c r="O74" i="87"/>
  <c r="M74" i="87"/>
  <c r="L74" i="87"/>
  <c r="O98" i="86"/>
  <c r="N98" i="86"/>
  <c r="M98" i="86"/>
  <c r="T98" i="86"/>
  <c r="L98" i="86"/>
  <c r="P98" i="86"/>
  <c r="R98" i="86"/>
  <c r="M96" i="86"/>
  <c r="P96" i="86"/>
  <c r="L96" i="86"/>
  <c r="N96" i="86"/>
  <c r="T96" i="86"/>
  <c r="R96" i="86"/>
  <c r="O96" i="86"/>
  <c r="P91" i="86"/>
  <c r="O91" i="86"/>
  <c r="N91" i="86"/>
  <c r="R91" i="86"/>
  <c r="M91" i="86"/>
  <c r="L91" i="86"/>
  <c r="T91" i="86"/>
  <c r="N97" i="86"/>
  <c r="M97" i="86"/>
  <c r="L97" i="86"/>
  <c r="R97" i="86"/>
  <c r="T97" i="86"/>
  <c r="O97" i="86"/>
  <c r="P97" i="86"/>
  <c r="T93" i="86"/>
  <c r="R93" i="86"/>
  <c r="P93" i="86"/>
  <c r="M93" i="86"/>
  <c r="O93" i="86"/>
  <c r="N93" i="86"/>
  <c r="L93" i="86"/>
  <c r="T101" i="86"/>
  <c r="R101" i="86"/>
  <c r="P101" i="86"/>
  <c r="M101" i="86"/>
  <c r="O101" i="86"/>
  <c r="N101" i="86"/>
  <c r="L101" i="86"/>
  <c r="O90" i="86"/>
  <c r="N90" i="86"/>
  <c r="M90" i="86"/>
  <c r="T90" i="86"/>
  <c r="L90" i="86"/>
  <c r="P90" i="86"/>
  <c r="R90" i="86"/>
  <c r="P99" i="86"/>
  <c r="O99" i="86"/>
  <c r="N99" i="86"/>
  <c r="M99" i="86"/>
  <c r="L99" i="86"/>
  <c r="T99" i="86"/>
  <c r="R99" i="86"/>
  <c r="L95" i="86"/>
  <c r="T95" i="86"/>
  <c r="O95" i="86"/>
  <c r="R95" i="86"/>
  <c r="M95" i="86"/>
  <c r="P95" i="86"/>
  <c r="N95" i="86"/>
  <c r="T94" i="86"/>
  <c r="R94" i="86"/>
  <c r="L94" i="86"/>
  <c r="P94" i="86"/>
  <c r="N94" i="86"/>
  <c r="O94" i="86"/>
  <c r="M94" i="86"/>
  <c r="N89" i="86"/>
  <c r="M89" i="86"/>
  <c r="L89" i="86"/>
  <c r="O89" i="86"/>
  <c r="R89" i="86"/>
  <c r="T89" i="86"/>
  <c r="P89" i="86"/>
  <c r="R100" i="86"/>
  <c r="P100" i="86"/>
  <c r="O100" i="86"/>
  <c r="T100" i="86"/>
  <c r="N100" i="86"/>
  <c r="L100" i="86"/>
  <c r="M100" i="86"/>
  <c r="U51" i="66"/>
  <c r="U67" i="66"/>
  <c r="V67" i="66" s="1"/>
  <c r="X67" i="66" s="1"/>
  <c r="U62" i="66"/>
  <c r="AB62" i="66" s="1"/>
  <c r="U65" i="66"/>
  <c r="U41" i="66"/>
  <c r="O82" i="202"/>
  <c r="N82" i="202"/>
  <c r="M82" i="202"/>
  <c r="L82" i="202"/>
  <c r="T82" i="202"/>
  <c r="R82" i="202"/>
  <c r="P82" i="202"/>
  <c r="R76" i="202"/>
  <c r="P76" i="202"/>
  <c r="O76" i="202"/>
  <c r="N76" i="202"/>
  <c r="M76" i="202"/>
  <c r="L76" i="202"/>
  <c r="T76" i="202"/>
  <c r="T77" i="202"/>
  <c r="R77" i="202"/>
  <c r="P77" i="202"/>
  <c r="O77" i="202"/>
  <c r="N77" i="202"/>
  <c r="M77" i="202"/>
  <c r="L77" i="202"/>
  <c r="N81" i="202"/>
  <c r="M81" i="202"/>
  <c r="L81" i="202"/>
  <c r="T81" i="202"/>
  <c r="R81" i="202"/>
  <c r="P81" i="202"/>
  <c r="O81" i="202"/>
  <c r="L79" i="202"/>
  <c r="T79" i="202"/>
  <c r="R79" i="202"/>
  <c r="P79" i="202"/>
  <c r="O79" i="202"/>
  <c r="N79" i="202"/>
  <c r="M79" i="202"/>
  <c r="T78" i="202"/>
  <c r="R78" i="202"/>
  <c r="P78" i="202"/>
  <c r="O78" i="202"/>
  <c r="N78" i="202"/>
  <c r="M78" i="202"/>
  <c r="L78" i="202"/>
  <c r="M80" i="202"/>
  <c r="L80" i="202"/>
  <c r="T80" i="202"/>
  <c r="R80" i="202"/>
  <c r="P80" i="202"/>
  <c r="O80" i="202"/>
  <c r="N80" i="202"/>
  <c r="T25" i="77"/>
  <c r="N25" i="77"/>
  <c r="R25" i="77"/>
  <c r="P25" i="77"/>
  <c r="O25" i="77"/>
  <c r="L25" i="77"/>
  <c r="M25" i="77"/>
  <c r="M27" i="77"/>
  <c r="L27" i="77"/>
  <c r="P27" i="77"/>
  <c r="T27" i="77"/>
  <c r="R27" i="77"/>
  <c r="N27" i="77"/>
  <c r="O27" i="77"/>
  <c r="O21" i="77"/>
  <c r="N21" i="77"/>
  <c r="P21" i="77"/>
  <c r="M21" i="77"/>
  <c r="L21" i="77"/>
  <c r="T21" i="77"/>
  <c r="R21" i="77"/>
  <c r="O29" i="77"/>
  <c r="N29" i="77"/>
  <c r="M29" i="77"/>
  <c r="L29" i="77"/>
  <c r="T29" i="77"/>
  <c r="P29" i="77"/>
  <c r="R29" i="77"/>
  <c r="L26" i="77"/>
  <c r="M26" i="77"/>
  <c r="T26" i="77"/>
  <c r="R26" i="77"/>
  <c r="P26" i="77"/>
  <c r="O26" i="77"/>
  <c r="N26" i="77"/>
  <c r="P22" i="77"/>
  <c r="O22" i="77"/>
  <c r="N22" i="77"/>
  <c r="M22" i="77"/>
  <c r="L22" i="77"/>
  <c r="R22" i="77"/>
  <c r="T22" i="77"/>
  <c r="T24" i="77"/>
  <c r="R24" i="77"/>
  <c r="P24" i="77"/>
  <c r="O24" i="77"/>
  <c r="N24" i="77"/>
  <c r="M24" i="77"/>
  <c r="L24" i="77"/>
  <c r="T32" i="77"/>
  <c r="R32" i="77"/>
  <c r="P32" i="77"/>
  <c r="O32" i="77"/>
  <c r="N32" i="77"/>
  <c r="M32" i="77"/>
  <c r="L32" i="77"/>
  <c r="P30" i="77"/>
  <c r="O30" i="77"/>
  <c r="R30" i="77"/>
  <c r="N30" i="77"/>
  <c r="M30" i="77"/>
  <c r="L30" i="77"/>
  <c r="T30" i="77"/>
  <c r="N28" i="77"/>
  <c r="M28" i="77"/>
  <c r="O28" i="77"/>
  <c r="L28" i="77"/>
  <c r="T28" i="77"/>
  <c r="R28" i="77"/>
  <c r="P28" i="77"/>
  <c r="L8" i="79"/>
  <c r="T8" i="79"/>
  <c r="R8" i="79"/>
  <c r="P8" i="79"/>
  <c r="O8" i="79"/>
  <c r="N8" i="79"/>
  <c r="M8" i="79"/>
  <c r="M9" i="79"/>
  <c r="L9" i="79"/>
  <c r="T9" i="79"/>
  <c r="R9" i="79"/>
  <c r="P9" i="79"/>
  <c r="O9" i="79"/>
  <c r="N9" i="79"/>
  <c r="L44" i="82"/>
  <c r="T44" i="82"/>
  <c r="R44" i="82"/>
  <c r="P44" i="82"/>
  <c r="O44" i="82"/>
  <c r="N44" i="82"/>
  <c r="M44" i="82"/>
  <c r="O8" i="82"/>
  <c r="N8" i="82"/>
  <c r="P8" i="82"/>
  <c r="M8" i="82"/>
  <c r="L8" i="82"/>
  <c r="T8" i="82"/>
  <c r="R8" i="82"/>
  <c r="R27" i="81"/>
  <c r="P27" i="81"/>
  <c r="O27" i="81"/>
  <c r="N27" i="81"/>
  <c r="M27" i="81"/>
  <c r="L27" i="81"/>
  <c r="T27" i="81"/>
  <c r="N32" i="81"/>
  <c r="M32" i="81"/>
  <c r="L32" i="81"/>
  <c r="T32" i="81"/>
  <c r="R32" i="81"/>
  <c r="P32" i="81"/>
  <c r="O32" i="81"/>
  <c r="L38" i="81"/>
  <c r="N38" i="81"/>
  <c r="M38" i="81"/>
  <c r="T38" i="81"/>
  <c r="R38" i="81"/>
  <c r="P38" i="81"/>
  <c r="O38" i="81"/>
  <c r="P42" i="81"/>
  <c r="O42" i="81"/>
  <c r="T42" i="81"/>
  <c r="R42" i="81"/>
  <c r="N42" i="81"/>
  <c r="M42" i="81"/>
  <c r="L42" i="81"/>
  <c r="T44" i="81"/>
  <c r="R44" i="81"/>
  <c r="P44" i="81"/>
  <c r="O44" i="81"/>
  <c r="N44" i="81"/>
  <c r="M44" i="81"/>
  <c r="L44" i="81"/>
  <c r="N24" i="81"/>
  <c r="M24" i="81"/>
  <c r="O24" i="81"/>
  <c r="L24" i="81"/>
  <c r="T24" i="81"/>
  <c r="R24" i="81"/>
  <c r="P24" i="81"/>
  <c r="T37" i="81"/>
  <c r="R37" i="81"/>
  <c r="P37" i="81"/>
  <c r="O37" i="81"/>
  <c r="N37" i="81"/>
  <c r="M37" i="81"/>
  <c r="L37" i="81"/>
  <c r="M39" i="81"/>
  <c r="L39" i="81"/>
  <c r="T39" i="81"/>
  <c r="R39" i="81"/>
  <c r="P39" i="81"/>
  <c r="O39" i="81"/>
  <c r="N39" i="81"/>
  <c r="P26" i="81"/>
  <c r="O26" i="81"/>
  <c r="T26" i="81"/>
  <c r="R26" i="81"/>
  <c r="N26" i="81"/>
  <c r="M26" i="81"/>
  <c r="L26" i="81"/>
  <c r="O41" i="81"/>
  <c r="N41" i="81"/>
  <c r="M41" i="81"/>
  <c r="L41" i="81"/>
  <c r="T41" i="81"/>
  <c r="R41" i="81"/>
  <c r="P41" i="81"/>
  <c r="R43" i="81"/>
  <c r="P43" i="81"/>
  <c r="O43" i="81"/>
  <c r="N43" i="81"/>
  <c r="M43" i="81"/>
  <c r="L43" i="81"/>
  <c r="T43" i="81"/>
  <c r="O33" i="81"/>
  <c r="N33" i="81"/>
  <c r="R33" i="81"/>
  <c r="P33" i="81"/>
  <c r="M33" i="81"/>
  <c r="L33" i="81"/>
  <c r="T33" i="81"/>
  <c r="T28" i="81"/>
  <c r="R28" i="81"/>
  <c r="P28" i="81"/>
  <c r="O28" i="81"/>
  <c r="N28" i="81"/>
  <c r="M28" i="81"/>
  <c r="L28" i="81"/>
  <c r="L30" i="81"/>
  <c r="T30" i="81"/>
  <c r="R30" i="81"/>
  <c r="P30" i="81"/>
  <c r="O30" i="81"/>
  <c r="N30" i="81"/>
  <c r="M30" i="81"/>
  <c r="M31" i="81"/>
  <c r="L31" i="81"/>
  <c r="O31" i="81"/>
  <c r="N31" i="81"/>
  <c r="T31" i="81"/>
  <c r="R31" i="81"/>
  <c r="P31" i="81"/>
  <c r="T36" i="81"/>
  <c r="R36" i="81"/>
  <c r="L36" i="81"/>
  <c r="P36" i="81"/>
  <c r="O36" i="81"/>
  <c r="N36" i="81"/>
  <c r="M36" i="81"/>
  <c r="R35" i="81"/>
  <c r="P35" i="81"/>
  <c r="T35" i="81"/>
  <c r="O35" i="81"/>
  <c r="N35" i="81"/>
  <c r="M35" i="81"/>
  <c r="L35" i="81"/>
  <c r="T29" i="81"/>
  <c r="M29" i="81"/>
  <c r="L29" i="81"/>
  <c r="R29" i="81"/>
  <c r="P29" i="81"/>
  <c r="O29" i="81"/>
  <c r="N29" i="81"/>
  <c r="N40" i="81"/>
  <c r="M40" i="81"/>
  <c r="P40" i="81"/>
  <c r="O40" i="81"/>
  <c r="L40" i="81"/>
  <c r="T40" i="81"/>
  <c r="R40" i="81"/>
  <c r="N42" i="80"/>
  <c r="M42" i="80"/>
  <c r="L42" i="80"/>
  <c r="O42" i="80"/>
  <c r="T42" i="80"/>
  <c r="R42" i="80"/>
  <c r="P42" i="80"/>
  <c r="M9" i="80"/>
  <c r="L9" i="80"/>
  <c r="N9" i="80"/>
  <c r="T9" i="80"/>
  <c r="R9" i="80"/>
  <c r="P9" i="80"/>
  <c r="O9" i="80"/>
  <c r="R37" i="80"/>
  <c r="P37" i="80"/>
  <c r="O37" i="80"/>
  <c r="N37" i="80"/>
  <c r="M37" i="80"/>
  <c r="T37" i="80"/>
  <c r="L37" i="80"/>
  <c r="N10" i="80"/>
  <c r="O10" i="80"/>
  <c r="M10" i="80"/>
  <c r="L10" i="80"/>
  <c r="T10" i="80"/>
  <c r="P10" i="80"/>
  <c r="R10" i="80"/>
  <c r="L8" i="80"/>
  <c r="M8" i="80"/>
  <c r="T8" i="80"/>
  <c r="R8" i="80"/>
  <c r="P8" i="80"/>
  <c r="N8" i="80"/>
  <c r="O8" i="80"/>
  <c r="M41" i="80"/>
  <c r="L41" i="80"/>
  <c r="T41" i="80"/>
  <c r="R41" i="80"/>
  <c r="O41" i="80"/>
  <c r="N41" i="80"/>
  <c r="P41" i="80"/>
  <c r="T38" i="80"/>
  <c r="R38" i="80"/>
  <c r="P38" i="80"/>
  <c r="O38" i="80"/>
  <c r="N38" i="80"/>
  <c r="M38" i="80"/>
  <c r="L38" i="80"/>
  <c r="P36" i="80"/>
  <c r="O36" i="80"/>
  <c r="N36" i="80"/>
  <c r="M36" i="80"/>
  <c r="L36" i="80"/>
  <c r="T36" i="80"/>
  <c r="R36" i="80"/>
  <c r="L40" i="80"/>
  <c r="T40" i="80"/>
  <c r="R40" i="80"/>
  <c r="P40" i="80"/>
  <c r="M40" i="80"/>
  <c r="O40" i="80"/>
  <c r="N40" i="80"/>
  <c r="O35" i="80"/>
  <c r="N35" i="80"/>
  <c r="M35" i="80"/>
  <c r="L35" i="80"/>
  <c r="P35" i="80"/>
  <c r="T35" i="80"/>
  <c r="R35" i="80"/>
  <c r="T39" i="80"/>
  <c r="R39" i="80"/>
  <c r="P39" i="80"/>
  <c r="O39" i="80"/>
  <c r="M39" i="80"/>
  <c r="L39" i="80"/>
  <c r="N39" i="80"/>
  <c r="M33" i="80"/>
  <c r="L33" i="80"/>
  <c r="T33" i="80"/>
  <c r="R33" i="80"/>
  <c r="O33" i="80"/>
  <c r="N33" i="80"/>
  <c r="P33" i="80"/>
  <c r="N34" i="80"/>
  <c r="M34" i="80"/>
  <c r="L34" i="80"/>
  <c r="T34" i="80"/>
  <c r="P34" i="80"/>
  <c r="O34" i="80"/>
  <c r="R34" i="80"/>
  <c r="M14" i="76"/>
  <c r="L14" i="76"/>
  <c r="T14" i="76"/>
  <c r="R14" i="76"/>
  <c r="O14" i="76"/>
  <c r="N14" i="76"/>
  <c r="P14" i="76"/>
  <c r="L76" i="75"/>
  <c r="M76" i="75"/>
  <c r="T76" i="75"/>
  <c r="R76" i="75"/>
  <c r="P76" i="75"/>
  <c r="O76" i="75"/>
  <c r="N76" i="75"/>
  <c r="T74" i="75"/>
  <c r="R74" i="75"/>
  <c r="P74" i="75"/>
  <c r="O74" i="75"/>
  <c r="N74" i="75"/>
  <c r="M74" i="75"/>
  <c r="L74" i="75"/>
  <c r="O79" i="75"/>
  <c r="N79" i="75"/>
  <c r="R79" i="75"/>
  <c r="M79" i="75"/>
  <c r="L79" i="75"/>
  <c r="T79" i="75"/>
  <c r="P79" i="75"/>
  <c r="R81" i="75"/>
  <c r="P81" i="75"/>
  <c r="O81" i="75"/>
  <c r="N81" i="75"/>
  <c r="M81" i="75"/>
  <c r="L81" i="75"/>
  <c r="T81" i="75"/>
  <c r="N78" i="75"/>
  <c r="M78" i="75"/>
  <c r="O78" i="75"/>
  <c r="L78" i="75"/>
  <c r="T78" i="75"/>
  <c r="R78" i="75"/>
  <c r="P78" i="75"/>
  <c r="T83" i="75"/>
  <c r="L83" i="75"/>
  <c r="R83" i="75"/>
  <c r="P83" i="75"/>
  <c r="O83" i="75"/>
  <c r="N83" i="75"/>
  <c r="M83" i="75"/>
  <c r="T82" i="75"/>
  <c r="R82" i="75"/>
  <c r="L82" i="75"/>
  <c r="P82" i="75"/>
  <c r="O82" i="75"/>
  <c r="N82" i="75"/>
  <c r="M82" i="75"/>
  <c r="N54" i="75"/>
  <c r="M54" i="75"/>
  <c r="L54" i="75"/>
  <c r="T54" i="75"/>
  <c r="R54" i="75"/>
  <c r="P54" i="75"/>
  <c r="O54" i="75"/>
  <c r="R73" i="75"/>
  <c r="P73" i="75"/>
  <c r="T73" i="75"/>
  <c r="O73" i="75"/>
  <c r="N73" i="75"/>
  <c r="M73" i="75"/>
  <c r="L73" i="75"/>
  <c r="L84" i="75"/>
  <c r="N84" i="75"/>
  <c r="T84" i="75"/>
  <c r="R84" i="75"/>
  <c r="P84" i="75"/>
  <c r="O84" i="75"/>
  <c r="M84" i="75"/>
  <c r="N70" i="75"/>
  <c r="M70" i="75"/>
  <c r="P70" i="75"/>
  <c r="L70" i="75"/>
  <c r="T70" i="75"/>
  <c r="R70" i="75"/>
  <c r="O70" i="75"/>
  <c r="O71" i="75"/>
  <c r="N71" i="75"/>
  <c r="P71" i="75"/>
  <c r="M71" i="75"/>
  <c r="L71" i="75"/>
  <c r="T71" i="75"/>
  <c r="R71" i="75"/>
  <c r="T75" i="75"/>
  <c r="M75" i="75"/>
  <c r="R75" i="75"/>
  <c r="P75" i="75"/>
  <c r="O75" i="75"/>
  <c r="N75" i="75"/>
  <c r="L75" i="75"/>
  <c r="P80" i="75"/>
  <c r="O80" i="75"/>
  <c r="R80" i="75"/>
  <c r="N80" i="75"/>
  <c r="M80" i="75"/>
  <c r="L80" i="75"/>
  <c r="T80" i="75"/>
  <c r="M85" i="75"/>
  <c r="L85" i="75"/>
  <c r="N85" i="75"/>
  <c r="T85" i="75"/>
  <c r="R85" i="75"/>
  <c r="P85" i="75"/>
  <c r="O85" i="75"/>
  <c r="M77" i="75"/>
  <c r="L77" i="75"/>
  <c r="O77" i="75"/>
  <c r="T77" i="75"/>
  <c r="R77" i="75"/>
  <c r="P77" i="75"/>
  <c r="N77" i="75"/>
  <c r="P72" i="75"/>
  <c r="O72" i="75"/>
  <c r="T72" i="75"/>
  <c r="N72" i="75"/>
  <c r="M72" i="75"/>
  <c r="L72" i="75"/>
  <c r="R72" i="75"/>
  <c r="M39" i="74"/>
  <c r="P39" i="74"/>
  <c r="L39" i="74"/>
  <c r="O39" i="74"/>
  <c r="T39" i="74"/>
  <c r="R39" i="74"/>
  <c r="N39" i="74"/>
  <c r="R21" i="74"/>
  <c r="T21" i="74"/>
  <c r="L30" i="74"/>
  <c r="N30" i="74"/>
  <c r="T30" i="74"/>
  <c r="O30" i="74"/>
  <c r="R30" i="74"/>
  <c r="P30" i="74"/>
  <c r="M30" i="74"/>
  <c r="R24" i="74"/>
  <c r="T24" i="74"/>
  <c r="T17" i="74"/>
  <c r="R17" i="74"/>
  <c r="T23" i="74"/>
  <c r="R23" i="74"/>
  <c r="T19" i="74"/>
  <c r="R19" i="74"/>
  <c r="T28" i="74"/>
  <c r="M28" i="74"/>
  <c r="R28" i="74"/>
  <c r="L28" i="74"/>
  <c r="P28" i="74"/>
  <c r="O28" i="74"/>
  <c r="N28" i="74"/>
  <c r="T20" i="74"/>
  <c r="R20" i="74"/>
  <c r="R18" i="74"/>
  <c r="T18" i="74"/>
  <c r="O33" i="74"/>
  <c r="T33" i="74"/>
  <c r="N33" i="74"/>
  <c r="P33" i="74"/>
  <c r="M33" i="74"/>
  <c r="L33" i="74"/>
  <c r="R33" i="74"/>
  <c r="N40" i="74"/>
  <c r="M40" i="74"/>
  <c r="O40" i="74"/>
  <c r="L40" i="74"/>
  <c r="R40" i="74"/>
  <c r="T40" i="74"/>
  <c r="P40" i="74"/>
  <c r="N32" i="74"/>
  <c r="M32" i="74"/>
  <c r="P32" i="74"/>
  <c r="L32" i="74"/>
  <c r="T32" i="74"/>
  <c r="R32" i="74"/>
  <c r="O32" i="74"/>
  <c r="T37" i="74"/>
  <c r="N37" i="74"/>
  <c r="M37" i="74"/>
  <c r="R37" i="74"/>
  <c r="P37" i="74"/>
  <c r="O37" i="74"/>
  <c r="L37" i="74"/>
  <c r="P34" i="74"/>
  <c r="O34" i="74"/>
  <c r="T34" i="74"/>
  <c r="N34" i="74"/>
  <c r="M34" i="74"/>
  <c r="L34" i="74"/>
  <c r="R34" i="74"/>
  <c r="R26" i="74"/>
  <c r="T26" i="74"/>
  <c r="M31" i="74"/>
  <c r="L31" i="74"/>
  <c r="P31" i="74"/>
  <c r="N31" i="74"/>
  <c r="T31" i="74"/>
  <c r="R31" i="74"/>
  <c r="O31" i="74"/>
  <c r="T25" i="74"/>
  <c r="R25" i="74"/>
  <c r="T16" i="74"/>
  <c r="R16" i="74"/>
  <c r="T36" i="74"/>
  <c r="R36" i="74"/>
  <c r="P36" i="74"/>
  <c r="O36" i="74"/>
  <c r="N36" i="74"/>
  <c r="M36" i="74"/>
  <c r="L36" i="74"/>
  <c r="L38" i="74"/>
  <c r="M38" i="74"/>
  <c r="T38" i="74"/>
  <c r="R38" i="74"/>
  <c r="P38" i="74"/>
  <c r="O38" i="74"/>
  <c r="N38" i="74"/>
  <c r="T29" i="74"/>
  <c r="L29" i="74"/>
  <c r="R29" i="74"/>
  <c r="P29" i="74"/>
  <c r="N29" i="74"/>
  <c r="O29" i="74"/>
  <c r="M29" i="74"/>
  <c r="R35" i="74"/>
  <c r="P35" i="74"/>
  <c r="T35" i="74"/>
  <c r="O35" i="74"/>
  <c r="N35" i="74"/>
  <c r="L35" i="74"/>
  <c r="M35" i="74"/>
  <c r="N87" i="86"/>
  <c r="M87" i="86"/>
  <c r="L87" i="86"/>
  <c r="R87" i="86"/>
  <c r="T87" i="86"/>
  <c r="P87" i="86"/>
  <c r="O87" i="86"/>
  <c r="L77" i="86"/>
  <c r="T77" i="86"/>
  <c r="R77" i="86"/>
  <c r="O77" i="86"/>
  <c r="P77" i="86"/>
  <c r="N77" i="86"/>
  <c r="M77" i="86"/>
  <c r="O88" i="86"/>
  <c r="N88" i="86"/>
  <c r="M88" i="86"/>
  <c r="L88" i="86"/>
  <c r="T88" i="86"/>
  <c r="R88" i="86"/>
  <c r="P88" i="86"/>
  <c r="M86" i="86"/>
  <c r="L86" i="86"/>
  <c r="T86" i="86"/>
  <c r="R86" i="86"/>
  <c r="O86" i="86"/>
  <c r="P86" i="86"/>
  <c r="N86" i="86"/>
  <c r="M78" i="86"/>
  <c r="L78" i="86"/>
  <c r="P78" i="86"/>
  <c r="T78" i="86"/>
  <c r="R78" i="86"/>
  <c r="O78" i="86"/>
  <c r="N78" i="86"/>
  <c r="T76" i="86"/>
  <c r="R76" i="86"/>
  <c r="P76" i="86"/>
  <c r="O76" i="86"/>
  <c r="M76" i="86"/>
  <c r="N76" i="86"/>
  <c r="L76" i="86"/>
  <c r="O80" i="86"/>
  <c r="N80" i="86"/>
  <c r="M80" i="86"/>
  <c r="T80" i="86"/>
  <c r="L80" i="86"/>
  <c r="R80" i="86"/>
  <c r="P80" i="86"/>
  <c r="N79" i="86"/>
  <c r="M79" i="86"/>
  <c r="L79" i="86"/>
  <c r="R79" i="86"/>
  <c r="T79" i="86"/>
  <c r="P79" i="86"/>
  <c r="O79" i="86"/>
  <c r="T83" i="86"/>
  <c r="R83" i="86"/>
  <c r="P83" i="86"/>
  <c r="M83" i="86"/>
  <c r="O83" i="86"/>
  <c r="N83" i="86"/>
  <c r="L83" i="86"/>
  <c r="L85" i="86"/>
  <c r="T85" i="86"/>
  <c r="O85" i="86"/>
  <c r="R85" i="86"/>
  <c r="P85" i="86"/>
  <c r="N85" i="86"/>
  <c r="M85" i="86"/>
  <c r="R82" i="86"/>
  <c r="P82" i="86"/>
  <c r="O82" i="86"/>
  <c r="N82" i="86"/>
  <c r="L82" i="86"/>
  <c r="M82" i="86"/>
  <c r="T82" i="86"/>
  <c r="T84" i="86"/>
  <c r="R84" i="86"/>
  <c r="P84" i="86"/>
  <c r="N84" i="86"/>
  <c r="O84" i="86"/>
  <c r="M84" i="86"/>
  <c r="L84" i="86"/>
  <c r="P81" i="86"/>
  <c r="O81" i="86"/>
  <c r="N81" i="86"/>
  <c r="M81" i="86"/>
  <c r="L81" i="86"/>
  <c r="T81" i="86"/>
  <c r="R81" i="86"/>
  <c r="U178" i="78"/>
  <c r="U173" i="78"/>
  <c r="AB4" i="35"/>
  <c r="U176" i="78"/>
  <c r="U161" i="78"/>
  <c r="U48" i="66"/>
  <c r="U75" i="67"/>
  <c r="AB75" i="67" s="1"/>
  <c r="U49" i="67"/>
  <c r="AB49" i="67" s="1"/>
  <c r="U56" i="80"/>
  <c r="AA56" i="80" s="1"/>
  <c r="U103" i="81"/>
  <c r="V103" i="81" s="1"/>
  <c r="W103" i="81" s="1"/>
  <c r="U94" i="81"/>
  <c r="AA94" i="81" s="1"/>
  <c r="U99" i="77"/>
  <c r="V99" i="77" s="1"/>
  <c r="W99" i="77" s="1"/>
  <c r="U47" i="77"/>
  <c r="U73" i="77"/>
  <c r="V73" i="77" s="1"/>
  <c r="W73" i="77" s="1"/>
  <c r="U42" i="77"/>
  <c r="V42" i="77" s="1"/>
  <c r="W42" i="77" s="1"/>
  <c r="U25" i="81"/>
  <c r="AA25" i="81" s="1"/>
  <c r="U40" i="66"/>
  <c r="U100" i="77"/>
  <c r="AA100" i="77" s="1"/>
  <c r="U11" i="76"/>
  <c r="U53" i="76"/>
  <c r="AA53" i="76" s="1"/>
  <c r="U81" i="67"/>
  <c r="V81" i="67" s="1"/>
  <c r="X81" i="67" s="1"/>
  <c r="U48" i="67"/>
  <c r="AB48" i="67" s="1"/>
  <c r="U51" i="67"/>
  <c r="AB51" i="67" s="1"/>
  <c r="U76" i="67"/>
  <c r="V76" i="67" s="1"/>
  <c r="X76" i="67" s="1"/>
  <c r="U70" i="66"/>
  <c r="AB70" i="66" s="1"/>
  <c r="U64" i="66"/>
  <c r="J21" i="186"/>
  <c r="U44" i="74"/>
  <c r="AB44" i="74" s="1"/>
  <c r="U50" i="74"/>
  <c r="V50" i="74" s="1"/>
  <c r="X50" i="74" s="1"/>
  <c r="AX84" i="202"/>
  <c r="U86" i="77"/>
  <c r="AA86" i="77" s="1"/>
  <c r="V68" i="77"/>
  <c r="W68" i="77" s="1"/>
  <c r="U66" i="79"/>
  <c r="V66" i="79" s="1"/>
  <c r="W66" i="79" s="1"/>
  <c r="U51" i="82"/>
  <c r="V51" i="82" s="1"/>
  <c r="W51" i="82" s="1"/>
  <c r="U104" i="81"/>
  <c r="V104" i="81" s="1"/>
  <c r="W104" i="81" s="1"/>
  <c r="U51" i="74"/>
  <c r="V51" i="74" s="1"/>
  <c r="X51" i="74" s="1"/>
  <c r="K21" i="186"/>
  <c r="L21" i="186"/>
  <c r="O21" i="186"/>
  <c r="I21" i="186"/>
  <c r="U58" i="67"/>
  <c r="AB58" i="67" s="1"/>
  <c r="U46" i="67"/>
  <c r="V46" i="67" s="1"/>
  <c r="X46" i="67" s="1"/>
  <c r="U88" i="67"/>
  <c r="AB88" i="67" s="1"/>
  <c r="U94" i="67"/>
  <c r="AB94" i="67" s="1"/>
  <c r="U80" i="67"/>
  <c r="V80" i="67" s="1"/>
  <c r="X80" i="67" s="1"/>
  <c r="U98" i="67"/>
  <c r="AB98" i="67" s="1"/>
  <c r="U99" i="67"/>
  <c r="V99" i="67" s="1"/>
  <c r="X99" i="67" s="1"/>
  <c r="U100" i="67"/>
  <c r="V100" i="67" s="1"/>
  <c r="X100" i="67" s="1"/>
  <c r="U89" i="67"/>
  <c r="AB89" i="67" s="1"/>
  <c r="U97" i="67"/>
  <c r="AB97" i="67" s="1"/>
  <c r="U54" i="67"/>
  <c r="V54" i="67" s="1"/>
  <c r="X54" i="67" s="1"/>
  <c r="U70" i="67"/>
  <c r="AB70" i="67" s="1"/>
  <c r="U62" i="67"/>
  <c r="V62" i="67" s="1"/>
  <c r="X62" i="67" s="1"/>
  <c r="U90" i="67"/>
  <c r="V90" i="67" s="1"/>
  <c r="X90" i="67" s="1"/>
  <c r="BA4" i="202"/>
  <c r="Q20" i="186"/>
  <c r="U96" i="81"/>
  <c r="AA96" i="81" s="1"/>
  <c r="U92" i="81"/>
  <c r="AA92" i="81" s="1"/>
  <c r="U41" i="74"/>
  <c r="V41" i="74" s="1"/>
  <c r="X41" i="74" s="1"/>
  <c r="U47" i="76"/>
  <c r="V47" i="76" s="1"/>
  <c r="W47" i="76" s="1"/>
  <c r="U55" i="76"/>
  <c r="V55" i="76" s="1"/>
  <c r="W55" i="76" s="1"/>
  <c r="U60" i="76"/>
  <c r="V60" i="76" s="1"/>
  <c r="W60" i="76" s="1"/>
  <c r="U20" i="76"/>
  <c r="U51" i="76"/>
  <c r="AA51" i="76" s="1"/>
  <c r="U52" i="76"/>
  <c r="V52" i="76" s="1"/>
  <c r="W52" i="76" s="1"/>
  <c r="U54" i="76"/>
  <c r="V54" i="76" s="1"/>
  <c r="W54" i="76" s="1"/>
  <c r="U19" i="76"/>
  <c r="U44" i="76"/>
  <c r="V44" i="76" s="1"/>
  <c r="W44" i="76" s="1"/>
  <c r="U93" i="75"/>
  <c r="V93" i="75" s="1"/>
  <c r="X93" i="75" s="1"/>
  <c r="U160" i="78"/>
  <c r="U153" i="78"/>
  <c r="AU96" i="75"/>
  <c r="U145" i="78"/>
  <c r="U152" i="78"/>
  <c r="BB58" i="80"/>
  <c r="BB4" i="80" s="1"/>
  <c r="U175" i="78"/>
  <c r="U179" i="78"/>
  <c r="AA4" i="35"/>
  <c r="U62" i="65"/>
  <c r="U39" i="77"/>
  <c r="V39" i="77" s="1"/>
  <c r="W39" i="77" s="1"/>
  <c r="U16" i="77"/>
  <c r="U49" i="77"/>
  <c r="AA49" i="77" s="1"/>
  <c r="U81" i="77"/>
  <c r="V81" i="77" s="1"/>
  <c r="W81" i="77" s="1"/>
  <c r="U41" i="77"/>
  <c r="AA41" i="77" s="1"/>
  <c r="U94" i="77"/>
  <c r="V94" i="77" s="1"/>
  <c r="W94" i="77" s="1"/>
  <c r="U10" i="77"/>
  <c r="AA10" i="77" s="1"/>
  <c r="U62" i="77"/>
  <c r="U57" i="80"/>
  <c r="V57" i="80" s="1"/>
  <c r="W57" i="80" s="1"/>
  <c r="U57" i="67"/>
  <c r="V57" i="67" s="1"/>
  <c r="X57" i="67" s="1"/>
  <c r="U82" i="67"/>
  <c r="V82" i="67" s="1"/>
  <c r="X82" i="67" s="1"/>
  <c r="U74" i="67"/>
  <c r="AB74" i="67" s="1"/>
  <c r="U52" i="67"/>
  <c r="AU106" i="81"/>
  <c r="U15" i="77"/>
  <c r="U97" i="77"/>
  <c r="U98" i="77"/>
  <c r="U8" i="77"/>
  <c r="U91" i="75"/>
  <c r="V91" i="75" s="1"/>
  <c r="X91" i="75" s="1"/>
  <c r="U94" i="75"/>
  <c r="AB94" i="75" s="1"/>
  <c r="U92" i="75"/>
  <c r="AB92" i="75" s="1"/>
  <c r="U100" i="81"/>
  <c r="AA100" i="81" s="1"/>
  <c r="U98" i="81"/>
  <c r="V98" i="81" s="1"/>
  <c r="W98" i="81" s="1"/>
  <c r="U68" i="66"/>
  <c r="U44" i="66"/>
  <c r="U57" i="66"/>
  <c r="U47" i="66"/>
  <c r="U75" i="66"/>
  <c r="V75" i="66" s="1"/>
  <c r="X75" i="66" s="1"/>
  <c r="U89" i="66"/>
  <c r="AB89" i="66" s="1"/>
  <c r="U43" i="66"/>
  <c r="U52" i="66"/>
  <c r="U97" i="66"/>
  <c r="V97" i="66" s="1"/>
  <c r="X97" i="66" s="1"/>
  <c r="U69" i="66"/>
  <c r="AB69" i="66" s="1"/>
  <c r="U71" i="66"/>
  <c r="AB71" i="66" s="1"/>
  <c r="U60" i="66"/>
  <c r="AR71" i="79"/>
  <c r="U90" i="81"/>
  <c r="AA90" i="81" s="1"/>
  <c r="U86" i="81"/>
  <c r="V86" i="81" s="1"/>
  <c r="W86" i="81" s="1"/>
  <c r="U45" i="76"/>
  <c r="AA45" i="76" s="1"/>
  <c r="U42" i="76"/>
  <c r="AA42" i="76" s="1"/>
  <c r="U43" i="76"/>
  <c r="AA43" i="76" s="1"/>
  <c r="U18" i="76"/>
  <c r="AO102" i="87"/>
  <c r="U78" i="67"/>
  <c r="V78" i="67" s="1"/>
  <c r="X78" i="67" s="1"/>
  <c r="U60" i="67"/>
  <c r="V60" i="67" s="1"/>
  <c r="X60" i="67" s="1"/>
  <c r="U56" i="67"/>
  <c r="AB56" i="67" s="1"/>
  <c r="U63" i="67"/>
  <c r="AB63" i="67" s="1"/>
  <c r="U71" i="67"/>
  <c r="V71" i="67" s="1"/>
  <c r="X71" i="67" s="1"/>
  <c r="U103" i="67"/>
  <c r="AB103" i="67" s="1"/>
  <c r="U65" i="67"/>
  <c r="V65" i="67" s="1"/>
  <c r="X65" i="67" s="1"/>
  <c r="U92" i="67"/>
  <c r="V92" i="67" s="1"/>
  <c r="X92" i="67" s="1"/>
  <c r="U59" i="67"/>
  <c r="V59" i="67" s="1"/>
  <c r="X59" i="67" s="1"/>
  <c r="U73" i="67"/>
  <c r="U66" i="67"/>
  <c r="AB66" i="67" s="1"/>
  <c r="U68" i="67"/>
  <c r="V68" i="67" s="1"/>
  <c r="X68" i="67" s="1"/>
  <c r="U50" i="67"/>
  <c r="U84" i="67"/>
  <c r="AB84" i="67" s="1"/>
  <c r="U96" i="67"/>
  <c r="V96" i="67" s="1"/>
  <c r="X96" i="67" s="1"/>
  <c r="AA7" i="35"/>
  <c r="U61" i="66"/>
  <c r="U56" i="66"/>
  <c r="U90" i="66"/>
  <c r="AB90" i="66" s="1"/>
  <c r="U63" i="66"/>
  <c r="U67" i="65"/>
  <c r="U163" i="78"/>
  <c r="U177" i="78"/>
  <c r="U45" i="74"/>
  <c r="V45" i="74" s="1"/>
  <c r="X45" i="74" s="1"/>
  <c r="U46" i="74"/>
  <c r="V46" i="74" s="1"/>
  <c r="X46" i="74" s="1"/>
  <c r="U53" i="80"/>
  <c r="AA53" i="80" s="1"/>
  <c r="U54" i="80"/>
  <c r="V54" i="80" s="1"/>
  <c r="W54" i="80" s="1"/>
  <c r="U102" i="81"/>
  <c r="V102" i="81" s="1"/>
  <c r="W102" i="81" s="1"/>
  <c r="U91" i="81"/>
  <c r="AA91" i="81" s="1"/>
  <c r="AL106" i="81"/>
  <c r="U101" i="81"/>
  <c r="Z8" i="35"/>
  <c r="AO103" i="86"/>
  <c r="U77" i="65"/>
  <c r="BD4" i="85"/>
  <c r="Q7" i="186"/>
  <c r="U95" i="65"/>
  <c r="U83" i="67"/>
  <c r="U86" i="67"/>
  <c r="U72" i="67"/>
  <c r="U55" i="67"/>
  <c r="U13" i="76"/>
  <c r="BD4" i="65"/>
  <c r="Q6" i="186"/>
  <c r="U74" i="66"/>
  <c r="AB74" i="66" s="1"/>
  <c r="U84" i="77"/>
  <c r="U50" i="77"/>
  <c r="AC50" i="77" s="1"/>
  <c r="U79" i="66"/>
  <c r="AF62" i="82"/>
  <c r="U85" i="67"/>
  <c r="AB85" i="67" s="1"/>
  <c r="AC10" i="35"/>
  <c r="U10" i="76"/>
  <c r="U55" i="66"/>
  <c r="AD55" i="66" s="1"/>
  <c r="U79" i="67"/>
  <c r="BD100" i="87"/>
  <c r="BD101" i="87" s="1"/>
  <c r="U36" i="77"/>
  <c r="V36" i="77" s="1"/>
  <c r="W36" i="77" s="1"/>
  <c r="U102" i="65"/>
  <c r="U95" i="67"/>
  <c r="U46" i="76"/>
  <c r="U94" i="65"/>
  <c r="AD94" i="65" s="1"/>
  <c r="U89" i="65"/>
  <c r="AL62" i="82"/>
  <c r="AB9" i="35"/>
  <c r="U21" i="76"/>
  <c r="AC21" i="76" s="1"/>
  <c r="U99" i="81"/>
  <c r="U95" i="81"/>
  <c r="U48" i="76"/>
  <c r="AA48" i="76" s="1"/>
  <c r="U8" i="76"/>
  <c r="U39" i="76"/>
  <c r="V39" i="76" s="1"/>
  <c r="W39" i="76" s="1"/>
  <c r="U56" i="76"/>
  <c r="V56" i="76" s="1"/>
  <c r="W56" i="76" s="1"/>
  <c r="U17" i="76"/>
  <c r="AC17" i="76" s="1"/>
  <c r="AF71" i="79"/>
  <c r="AX71" i="79"/>
  <c r="Y4" i="35"/>
  <c r="X4" i="35"/>
  <c r="U47" i="67"/>
  <c r="U87" i="67"/>
  <c r="U102" i="67"/>
  <c r="U64" i="67"/>
  <c r="BD102" i="86"/>
  <c r="U88" i="66"/>
  <c r="AC7" i="35"/>
  <c r="U49" i="66"/>
  <c r="AD49" i="66" s="1"/>
  <c r="U59" i="66"/>
  <c r="AD59" i="66" s="1"/>
  <c r="U92" i="65"/>
  <c r="U73" i="65"/>
  <c r="AD73" i="65" s="1"/>
  <c r="U103" i="65"/>
  <c r="AD103" i="65" s="1"/>
  <c r="U84" i="65"/>
  <c r="AD84" i="65" s="1"/>
  <c r="BA61" i="82"/>
  <c r="BD95" i="75"/>
  <c r="U53" i="67"/>
  <c r="V53" i="67" s="1"/>
  <c r="X53" i="67" s="1"/>
  <c r="U98" i="66"/>
  <c r="U101" i="67"/>
  <c r="V101" i="67" s="1"/>
  <c r="X101" i="67" s="1"/>
  <c r="U16" i="76"/>
  <c r="U76" i="65"/>
  <c r="AD76" i="65" s="1"/>
  <c r="U85" i="66"/>
  <c r="U81" i="65"/>
  <c r="BA101" i="77"/>
  <c r="Q19" i="186" s="1"/>
  <c r="U95" i="77"/>
  <c r="V95" i="77" s="1"/>
  <c r="W95" i="77" s="1"/>
  <c r="U96" i="65"/>
  <c r="U58" i="66"/>
  <c r="U41" i="76"/>
  <c r="AA41" i="76" s="1"/>
  <c r="U31" i="77"/>
  <c r="AA31" i="77" s="1"/>
  <c r="AK109" i="65"/>
  <c r="Y5" i="35"/>
  <c r="BB61" i="76"/>
  <c r="U83" i="66"/>
  <c r="U82" i="65"/>
  <c r="AD82" i="65" s="1"/>
  <c r="U88" i="65"/>
  <c r="U85" i="65"/>
  <c r="AD85" i="65" s="1"/>
  <c r="U84" i="66"/>
  <c r="AD4" i="35"/>
  <c r="U99" i="65"/>
  <c r="AD99" i="65" s="1"/>
  <c r="U74" i="65"/>
  <c r="AD74" i="65" s="1"/>
  <c r="U105" i="65"/>
  <c r="Y7" i="35"/>
  <c r="U93" i="67"/>
  <c r="AB93" i="67" s="1"/>
  <c r="U40" i="76"/>
  <c r="AA40" i="76" s="1"/>
  <c r="U34" i="77"/>
  <c r="AA34" i="77" s="1"/>
  <c r="AS59" i="80"/>
  <c r="U68" i="65"/>
  <c r="AD68" i="65" s="1"/>
  <c r="U15" i="76"/>
  <c r="U72" i="77"/>
  <c r="AA72" i="77" s="1"/>
  <c r="AD5" i="35"/>
  <c r="BA109" i="65"/>
  <c r="U79" i="65"/>
  <c r="AD79" i="65" s="1"/>
  <c r="AL102" i="77"/>
  <c r="BA70" i="79"/>
  <c r="Q18" i="186" s="1"/>
  <c r="U97" i="81"/>
  <c r="U55" i="80"/>
  <c r="AM59" i="80"/>
  <c r="U57" i="76"/>
  <c r="U49" i="76"/>
  <c r="U42" i="74"/>
  <c r="U52" i="74"/>
  <c r="BD104" i="67"/>
  <c r="U45" i="67"/>
  <c r="U61" i="67"/>
  <c r="U77" i="67"/>
  <c r="U69" i="67"/>
  <c r="U92" i="66"/>
  <c r="AB92" i="66" s="1"/>
  <c r="U42" i="66"/>
  <c r="AD42" i="66" s="1"/>
  <c r="U50" i="66"/>
  <c r="AD50" i="66" s="1"/>
  <c r="U54" i="66"/>
  <c r="U80" i="66"/>
  <c r="AB80" i="66" s="1"/>
  <c r="U101" i="66"/>
  <c r="AB101" i="66" s="1"/>
  <c r="U66" i="66"/>
  <c r="AD66" i="66" s="1"/>
  <c r="U82" i="66"/>
  <c r="U100" i="65"/>
  <c r="U69" i="65"/>
  <c r="U90" i="65"/>
  <c r="U80" i="65"/>
  <c r="AD80" i="65" s="1"/>
  <c r="AO102" i="77"/>
  <c r="AU71" i="79"/>
  <c r="AR62" i="82"/>
  <c r="AX62" i="82"/>
  <c r="AO62" i="82"/>
  <c r="AF106" i="81"/>
  <c r="AO106" i="81"/>
  <c r="AP59" i="80"/>
  <c r="AG96" i="75"/>
  <c r="AK96" i="75"/>
  <c r="X8" i="35"/>
  <c r="AG103" i="86"/>
  <c r="BD102" i="66"/>
  <c r="X7" i="35"/>
  <c r="AG103" i="66"/>
  <c r="Z7" i="35"/>
  <c r="AO103" i="66"/>
  <c r="AU103" i="66"/>
  <c r="AB7" i="35"/>
  <c r="AR106" i="81"/>
  <c r="AO71" i="79"/>
  <c r="U71" i="65"/>
  <c r="AD71" i="65" s="1"/>
  <c r="U101" i="65"/>
  <c r="AD101" i="65" s="1"/>
  <c r="U98" i="65"/>
  <c r="AD98" i="65" s="1"/>
  <c r="U83" i="65"/>
  <c r="AD83" i="65" s="1"/>
  <c r="AG109" i="65"/>
  <c r="X5" i="35"/>
  <c r="AD7" i="35"/>
  <c r="BA103" i="66"/>
  <c r="U53" i="66"/>
  <c r="AD53" i="66" s="1"/>
  <c r="U72" i="65"/>
  <c r="AD72" i="65" s="1"/>
  <c r="U70" i="65"/>
  <c r="AD70" i="65" s="1"/>
  <c r="U75" i="65"/>
  <c r="AD75" i="65" s="1"/>
  <c r="BA96" i="75"/>
  <c r="AY59" i="80"/>
  <c r="U100" i="66"/>
  <c r="U64" i="65"/>
  <c r="AD64" i="65" s="1"/>
  <c r="U99" i="66"/>
  <c r="U87" i="66"/>
  <c r="U97" i="65"/>
  <c r="AD97" i="65" s="1"/>
  <c r="U81" i="66"/>
  <c r="U66" i="65"/>
  <c r="AD66" i="65" s="1"/>
  <c r="AE11" i="35"/>
  <c r="BA54" i="74"/>
  <c r="AY62" i="76"/>
  <c r="AE14" i="35"/>
  <c r="U86" i="66"/>
  <c r="U95" i="66"/>
  <c r="U45" i="66"/>
  <c r="AD45" i="66" s="1"/>
  <c r="U93" i="66"/>
  <c r="U144" i="78"/>
  <c r="AD144" i="78" s="1"/>
  <c r="U96" i="66"/>
  <c r="U65" i="65"/>
  <c r="AD65" i="65" s="1"/>
  <c r="U94" i="66"/>
  <c r="U63" i="65"/>
  <c r="AD63" i="65" s="1"/>
  <c r="U73" i="66"/>
  <c r="U91" i="65"/>
  <c r="AD91" i="65" s="1"/>
  <c r="U77" i="66"/>
  <c r="AD9" i="35"/>
  <c r="BA105" i="67"/>
  <c r="U76" i="66"/>
  <c r="U87" i="65"/>
  <c r="AD87" i="65" s="1"/>
  <c r="U93" i="65"/>
  <c r="AD93" i="65" s="1"/>
  <c r="U91" i="66"/>
  <c r="U78" i="65"/>
  <c r="AD78" i="65" s="1"/>
  <c r="U86" i="65"/>
  <c r="AD86" i="65" s="1"/>
  <c r="U78" i="66"/>
  <c r="U72" i="66"/>
  <c r="AB21" i="35" l="1"/>
  <c r="AC21" i="35"/>
  <c r="Z21" i="35"/>
  <c r="AA21" i="35"/>
  <c r="AD21" i="35"/>
  <c r="X21" i="35"/>
  <c r="Y21" i="35"/>
  <c r="R180" i="78"/>
  <c r="O4" i="35" s="1"/>
  <c r="T180" i="78"/>
  <c r="T4" i="78" s="1"/>
  <c r="S22" i="35"/>
  <c r="U48" i="77"/>
  <c r="V48" i="77" s="1"/>
  <c r="W48" i="77" s="1"/>
  <c r="U40" i="77"/>
  <c r="AA40" i="77" s="1"/>
  <c r="U71" i="77"/>
  <c r="U33" i="77"/>
  <c r="V33" i="77" s="1"/>
  <c r="W33" i="77" s="1"/>
  <c r="U96" i="77"/>
  <c r="V96" i="77" s="1"/>
  <c r="W96" i="77" s="1"/>
  <c r="U146" i="78"/>
  <c r="AB146" i="78" s="1"/>
  <c r="U58" i="81"/>
  <c r="V58" i="81" s="1"/>
  <c r="W58" i="81" s="1"/>
  <c r="U20" i="77"/>
  <c r="V20" i="77" s="1"/>
  <c r="W20" i="77" s="1"/>
  <c r="U85" i="77"/>
  <c r="V85" i="77" s="1"/>
  <c r="W85" i="77" s="1"/>
  <c r="N104" i="67"/>
  <c r="N4" i="67" s="1"/>
  <c r="U147" i="78"/>
  <c r="AD147" i="78" s="1"/>
  <c r="U172" i="78"/>
  <c r="AD172" i="78" s="1"/>
  <c r="U154" i="78"/>
  <c r="AD154" i="78" s="1"/>
  <c r="AB176" i="78"/>
  <c r="AD176" i="78"/>
  <c r="AB175" i="78"/>
  <c r="AD175" i="78"/>
  <c r="AB177" i="78"/>
  <c r="AD177" i="78"/>
  <c r="V173" i="78"/>
  <c r="X173" i="78" s="1"/>
  <c r="AD173" i="78"/>
  <c r="V163" i="78"/>
  <c r="AD163" i="78"/>
  <c r="AB178" i="78"/>
  <c r="AD178" i="78"/>
  <c r="AB161" i="78"/>
  <c r="AD161" i="78"/>
  <c r="AE10" i="35"/>
  <c r="U148" i="78"/>
  <c r="AD148" i="78" s="1"/>
  <c r="U156" i="78"/>
  <c r="AD156" i="78" s="1"/>
  <c r="U142" i="78"/>
  <c r="AD142" i="78" s="1"/>
  <c r="M104" i="67"/>
  <c r="K9" i="35" s="1"/>
  <c r="AB145" i="78"/>
  <c r="AD145" i="78"/>
  <c r="V160" i="78"/>
  <c r="AD160" i="78"/>
  <c r="AD146" i="78"/>
  <c r="AB152" i="78"/>
  <c r="AD152" i="78"/>
  <c r="V153" i="78"/>
  <c r="AD153" i="78"/>
  <c r="AB88" i="65"/>
  <c r="AD88" i="65"/>
  <c r="AB67" i="65"/>
  <c r="AD67" i="65"/>
  <c r="V77" i="65"/>
  <c r="X77" i="65" s="1"/>
  <c r="AD77" i="65"/>
  <c r="V62" i="65"/>
  <c r="X62" i="65" s="1"/>
  <c r="AD62" i="65"/>
  <c r="AB81" i="65"/>
  <c r="AD81" i="65"/>
  <c r="V92" i="65"/>
  <c r="X92" i="65" s="1"/>
  <c r="AD92" i="65"/>
  <c r="V102" i="65"/>
  <c r="X102" i="65" s="1"/>
  <c r="AD102" i="65"/>
  <c r="V100" i="65"/>
  <c r="X100" i="65" s="1"/>
  <c r="AD100" i="65"/>
  <c r="V95" i="65"/>
  <c r="X95" i="65" s="1"/>
  <c r="AD95" i="65"/>
  <c r="V96" i="65"/>
  <c r="X96" i="65" s="1"/>
  <c r="AD96" i="65"/>
  <c r="V90" i="65"/>
  <c r="X90" i="65" s="1"/>
  <c r="AD90" i="65"/>
  <c r="V69" i="65"/>
  <c r="X69" i="65" s="1"/>
  <c r="AD69" i="65"/>
  <c r="AB105" i="65"/>
  <c r="AD105" i="65"/>
  <c r="AB89" i="65"/>
  <c r="AD89" i="65"/>
  <c r="U139" i="78"/>
  <c r="U150" i="78"/>
  <c r="AB150" i="78" s="1"/>
  <c r="AB173" i="78"/>
  <c r="U162" i="78"/>
  <c r="U164" i="78"/>
  <c r="T104" i="67"/>
  <c r="P9" i="35" s="1"/>
  <c r="L104" i="67"/>
  <c r="L4" i="67" s="1"/>
  <c r="P104" i="67"/>
  <c r="N9" i="35" s="1"/>
  <c r="U69" i="77"/>
  <c r="AC69" i="77" s="1"/>
  <c r="U45" i="77"/>
  <c r="AA45" i="77" s="1"/>
  <c r="U43" i="77"/>
  <c r="AA43" i="77" s="1"/>
  <c r="U44" i="77"/>
  <c r="U80" i="77"/>
  <c r="AA80" i="77" s="1"/>
  <c r="U70" i="77"/>
  <c r="V70" i="77" s="1"/>
  <c r="W70" i="77" s="1"/>
  <c r="U89" i="77"/>
  <c r="V89" i="77" s="1"/>
  <c r="W89" i="77" s="1"/>
  <c r="U46" i="77"/>
  <c r="U88" i="77"/>
  <c r="U37" i="77"/>
  <c r="AA37" i="77" s="1"/>
  <c r="U18" i="77"/>
  <c r="V18" i="77" s="1"/>
  <c r="W18" i="77" s="1"/>
  <c r="V43" i="74"/>
  <c r="X43" i="74" s="1"/>
  <c r="U57" i="79"/>
  <c r="V57" i="79" s="1"/>
  <c r="W57" i="79" s="1"/>
  <c r="U84" i="81"/>
  <c r="V84" i="81" s="1"/>
  <c r="W84" i="81" s="1"/>
  <c r="U83" i="81"/>
  <c r="V83" i="81" s="1"/>
  <c r="W83" i="81" s="1"/>
  <c r="U57" i="81"/>
  <c r="AA57" i="81" s="1"/>
  <c r="U59" i="81"/>
  <c r="V59" i="81" s="1"/>
  <c r="W59" i="81" s="1"/>
  <c r="U61" i="81"/>
  <c r="V61" i="81" s="1"/>
  <c r="W61" i="81" s="1"/>
  <c r="V93" i="81"/>
  <c r="W93" i="81" s="1"/>
  <c r="AA59" i="76"/>
  <c r="V50" i="76"/>
  <c r="W50" i="76" s="1"/>
  <c r="AA96" i="77"/>
  <c r="U67" i="77"/>
  <c r="V67" i="77" s="1"/>
  <c r="W67" i="77" s="1"/>
  <c r="U155" i="78"/>
  <c r="U158" i="78"/>
  <c r="O104" i="67"/>
  <c r="M9" i="35" s="1"/>
  <c r="R104" i="67"/>
  <c r="O9" i="35" s="1"/>
  <c r="U26" i="82"/>
  <c r="AC26" i="82" s="1"/>
  <c r="U31" i="202"/>
  <c r="V31" i="202" s="1"/>
  <c r="W31" i="202" s="1"/>
  <c r="U22" i="202"/>
  <c r="AA22" i="202" s="1"/>
  <c r="U26" i="202"/>
  <c r="V26" i="202" s="1"/>
  <c r="W26" i="202" s="1"/>
  <c r="U27" i="202"/>
  <c r="AA27" i="202" s="1"/>
  <c r="U24" i="202"/>
  <c r="V24" i="202" s="1"/>
  <c r="W24" i="202" s="1"/>
  <c r="U32" i="202"/>
  <c r="U70" i="202"/>
  <c r="U17" i="79"/>
  <c r="U28" i="202"/>
  <c r="U8" i="202"/>
  <c r="U90" i="77"/>
  <c r="AA90" i="77" s="1"/>
  <c r="U91" i="77"/>
  <c r="AA91" i="77" s="1"/>
  <c r="U63" i="75"/>
  <c r="AB63" i="75" s="1"/>
  <c r="U38" i="202"/>
  <c r="U25" i="79"/>
  <c r="U12" i="202"/>
  <c r="AB91" i="67"/>
  <c r="V45" i="76"/>
  <c r="W45" i="76" s="1"/>
  <c r="AA51" i="82"/>
  <c r="U22" i="76"/>
  <c r="V22" i="76" s="1"/>
  <c r="W22" i="76" s="1"/>
  <c r="U23" i="76"/>
  <c r="V23" i="76" s="1"/>
  <c r="W23" i="76" s="1"/>
  <c r="U30" i="80"/>
  <c r="AA30" i="80" s="1"/>
  <c r="U30" i="202"/>
  <c r="U13" i="202"/>
  <c r="U51" i="202"/>
  <c r="U34" i="202"/>
  <c r="U23" i="202"/>
  <c r="V75" i="67"/>
  <c r="X75" i="67" s="1"/>
  <c r="U65" i="202"/>
  <c r="U36" i="202"/>
  <c r="V53" i="76"/>
  <c r="W53" i="76" s="1"/>
  <c r="AA54" i="80"/>
  <c r="U25" i="202"/>
  <c r="U29" i="202"/>
  <c r="U22" i="80"/>
  <c r="V70" i="66"/>
  <c r="X70" i="66" s="1"/>
  <c r="V61" i="66"/>
  <c r="X61" i="66" s="1"/>
  <c r="AD61" i="66"/>
  <c r="V41" i="66"/>
  <c r="X41" i="66" s="1"/>
  <c r="AD41" i="66"/>
  <c r="V46" i="66"/>
  <c r="X46" i="66" s="1"/>
  <c r="AD46" i="66"/>
  <c r="AB58" i="66"/>
  <c r="AD58" i="66"/>
  <c r="AB47" i="66"/>
  <c r="AD47" i="66"/>
  <c r="V65" i="66"/>
  <c r="X65" i="66" s="1"/>
  <c r="AD65" i="66"/>
  <c r="AB52" i="66"/>
  <c r="AD52" i="66"/>
  <c r="V62" i="66"/>
  <c r="X62" i="66" s="1"/>
  <c r="AD62" i="66"/>
  <c r="V43" i="66"/>
  <c r="X43" i="66" s="1"/>
  <c r="AD43" i="66"/>
  <c r="AB57" i="66"/>
  <c r="AD57" i="66"/>
  <c r="V48" i="66"/>
  <c r="X48" i="66" s="1"/>
  <c r="AD48" i="66"/>
  <c r="AB67" i="66"/>
  <c r="AD67" i="66"/>
  <c r="AB44" i="66"/>
  <c r="AD44" i="66"/>
  <c r="AB51" i="66"/>
  <c r="AD51" i="66"/>
  <c r="AB63" i="66"/>
  <c r="AD63" i="66"/>
  <c r="AB68" i="66"/>
  <c r="AD68" i="66"/>
  <c r="AB60" i="66"/>
  <c r="AD60" i="66"/>
  <c r="AB64" i="66"/>
  <c r="AD64" i="66"/>
  <c r="AB40" i="66"/>
  <c r="AD40" i="66"/>
  <c r="AB54" i="66"/>
  <c r="AD54" i="66"/>
  <c r="V56" i="66"/>
  <c r="X56" i="66" s="1"/>
  <c r="AD56" i="66"/>
  <c r="U59" i="79"/>
  <c r="U174" i="78"/>
  <c r="U157" i="78"/>
  <c r="AD157" i="78" s="1"/>
  <c r="U149" i="78"/>
  <c r="U159" i="78"/>
  <c r="V178" i="78"/>
  <c r="X178" i="78" s="1"/>
  <c r="U140" i="78"/>
  <c r="U141" i="78"/>
  <c r="U151" i="78"/>
  <c r="AA48" i="77"/>
  <c r="U59" i="77"/>
  <c r="AA59" i="77" s="1"/>
  <c r="U58" i="77"/>
  <c r="V58" i="77" s="1"/>
  <c r="W58" i="77" s="1"/>
  <c r="U82" i="77"/>
  <c r="V82" i="77" s="1"/>
  <c r="W82" i="77" s="1"/>
  <c r="U92" i="77"/>
  <c r="AC92" i="77" s="1"/>
  <c r="U93" i="77"/>
  <c r="V93" i="77" s="1"/>
  <c r="W93" i="77" s="1"/>
  <c r="U74" i="77"/>
  <c r="V74" i="77" s="1"/>
  <c r="W74" i="77" s="1"/>
  <c r="U60" i="77"/>
  <c r="AA60" i="77" s="1"/>
  <c r="U43" i="202"/>
  <c r="V43" i="202" s="1"/>
  <c r="W43" i="202" s="1"/>
  <c r="U44" i="202"/>
  <c r="V44" i="202" s="1"/>
  <c r="W44" i="202" s="1"/>
  <c r="U57" i="202"/>
  <c r="V57" i="202" s="1"/>
  <c r="W57" i="202" s="1"/>
  <c r="U53" i="202"/>
  <c r="V53" i="202" s="1"/>
  <c r="W53" i="202" s="1"/>
  <c r="U66" i="202"/>
  <c r="AA66" i="202" s="1"/>
  <c r="U60" i="202"/>
  <c r="V60" i="202" s="1"/>
  <c r="W60" i="202" s="1"/>
  <c r="U45" i="202"/>
  <c r="V45" i="202" s="1"/>
  <c r="W45" i="202" s="1"/>
  <c r="U72" i="202"/>
  <c r="AA72" i="202" s="1"/>
  <c r="U23" i="77"/>
  <c r="AA23" i="77" s="1"/>
  <c r="U17" i="77"/>
  <c r="AC17" i="77" s="1"/>
  <c r="U38" i="77"/>
  <c r="AA38" i="77" s="1"/>
  <c r="U11" i="77"/>
  <c r="AA11" i="77" s="1"/>
  <c r="U32" i="79"/>
  <c r="AA32" i="79" s="1"/>
  <c r="U33" i="79"/>
  <c r="AA33" i="79" s="1"/>
  <c r="U46" i="79"/>
  <c r="AA46" i="79" s="1"/>
  <c r="U26" i="79"/>
  <c r="AA26" i="79" s="1"/>
  <c r="U42" i="79"/>
  <c r="AA42" i="79" s="1"/>
  <c r="U21" i="79"/>
  <c r="V21" i="79" s="1"/>
  <c r="W21" i="79" s="1"/>
  <c r="U19" i="79"/>
  <c r="V19" i="79" s="1"/>
  <c r="W19" i="79" s="1"/>
  <c r="U31" i="79"/>
  <c r="AA31" i="79" s="1"/>
  <c r="U32" i="82"/>
  <c r="V32" i="82" s="1"/>
  <c r="W32" i="82" s="1"/>
  <c r="U31" i="82"/>
  <c r="AA31" i="82" s="1"/>
  <c r="U40" i="82"/>
  <c r="AA40" i="82" s="1"/>
  <c r="U30" i="82"/>
  <c r="V30" i="82" s="1"/>
  <c r="W30" i="82" s="1"/>
  <c r="U34" i="81"/>
  <c r="AA34" i="81" s="1"/>
  <c r="U78" i="81"/>
  <c r="U60" i="81"/>
  <c r="AA60" i="81" s="1"/>
  <c r="AA60" i="76"/>
  <c r="V58" i="76"/>
  <c r="W58" i="76" s="1"/>
  <c r="U31" i="76"/>
  <c r="V31" i="76" s="1"/>
  <c r="W31" i="76" s="1"/>
  <c r="U68" i="75"/>
  <c r="AB68" i="75" s="1"/>
  <c r="U90" i="75"/>
  <c r="V90" i="75" s="1"/>
  <c r="X90" i="75" s="1"/>
  <c r="V60" i="66"/>
  <c r="X60" i="66" s="1"/>
  <c r="AB65" i="66"/>
  <c r="U63" i="77"/>
  <c r="AC63" i="77" s="1"/>
  <c r="U13" i="77"/>
  <c r="V13" i="77" s="1"/>
  <c r="W13" i="77" s="1"/>
  <c r="U19" i="77"/>
  <c r="AA19" i="77" s="1"/>
  <c r="U15" i="79"/>
  <c r="V15" i="79" s="1"/>
  <c r="W15" i="79" s="1"/>
  <c r="U9" i="82"/>
  <c r="M61" i="76"/>
  <c r="O61" i="76"/>
  <c r="R61" i="76"/>
  <c r="U55" i="75"/>
  <c r="U143" i="78"/>
  <c r="V16" i="76"/>
  <c r="W16" i="76" s="1"/>
  <c r="AC16" i="76"/>
  <c r="T61" i="76"/>
  <c r="L61" i="76"/>
  <c r="J13" i="35" s="1"/>
  <c r="U26" i="80"/>
  <c r="U64" i="202"/>
  <c r="U67" i="202"/>
  <c r="U56" i="75"/>
  <c r="AB56" i="75" s="1"/>
  <c r="U27" i="80"/>
  <c r="U22" i="74"/>
  <c r="U48" i="202"/>
  <c r="U21" i="80"/>
  <c r="AA21" i="80" s="1"/>
  <c r="U56" i="202"/>
  <c r="U29" i="76"/>
  <c r="U23" i="80"/>
  <c r="AA15" i="76"/>
  <c r="AC15" i="76"/>
  <c r="V9" i="76"/>
  <c r="W9" i="76" s="1"/>
  <c r="AC9" i="76"/>
  <c r="V18" i="76"/>
  <c r="W18" i="76" s="1"/>
  <c r="AC18" i="76"/>
  <c r="AA104" i="81"/>
  <c r="V56" i="80"/>
  <c r="W56" i="80" s="1"/>
  <c r="V20" i="76"/>
  <c r="W20" i="76" s="1"/>
  <c r="AC20" i="76"/>
  <c r="V49" i="67"/>
  <c r="X49" i="67" s="1"/>
  <c r="U49" i="82"/>
  <c r="AA11" i="76"/>
  <c r="AC11" i="76"/>
  <c r="AE8" i="35"/>
  <c r="V48" i="67"/>
  <c r="X48" i="67" s="1"/>
  <c r="V13" i="76"/>
  <c r="W13" i="76" s="1"/>
  <c r="AC13" i="76"/>
  <c r="V51" i="66"/>
  <c r="X51" i="66" s="1"/>
  <c r="P61" i="76"/>
  <c r="AB81" i="67"/>
  <c r="V47" i="74"/>
  <c r="X47" i="74" s="1"/>
  <c r="N61" i="76"/>
  <c r="U68" i="202"/>
  <c r="U36" i="82"/>
  <c r="U12" i="79"/>
  <c r="AA19" i="76"/>
  <c r="AC19" i="76"/>
  <c r="AA8" i="76"/>
  <c r="AC8" i="76"/>
  <c r="AA10" i="76"/>
  <c r="AC10" i="76"/>
  <c r="AB93" i="75"/>
  <c r="U71" i="202"/>
  <c r="U57" i="75"/>
  <c r="AB57" i="75" s="1"/>
  <c r="U39" i="202"/>
  <c r="U25" i="82"/>
  <c r="AA25" i="82" s="1"/>
  <c r="U24" i="80"/>
  <c r="U18" i="79"/>
  <c r="U60" i="75"/>
  <c r="AB60" i="75" s="1"/>
  <c r="U38" i="76"/>
  <c r="U61" i="75"/>
  <c r="AB61" i="75" s="1"/>
  <c r="U37" i="76"/>
  <c r="U14" i="80"/>
  <c r="AA14" i="80" s="1"/>
  <c r="U19" i="80"/>
  <c r="AA19" i="80" s="1"/>
  <c r="U42" i="202"/>
  <c r="U26" i="76"/>
  <c r="U41" i="82"/>
  <c r="U59" i="75"/>
  <c r="AB59" i="75" s="1"/>
  <c r="U20" i="82"/>
  <c r="AA20" i="82" s="1"/>
  <c r="U45" i="79"/>
  <c r="U32" i="80"/>
  <c r="U38" i="82"/>
  <c r="U11" i="202"/>
  <c r="U48" i="79"/>
  <c r="U75" i="202"/>
  <c r="U35" i="79"/>
  <c r="U62" i="75"/>
  <c r="AB62" i="75" s="1"/>
  <c r="U58" i="202"/>
  <c r="U14" i="79"/>
  <c r="U23" i="82"/>
  <c r="AA23" i="82" s="1"/>
  <c r="U34" i="82"/>
  <c r="U29" i="82"/>
  <c r="U47" i="202"/>
  <c r="U29" i="79"/>
  <c r="U37" i="82"/>
  <c r="U13" i="80"/>
  <c r="AA13" i="80" s="1"/>
  <c r="U27" i="76"/>
  <c r="U20" i="79"/>
  <c r="U9" i="202"/>
  <c r="U92" i="86"/>
  <c r="U27" i="82"/>
  <c r="U42" i="82"/>
  <c r="U27" i="79"/>
  <c r="U24" i="76"/>
  <c r="U28" i="80"/>
  <c r="U47" i="79"/>
  <c r="U28" i="79"/>
  <c r="U35" i="82"/>
  <c r="U73" i="202"/>
  <c r="U16" i="82"/>
  <c r="AA16" i="82" s="1"/>
  <c r="U43" i="80"/>
  <c r="U22" i="82"/>
  <c r="AA22" i="82" s="1"/>
  <c r="U11" i="82"/>
  <c r="AA11" i="82" s="1"/>
  <c r="U49" i="202"/>
  <c r="U30" i="76"/>
  <c r="U52" i="202"/>
  <c r="U17" i="80"/>
  <c r="AA17" i="80" s="1"/>
  <c r="U65" i="75"/>
  <c r="U62" i="202"/>
  <c r="U40" i="79"/>
  <c r="U55" i="202"/>
  <c r="U63" i="202"/>
  <c r="U30" i="79"/>
  <c r="U34" i="79"/>
  <c r="U34" i="76"/>
  <c r="U41" i="202"/>
  <c r="U24" i="82"/>
  <c r="U33" i="76"/>
  <c r="U28" i="76"/>
  <c r="U12" i="77"/>
  <c r="U14" i="82"/>
  <c r="U10" i="79"/>
  <c r="U15" i="82"/>
  <c r="AA15" i="82" s="1"/>
  <c r="U12" i="82"/>
  <c r="AA12" i="82" s="1"/>
  <c r="U24" i="79"/>
  <c r="U64" i="75"/>
  <c r="U16" i="79"/>
  <c r="U67" i="75"/>
  <c r="U38" i="79"/>
  <c r="U61" i="202"/>
  <c r="U69" i="75"/>
  <c r="U13" i="79"/>
  <c r="U23" i="79"/>
  <c r="U21" i="82"/>
  <c r="AA21" i="82" s="1"/>
  <c r="U22" i="79"/>
  <c r="U12" i="80"/>
  <c r="AA12" i="80" s="1"/>
  <c r="U36" i="76"/>
  <c r="U43" i="79"/>
  <c r="U59" i="202"/>
  <c r="U69" i="202"/>
  <c r="U10" i="82"/>
  <c r="AA10" i="82" s="1"/>
  <c r="U54" i="202"/>
  <c r="U11" i="79"/>
  <c r="U46" i="202"/>
  <c r="U12" i="76"/>
  <c r="AA12" i="76" s="1"/>
  <c r="U41" i="79"/>
  <c r="U35" i="76"/>
  <c r="U16" i="80"/>
  <c r="AA16" i="80" s="1"/>
  <c r="U37" i="79"/>
  <c r="U33" i="82"/>
  <c r="U28" i="82"/>
  <c r="U18" i="80"/>
  <c r="AA18" i="80" s="1"/>
  <c r="U31" i="80"/>
  <c r="U36" i="79"/>
  <c r="U29" i="80"/>
  <c r="U43" i="82"/>
  <c r="U11" i="80"/>
  <c r="AA11" i="80" s="1"/>
  <c r="U18" i="82"/>
  <c r="AA18" i="82" s="1"/>
  <c r="U19" i="82"/>
  <c r="U40" i="202"/>
  <c r="U13" i="82"/>
  <c r="AA13" i="82" s="1"/>
  <c r="U15" i="80"/>
  <c r="AA15" i="80" s="1"/>
  <c r="U58" i="75"/>
  <c r="AB58" i="75" s="1"/>
  <c r="U10" i="202"/>
  <c r="U32" i="76"/>
  <c r="U17" i="82"/>
  <c r="AA17" i="82" s="1"/>
  <c r="U50" i="202"/>
  <c r="U74" i="202"/>
  <c r="U20" i="80"/>
  <c r="AA20" i="80" s="1"/>
  <c r="AA47" i="77"/>
  <c r="AC47" i="77"/>
  <c r="AA61" i="77"/>
  <c r="AC61" i="77"/>
  <c r="AA16" i="77"/>
  <c r="AC16" i="77"/>
  <c r="V91" i="77"/>
  <c r="W91" i="77" s="1"/>
  <c r="AC91" i="77"/>
  <c r="AC59" i="77"/>
  <c r="AA15" i="77"/>
  <c r="AC15" i="77"/>
  <c r="V62" i="77"/>
  <c r="W62" i="77" s="1"/>
  <c r="AC62" i="77"/>
  <c r="V64" i="77"/>
  <c r="W64" i="77" s="1"/>
  <c r="AC64" i="77"/>
  <c r="AA68" i="77"/>
  <c r="AC68" i="77"/>
  <c r="AA63" i="77"/>
  <c r="AC45" i="77"/>
  <c r="AC70" i="77"/>
  <c r="V71" i="77"/>
  <c r="W71" i="77" s="1"/>
  <c r="AC71" i="77"/>
  <c r="AC23" i="77"/>
  <c r="V46" i="77"/>
  <c r="W46" i="77" s="1"/>
  <c r="AC46" i="77"/>
  <c r="V40" i="77"/>
  <c r="W40" i="77" s="1"/>
  <c r="AA99" i="77"/>
  <c r="V31" i="77"/>
  <c r="W31" i="77" s="1"/>
  <c r="V61" i="77"/>
  <c r="W61" i="77" s="1"/>
  <c r="V47" i="77"/>
  <c r="W47" i="77" s="1"/>
  <c r="V87" i="77"/>
  <c r="W87" i="77" s="1"/>
  <c r="V35" i="77"/>
  <c r="W35" i="77" s="1"/>
  <c r="AA75" i="77"/>
  <c r="U78" i="77"/>
  <c r="V78" i="77" s="1"/>
  <c r="W78" i="77" s="1"/>
  <c r="V83" i="77"/>
  <c r="W83" i="77" s="1"/>
  <c r="AA42" i="77"/>
  <c r="AA9" i="77"/>
  <c r="U52" i="79"/>
  <c r="V52" i="79" s="1"/>
  <c r="W52" i="79" s="1"/>
  <c r="U58" i="79"/>
  <c r="AA58" i="79" s="1"/>
  <c r="U47" i="82"/>
  <c r="AA47" i="82" s="1"/>
  <c r="U52" i="82"/>
  <c r="V52" i="82" s="1"/>
  <c r="W52" i="82" s="1"/>
  <c r="V94" i="81"/>
  <c r="W94" i="81" s="1"/>
  <c r="V44" i="74"/>
  <c r="X44" i="74" s="1"/>
  <c r="U100" i="87"/>
  <c r="V100" i="87" s="1"/>
  <c r="X100" i="87" s="1"/>
  <c r="V51" i="67"/>
  <c r="X51" i="67" s="1"/>
  <c r="AB41" i="66"/>
  <c r="V67" i="67"/>
  <c r="X67" i="67" s="1"/>
  <c r="AB95" i="65"/>
  <c r="AE5" i="35"/>
  <c r="AE19" i="35"/>
  <c r="AE17" i="35"/>
  <c r="V49" i="77"/>
  <c r="W49" i="77" s="1"/>
  <c r="AA74" i="77"/>
  <c r="AA46" i="77"/>
  <c r="V11" i="77"/>
  <c r="W11" i="77" s="1"/>
  <c r="AE18" i="35"/>
  <c r="V49" i="82"/>
  <c r="W49" i="82" s="1"/>
  <c r="AA49" i="82"/>
  <c r="U44" i="82"/>
  <c r="V44" i="82" s="1"/>
  <c r="W44" i="82" s="1"/>
  <c r="AA103" i="81"/>
  <c r="AA58" i="81"/>
  <c r="AE12" i="35"/>
  <c r="AE9" i="35"/>
  <c r="V40" i="66"/>
  <c r="X40" i="66" s="1"/>
  <c r="AE7" i="35"/>
  <c r="AB48" i="66"/>
  <c r="AB160" i="78"/>
  <c r="AE4" i="35"/>
  <c r="AA33" i="77"/>
  <c r="AA39" i="77"/>
  <c r="AA36" i="77"/>
  <c r="V100" i="77"/>
  <c r="W100" i="77" s="1"/>
  <c r="V25" i="81"/>
  <c r="W25" i="81" s="1"/>
  <c r="V48" i="76"/>
  <c r="W48" i="76" s="1"/>
  <c r="V10" i="76"/>
  <c r="W10" i="76" s="1"/>
  <c r="V11" i="76"/>
  <c r="W11" i="76" s="1"/>
  <c r="AB50" i="74"/>
  <c r="AB51" i="74"/>
  <c r="AB99" i="67"/>
  <c r="V64" i="66"/>
  <c r="X64" i="66" s="1"/>
  <c r="V176" i="78"/>
  <c r="X176" i="78" s="1"/>
  <c r="V161" i="78"/>
  <c r="AB62" i="65"/>
  <c r="V175" i="78"/>
  <c r="X175" i="78" s="1"/>
  <c r="V57" i="66"/>
  <c r="X57" i="66" s="1"/>
  <c r="V53" i="80"/>
  <c r="W53" i="80" s="1"/>
  <c r="V92" i="81"/>
  <c r="W92" i="81" s="1"/>
  <c r="U57" i="82"/>
  <c r="AA57" i="82" s="1"/>
  <c r="U69" i="79"/>
  <c r="V69" i="79" s="1"/>
  <c r="W69" i="79" s="1"/>
  <c r="AA73" i="77"/>
  <c r="AB41" i="74"/>
  <c r="Q15" i="186"/>
  <c r="V41" i="77"/>
  <c r="W41" i="77" s="1"/>
  <c r="AA66" i="79"/>
  <c r="U67" i="79"/>
  <c r="V67" i="79" s="1"/>
  <c r="W67" i="79" s="1"/>
  <c r="AA98" i="81"/>
  <c r="V43" i="76"/>
  <c r="W43" i="76" s="1"/>
  <c r="AA44" i="76"/>
  <c r="R95" i="75"/>
  <c r="O12" i="35" s="1"/>
  <c r="AB76" i="67"/>
  <c r="V94" i="67"/>
  <c r="X94" i="67" s="1"/>
  <c r="V98" i="67"/>
  <c r="X98" i="67" s="1"/>
  <c r="AB80" i="67"/>
  <c r="AB78" i="67"/>
  <c r="AB60" i="67"/>
  <c r="V89" i="67"/>
  <c r="X89" i="67" s="1"/>
  <c r="V97" i="67"/>
  <c r="X97" i="67" s="1"/>
  <c r="O102" i="66"/>
  <c r="M7" i="35" s="1"/>
  <c r="V54" i="66"/>
  <c r="X54" i="66" s="1"/>
  <c r="AA85" i="77"/>
  <c r="V86" i="77"/>
  <c r="W86" i="77" s="1"/>
  <c r="U54" i="79"/>
  <c r="AA54" i="79" s="1"/>
  <c r="U56" i="79"/>
  <c r="V56" i="79" s="1"/>
  <c r="W56" i="79" s="1"/>
  <c r="U50" i="79"/>
  <c r="AA50" i="79" s="1"/>
  <c r="U45" i="82"/>
  <c r="V45" i="82" s="1"/>
  <c r="W45" i="82" s="1"/>
  <c r="U55" i="82"/>
  <c r="AA55" i="82" s="1"/>
  <c r="V19" i="76"/>
  <c r="W19" i="76" s="1"/>
  <c r="U14" i="76"/>
  <c r="AA20" i="76"/>
  <c r="AA47" i="76"/>
  <c r="M95" i="75"/>
  <c r="K12" i="35" s="1"/>
  <c r="L95" i="75"/>
  <c r="N95" i="75"/>
  <c r="L12" i="35" s="1"/>
  <c r="P95" i="75"/>
  <c r="N12" i="35" s="1"/>
  <c r="O95" i="75"/>
  <c r="M12" i="35" s="1"/>
  <c r="T95" i="75"/>
  <c r="P12" i="35" s="1"/>
  <c r="U21" i="74"/>
  <c r="V58" i="67"/>
  <c r="X58" i="67" s="1"/>
  <c r="AB62" i="67"/>
  <c r="P102" i="66"/>
  <c r="P4" i="66" s="1"/>
  <c r="T102" i="66"/>
  <c r="P7" i="35" s="1"/>
  <c r="V71" i="66"/>
  <c r="X71" i="66" s="1"/>
  <c r="L102" i="66"/>
  <c r="J7" i="35" s="1"/>
  <c r="N102" i="66"/>
  <c r="L7" i="35" s="1"/>
  <c r="M102" i="66"/>
  <c r="M4" i="66" s="1"/>
  <c r="R102" i="66"/>
  <c r="R4" i="66" s="1"/>
  <c r="V68" i="66"/>
  <c r="X68" i="66" s="1"/>
  <c r="V70" i="67"/>
  <c r="X70" i="67" s="1"/>
  <c r="U45" i="80"/>
  <c r="V45" i="80" s="1"/>
  <c r="W45" i="80" s="1"/>
  <c r="AA52" i="76"/>
  <c r="V51" i="76"/>
  <c r="W51" i="76" s="1"/>
  <c r="V96" i="81"/>
  <c r="W96" i="81" s="1"/>
  <c r="AB56" i="66"/>
  <c r="AA55" i="76"/>
  <c r="AB46" i="67"/>
  <c r="U39" i="80"/>
  <c r="AA39" i="80" s="1"/>
  <c r="AA89" i="77"/>
  <c r="U54" i="82"/>
  <c r="AA54" i="82" s="1"/>
  <c r="AB97" i="66"/>
  <c r="V101" i="66"/>
  <c r="X101" i="66" s="1"/>
  <c r="AA62" i="77"/>
  <c r="AB153" i="78"/>
  <c r="AA71" i="77"/>
  <c r="V90" i="81"/>
  <c r="W90" i="81" s="1"/>
  <c r="V52" i="66"/>
  <c r="X52" i="66" s="1"/>
  <c r="AB90" i="67"/>
  <c r="V44" i="66"/>
  <c r="X44" i="66" s="1"/>
  <c r="U76" i="75"/>
  <c r="V76" i="75" s="1"/>
  <c r="X76" i="75" s="1"/>
  <c r="U18" i="74"/>
  <c r="U89" i="75"/>
  <c r="V89" i="75" s="1"/>
  <c r="X89" i="75" s="1"/>
  <c r="V81" i="65"/>
  <c r="X81" i="65" s="1"/>
  <c r="V88" i="67"/>
  <c r="X88" i="67" s="1"/>
  <c r="U33" i="80"/>
  <c r="AA33" i="80" s="1"/>
  <c r="U78" i="75"/>
  <c r="V78" i="75" s="1"/>
  <c r="X78" i="75" s="1"/>
  <c r="U86" i="75"/>
  <c r="AA64" i="77"/>
  <c r="U54" i="75"/>
  <c r="AD54" i="75" s="1"/>
  <c r="U40" i="80"/>
  <c r="U76" i="87"/>
  <c r="AB76" i="87" s="1"/>
  <c r="U68" i="87"/>
  <c r="AB68" i="87" s="1"/>
  <c r="U16" i="74"/>
  <c r="AD16" i="74" s="1"/>
  <c r="U36" i="80"/>
  <c r="U87" i="75"/>
  <c r="U10" i="80"/>
  <c r="AC10" i="80" s="1"/>
  <c r="U74" i="87"/>
  <c r="AB74" i="87" s="1"/>
  <c r="U55" i="79"/>
  <c r="U53" i="82"/>
  <c r="U81" i="75"/>
  <c r="U37" i="80"/>
  <c r="U72" i="75"/>
  <c r="U70" i="87"/>
  <c r="AB70" i="87" s="1"/>
  <c r="U82" i="87"/>
  <c r="AB82" i="87" s="1"/>
  <c r="AB61" i="66"/>
  <c r="U84" i="75"/>
  <c r="U82" i="75"/>
  <c r="U83" i="75"/>
  <c r="U88" i="75"/>
  <c r="U79" i="75"/>
  <c r="U38" i="80"/>
  <c r="U77" i="75"/>
  <c r="U20" i="74"/>
  <c r="AD20" i="74" s="1"/>
  <c r="U48" i="82"/>
  <c r="U34" i="80"/>
  <c r="U23" i="74"/>
  <c r="U73" i="87"/>
  <c r="AB73" i="87" s="1"/>
  <c r="U47" i="80"/>
  <c r="U41" i="80"/>
  <c r="U75" i="75"/>
  <c r="U17" i="74"/>
  <c r="AD17" i="74" s="1"/>
  <c r="AA39" i="76"/>
  <c r="AA94" i="77"/>
  <c r="U75" i="87"/>
  <c r="AB75" i="87" s="1"/>
  <c r="U73" i="75"/>
  <c r="U85" i="75"/>
  <c r="U46" i="80"/>
  <c r="AA102" i="81"/>
  <c r="AB54" i="67"/>
  <c r="U56" i="82"/>
  <c r="U19" i="74"/>
  <c r="AD19" i="74" s="1"/>
  <c r="U71" i="87"/>
  <c r="AB71" i="87" s="1"/>
  <c r="U35" i="80"/>
  <c r="U101" i="86"/>
  <c r="U9" i="80"/>
  <c r="AC9" i="80" s="1"/>
  <c r="U72" i="87"/>
  <c r="AB72" i="87" s="1"/>
  <c r="U81" i="87"/>
  <c r="AB81" i="87" s="1"/>
  <c r="U42" i="80"/>
  <c r="U80" i="75"/>
  <c r="U74" i="75"/>
  <c r="U69" i="87"/>
  <c r="AB69" i="87" s="1"/>
  <c r="U24" i="74"/>
  <c r="U70" i="75"/>
  <c r="U68" i="79"/>
  <c r="U71" i="75"/>
  <c r="AB101" i="67"/>
  <c r="AB100" i="67"/>
  <c r="AB57" i="67"/>
  <c r="V152" i="78"/>
  <c r="U49" i="79"/>
  <c r="AA49" i="79" s="1"/>
  <c r="AB82" i="67"/>
  <c r="AB96" i="67"/>
  <c r="V103" i="67"/>
  <c r="X103" i="67" s="1"/>
  <c r="AA54" i="76"/>
  <c r="V42" i="76"/>
  <c r="W42" i="76" s="1"/>
  <c r="V15" i="76"/>
  <c r="W15" i="76" s="1"/>
  <c r="AA18" i="76"/>
  <c r="AA13" i="76"/>
  <c r="V92" i="75"/>
  <c r="X92" i="75" s="1"/>
  <c r="AB163" i="78"/>
  <c r="V145" i="78"/>
  <c r="AB179" i="78"/>
  <c r="V179" i="78"/>
  <c r="X179" i="78" s="1"/>
  <c r="V16" i="77"/>
  <c r="W16" i="77" s="1"/>
  <c r="V67" i="65"/>
  <c r="X67" i="65" s="1"/>
  <c r="AB77" i="65"/>
  <c r="AA95" i="77"/>
  <c r="AA82" i="77"/>
  <c r="U77" i="77"/>
  <c r="V77" i="77" s="1"/>
  <c r="W77" i="77" s="1"/>
  <c r="AA81" i="77"/>
  <c r="V15" i="77"/>
  <c r="W15" i="77" s="1"/>
  <c r="V10" i="77"/>
  <c r="W10" i="77" s="1"/>
  <c r="N58" i="80"/>
  <c r="L14" i="35" s="1"/>
  <c r="AA57" i="80"/>
  <c r="T58" i="80"/>
  <c r="V85" i="67"/>
  <c r="X85" i="67" s="1"/>
  <c r="V74" i="67"/>
  <c r="X74" i="67" s="1"/>
  <c r="V63" i="67"/>
  <c r="X63" i="67" s="1"/>
  <c r="AB65" i="67"/>
  <c r="V52" i="67"/>
  <c r="X52" i="67" s="1"/>
  <c r="AB52" i="67"/>
  <c r="AB59" i="67"/>
  <c r="V84" i="67"/>
  <c r="X84" i="67" s="1"/>
  <c r="V56" i="67"/>
  <c r="X56" i="67" s="1"/>
  <c r="U77" i="202"/>
  <c r="V77" i="202" s="1"/>
  <c r="W77" i="202" s="1"/>
  <c r="P83" i="202"/>
  <c r="N19" i="35" s="1"/>
  <c r="M83" i="202"/>
  <c r="K19" i="35" s="1"/>
  <c r="AA14" i="77"/>
  <c r="V97" i="77"/>
  <c r="W97" i="77" s="1"/>
  <c r="AA97" i="77"/>
  <c r="AA98" i="77"/>
  <c r="V98" i="77"/>
  <c r="W98" i="77" s="1"/>
  <c r="V8" i="77"/>
  <c r="W8" i="77" s="1"/>
  <c r="AA8" i="77"/>
  <c r="AB91" i="75"/>
  <c r="V94" i="75"/>
  <c r="X94" i="75" s="1"/>
  <c r="V100" i="81"/>
  <c r="W100" i="81" s="1"/>
  <c r="V47" i="66"/>
  <c r="X47" i="66" s="1"/>
  <c r="AA44" i="82"/>
  <c r="L58" i="80"/>
  <c r="J14" i="35" s="1"/>
  <c r="AB75" i="66"/>
  <c r="V89" i="66"/>
  <c r="X89" i="66" s="1"/>
  <c r="V69" i="66"/>
  <c r="X69" i="66" s="1"/>
  <c r="AB43" i="66"/>
  <c r="V74" i="66"/>
  <c r="X74" i="66" s="1"/>
  <c r="V90" i="66"/>
  <c r="X90" i="66" s="1"/>
  <c r="V63" i="66"/>
  <c r="X63" i="66" s="1"/>
  <c r="AB46" i="74"/>
  <c r="V91" i="81"/>
  <c r="W91" i="81" s="1"/>
  <c r="AA86" i="81"/>
  <c r="M58" i="80"/>
  <c r="U77" i="87"/>
  <c r="O101" i="87"/>
  <c r="O4" i="87" s="1"/>
  <c r="T101" i="87"/>
  <c r="T4" i="87" s="1"/>
  <c r="R101" i="87"/>
  <c r="O10" i="35" s="1"/>
  <c r="N101" i="87"/>
  <c r="N4" i="87" s="1"/>
  <c r="AB68" i="67"/>
  <c r="AB71" i="67"/>
  <c r="V73" i="67"/>
  <c r="X73" i="67" s="1"/>
  <c r="AB73" i="67"/>
  <c r="V50" i="67"/>
  <c r="X50" i="67" s="1"/>
  <c r="AB50" i="67"/>
  <c r="V66" i="67"/>
  <c r="X66" i="67" s="1"/>
  <c r="AB92" i="67"/>
  <c r="U100" i="86"/>
  <c r="V100" i="86" s="1"/>
  <c r="X100" i="86" s="1"/>
  <c r="U80" i="86"/>
  <c r="U84" i="86"/>
  <c r="V84" i="86" s="1"/>
  <c r="X84" i="86" s="1"/>
  <c r="V80" i="66"/>
  <c r="X80" i="66" s="1"/>
  <c r="V177" i="78"/>
  <c r="X177" i="78" s="1"/>
  <c r="AB45" i="74"/>
  <c r="M53" i="74"/>
  <c r="K11" i="35" s="1"/>
  <c r="N53" i="74"/>
  <c r="L11" i="35" s="1"/>
  <c r="P53" i="74"/>
  <c r="N11" i="35" s="1"/>
  <c r="R53" i="74"/>
  <c r="O11" i="35" s="1"/>
  <c r="R58" i="80"/>
  <c r="P58" i="80"/>
  <c r="O58" i="80"/>
  <c r="AA101" i="81"/>
  <c r="V101" i="81"/>
  <c r="W101" i="81" s="1"/>
  <c r="V50" i="77"/>
  <c r="W50" i="77" s="1"/>
  <c r="AA50" i="77"/>
  <c r="N102" i="86"/>
  <c r="U89" i="86"/>
  <c r="M101" i="87"/>
  <c r="O89" i="85"/>
  <c r="U30" i="74"/>
  <c r="U33" i="74"/>
  <c r="U79" i="77"/>
  <c r="BB4" i="76"/>
  <c r="Q14" i="186"/>
  <c r="L83" i="202"/>
  <c r="J19" i="35" s="1"/>
  <c r="U93" i="87"/>
  <c r="AB86" i="67"/>
  <c r="V86" i="67"/>
  <c r="X86" i="67" s="1"/>
  <c r="U46" i="82"/>
  <c r="U52" i="80"/>
  <c r="U87" i="86"/>
  <c r="U95" i="86"/>
  <c r="V89" i="65"/>
  <c r="X89" i="65" s="1"/>
  <c r="AB92" i="65"/>
  <c r="U91" i="86"/>
  <c r="U36" i="74"/>
  <c r="T102" i="86"/>
  <c r="P89" i="85"/>
  <c r="V88" i="65"/>
  <c r="X88" i="65" s="1"/>
  <c r="BD4" i="67"/>
  <c r="Q10" i="186"/>
  <c r="BA4" i="77"/>
  <c r="AB102" i="65"/>
  <c r="N83" i="202"/>
  <c r="L19" i="35" s="1"/>
  <c r="L102" i="86"/>
  <c r="U48" i="80"/>
  <c r="L89" i="85"/>
  <c r="U81" i="86"/>
  <c r="AD81" i="86" s="1"/>
  <c r="U99" i="87"/>
  <c r="AB72" i="67"/>
  <c r="V72" i="67"/>
  <c r="X72" i="67" s="1"/>
  <c r="U84" i="87"/>
  <c r="AD84" i="87" s="1"/>
  <c r="V83" i="67"/>
  <c r="X83" i="67" s="1"/>
  <c r="AB83" i="67"/>
  <c r="T53" i="74"/>
  <c r="P11" i="35" s="1"/>
  <c r="U96" i="87"/>
  <c r="U51" i="80"/>
  <c r="BD4" i="75"/>
  <c r="Q13" i="186"/>
  <c r="U78" i="87"/>
  <c r="AD78" i="87" s="1"/>
  <c r="U96" i="86"/>
  <c r="U34" i="74"/>
  <c r="AB90" i="65"/>
  <c r="V92" i="66"/>
  <c r="X92" i="66" s="1"/>
  <c r="O70" i="79"/>
  <c r="V72" i="77"/>
  <c r="W72" i="77" s="1"/>
  <c r="BD4" i="86"/>
  <c r="Q9" i="186"/>
  <c r="BD4" i="87"/>
  <c r="Q11" i="186"/>
  <c r="U8" i="80"/>
  <c r="AC8" i="80" s="1"/>
  <c r="T83" i="202"/>
  <c r="U35" i="74"/>
  <c r="U50" i="80"/>
  <c r="U80" i="87"/>
  <c r="AD80" i="87" s="1"/>
  <c r="U28" i="74"/>
  <c r="U86" i="87"/>
  <c r="U29" i="74"/>
  <c r="U85" i="86"/>
  <c r="V84" i="77"/>
  <c r="W84" i="77" s="1"/>
  <c r="AA84" i="77"/>
  <c r="U88" i="87"/>
  <c r="U8" i="79"/>
  <c r="U80" i="202"/>
  <c r="V80" i="202" s="1"/>
  <c r="W80" i="202" s="1"/>
  <c r="U92" i="87"/>
  <c r="M89" i="85"/>
  <c r="U97" i="87"/>
  <c r="U39" i="74"/>
  <c r="U32" i="74"/>
  <c r="U83" i="86"/>
  <c r="AD83" i="86" s="1"/>
  <c r="U85" i="87"/>
  <c r="U79" i="202"/>
  <c r="P102" i="86"/>
  <c r="T89" i="85"/>
  <c r="BA4" i="82"/>
  <c r="Q17" i="186"/>
  <c r="U86" i="86"/>
  <c r="V105" i="65"/>
  <c r="X105" i="65" s="1"/>
  <c r="AB53" i="67"/>
  <c r="BD4" i="66"/>
  <c r="Q8" i="186"/>
  <c r="AA46" i="76"/>
  <c r="V46" i="76"/>
  <c r="W46" i="76" s="1"/>
  <c r="R83" i="202"/>
  <c r="P19" i="35" s="1"/>
  <c r="M102" i="86"/>
  <c r="U81" i="202"/>
  <c r="U88" i="86"/>
  <c r="U8" i="82"/>
  <c r="AC8" i="82" s="1"/>
  <c r="U93" i="86"/>
  <c r="U38" i="74"/>
  <c r="U83" i="87"/>
  <c r="AD83" i="87" s="1"/>
  <c r="U79" i="87"/>
  <c r="AD79" i="87" s="1"/>
  <c r="U53" i="79"/>
  <c r="U90" i="86"/>
  <c r="L101" i="87"/>
  <c r="AB55" i="67"/>
  <c r="V55" i="67"/>
  <c r="X55" i="67" s="1"/>
  <c r="U99" i="86"/>
  <c r="U87" i="87"/>
  <c r="BD4" i="78"/>
  <c r="Q5" i="186"/>
  <c r="U89" i="87"/>
  <c r="L53" i="74"/>
  <c r="L4" i="74" s="1"/>
  <c r="V95" i="67"/>
  <c r="X95" i="67" s="1"/>
  <c r="AB95" i="67"/>
  <c r="U98" i="86"/>
  <c r="U31" i="74"/>
  <c r="AB79" i="67"/>
  <c r="V79" i="67"/>
  <c r="X79" i="67" s="1"/>
  <c r="AB79" i="66"/>
  <c r="V79" i="66"/>
  <c r="X79" i="66" s="1"/>
  <c r="R102" i="86"/>
  <c r="U78" i="86"/>
  <c r="AD78" i="86" s="1"/>
  <c r="U40" i="74"/>
  <c r="U94" i="87"/>
  <c r="U26" i="74"/>
  <c r="P101" i="87"/>
  <c r="N89" i="85"/>
  <c r="U76" i="77"/>
  <c r="U82" i="86"/>
  <c r="AD82" i="86" s="1"/>
  <c r="U82" i="202"/>
  <c r="U91" i="87"/>
  <c r="U25" i="74"/>
  <c r="U77" i="86"/>
  <c r="AD77" i="86" s="1"/>
  <c r="BA4" i="79"/>
  <c r="U78" i="202"/>
  <c r="V55" i="66"/>
  <c r="X55" i="66" s="1"/>
  <c r="AB55" i="66"/>
  <c r="O83" i="202"/>
  <c r="M19" i="35" s="1"/>
  <c r="U98" i="87"/>
  <c r="O102" i="86"/>
  <c r="U76" i="86"/>
  <c r="AD76" i="86" s="1"/>
  <c r="U94" i="86"/>
  <c r="U90" i="87"/>
  <c r="R89" i="85"/>
  <c r="U49" i="80"/>
  <c r="U76" i="202"/>
  <c r="U79" i="86"/>
  <c r="AD79" i="86" s="1"/>
  <c r="U97" i="86"/>
  <c r="U37" i="74"/>
  <c r="O53" i="74"/>
  <c r="M11" i="35" s="1"/>
  <c r="U95" i="87"/>
  <c r="AB69" i="65"/>
  <c r="AB96" i="65"/>
  <c r="AB94" i="65"/>
  <c r="V94" i="65"/>
  <c r="X94" i="65" s="1"/>
  <c r="AB100" i="65"/>
  <c r="V21" i="76"/>
  <c r="W21" i="76" s="1"/>
  <c r="AA21" i="76"/>
  <c r="V40" i="76"/>
  <c r="W40" i="76" s="1"/>
  <c r="V8" i="76"/>
  <c r="W8" i="76" s="1"/>
  <c r="N70" i="79"/>
  <c r="T70" i="79"/>
  <c r="T4" i="79" s="1"/>
  <c r="U51" i="79"/>
  <c r="AA51" i="79" s="1"/>
  <c r="AA95" i="81"/>
  <c r="V95" i="81"/>
  <c r="W95" i="81" s="1"/>
  <c r="AA99" i="81"/>
  <c r="V99" i="81"/>
  <c r="W99" i="81" s="1"/>
  <c r="V78" i="81"/>
  <c r="W78" i="81" s="1"/>
  <c r="AA78" i="81"/>
  <c r="AA56" i="76"/>
  <c r="AA16" i="76"/>
  <c r="V17" i="76"/>
  <c r="W17" i="76" s="1"/>
  <c r="AA17" i="76"/>
  <c r="V64" i="67"/>
  <c r="X64" i="67" s="1"/>
  <c r="AB64" i="67"/>
  <c r="AB102" i="67"/>
  <c r="V102" i="67"/>
  <c r="X102" i="67" s="1"/>
  <c r="AB87" i="67"/>
  <c r="V87" i="67"/>
  <c r="X87" i="67" s="1"/>
  <c r="V47" i="67"/>
  <c r="X47" i="67" s="1"/>
  <c r="AB47" i="67"/>
  <c r="V58" i="66"/>
  <c r="X58" i="66" s="1"/>
  <c r="V59" i="66"/>
  <c r="X59" i="66" s="1"/>
  <c r="AB59" i="66"/>
  <c r="V49" i="66"/>
  <c r="X49" i="66" s="1"/>
  <c r="AB49" i="66"/>
  <c r="V88" i="66"/>
  <c r="X88" i="66" s="1"/>
  <c r="AB88" i="66"/>
  <c r="V73" i="65"/>
  <c r="X73" i="65" s="1"/>
  <c r="AB73" i="65"/>
  <c r="V84" i="65"/>
  <c r="X84" i="65" s="1"/>
  <c r="AB84" i="65"/>
  <c r="AB103" i="65"/>
  <c r="V103" i="65"/>
  <c r="X103" i="65" s="1"/>
  <c r="V34" i="77"/>
  <c r="W34" i="77" s="1"/>
  <c r="V82" i="65"/>
  <c r="X82" i="65" s="1"/>
  <c r="AB82" i="65"/>
  <c r="U9" i="79"/>
  <c r="V93" i="67"/>
  <c r="X93" i="67" s="1"/>
  <c r="V41" i="76"/>
  <c r="W41" i="76" s="1"/>
  <c r="V83" i="66"/>
  <c r="X83" i="66" s="1"/>
  <c r="AB83" i="66"/>
  <c r="M70" i="79"/>
  <c r="U42" i="81"/>
  <c r="AA42" i="81" s="1"/>
  <c r="U57" i="77"/>
  <c r="AB68" i="65"/>
  <c r="V68" i="65"/>
  <c r="X68" i="65" s="1"/>
  <c r="V84" i="66"/>
  <c r="X84" i="66" s="1"/>
  <c r="AB84" i="66"/>
  <c r="U69" i="81"/>
  <c r="V69" i="81" s="1"/>
  <c r="W69" i="81" s="1"/>
  <c r="U44" i="81"/>
  <c r="V44" i="81" s="1"/>
  <c r="W44" i="81" s="1"/>
  <c r="U27" i="81"/>
  <c r="AA27" i="81" s="1"/>
  <c r="U63" i="81"/>
  <c r="AA63" i="81" s="1"/>
  <c r="U38" i="81"/>
  <c r="V38" i="81" s="1"/>
  <c r="W38" i="81" s="1"/>
  <c r="AB85" i="65"/>
  <c r="V85" i="65"/>
  <c r="X85" i="65" s="1"/>
  <c r="U79" i="81"/>
  <c r="AB85" i="66"/>
  <c r="V85" i="66"/>
  <c r="X85" i="66" s="1"/>
  <c r="V76" i="65"/>
  <c r="X76" i="65" s="1"/>
  <c r="AB76" i="65"/>
  <c r="U60" i="79"/>
  <c r="V74" i="65"/>
  <c r="X74" i="65" s="1"/>
  <c r="AB74" i="65"/>
  <c r="U72" i="81"/>
  <c r="AA72" i="81" s="1"/>
  <c r="V99" i="65"/>
  <c r="X99" i="65" s="1"/>
  <c r="AB99" i="65"/>
  <c r="V98" i="66"/>
  <c r="X98" i="66" s="1"/>
  <c r="AB98" i="66"/>
  <c r="AB79" i="65"/>
  <c r="V79" i="65"/>
  <c r="X79" i="65" s="1"/>
  <c r="AA59" i="79"/>
  <c r="V59" i="79"/>
  <c r="W59" i="79" s="1"/>
  <c r="V44" i="77"/>
  <c r="W44" i="77" s="1"/>
  <c r="AA44" i="77"/>
  <c r="AA88" i="77"/>
  <c r="V88" i="77"/>
  <c r="W88" i="77" s="1"/>
  <c r="AA13" i="77"/>
  <c r="V69" i="77"/>
  <c r="W69" i="77" s="1"/>
  <c r="AA69" i="77"/>
  <c r="L70" i="79"/>
  <c r="P70" i="79"/>
  <c r="N17" i="35" s="1"/>
  <c r="R70" i="79"/>
  <c r="P17" i="35" s="1"/>
  <c r="U85" i="81"/>
  <c r="V85" i="81" s="1"/>
  <c r="W85" i="81" s="1"/>
  <c r="U73" i="81"/>
  <c r="V73" i="81" s="1"/>
  <c r="W73" i="81" s="1"/>
  <c r="U66" i="81"/>
  <c r="V66" i="81" s="1"/>
  <c r="W66" i="81" s="1"/>
  <c r="AA97" i="81"/>
  <c r="V97" i="81"/>
  <c r="W97" i="81" s="1"/>
  <c r="AA55" i="80"/>
  <c r="V55" i="80"/>
  <c r="V49" i="76"/>
  <c r="W49" i="76" s="1"/>
  <c r="AA49" i="76"/>
  <c r="V57" i="76"/>
  <c r="W57" i="76" s="1"/>
  <c r="AA57" i="76"/>
  <c r="AB42" i="74"/>
  <c r="V42" i="74"/>
  <c r="V52" i="74"/>
  <c r="X52" i="74" s="1"/>
  <c r="AB52" i="74"/>
  <c r="AB69" i="67"/>
  <c r="V69" i="67"/>
  <c r="X69" i="67" s="1"/>
  <c r="AB77" i="67"/>
  <c r="V77" i="67"/>
  <c r="X77" i="67" s="1"/>
  <c r="V61" i="67"/>
  <c r="X61" i="67" s="1"/>
  <c r="AB61" i="67"/>
  <c r="V45" i="67"/>
  <c r="X45" i="67" s="1"/>
  <c r="AB45" i="67"/>
  <c r="AB50" i="66"/>
  <c r="V50" i="66"/>
  <c r="X50" i="66" s="1"/>
  <c r="V66" i="66"/>
  <c r="X66" i="66" s="1"/>
  <c r="AB66" i="66"/>
  <c r="V42" i="66"/>
  <c r="X42" i="66" s="1"/>
  <c r="AB42" i="66"/>
  <c r="AB82" i="66"/>
  <c r="V82" i="66"/>
  <c r="X82" i="66" s="1"/>
  <c r="V80" i="65"/>
  <c r="X80" i="65" s="1"/>
  <c r="AB80" i="65"/>
  <c r="AB78" i="65"/>
  <c r="V78" i="65"/>
  <c r="X78" i="65" s="1"/>
  <c r="U45" i="81"/>
  <c r="U48" i="81"/>
  <c r="U81" i="81"/>
  <c r="V73" i="66"/>
  <c r="X73" i="66" s="1"/>
  <c r="AB73" i="66"/>
  <c r="U51" i="81"/>
  <c r="AB86" i="66"/>
  <c r="V86" i="66"/>
  <c r="X86" i="66" s="1"/>
  <c r="AB66" i="65"/>
  <c r="V66" i="65"/>
  <c r="X66" i="65" s="1"/>
  <c r="O5" i="35"/>
  <c r="R4" i="65"/>
  <c r="M61" i="82"/>
  <c r="K16" i="35" s="1"/>
  <c r="M5" i="35"/>
  <c r="O4" i="65"/>
  <c r="T101" i="77"/>
  <c r="AB91" i="66"/>
  <c r="V91" i="66"/>
  <c r="X91" i="66" s="1"/>
  <c r="U60" i="82"/>
  <c r="U74" i="81"/>
  <c r="U53" i="77"/>
  <c r="AB63" i="65"/>
  <c r="V63" i="65"/>
  <c r="X63" i="65" s="1"/>
  <c r="U70" i="81"/>
  <c r="U51" i="77"/>
  <c r="AC51" i="77" s="1"/>
  <c r="U24" i="77"/>
  <c r="U33" i="81"/>
  <c r="V100" i="66"/>
  <c r="X100" i="66" s="1"/>
  <c r="AB100" i="66"/>
  <c r="U58" i="82"/>
  <c r="U63" i="79"/>
  <c r="AB70" i="65"/>
  <c r="V70" i="65"/>
  <c r="X70" i="65" s="1"/>
  <c r="U88" i="81"/>
  <c r="U76" i="81"/>
  <c r="R61" i="82"/>
  <c r="P16" i="35" s="1"/>
  <c r="O101" i="77"/>
  <c r="M18" i="35" s="1"/>
  <c r="U43" i="81"/>
  <c r="U52" i="81"/>
  <c r="U59" i="82"/>
  <c r="V81" i="66"/>
  <c r="X81" i="66" s="1"/>
  <c r="AB81" i="66"/>
  <c r="U22" i="77"/>
  <c r="AC22" i="77" s="1"/>
  <c r="U49" i="81"/>
  <c r="V75" i="65"/>
  <c r="X75" i="65" s="1"/>
  <c r="AB75" i="65"/>
  <c r="U52" i="77"/>
  <c r="AC52" i="77" s="1"/>
  <c r="U80" i="81"/>
  <c r="U64" i="79"/>
  <c r="U50" i="82"/>
  <c r="L61" i="82"/>
  <c r="J16" i="35" s="1"/>
  <c r="AB101" i="65"/>
  <c r="V101" i="65"/>
  <c r="X101" i="65" s="1"/>
  <c r="U30" i="81"/>
  <c r="P101" i="77"/>
  <c r="N18" i="35" s="1"/>
  <c r="U62" i="79"/>
  <c r="U68" i="81"/>
  <c r="U28" i="77"/>
  <c r="V87" i="65"/>
  <c r="X87" i="65" s="1"/>
  <c r="AB87" i="65"/>
  <c r="U65" i="77"/>
  <c r="AC65" i="77" s="1"/>
  <c r="U26" i="77"/>
  <c r="V77" i="66"/>
  <c r="X77" i="66" s="1"/>
  <c r="AB77" i="66"/>
  <c r="AB94" i="66"/>
  <c r="V94" i="66"/>
  <c r="X94" i="66" s="1"/>
  <c r="U24" i="81"/>
  <c r="U41" i="81"/>
  <c r="K5" i="35"/>
  <c r="M4" i="65"/>
  <c r="U54" i="81"/>
  <c r="AB97" i="65"/>
  <c r="V97" i="65"/>
  <c r="X97" i="65" s="1"/>
  <c r="T4" i="65"/>
  <c r="P5" i="35"/>
  <c r="AB72" i="65"/>
  <c r="V72" i="65"/>
  <c r="X72" i="65" s="1"/>
  <c r="T61" i="82"/>
  <c r="AB71" i="65"/>
  <c r="V71" i="65"/>
  <c r="X71" i="65" s="1"/>
  <c r="U21" i="77"/>
  <c r="L101" i="77"/>
  <c r="J18" i="35" s="1"/>
  <c r="U89" i="81"/>
  <c r="U54" i="77"/>
  <c r="AB72" i="66"/>
  <c r="V72" i="66"/>
  <c r="X72" i="66" s="1"/>
  <c r="V99" i="66"/>
  <c r="X99" i="66" s="1"/>
  <c r="AB99" i="66"/>
  <c r="V93" i="65"/>
  <c r="X93" i="65" s="1"/>
  <c r="AB93" i="65"/>
  <c r="U66" i="77"/>
  <c r="AC66" i="77" s="1"/>
  <c r="U65" i="81"/>
  <c r="V91" i="65"/>
  <c r="X91" i="65" s="1"/>
  <c r="AB91" i="65"/>
  <c r="AB65" i="65"/>
  <c r="V65" i="65"/>
  <c r="X65" i="65" s="1"/>
  <c r="U47" i="81"/>
  <c r="V93" i="66"/>
  <c r="X93" i="66" s="1"/>
  <c r="AB93" i="66"/>
  <c r="U67" i="81"/>
  <c r="N61" i="82"/>
  <c r="L16" i="35" s="1"/>
  <c r="U62" i="81"/>
  <c r="V83" i="65"/>
  <c r="X83" i="65" s="1"/>
  <c r="AB83" i="65"/>
  <c r="U50" i="81"/>
  <c r="AB76" i="66"/>
  <c r="V76" i="66"/>
  <c r="X76" i="66" s="1"/>
  <c r="U82" i="81"/>
  <c r="V78" i="66"/>
  <c r="X78" i="66" s="1"/>
  <c r="AB78" i="66"/>
  <c r="U32" i="77"/>
  <c r="J5" i="35"/>
  <c r="L4" i="65"/>
  <c r="U55" i="81"/>
  <c r="U28" i="81"/>
  <c r="U39" i="81"/>
  <c r="U61" i="79"/>
  <c r="U56" i="77"/>
  <c r="AC56" i="77" s="1"/>
  <c r="U65" i="79"/>
  <c r="U71" i="81"/>
  <c r="AB53" i="66"/>
  <c r="V53" i="66"/>
  <c r="X53" i="66" s="1"/>
  <c r="U46" i="81"/>
  <c r="U29" i="77"/>
  <c r="U77" i="81"/>
  <c r="O61" i="82"/>
  <c r="M16" i="35" s="1"/>
  <c r="V98" i="65"/>
  <c r="X98" i="65" s="1"/>
  <c r="AB98" i="65"/>
  <c r="M101" i="77"/>
  <c r="K18" i="35" s="1"/>
  <c r="U87" i="81"/>
  <c r="U64" i="81"/>
  <c r="N4" i="65"/>
  <c r="L5" i="35"/>
  <c r="U30" i="77"/>
  <c r="N5" i="35"/>
  <c r="P4" i="65"/>
  <c r="R101" i="77"/>
  <c r="P18" i="35" s="1"/>
  <c r="U75" i="81"/>
  <c r="U56" i="81"/>
  <c r="AB96" i="66"/>
  <c r="V96" i="66"/>
  <c r="X96" i="66" s="1"/>
  <c r="V45" i="66"/>
  <c r="X45" i="66" s="1"/>
  <c r="AB45" i="66"/>
  <c r="U25" i="77"/>
  <c r="U27" i="77"/>
  <c r="U32" i="81"/>
  <c r="U40" i="81"/>
  <c r="V86" i="65"/>
  <c r="X86" i="65" s="1"/>
  <c r="AB86" i="65"/>
  <c r="U31" i="81"/>
  <c r="U36" i="81"/>
  <c r="V144" i="78"/>
  <c r="AB144" i="78"/>
  <c r="U26" i="81"/>
  <c r="AB95" i="66"/>
  <c r="V95" i="66"/>
  <c r="X95" i="66" s="1"/>
  <c r="U53" i="81"/>
  <c r="U29" i="81"/>
  <c r="U35" i="81"/>
  <c r="AB87" i="66"/>
  <c r="V87" i="66"/>
  <c r="X87" i="66" s="1"/>
  <c r="AB64" i="65"/>
  <c r="V64" i="65"/>
  <c r="X64" i="65" s="1"/>
  <c r="U37" i="81"/>
  <c r="U55" i="77"/>
  <c r="P61" i="82"/>
  <c r="N16" i="35" s="1"/>
  <c r="N101" i="77"/>
  <c r="L18" i="35" s="1"/>
  <c r="AE21" i="35" l="1"/>
  <c r="V30" i="80"/>
  <c r="W30" i="80" s="1"/>
  <c r="AD139" i="78"/>
  <c r="V146" i="78"/>
  <c r="AB157" i="78"/>
  <c r="V37" i="77"/>
  <c r="W37" i="77" s="1"/>
  <c r="AA20" i="77"/>
  <c r="AA57" i="79"/>
  <c r="AA52" i="82"/>
  <c r="V40" i="82"/>
  <c r="W40" i="82" s="1"/>
  <c r="L9" i="35"/>
  <c r="L4" i="79"/>
  <c r="J17" i="35"/>
  <c r="N4" i="79"/>
  <c r="L17" i="35"/>
  <c r="O4" i="79"/>
  <c r="M17" i="35"/>
  <c r="M4" i="79"/>
  <c r="K17" i="35"/>
  <c r="K14" i="35"/>
  <c r="P4" i="80"/>
  <c r="N14" i="35"/>
  <c r="R4" i="80"/>
  <c r="P14" i="35"/>
  <c r="O4" i="80"/>
  <c r="M14" i="35"/>
  <c r="R4" i="76"/>
  <c r="P13" i="35"/>
  <c r="P4" i="76"/>
  <c r="N13" i="35"/>
  <c r="O4" i="76"/>
  <c r="M13" i="35"/>
  <c r="M4" i="76"/>
  <c r="K13" i="35"/>
  <c r="N4" i="76"/>
  <c r="L13" i="35"/>
  <c r="L4" i="75"/>
  <c r="J12" i="35"/>
  <c r="R4" i="75"/>
  <c r="AB147" i="78"/>
  <c r="AA57" i="202"/>
  <c r="AA59" i="81"/>
  <c r="AA83" i="81"/>
  <c r="V27" i="202"/>
  <c r="W27" i="202" s="1"/>
  <c r="V80" i="77"/>
  <c r="W80" i="77" s="1"/>
  <c r="V23" i="77"/>
  <c r="W23" i="77" s="1"/>
  <c r="V45" i="77"/>
  <c r="W45" i="77" s="1"/>
  <c r="AA67" i="77"/>
  <c r="AC67" i="77"/>
  <c r="AA70" i="77"/>
  <c r="V55" i="82"/>
  <c r="W55" i="82" s="1"/>
  <c r="AA32" i="82"/>
  <c r="AA31" i="76"/>
  <c r="T4" i="67"/>
  <c r="AB142" i="78"/>
  <c r="M4" i="67"/>
  <c r="V50" i="79"/>
  <c r="V19" i="77"/>
  <c r="W19" i="77" s="1"/>
  <c r="AA93" i="77"/>
  <c r="AA30" i="82"/>
  <c r="AA84" i="81"/>
  <c r="AA18" i="77"/>
  <c r="AC60" i="77"/>
  <c r="AA23" i="76"/>
  <c r="V43" i="77"/>
  <c r="W43" i="77" s="1"/>
  <c r="V60" i="77"/>
  <c r="W60" i="77" s="1"/>
  <c r="AA24" i="202"/>
  <c r="AB148" i="78"/>
  <c r="AB154" i="78"/>
  <c r="AB172" i="78"/>
  <c r="AB156" i="78"/>
  <c r="AB139" i="78"/>
  <c r="V172" i="78"/>
  <c r="X172" i="78" s="1"/>
  <c r="P4" i="67"/>
  <c r="AB90" i="75"/>
  <c r="V147" i="78"/>
  <c r="V154" i="78"/>
  <c r="V157" i="78"/>
  <c r="V174" i="78"/>
  <c r="X174" i="78" s="1"/>
  <c r="AD174" i="78"/>
  <c r="AB164" i="78"/>
  <c r="AD164" i="78"/>
  <c r="AB162" i="78"/>
  <c r="AD162" i="78"/>
  <c r="AB22" i="35"/>
  <c r="AA22" i="35"/>
  <c r="Y22" i="35"/>
  <c r="X22" i="35"/>
  <c r="Z22" i="35"/>
  <c r="AC22" i="35"/>
  <c r="V148" i="78"/>
  <c r="V156" i="78"/>
  <c r="V162" i="78"/>
  <c r="V142" i="78"/>
  <c r="AD108" i="65"/>
  <c r="R5" i="35" s="1"/>
  <c r="V141" i="78"/>
  <c r="X141" i="78" s="1"/>
  <c r="AD141" i="78"/>
  <c r="V158" i="78"/>
  <c r="AD158" i="78"/>
  <c r="V139" i="78"/>
  <c r="AB143" i="78"/>
  <c r="AD143" i="78"/>
  <c r="AB140" i="78"/>
  <c r="AD140" i="78"/>
  <c r="AB155" i="78"/>
  <c r="AD155" i="78"/>
  <c r="AB149" i="78"/>
  <c r="AD149" i="78"/>
  <c r="AB151" i="78"/>
  <c r="AD151" i="78"/>
  <c r="V159" i="78"/>
  <c r="AD159" i="78"/>
  <c r="V150" i="78"/>
  <c r="AD150" i="78"/>
  <c r="AD55" i="75"/>
  <c r="AB55" i="75"/>
  <c r="AB158" i="78"/>
  <c r="V155" i="78"/>
  <c r="V164" i="78"/>
  <c r="O4" i="67"/>
  <c r="J9" i="35"/>
  <c r="R4" i="67"/>
  <c r="U104" i="67"/>
  <c r="U4" i="67" s="1"/>
  <c r="V55" i="75"/>
  <c r="X55" i="75" s="1"/>
  <c r="AA31" i="202"/>
  <c r="V63" i="77"/>
  <c r="W63" i="77" s="1"/>
  <c r="AC90" i="77"/>
  <c r="V90" i="77"/>
  <c r="W90" i="77" s="1"/>
  <c r="AA92" i="77"/>
  <c r="V92" i="77"/>
  <c r="W92" i="77" s="1"/>
  <c r="V59" i="77"/>
  <c r="W59" i="77" s="1"/>
  <c r="AA58" i="77"/>
  <c r="V38" i="77"/>
  <c r="W38" i="77" s="1"/>
  <c r="AA22" i="76"/>
  <c r="AA61" i="81"/>
  <c r="V57" i="81"/>
  <c r="W57" i="81" s="1"/>
  <c r="V34" i="81"/>
  <c r="W34" i="81" s="1"/>
  <c r="V60" i="81"/>
  <c r="W60" i="81" s="1"/>
  <c r="V68" i="75"/>
  <c r="X68" i="75" s="1"/>
  <c r="V26" i="82"/>
  <c r="W26" i="82" s="1"/>
  <c r="AA26" i="202"/>
  <c r="AB174" i="78"/>
  <c r="AB159" i="78"/>
  <c r="L4" i="66"/>
  <c r="V149" i="78"/>
  <c r="V33" i="79"/>
  <c r="W33" i="79" s="1"/>
  <c r="V31" i="82"/>
  <c r="W31" i="82" s="1"/>
  <c r="V22" i="202"/>
  <c r="W22" i="202" s="1"/>
  <c r="AA17" i="77"/>
  <c r="V17" i="77"/>
  <c r="W17" i="77" s="1"/>
  <c r="AC9" i="82"/>
  <c r="AA9" i="82"/>
  <c r="AA29" i="202"/>
  <c r="V29" i="202"/>
  <c r="W29" i="202" s="1"/>
  <c r="V51" i="202"/>
  <c r="W51" i="202" s="1"/>
  <c r="AA51" i="202"/>
  <c r="AA13" i="202"/>
  <c r="V13" i="202"/>
  <c r="W13" i="202" s="1"/>
  <c r="AD63" i="75"/>
  <c r="V63" i="75"/>
  <c r="X63" i="75" s="1"/>
  <c r="AA25" i="202"/>
  <c r="V25" i="202"/>
  <c r="W25" i="202" s="1"/>
  <c r="V30" i="202"/>
  <c r="W30" i="202" s="1"/>
  <c r="AA30" i="202"/>
  <c r="V72" i="81"/>
  <c r="W72" i="81" s="1"/>
  <c r="AA17" i="79"/>
  <c r="V17" i="79"/>
  <c r="W17" i="79" s="1"/>
  <c r="AB89" i="75"/>
  <c r="V23" i="202"/>
  <c r="W23" i="202" s="1"/>
  <c r="AA23" i="202"/>
  <c r="V36" i="202"/>
  <c r="W36" i="202" s="1"/>
  <c r="AA36" i="202"/>
  <c r="AC22" i="80"/>
  <c r="V22" i="80"/>
  <c r="W22" i="80" s="1"/>
  <c r="AA12" i="202"/>
  <c r="V12" i="202"/>
  <c r="W12" i="202" s="1"/>
  <c r="AA38" i="202"/>
  <c r="V38" i="202"/>
  <c r="W38" i="202" s="1"/>
  <c r="V8" i="202"/>
  <c r="W8" i="202" s="1"/>
  <c r="AA8" i="202"/>
  <c r="V32" i="202"/>
  <c r="W32" i="202" s="1"/>
  <c r="AA32" i="202"/>
  <c r="V65" i="202"/>
  <c r="W65" i="202" s="1"/>
  <c r="AA65" i="202"/>
  <c r="AA25" i="79"/>
  <c r="V25" i="79"/>
  <c r="W25" i="79" s="1"/>
  <c r="V28" i="202"/>
  <c r="W28" i="202" s="1"/>
  <c r="AA28" i="202"/>
  <c r="AA70" i="202"/>
  <c r="V70" i="202"/>
  <c r="W70" i="202" s="1"/>
  <c r="V34" i="202"/>
  <c r="W34" i="202" s="1"/>
  <c r="AA34" i="202"/>
  <c r="V66" i="202"/>
  <c r="W66" i="202" s="1"/>
  <c r="AA52" i="79"/>
  <c r="V26" i="79"/>
  <c r="W26" i="79" s="1"/>
  <c r="V42" i="79"/>
  <c r="W42" i="79" s="1"/>
  <c r="AA44" i="202"/>
  <c r="AA60" i="202"/>
  <c r="AA43" i="202"/>
  <c r="AB141" i="78"/>
  <c r="V140" i="78"/>
  <c r="X140" i="78" s="1"/>
  <c r="V151" i="78"/>
  <c r="V143" i="78"/>
  <c r="AB80" i="86"/>
  <c r="AD80" i="86"/>
  <c r="AC58" i="77"/>
  <c r="AA15" i="79"/>
  <c r="AA21" i="79"/>
  <c r="V46" i="79"/>
  <c r="W46" i="79" s="1"/>
  <c r="V72" i="202"/>
  <c r="W72" i="202" s="1"/>
  <c r="AA45" i="202"/>
  <c r="AA53" i="202"/>
  <c r="V32" i="79"/>
  <c r="W32" i="79" s="1"/>
  <c r="V31" i="79"/>
  <c r="W31" i="79" s="1"/>
  <c r="AA19" i="79"/>
  <c r="V9" i="82"/>
  <c r="W9" i="82" s="1"/>
  <c r="L4" i="76"/>
  <c r="T4" i="76"/>
  <c r="AD89" i="85"/>
  <c r="R6" i="35" s="1"/>
  <c r="N4" i="80"/>
  <c r="AC17" i="82"/>
  <c r="V17" i="82"/>
  <c r="W17" i="82" s="1"/>
  <c r="V28" i="82"/>
  <c r="W28" i="82" s="1"/>
  <c r="AA28" i="82"/>
  <c r="AA37" i="79"/>
  <c r="V37" i="79"/>
  <c r="W37" i="79" s="1"/>
  <c r="AC12" i="76"/>
  <c r="V12" i="76"/>
  <c r="W12" i="76" s="1"/>
  <c r="AA54" i="202"/>
  <c r="V54" i="202"/>
  <c r="W54" i="202" s="1"/>
  <c r="V36" i="76"/>
  <c r="W36" i="76" s="1"/>
  <c r="AA36" i="76"/>
  <c r="AA23" i="79"/>
  <c r="V23" i="79"/>
  <c r="W23" i="79" s="1"/>
  <c r="V28" i="76"/>
  <c r="W28" i="76" s="1"/>
  <c r="AA28" i="76"/>
  <c r="AA63" i="202"/>
  <c r="V63" i="202"/>
  <c r="W63" i="202" s="1"/>
  <c r="AA40" i="79"/>
  <c r="V40" i="79"/>
  <c r="W40" i="79" s="1"/>
  <c r="AC17" i="80"/>
  <c r="V17" i="80"/>
  <c r="W17" i="80" s="1"/>
  <c r="V42" i="82"/>
  <c r="W42" i="82" s="1"/>
  <c r="AA42" i="82"/>
  <c r="V34" i="82"/>
  <c r="W34" i="82" s="1"/>
  <c r="AA34" i="82"/>
  <c r="AA35" i="79"/>
  <c r="V35" i="79"/>
  <c r="W35" i="79" s="1"/>
  <c r="V48" i="79"/>
  <c r="W48" i="79" s="1"/>
  <c r="AA48" i="79"/>
  <c r="AA45" i="79"/>
  <c r="V45" i="79"/>
  <c r="W45" i="79" s="1"/>
  <c r="AD61" i="75"/>
  <c r="V61" i="75"/>
  <c r="X61" i="75" s="1"/>
  <c r="AC10" i="82"/>
  <c r="V10" i="82"/>
  <c r="W10" i="82" s="1"/>
  <c r="AB108" i="65"/>
  <c r="AA18" i="79"/>
  <c r="V18" i="79"/>
  <c r="W18" i="79" s="1"/>
  <c r="V23" i="80"/>
  <c r="W23" i="80" s="1"/>
  <c r="AA23" i="80"/>
  <c r="V27" i="80"/>
  <c r="W27" i="80" s="1"/>
  <c r="AA27" i="80"/>
  <c r="V64" i="202"/>
  <c r="W64" i="202" s="1"/>
  <c r="AA64" i="202"/>
  <c r="V59" i="202"/>
  <c r="W59" i="202" s="1"/>
  <c r="AA59" i="202"/>
  <c r="V55" i="202"/>
  <c r="W55" i="202" s="1"/>
  <c r="AA55" i="202"/>
  <c r="AA19" i="82"/>
  <c r="AC19" i="82"/>
  <c r="V19" i="82"/>
  <c r="W19" i="82" s="1"/>
  <c r="AA29" i="80"/>
  <c r="V29" i="80"/>
  <c r="W29" i="80" s="1"/>
  <c r="AC16" i="80"/>
  <c r="V16" i="80"/>
  <c r="W16" i="80" s="1"/>
  <c r="AA43" i="79"/>
  <c r="V43" i="79"/>
  <c r="W43" i="79" s="1"/>
  <c r="AC12" i="80"/>
  <c r="V12" i="80"/>
  <c r="W12" i="80" s="1"/>
  <c r="AA22" i="79"/>
  <c r="V22" i="79"/>
  <c r="W22" i="79" s="1"/>
  <c r="AA16" i="79"/>
  <c r="V16" i="79"/>
  <c r="W16" i="79" s="1"/>
  <c r="AA34" i="79"/>
  <c r="V34" i="79"/>
  <c r="W34" i="79" s="1"/>
  <c r="AA49" i="202"/>
  <c r="V49" i="202"/>
  <c r="W49" i="202" s="1"/>
  <c r="AC11" i="82"/>
  <c r="V11" i="82"/>
  <c r="W11" i="82" s="1"/>
  <c r="AA24" i="76"/>
  <c r="V24" i="76"/>
  <c r="W24" i="76" s="1"/>
  <c r="AA47" i="202"/>
  <c r="V47" i="202"/>
  <c r="W47" i="202" s="1"/>
  <c r="AA11" i="202"/>
  <c r="V11" i="202"/>
  <c r="W11" i="202" s="1"/>
  <c r="V38" i="82"/>
  <c r="W38" i="82" s="1"/>
  <c r="AA38" i="82"/>
  <c r="AD60" i="75"/>
  <c r="V60" i="75"/>
  <c r="X60" i="75" s="1"/>
  <c r="AC25" i="82"/>
  <c r="V25" i="82"/>
  <c r="W25" i="82" s="1"/>
  <c r="AD57" i="75"/>
  <c r="V57" i="75"/>
  <c r="X57" i="75" s="1"/>
  <c r="V36" i="82"/>
  <c r="W36" i="82" s="1"/>
  <c r="AA36" i="82"/>
  <c r="V48" i="202"/>
  <c r="W48" i="202" s="1"/>
  <c r="AA48" i="202"/>
  <c r="AA69" i="202"/>
  <c r="V69" i="202"/>
  <c r="W69" i="202" s="1"/>
  <c r="AB69" i="75"/>
  <c r="V69" i="75"/>
  <c r="X69" i="75" s="1"/>
  <c r="V67" i="75"/>
  <c r="X67" i="75" s="1"/>
  <c r="AB67" i="75"/>
  <c r="V28" i="79"/>
  <c r="W28" i="79" s="1"/>
  <c r="AA28" i="79"/>
  <c r="AA47" i="79"/>
  <c r="V47" i="79"/>
  <c r="W47" i="79" s="1"/>
  <c r="V27" i="82"/>
  <c r="W27" i="82" s="1"/>
  <c r="AA27" i="82"/>
  <c r="AA33" i="76"/>
  <c r="V33" i="76"/>
  <c r="W33" i="76" s="1"/>
  <c r="V52" i="202"/>
  <c r="W52" i="202" s="1"/>
  <c r="AA52" i="202"/>
  <c r="AA9" i="202"/>
  <c r="V9" i="202"/>
  <c r="W9" i="202" s="1"/>
  <c r="AA29" i="82"/>
  <c r="V29" i="82"/>
  <c r="W29" i="82" s="1"/>
  <c r="AD62" i="75"/>
  <c r="V62" i="75"/>
  <c r="X62" i="75" s="1"/>
  <c r="AC14" i="80"/>
  <c r="V14" i="80"/>
  <c r="W14" i="80" s="1"/>
  <c r="AA38" i="76"/>
  <c r="V38" i="76"/>
  <c r="W38" i="76" s="1"/>
  <c r="AA39" i="202"/>
  <c r="V39" i="202"/>
  <c r="W39" i="202" s="1"/>
  <c r="AA71" i="202"/>
  <c r="V71" i="202"/>
  <c r="W71" i="202" s="1"/>
  <c r="AA68" i="202"/>
  <c r="V68" i="202"/>
  <c r="W68" i="202" s="1"/>
  <c r="AD56" i="75"/>
  <c r="V56" i="75"/>
  <c r="X56" i="75" s="1"/>
  <c r="V74" i="202"/>
  <c r="W74" i="202" s="1"/>
  <c r="AA74" i="202"/>
  <c r="V21" i="74"/>
  <c r="X21" i="74" s="1"/>
  <c r="AD21" i="74"/>
  <c r="AC15" i="80"/>
  <c r="V15" i="80"/>
  <c r="W15" i="80" s="1"/>
  <c r="V40" i="202"/>
  <c r="W40" i="202" s="1"/>
  <c r="AA40" i="202"/>
  <c r="AC11" i="80"/>
  <c r="V11" i="80"/>
  <c r="W11" i="80" s="1"/>
  <c r="V31" i="80"/>
  <c r="W31" i="80" s="1"/>
  <c r="AA31" i="80"/>
  <c r="AA33" i="82"/>
  <c r="V33" i="82"/>
  <c r="W33" i="82" s="1"/>
  <c r="AA35" i="76"/>
  <c r="V35" i="76"/>
  <c r="W35" i="76" s="1"/>
  <c r="AA61" i="202"/>
  <c r="V61" i="202"/>
  <c r="W61" i="202" s="1"/>
  <c r="AC12" i="82"/>
  <c r="V12" i="82"/>
  <c r="W12" i="82" s="1"/>
  <c r="V10" i="79"/>
  <c r="W10" i="79" s="1"/>
  <c r="AA10" i="79"/>
  <c r="AA24" i="82"/>
  <c r="AC24" i="82"/>
  <c r="V24" i="82"/>
  <c r="W24" i="82" s="1"/>
  <c r="AA41" i="202"/>
  <c r="V41" i="202"/>
  <c r="W41" i="202" s="1"/>
  <c r="V34" i="76"/>
  <c r="W34" i="76" s="1"/>
  <c r="AA34" i="76"/>
  <c r="AC105" i="81"/>
  <c r="R15" i="35" s="1"/>
  <c r="AA62" i="202"/>
  <c r="V62" i="202"/>
  <c r="W62" i="202" s="1"/>
  <c r="AC16" i="82"/>
  <c r="V16" i="82"/>
  <c r="W16" i="82" s="1"/>
  <c r="AA27" i="79"/>
  <c r="V27" i="79"/>
  <c r="W27" i="79" s="1"/>
  <c r="AC13" i="80"/>
  <c r="V13" i="80"/>
  <c r="W13" i="80" s="1"/>
  <c r="AC23" i="82"/>
  <c r="V23" i="82"/>
  <c r="W23" i="82" s="1"/>
  <c r="AA75" i="202"/>
  <c r="V75" i="202"/>
  <c r="W75" i="202" s="1"/>
  <c r="AC20" i="82"/>
  <c r="V20" i="82"/>
  <c r="W20" i="82" s="1"/>
  <c r="AA42" i="202"/>
  <c r="V42" i="202"/>
  <c r="W42" i="202" s="1"/>
  <c r="V14" i="76"/>
  <c r="W14" i="76" s="1"/>
  <c r="AC14" i="76"/>
  <c r="AC20" i="80"/>
  <c r="V20" i="80"/>
  <c r="W20" i="80" s="1"/>
  <c r="AA50" i="202"/>
  <c r="V50" i="202"/>
  <c r="W50" i="202" s="1"/>
  <c r="AA36" i="79"/>
  <c r="V36" i="79"/>
  <c r="W36" i="79" s="1"/>
  <c r="AA38" i="79"/>
  <c r="V38" i="79"/>
  <c r="W38" i="79" s="1"/>
  <c r="V64" i="75"/>
  <c r="X64" i="75" s="1"/>
  <c r="AB64" i="75"/>
  <c r="AA24" i="79"/>
  <c r="V24" i="79"/>
  <c r="W24" i="79" s="1"/>
  <c r="AC22" i="82"/>
  <c r="V22" i="82"/>
  <c r="W22" i="82" s="1"/>
  <c r="V73" i="202"/>
  <c r="W73" i="202" s="1"/>
  <c r="AA73" i="202"/>
  <c r="AA27" i="76"/>
  <c r="V27" i="76"/>
  <c r="W27" i="76" s="1"/>
  <c r="AA14" i="79"/>
  <c r="V14" i="79"/>
  <c r="W14" i="79" s="1"/>
  <c r="V37" i="76"/>
  <c r="W37" i="76" s="1"/>
  <c r="AA37" i="76"/>
  <c r="V29" i="76"/>
  <c r="W29" i="76" s="1"/>
  <c r="AA29" i="76"/>
  <c r="V67" i="202"/>
  <c r="W67" i="202" s="1"/>
  <c r="AA67" i="202"/>
  <c r="AD58" i="75"/>
  <c r="V58" i="75"/>
  <c r="X58" i="75" s="1"/>
  <c r="U108" i="65"/>
  <c r="U4" i="65" s="1"/>
  <c r="AA45" i="82"/>
  <c r="AA32" i="76"/>
  <c r="V32" i="76"/>
  <c r="W32" i="76" s="1"/>
  <c r="AC13" i="82"/>
  <c r="V13" i="82"/>
  <c r="W13" i="82" s="1"/>
  <c r="AC18" i="82"/>
  <c r="V18" i="82"/>
  <c r="W18" i="82" s="1"/>
  <c r="AA41" i="79"/>
  <c r="V41" i="79"/>
  <c r="W41" i="79" s="1"/>
  <c r="AA46" i="202"/>
  <c r="V46" i="202"/>
  <c r="W46" i="202" s="1"/>
  <c r="AA14" i="82"/>
  <c r="AC14" i="82"/>
  <c r="V14" i="82"/>
  <c r="W14" i="82" s="1"/>
  <c r="AA28" i="80"/>
  <c r="V28" i="80"/>
  <c r="W28" i="80" s="1"/>
  <c r="AB92" i="86"/>
  <c r="V92" i="86"/>
  <c r="X92" i="86" s="1"/>
  <c r="V37" i="82"/>
  <c r="W37" i="82" s="1"/>
  <c r="AA37" i="82"/>
  <c r="AA58" i="202"/>
  <c r="V58" i="202"/>
  <c r="W58" i="202" s="1"/>
  <c r="AA32" i="80"/>
  <c r="V32" i="80"/>
  <c r="W32" i="80" s="1"/>
  <c r="AA26" i="76"/>
  <c r="V26" i="76"/>
  <c r="W26" i="76" s="1"/>
  <c r="V19" i="80"/>
  <c r="W19" i="80" s="1"/>
  <c r="AC19" i="80"/>
  <c r="AC21" i="80"/>
  <c r="V21" i="80"/>
  <c r="W21" i="80" s="1"/>
  <c r="AB22" i="74"/>
  <c r="V22" i="74"/>
  <c r="X22" i="74" s="1"/>
  <c r="V18" i="74"/>
  <c r="X18" i="74" s="1"/>
  <c r="AD18" i="74"/>
  <c r="V10" i="202"/>
  <c r="W10" i="202" s="1"/>
  <c r="AA10" i="202"/>
  <c r="AA43" i="82"/>
  <c r="V43" i="82"/>
  <c r="W43" i="82" s="1"/>
  <c r="AC18" i="80"/>
  <c r="V18" i="80"/>
  <c r="W18" i="80" s="1"/>
  <c r="AA11" i="79"/>
  <c r="V11" i="79"/>
  <c r="W11" i="79" s="1"/>
  <c r="AC21" i="82"/>
  <c r="V21" i="82"/>
  <c r="W21" i="82" s="1"/>
  <c r="AA13" i="79"/>
  <c r="V13" i="79"/>
  <c r="W13" i="79" s="1"/>
  <c r="AC15" i="82"/>
  <c r="V15" i="82"/>
  <c r="W15" i="82" s="1"/>
  <c r="AA12" i="77"/>
  <c r="V12" i="77"/>
  <c r="W12" i="77" s="1"/>
  <c r="V30" i="79"/>
  <c r="W30" i="79" s="1"/>
  <c r="AA30" i="79"/>
  <c r="V65" i="75"/>
  <c r="X65" i="75" s="1"/>
  <c r="AB65" i="75"/>
  <c r="AA30" i="76"/>
  <c r="V30" i="76"/>
  <c r="W30" i="76" s="1"/>
  <c r="V43" i="80"/>
  <c r="W43" i="80" s="1"/>
  <c r="AA43" i="80"/>
  <c r="AA35" i="82"/>
  <c r="V35" i="82"/>
  <c r="W35" i="82" s="1"/>
  <c r="AA20" i="79"/>
  <c r="V20" i="79"/>
  <c r="W20" i="79" s="1"/>
  <c r="AA29" i="79"/>
  <c r="V29" i="79"/>
  <c r="W29" i="79" s="1"/>
  <c r="AD59" i="75"/>
  <c r="V59" i="75"/>
  <c r="X59" i="75" s="1"/>
  <c r="V41" i="82"/>
  <c r="W41" i="82" s="1"/>
  <c r="AA41" i="82"/>
  <c r="AA24" i="80"/>
  <c r="V24" i="80"/>
  <c r="W24" i="80" s="1"/>
  <c r="AA12" i="79"/>
  <c r="V12" i="79"/>
  <c r="W12" i="79" s="1"/>
  <c r="V56" i="202"/>
  <c r="W56" i="202" s="1"/>
  <c r="AA56" i="202"/>
  <c r="V26" i="80"/>
  <c r="W26" i="80" s="1"/>
  <c r="AA26" i="80"/>
  <c r="V57" i="77"/>
  <c r="W57" i="77" s="1"/>
  <c r="AC57" i="77"/>
  <c r="AA78" i="77"/>
  <c r="V58" i="79"/>
  <c r="W58" i="79" s="1"/>
  <c r="V54" i="79"/>
  <c r="W54" i="79" s="1"/>
  <c r="AA69" i="79"/>
  <c r="V47" i="82"/>
  <c r="W47" i="82" s="1"/>
  <c r="AB100" i="87"/>
  <c r="AA57" i="77"/>
  <c r="V57" i="82"/>
  <c r="W57" i="82" s="1"/>
  <c r="AA45" i="80"/>
  <c r="U61" i="76"/>
  <c r="U4" i="76" s="1"/>
  <c r="T4" i="75"/>
  <c r="AB21" i="74"/>
  <c r="AB18" i="74"/>
  <c r="N7" i="35"/>
  <c r="T4" i="66"/>
  <c r="AA67" i="79"/>
  <c r="V39" i="80"/>
  <c r="W39" i="80" s="1"/>
  <c r="AA14" i="76"/>
  <c r="P4" i="35"/>
  <c r="R4" i="78"/>
  <c r="P4" i="75"/>
  <c r="AA56" i="79"/>
  <c r="AB78" i="75"/>
  <c r="O4" i="66"/>
  <c r="N4" i="66"/>
  <c r="O4" i="75"/>
  <c r="U95" i="75"/>
  <c r="U4" i="75" s="1"/>
  <c r="N4" i="75"/>
  <c r="M4" i="75"/>
  <c r="V33" i="80"/>
  <c r="W33" i="80" s="1"/>
  <c r="U102" i="66"/>
  <c r="U4" i="66" s="1"/>
  <c r="O7" i="35"/>
  <c r="K7" i="35"/>
  <c r="AB76" i="75"/>
  <c r="V54" i="82"/>
  <c r="W54" i="82" s="1"/>
  <c r="AB84" i="86"/>
  <c r="V42" i="80"/>
  <c r="W42" i="80" s="1"/>
  <c r="AA42" i="80"/>
  <c r="V19" i="74"/>
  <c r="X19" i="74" s="1"/>
  <c r="AB19" i="74"/>
  <c r="V47" i="80"/>
  <c r="W47" i="80" s="1"/>
  <c r="AA47" i="80"/>
  <c r="AB83" i="75"/>
  <c r="V83" i="75"/>
  <c r="X83" i="75" s="1"/>
  <c r="AB72" i="75"/>
  <c r="V72" i="75"/>
  <c r="X72" i="75" s="1"/>
  <c r="AA53" i="82"/>
  <c r="V53" i="82"/>
  <c r="W53" i="82" s="1"/>
  <c r="V16" i="74"/>
  <c r="X16" i="74" s="1"/>
  <c r="AB16" i="74"/>
  <c r="V54" i="75"/>
  <c r="X54" i="75" s="1"/>
  <c r="AB54" i="75"/>
  <c r="AD73" i="87"/>
  <c r="V73" i="87"/>
  <c r="X73" i="87" s="1"/>
  <c r="V77" i="75"/>
  <c r="X77" i="75" s="1"/>
  <c r="AB77" i="75"/>
  <c r="AA38" i="80"/>
  <c r="V38" i="80"/>
  <c r="W38" i="80" s="1"/>
  <c r="V55" i="79"/>
  <c r="W55" i="79" s="1"/>
  <c r="AA55" i="79"/>
  <c r="V74" i="75"/>
  <c r="X74" i="75" s="1"/>
  <c r="AB74" i="75"/>
  <c r="AD81" i="87"/>
  <c r="V81" i="87"/>
  <c r="X81" i="87" s="1"/>
  <c r="AA56" i="82"/>
  <c r="V56" i="82"/>
  <c r="W56" i="82" s="1"/>
  <c r="V23" i="74"/>
  <c r="X23" i="74" s="1"/>
  <c r="AB23" i="74"/>
  <c r="AD68" i="87"/>
  <c r="V68" i="87"/>
  <c r="X68" i="87" s="1"/>
  <c r="V70" i="75"/>
  <c r="X70" i="75" s="1"/>
  <c r="AB70" i="75"/>
  <c r="AD69" i="87"/>
  <c r="V69" i="87"/>
  <c r="X69" i="87" s="1"/>
  <c r="AD72" i="87"/>
  <c r="V72" i="87"/>
  <c r="X72" i="87" s="1"/>
  <c r="V75" i="75"/>
  <c r="X75" i="75" s="1"/>
  <c r="AB75" i="75"/>
  <c r="V48" i="82"/>
  <c r="W48" i="82" s="1"/>
  <c r="AA48" i="82"/>
  <c r="AB79" i="75"/>
  <c r="V79" i="75"/>
  <c r="X79" i="75" s="1"/>
  <c r="AD74" i="87"/>
  <c r="V74" i="87"/>
  <c r="X74" i="87" s="1"/>
  <c r="V86" i="75"/>
  <c r="X86" i="75" s="1"/>
  <c r="AB86" i="75"/>
  <c r="V71" i="75"/>
  <c r="X71" i="75" s="1"/>
  <c r="AB71" i="75"/>
  <c r="V9" i="80"/>
  <c r="W9" i="80" s="1"/>
  <c r="AA9" i="80"/>
  <c r="V88" i="75"/>
  <c r="X88" i="75" s="1"/>
  <c r="AB88" i="75"/>
  <c r="AD82" i="87"/>
  <c r="V82" i="87"/>
  <c r="X82" i="87" s="1"/>
  <c r="AD76" i="87"/>
  <c r="V76" i="87"/>
  <c r="X76" i="87" s="1"/>
  <c r="V101" i="86"/>
  <c r="X101" i="86" s="1"/>
  <c r="AB101" i="86"/>
  <c r="V35" i="80"/>
  <c r="W35" i="80" s="1"/>
  <c r="AA35" i="80"/>
  <c r="V46" i="80"/>
  <c r="W46" i="80" s="1"/>
  <c r="AA46" i="80"/>
  <c r="V34" i="80"/>
  <c r="W34" i="80" s="1"/>
  <c r="AA34" i="80"/>
  <c r="V20" i="74"/>
  <c r="X20" i="74" s="1"/>
  <c r="AB20" i="74"/>
  <c r="AB82" i="75"/>
  <c r="V82" i="75"/>
  <c r="X82" i="75" s="1"/>
  <c r="V10" i="80"/>
  <c r="W10" i="80" s="1"/>
  <c r="AA10" i="80"/>
  <c r="AA40" i="80"/>
  <c r="V40" i="80"/>
  <c r="W40" i="80" s="1"/>
  <c r="V80" i="75"/>
  <c r="X80" i="75" s="1"/>
  <c r="AB80" i="75"/>
  <c r="AD71" i="87"/>
  <c r="V71" i="87"/>
  <c r="X71" i="87" s="1"/>
  <c r="V85" i="75"/>
  <c r="X85" i="75" s="1"/>
  <c r="AB85" i="75"/>
  <c r="AB73" i="75"/>
  <c r="V73" i="75"/>
  <c r="X73" i="75" s="1"/>
  <c r="AB17" i="74"/>
  <c r="V17" i="74"/>
  <c r="X17" i="74" s="1"/>
  <c r="V37" i="80"/>
  <c r="W37" i="80" s="1"/>
  <c r="AA37" i="80"/>
  <c r="V87" i="75"/>
  <c r="X87" i="75" s="1"/>
  <c r="AB87" i="75"/>
  <c r="AA68" i="79"/>
  <c r="V68" i="79"/>
  <c r="W68" i="79" s="1"/>
  <c r="AB24" i="74"/>
  <c r="V24" i="74"/>
  <c r="X24" i="74" s="1"/>
  <c r="AD75" i="87"/>
  <c r="V75" i="87"/>
  <c r="X75" i="87" s="1"/>
  <c r="AA41" i="80"/>
  <c r="V41" i="80"/>
  <c r="W41" i="80" s="1"/>
  <c r="V84" i="75"/>
  <c r="X84" i="75" s="1"/>
  <c r="AB84" i="75"/>
  <c r="AD70" i="87"/>
  <c r="V70" i="87"/>
  <c r="X70" i="87" s="1"/>
  <c r="V81" i="75"/>
  <c r="X81" i="75" s="1"/>
  <c r="AB81" i="75"/>
  <c r="V36" i="80"/>
  <c r="W36" i="80" s="1"/>
  <c r="AA36" i="80"/>
  <c r="V49" i="79"/>
  <c r="W49" i="79" s="1"/>
  <c r="AA77" i="202"/>
  <c r="AA77" i="77"/>
  <c r="R4" i="202"/>
  <c r="L4" i="202"/>
  <c r="N4" i="202"/>
  <c r="M4" i="202"/>
  <c r="P4" i="202"/>
  <c r="T4" i="202"/>
  <c r="O4" i="202"/>
  <c r="AB100" i="86"/>
  <c r="M4" i="80"/>
  <c r="T4" i="80"/>
  <c r="L4" i="80"/>
  <c r="AD104" i="67"/>
  <c r="R9" i="35" s="1"/>
  <c r="AA80" i="202"/>
  <c r="U83" i="202"/>
  <c r="U4" i="202" s="1"/>
  <c r="AA85" i="81"/>
  <c r="AA38" i="81"/>
  <c r="P10" i="35"/>
  <c r="V77" i="87"/>
  <c r="X77" i="87" s="1"/>
  <c r="AD77" i="87"/>
  <c r="V51" i="79"/>
  <c r="W51" i="79" s="1"/>
  <c r="R4" i="79"/>
  <c r="J11" i="35"/>
  <c r="M4" i="74"/>
  <c r="V63" i="81"/>
  <c r="W63" i="81" s="1"/>
  <c r="U58" i="80"/>
  <c r="U4" i="80" s="1"/>
  <c r="M10" i="35"/>
  <c r="AB77" i="87"/>
  <c r="L10" i="35"/>
  <c r="R4" i="87"/>
  <c r="V80" i="86"/>
  <c r="X80" i="86" s="1"/>
  <c r="P4" i="74"/>
  <c r="R4" i="74"/>
  <c r="N4" i="74"/>
  <c r="U53" i="74"/>
  <c r="U4" i="74" s="1"/>
  <c r="V85" i="87"/>
  <c r="X85" i="87" s="1"/>
  <c r="AB85" i="87"/>
  <c r="AB99" i="87"/>
  <c r="V99" i="87"/>
  <c r="X99" i="87" s="1"/>
  <c r="V76" i="202"/>
  <c r="W76" i="202" s="1"/>
  <c r="AA76" i="202"/>
  <c r="AB77" i="86"/>
  <c r="V77" i="86"/>
  <c r="X77" i="86" s="1"/>
  <c r="V82" i="86"/>
  <c r="X82" i="86" s="1"/>
  <c r="AB82" i="86"/>
  <c r="L6" i="35"/>
  <c r="N4" i="85"/>
  <c r="V94" i="87"/>
  <c r="X94" i="87" s="1"/>
  <c r="AB94" i="87"/>
  <c r="AB87" i="87"/>
  <c r="V87" i="87"/>
  <c r="X87" i="87" s="1"/>
  <c r="J10" i="35"/>
  <c r="L4" i="87"/>
  <c r="V93" i="86"/>
  <c r="X93" i="86" s="1"/>
  <c r="AB93" i="86"/>
  <c r="K6" i="35"/>
  <c r="M4" i="85"/>
  <c r="V36" i="74"/>
  <c r="X36" i="74" s="1"/>
  <c r="AB36" i="74"/>
  <c r="AB87" i="86"/>
  <c r="V87" i="86"/>
  <c r="X87" i="86" s="1"/>
  <c r="V30" i="74"/>
  <c r="X30" i="74" s="1"/>
  <c r="AB30" i="74"/>
  <c r="V82" i="202"/>
  <c r="W82" i="202" s="1"/>
  <c r="AA82" i="202"/>
  <c r="AB26" i="74"/>
  <c r="V26" i="74"/>
  <c r="X26" i="74" s="1"/>
  <c r="V89" i="87"/>
  <c r="X89" i="87" s="1"/>
  <c r="AB89" i="87"/>
  <c r="T4" i="85"/>
  <c r="P6" i="35"/>
  <c r="V97" i="87"/>
  <c r="X97" i="87" s="1"/>
  <c r="AB97" i="87"/>
  <c r="P8" i="35"/>
  <c r="T4" i="86"/>
  <c r="AB90" i="87"/>
  <c r="V90" i="87"/>
  <c r="X90" i="87" s="1"/>
  <c r="V25" i="74"/>
  <c r="X25" i="74" s="1"/>
  <c r="AB25" i="74"/>
  <c r="V90" i="86"/>
  <c r="X90" i="86" s="1"/>
  <c r="AB90" i="86"/>
  <c r="V83" i="86"/>
  <c r="X83" i="86" s="1"/>
  <c r="AB83" i="86"/>
  <c r="AB92" i="87"/>
  <c r="V92" i="87"/>
  <c r="X92" i="87" s="1"/>
  <c r="AB80" i="87"/>
  <c r="V80" i="87"/>
  <c r="X80" i="87" s="1"/>
  <c r="T4" i="74"/>
  <c r="V81" i="86"/>
  <c r="X81" i="86" s="1"/>
  <c r="AB81" i="86"/>
  <c r="AA48" i="80"/>
  <c r="V48" i="80"/>
  <c r="W48" i="80" s="1"/>
  <c r="V91" i="86"/>
  <c r="X91" i="86" s="1"/>
  <c r="AB91" i="86"/>
  <c r="AA52" i="80"/>
  <c r="V52" i="80"/>
  <c r="W52" i="80" s="1"/>
  <c r="O4" i="85"/>
  <c r="M6" i="35"/>
  <c r="AB89" i="86"/>
  <c r="V89" i="86"/>
  <c r="X89" i="86" s="1"/>
  <c r="V79" i="86"/>
  <c r="X79" i="86" s="1"/>
  <c r="AB79" i="86"/>
  <c r="V95" i="86"/>
  <c r="X95" i="86" s="1"/>
  <c r="AB95" i="86"/>
  <c r="V95" i="87"/>
  <c r="X95" i="87" s="1"/>
  <c r="AB95" i="87"/>
  <c r="V94" i="86"/>
  <c r="X94" i="86" s="1"/>
  <c r="AB94" i="86"/>
  <c r="P4" i="87"/>
  <c r="N10" i="35"/>
  <c r="V40" i="74"/>
  <c r="X40" i="74" s="1"/>
  <c r="AB40" i="74"/>
  <c r="U101" i="87"/>
  <c r="U4" i="87" s="1"/>
  <c r="V31" i="74"/>
  <c r="X31" i="74" s="1"/>
  <c r="AB31" i="74"/>
  <c r="V79" i="87"/>
  <c r="X79" i="87" s="1"/>
  <c r="AB79" i="87"/>
  <c r="V8" i="82"/>
  <c r="W8" i="82" s="1"/>
  <c r="AA8" i="82"/>
  <c r="V81" i="202"/>
  <c r="W81" i="202" s="1"/>
  <c r="AA81" i="202"/>
  <c r="AB85" i="86"/>
  <c r="V85" i="86"/>
  <c r="X85" i="86" s="1"/>
  <c r="V50" i="80"/>
  <c r="W50" i="80" s="1"/>
  <c r="AA50" i="80"/>
  <c r="AB34" i="74"/>
  <c r="V34" i="74"/>
  <c r="X34" i="74" s="1"/>
  <c r="V78" i="87"/>
  <c r="X78" i="87" s="1"/>
  <c r="AB78" i="87"/>
  <c r="L4" i="85"/>
  <c r="J6" i="35"/>
  <c r="P4" i="85"/>
  <c r="N6" i="35"/>
  <c r="AA46" i="82"/>
  <c r="V46" i="82"/>
  <c r="W46" i="82" s="1"/>
  <c r="L8" i="35"/>
  <c r="N4" i="86"/>
  <c r="O4" i="74"/>
  <c r="AB76" i="86"/>
  <c r="V76" i="86"/>
  <c r="X76" i="86" s="1"/>
  <c r="M4" i="86"/>
  <c r="K8" i="35"/>
  <c r="AB29" i="74"/>
  <c r="V29" i="74"/>
  <c r="X29" i="74" s="1"/>
  <c r="AA8" i="80"/>
  <c r="V8" i="80"/>
  <c r="W8" i="80" s="1"/>
  <c r="AB96" i="86"/>
  <c r="V96" i="86"/>
  <c r="X96" i="86" s="1"/>
  <c r="U89" i="85"/>
  <c r="U4" i="85" s="1"/>
  <c r="AB37" i="74"/>
  <c r="V37" i="74"/>
  <c r="X37" i="74" s="1"/>
  <c r="O4" i="86"/>
  <c r="M8" i="35"/>
  <c r="AA76" i="77"/>
  <c r="V76" i="77"/>
  <c r="W76" i="77" s="1"/>
  <c r="V99" i="86"/>
  <c r="X99" i="86" s="1"/>
  <c r="AB99" i="86"/>
  <c r="AB83" i="87"/>
  <c r="V83" i="87"/>
  <c r="X83" i="87" s="1"/>
  <c r="P4" i="86"/>
  <c r="N8" i="35"/>
  <c r="V32" i="74"/>
  <c r="X32" i="74" s="1"/>
  <c r="AB32" i="74"/>
  <c r="AA8" i="79"/>
  <c r="V8" i="79"/>
  <c r="W8" i="79" s="1"/>
  <c r="V86" i="87"/>
  <c r="X86" i="87" s="1"/>
  <c r="AB86" i="87"/>
  <c r="V35" i="74"/>
  <c r="X35" i="74" s="1"/>
  <c r="AB35" i="74"/>
  <c r="L4" i="86"/>
  <c r="J8" i="35"/>
  <c r="AB33" i="74"/>
  <c r="V33" i="74"/>
  <c r="X33" i="74" s="1"/>
  <c r="AA66" i="81"/>
  <c r="V42" i="81"/>
  <c r="W42" i="81" s="1"/>
  <c r="AB97" i="86"/>
  <c r="V97" i="86"/>
  <c r="X97" i="86" s="1"/>
  <c r="V49" i="80"/>
  <c r="W49" i="80" s="1"/>
  <c r="AA49" i="80"/>
  <c r="AB78" i="86"/>
  <c r="V78" i="86"/>
  <c r="X78" i="86" s="1"/>
  <c r="AA53" i="79"/>
  <c r="V53" i="79"/>
  <c r="W53" i="79" s="1"/>
  <c r="AB38" i="74"/>
  <c r="V38" i="74"/>
  <c r="X38" i="74" s="1"/>
  <c r="AB88" i="86"/>
  <c r="V88" i="86"/>
  <c r="X88" i="86" s="1"/>
  <c r="AB86" i="86"/>
  <c r="V86" i="86"/>
  <c r="X86" i="86" s="1"/>
  <c r="V79" i="202"/>
  <c r="W79" i="202" s="1"/>
  <c r="AA79" i="202"/>
  <c r="V39" i="74"/>
  <c r="X39" i="74" s="1"/>
  <c r="AB39" i="74"/>
  <c r="V88" i="87"/>
  <c r="X88" i="87" s="1"/>
  <c r="AB88" i="87"/>
  <c r="AA51" i="80"/>
  <c r="V51" i="80"/>
  <c r="W51" i="80" s="1"/>
  <c r="U102" i="86"/>
  <c r="U4" i="86" s="1"/>
  <c r="AB93" i="87"/>
  <c r="V93" i="87"/>
  <c r="X93" i="87" s="1"/>
  <c r="AA79" i="77"/>
  <c r="V79" i="77"/>
  <c r="W79" i="77" s="1"/>
  <c r="R4" i="85"/>
  <c r="O6" i="35"/>
  <c r="V98" i="87"/>
  <c r="X98" i="87" s="1"/>
  <c r="AB98" i="87"/>
  <c r="V78" i="202"/>
  <c r="W78" i="202" s="1"/>
  <c r="AA78" i="202"/>
  <c r="V91" i="87"/>
  <c r="X91" i="87" s="1"/>
  <c r="AB91" i="87"/>
  <c r="O8" i="35"/>
  <c r="R4" i="86"/>
  <c r="V98" i="86"/>
  <c r="X98" i="86" s="1"/>
  <c r="AB98" i="86"/>
  <c r="AB28" i="74"/>
  <c r="V28" i="74"/>
  <c r="X28" i="74" s="1"/>
  <c r="AB96" i="87"/>
  <c r="V96" i="87"/>
  <c r="X96" i="87" s="1"/>
  <c r="AB84" i="87"/>
  <c r="V84" i="87"/>
  <c r="X84" i="87" s="1"/>
  <c r="M4" i="87"/>
  <c r="K10" i="35"/>
  <c r="P4" i="79"/>
  <c r="AA69" i="81"/>
  <c r="V27" i="81"/>
  <c r="W27" i="81" s="1"/>
  <c r="AA44" i="81"/>
  <c r="V79" i="81"/>
  <c r="W79" i="81" s="1"/>
  <c r="AA79" i="81"/>
  <c r="AA9" i="79"/>
  <c r="V9" i="79"/>
  <c r="W9" i="79" s="1"/>
  <c r="V60" i="79"/>
  <c r="W60" i="79" s="1"/>
  <c r="AA60" i="79"/>
  <c r="AA73" i="81"/>
  <c r="W55" i="80"/>
  <c r="X42" i="74"/>
  <c r="V64" i="81"/>
  <c r="W64" i="81" s="1"/>
  <c r="AA64" i="81"/>
  <c r="V37" i="81"/>
  <c r="W37" i="81" s="1"/>
  <c r="AA37" i="81"/>
  <c r="AA65" i="79"/>
  <c r="V65" i="79"/>
  <c r="W65" i="79" s="1"/>
  <c r="AA65" i="77"/>
  <c r="V65" i="77"/>
  <c r="W65" i="77" s="1"/>
  <c r="V50" i="82"/>
  <c r="AA50" i="82"/>
  <c r="U61" i="82"/>
  <c r="U4" i="82" s="1"/>
  <c r="AA59" i="82"/>
  <c r="V59" i="82"/>
  <c r="W59" i="82" s="1"/>
  <c r="AA24" i="77"/>
  <c r="V24" i="77"/>
  <c r="W24" i="77" s="1"/>
  <c r="V51" i="81"/>
  <c r="W51" i="81" s="1"/>
  <c r="AA51" i="81"/>
  <c r="P4" i="82"/>
  <c r="V53" i="81"/>
  <c r="W53" i="81" s="1"/>
  <c r="AA53" i="81"/>
  <c r="AA77" i="81"/>
  <c r="V77" i="81"/>
  <c r="W77" i="81" s="1"/>
  <c r="AA56" i="77"/>
  <c r="V56" i="77"/>
  <c r="W56" i="77" s="1"/>
  <c r="AA28" i="81"/>
  <c r="V28" i="81"/>
  <c r="W28" i="81" s="1"/>
  <c r="AA82" i="81"/>
  <c r="V82" i="81"/>
  <c r="W82" i="81" s="1"/>
  <c r="AA54" i="77"/>
  <c r="V54" i="77"/>
  <c r="W54" i="77" s="1"/>
  <c r="AA28" i="77"/>
  <c r="V28" i="77"/>
  <c r="W28" i="77" s="1"/>
  <c r="V64" i="79"/>
  <c r="W64" i="79" s="1"/>
  <c r="AA64" i="79"/>
  <c r="M4" i="82"/>
  <c r="AA29" i="81"/>
  <c r="V29" i="81"/>
  <c r="W29" i="81" s="1"/>
  <c r="O4" i="82"/>
  <c r="AA55" i="81"/>
  <c r="V55" i="81"/>
  <c r="W55" i="81" s="1"/>
  <c r="N4" i="82"/>
  <c r="V65" i="81"/>
  <c r="W65" i="81" s="1"/>
  <c r="AA65" i="81"/>
  <c r="AA70" i="81"/>
  <c r="V70" i="81"/>
  <c r="W70" i="81" s="1"/>
  <c r="V29" i="77"/>
  <c r="W29" i="77" s="1"/>
  <c r="AA29" i="77"/>
  <c r="AA61" i="79"/>
  <c r="V61" i="79"/>
  <c r="W61" i="79" s="1"/>
  <c r="T5" i="35"/>
  <c r="V67" i="81"/>
  <c r="W67" i="81" s="1"/>
  <c r="AA67" i="81"/>
  <c r="AA89" i="81"/>
  <c r="V89" i="81"/>
  <c r="W89" i="81" s="1"/>
  <c r="T4" i="82"/>
  <c r="AA68" i="81"/>
  <c r="V68" i="81"/>
  <c r="W68" i="81" s="1"/>
  <c r="V80" i="81"/>
  <c r="W80" i="81" s="1"/>
  <c r="AA80" i="81"/>
  <c r="V56" i="81"/>
  <c r="W56" i="81" s="1"/>
  <c r="AA56" i="81"/>
  <c r="AA47" i="81"/>
  <c r="V47" i="81"/>
  <c r="W47" i="81" s="1"/>
  <c r="L4" i="77"/>
  <c r="V62" i="79"/>
  <c r="W62" i="79" s="1"/>
  <c r="AA62" i="79"/>
  <c r="V52" i="77"/>
  <c r="W52" i="77" s="1"/>
  <c r="AA52" i="77"/>
  <c r="V63" i="79"/>
  <c r="W63" i="79" s="1"/>
  <c r="AA63" i="79"/>
  <c r="AA53" i="77"/>
  <c r="V53" i="77"/>
  <c r="W53" i="77" s="1"/>
  <c r="V40" i="81"/>
  <c r="W40" i="81" s="1"/>
  <c r="AA40" i="81"/>
  <c r="AA32" i="77"/>
  <c r="V32" i="77"/>
  <c r="W32" i="77" s="1"/>
  <c r="AA75" i="81"/>
  <c r="V75" i="81"/>
  <c r="W75" i="81" s="1"/>
  <c r="V43" i="81"/>
  <c r="W43" i="81" s="1"/>
  <c r="AA43" i="81"/>
  <c r="V58" i="82"/>
  <c r="W58" i="82" s="1"/>
  <c r="AA58" i="82"/>
  <c r="V39" i="81"/>
  <c r="W39" i="81" s="1"/>
  <c r="AA39" i="81"/>
  <c r="V32" i="81"/>
  <c r="W32" i="81" s="1"/>
  <c r="AA32" i="81"/>
  <c r="V62" i="81"/>
  <c r="W62" i="81" s="1"/>
  <c r="AA62" i="81"/>
  <c r="V36" i="81"/>
  <c r="W36" i="81" s="1"/>
  <c r="AA36" i="81"/>
  <c r="AA27" i="77"/>
  <c r="V27" i="77"/>
  <c r="W27" i="77" s="1"/>
  <c r="R4" i="77"/>
  <c r="M4" i="77"/>
  <c r="AA50" i="81"/>
  <c r="V50" i="81"/>
  <c r="W50" i="81" s="1"/>
  <c r="AA66" i="77"/>
  <c r="V66" i="77"/>
  <c r="W66" i="77" s="1"/>
  <c r="V30" i="81"/>
  <c r="W30" i="81" s="1"/>
  <c r="AA30" i="81"/>
  <c r="V49" i="81"/>
  <c r="W49" i="81" s="1"/>
  <c r="AA49" i="81"/>
  <c r="AA52" i="81"/>
  <c r="V52" i="81"/>
  <c r="W52" i="81" s="1"/>
  <c r="W50" i="79"/>
  <c r="AA74" i="81"/>
  <c r="V74" i="81"/>
  <c r="W74" i="81" s="1"/>
  <c r="AA81" i="81"/>
  <c r="V81" i="81"/>
  <c r="W81" i="81" s="1"/>
  <c r="V87" i="81"/>
  <c r="W87" i="81" s="1"/>
  <c r="AA87" i="81"/>
  <c r="V46" i="81"/>
  <c r="W46" i="81" s="1"/>
  <c r="AA46" i="81"/>
  <c r="V21" i="77"/>
  <c r="U101" i="77"/>
  <c r="U4" i="77" s="1"/>
  <c r="AA21" i="77"/>
  <c r="P4" i="77"/>
  <c r="R4" i="82"/>
  <c r="V26" i="81"/>
  <c r="W26" i="81" s="1"/>
  <c r="AA26" i="81"/>
  <c r="V31" i="81"/>
  <c r="W31" i="81" s="1"/>
  <c r="AA31" i="81"/>
  <c r="AA25" i="77"/>
  <c r="V25" i="77"/>
  <c r="W25" i="77" s="1"/>
  <c r="V30" i="77"/>
  <c r="W30" i="77" s="1"/>
  <c r="AA30" i="77"/>
  <c r="V41" i="81"/>
  <c r="W41" i="81" s="1"/>
  <c r="AA41" i="81"/>
  <c r="AA22" i="77"/>
  <c r="V22" i="77"/>
  <c r="W22" i="77" s="1"/>
  <c r="O4" i="77"/>
  <c r="V76" i="81"/>
  <c r="W76" i="81" s="1"/>
  <c r="AA76" i="81"/>
  <c r="U70" i="79"/>
  <c r="U4" i="79" s="1"/>
  <c r="AA48" i="81"/>
  <c r="V48" i="81"/>
  <c r="W48" i="81" s="1"/>
  <c r="N4" i="77"/>
  <c r="V55" i="77"/>
  <c r="W55" i="77" s="1"/>
  <c r="AA55" i="77"/>
  <c r="V35" i="81"/>
  <c r="W35" i="81" s="1"/>
  <c r="AA35" i="81"/>
  <c r="AA71" i="81"/>
  <c r="V71" i="81"/>
  <c r="W71" i="81" s="1"/>
  <c r="V54" i="81"/>
  <c r="W54" i="81" s="1"/>
  <c r="AA54" i="81"/>
  <c r="AA24" i="81"/>
  <c r="V24" i="81"/>
  <c r="W24" i="81" s="1"/>
  <c r="AA26" i="77"/>
  <c r="V26" i="77"/>
  <c r="W26" i="77" s="1"/>
  <c r="L4" i="82"/>
  <c r="AA88" i="81"/>
  <c r="V88" i="81"/>
  <c r="W88" i="81" s="1"/>
  <c r="V33" i="81"/>
  <c r="W33" i="81" s="1"/>
  <c r="AA33" i="81"/>
  <c r="AA51" i="77"/>
  <c r="V51" i="77"/>
  <c r="W51" i="77" s="1"/>
  <c r="AA60" i="82"/>
  <c r="V60" i="82"/>
  <c r="W60" i="82" s="1"/>
  <c r="T4" i="77"/>
  <c r="V45" i="81"/>
  <c r="W45" i="81" s="1"/>
  <c r="AA45" i="81"/>
  <c r="O21" i="35" l="1"/>
  <c r="P21" i="35"/>
  <c r="X139" i="78"/>
  <c r="AD180" i="78"/>
  <c r="T12" i="35"/>
  <c r="U12" i="35" s="1"/>
  <c r="V12" i="35" s="1"/>
  <c r="T9" i="35"/>
  <c r="F9" i="35" s="1"/>
  <c r="T13" i="35"/>
  <c r="U13" i="35" s="1"/>
  <c r="V13" i="35" s="1"/>
  <c r="T14" i="35"/>
  <c r="AC61" i="76"/>
  <c r="R13" i="35" s="1"/>
  <c r="T11" i="35"/>
  <c r="U11" i="35" s="1"/>
  <c r="V11" i="35" s="1"/>
  <c r="AB104" i="67"/>
  <c r="Q9" i="35" s="1"/>
  <c r="AD102" i="66"/>
  <c r="R7" i="35" s="1"/>
  <c r="AI5" i="35"/>
  <c r="AD102" i="86"/>
  <c r="R8" i="35" s="1"/>
  <c r="AD95" i="75"/>
  <c r="R12" i="35" s="1"/>
  <c r="AC61" i="82"/>
  <c r="R16" i="35" s="1"/>
  <c r="AC58" i="80"/>
  <c r="R14" i="35" s="1"/>
  <c r="W61" i="76"/>
  <c r="AD53" i="74"/>
  <c r="R11" i="35" s="1"/>
  <c r="X104" i="67"/>
  <c r="V108" i="65"/>
  <c r="V4" i="65" s="1"/>
  <c r="V61" i="76"/>
  <c r="V4" i="76" s="1"/>
  <c r="V104" i="67"/>
  <c r="V4" i="67" s="1"/>
  <c r="AA61" i="76"/>
  <c r="Q13" i="35" s="1"/>
  <c r="AC101" i="77"/>
  <c r="R18" i="35" s="1"/>
  <c r="AB95" i="75"/>
  <c r="Q12" i="35" s="1"/>
  <c r="T7" i="35"/>
  <c r="AB102" i="66"/>
  <c r="Q7" i="35" s="1"/>
  <c r="X95" i="75"/>
  <c r="V95" i="75"/>
  <c r="V4" i="75" s="1"/>
  <c r="V102" i="66"/>
  <c r="V4" i="66" s="1"/>
  <c r="X102" i="66"/>
  <c r="W83" i="202"/>
  <c r="V83" i="202"/>
  <c r="V4" i="202" s="1"/>
  <c r="AA83" i="202"/>
  <c r="Q19" i="35" s="1"/>
  <c r="AD101" i="87"/>
  <c r="R10" i="35" s="1"/>
  <c r="T18" i="35"/>
  <c r="F18" i="35" s="1"/>
  <c r="AB101" i="87"/>
  <c r="Q10" i="35" s="1"/>
  <c r="X101" i="87"/>
  <c r="AB53" i="74"/>
  <c r="Q11" i="35" s="1"/>
  <c r="V53" i="74"/>
  <c r="V4" i="74" s="1"/>
  <c r="X53" i="74"/>
  <c r="AA58" i="80"/>
  <c r="Q14" i="35" s="1"/>
  <c r="W58" i="80"/>
  <c r="T6" i="35"/>
  <c r="T8" i="35"/>
  <c r="AB89" i="85"/>
  <c r="V89" i="85"/>
  <c r="V4" i="85" s="1"/>
  <c r="T10" i="35"/>
  <c r="V102" i="86"/>
  <c r="V4" i="86" s="1"/>
  <c r="X102" i="86"/>
  <c r="AB102" i="86"/>
  <c r="V101" i="87"/>
  <c r="V4" i="87" s="1"/>
  <c r="V58" i="80"/>
  <c r="V4" i="80" s="1"/>
  <c r="V70" i="79"/>
  <c r="V4" i="79" s="1"/>
  <c r="AA70" i="79"/>
  <c r="T17" i="35"/>
  <c r="F17" i="35" s="1"/>
  <c r="W70" i="79"/>
  <c r="AA101" i="77"/>
  <c r="Q18" i="35" s="1"/>
  <c r="Q5" i="35"/>
  <c r="AB109" i="65"/>
  <c r="T19" i="35"/>
  <c r="F19" i="35" s="1"/>
  <c r="AA61" i="82"/>
  <c r="Q16" i="35" s="1"/>
  <c r="AA105" i="81"/>
  <c r="Q15" i="35" s="1"/>
  <c r="W21" i="77"/>
  <c r="W101" i="77" s="1"/>
  <c r="V101" i="77"/>
  <c r="V4" i="77" s="1"/>
  <c r="W50" i="82"/>
  <c r="W61" i="82" s="1"/>
  <c r="V61" i="82"/>
  <c r="V4" i="82" s="1"/>
  <c r="U5" i="35"/>
  <c r="V5" i="35" s="1"/>
  <c r="F5" i="35"/>
  <c r="U14" i="35" l="1"/>
  <c r="V14" i="35" s="1"/>
  <c r="AI14" i="35"/>
  <c r="AI13" i="35"/>
  <c r="F13" i="35"/>
  <c r="F8" i="35"/>
  <c r="R4" i="35"/>
  <c r="R21" i="35" s="1"/>
  <c r="U9" i="35"/>
  <c r="V9" i="35" s="1"/>
  <c r="F10" i="35"/>
  <c r="F14" i="35"/>
  <c r="AI9" i="35"/>
  <c r="AA71" i="79"/>
  <c r="Q17" i="35"/>
  <c r="AJ13" i="35"/>
  <c r="AG13" i="35"/>
  <c r="F11" i="35"/>
  <c r="F12" i="35"/>
  <c r="AB105" i="67"/>
  <c r="AI6" i="35"/>
  <c r="AI8" i="35"/>
  <c r="AI10" i="35"/>
  <c r="AI12" i="35"/>
  <c r="AI11" i="35"/>
  <c r="U7" i="35"/>
  <c r="AI7" i="35"/>
  <c r="AF14" i="35"/>
  <c r="AB96" i="75"/>
  <c r="AA62" i="76"/>
  <c r="AA59" i="80"/>
  <c r="F7" i="35"/>
  <c r="AB103" i="66"/>
  <c r="AF12" i="35"/>
  <c r="AJ12" i="35" s="1"/>
  <c r="AF7" i="35"/>
  <c r="AF9" i="35"/>
  <c r="AA84" i="202"/>
  <c r="U18" i="35"/>
  <c r="V18" i="35" s="1"/>
  <c r="AB54" i="74"/>
  <c r="AB102" i="87"/>
  <c r="U6" i="35"/>
  <c r="V6" i="35" s="1"/>
  <c r="F6" i="35"/>
  <c r="Q6" i="35"/>
  <c r="AB90" i="85"/>
  <c r="Q8" i="35"/>
  <c r="AB103" i="86"/>
  <c r="U8" i="35"/>
  <c r="U10" i="35"/>
  <c r="U17" i="35"/>
  <c r="V17" i="35" s="1"/>
  <c r="AA62" i="82"/>
  <c r="U19" i="35"/>
  <c r="AA102" i="77"/>
  <c r="AA106" i="81"/>
  <c r="AJ14" i="35" l="1"/>
  <c r="V8" i="35"/>
  <c r="AG9" i="35"/>
  <c r="R22" i="35"/>
  <c r="V7" i="35"/>
  <c r="V10" i="35"/>
  <c r="AG12" i="35"/>
  <c r="X89" i="85"/>
  <c r="AJ9" i="35"/>
  <c r="AG14" i="35"/>
  <c r="AF5" i="35"/>
  <c r="AJ5" i="35" s="1"/>
  <c r="AF4" i="35"/>
  <c r="AF17" i="35"/>
  <c r="AG17" i="35" s="1"/>
  <c r="AF18" i="35"/>
  <c r="AG18" i="35" s="1"/>
  <c r="AF10" i="35"/>
  <c r="AF6" i="35"/>
  <c r="AG6" i="35" s="1"/>
  <c r="AF8" i="35"/>
  <c r="AF11" i="35"/>
  <c r="V19" i="35"/>
  <c r="AG8" i="35" l="1"/>
  <c r="AF21" i="35"/>
  <c r="AG7" i="35"/>
  <c r="AJ7" i="35"/>
  <c r="AG11" i="35"/>
  <c r="AJ11" i="35"/>
  <c r="AJ18" i="35"/>
  <c r="AJ17" i="35"/>
  <c r="AJ10" i="35"/>
  <c r="AJ8" i="35"/>
  <c r="AJ6" i="35"/>
  <c r="AG10" i="35"/>
  <c r="AG5" i="35"/>
  <c r="AF19" i="35"/>
  <c r="AG19" i="35" s="1"/>
  <c r="AJ19" i="35" l="1"/>
  <c r="AZ105" i="81" l="1"/>
  <c r="BA105" i="81"/>
  <c r="Q16" i="186" s="1"/>
  <c r="Q21" i="186" s="1"/>
  <c r="AX106" i="81" l="1"/>
  <c r="AD15" i="35"/>
  <c r="AE15" i="35" s="1"/>
  <c r="AF15" i="35" s="1"/>
  <c r="W165" i="78"/>
  <c r="X165" i="78" s="1"/>
  <c r="W153" i="78"/>
  <c r="X153" i="78" s="1"/>
  <c r="W164" i="78"/>
  <c r="X164" i="78" s="1"/>
  <c r="W163" i="78"/>
  <c r="X163" i="78" s="1"/>
  <c r="W166" i="78"/>
  <c r="X166" i="78" s="1"/>
  <c r="W154" i="78"/>
  <c r="X154" i="78" s="1"/>
  <c r="W159" i="78"/>
  <c r="X159" i="78" s="1"/>
  <c r="W162" i="78"/>
  <c r="X162" i="78" s="1"/>
  <c r="W149" i="78"/>
  <c r="X149" i="78" s="1"/>
  <c r="W146" i="78"/>
  <c r="X146" i="78" s="1"/>
  <c r="W157" i="78"/>
  <c r="X157" i="78" s="1"/>
  <c r="W152" i="78"/>
  <c r="X152" i="78" s="1"/>
  <c r="W156" i="78"/>
  <c r="X156" i="78" s="1"/>
  <c r="W147" i="78"/>
  <c r="X147" i="78" s="1"/>
  <c r="W151" i="78"/>
  <c r="X151" i="78" s="1"/>
  <c r="W143" i="78"/>
  <c r="X143" i="78" s="1"/>
  <c r="W148" i="78"/>
  <c r="X148" i="78" s="1"/>
  <c r="W142" i="78"/>
  <c r="X142" i="78" s="1"/>
  <c r="W145" i="78"/>
  <c r="X145" i="78" s="1"/>
  <c r="W161" i="78"/>
  <c r="X161" i="78" s="1"/>
  <c r="W158" i="78"/>
  <c r="X158" i="78" s="1"/>
  <c r="W160" i="78"/>
  <c r="X160" i="78" s="1"/>
  <c r="W144" i="78"/>
  <c r="X144" i="78" s="1"/>
  <c r="W155" i="78"/>
  <c r="X155" i="78" s="1"/>
  <c r="W150" i="78"/>
  <c r="X150" i="78" s="1"/>
  <c r="W167" i="78"/>
  <c r="X167" i="78" s="1"/>
  <c r="X108" i="65"/>
  <c r="BA4" i="81"/>
  <c r="AE16" i="35" l="1"/>
  <c r="AD22" i="35" l="1"/>
  <c r="AF16" i="35"/>
  <c r="R105" i="81"/>
  <c r="P15" i="35" s="1"/>
  <c r="M105" i="81"/>
  <c r="K15" i="35" s="1"/>
  <c r="U105" i="81"/>
  <c r="U4" i="81" s="1"/>
  <c r="T105" i="81"/>
  <c r="O105" i="81"/>
  <c r="M15" i="35" s="1"/>
  <c r="V105" i="81"/>
  <c r="V4" i="81" s="1"/>
  <c r="P105" i="81"/>
  <c r="N15" i="35" s="1"/>
  <c r="N105" i="81"/>
  <c r="L15" i="35" s="1"/>
  <c r="W105" i="81"/>
  <c r="L105" i="81"/>
  <c r="J15" i="35" s="1"/>
  <c r="T15" i="35" l="1"/>
  <c r="AE22" i="35"/>
  <c r="P22" i="35"/>
  <c r="O22" i="35"/>
  <c r="P4" i="81"/>
  <c r="T16" i="35"/>
  <c r="F16" i="35" s="1"/>
  <c r="M4" i="81"/>
  <c r="O4" i="81"/>
  <c r="T4" i="81"/>
  <c r="R4" i="81"/>
  <c r="N4" i="81"/>
  <c r="L4" i="81"/>
  <c r="U15" i="35" l="1"/>
  <c r="V15" i="35" s="1"/>
  <c r="F15" i="35"/>
  <c r="AF22" i="35"/>
  <c r="U16" i="35"/>
  <c r="AG15" i="35" l="1"/>
  <c r="AJ15" i="35"/>
  <c r="V16" i="35"/>
  <c r="AG16" i="35" l="1"/>
  <c r="AJ16" i="35"/>
  <c r="AH18" i="35" l="1"/>
  <c r="AH19" i="35"/>
  <c r="AH15" i="35"/>
  <c r="AH17" i="35"/>
  <c r="AH16" i="35"/>
  <c r="AI15" i="35" l="1"/>
  <c r="AI16" i="35" l="1"/>
  <c r="AI17" i="35" s="1"/>
  <c r="AI18" i="35" l="1"/>
  <c r="AI19" i="35" s="1"/>
  <c r="P8" i="78" l="1"/>
  <c r="K180" i="78"/>
  <c r="N180" i="78"/>
  <c r="M180" i="78"/>
  <c r="O180" i="78"/>
  <c r="L180" i="78"/>
  <c r="U8" i="78" l="1"/>
  <c r="P180" i="78"/>
  <c r="L4" i="35"/>
  <c r="L21" i="35" s="1"/>
  <c r="L22" i="35" s="1"/>
  <c r="N4" i="78"/>
  <c r="K4" i="35"/>
  <c r="K21" i="35" s="1"/>
  <c r="K22" i="35" s="1"/>
  <c r="M4" i="78"/>
  <c r="M4" i="35"/>
  <c r="M21" i="35" s="1"/>
  <c r="M22" i="35" s="1"/>
  <c r="O4" i="78"/>
  <c r="J4" i="35"/>
  <c r="L4" i="78"/>
  <c r="V8" i="78" l="1"/>
  <c r="AB8" i="78"/>
  <c r="AB180" i="78" s="1"/>
  <c r="U180" i="78"/>
  <c r="U4" i="78" s="1"/>
  <c r="P4" i="78"/>
  <c r="N4" i="35"/>
  <c r="V180" i="78"/>
  <c r="V4" i="78" s="1"/>
  <c r="X8" i="78"/>
  <c r="J21" i="35"/>
  <c r="J22" i="35" s="1"/>
  <c r="AB181" i="78" l="1"/>
  <c r="Q4" i="35"/>
  <c r="Q21" i="35" s="1"/>
  <c r="Q22" i="35" s="1"/>
  <c r="N21" i="35"/>
  <c r="N22" i="35" s="1"/>
  <c r="T4" i="35"/>
  <c r="X180" i="78"/>
  <c r="U4" i="35" l="1"/>
  <c r="AI4" i="35"/>
  <c r="AI21" i="35" s="1"/>
  <c r="T21" i="35"/>
  <c r="T22" i="35" s="1"/>
  <c r="F22" i="35" s="1"/>
  <c r="F4" i="35"/>
  <c r="V4" i="35"/>
  <c r="U21" i="35"/>
  <c r="U22" i="35" s="1"/>
  <c r="AJ4" i="35" l="1"/>
  <c r="AJ21" i="35" s="1"/>
  <c r="AG4" i="35"/>
  <c r="V21" i="35"/>
  <c r="V22" i="35" l="1"/>
  <c r="AG21" i="35"/>
  <c r="AG22" i="35" l="1"/>
  <c r="AH12" i="35" l="1"/>
  <c r="AH11" i="35"/>
  <c r="AH22" i="35"/>
  <c r="AH14" i="35"/>
  <c r="AG23" i="35"/>
  <c r="AG24" i="35" s="1"/>
  <c r="AH10" i="35"/>
  <c r="AH13" i="35"/>
  <c r="AH6" i="35"/>
  <c r="AH4" i="35"/>
  <c r="AH21" i="35"/>
  <c r="AH5" i="35"/>
  <c r="AH7" i="35"/>
  <c r="AH9" i="35"/>
  <c r="AH8" i="35"/>
</calcChain>
</file>

<file path=xl/sharedStrings.xml><?xml version="1.0" encoding="utf-8"?>
<sst xmlns="http://schemas.openxmlformats.org/spreadsheetml/2006/main" count="4065" uniqueCount="492">
  <si>
    <t>M</t>
  </si>
  <si>
    <t>TOTAL</t>
  </si>
  <si>
    <t>Nº</t>
  </si>
  <si>
    <t>Horas Semana</t>
  </si>
  <si>
    <t>Total Mensual</t>
  </si>
  <si>
    <t>Zona</t>
  </si>
  <si>
    <t>Freq</t>
  </si>
  <si>
    <t>Hores setmana per torns</t>
  </si>
  <si>
    <t>Planta</t>
  </si>
  <si>
    <t>Superficie</t>
  </si>
  <si>
    <t>D/S</t>
  </si>
  <si>
    <t>H/V</t>
  </si>
  <si>
    <t>Mesos</t>
  </si>
  <si>
    <t>Mitja hores mes</t>
  </si>
  <si>
    <t>Mitja Hores Setmana</t>
  </si>
  <si>
    <t>Resumen</t>
  </si>
  <si>
    <t>Mensual</t>
  </si>
  <si>
    <t>Trimestral</t>
  </si>
  <si>
    <t>Semestral</t>
  </si>
  <si>
    <t>Anual</t>
  </si>
  <si>
    <t>Horas/mes</t>
  </si>
  <si>
    <t>Inici</t>
  </si>
  <si>
    <t>Edifici</t>
  </si>
  <si>
    <t>Tipus de paviments</t>
  </si>
  <si>
    <t>Rendiment final</t>
  </si>
  <si>
    <t>Freqüència</t>
  </si>
  <si>
    <t>Hores unitat</t>
  </si>
  <si>
    <t>Dilluns</t>
  </si>
  <si>
    <t>Dimarts</t>
  </si>
  <si>
    <t>Dimecres</t>
  </si>
  <si>
    <t>Dijous</t>
  </si>
  <si>
    <t>Divendres</t>
  </si>
  <si>
    <t>Hores Setmana</t>
  </si>
  <si>
    <t>Hores Mes</t>
  </si>
  <si>
    <t>Hores Any</t>
  </si>
  <si>
    <t>Torn</t>
  </si>
  <si>
    <t>Mati</t>
  </si>
  <si>
    <t>Dissabte</t>
  </si>
  <si>
    <t>Diumenge</t>
  </si>
  <si>
    <t>Tarda</t>
  </si>
  <si>
    <t>Nit</t>
  </si>
  <si>
    <t>Dies Setmana</t>
  </si>
  <si>
    <t>Vidres interiors</t>
  </si>
  <si>
    <t>Vidres perimetre</t>
  </si>
  <si>
    <t>Punts de llum i difusors d'aire</t>
  </si>
  <si>
    <t>Hores/mes</t>
  </si>
  <si>
    <t>Neteja de cadires i moquetes</t>
  </si>
  <si>
    <t>Neteja de Sostres</t>
  </si>
  <si>
    <t>Tractament de Terres</t>
  </si>
  <si>
    <t>Població</t>
  </si>
  <si>
    <t>Rendimient Mig M²</t>
  </si>
  <si>
    <r>
      <t>Metres</t>
    </r>
    <r>
      <rPr>
        <sz val="12"/>
        <color theme="1"/>
        <rFont val="Calibri"/>
        <family val="2"/>
      </rPr>
      <t>²</t>
    </r>
  </si>
  <si>
    <t>Mesos Any</t>
  </si>
  <si>
    <t>Dies</t>
  </si>
  <si>
    <t>Matí</t>
  </si>
  <si>
    <t>Hores any</t>
  </si>
  <si>
    <t>Vidres Interiors</t>
  </si>
  <si>
    <t>Vidres exteriors</t>
  </si>
  <si>
    <t>Punts de llum i aire</t>
  </si>
  <si>
    <t>Neteja de entapissats</t>
  </si>
  <si>
    <t>Neteja de sostres</t>
  </si>
  <si>
    <t>Tractaments de terres</t>
  </si>
  <si>
    <t>Total mes especialistes</t>
  </si>
  <si>
    <t>Total any especialistes</t>
  </si>
  <si>
    <t>Hores any Totals</t>
  </si>
  <si>
    <t>Instruccions d'ús Annex Tècnic</t>
  </si>
  <si>
    <t>Per a omplir l'Annex Tècnic haurem de posar el rendiment de neteja adequat a la columna G</t>
  </si>
  <si>
    <t>Aquest rendiment mitjà ha d'incloure les tasques de neteja diàries, periòdiques i a fons de les netejadores</t>
  </si>
  <si>
    <t>Hem de tenir en compte que el mateix tipus de sala pot tenir diferents rendiments segons el nivell de brutícia, ús o materials que el componen.</t>
  </si>
  <si>
    <t>Es valorarà el que es tinguin en compte en els estudis els nivells de brutícia, ús o materials.</t>
  </si>
  <si>
    <t>No seran valorats els estudis que tinguin una mitjana de rendiments iguals en totes les sales sense tenir en compte el tipus de sala ni la seva utilització.</t>
  </si>
  <si>
    <t>Els rendiments de les tasques d'especialistes s'ompliran a les caselles:</t>
  </si>
  <si>
    <t>En aquestes caselles posarem el rendiment mitjà de cada operació. El rendiment pot ser diferent en cada centre.</t>
  </si>
  <si>
    <t>A la Columna I tenim una informació dels torns de neteja, aquests torns són orientatius i poden tenir modificacions.</t>
  </si>
  <si>
    <t>En el full resum podrem veure el total d'hores previstes de cada centre.</t>
  </si>
  <si>
    <t>El fet de desbloquejar o modificar aquests fulls de càlcul seria raó suficient per excloure a l'empresa d'aquesta licitació.</t>
  </si>
  <si>
    <t>Centres</t>
  </si>
  <si>
    <t>Vidres Exteriors</t>
  </si>
  <si>
    <t>T</t>
  </si>
  <si>
    <t>Mesos de Servei</t>
  </si>
  <si>
    <t>Addreça</t>
  </si>
  <si>
    <t>Annex 4</t>
  </si>
  <si>
    <t>Total</t>
  </si>
  <si>
    <t>MT</t>
  </si>
  <si>
    <t>Adreça</t>
  </si>
  <si>
    <r>
      <t>M</t>
    </r>
    <r>
      <rPr>
        <b/>
        <sz val="11"/>
        <rFont val="Calibri"/>
        <family val="2"/>
      </rPr>
      <t>² Centres</t>
    </r>
  </si>
  <si>
    <t>Neteja de Persianes</t>
  </si>
  <si>
    <t>Hores any Totals Sense 14 Festius</t>
  </si>
  <si>
    <t>Mitja Hores setmana Any</t>
  </si>
  <si>
    <t>Instruccions Annex 4</t>
  </si>
  <si>
    <t>Diari 5/7</t>
  </si>
  <si>
    <t>Setmanal</t>
  </si>
  <si>
    <t>TAULA DE FREQÜÈNCIES</t>
  </si>
  <si>
    <t>Codis</t>
  </si>
  <si>
    <t>Freqüència mes</t>
  </si>
  <si>
    <t>freqüència Any</t>
  </si>
  <si>
    <t>Sis vegades dia 7/7</t>
  </si>
  <si>
    <t>Cinc vegades dia 7/7</t>
  </si>
  <si>
    <t>Quatre vegades dia 7/7</t>
  </si>
  <si>
    <t>Tres vegades dia 7/7</t>
  </si>
  <si>
    <t>Dues vegades dia 7/7</t>
  </si>
  <si>
    <t>Diari 7/7</t>
  </si>
  <si>
    <t>Sis vegades dia 6/7</t>
  </si>
  <si>
    <t>Cinc vegades dia 6/7</t>
  </si>
  <si>
    <t>Quatre vegades dia 6/7</t>
  </si>
  <si>
    <t>Tres vegades dia 6/7</t>
  </si>
  <si>
    <t>Dues vegades dia 6/7</t>
  </si>
  <si>
    <t>Diari 6/7</t>
  </si>
  <si>
    <t>Sis vegades dia 5/7</t>
  </si>
  <si>
    <t>Cinc vegades dia 5/7</t>
  </si>
  <si>
    <t>Quatre vegades dia 5/7</t>
  </si>
  <si>
    <t>Tres vegades dia 5/7</t>
  </si>
  <si>
    <t>Dues vegades dia 5/7</t>
  </si>
  <si>
    <t>Quatre vegades setmana</t>
  </si>
  <si>
    <t>Tres vegades setmana</t>
  </si>
  <si>
    <t>Dues vegades setmana</t>
  </si>
  <si>
    <t>Altern 5/7</t>
  </si>
  <si>
    <t>Altern 6/7</t>
  </si>
  <si>
    <t>Altern 7/7</t>
  </si>
  <si>
    <t>Un cop cada dues setmanes</t>
  </si>
  <si>
    <t>Quinzenal</t>
  </si>
  <si>
    <t>Deu vegades a l'any</t>
  </si>
  <si>
    <t>Bimestral</t>
  </si>
  <si>
    <t>Cinc vegades a l'any</t>
  </si>
  <si>
    <t>Quadrimestral</t>
  </si>
  <si>
    <t>Santpedor</t>
  </si>
  <si>
    <t>Gres</t>
  </si>
  <si>
    <r>
      <t>M</t>
    </r>
    <r>
      <rPr>
        <sz val="9"/>
        <color theme="0"/>
        <rFont val="Calibri"/>
        <family val="2"/>
      </rPr>
      <t>²</t>
    </r>
  </si>
  <si>
    <t>M²</t>
  </si>
  <si>
    <t>M131</t>
  </si>
  <si>
    <t>M132</t>
  </si>
  <si>
    <t>M133</t>
  </si>
  <si>
    <t>M134</t>
  </si>
  <si>
    <t>Dates</t>
  </si>
  <si>
    <t>Laborables</t>
  </si>
  <si>
    <t>Festius</t>
  </si>
  <si>
    <t>Esdeveniment</t>
  </si>
  <si>
    <t>Comentari</t>
  </si>
  <si>
    <t xml:space="preserve"> Cal Llovet</t>
  </si>
  <si>
    <t>Banys Habilitats</t>
  </si>
  <si>
    <t>Total Anual</t>
  </si>
  <si>
    <t>De</t>
  </si>
  <si>
    <t>A</t>
  </si>
  <si>
    <t>H/Dia</t>
  </si>
  <si>
    <t>Lab</t>
  </si>
  <si>
    <t>Fest</t>
  </si>
  <si>
    <t>Escola Riu D'or</t>
  </si>
  <si>
    <t>Nota* En cas de que no es realitzi o es redueixi algun dels esdeveniments, les hores sobrants quedaran a disposició del responsable del Ajuntament, que es qui decidirá el us que se'n fará</t>
  </si>
  <si>
    <t>Convent</t>
  </si>
  <si>
    <t>El Born</t>
  </si>
  <si>
    <t>La Nau</t>
  </si>
  <si>
    <t>Esdeveniments Especifics i altres al Llarg del Any</t>
  </si>
  <si>
    <t>AJ4-AN4-AQ4-AT4-AW4-AZ4-BC4</t>
  </si>
  <si>
    <t>Ascensor</t>
  </si>
  <si>
    <t>Ciment</t>
  </si>
  <si>
    <t>Neteja de persianes</t>
  </si>
  <si>
    <t>Consergeria</t>
  </si>
  <si>
    <t>Neteja</t>
  </si>
  <si>
    <t>Pista</t>
  </si>
  <si>
    <t>Vestidors</t>
  </si>
  <si>
    <t>Gimnàs</t>
  </si>
  <si>
    <t>Vestidors 4</t>
  </si>
  <si>
    <t>Vestidors 6</t>
  </si>
  <si>
    <t>Vestidor 1</t>
  </si>
  <si>
    <t>Vestidor 2</t>
  </si>
  <si>
    <t>Vestidor 3</t>
  </si>
  <si>
    <t>Vestidor 4</t>
  </si>
  <si>
    <t>Exterior</t>
  </si>
  <si>
    <t>Vestidor 5</t>
  </si>
  <si>
    <t>Vestidor 6</t>
  </si>
  <si>
    <t>Terratzo</t>
  </si>
  <si>
    <t>Reus</t>
  </si>
  <si>
    <t>Pavelló Olímpic Municipal</t>
  </si>
  <si>
    <t>Polilleuger Alberich i Casas</t>
  </si>
  <si>
    <t>Polilleuger Ciutat de Reus</t>
  </si>
  <si>
    <t>Estadi Municipal</t>
  </si>
  <si>
    <t>Camp de Futbol La Pastoreta</t>
  </si>
  <si>
    <t>Camp de Futbol Mas Iglesias</t>
  </si>
  <si>
    <t>Camp de Futbol Reddis</t>
  </si>
  <si>
    <t>Zona Esportiva Districte V</t>
  </si>
  <si>
    <t xml:space="preserve">Piscines Municipals </t>
  </si>
  <si>
    <t>Polilleuger Cèlia Artiga</t>
  </si>
  <si>
    <t>Polilleuger Joan Rebull</t>
  </si>
  <si>
    <t xml:space="preserve">Carrer Mallorca, 1 </t>
  </si>
  <si>
    <t>Carrer Vilafortuny,  24</t>
  </si>
  <si>
    <t>Carrer Terol, 3</t>
  </si>
  <si>
    <t>Carrer Recasens i Mercader, s/n</t>
  </si>
  <si>
    <t>Carrer Velers, 26</t>
  </si>
  <si>
    <t>Carrer Montserrat Roig 2-4</t>
  </si>
  <si>
    <t>Camí del Mas de la Sena, 4</t>
  </si>
  <si>
    <t xml:space="preserve">Carrer Aixemús, s/n </t>
  </si>
  <si>
    <t>Carrer Ginesta, 20</t>
  </si>
  <si>
    <t>Carrer Moncaro, 2</t>
  </si>
  <si>
    <t>Av. Onze de Setembre, 8A</t>
  </si>
  <si>
    <t>Ajuntament de Reus - Reus Esport i Lleure</t>
  </si>
  <si>
    <t>cota 0</t>
  </si>
  <si>
    <t>cota 0 a 4</t>
  </si>
  <si>
    <t>Consultori Fisio</t>
  </si>
  <si>
    <t>Espai Neteja</t>
  </si>
  <si>
    <t>Garatge</t>
  </si>
  <si>
    <t>Gimnàs – sales</t>
  </si>
  <si>
    <t>Sala d'actvitats dirigides</t>
  </si>
  <si>
    <t>Grada Lateral 1</t>
  </si>
  <si>
    <t>Grada Lateral 2</t>
  </si>
  <si>
    <t>Grada Lateral 3</t>
  </si>
  <si>
    <t>Grada Lateral 4</t>
  </si>
  <si>
    <t>Grada gol nord</t>
  </si>
  <si>
    <t>Grada gol sud</t>
  </si>
  <si>
    <t>Magatzem 1 (bicicletes / copes)</t>
  </si>
  <si>
    <t>Magatzem 2 (material esportiu)</t>
  </si>
  <si>
    <t>Magatzem 3 (pintura)</t>
  </si>
  <si>
    <t>Magatzem 4 (bateco)</t>
  </si>
  <si>
    <t>Magatzem  5 (mobles)</t>
  </si>
  <si>
    <t>Magatzem 6 (rítmica / hidràulic)</t>
  </si>
  <si>
    <t>Magatzem 8 (arxiu direcció)</t>
  </si>
  <si>
    <t>Magatzem IMAC 1</t>
  </si>
  <si>
    <t>Magatzem IMAC 2</t>
  </si>
  <si>
    <t>Oficina Atenció a l'Usuari</t>
  </si>
  <si>
    <t>Pas Darrera Grada 1</t>
  </si>
  <si>
    <t>Pas Darrera Grada 2</t>
  </si>
  <si>
    <t>Pas Vestidors Equips</t>
  </si>
  <si>
    <t>Pas Zona Gimnàs</t>
  </si>
  <si>
    <t>Pista Parquet – mopejat</t>
  </si>
  <si>
    <t>Sala De Bombes</t>
  </si>
  <si>
    <t>Taquilla 1</t>
  </si>
  <si>
    <t>Vestíbul 1 – recepció</t>
  </si>
  <si>
    <t>Vestíbul 1 – moqueta recepció</t>
  </si>
  <si>
    <t>Vestíbul 2</t>
  </si>
  <si>
    <t>Vestíbul 3</t>
  </si>
  <si>
    <t>Vestíbul 4 – gimnàs</t>
  </si>
  <si>
    <t>Vestidors Dones Gimnàs</t>
  </si>
  <si>
    <t>Vestidors Homes Gimnàs</t>
  </si>
  <si>
    <t>Vestidors gimnàs: terra sintètic
Neteja i desinfecció</t>
  </si>
  <si>
    <t>Vestidor 1 **</t>
  </si>
  <si>
    <t>Vestidor 2 **</t>
  </si>
  <si>
    <t>Vestidor 3 **</t>
  </si>
  <si>
    <t>Vestidor 4 **</t>
  </si>
  <si>
    <t>Vestidor 5 **</t>
  </si>
  <si>
    <t>Vestidor 6 **</t>
  </si>
  <si>
    <t>Vestidor Àrbitres 1 **</t>
  </si>
  <si>
    <t>Vestidor Àrbitres 2 **</t>
  </si>
  <si>
    <t>WC Minusvàlids home</t>
  </si>
  <si>
    <t>Escala 1 Cota 0 A 4</t>
  </si>
  <si>
    <t>Escala 2 Cota 0 A 4</t>
  </si>
  <si>
    <t>Escala 3 Cota 0 A 4</t>
  </si>
  <si>
    <t>Escala 4 Cota 0 A 4</t>
  </si>
  <si>
    <t>Escala Sala Premsa (interior)</t>
  </si>
  <si>
    <t>Escala Sala Juntes (interior)</t>
  </si>
  <si>
    <t>cota 4</t>
  </si>
  <si>
    <t>cota 4 a 10</t>
  </si>
  <si>
    <t>cota 10</t>
  </si>
  <si>
    <t xml:space="preserve">Exterior </t>
  </si>
  <si>
    <t>Exterior ***</t>
  </si>
  <si>
    <t>Exterior  ***</t>
  </si>
  <si>
    <t>Oficines Direcció</t>
  </si>
  <si>
    <t>Oficina Regidoria</t>
  </si>
  <si>
    <t>Oficina Gerència</t>
  </si>
  <si>
    <t>Sala de premsa</t>
  </si>
  <si>
    <t>Pas 1 Cota 4</t>
  </si>
  <si>
    <t>Pas 2 Cota 4</t>
  </si>
  <si>
    <t>Pas 3 Cota 4</t>
  </si>
  <si>
    <t>Pas 4 Cota 4</t>
  </si>
  <si>
    <t>Pas Sala de premsa</t>
  </si>
  <si>
    <t>Pas Sala de Juntes</t>
  </si>
  <si>
    <t>Sala Vip</t>
  </si>
  <si>
    <t>Sala Tatami</t>
  </si>
  <si>
    <t>Taquilla 1, 2, 3 i 4</t>
  </si>
  <si>
    <t xml:space="preserve">Vestíbul 1 </t>
  </si>
  <si>
    <t xml:space="preserve">Vestíbul 2 </t>
  </si>
  <si>
    <t>Vestíbul 4</t>
  </si>
  <si>
    <t>WC  Direcció *</t>
  </si>
  <si>
    <t>WC Sala de Juntes *</t>
  </si>
  <si>
    <t>WC Sala de premsa *</t>
  </si>
  <si>
    <t>WC 1 públic</t>
  </si>
  <si>
    <t>WC 2 públic</t>
  </si>
  <si>
    <t>WC 3 públic</t>
  </si>
  <si>
    <t>WC 4 públic</t>
  </si>
  <si>
    <t xml:space="preserve">WC Minusvàlids </t>
  </si>
  <si>
    <t>Escala 1 Cota 4 A 10</t>
  </si>
  <si>
    <t>Escala 2 Cota 4 A 10</t>
  </si>
  <si>
    <t>Escala 3 Cota 4 A 10</t>
  </si>
  <si>
    <t>Escala 4 Cota 4 A 10</t>
  </si>
  <si>
    <t>Escales Zona Vip</t>
  </si>
  <si>
    <t>Grades Zona 1</t>
  </si>
  <si>
    <t>Grades Zona 2</t>
  </si>
  <si>
    <t>Sala Àudio</t>
  </si>
  <si>
    <t>Escala Exterior 1</t>
  </si>
  <si>
    <t>Escala Exterior 2</t>
  </si>
  <si>
    <t>Escala Exterior 3</t>
  </si>
  <si>
    <t>Escala Exterior 4</t>
  </si>
  <si>
    <t>Lateral C/Mallorca</t>
  </si>
  <si>
    <t>Lateral C/Milà I Fontanals</t>
  </si>
  <si>
    <t>Lateral Pistes Futbol Sala</t>
  </si>
  <si>
    <t>Lateral CEIP M. Fortuny</t>
  </si>
  <si>
    <t>Pista C/Mallorca</t>
  </si>
  <si>
    <t>Pista C/Milà i Fontanals</t>
  </si>
  <si>
    <t>Rampa Minusvàlids</t>
  </si>
  <si>
    <t>Entrada carrer</t>
  </si>
  <si>
    <t>Gespa</t>
  </si>
  <si>
    <t xml:space="preserve">Marquesines </t>
  </si>
  <si>
    <t>Sostre Lateral</t>
  </si>
  <si>
    <t>Pabelló Olimpic Municipal</t>
  </si>
  <si>
    <t>* neteja al torn de matí i repàs al torn de tarda i nit</t>
  </si>
  <si>
    <t>** neteja al torn de nit i repàs al torn de matí i tarda</t>
  </si>
  <si>
    <t>*** treballs en alçada</t>
  </si>
  <si>
    <t>Planta baixa</t>
  </si>
  <si>
    <t>Passadís vestidors</t>
  </si>
  <si>
    <t>Vestidors àrbitres</t>
  </si>
  <si>
    <t>WC públic</t>
  </si>
  <si>
    <t>Perímetre pista</t>
  </si>
  <si>
    <t>Grada</t>
  </si>
  <si>
    <t>Magatzem Material 1</t>
  </si>
  <si>
    <t>Magatzem Material 2</t>
  </si>
  <si>
    <t>Magatzem Petit</t>
  </si>
  <si>
    <t>Sala de calderes</t>
  </si>
  <si>
    <t>Magatzem Material</t>
  </si>
  <si>
    <t>Planta baixa edifici Estadi</t>
  </si>
  <si>
    <t>1a planta edifici Estadi</t>
  </si>
  <si>
    <t>2ª planta edifici Estadi *</t>
  </si>
  <si>
    <t>Espais sota grada general</t>
  </si>
  <si>
    <t>Edifici vestidors camps annexos</t>
  </si>
  <si>
    <t>Espais annexes</t>
  </si>
  <si>
    <t>Graderies</t>
  </si>
  <si>
    <t>WC Home i Dona "Bar Nord"</t>
  </si>
  <si>
    <t>Vestidor Local</t>
  </si>
  <si>
    <t>Vestidor Entrenador Local</t>
  </si>
  <si>
    <t>Passadís Peus Bruts</t>
  </si>
  <si>
    <t>Vestíbul Central</t>
  </si>
  <si>
    <t>Vestidors Àrbitres 5</t>
  </si>
  <si>
    <t>Vestidors Àrbitres 2</t>
  </si>
  <si>
    <t>Sala Mèdica, Dòping + WC</t>
  </si>
  <si>
    <t>Ascensor Nord</t>
  </si>
  <si>
    <t>Ascensor Sud</t>
  </si>
  <si>
    <t>Sala Fisio</t>
  </si>
  <si>
    <t>Vestidors Àrbitres 3</t>
  </si>
  <si>
    <t>WC Home I Dona "Sud"</t>
  </si>
  <si>
    <t>Passadís Peus Nets</t>
  </si>
  <si>
    <t>Vestidors Àrbitres 4</t>
  </si>
  <si>
    <t>Sortida de jugadors</t>
  </si>
  <si>
    <t>Bugaderia</t>
  </si>
  <si>
    <t>Magatzem neteja</t>
  </si>
  <si>
    <t>Sala de bombes</t>
  </si>
  <si>
    <t>Sala de reunions</t>
  </si>
  <si>
    <t>Oficines RELLSA</t>
  </si>
  <si>
    <t>Passadís general</t>
  </si>
  <si>
    <t>WC Oficines RELLSA</t>
  </si>
  <si>
    <t>Sala VIP</t>
  </si>
  <si>
    <t>Office Sala Vip</t>
  </si>
  <si>
    <t>WC Sala Premsa</t>
  </si>
  <si>
    <t>Escales Interiors</t>
  </si>
  <si>
    <t>Sala Premsa</t>
  </si>
  <si>
    <t>Oficina CF Reus Deportiu</t>
  </si>
  <si>
    <t>WC Nord</t>
  </si>
  <si>
    <t>WC Sud</t>
  </si>
  <si>
    <t>Bar Tribuna alta</t>
  </si>
  <si>
    <t>Cabina Comunicació</t>
  </si>
  <si>
    <t>Terra Planta 2ª</t>
  </si>
  <si>
    <t>Magatzem 1</t>
  </si>
  <si>
    <t>Magatzem 2</t>
  </si>
  <si>
    <t>Magatzem 3</t>
  </si>
  <si>
    <t>WC Homes</t>
  </si>
  <si>
    <t>WC Dones</t>
  </si>
  <si>
    <t>Magatzem 4</t>
  </si>
  <si>
    <t>Magatzem 5</t>
  </si>
  <si>
    <t>Farmaciola</t>
  </si>
  <si>
    <t>Oficina</t>
  </si>
  <si>
    <t>Sala De Reunions (Magatzem)</t>
  </si>
  <si>
    <t>Sala De Calderes I</t>
  </si>
  <si>
    <t>Sala De Calderes II</t>
  </si>
  <si>
    <t>Magatzem II (3ud)</t>
  </si>
  <si>
    <t>Vestidor Grup 1</t>
  </si>
  <si>
    <t>Vestidor Grup 2</t>
  </si>
  <si>
    <t>Vestidor Grup 3</t>
  </si>
  <si>
    <t>Vestidor Grup 4</t>
  </si>
  <si>
    <t>Vestidor Grup 5</t>
  </si>
  <si>
    <t xml:space="preserve">Vestidor tecn/arb 1 </t>
  </si>
  <si>
    <t>Vestidor tecn/arb 2</t>
  </si>
  <si>
    <t>Passadís calçat carrer</t>
  </si>
  <si>
    <t>Passadís calçat esportiu</t>
  </si>
  <si>
    <t>WC adaptat</t>
  </si>
  <si>
    <t>Magatzem de neteja</t>
  </si>
  <si>
    <t>Sala de màquines</t>
  </si>
  <si>
    <t>Vestíbul</t>
  </si>
  <si>
    <t>Porxo</t>
  </si>
  <si>
    <t>Magatzem gran (escombrar)</t>
  </si>
  <si>
    <t>Oficina serveis tècnics</t>
  </si>
  <si>
    <t>Magatzem tanques</t>
  </si>
  <si>
    <t>Gimnàs recuperació</t>
  </si>
  <si>
    <t>Habitació neteja</t>
  </si>
  <si>
    <t>WC</t>
  </si>
  <si>
    <t>Menjador personal</t>
  </si>
  <si>
    <t>Taller</t>
  </si>
  <si>
    <t>Gol Nord</t>
  </si>
  <si>
    <t>Gol Sud</t>
  </si>
  <si>
    <t>General</t>
  </si>
  <si>
    <t>Tribuna baixa</t>
  </si>
  <si>
    <t>Tribuna alta</t>
  </si>
  <si>
    <t>Magatzems</t>
  </si>
  <si>
    <t>Serveis Públics</t>
  </si>
  <si>
    <t>Vinilic</t>
  </si>
  <si>
    <t>Metalic Pintat</t>
  </si>
  <si>
    <t>Parquet</t>
  </si>
  <si>
    <t>Ciment Pintat</t>
  </si>
  <si>
    <t>Vestidors (1, 2, 3, 4)</t>
  </si>
  <si>
    <t>Dutxes vestidors (1 a 4)</t>
  </si>
  <si>
    <t>WC vestidors (1 a 4)</t>
  </si>
  <si>
    <t>Distribuïdor vestidors</t>
  </si>
  <si>
    <t>Vestidors àrbitres (1 i 2)</t>
  </si>
  <si>
    <t>Vestidors (5, 6)</t>
  </si>
  <si>
    <t>Dutxes vestidors (5 a 6)</t>
  </si>
  <si>
    <t>WC vestidors (5 a 6)</t>
  </si>
  <si>
    <t>Distribuïdor vestidors 5 i 6</t>
  </si>
  <si>
    <t>Vestidors àrbitres (3)</t>
  </si>
  <si>
    <t>WC públic dones</t>
  </si>
  <si>
    <t>WC públic homes</t>
  </si>
  <si>
    <t>Escalfador d'aigua calderes</t>
  </si>
  <si>
    <t>WC vestíbul</t>
  </si>
  <si>
    <t>Sala Maniobres</t>
  </si>
  <si>
    <t>Magatzem general</t>
  </si>
  <si>
    <t>Magatzem rentadora</t>
  </si>
  <si>
    <t>Aula</t>
  </si>
  <si>
    <t>Distribuïdor</t>
  </si>
  <si>
    <t>Vestidor àrbitres 1</t>
  </si>
  <si>
    <t>Vestidor àrbitres 2</t>
  </si>
  <si>
    <t>Vestidor àrbitres 3</t>
  </si>
  <si>
    <t>Vestidor àrbitres 4</t>
  </si>
  <si>
    <t>Vestidor I</t>
  </si>
  <si>
    <t>Vestidor II</t>
  </si>
  <si>
    <t>Vestidor III</t>
  </si>
  <si>
    <t>Vestidor nou 1</t>
  </si>
  <si>
    <t>Vestidor nou 2</t>
  </si>
  <si>
    <t>Oficina conserge</t>
  </si>
  <si>
    <t>Magatzem material joc</t>
  </si>
  <si>
    <t>Arxiu</t>
  </si>
  <si>
    <t>Sala calderes</t>
  </si>
  <si>
    <t>Vestidor gran 1</t>
  </si>
  <si>
    <t>Vestidor petit 1</t>
  </si>
  <si>
    <t>Vestidor petit 2</t>
  </si>
  <si>
    <t>Àrbitres 1</t>
  </si>
  <si>
    <t>Àrbitres 2</t>
  </si>
  <si>
    <t>Vestidor petit 3</t>
  </si>
  <si>
    <t>Vestidor petit 4</t>
  </si>
  <si>
    <t>Vestidor gran 2</t>
  </si>
  <si>
    <t>Passadissos</t>
  </si>
  <si>
    <t>Jocs Infantils</t>
  </si>
  <si>
    <t>Passadís peus bruts</t>
  </si>
  <si>
    <t>Passadís peus nets</t>
  </si>
  <si>
    <t>Secretaria</t>
  </si>
  <si>
    <t>Vestidors àrbitres (4)</t>
  </si>
  <si>
    <t>Vestidor 7</t>
  </si>
  <si>
    <t>Vestidor 8</t>
  </si>
  <si>
    <t>Sala Polivalent</t>
  </si>
  <si>
    <t>WC Bar</t>
  </si>
  <si>
    <t>Piscines Municipals</t>
  </si>
  <si>
    <t>Túnel dutxes</t>
  </si>
  <si>
    <t>WC interiors</t>
  </si>
  <si>
    <t>WC exteriors</t>
  </si>
  <si>
    <t>Vestíbul entrada</t>
  </si>
  <si>
    <t>Vestidor monitors</t>
  </si>
  <si>
    <t>Vestidor dones</t>
  </si>
  <si>
    <t>Vestidor homes</t>
  </si>
  <si>
    <t>Sortida piscines</t>
  </si>
  <si>
    <t>Passadís taquilles</t>
  </si>
  <si>
    <t>Taquilles</t>
  </si>
  <si>
    <t>Vestidor discapacitats</t>
  </si>
  <si>
    <t>Vestidors petits</t>
  </si>
  <si>
    <t>Guarda-roba</t>
  </si>
  <si>
    <t>Infermeria</t>
  </si>
  <si>
    <t>Laboratori</t>
  </si>
  <si>
    <t>Passadís infermeria</t>
  </si>
  <si>
    <t>Dutxes</t>
  </si>
  <si>
    <t>Rodona dutxes</t>
  </si>
  <si>
    <t xml:space="preserve">Portes de vidre entrada </t>
  </si>
  <si>
    <t>Portes de vidre sortida</t>
  </si>
  <si>
    <t>Magatzem I</t>
  </si>
  <si>
    <t>Magatzem II</t>
  </si>
  <si>
    <t>Sala de neteja</t>
  </si>
  <si>
    <t xml:space="preserve">Polilleugers Cèlia Artiga </t>
  </si>
  <si>
    <t>Vestibuls acces</t>
  </si>
  <si>
    <t>Pista esportiva</t>
  </si>
  <si>
    <t>Perimetre pista</t>
  </si>
  <si>
    <t>Porxo intermig</t>
  </si>
  <si>
    <t>Sala tecnica</t>
  </si>
  <si>
    <t>Passadis interior vestidors</t>
  </si>
  <si>
    <t>Verstidors arbitres</t>
  </si>
  <si>
    <t>Sala electrica 1 i 2</t>
  </si>
  <si>
    <t>Carrer de Mallorca, 1, 43205 Reus, Tarragona, Tel: 977 01 08 88 info.esport@reusesport.cat</t>
  </si>
  <si>
    <t>Neteja de passareles sostres</t>
  </si>
  <si>
    <t>Resum Total Estudi Técnic, Reus Esport i Lleure 2025</t>
  </si>
  <si>
    <t>Annex 4 Estudi Técnic - Reus Esport i Lleure 2025</t>
  </si>
  <si>
    <t>Ajuntament de Reus / Reus Esport i Lleure 2025</t>
  </si>
  <si>
    <t>Graderia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</si>
</sst>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_ ;\-#,##0.00\ "/>
    <numFmt numFmtId="167" formatCode="_-* #,##0\ _p_t_a_-;\-* #,##0\ _p_t_a_-;_-* &quot;-&quot;\ _p_t_a_-;_-@_-"/>
    <numFmt numFmtId="168" formatCode="_-* #,##0\ &quot;Pts&quot;_-;\-* #,##0\ &quot;Pts&quot;_-;_-* &quot;-&quot;\ &quot;Pts&quot;_-;_-@_-"/>
    <numFmt numFmtId="169" formatCode="[$-409]h:mm\ AM/PM;@"/>
    <numFmt numFmtId="170" formatCode="_-* #,##0.00\ _P_T_A_-;\-* #,##0.00\ _P_T_A_-;_-* &quot;-&quot;??\ _P_T_A_-;_-@_-"/>
    <numFmt numFmtId="171" formatCode="#,##0.00_ ;[Red]\-#,##0.00\ "/>
    <numFmt numFmtId="172" formatCode="#,##0&quot; m²&quot;"/>
    <numFmt numFmtId="173" formatCode="#,##0.0000000"/>
    <numFmt numFmtId="174" formatCode="0.00&quot; m²&quot;"/>
    <numFmt numFmtId="175" formatCode="#,##0.00&quot; h&quot;"/>
    <numFmt numFmtId="176" formatCode="#,##0.0"/>
    <numFmt numFmtId="177" formatCode="#,##0&quot; m²/h&quot;"/>
    <numFmt numFmtId="178" formatCode="#,##0.00&quot; h/mes&quot;"/>
    <numFmt numFmtId="179" formatCode="#,##0.00&quot; m²&quot;"/>
    <numFmt numFmtId="180" formatCode="_-* #,##0\ _F_-;\-* #,##0\ _F_-;_-* &quot;-&quot;\ _F_-;_-@_-"/>
    <numFmt numFmtId="181" formatCode="#,##0.00&quot; m²/h&quot;"/>
    <numFmt numFmtId="182" formatCode="h:mm;@"/>
  </numFmts>
  <fonts count="9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u/>
      <sz val="10"/>
      <color indexed="12"/>
      <name val="Arial"/>
      <family val="2"/>
    </font>
    <font>
      <u/>
      <sz val="18"/>
      <color indexed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10"/>
      <color indexed="62"/>
      <name val="Futura Lt BT"/>
    </font>
    <font>
      <sz val="12"/>
      <color indexed="62"/>
      <name val="Futura Lt BT"/>
    </font>
    <font>
      <sz val="16"/>
      <color indexed="62"/>
      <name val="Arial"/>
      <family val="2"/>
    </font>
    <font>
      <sz val="12"/>
      <color indexed="62"/>
      <name val="Arial"/>
      <family val="2"/>
    </font>
    <font>
      <b/>
      <sz val="28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2"/>
      <color theme="0"/>
      <name val="Times New Roman"/>
      <family val="2"/>
    </font>
    <font>
      <u/>
      <sz val="9.35"/>
      <color theme="10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8"/>
      <color rgb="FF000000"/>
      <name val="Verdana"/>
      <family val="2"/>
    </font>
    <font>
      <sz val="9"/>
      <color theme="1"/>
      <name val="Calibri"/>
      <family val="2"/>
      <scheme val="minor"/>
    </font>
    <font>
      <b/>
      <sz val="22"/>
      <color rgb="FF0070C0"/>
      <name val="Calibri"/>
      <family val="2"/>
      <scheme val="minor"/>
    </font>
    <font>
      <b/>
      <sz val="24"/>
      <color rgb="FF006100"/>
      <name val="Calibri"/>
      <family val="2"/>
      <scheme val="minor"/>
    </font>
    <font>
      <b/>
      <sz val="26"/>
      <color rgb="FF0061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color rgb="FF006100"/>
      <name val="Calibri"/>
      <family val="2"/>
      <scheme val="minor"/>
    </font>
    <font>
      <sz val="10"/>
      <color rgb="FF002060"/>
      <name val="Arial"/>
      <family val="2"/>
    </font>
    <font>
      <sz val="8"/>
      <color rgb="FF002060"/>
      <name val="Arial"/>
      <family val="2"/>
    </font>
    <font>
      <sz val="9"/>
      <color theme="0"/>
      <name val="Calibri"/>
      <family val="2"/>
      <scheme val="minor"/>
    </font>
    <font>
      <sz val="6"/>
      <color rgb="FF000099"/>
      <name val="Arial"/>
      <family val="2"/>
    </font>
    <font>
      <sz val="8"/>
      <color rgb="FF000099"/>
      <name val="Arial"/>
      <family val="2"/>
    </font>
    <font>
      <sz val="7"/>
      <color rgb="FF000099"/>
      <name val="Arial"/>
      <family val="2"/>
    </font>
    <font>
      <sz val="8"/>
      <color rgb="FF002060"/>
      <name val="Myriad Web Pro"/>
      <family val="2"/>
    </font>
    <font>
      <sz val="9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7"/>
      <color rgb="FF002060"/>
      <name val="Arial"/>
      <family val="2"/>
    </font>
    <font>
      <sz val="11"/>
      <color rgb="FF7030A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9"/>
      <color rgb="FF7030A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28"/>
      <color rgb="FF0070C0"/>
      <name val="Arial"/>
      <family val="2"/>
    </font>
    <font>
      <sz val="9"/>
      <color rgb="FFFF0000"/>
      <name val="Calibri"/>
      <family val="2"/>
      <scheme val="minor"/>
    </font>
    <font>
      <b/>
      <sz val="28"/>
      <color rgb="FF0070C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u/>
      <sz val="18"/>
      <color indexed="12"/>
      <name val="Arial"/>
      <family val="2"/>
    </font>
    <font>
      <sz val="12"/>
      <color theme="1"/>
      <name val="Calibri"/>
      <family val="2"/>
    </font>
    <font>
      <sz val="12"/>
      <color rgb="FF002060"/>
      <name val="Calibri"/>
      <family val="2"/>
      <scheme val="minor"/>
    </font>
    <font>
      <sz val="12"/>
      <name val="Arial"/>
      <family val="2"/>
    </font>
    <font>
      <b/>
      <sz val="10"/>
      <color indexed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.5"/>
      <name val="Calibri"/>
      <family val="2"/>
    </font>
    <font>
      <b/>
      <sz val="12"/>
      <color rgb="FFFF0000"/>
      <name val="Arial"/>
      <family val="2"/>
    </font>
    <font>
      <b/>
      <sz val="12"/>
      <color indexed="62"/>
      <name val="Arial"/>
      <family val="2"/>
    </font>
    <font>
      <b/>
      <sz val="1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</font>
    <font>
      <sz val="9"/>
      <color rgb="FF000000"/>
      <name val="Calibri"/>
      <family val="2"/>
      <scheme val="minor"/>
    </font>
    <font>
      <sz val="14"/>
      <color rgb="FF002060"/>
      <name val="Calibri"/>
      <family val="2"/>
      <scheme val="minor"/>
    </font>
    <font>
      <sz val="12"/>
      <color rgb="FF002060"/>
      <name val="Arial"/>
      <family val="2"/>
    </font>
    <font>
      <sz val="9"/>
      <color theme="0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4"/>
      <color theme="1"/>
      <name val="Calibri"/>
      <family val="2"/>
      <scheme val="minor"/>
    </font>
    <font>
      <u/>
      <sz val="16"/>
      <color indexed="12"/>
      <name val="Arial"/>
      <family val="2"/>
    </font>
    <font>
      <b/>
      <sz val="10"/>
      <color rgb="FF002060"/>
      <name val="Arial"/>
      <family val="2"/>
    </font>
    <font>
      <sz val="9"/>
      <color rgb="FF000099"/>
      <name val="Arial"/>
      <family val="2"/>
    </font>
    <font>
      <sz val="11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/>
      <top style="thin">
        <color theme="8" tint="0.59996337778862885"/>
      </top>
      <bottom style="thin">
        <color theme="8" tint="0.59996337778862885"/>
      </bottom>
      <diagonal/>
    </border>
    <border>
      <left/>
      <right style="medium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 style="medium">
        <color theme="8" tint="-0.24994659260841701"/>
      </left>
      <right style="medium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medium">
        <color theme="8" tint="0.59996337778862885"/>
      </left>
      <right style="medium">
        <color theme="8" tint="-0.24994659260841701"/>
      </right>
      <top style="thin">
        <color theme="8" tint="0.59996337778862885"/>
      </top>
      <bottom style="thin">
        <color theme="8" tint="0.59996337778862885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 style="thin">
        <color theme="8" tint="0.59996337778862885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medium">
        <color theme="8" tint="-0.24994659260841701"/>
      </right>
      <top style="thin">
        <color theme="8" tint="0.59996337778862885"/>
      </top>
      <bottom style="thin">
        <color theme="8" tint="0.59996337778862885"/>
      </bottom>
      <diagonal/>
    </border>
    <border>
      <left style="medium">
        <color theme="8" tint="0.59996337778862885"/>
      </left>
      <right style="medium">
        <color theme="8" tint="0.59996337778862885"/>
      </right>
      <top/>
      <bottom style="medium">
        <color theme="8" tint="0.59996337778862885"/>
      </bottom>
      <diagonal/>
    </border>
    <border>
      <left style="medium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39985351115451523"/>
      </left>
      <right style="thin">
        <color theme="8" tint="0.39985351115451523"/>
      </right>
      <top style="medium">
        <color theme="8" tint="0.39985351115451523"/>
      </top>
      <bottom/>
      <diagonal/>
    </border>
    <border>
      <left/>
      <right/>
      <top style="thin">
        <color theme="8" tint="0.39985351115451523"/>
      </top>
      <bottom style="thin">
        <color theme="8" tint="0.39985351115451523"/>
      </bottom>
      <diagonal/>
    </border>
    <border>
      <left style="thin">
        <color theme="8" tint="0.39985351115451523"/>
      </left>
      <right style="medium">
        <color theme="8" tint="0.39985351115451523"/>
      </right>
      <top style="medium">
        <color theme="8" tint="0.39985351115451523"/>
      </top>
      <bottom/>
      <diagonal/>
    </border>
    <border>
      <left style="medium">
        <color theme="8" tint="0.39979247413556324"/>
      </left>
      <right style="thin">
        <color theme="8" tint="0.39982299264503923"/>
      </right>
      <top style="medium">
        <color theme="8" tint="0.39979247413556324"/>
      </top>
      <bottom style="thin">
        <color theme="8" tint="0.39982299264503923"/>
      </bottom>
      <diagonal/>
    </border>
    <border>
      <left style="thin">
        <color theme="8" tint="0.39982299264503923"/>
      </left>
      <right/>
      <top style="medium">
        <color theme="8" tint="0.39979247413556324"/>
      </top>
      <bottom style="thin">
        <color theme="8" tint="0.39982299264503923"/>
      </bottom>
      <diagonal/>
    </border>
    <border>
      <left style="medium">
        <color theme="8" tint="0.39976195562608724"/>
      </left>
      <right style="thin">
        <color theme="8" tint="0.39985351115451523"/>
      </right>
      <top style="medium">
        <color theme="8" tint="0.39976195562608724"/>
      </top>
      <bottom style="thin">
        <color theme="8" tint="0.39982299264503923"/>
      </bottom>
      <diagonal/>
    </border>
    <border>
      <left style="thin">
        <color theme="8" tint="0.39985351115451523"/>
      </left>
      <right style="medium">
        <color theme="8" tint="0.39976195562608724"/>
      </right>
      <top style="thin">
        <color theme="8" tint="0.39982299264503923"/>
      </top>
      <bottom style="thin">
        <color theme="8" tint="0.39982299264503923"/>
      </bottom>
      <diagonal/>
    </border>
    <border>
      <left style="medium">
        <color theme="8" tint="0.39982299264503923"/>
      </left>
      <right style="thin">
        <color theme="8" tint="0.39985351115451523"/>
      </right>
      <top style="medium">
        <color theme="8" tint="0.39982299264503923"/>
      </top>
      <bottom style="medium">
        <color theme="8" tint="0.39982299264503923"/>
      </bottom>
      <diagonal/>
    </border>
    <border>
      <left style="thin">
        <color theme="8" tint="0.39982299264503923"/>
      </left>
      <right style="thin">
        <color theme="8" tint="0.39982299264503923"/>
      </right>
      <top/>
      <bottom style="thin">
        <color theme="8" tint="0.39982299264503923"/>
      </bottom>
      <diagonal/>
    </border>
    <border>
      <left style="thin">
        <color theme="8" tint="0.39982299264503923"/>
      </left>
      <right style="thin">
        <color theme="8" tint="0.39982299264503923"/>
      </right>
      <top style="thin">
        <color theme="8" tint="0.39982299264503923"/>
      </top>
      <bottom style="thin">
        <color theme="8" tint="0.39982299264503923"/>
      </bottom>
      <diagonal/>
    </border>
    <border>
      <left style="medium">
        <color theme="8" tint="0.39976195562608724"/>
      </left>
      <right style="medium">
        <color theme="8" tint="0.39979247413556324"/>
      </right>
      <top style="medium">
        <color theme="8" tint="0.39979247413556324"/>
      </top>
      <bottom style="thin">
        <color theme="8" tint="0.39976195562608724"/>
      </bottom>
      <diagonal/>
    </border>
    <border>
      <left style="medium">
        <color theme="8" tint="0.39976195562608724"/>
      </left>
      <right style="medium">
        <color theme="8" tint="0.39976195562608724"/>
      </right>
      <top style="medium">
        <color theme="8" tint="0.39979247413556324"/>
      </top>
      <bottom style="thin">
        <color theme="8" tint="0.39976195562608724"/>
      </bottom>
      <diagonal/>
    </border>
    <border>
      <left style="medium">
        <color theme="8" tint="0.39982299264503923"/>
      </left>
      <right style="thin">
        <color theme="8" tint="0.39982299264503923"/>
      </right>
      <top style="medium">
        <color theme="8" tint="0.39979247413556324"/>
      </top>
      <bottom style="thin">
        <color theme="8" tint="0.39979247413556324"/>
      </bottom>
      <diagonal/>
    </border>
    <border>
      <left style="medium">
        <color theme="8" tint="0.39985351115451523"/>
      </left>
      <right style="thin">
        <color theme="8" tint="0.39985351115451523"/>
      </right>
      <top style="medium">
        <color theme="8" tint="0.39985351115451523"/>
      </top>
      <bottom/>
      <diagonal/>
    </border>
    <border>
      <left/>
      <right style="thin">
        <color theme="8" tint="0.39985351115451523"/>
      </right>
      <top style="medium">
        <color theme="8" tint="0.39985351115451523"/>
      </top>
      <bottom/>
      <diagonal/>
    </border>
    <border>
      <left style="medium">
        <color theme="8" tint="0.39979247413556324"/>
      </left>
      <right style="medium">
        <color theme="8" tint="0.39982299264503923"/>
      </right>
      <top style="medium">
        <color theme="8" tint="0.39979247413556324"/>
      </top>
      <bottom style="thin">
        <color theme="8" tint="0.39985351115451523"/>
      </bottom>
      <diagonal/>
    </border>
    <border>
      <left style="medium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rgb="FF0070C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medium">
        <color theme="8" tint="-0.24994659260841701"/>
      </right>
      <top style="thick">
        <color indexed="64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0.59996337778862885"/>
      </left>
      <right/>
      <top style="medium">
        <color theme="8" tint="0.59996337778862885"/>
      </top>
      <bottom style="medium">
        <color theme="8" tint="0.59996337778862885"/>
      </bottom>
      <diagonal/>
    </border>
    <border>
      <left/>
      <right/>
      <top style="medium">
        <color theme="8" tint="0.59996337778862885"/>
      </top>
      <bottom style="medium">
        <color theme="8" tint="0.59996337778862885"/>
      </bottom>
      <diagonal/>
    </border>
    <border>
      <left/>
      <right style="medium">
        <color theme="8" tint="0.59996337778862885"/>
      </right>
      <top style="medium">
        <color theme="8" tint="0.59996337778862885"/>
      </top>
      <bottom style="medium">
        <color theme="8" tint="0.59996337778862885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8" tint="0.39982299264503923"/>
      </left>
      <right/>
      <top style="medium">
        <color theme="8" tint="0.39982299264503923"/>
      </top>
      <bottom style="medium">
        <color theme="8" tint="0.39982299264503923"/>
      </bottom>
      <diagonal/>
    </border>
    <border>
      <left/>
      <right/>
      <top style="medium">
        <color theme="8" tint="0.39982299264503923"/>
      </top>
      <bottom style="medium">
        <color theme="8" tint="0.39982299264503923"/>
      </bottom>
      <diagonal/>
    </border>
    <border>
      <left/>
      <right/>
      <top style="medium">
        <color theme="8" tint="0.39982299264503923"/>
      </top>
      <bottom/>
      <diagonal/>
    </border>
    <border>
      <left/>
      <right style="medium">
        <color theme="8" tint="0.39982299264503923"/>
      </right>
      <top style="medium">
        <color theme="8" tint="0.39982299264503923"/>
      </top>
      <bottom style="medium">
        <color theme="8" tint="0.39982299264503923"/>
      </bottom>
      <diagonal/>
    </border>
    <border>
      <left/>
      <right style="medium">
        <color theme="8" tint="0.39979247413556324"/>
      </right>
      <top style="medium">
        <color theme="8" tint="0.39979247413556324"/>
      </top>
      <bottom style="medium">
        <color theme="8" tint="0.39979247413556324"/>
      </bottom>
      <diagonal/>
    </border>
    <border>
      <left style="medium">
        <color theme="8" tint="0.39982299264503923"/>
      </left>
      <right/>
      <top style="medium">
        <color theme="8" tint="0.39979247413556324"/>
      </top>
      <bottom style="medium">
        <color theme="8" tint="0.39979247413556324"/>
      </bottom>
      <diagonal/>
    </border>
    <border>
      <left style="medium">
        <color theme="8" tint="0.39979247413556324"/>
      </left>
      <right/>
      <top style="medium">
        <color theme="8" tint="0.39982299264503923"/>
      </top>
      <bottom style="medium">
        <color theme="8" tint="0.39979247413556324"/>
      </bottom>
      <diagonal/>
    </border>
    <border>
      <left/>
      <right style="medium">
        <color theme="8" tint="0.39979247413556324"/>
      </right>
      <top style="medium">
        <color theme="8" tint="0.39982299264503923"/>
      </top>
      <bottom style="medium">
        <color theme="8" tint="0.39979247413556324"/>
      </bottom>
      <diagonal/>
    </border>
    <border>
      <left/>
      <right style="medium">
        <color theme="8" tint="0.39982299264503923"/>
      </right>
      <top style="medium">
        <color theme="8" tint="0.39982299264503923"/>
      </top>
      <bottom style="medium">
        <color theme="8" tint="0.39979247413556324"/>
      </bottom>
      <diagonal/>
    </border>
    <border>
      <left/>
      <right/>
      <top style="medium">
        <color theme="8" tint="0.39979247413556324"/>
      </top>
      <bottom style="medium">
        <color theme="8" tint="0.39982299264503923"/>
      </bottom>
      <diagonal/>
    </border>
    <border>
      <left/>
      <right style="medium">
        <color rgb="FFFF0000"/>
      </right>
      <top style="medium">
        <color theme="8" tint="0.39979247413556324"/>
      </top>
      <bottom style="medium">
        <color theme="8" tint="0.39982299264503923"/>
      </bottom>
      <diagonal/>
    </border>
    <border>
      <left style="medium">
        <color indexed="64"/>
      </left>
      <right/>
      <top style="medium">
        <color theme="8" tint="0.39979247413556324"/>
      </top>
      <bottom style="medium">
        <color theme="8" tint="0.39982299264503923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8" tint="0.59996337778862885"/>
      </left>
      <right/>
      <top style="thin">
        <color theme="8" tint="0.59996337778862885"/>
      </top>
      <bottom style="thin">
        <color theme="8" tint="0.59996337778862885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theme="5"/>
      </top>
      <bottom style="thick">
        <color theme="5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5"/>
      </left>
      <right/>
      <top style="thick">
        <color theme="5"/>
      </top>
      <bottom/>
      <diagonal/>
    </border>
    <border>
      <left/>
      <right/>
      <top style="thick">
        <color theme="5"/>
      </top>
      <bottom/>
      <diagonal/>
    </border>
    <border>
      <left style="thick">
        <color theme="5"/>
      </left>
      <right style="medium">
        <color theme="5"/>
      </right>
      <top style="thick">
        <color theme="5"/>
      </top>
      <bottom/>
      <diagonal/>
    </border>
    <border>
      <left style="medium">
        <color theme="5"/>
      </left>
      <right style="medium">
        <color theme="5"/>
      </right>
      <top style="thick">
        <color theme="5"/>
      </top>
      <bottom/>
      <diagonal/>
    </border>
    <border>
      <left style="medium">
        <color theme="5"/>
      </left>
      <right style="thick">
        <color theme="5"/>
      </right>
      <top style="thick">
        <color theme="5"/>
      </top>
      <bottom/>
      <diagonal/>
    </border>
    <border>
      <left/>
      <right/>
      <top style="thick">
        <color theme="5"/>
      </top>
      <bottom style="thick">
        <color rgb="FFF79646"/>
      </bottom>
      <diagonal/>
    </border>
    <border>
      <left/>
      <right style="medium">
        <color rgb="FFF79646"/>
      </right>
      <top style="thick">
        <color theme="5"/>
      </top>
      <bottom style="thick">
        <color rgb="FFF79646"/>
      </bottom>
      <diagonal/>
    </border>
    <border>
      <left style="thick">
        <color rgb="FFF79646"/>
      </left>
      <right style="medium">
        <color rgb="FFF79646"/>
      </right>
      <top style="thick">
        <color theme="5"/>
      </top>
      <bottom style="medium">
        <color rgb="FFF79646"/>
      </bottom>
      <diagonal/>
    </border>
    <border>
      <left style="medium">
        <color rgb="FFF79646"/>
      </left>
      <right style="medium">
        <color rgb="FFF79646"/>
      </right>
      <top style="thick">
        <color theme="5"/>
      </top>
      <bottom style="medium">
        <color rgb="FFF79646"/>
      </bottom>
      <diagonal/>
    </border>
    <border>
      <left style="medium">
        <color rgb="FFF79646"/>
      </left>
      <right style="thick">
        <color rgb="FFF79646"/>
      </right>
      <top style="thick">
        <color theme="5"/>
      </top>
      <bottom style="medium">
        <color rgb="FFF79646"/>
      </bottom>
      <diagonal/>
    </border>
    <border>
      <left style="medium">
        <color rgb="FFF79646"/>
      </left>
      <right style="thick">
        <color theme="5"/>
      </right>
      <top style="thick">
        <color theme="5"/>
      </top>
      <bottom style="medium">
        <color rgb="FFF79646"/>
      </bottom>
      <diagonal/>
    </border>
    <border>
      <left style="thick">
        <color theme="5"/>
      </left>
      <right style="medium">
        <color theme="5"/>
      </right>
      <top style="medium">
        <color theme="5"/>
      </top>
      <bottom style="thick">
        <color theme="5"/>
      </bottom>
      <diagonal/>
    </border>
    <border>
      <left style="medium">
        <color theme="5"/>
      </left>
      <right/>
      <top style="medium">
        <color theme="5"/>
      </top>
      <bottom style="thick">
        <color theme="5"/>
      </bottom>
      <diagonal/>
    </border>
    <border>
      <left style="thick">
        <color theme="5"/>
      </left>
      <right style="medium">
        <color theme="5"/>
      </right>
      <top/>
      <bottom style="thick">
        <color theme="5"/>
      </bottom>
      <diagonal/>
    </border>
    <border>
      <left style="medium">
        <color theme="5"/>
      </left>
      <right style="medium">
        <color theme="5"/>
      </right>
      <top/>
      <bottom style="thick">
        <color theme="5"/>
      </bottom>
      <diagonal/>
    </border>
    <border>
      <left style="medium">
        <color theme="5"/>
      </left>
      <right style="thick">
        <color theme="5"/>
      </right>
      <top/>
      <bottom style="thick">
        <color theme="5"/>
      </bottom>
      <diagonal/>
    </border>
    <border>
      <left/>
      <right style="medium">
        <color rgb="FFF79646"/>
      </right>
      <top style="thick">
        <color rgb="FFF79646"/>
      </top>
      <bottom style="thick">
        <color theme="5"/>
      </bottom>
      <diagonal/>
    </border>
    <border>
      <left style="medium">
        <color rgb="FFF79646"/>
      </left>
      <right style="medium">
        <color rgb="FFF79646"/>
      </right>
      <top style="thick">
        <color rgb="FFF79646"/>
      </top>
      <bottom style="thick">
        <color theme="5"/>
      </bottom>
      <diagonal/>
    </border>
    <border>
      <left style="medium">
        <color rgb="FFF79646"/>
      </left>
      <right style="thick">
        <color rgb="FFF79646"/>
      </right>
      <top style="thick">
        <color rgb="FFF79646"/>
      </top>
      <bottom style="thick">
        <color theme="5"/>
      </bottom>
      <diagonal/>
    </border>
    <border>
      <left style="thick">
        <color rgb="FFF79646"/>
      </left>
      <right style="medium">
        <color rgb="FFF79646"/>
      </right>
      <top style="medium">
        <color rgb="FFF79646"/>
      </top>
      <bottom style="thick">
        <color theme="5"/>
      </bottom>
      <diagonal/>
    </border>
    <border>
      <left style="medium">
        <color rgb="FFF79646"/>
      </left>
      <right style="medium">
        <color rgb="FFF79646"/>
      </right>
      <top style="medium">
        <color rgb="FFF79646"/>
      </top>
      <bottom style="thick">
        <color theme="5"/>
      </bottom>
      <diagonal/>
    </border>
    <border>
      <left style="medium">
        <color rgb="FFF79646"/>
      </left>
      <right style="thick">
        <color rgb="FFF79646"/>
      </right>
      <top style="medium">
        <color rgb="FFF79646"/>
      </top>
      <bottom style="thick">
        <color theme="5"/>
      </bottom>
      <diagonal/>
    </border>
    <border>
      <left style="medium">
        <color rgb="FFF79646"/>
      </left>
      <right style="thick">
        <color theme="5"/>
      </right>
      <top style="medium">
        <color rgb="FFF79646"/>
      </top>
      <bottom style="thick">
        <color theme="5"/>
      </bottom>
      <diagonal/>
    </border>
    <border>
      <left/>
      <right/>
      <top/>
      <bottom style="medium">
        <color rgb="FFF79646"/>
      </bottom>
      <diagonal/>
    </border>
    <border>
      <left style="medium">
        <color rgb="FFF79646"/>
      </left>
      <right style="medium">
        <color rgb="FFF79646"/>
      </right>
      <top/>
      <bottom style="medium">
        <color rgb="FFF79646"/>
      </bottom>
      <diagonal/>
    </border>
    <border>
      <left style="medium">
        <color rgb="FFF79646"/>
      </left>
      <right style="thick">
        <color rgb="FFF79646"/>
      </right>
      <top/>
      <bottom style="medium">
        <color rgb="FFF79646"/>
      </bottom>
      <diagonal/>
    </border>
    <border>
      <left style="thick">
        <color rgb="FFF79646"/>
      </left>
      <right style="medium">
        <color rgb="FFF79646"/>
      </right>
      <top/>
      <bottom style="medium">
        <color rgb="FFF79646"/>
      </bottom>
      <diagonal/>
    </border>
    <border>
      <left style="thick">
        <color rgb="FFF79646"/>
      </left>
      <right style="medium">
        <color rgb="FFF79646"/>
      </right>
      <top style="medium">
        <color rgb="FFF79646"/>
      </top>
      <bottom style="medium">
        <color rgb="FFF79646"/>
      </bottom>
      <diagonal/>
    </border>
    <border>
      <left style="medium">
        <color rgb="FFF79646"/>
      </left>
      <right style="thick">
        <color rgb="FFF79646"/>
      </right>
      <top style="medium">
        <color rgb="FFF79646"/>
      </top>
      <bottom style="medium">
        <color rgb="FFF79646"/>
      </bottom>
      <diagonal/>
    </border>
    <border>
      <left style="medium">
        <color rgb="FFF79646"/>
      </left>
      <right style="medium">
        <color rgb="FFF79646"/>
      </right>
      <top style="medium">
        <color rgb="FFF79646"/>
      </top>
      <bottom style="medium">
        <color rgb="FFF79646"/>
      </bottom>
      <diagonal/>
    </border>
    <border>
      <left style="thick">
        <color rgb="FFF79646"/>
      </left>
      <right style="medium">
        <color rgb="FFF79646"/>
      </right>
      <top style="medium">
        <color rgb="FFF79646"/>
      </top>
      <bottom style="thick">
        <color rgb="FFF79646"/>
      </bottom>
      <diagonal/>
    </border>
    <border>
      <left style="medium">
        <color rgb="FFF79646"/>
      </left>
      <right style="thick">
        <color rgb="FFF79646"/>
      </right>
      <top style="medium">
        <color rgb="FFF79646"/>
      </top>
      <bottom style="thick">
        <color rgb="FFF79646"/>
      </bottom>
      <diagonal/>
    </border>
    <border>
      <left style="medium">
        <color rgb="FFF79646"/>
      </left>
      <right style="medium">
        <color rgb="FFF79646"/>
      </right>
      <top style="medium">
        <color rgb="FFF79646"/>
      </top>
      <bottom style="thick">
        <color rgb="FFF79646"/>
      </bottom>
      <diagonal/>
    </border>
    <border>
      <left style="medium">
        <color rgb="FFF79646"/>
      </left>
      <right style="medium">
        <color rgb="FFF79646"/>
      </right>
      <top style="medium">
        <color rgb="FFF79646"/>
      </top>
      <bottom/>
      <diagonal/>
    </border>
    <border>
      <left style="medium">
        <color rgb="FFF79646"/>
      </left>
      <right style="thick">
        <color rgb="FFF79646"/>
      </right>
      <top style="medium">
        <color rgb="FFF79646"/>
      </top>
      <bottom/>
      <diagonal/>
    </border>
    <border>
      <left style="thick">
        <color rgb="FFF79646"/>
      </left>
      <right style="medium">
        <color rgb="FFF79646"/>
      </right>
      <top style="medium">
        <color rgb="FFF79646"/>
      </top>
      <bottom/>
      <diagonal/>
    </border>
    <border>
      <left style="thick">
        <color rgb="FFF79646"/>
      </left>
      <right style="medium">
        <color rgb="FFF79646"/>
      </right>
      <top style="thick">
        <color rgb="FFF79646"/>
      </top>
      <bottom/>
      <diagonal/>
    </border>
    <border>
      <left style="medium">
        <color rgb="FFF79646"/>
      </left>
      <right style="medium">
        <color rgb="FFF79646"/>
      </right>
      <top style="thick">
        <color rgb="FFF79646"/>
      </top>
      <bottom/>
      <diagonal/>
    </border>
    <border>
      <left style="medium">
        <color rgb="FFF79646"/>
      </left>
      <right style="thick">
        <color rgb="FFF79646"/>
      </right>
      <top style="thick">
        <color rgb="FFF79646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theme="8" tint="0.39979247413556324"/>
      </left>
      <right style="medium">
        <color theme="8" tint="0.39982299264503923"/>
      </right>
      <top style="medium">
        <color theme="8" tint="0.39979247413556324"/>
      </top>
      <bottom/>
      <diagonal/>
    </border>
    <border>
      <left style="medium">
        <color theme="8" tint="0.39976195562608724"/>
      </left>
      <right style="thin">
        <color theme="8" tint="0.3998535111545152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rgb="FFFF8001"/>
      </bottom>
      <diagonal/>
    </border>
    <border>
      <left/>
      <right/>
      <top style="medium">
        <color indexed="64"/>
      </top>
      <bottom style="double">
        <color rgb="FFFF8001"/>
      </bottom>
      <diagonal/>
    </border>
    <border>
      <left style="medium">
        <color theme="8" tint="0.39979247413556324"/>
      </left>
      <right style="medium">
        <color theme="8" tint="0.39982299264503923"/>
      </right>
      <top style="medium">
        <color indexed="64"/>
      </top>
      <bottom style="thin">
        <color theme="8" tint="0.39985351115451523"/>
      </bottom>
      <diagonal/>
    </border>
    <border>
      <left style="medium">
        <color theme="8" tint="0.39982299264503923"/>
      </left>
      <right style="thin">
        <color theme="8" tint="0.39982299264503923"/>
      </right>
      <top style="medium">
        <color indexed="64"/>
      </top>
      <bottom style="thin">
        <color theme="8" tint="0.39979247413556324"/>
      </bottom>
      <diagonal/>
    </border>
    <border>
      <left style="thin">
        <color theme="8" tint="0.39982299264503923"/>
      </left>
      <right style="thin">
        <color theme="8" tint="0.39982299264503923"/>
      </right>
      <top style="medium">
        <color indexed="64"/>
      </top>
      <bottom style="thin">
        <color theme="8" tint="0.39982299264503923"/>
      </bottom>
      <diagonal/>
    </border>
    <border>
      <left style="medium">
        <color theme="8" tint="0.39976195562608724"/>
      </left>
      <right style="medium">
        <color theme="8" tint="0.39976195562608724"/>
      </right>
      <top style="medium">
        <color indexed="64"/>
      </top>
      <bottom style="thin">
        <color theme="8" tint="0.39976195562608724"/>
      </bottom>
      <diagonal/>
    </border>
    <border>
      <left style="medium">
        <color theme="8" tint="0.39976195562608724"/>
      </left>
      <right style="medium">
        <color theme="8" tint="0.39979247413556324"/>
      </right>
      <top style="medium">
        <color indexed="64"/>
      </top>
      <bottom style="thin">
        <color theme="8" tint="0.39976195562608724"/>
      </bottom>
      <diagonal/>
    </border>
    <border>
      <left/>
      <right/>
      <top style="medium">
        <color indexed="64"/>
      </top>
      <bottom style="thin">
        <color theme="8" tint="0.39985351115451523"/>
      </bottom>
      <diagonal/>
    </border>
    <border>
      <left style="medium">
        <color theme="8" tint="0.39979247413556324"/>
      </left>
      <right style="thin">
        <color theme="8" tint="0.39982299264503923"/>
      </right>
      <top style="medium">
        <color indexed="64"/>
      </top>
      <bottom style="thin">
        <color theme="8" tint="0.39982299264503923"/>
      </bottom>
      <diagonal/>
    </border>
    <border>
      <left style="thin">
        <color theme="8" tint="0.39982299264503923"/>
      </left>
      <right/>
      <top style="medium">
        <color indexed="64"/>
      </top>
      <bottom style="thin">
        <color theme="8" tint="0.39982299264503923"/>
      </bottom>
      <diagonal/>
    </border>
    <border>
      <left style="medium">
        <color theme="8" tint="0.39976195562608724"/>
      </left>
      <right style="thin">
        <color theme="8" tint="0.39985351115451523"/>
      </right>
      <top style="medium">
        <color indexed="64"/>
      </top>
      <bottom style="thin">
        <color theme="8" tint="0.39982299264503923"/>
      </bottom>
      <diagonal/>
    </border>
    <border>
      <left style="thin">
        <color theme="8" tint="0.39985351115451523"/>
      </left>
      <right style="medium">
        <color theme="8" tint="0.39976195562608724"/>
      </right>
      <top style="medium">
        <color indexed="64"/>
      </top>
      <bottom style="thin">
        <color theme="8" tint="0.39982299264503923"/>
      </bottom>
      <diagonal/>
    </border>
    <border>
      <left style="medium">
        <color theme="8" tint="0.39976195562608724"/>
      </left>
      <right style="medium">
        <color indexed="64"/>
      </right>
      <top style="medium">
        <color indexed="64"/>
      </top>
      <bottom style="thin">
        <color theme="8" tint="0.39982299264503923"/>
      </bottom>
      <diagonal/>
    </border>
    <border>
      <left style="medium">
        <color indexed="64"/>
      </left>
      <right/>
      <top/>
      <bottom style="double">
        <color rgb="FFFF8001"/>
      </bottom>
      <diagonal/>
    </border>
    <border>
      <left style="medium">
        <color theme="8" tint="0.39976195562608724"/>
      </left>
      <right style="medium">
        <color indexed="64"/>
      </right>
      <top style="medium">
        <color theme="8" tint="0.39976195562608724"/>
      </top>
      <bottom style="thin">
        <color theme="8" tint="0.39982299264503923"/>
      </bottom>
      <diagonal/>
    </border>
  </borders>
  <cellStyleXfs count="91">
    <xf numFmtId="0" fontId="0" fillId="0" borderId="0"/>
    <xf numFmtId="0" fontId="4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169" fontId="23" fillId="7" borderId="0" applyNumberFormat="0" applyBorder="0" applyAlignment="0" applyProtection="0"/>
    <xf numFmtId="169" fontId="23" fillId="7" borderId="0" applyNumberFormat="0" applyBorder="0" applyAlignment="0" applyProtection="0"/>
    <xf numFmtId="169" fontId="23" fillId="8" borderId="0" applyNumberFormat="0" applyBorder="0" applyAlignment="0" applyProtection="0"/>
    <xf numFmtId="169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6" fillId="11" borderId="0" applyNumberFormat="0" applyBorder="0" applyAlignment="0" applyProtection="0"/>
    <xf numFmtId="169" fontId="26" fillId="11" borderId="0" applyNumberFormat="0" applyBorder="0" applyAlignment="0" applyProtection="0"/>
    <xf numFmtId="169" fontId="27" fillId="12" borderId="13" applyNumberFormat="0" applyAlignment="0" applyProtection="0"/>
    <xf numFmtId="0" fontId="27" fillId="12" borderId="13" applyNumberFormat="0" applyAlignment="0" applyProtection="0"/>
    <xf numFmtId="0" fontId="25" fillId="13" borderId="0" applyNumberFormat="0" applyBorder="0" applyAlignment="0" applyProtection="0"/>
    <xf numFmtId="169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169" fontId="25" fillId="14" borderId="0" applyNumberFormat="0" applyBorder="0" applyAlignment="0" applyProtection="0"/>
    <xf numFmtId="0" fontId="28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4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4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169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167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18" borderId="0" applyNumberFormat="0" applyBorder="0" applyAlignment="0" applyProtection="0"/>
    <xf numFmtId="169" fontId="32" fillId="18" borderId="0" applyNumberFormat="0" applyBorder="0" applyAlignment="0" applyProtection="0"/>
    <xf numFmtId="0" fontId="13" fillId="0" borderId="0"/>
    <xf numFmtId="169" fontId="17" fillId="0" borderId="0"/>
    <xf numFmtId="169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11" fillId="0" borderId="0"/>
    <xf numFmtId="0" fontId="23" fillId="0" borderId="0"/>
    <xf numFmtId="0" fontId="23" fillId="0" borderId="0"/>
    <xf numFmtId="0" fontId="4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3" fillId="0" borderId="0"/>
    <xf numFmtId="169" fontId="17" fillId="0" borderId="0"/>
    <xf numFmtId="169" fontId="17" fillId="0" borderId="0"/>
    <xf numFmtId="169" fontId="17" fillId="0" borderId="0"/>
    <xf numFmtId="169" fontId="4" fillId="19" borderId="15" applyNumberFormat="0" applyFont="0" applyAlignment="0" applyProtection="0"/>
    <xf numFmtId="0" fontId="23" fillId="19" borderId="15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3" fillId="0" borderId="16" applyNumberFormat="0" applyFill="0" applyAlignment="0" applyProtection="0"/>
    <xf numFmtId="169" fontId="33" fillId="0" borderId="16" applyNumberFormat="0" applyFill="0" applyAlignment="0" applyProtection="0"/>
    <xf numFmtId="0" fontId="2" fillId="0" borderId="0"/>
  </cellStyleXfs>
  <cellXfs count="383">
    <xf numFmtId="0" fontId="0" fillId="0" borderId="0" xfId="0"/>
    <xf numFmtId="0" fontId="23" fillId="20" borderId="0" xfId="76" applyFill="1"/>
    <xf numFmtId="0" fontId="23" fillId="0" borderId="0" xfId="76"/>
    <xf numFmtId="0" fontId="23" fillId="0" borderId="0" xfId="76" applyAlignment="1">
      <alignment vertical="center"/>
    </xf>
    <xf numFmtId="0" fontId="34" fillId="0" borderId="0" xfId="76" applyFont="1" applyAlignment="1">
      <alignment vertical="center" wrapText="1"/>
    </xf>
    <xf numFmtId="0" fontId="35" fillId="0" borderId="0" xfId="76" applyFont="1"/>
    <xf numFmtId="0" fontId="23" fillId="0" borderId="0" xfId="76" applyAlignment="1">
      <alignment horizontal="center" vertical="center"/>
    </xf>
    <xf numFmtId="0" fontId="23" fillId="20" borderId="0" xfId="76" applyFill="1" applyAlignment="1">
      <alignment vertical="center"/>
    </xf>
    <xf numFmtId="172" fontId="36" fillId="20" borderId="1" xfId="13" applyNumberFormat="1" applyFont="1" applyFill="1" applyBorder="1" applyAlignment="1">
      <alignment vertical="center"/>
    </xf>
    <xf numFmtId="172" fontId="37" fillId="20" borderId="2" xfId="13" applyNumberFormat="1" applyFont="1" applyFill="1" applyBorder="1" applyAlignment="1">
      <alignment vertical="center"/>
    </xf>
    <xf numFmtId="0" fontId="23" fillId="0" borderId="2" xfId="76" applyBorder="1"/>
    <xf numFmtId="172" fontId="38" fillId="20" borderId="2" xfId="13" applyNumberFormat="1" applyFont="1" applyFill="1" applyBorder="1" applyAlignment="1">
      <alignment vertical="center"/>
    </xf>
    <xf numFmtId="169" fontId="14" fillId="20" borderId="0" xfId="27" applyFill="1" applyAlignment="1" applyProtection="1">
      <alignment horizontal="center" vertical="center"/>
    </xf>
    <xf numFmtId="0" fontId="23" fillId="20" borderId="0" xfId="76" applyFill="1" applyAlignment="1">
      <alignment horizontal="center" vertical="center"/>
    </xf>
    <xf numFmtId="4" fontId="23" fillId="20" borderId="0" xfId="76" applyNumberFormat="1" applyFill="1" applyAlignment="1">
      <alignment horizontal="center" vertical="center"/>
    </xf>
    <xf numFmtId="0" fontId="39" fillId="20" borderId="0" xfId="76" applyFont="1" applyFill="1" applyAlignment="1">
      <alignment horizontal="center" vertical="center"/>
    </xf>
    <xf numFmtId="172" fontId="40" fillId="20" borderId="0" xfId="13" applyNumberFormat="1" applyFont="1" applyFill="1" applyAlignment="1">
      <alignment vertical="center"/>
    </xf>
    <xf numFmtId="2" fontId="23" fillId="20" borderId="0" xfId="76" applyNumberFormat="1" applyFill="1" applyAlignment="1">
      <alignment horizontal="center" vertical="center"/>
    </xf>
    <xf numFmtId="173" fontId="23" fillId="20" borderId="0" xfId="76" applyNumberFormat="1" applyFill="1" applyAlignment="1">
      <alignment horizontal="center" vertical="center"/>
    </xf>
    <xf numFmtId="2" fontId="25" fillId="13" borderId="17" xfId="17" applyNumberFormat="1" applyBorder="1" applyAlignment="1" applyProtection="1">
      <alignment horizontal="center" vertical="center" wrapText="1"/>
      <protection hidden="1"/>
    </xf>
    <xf numFmtId="0" fontId="4" fillId="2" borderId="3" xfId="76" applyFont="1" applyFill="1" applyBorder="1" applyAlignment="1">
      <alignment horizontal="center" vertical="center"/>
    </xf>
    <xf numFmtId="175" fontId="5" fillId="2" borderId="2" xfId="76" applyNumberFormat="1" applyFont="1" applyFill="1" applyBorder="1" applyAlignment="1">
      <alignment horizontal="center" vertical="center"/>
    </xf>
    <xf numFmtId="176" fontId="9" fillId="21" borderId="3" xfId="76" applyNumberFormat="1" applyFont="1" applyFill="1" applyBorder="1" applyAlignment="1">
      <alignment horizontal="center" vertical="center"/>
    </xf>
    <xf numFmtId="3" fontId="9" fillId="21" borderId="0" xfId="76" applyNumberFormat="1" applyFont="1" applyFill="1" applyAlignment="1">
      <alignment horizontal="center" vertical="center"/>
    </xf>
    <xf numFmtId="0" fontId="41" fillId="0" borderId="0" xfId="76" applyFont="1" applyAlignment="1">
      <alignment vertical="center"/>
    </xf>
    <xf numFmtId="174" fontId="43" fillId="14" borderId="18" xfId="20" applyNumberFormat="1" applyFont="1" applyBorder="1" applyAlignment="1" applyProtection="1">
      <alignment horizontal="center" vertical="center" wrapText="1"/>
      <protection hidden="1"/>
    </xf>
    <xf numFmtId="177" fontId="43" fillId="14" borderId="17" xfId="20" applyNumberFormat="1" applyFont="1" applyBorder="1" applyAlignment="1">
      <alignment horizontal="center" vertical="center"/>
    </xf>
    <xf numFmtId="0" fontId="43" fillId="14" borderId="17" xfId="20" applyFont="1" applyBorder="1" applyAlignment="1">
      <alignment vertical="center"/>
    </xf>
    <xf numFmtId="2" fontId="25" fillId="14" borderId="19" xfId="20" applyNumberFormat="1" applyBorder="1" applyAlignment="1" applyProtection="1">
      <alignment horizontal="center" vertical="center" wrapText="1"/>
      <protection hidden="1"/>
    </xf>
    <xf numFmtId="174" fontId="43" fillId="14" borderId="0" xfId="20" applyNumberFormat="1" applyFont="1" applyAlignment="1" applyProtection="1">
      <alignment horizontal="center" vertical="center" wrapText="1"/>
      <protection locked="0"/>
    </xf>
    <xf numFmtId="177" fontId="43" fillId="14" borderId="0" xfId="20" applyNumberFormat="1" applyFont="1" applyAlignment="1" applyProtection="1">
      <alignment horizontal="center" vertical="center"/>
      <protection locked="0"/>
    </xf>
    <xf numFmtId="0" fontId="43" fillId="14" borderId="20" xfId="20" applyFont="1" applyBorder="1" applyAlignment="1" applyProtection="1">
      <alignment vertical="center"/>
      <protection locked="0"/>
    </xf>
    <xf numFmtId="0" fontId="41" fillId="0" borderId="0" xfId="76" applyFont="1" applyAlignment="1">
      <alignment horizontal="center" vertical="center"/>
    </xf>
    <xf numFmtId="3" fontId="44" fillId="0" borderId="21" xfId="76" applyNumberFormat="1" applyFont="1" applyBorder="1" applyAlignment="1">
      <alignment horizontal="center" vertical="center"/>
    </xf>
    <xf numFmtId="0" fontId="45" fillId="20" borderId="22" xfId="76" applyFont="1" applyFill="1" applyBorder="1" applyAlignment="1">
      <alignment horizontal="left" vertical="center"/>
    </xf>
    <xf numFmtId="0" fontId="46" fillId="0" borderId="22" xfId="76" applyFont="1" applyBorder="1" applyAlignment="1">
      <alignment horizontal="center" vertical="center"/>
    </xf>
    <xf numFmtId="179" fontId="47" fillId="0" borderId="22" xfId="76" applyNumberFormat="1" applyFont="1" applyBorder="1" applyAlignment="1">
      <alignment horizontal="right" vertical="center"/>
    </xf>
    <xf numFmtId="4" fontId="45" fillId="2" borderId="23" xfId="76" applyNumberFormat="1" applyFont="1" applyFill="1" applyBorder="1" applyAlignment="1" applyProtection="1">
      <alignment horizontal="center" vertical="center"/>
      <protection hidden="1"/>
    </xf>
    <xf numFmtId="4" fontId="42" fillId="2" borderId="24" xfId="76" applyNumberFormat="1" applyFont="1" applyFill="1" applyBorder="1" applyAlignment="1" applyProtection="1">
      <alignment horizontal="center" vertical="center"/>
      <protection hidden="1"/>
    </xf>
    <xf numFmtId="9" fontId="45" fillId="20" borderId="24" xfId="84" applyFont="1" applyFill="1" applyBorder="1" applyAlignment="1" applyProtection="1">
      <alignment horizontal="center" vertical="center"/>
      <protection hidden="1"/>
    </xf>
    <xf numFmtId="4" fontId="45" fillId="2" borderId="24" xfId="76" applyNumberFormat="1" applyFont="1" applyFill="1" applyBorder="1" applyAlignment="1" applyProtection="1">
      <alignment horizontal="center" vertical="center"/>
      <protection hidden="1"/>
    </xf>
    <xf numFmtId="4" fontId="45" fillId="2" borderId="25" xfId="76" applyNumberFormat="1" applyFont="1" applyFill="1" applyBorder="1" applyAlignment="1" applyProtection="1">
      <alignment horizontal="center" vertical="center"/>
      <protection hidden="1"/>
    </xf>
    <xf numFmtId="175" fontId="45" fillId="2" borderId="26" xfId="76" applyNumberFormat="1" applyFont="1" applyFill="1" applyBorder="1" applyAlignment="1" applyProtection="1">
      <alignment horizontal="center" vertical="center"/>
      <protection hidden="1"/>
    </xf>
    <xf numFmtId="175" fontId="45" fillId="2" borderId="27" xfId="76" applyNumberFormat="1" applyFont="1" applyFill="1" applyBorder="1" applyAlignment="1" applyProtection="1">
      <alignment horizontal="center" vertical="center"/>
      <protection hidden="1"/>
    </xf>
    <xf numFmtId="175" fontId="45" fillId="2" borderId="28" xfId="76" applyNumberFormat="1" applyFont="1" applyFill="1" applyBorder="1" applyAlignment="1" applyProtection="1">
      <alignment horizontal="center" vertical="center"/>
      <protection hidden="1"/>
    </xf>
    <xf numFmtId="4" fontId="45" fillId="2" borderId="29" xfId="76" applyNumberFormat="1" applyFont="1" applyFill="1" applyBorder="1" applyAlignment="1" applyProtection="1">
      <alignment horizontal="center" vertical="center"/>
      <protection hidden="1"/>
    </xf>
    <xf numFmtId="4" fontId="42" fillId="0" borderId="30" xfId="76" applyNumberFormat="1" applyFont="1" applyBorder="1" applyAlignment="1">
      <alignment horizontal="center" vertical="center"/>
    </xf>
    <xf numFmtId="165" fontId="45" fillId="2" borderId="28" xfId="39" applyFont="1" applyFill="1" applyBorder="1" applyAlignment="1" applyProtection="1">
      <alignment horizontal="center" vertical="center"/>
      <protection hidden="1"/>
    </xf>
    <xf numFmtId="179" fontId="48" fillId="22" borderId="31" xfId="23" applyNumberFormat="1" applyFont="1" applyFill="1" applyBorder="1" applyAlignment="1">
      <alignment horizontal="center" vertical="center"/>
    </xf>
    <xf numFmtId="175" fontId="5" fillId="0" borderId="21" xfId="76" applyNumberFormat="1" applyFont="1" applyBorder="1" applyAlignment="1">
      <alignment horizontal="center" vertical="center"/>
    </xf>
    <xf numFmtId="175" fontId="5" fillId="0" borderId="32" xfId="76" applyNumberFormat="1" applyFont="1" applyBorder="1" applyAlignment="1">
      <alignment horizontal="center" vertical="center"/>
    </xf>
    <xf numFmtId="4" fontId="25" fillId="13" borderId="0" xfId="17" applyNumberFormat="1" applyAlignment="1">
      <alignment horizontal="center"/>
    </xf>
    <xf numFmtId="175" fontId="8" fillId="2" borderId="33" xfId="76" applyNumberFormat="1" applyFont="1" applyFill="1" applyBorder="1" applyAlignment="1" applyProtection="1">
      <alignment horizontal="center" vertical="center"/>
      <protection hidden="1"/>
    </xf>
    <xf numFmtId="175" fontId="8" fillId="2" borderId="0" xfId="76" applyNumberFormat="1" applyFont="1" applyFill="1" applyAlignment="1" applyProtection="1">
      <alignment horizontal="center" vertical="center"/>
      <protection hidden="1"/>
    </xf>
    <xf numFmtId="172" fontId="5" fillId="2" borderId="0" xfId="76" applyNumberFormat="1" applyFont="1" applyFill="1" applyAlignment="1" applyProtection="1">
      <alignment horizontal="center" vertical="center"/>
      <protection hidden="1"/>
    </xf>
    <xf numFmtId="178" fontId="5" fillId="2" borderId="0" xfId="76" applyNumberFormat="1" applyFont="1" applyFill="1" applyAlignment="1" applyProtection="1">
      <alignment horizontal="center" vertical="center"/>
      <protection hidden="1"/>
    </xf>
    <xf numFmtId="2" fontId="23" fillId="0" borderId="0" xfId="76" applyNumberFormat="1"/>
    <xf numFmtId="0" fontId="23" fillId="20" borderId="2" xfId="76" applyFill="1" applyBorder="1"/>
    <xf numFmtId="0" fontId="23" fillId="20" borderId="4" xfId="76" applyFill="1" applyBorder="1"/>
    <xf numFmtId="0" fontId="4" fillId="0" borderId="3" xfId="76" applyFont="1" applyBorder="1" applyAlignment="1">
      <alignment horizontal="center" vertical="center"/>
    </xf>
    <xf numFmtId="2" fontId="25" fillId="14" borderId="0" xfId="20" applyNumberFormat="1" applyAlignment="1" applyProtection="1">
      <alignment horizontal="center" vertical="center" wrapText="1"/>
      <protection hidden="1"/>
    </xf>
    <xf numFmtId="0" fontId="44" fillId="0" borderId="34" xfId="76" applyFont="1" applyBorder="1" applyAlignment="1">
      <alignment horizontal="center" vertical="center" wrapText="1"/>
    </xf>
    <xf numFmtId="172" fontId="49" fillId="22" borderId="35" xfId="23" applyNumberFormat="1" applyFont="1" applyFill="1" applyBorder="1" applyAlignment="1">
      <alignment horizontal="center" vertical="center"/>
    </xf>
    <xf numFmtId="165" fontId="25" fillId="17" borderId="37" xfId="24" applyNumberFormat="1" applyBorder="1"/>
    <xf numFmtId="165" fontId="43" fillId="17" borderId="0" xfId="24" applyNumberFormat="1" applyFont="1"/>
    <xf numFmtId="0" fontId="23" fillId="0" borderId="0" xfId="76" applyAlignment="1">
      <alignment horizontal="center"/>
    </xf>
    <xf numFmtId="165" fontId="25" fillId="17" borderId="0" xfId="24" applyNumberFormat="1"/>
    <xf numFmtId="0" fontId="51" fillId="17" borderId="0" xfId="24" applyFont="1"/>
    <xf numFmtId="0" fontId="25" fillId="17" borderId="0" xfId="24"/>
    <xf numFmtId="0" fontId="16" fillId="23" borderId="14" xfId="27" applyNumberFormat="1" applyFont="1" applyFill="1" applyBorder="1" applyAlignment="1" applyProtection="1">
      <alignment horizontal="left" vertical="center"/>
    </xf>
    <xf numFmtId="4" fontId="42" fillId="3" borderId="22" xfId="76" applyNumberFormat="1" applyFont="1" applyFill="1" applyBorder="1" applyAlignment="1">
      <alignment horizontal="center" vertical="center"/>
    </xf>
    <xf numFmtId="177" fontId="53" fillId="0" borderId="22" xfId="76" applyNumberFormat="1" applyFont="1" applyBorder="1" applyAlignment="1">
      <alignment horizontal="left" vertical="center"/>
    </xf>
    <xf numFmtId="177" fontId="45" fillId="24" borderId="22" xfId="0" applyNumberFormat="1" applyFont="1" applyFill="1" applyBorder="1" applyAlignment="1" applyProtection="1">
      <alignment horizontal="center" vertical="center"/>
      <protection locked="0"/>
    </xf>
    <xf numFmtId="3" fontId="49" fillId="20" borderId="22" xfId="3" applyNumberFormat="1" applyFont="1" applyFill="1" applyBorder="1" applyAlignment="1" applyProtection="1">
      <alignment horizontal="center" vertical="center"/>
      <protection locked="0"/>
    </xf>
    <xf numFmtId="0" fontId="54" fillId="0" borderId="0" xfId="76" applyFont="1" applyAlignment="1">
      <alignment horizontal="center" vertical="center"/>
    </xf>
    <xf numFmtId="0" fontId="55" fillId="20" borderId="0" xfId="76" applyFont="1" applyFill="1"/>
    <xf numFmtId="0" fontId="35" fillId="0" borderId="0" xfId="76" applyFont="1" applyAlignment="1">
      <alignment vertical="center"/>
    </xf>
    <xf numFmtId="0" fontId="56" fillId="0" borderId="0" xfId="76" applyFont="1" applyAlignment="1">
      <alignment horizontal="center" vertical="center"/>
    </xf>
    <xf numFmtId="0" fontId="56" fillId="0" borderId="0" xfId="76" applyFont="1" applyAlignment="1">
      <alignment horizontal="center" vertical="center" wrapText="1"/>
    </xf>
    <xf numFmtId="174" fontId="43" fillId="14" borderId="17" xfId="20" applyNumberFormat="1" applyFont="1" applyBorder="1" applyAlignment="1" applyProtection="1">
      <alignment horizontal="center" vertical="center" wrapText="1"/>
      <protection hidden="1"/>
    </xf>
    <xf numFmtId="0" fontId="57" fillId="0" borderId="0" xfId="76" applyFont="1"/>
    <xf numFmtId="4" fontId="18" fillId="0" borderId="0" xfId="35" applyNumberFormat="1" applyFont="1" applyAlignment="1">
      <alignment vertical="center" wrapText="1"/>
    </xf>
    <xf numFmtId="171" fontId="18" fillId="0" borderId="0" xfId="61" applyNumberFormat="1" applyFont="1" applyAlignment="1">
      <alignment vertical="center" wrapText="1"/>
    </xf>
    <xf numFmtId="0" fontId="18" fillId="0" borderId="0" xfId="61" applyFont="1" applyAlignment="1">
      <alignment vertical="center" wrapText="1"/>
    </xf>
    <xf numFmtId="1" fontId="18" fillId="0" borderId="0" xfId="61" applyNumberFormat="1" applyFont="1" applyAlignment="1">
      <alignment horizontal="center" vertical="center" wrapText="1"/>
    </xf>
    <xf numFmtId="4" fontId="19" fillId="0" borderId="0" xfId="35" applyNumberFormat="1" applyFont="1" applyAlignment="1">
      <alignment vertical="center" wrapText="1"/>
    </xf>
    <xf numFmtId="171" fontId="19" fillId="0" borderId="0" xfId="61" applyNumberFormat="1" applyFont="1" applyAlignment="1">
      <alignment vertical="center" wrapText="1"/>
    </xf>
    <xf numFmtId="0" fontId="19" fillId="0" borderId="0" xfId="61" applyFont="1" applyAlignment="1">
      <alignment vertical="center" wrapText="1"/>
    </xf>
    <xf numFmtId="1" fontId="19" fillId="0" borderId="0" xfId="61" applyNumberFormat="1" applyFont="1" applyAlignment="1">
      <alignment horizontal="center" vertical="center" wrapText="1"/>
    </xf>
    <xf numFmtId="4" fontId="20" fillId="4" borderId="0" xfId="35" applyNumberFormat="1" applyFont="1" applyFill="1" applyAlignment="1">
      <alignment vertical="center" wrapText="1"/>
    </xf>
    <xf numFmtId="171" fontId="20" fillId="4" borderId="0" xfId="61" applyNumberFormat="1" applyFont="1" applyFill="1" applyAlignment="1">
      <alignment vertical="center" wrapText="1"/>
    </xf>
    <xf numFmtId="0" fontId="20" fillId="4" borderId="0" xfId="61" applyFont="1" applyFill="1" applyAlignment="1">
      <alignment vertical="center" wrapText="1"/>
    </xf>
    <xf numFmtId="1" fontId="20" fillId="4" borderId="0" xfId="61" applyNumberFormat="1" applyFont="1" applyFill="1" applyAlignment="1">
      <alignment horizontal="center" vertical="center" wrapText="1"/>
    </xf>
    <xf numFmtId="165" fontId="51" fillId="17" borderId="0" xfId="24" applyNumberFormat="1" applyFont="1"/>
    <xf numFmtId="2" fontId="50" fillId="5" borderId="39" xfId="2" applyNumberFormat="1" applyFont="1" applyBorder="1" applyAlignment="1" applyProtection="1">
      <alignment vertical="center" wrapText="1"/>
      <protection hidden="1"/>
    </xf>
    <xf numFmtId="2" fontId="50" fillId="5" borderId="40" xfId="2" applyNumberFormat="1" applyFont="1" applyBorder="1" applyAlignment="1" applyProtection="1">
      <alignment vertical="center" wrapText="1"/>
      <protection hidden="1"/>
    </xf>
    <xf numFmtId="4" fontId="41" fillId="20" borderId="41" xfId="81" applyNumberFormat="1" applyFont="1" applyFill="1" applyBorder="1" applyAlignment="1" applyProtection="1">
      <alignment horizontal="center" vertical="center" wrapText="1"/>
      <protection hidden="1"/>
    </xf>
    <xf numFmtId="10" fontId="41" fillId="20" borderId="42" xfId="84" applyNumberFormat="1" applyFont="1" applyFill="1" applyBorder="1" applyAlignment="1" applyProtection="1">
      <alignment horizontal="center" vertical="center" wrapText="1"/>
      <protection hidden="1"/>
    </xf>
    <xf numFmtId="165" fontId="41" fillId="20" borderId="44" xfId="39" applyFont="1" applyFill="1" applyBorder="1" applyAlignment="1" applyProtection="1">
      <alignment horizontal="center" vertical="center" wrapText="1"/>
      <protection hidden="1"/>
    </xf>
    <xf numFmtId="165" fontId="41" fillId="20" borderId="45" xfId="39" applyFont="1" applyFill="1" applyBorder="1" applyAlignment="1" applyProtection="1">
      <alignment horizontal="center" vertical="center" wrapText="1"/>
      <protection hidden="1"/>
    </xf>
    <xf numFmtId="4" fontId="41" fillId="20" borderId="43" xfId="81" applyNumberFormat="1" applyFont="1" applyFill="1" applyBorder="1" applyAlignment="1" applyProtection="1">
      <alignment horizontal="center" vertical="center" wrapText="1"/>
      <protection hidden="1"/>
    </xf>
    <xf numFmtId="165" fontId="58" fillId="5" borderId="46" xfId="2" applyNumberFormat="1" applyFont="1" applyBorder="1" applyAlignment="1" applyProtection="1">
      <alignment horizontal="center" vertical="center" wrapText="1"/>
      <protection hidden="1"/>
    </xf>
    <xf numFmtId="165" fontId="59" fillId="5" borderId="47" xfId="2" applyNumberFormat="1" applyFont="1" applyBorder="1" applyAlignment="1" applyProtection="1">
      <alignment horizontal="center" vertical="center" wrapText="1"/>
      <protection hidden="1"/>
    </xf>
    <xf numFmtId="165" fontId="59" fillId="5" borderId="48" xfId="2" applyNumberFormat="1" applyFont="1" applyBorder="1" applyAlignment="1" applyProtection="1">
      <alignment horizontal="center" vertical="center" wrapText="1"/>
      <protection hidden="1"/>
    </xf>
    <xf numFmtId="166" fontId="49" fillId="5" borderId="51" xfId="31" applyNumberFormat="1" applyFont="1" applyFill="1" applyBorder="1" applyAlignment="1" applyProtection="1">
      <alignment horizontal="right" vertical="center" wrapText="1"/>
      <protection hidden="1"/>
    </xf>
    <xf numFmtId="166" fontId="49" fillId="5" borderId="48" xfId="31" applyNumberFormat="1" applyFont="1" applyFill="1" applyBorder="1" applyAlignment="1" applyProtection="1">
      <alignment horizontal="right" vertical="center" wrapText="1"/>
      <protection hidden="1"/>
    </xf>
    <xf numFmtId="1" fontId="20" fillId="0" borderId="0" xfId="61" applyNumberFormat="1" applyFont="1" applyAlignment="1">
      <alignment horizontal="center" vertical="center" wrapText="1"/>
    </xf>
    <xf numFmtId="0" fontId="20" fillId="0" borderId="0" xfId="61" applyFont="1" applyAlignment="1">
      <alignment vertical="center" wrapText="1"/>
    </xf>
    <xf numFmtId="171" fontId="20" fillId="0" borderId="0" xfId="61" applyNumberFormat="1" applyFont="1" applyAlignment="1">
      <alignment vertical="center" wrapText="1"/>
    </xf>
    <xf numFmtId="4" fontId="20" fillId="0" borderId="0" xfId="35" applyNumberFormat="1" applyFont="1" applyAlignment="1">
      <alignment vertical="center" wrapText="1"/>
    </xf>
    <xf numFmtId="1" fontId="18" fillId="0" borderId="0" xfId="61" applyNumberFormat="1" applyFont="1" applyAlignment="1">
      <alignment horizontal="left" vertical="center" wrapText="1"/>
    </xf>
    <xf numFmtId="1" fontId="20" fillId="4" borderId="0" xfId="61" applyNumberFormat="1" applyFont="1" applyFill="1" applyAlignment="1">
      <alignment horizontal="left" vertical="center" wrapText="1"/>
    </xf>
    <xf numFmtId="1" fontId="20" fillId="0" borderId="0" xfId="61" applyNumberFormat="1" applyFont="1" applyAlignment="1">
      <alignment horizontal="left" vertical="center" wrapText="1"/>
    </xf>
    <xf numFmtId="1" fontId="19" fillId="0" borderId="0" xfId="61" applyNumberFormat="1" applyFont="1" applyAlignment="1">
      <alignment horizontal="left" vertical="center" wrapText="1"/>
    </xf>
    <xf numFmtId="0" fontId="52" fillId="0" borderId="0" xfId="61" applyFont="1" applyAlignment="1">
      <alignment horizontal="center" vertical="center" wrapText="1"/>
    </xf>
    <xf numFmtId="0" fontId="23" fillId="0" borderId="0" xfId="61" applyAlignment="1">
      <alignment vertical="center" wrapText="1"/>
    </xf>
    <xf numFmtId="0" fontId="14" fillId="25" borderId="14" xfId="27" applyNumberFormat="1" applyFill="1" applyBorder="1" applyAlignment="1">
      <alignment horizontal="left" vertical="center" wrapText="1"/>
      <protection locked="0"/>
    </xf>
    <xf numFmtId="166" fontId="49" fillId="5" borderId="51" xfId="31" applyNumberFormat="1" applyFont="1" applyFill="1" applyBorder="1" applyAlignment="1" applyProtection="1">
      <alignment horizontal="center" vertical="center" wrapText="1"/>
      <protection hidden="1"/>
    </xf>
    <xf numFmtId="0" fontId="18" fillId="0" borderId="0" xfId="61" applyFont="1" applyAlignment="1">
      <alignment horizontal="center" vertical="center" wrapText="1"/>
    </xf>
    <xf numFmtId="0" fontId="20" fillId="4" borderId="0" xfId="61" applyFont="1" applyFill="1" applyAlignment="1">
      <alignment horizontal="center" vertical="center" wrapText="1"/>
    </xf>
    <xf numFmtId="0" fontId="20" fillId="0" borderId="0" xfId="61" applyFont="1" applyAlignment="1">
      <alignment horizontal="center" vertical="center" wrapText="1"/>
    </xf>
    <xf numFmtId="0" fontId="19" fillId="0" borderId="0" xfId="61" applyFont="1" applyAlignment="1">
      <alignment horizontal="center" vertical="center" wrapText="1"/>
    </xf>
    <xf numFmtId="171" fontId="18" fillId="0" borderId="0" xfId="61" applyNumberFormat="1" applyFont="1" applyAlignment="1">
      <alignment horizontal="center" vertical="center" wrapText="1"/>
    </xf>
    <xf numFmtId="165" fontId="23" fillId="0" borderId="0" xfId="31" applyFont="1"/>
    <xf numFmtId="44" fontId="23" fillId="0" borderId="0" xfId="44" applyFont="1"/>
    <xf numFmtId="172" fontId="36" fillId="20" borderId="2" xfId="13" applyNumberFormat="1" applyFont="1" applyFill="1" applyBorder="1" applyAlignment="1">
      <alignment vertical="center"/>
    </xf>
    <xf numFmtId="172" fontId="40" fillId="20" borderId="0" xfId="13" applyNumberFormat="1" applyFont="1" applyFill="1" applyAlignment="1">
      <alignment horizontal="center" vertical="center"/>
    </xf>
    <xf numFmtId="177" fontId="45" fillId="24" borderId="22" xfId="63" applyNumberFormat="1" applyFont="1" applyFill="1" applyBorder="1" applyAlignment="1" applyProtection="1">
      <alignment horizontal="center" vertical="center"/>
      <protection locked="0"/>
    </xf>
    <xf numFmtId="179" fontId="8" fillId="0" borderId="0" xfId="76" applyNumberFormat="1" applyFont="1" applyAlignment="1" applyProtection="1">
      <alignment horizontal="center" vertical="center"/>
      <protection hidden="1"/>
    </xf>
    <xf numFmtId="4" fontId="7" fillId="2" borderId="33" xfId="76" applyNumberFormat="1" applyFont="1" applyFill="1" applyBorder="1" applyAlignment="1">
      <alignment horizontal="center" vertical="center"/>
    </xf>
    <xf numFmtId="175" fontId="8" fillId="2" borderId="52" xfId="76" applyNumberFormat="1" applyFont="1" applyFill="1" applyBorder="1" applyAlignment="1" applyProtection="1">
      <alignment horizontal="center" vertical="center"/>
      <protection hidden="1"/>
    </xf>
    <xf numFmtId="175" fontId="5" fillId="2" borderId="53" xfId="76" applyNumberFormat="1" applyFont="1" applyFill="1" applyBorder="1" applyAlignment="1">
      <alignment horizontal="center" vertical="center"/>
    </xf>
    <xf numFmtId="0" fontId="14" fillId="23" borderId="14" xfId="27" applyNumberFormat="1" applyFill="1" applyBorder="1" applyAlignment="1" applyProtection="1">
      <alignment horizontal="left" vertical="center"/>
    </xf>
    <xf numFmtId="166" fontId="64" fillId="5" borderId="48" xfId="31" applyNumberFormat="1" applyFont="1" applyFill="1" applyBorder="1" applyAlignment="1" applyProtection="1">
      <alignment horizontal="right" vertical="center" wrapText="1"/>
      <protection hidden="1"/>
    </xf>
    <xf numFmtId="2" fontId="52" fillId="5" borderId="49" xfId="2" applyNumberFormat="1" applyFont="1" applyBorder="1" applyAlignment="1" applyProtection="1">
      <alignment horizontal="center" vertical="center" textRotation="45" wrapText="1"/>
      <protection hidden="1"/>
    </xf>
    <xf numFmtId="2" fontId="52" fillId="5" borderId="50" xfId="2" applyNumberFormat="1" applyFont="1" applyBorder="1" applyAlignment="1" applyProtection="1">
      <alignment horizontal="center" vertical="center" textRotation="45" wrapText="1"/>
      <protection hidden="1"/>
    </xf>
    <xf numFmtId="2" fontId="67" fillId="20" borderId="36" xfId="81" applyNumberFormat="1" applyFont="1" applyFill="1" applyBorder="1" applyAlignment="1" applyProtection="1">
      <alignment horizontal="center" vertical="center" textRotation="45" wrapText="1"/>
      <protection hidden="1"/>
    </xf>
    <xf numFmtId="2" fontId="68" fillId="5" borderId="36" xfId="2" applyNumberFormat="1" applyFont="1" applyBorder="1" applyAlignment="1" applyProtection="1">
      <alignment horizontal="center" vertical="center" textRotation="45" wrapText="1"/>
      <protection hidden="1"/>
    </xf>
    <xf numFmtId="2" fontId="52" fillId="5" borderId="38" xfId="2" applyNumberFormat="1" applyFont="1" applyBorder="1" applyAlignment="1" applyProtection="1">
      <alignment horizontal="center" vertical="center" textRotation="45" wrapText="1"/>
      <protection hidden="1"/>
    </xf>
    <xf numFmtId="174" fontId="67" fillId="20" borderId="36" xfId="17" applyNumberFormat="1" applyFont="1" applyFill="1" applyBorder="1" applyAlignment="1" applyProtection="1">
      <alignment horizontal="left" textRotation="45" wrapText="1"/>
      <protection hidden="1"/>
    </xf>
    <xf numFmtId="166" fontId="50" fillId="5" borderId="51" xfId="31" applyNumberFormat="1" applyFont="1" applyFill="1" applyBorder="1" applyAlignment="1" applyProtection="1">
      <alignment horizontal="center" vertical="center" wrapText="1"/>
      <protection hidden="1"/>
    </xf>
    <xf numFmtId="166" fontId="48" fillId="5" borderId="51" xfId="31" applyNumberFormat="1" applyFont="1" applyFill="1" applyBorder="1" applyAlignment="1" applyProtection="1">
      <alignment horizontal="center" vertical="center" wrapText="1"/>
      <protection hidden="1"/>
    </xf>
    <xf numFmtId="0" fontId="69" fillId="23" borderId="14" xfId="27" applyNumberFormat="1" applyFont="1" applyFill="1" applyBorder="1" applyAlignment="1" applyProtection="1">
      <alignment horizontal="left" vertical="center"/>
    </xf>
    <xf numFmtId="0" fontId="71" fillId="0" borderId="0" xfId="63" applyFont="1" applyAlignment="1">
      <alignment horizontal="center"/>
    </xf>
    <xf numFmtId="0" fontId="4" fillId="0" borderId="0" xfId="63"/>
    <xf numFmtId="0" fontId="4" fillId="0" borderId="10" xfId="63" applyBorder="1"/>
    <xf numFmtId="0" fontId="6" fillId="0" borderId="11" xfId="63" applyFont="1" applyBorder="1" applyAlignment="1">
      <alignment vertical="center" wrapText="1"/>
    </xf>
    <xf numFmtId="0" fontId="72" fillId="0" borderId="11" xfId="63" applyFont="1" applyBorder="1" applyAlignment="1">
      <alignment vertical="center" wrapText="1"/>
    </xf>
    <xf numFmtId="0" fontId="68" fillId="0" borderId="11" xfId="63" applyFont="1" applyBorder="1" applyAlignment="1">
      <alignment vertical="center" wrapText="1"/>
    </xf>
    <xf numFmtId="0" fontId="73" fillId="0" borderId="11" xfId="63" applyFont="1" applyBorder="1" applyAlignment="1">
      <alignment horizontal="center" vertical="center" wrapText="1"/>
    </xf>
    <xf numFmtId="0" fontId="72" fillId="0" borderId="11" xfId="63" applyFont="1" applyBorder="1"/>
    <xf numFmtId="0" fontId="68" fillId="0" borderId="11" xfId="63" applyFont="1" applyBorder="1" applyAlignment="1">
      <alignment vertical="center"/>
    </xf>
    <xf numFmtId="0" fontId="4" fillId="0" borderId="12" xfId="63" applyBorder="1"/>
    <xf numFmtId="0" fontId="21" fillId="27" borderId="15" xfId="80" applyNumberFormat="1" applyFont="1" applyFill="1" applyAlignment="1">
      <alignment vertical="center" wrapText="1"/>
    </xf>
    <xf numFmtId="4" fontId="21" fillId="27" borderId="15" xfId="80" applyNumberFormat="1" applyFont="1" applyFill="1" applyAlignment="1">
      <alignment vertical="center" wrapText="1"/>
    </xf>
    <xf numFmtId="171" fontId="74" fillId="28" borderId="0" xfId="61" applyNumberFormat="1" applyFont="1" applyFill="1" applyAlignment="1">
      <alignment vertical="center" wrapText="1"/>
    </xf>
    <xf numFmtId="1" fontId="75" fillId="28" borderId="6" xfId="21" applyNumberFormat="1" applyFont="1" applyFill="1" applyBorder="1" applyAlignment="1">
      <alignment horizontal="center" vertical="center" wrapText="1"/>
    </xf>
    <xf numFmtId="166" fontId="5" fillId="20" borderId="45" xfId="39" applyNumberFormat="1" applyFont="1" applyFill="1" applyBorder="1" applyAlignment="1" applyProtection="1">
      <alignment horizontal="center" vertical="center" wrapText="1"/>
      <protection hidden="1"/>
    </xf>
    <xf numFmtId="0" fontId="70" fillId="0" borderId="0" xfId="0" applyFont="1" applyAlignment="1">
      <alignment horizontal="center"/>
    </xf>
    <xf numFmtId="4" fontId="9" fillId="21" borderId="3" xfId="76" applyNumberFormat="1" applyFont="1" applyFill="1" applyBorder="1" applyAlignment="1">
      <alignment horizontal="center" vertical="center"/>
    </xf>
    <xf numFmtId="0" fontId="63" fillId="0" borderId="0" xfId="76" applyFont="1" applyAlignment="1">
      <alignment vertical="center"/>
    </xf>
    <xf numFmtId="0" fontId="14" fillId="25" borderId="14" xfId="27" applyNumberFormat="1" applyFill="1" applyBorder="1" applyAlignment="1">
      <alignment horizontal="center" vertical="center" wrapText="1"/>
      <protection locked="0"/>
    </xf>
    <xf numFmtId="0" fontId="14" fillId="25" borderId="0" xfId="27" applyNumberFormat="1" applyFill="1" applyBorder="1" applyAlignment="1">
      <alignment horizontal="left" vertical="center" wrapText="1"/>
      <protection locked="0"/>
    </xf>
    <xf numFmtId="0" fontId="70" fillId="0" borderId="0" xfId="0" applyFont="1" applyAlignment="1">
      <alignment horizontal="center" wrapText="1"/>
    </xf>
    <xf numFmtId="1" fontId="75" fillId="28" borderId="10" xfId="21" applyNumberFormat="1" applyFont="1" applyFill="1" applyBorder="1" applyAlignment="1">
      <alignment horizontal="center" vertical="center" wrapText="1"/>
    </xf>
    <xf numFmtId="0" fontId="75" fillId="28" borderId="6" xfId="21" applyNumberFormat="1" applyFont="1" applyFill="1" applyBorder="1" applyAlignment="1">
      <alignment horizontal="center" vertical="center" wrapText="1"/>
    </xf>
    <xf numFmtId="0" fontId="75" fillId="28" borderId="10" xfId="21" applyNumberFormat="1" applyFont="1" applyFill="1" applyBorder="1" applyAlignment="1">
      <alignment horizontal="center" vertical="center" wrapText="1"/>
    </xf>
    <xf numFmtId="165" fontId="60" fillId="5" borderId="48" xfId="2" applyNumberFormat="1" applyFont="1" applyBorder="1" applyAlignment="1" applyProtection="1">
      <alignment horizontal="center" vertical="center" wrapText="1"/>
      <protection hidden="1"/>
    </xf>
    <xf numFmtId="0" fontId="4" fillId="0" borderId="0" xfId="63" applyAlignment="1" applyProtection="1">
      <alignment horizontal="center" vertical="center"/>
      <protection hidden="1"/>
    </xf>
    <xf numFmtId="0" fontId="4" fillId="3" borderId="8" xfId="63" applyFill="1" applyBorder="1" applyAlignment="1" applyProtection="1">
      <alignment horizontal="center" vertical="center"/>
      <protection hidden="1"/>
    </xf>
    <xf numFmtId="0" fontId="4" fillId="3" borderId="7" xfId="63" applyFill="1" applyBorder="1" applyAlignment="1" applyProtection="1">
      <alignment horizontal="center" vertical="center"/>
      <protection hidden="1"/>
    </xf>
    <xf numFmtId="0" fontId="4" fillId="3" borderId="9" xfId="63" applyFill="1" applyBorder="1" applyAlignment="1" applyProtection="1">
      <alignment horizontal="center" vertical="center"/>
      <protection hidden="1"/>
    </xf>
    <xf numFmtId="0" fontId="9" fillId="3" borderId="5" xfId="63" applyFont="1" applyFill="1" applyBorder="1" applyAlignment="1" applyProtection="1">
      <alignment horizontal="left" vertical="center"/>
      <protection hidden="1"/>
    </xf>
    <xf numFmtId="1" fontId="25" fillId="13" borderId="6" xfId="18" applyNumberFormat="1" applyBorder="1" applyAlignment="1" applyProtection="1">
      <alignment horizontal="center" vertical="center"/>
      <protection hidden="1"/>
    </xf>
    <xf numFmtId="0" fontId="4" fillId="3" borderId="6" xfId="63" applyFill="1" applyBorder="1" applyAlignment="1" applyProtection="1">
      <alignment horizontal="center" vertical="center"/>
      <protection hidden="1"/>
    </xf>
    <xf numFmtId="0" fontId="4" fillId="0" borderId="74" xfId="63" applyBorder="1" applyAlignment="1" applyProtection="1">
      <alignment horizontal="center" vertical="center"/>
      <protection hidden="1"/>
    </xf>
    <xf numFmtId="0" fontId="35" fillId="29" borderId="5" xfId="0" applyFont="1" applyFill="1" applyBorder="1" applyAlignment="1">
      <alignment vertical="center"/>
    </xf>
    <xf numFmtId="4" fontId="4" fillId="3" borderId="6" xfId="63" applyNumberFormat="1" applyFill="1" applyBorder="1" applyAlignment="1" applyProtection="1">
      <alignment horizontal="center" vertical="center"/>
      <protection hidden="1"/>
    </xf>
    <xf numFmtId="165" fontId="0" fillId="0" borderId="74" xfId="37" applyFont="1" applyBorder="1"/>
    <xf numFmtId="0" fontId="78" fillId="29" borderId="5" xfId="0" applyFont="1" applyFill="1" applyBorder="1" applyAlignment="1">
      <alignment vertical="center"/>
    </xf>
    <xf numFmtId="0" fontId="78" fillId="29" borderId="75" xfId="0" applyFont="1" applyFill="1" applyBorder="1" applyAlignment="1">
      <alignment vertical="center"/>
    </xf>
    <xf numFmtId="1" fontId="25" fillId="13" borderId="76" xfId="18" applyNumberFormat="1" applyBorder="1" applyAlignment="1" applyProtection="1">
      <alignment horizontal="center" vertical="center"/>
      <protection hidden="1"/>
    </xf>
    <xf numFmtId="4" fontId="4" fillId="3" borderId="76" xfId="63" applyNumberFormat="1" applyFill="1" applyBorder="1" applyAlignment="1" applyProtection="1">
      <alignment horizontal="center" vertical="center"/>
      <protection hidden="1"/>
    </xf>
    <xf numFmtId="165" fontId="0" fillId="0" borderId="77" xfId="37" applyFont="1" applyBorder="1"/>
    <xf numFmtId="172" fontId="49" fillId="22" borderId="31" xfId="23" applyNumberFormat="1" applyFont="1" applyFill="1" applyBorder="1" applyAlignment="1" applyProtection="1">
      <alignment horizontal="center" vertical="center"/>
    </xf>
    <xf numFmtId="0" fontId="45" fillId="24" borderId="22" xfId="0" applyFont="1" applyFill="1" applyBorder="1" applyAlignment="1">
      <alignment horizontal="center" vertical="center"/>
    </xf>
    <xf numFmtId="0" fontId="79" fillId="27" borderId="15" xfId="80" applyNumberFormat="1" applyFont="1" applyFill="1" applyAlignment="1">
      <alignment vertical="center" wrapText="1"/>
    </xf>
    <xf numFmtId="0" fontId="80" fillId="27" borderId="15" xfId="80" applyNumberFormat="1" applyFont="1" applyFill="1" applyAlignment="1">
      <alignment vertical="center" wrapText="1"/>
    </xf>
    <xf numFmtId="2" fontId="80" fillId="27" borderId="15" xfId="80" applyNumberFormat="1" applyFont="1" applyFill="1" applyAlignment="1">
      <alignment vertical="center" wrapText="1"/>
    </xf>
    <xf numFmtId="2" fontId="80" fillId="27" borderId="15" xfId="80" applyNumberFormat="1" applyFont="1" applyFill="1" applyAlignment="1">
      <alignment horizontal="center" vertical="center" wrapText="1"/>
    </xf>
    <xf numFmtId="4" fontId="45" fillId="2" borderId="79" xfId="76" applyNumberFormat="1" applyFont="1" applyFill="1" applyBorder="1" applyAlignment="1" applyProtection="1">
      <alignment horizontal="center" vertical="center"/>
      <protection hidden="1"/>
    </xf>
    <xf numFmtId="3" fontId="49" fillId="22" borderId="35" xfId="23" applyNumberFormat="1" applyFont="1" applyFill="1" applyBorder="1" applyAlignment="1" applyProtection="1">
      <alignment horizontal="center" vertical="center"/>
    </xf>
    <xf numFmtId="172" fontId="49" fillId="22" borderId="35" xfId="23" applyNumberFormat="1" applyFont="1" applyFill="1" applyBorder="1" applyAlignment="1" applyProtection="1">
      <alignment horizontal="center" vertical="center"/>
    </xf>
    <xf numFmtId="175" fontId="45" fillId="2" borderId="79" xfId="76" applyNumberFormat="1" applyFont="1" applyFill="1" applyBorder="1" applyAlignment="1" applyProtection="1">
      <alignment horizontal="center" vertical="center"/>
      <protection hidden="1"/>
    </xf>
    <xf numFmtId="0" fontId="2" fillId="0" borderId="0" xfId="90" applyAlignment="1">
      <alignment vertical="center"/>
    </xf>
    <xf numFmtId="0" fontId="85" fillId="30" borderId="94" xfId="90" applyFont="1" applyFill="1" applyBorder="1" applyAlignment="1">
      <alignment horizontal="center" vertical="center" wrapText="1"/>
    </xf>
    <xf numFmtId="0" fontId="85" fillId="30" borderId="95" xfId="90" applyFont="1" applyFill="1" applyBorder="1" applyAlignment="1">
      <alignment horizontal="center" vertical="center" wrapText="1"/>
    </xf>
    <xf numFmtId="0" fontId="85" fillId="30" borderId="99" xfId="90" applyFont="1" applyFill="1" applyBorder="1" applyAlignment="1">
      <alignment horizontal="center" vertical="center" wrapText="1"/>
    </xf>
    <xf numFmtId="0" fontId="85" fillId="30" borderId="100" xfId="90" applyFont="1" applyFill="1" applyBorder="1" applyAlignment="1">
      <alignment horizontal="center" vertical="center" wrapText="1"/>
    </xf>
    <xf numFmtId="0" fontId="85" fillId="30" borderId="101" xfId="90" applyFont="1" applyFill="1" applyBorder="1" applyAlignment="1">
      <alignment horizontal="center" vertical="center" wrapText="1"/>
    </xf>
    <xf numFmtId="0" fontId="85" fillId="30" borderId="102" xfId="90" applyFont="1" applyFill="1" applyBorder="1" applyAlignment="1">
      <alignment horizontal="center" vertical="center" wrapText="1"/>
    </xf>
    <xf numFmtId="0" fontId="85" fillId="30" borderId="103" xfId="90" applyFont="1" applyFill="1" applyBorder="1" applyAlignment="1">
      <alignment horizontal="center" vertical="center" wrapText="1"/>
    </xf>
    <xf numFmtId="0" fontId="85" fillId="30" borderId="104" xfId="90" applyFont="1" applyFill="1" applyBorder="1" applyAlignment="1">
      <alignment horizontal="center" vertical="center" wrapText="1"/>
    </xf>
    <xf numFmtId="0" fontId="85" fillId="30" borderId="105" xfId="90" applyFont="1" applyFill="1" applyBorder="1" applyAlignment="1">
      <alignment horizontal="center" vertical="center" wrapText="1"/>
    </xf>
    <xf numFmtId="14" fontId="86" fillId="20" borderId="90" xfId="90" applyNumberFormat="1" applyFont="1" applyFill="1" applyBorder="1" applyAlignment="1">
      <alignment horizontal="center" vertical="center" wrapText="1"/>
    </xf>
    <xf numFmtId="14" fontId="86" fillId="20" borderId="92" xfId="90" applyNumberFormat="1" applyFont="1" applyFill="1" applyBorder="1" applyAlignment="1">
      <alignment horizontal="center" vertical="center" wrapText="1"/>
    </xf>
    <xf numFmtId="3" fontId="86" fillId="20" borderId="90" xfId="90" applyNumberFormat="1" applyFont="1" applyFill="1" applyBorder="1" applyAlignment="1">
      <alignment horizontal="center" vertical="center" wrapText="1"/>
    </xf>
    <xf numFmtId="0" fontId="86" fillId="20" borderId="91" xfId="90" applyFont="1" applyFill="1" applyBorder="1" applyAlignment="1">
      <alignment horizontal="center" vertical="center" wrapText="1"/>
    </xf>
    <xf numFmtId="0" fontId="86" fillId="20" borderId="92" xfId="90" applyFont="1" applyFill="1" applyBorder="1" applyAlignment="1">
      <alignment horizontal="center" vertical="center" wrapText="1"/>
    </xf>
    <xf numFmtId="0" fontId="86" fillId="20" borderId="90" xfId="90" applyFont="1" applyFill="1" applyBorder="1" applyAlignment="1">
      <alignment horizontal="left" vertical="center" wrapText="1"/>
    </xf>
    <xf numFmtId="0" fontId="86" fillId="20" borderId="106" xfId="90" applyFont="1" applyFill="1" applyBorder="1" applyAlignment="1">
      <alignment vertical="center" wrapText="1"/>
    </xf>
    <xf numFmtId="0" fontId="2" fillId="30" borderId="107" xfId="90" applyFill="1" applyBorder="1" applyAlignment="1">
      <alignment horizontal="center" vertical="center"/>
    </xf>
    <xf numFmtId="0" fontId="2" fillId="0" borderId="107" xfId="90" applyBorder="1" applyAlignment="1">
      <alignment horizontal="center" vertical="center"/>
    </xf>
    <xf numFmtId="0" fontId="2" fillId="0" borderId="108" xfId="90" applyBorder="1" applyAlignment="1">
      <alignment horizontal="center" vertical="center"/>
    </xf>
    <xf numFmtId="0" fontId="2" fillId="30" borderId="109" xfId="90" applyFill="1" applyBorder="1" applyAlignment="1">
      <alignment horizontal="center" vertical="center"/>
    </xf>
    <xf numFmtId="0" fontId="2" fillId="30" borderId="108" xfId="90" applyFill="1" applyBorder="1" applyAlignment="1">
      <alignment horizontal="center" vertical="center"/>
    </xf>
    <xf numFmtId="14" fontId="87" fillId="20" borderId="110" xfId="90" applyNumberFormat="1" applyFont="1" applyFill="1" applyBorder="1" applyAlignment="1">
      <alignment vertical="center" wrapText="1"/>
    </xf>
    <xf numFmtId="14" fontId="87" fillId="20" borderId="111" xfId="90" applyNumberFormat="1" applyFont="1" applyFill="1" applyBorder="1" applyAlignment="1">
      <alignment vertical="center" wrapText="1"/>
    </xf>
    <xf numFmtId="3" fontId="87" fillId="20" borderId="110" xfId="90" applyNumberFormat="1" applyFont="1" applyFill="1" applyBorder="1" applyAlignment="1">
      <alignment horizontal="center" vertical="center" wrapText="1"/>
    </xf>
    <xf numFmtId="0" fontId="87" fillId="20" borderId="112" xfId="90" applyFont="1" applyFill="1" applyBorder="1" applyAlignment="1">
      <alignment horizontal="center" vertical="center" wrapText="1"/>
    </xf>
    <xf numFmtId="0" fontId="87" fillId="20" borderId="111" xfId="90" applyFont="1" applyFill="1" applyBorder="1" applyAlignment="1">
      <alignment horizontal="center" vertical="center" wrapText="1"/>
    </xf>
    <xf numFmtId="0" fontId="87" fillId="20" borderId="110" xfId="90" applyFont="1" applyFill="1" applyBorder="1" applyAlignment="1">
      <alignment horizontal="left" vertical="center" wrapText="1"/>
    </xf>
    <xf numFmtId="0" fontId="87" fillId="20" borderId="106" xfId="90" applyFont="1" applyFill="1" applyBorder="1" applyAlignment="1">
      <alignment vertical="center" wrapText="1"/>
    </xf>
    <xf numFmtId="0" fontId="2" fillId="30" borderId="112" xfId="90" applyFill="1" applyBorder="1" applyAlignment="1">
      <alignment horizontal="center" vertical="center"/>
    </xf>
    <xf numFmtId="0" fontId="2" fillId="0" borderId="112" xfId="90" applyBorder="1" applyAlignment="1">
      <alignment horizontal="center" vertical="center"/>
    </xf>
    <xf numFmtId="0" fontId="2" fillId="0" borderId="111" xfId="90" applyBorder="1" applyAlignment="1">
      <alignment horizontal="center" vertical="center"/>
    </xf>
    <xf numFmtId="0" fontId="2" fillId="30" borderId="110" xfId="90" applyFill="1" applyBorder="1" applyAlignment="1">
      <alignment horizontal="center" vertical="center"/>
    </xf>
    <xf numFmtId="0" fontId="2" fillId="0" borderId="110" xfId="90" applyBorder="1" applyAlignment="1">
      <alignment horizontal="center" vertical="center"/>
    </xf>
    <xf numFmtId="0" fontId="2" fillId="30" borderId="111" xfId="90" applyFill="1" applyBorder="1" applyAlignment="1">
      <alignment horizontal="center" vertical="center"/>
    </xf>
    <xf numFmtId="3" fontId="86" fillId="20" borderId="110" xfId="90" applyNumberFormat="1" applyFont="1" applyFill="1" applyBorder="1" applyAlignment="1">
      <alignment horizontal="center" vertical="center" wrapText="1"/>
    </xf>
    <xf numFmtId="0" fontId="86" fillId="20" borderId="112" xfId="90" applyFont="1" applyFill="1" applyBorder="1" applyAlignment="1">
      <alignment horizontal="center" vertical="center" wrapText="1"/>
    </xf>
    <xf numFmtId="0" fontId="86" fillId="20" borderId="111" xfId="90" applyFont="1" applyFill="1" applyBorder="1" applyAlignment="1">
      <alignment horizontal="center" vertical="center" wrapText="1"/>
    </xf>
    <xf numFmtId="0" fontId="86" fillId="20" borderId="110" xfId="90" applyFont="1" applyFill="1" applyBorder="1" applyAlignment="1">
      <alignment horizontal="left" vertical="center" wrapText="1"/>
    </xf>
    <xf numFmtId="3" fontId="86" fillId="20" borderId="113" xfId="90" applyNumberFormat="1" applyFont="1" applyFill="1" applyBorder="1" applyAlignment="1">
      <alignment horizontal="center" vertical="center" wrapText="1"/>
    </xf>
    <xf numFmtId="0" fontId="86" fillId="20" borderId="115" xfId="90" applyFont="1" applyFill="1" applyBorder="1" applyAlignment="1">
      <alignment horizontal="center" vertical="center" wrapText="1"/>
    </xf>
    <xf numFmtId="0" fontId="86" fillId="20" borderId="114" xfId="90" applyFont="1" applyFill="1" applyBorder="1" applyAlignment="1">
      <alignment horizontal="center" vertical="center" wrapText="1"/>
    </xf>
    <xf numFmtId="0" fontId="2" fillId="30" borderId="116" xfId="90" applyFill="1" applyBorder="1" applyAlignment="1">
      <alignment horizontal="center" vertical="center"/>
    </xf>
    <xf numFmtId="0" fontId="2" fillId="0" borderId="116" xfId="90" applyBorder="1" applyAlignment="1">
      <alignment horizontal="center" vertical="center"/>
    </xf>
    <xf numFmtId="0" fontId="2" fillId="0" borderId="117" xfId="90" applyBorder="1" applyAlignment="1">
      <alignment horizontal="center" vertical="center"/>
    </xf>
    <xf numFmtId="0" fontId="2" fillId="30" borderId="118" xfId="90" applyFill="1" applyBorder="1" applyAlignment="1">
      <alignment horizontal="center" vertical="center"/>
    </xf>
    <xf numFmtId="0" fontId="2" fillId="30" borderId="117" xfId="90" applyFill="1" applyBorder="1" applyAlignment="1">
      <alignment horizontal="center" vertical="center"/>
    </xf>
    <xf numFmtId="0" fontId="83" fillId="30" borderId="119" xfId="90" applyFont="1" applyFill="1" applyBorder="1" applyAlignment="1">
      <alignment horizontal="center" vertical="center"/>
    </xf>
    <xf numFmtId="0" fontId="83" fillId="30" borderId="120" xfId="90" applyFont="1" applyFill="1" applyBorder="1" applyAlignment="1">
      <alignment horizontal="center" vertical="center"/>
    </xf>
    <xf numFmtId="0" fontId="83" fillId="30" borderId="121" xfId="90" applyFont="1" applyFill="1" applyBorder="1" applyAlignment="1">
      <alignment horizontal="center" vertical="center"/>
    </xf>
    <xf numFmtId="0" fontId="2" fillId="0" borderId="0" xfId="90" applyAlignment="1">
      <alignment horizontal="center" vertical="center"/>
    </xf>
    <xf numFmtId="4" fontId="41" fillId="20" borderId="41" xfId="81" applyNumberFormat="1" applyFont="1" applyFill="1" applyBorder="1" applyAlignment="1" applyProtection="1">
      <alignment horizontal="right" vertical="center" wrapText="1"/>
      <protection hidden="1"/>
    </xf>
    <xf numFmtId="4" fontId="41" fillId="20" borderId="41" xfId="81" applyNumberFormat="1" applyFont="1" applyFill="1" applyBorder="1" applyAlignment="1" applyProtection="1">
      <alignment vertical="center" wrapText="1"/>
      <protection hidden="1"/>
    </xf>
    <xf numFmtId="172" fontId="8" fillId="2" borderId="0" xfId="76" applyNumberFormat="1" applyFont="1" applyFill="1" applyAlignment="1" applyProtection="1">
      <alignment horizontal="center" vertical="center"/>
      <protection hidden="1"/>
    </xf>
    <xf numFmtId="179" fontId="49" fillId="22" borderId="31" xfId="23" applyNumberFormat="1" applyFont="1" applyFill="1" applyBorder="1" applyAlignment="1" applyProtection="1">
      <alignment horizontal="center" vertical="center"/>
    </xf>
    <xf numFmtId="181" fontId="45" fillId="24" borderId="22" xfId="0" applyNumberFormat="1" applyFont="1" applyFill="1" applyBorder="1" applyAlignment="1" applyProtection="1">
      <alignment horizontal="center" vertical="center"/>
      <protection locked="0"/>
    </xf>
    <xf numFmtId="165" fontId="23" fillId="0" borderId="0" xfId="76" applyNumberFormat="1"/>
    <xf numFmtId="0" fontId="80" fillId="27" borderId="15" xfId="80" applyNumberFormat="1" applyFont="1" applyFill="1" applyAlignment="1">
      <alignment horizontal="center" vertical="center" wrapText="1"/>
    </xf>
    <xf numFmtId="174" fontId="8" fillId="2" borderId="33" xfId="76" applyNumberFormat="1" applyFont="1" applyFill="1" applyBorder="1" applyAlignment="1" applyProtection="1">
      <alignment horizontal="center" vertical="center"/>
      <protection hidden="1"/>
    </xf>
    <xf numFmtId="3" fontId="44" fillId="0" borderId="21" xfId="76" applyNumberFormat="1" applyFont="1" applyBorder="1" applyAlignment="1">
      <alignment horizontal="left" vertical="center"/>
    </xf>
    <xf numFmtId="4" fontId="90" fillId="20" borderId="125" xfId="81" applyNumberFormat="1" applyFont="1" applyFill="1" applyBorder="1" applyAlignment="1" applyProtection="1">
      <alignment vertical="center" wrapText="1"/>
      <protection hidden="1"/>
    </xf>
    <xf numFmtId="1" fontId="16" fillId="23" borderId="126" xfId="27" applyNumberFormat="1" applyFont="1" applyFill="1" applyBorder="1" applyAlignment="1" applyProtection="1">
      <alignment horizontal="left" vertical="center"/>
    </xf>
    <xf numFmtId="0" fontId="16" fillId="23" borderId="127" xfId="27" applyNumberFormat="1" applyFont="1" applyFill="1" applyBorder="1" applyAlignment="1" applyProtection="1">
      <alignment horizontal="left" vertical="center"/>
    </xf>
    <xf numFmtId="0" fontId="14" fillId="23" borderId="127" xfId="27" applyNumberFormat="1" applyFill="1" applyBorder="1" applyAlignment="1" applyProtection="1">
      <alignment horizontal="left" vertical="center"/>
    </xf>
    <xf numFmtId="166" fontId="49" fillId="5" borderId="128" xfId="31" applyNumberFormat="1" applyFont="1" applyFill="1" applyBorder="1" applyAlignment="1" applyProtection="1">
      <alignment horizontal="right" vertical="center" wrapText="1"/>
      <protection hidden="1"/>
    </xf>
    <xf numFmtId="166" fontId="49" fillId="5" borderId="129" xfId="31" applyNumberFormat="1" applyFont="1" applyFill="1" applyBorder="1" applyAlignment="1" applyProtection="1">
      <alignment horizontal="right" vertical="center" wrapText="1"/>
      <protection hidden="1"/>
    </xf>
    <xf numFmtId="165" fontId="60" fillId="5" borderId="129" xfId="2" applyNumberFormat="1" applyFont="1" applyBorder="1" applyAlignment="1" applyProtection="1">
      <alignment horizontal="center" vertical="center" wrapText="1"/>
      <protection hidden="1"/>
    </xf>
    <xf numFmtId="166" fontId="5" fillId="20" borderId="130" xfId="39" applyNumberFormat="1" applyFont="1" applyFill="1" applyBorder="1" applyAlignment="1" applyProtection="1">
      <alignment horizontal="center" vertical="center" wrapText="1"/>
      <protection hidden="1"/>
    </xf>
    <xf numFmtId="165" fontId="59" fillId="5" borderId="129" xfId="2" applyNumberFormat="1" applyFont="1" applyBorder="1" applyAlignment="1" applyProtection="1">
      <alignment horizontal="center" vertical="center" wrapText="1"/>
      <protection hidden="1"/>
    </xf>
    <xf numFmtId="165" fontId="41" fillId="20" borderId="130" xfId="39" applyFont="1" applyFill="1" applyBorder="1" applyAlignment="1" applyProtection="1">
      <alignment horizontal="center" vertical="center" wrapText="1"/>
      <protection hidden="1"/>
    </xf>
    <xf numFmtId="165" fontId="59" fillId="5" borderId="131" xfId="2" applyNumberFormat="1" applyFont="1" applyBorder="1" applyAlignment="1" applyProtection="1">
      <alignment horizontal="center" vertical="center" wrapText="1"/>
      <protection hidden="1"/>
    </xf>
    <xf numFmtId="165" fontId="58" fillId="5" borderId="132" xfId="2" applyNumberFormat="1" applyFont="1" applyBorder="1" applyAlignment="1" applyProtection="1">
      <alignment horizontal="center" vertical="center" wrapText="1"/>
      <protection hidden="1"/>
    </xf>
    <xf numFmtId="165" fontId="25" fillId="17" borderId="133" xfId="24" applyNumberFormat="1" applyBorder="1"/>
    <xf numFmtId="2" fontId="50" fillId="5" borderId="134" xfId="2" applyNumberFormat="1" applyFont="1" applyBorder="1" applyAlignment="1" applyProtection="1">
      <alignment vertical="center" wrapText="1"/>
      <protection hidden="1"/>
    </xf>
    <xf numFmtId="2" fontId="50" fillId="5" borderId="135" xfId="2" applyNumberFormat="1" applyFont="1" applyBorder="1" applyAlignment="1" applyProtection="1">
      <alignment vertical="center" wrapText="1"/>
      <protection hidden="1"/>
    </xf>
    <xf numFmtId="4" fontId="41" fillId="20" borderId="136" xfId="81" applyNumberFormat="1" applyFont="1" applyFill="1" applyBorder="1" applyAlignment="1" applyProtection="1">
      <alignment horizontal="center" vertical="center" wrapText="1"/>
      <protection hidden="1"/>
    </xf>
    <xf numFmtId="10" fontId="41" fillId="20" borderId="137" xfId="84" applyNumberFormat="1" applyFont="1" applyFill="1" applyBorder="1" applyAlignment="1" applyProtection="1">
      <alignment horizontal="center" vertical="center" wrapText="1"/>
      <protection hidden="1"/>
    </xf>
    <xf numFmtId="4" fontId="41" fillId="20" borderId="136" xfId="81" applyNumberFormat="1" applyFont="1" applyFill="1" applyBorder="1" applyAlignment="1" applyProtection="1">
      <alignment vertical="center" wrapText="1"/>
      <protection hidden="1"/>
    </xf>
    <xf numFmtId="4" fontId="41" fillId="20" borderId="138" xfId="81" applyNumberFormat="1" applyFont="1" applyFill="1" applyBorder="1" applyAlignment="1" applyProtection="1">
      <alignment horizontal="right" vertical="center" wrapText="1"/>
      <protection hidden="1"/>
    </xf>
    <xf numFmtId="1" fontId="16" fillId="23" borderId="139" xfId="27" applyNumberFormat="1" applyFont="1" applyFill="1" applyBorder="1" applyAlignment="1" applyProtection="1">
      <alignment horizontal="left" vertical="center"/>
    </xf>
    <xf numFmtId="4" fontId="41" fillId="20" borderId="140" xfId="81" applyNumberFormat="1" applyFont="1" applyFill="1" applyBorder="1" applyAlignment="1" applyProtection="1">
      <alignment horizontal="right" vertical="center" wrapText="1"/>
      <protection hidden="1"/>
    </xf>
    <xf numFmtId="166" fontId="49" fillId="5" borderId="124" xfId="31" applyNumberFormat="1" applyFont="1" applyFill="1" applyBorder="1" applyAlignment="1" applyProtection="1">
      <alignment horizontal="center" vertical="center" wrapText="1"/>
      <protection hidden="1"/>
    </xf>
    <xf numFmtId="2" fontId="50" fillId="19" borderId="36" xfId="81" applyNumberFormat="1" applyFont="1" applyBorder="1" applyAlignment="1" applyProtection="1">
      <alignment horizontal="center" textRotation="45" wrapText="1"/>
      <protection hidden="1"/>
    </xf>
    <xf numFmtId="1" fontId="56" fillId="0" borderId="0" xfId="76" applyNumberFormat="1" applyFont="1" applyAlignment="1">
      <alignment horizontal="center" vertical="center" wrapText="1"/>
    </xf>
    <xf numFmtId="165" fontId="8" fillId="2" borderId="0" xfId="31" applyFont="1" applyFill="1" applyAlignment="1" applyProtection="1">
      <alignment horizontal="center" vertical="center"/>
      <protection hidden="1"/>
    </xf>
    <xf numFmtId="0" fontId="91" fillId="0" borderId="34" xfId="76" applyFont="1" applyBorder="1" applyAlignment="1">
      <alignment horizontal="center" vertical="center" wrapText="1"/>
    </xf>
    <xf numFmtId="3" fontId="91" fillId="0" borderId="21" xfId="76" applyNumberFormat="1" applyFont="1" applyBorder="1" applyAlignment="1">
      <alignment horizontal="center" vertical="center"/>
    </xf>
    <xf numFmtId="0" fontId="91" fillId="20" borderId="22" xfId="76" applyFont="1" applyFill="1" applyBorder="1" applyAlignment="1">
      <alignment horizontal="left" vertical="center"/>
    </xf>
    <xf numFmtId="165" fontId="49" fillId="22" borderId="35" xfId="31" applyFont="1" applyFill="1" applyBorder="1" applyAlignment="1" applyProtection="1">
      <alignment horizontal="center" vertical="center"/>
    </xf>
    <xf numFmtId="0" fontId="45" fillId="0" borderId="34" xfId="76" applyFont="1" applyBorder="1" applyAlignment="1">
      <alignment horizontal="left" vertical="center" wrapText="1"/>
    </xf>
    <xf numFmtId="3" fontId="45" fillId="0" borderId="21" xfId="76" applyNumberFormat="1" applyFont="1" applyBorder="1" applyAlignment="1">
      <alignment horizontal="left" vertical="center"/>
    </xf>
    <xf numFmtId="0" fontId="91" fillId="0" borderId="34" xfId="76" applyFont="1" applyBorder="1" applyAlignment="1">
      <alignment horizontal="left" vertical="center" wrapText="1"/>
    </xf>
    <xf numFmtId="3" fontId="91" fillId="0" borderId="21" xfId="76" applyNumberFormat="1" applyFont="1" applyBorder="1" applyAlignment="1">
      <alignment horizontal="left" vertical="center"/>
    </xf>
    <xf numFmtId="0" fontId="45" fillId="0" borderId="22" xfId="76" applyFont="1" applyBorder="1" applyAlignment="1">
      <alignment horizontal="center" vertical="center"/>
    </xf>
    <xf numFmtId="182" fontId="46" fillId="0" borderId="22" xfId="76" applyNumberFormat="1" applyFont="1" applyBorder="1" applyAlignment="1">
      <alignment horizontal="center" vertical="center"/>
    </xf>
    <xf numFmtId="172" fontId="91" fillId="0" borderId="34" xfId="76" applyNumberFormat="1" applyFont="1" applyBorder="1" applyAlignment="1">
      <alignment horizontal="left" vertical="center" wrapText="1"/>
    </xf>
    <xf numFmtId="172" fontId="45" fillId="0" borderId="34" xfId="76" applyNumberFormat="1" applyFont="1" applyBorder="1" applyAlignment="1">
      <alignment horizontal="left" vertical="center" wrapText="1"/>
    </xf>
    <xf numFmtId="182" fontId="45" fillId="0" borderId="22" xfId="76" applyNumberFormat="1" applyFont="1" applyBorder="1" applyAlignment="1">
      <alignment horizontal="center" vertical="center"/>
    </xf>
    <xf numFmtId="174" fontId="43" fillId="14" borderId="19" xfId="20" applyNumberFormat="1" applyFont="1" applyBorder="1" applyAlignment="1" applyProtection="1">
      <alignment horizontal="center" vertical="center" wrapText="1"/>
      <protection hidden="1"/>
    </xf>
    <xf numFmtId="174" fontId="43" fillId="14" borderId="60" xfId="20" applyNumberFormat="1" applyFont="1" applyBorder="1" applyAlignment="1" applyProtection="1">
      <alignment horizontal="center" vertical="center" wrapText="1"/>
      <protection hidden="1"/>
    </xf>
    <xf numFmtId="182" fontId="46" fillId="0" borderId="22" xfId="76" applyNumberFormat="1" applyFont="1" applyBorder="1" applyAlignment="1">
      <alignment horizontal="left" vertical="center"/>
    </xf>
    <xf numFmtId="172" fontId="65" fillId="26" borderId="0" xfId="27" applyNumberFormat="1" applyFont="1" applyFill="1" applyAlignment="1">
      <alignment horizontal="center" vertical="center"/>
      <protection locked="0"/>
    </xf>
    <xf numFmtId="0" fontId="22" fillId="0" borderId="0" xfId="61" applyFont="1" applyAlignment="1">
      <alignment horizontal="center" vertical="center" wrapText="1"/>
    </xf>
    <xf numFmtId="172" fontId="65" fillId="26" borderId="78" xfId="27" applyNumberFormat="1" applyFont="1" applyFill="1" applyBorder="1" applyAlignment="1">
      <alignment horizontal="center" vertical="center"/>
      <protection locked="0"/>
    </xf>
    <xf numFmtId="0" fontId="92" fillId="0" borderId="0" xfId="76" applyFont="1" applyAlignment="1">
      <alignment horizontal="center" vertical="center"/>
    </xf>
    <xf numFmtId="0" fontId="1" fillId="0" borderId="0" xfId="76" applyFont="1" applyAlignment="1">
      <alignment horizontal="center" vertical="center" wrapText="1"/>
    </xf>
    <xf numFmtId="0" fontId="3" fillId="0" borderId="0" xfId="76" applyFont="1" applyAlignment="1">
      <alignment horizontal="center" vertical="center"/>
    </xf>
    <xf numFmtId="0" fontId="89" fillId="21" borderId="0" xfId="27" applyNumberFormat="1" applyFont="1" applyFill="1" applyAlignment="1" applyProtection="1">
      <alignment horizontal="center" vertical="center"/>
    </xf>
    <xf numFmtId="0" fontId="39" fillId="20" borderId="0" xfId="76" applyFont="1" applyFill="1" applyAlignment="1">
      <alignment horizontal="center"/>
    </xf>
    <xf numFmtId="0" fontId="55" fillId="20" borderId="0" xfId="76" applyFont="1" applyFill="1" applyAlignment="1">
      <alignment horizontal="center"/>
    </xf>
    <xf numFmtId="0" fontId="61" fillId="0" borderId="0" xfId="76" applyFont="1" applyAlignment="1">
      <alignment horizontal="center" vertical="center"/>
    </xf>
    <xf numFmtId="0" fontId="15" fillId="26" borderId="0" xfId="27" applyNumberFormat="1" applyFont="1" applyFill="1" applyAlignment="1">
      <alignment horizontal="center" vertical="center"/>
      <protection locked="0"/>
    </xf>
    <xf numFmtId="0" fontId="70" fillId="0" borderId="0" xfId="0" applyFont="1" applyAlignment="1">
      <alignment horizontal="center"/>
    </xf>
    <xf numFmtId="172" fontId="40" fillId="20" borderId="0" xfId="13" applyNumberFormat="1" applyFont="1" applyFill="1" applyAlignment="1">
      <alignment horizontal="center" vertical="center"/>
    </xf>
    <xf numFmtId="174" fontId="51" fillId="13" borderId="17" xfId="17" applyNumberFormat="1" applyFont="1" applyBorder="1" applyAlignment="1" applyProtection="1">
      <alignment horizontal="center" vertical="center" wrapText="1"/>
      <protection hidden="1"/>
    </xf>
    <xf numFmtId="166" fontId="48" fillId="5" borderId="67" xfId="31" applyNumberFormat="1" applyFont="1" applyFill="1" applyBorder="1" applyAlignment="1" applyProtection="1">
      <alignment horizontal="center" vertical="center" wrapText="1"/>
      <protection hidden="1"/>
    </xf>
    <xf numFmtId="166" fontId="48" fillId="5" borderId="68" xfId="31" applyNumberFormat="1" applyFont="1" applyFill="1" applyBorder="1" applyAlignment="1" applyProtection="1">
      <alignment horizontal="center" vertical="center" wrapText="1"/>
      <protection hidden="1"/>
    </xf>
    <xf numFmtId="166" fontId="48" fillId="5" borderId="69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72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70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71" xfId="31" applyNumberFormat="1" applyFont="1" applyFill="1" applyBorder="1" applyAlignment="1" applyProtection="1">
      <alignment horizontal="center" vertical="center" wrapText="1"/>
      <protection hidden="1"/>
    </xf>
    <xf numFmtId="174" fontId="43" fillId="14" borderId="17" xfId="20" applyNumberFormat="1" applyFont="1" applyBorder="1" applyAlignment="1" applyProtection="1">
      <alignment horizontal="center" vertical="center" wrapText="1"/>
      <protection hidden="1"/>
    </xf>
    <xf numFmtId="174" fontId="25" fillId="13" borderId="17" xfId="17" applyNumberFormat="1" applyBorder="1" applyAlignment="1" applyProtection="1">
      <alignment horizontal="center" vertical="center" wrapText="1"/>
      <protection hidden="1"/>
    </xf>
    <xf numFmtId="3" fontId="6" fillId="0" borderId="17" xfId="76" applyNumberFormat="1" applyFont="1" applyBorder="1" applyAlignment="1" applyProtection="1">
      <alignment horizontal="center" vertical="center" wrapText="1"/>
      <protection hidden="1"/>
    </xf>
    <xf numFmtId="177" fontId="62" fillId="20" borderId="17" xfId="20" applyNumberFormat="1" applyFont="1" applyFill="1" applyBorder="1" applyAlignment="1" applyProtection="1">
      <alignment horizontal="center" vertical="center"/>
      <protection locked="0"/>
    </xf>
    <xf numFmtId="175" fontId="5" fillId="0" borderId="0" xfId="76" applyNumberFormat="1" applyFont="1" applyAlignment="1">
      <alignment horizontal="center" vertical="center"/>
    </xf>
    <xf numFmtId="0" fontId="7" fillId="2" borderId="54" xfId="76" applyFont="1" applyFill="1" applyBorder="1" applyAlignment="1" applyProtection="1">
      <alignment horizontal="center" vertical="center" wrapText="1"/>
      <protection hidden="1"/>
    </xf>
    <xf numFmtId="0" fontId="7" fillId="2" borderId="55" xfId="76" applyFont="1" applyFill="1" applyBorder="1" applyAlignment="1" applyProtection="1">
      <alignment horizontal="center" vertical="center" wrapText="1"/>
      <protection hidden="1"/>
    </xf>
    <xf numFmtId="0" fontId="25" fillId="17" borderId="0" xfId="24" applyAlignment="1">
      <alignment horizontal="center"/>
    </xf>
    <xf numFmtId="0" fontId="25" fillId="17" borderId="56" xfId="24" applyBorder="1" applyAlignment="1">
      <alignment horizontal="center"/>
    </xf>
    <xf numFmtId="172" fontId="37" fillId="20" borderId="2" xfId="13" applyNumberFormat="1" applyFont="1" applyFill="1" applyBorder="1" applyAlignment="1">
      <alignment horizontal="left" vertical="center"/>
    </xf>
    <xf numFmtId="175" fontId="23" fillId="0" borderId="57" xfId="76" applyNumberFormat="1" applyBorder="1" applyAlignment="1">
      <alignment horizontal="center"/>
    </xf>
    <xf numFmtId="175" fontId="23" fillId="0" borderId="58" xfId="76" applyNumberFormat="1" applyBorder="1" applyAlignment="1">
      <alignment horizontal="center"/>
    </xf>
    <xf numFmtId="175" fontId="23" fillId="0" borderId="59" xfId="76" applyNumberFormat="1" applyBorder="1" applyAlignment="1">
      <alignment horizontal="center"/>
    </xf>
    <xf numFmtId="178" fontId="7" fillId="2" borderId="19" xfId="76" applyNumberFormat="1" applyFont="1" applyFill="1" applyBorder="1" applyAlignment="1" applyProtection="1">
      <alignment horizontal="center" vertical="center"/>
      <protection hidden="1"/>
    </xf>
    <xf numFmtId="178" fontId="7" fillId="2" borderId="60" xfId="76" applyNumberFormat="1" applyFont="1" applyFill="1" applyBorder="1" applyAlignment="1" applyProtection="1">
      <alignment horizontal="center" vertical="center"/>
      <protection hidden="1"/>
    </xf>
    <xf numFmtId="0" fontId="23" fillId="0" borderId="61" xfId="76" applyBorder="1" applyAlignment="1">
      <alignment horizontal="center" vertical="center"/>
    </xf>
    <xf numFmtId="0" fontId="23" fillId="0" borderId="62" xfId="76" applyBorder="1" applyAlignment="1">
      <alignment horizontal="center" vertical="center"/>
    </xf>
    <xf numFmtId="0" fontId="23" fillId="0" borderId="63" xfId="76" applyBorder="1" applyAlignment="1">
      <alignment horizontal="center" vertical="center"/>
    </xf>
    <xf numFmtId="0" fontId="23" fillId="0" borderId="64" xfId="76" applyBorder="1" applyAlignment="1">
      <alignment horizontal="center" vertical="center"/>
    </xf>
    <xf numFmtId="166" fontId="48" fillId="5" borderId="66" xfId="31" applyNumberFormat="1" applyFont="1" applyFill="1" applyBorder="1" applyAlignment="1" applyProtection="1">
      <alignment horizontal="center" vertical="center" wrapText="1"/>
      <protection hidden="1"/>
    </xf>
    <xf numFmtId="166" fontId="48" fillId="5" borderId="65" xfId="31" applyNumberFormat="1" applyFont="1" applyFill="1" applyBorder="1" applyAlignment="1" applyProtection="1">
      <alignment horizontal="center" vertical="center" wrapText="1"/>
      <protection hidden="1"/>
    </xf>
    <xf numFmtId="174" fontId="51" fillId="13" borderId="122" xfId="17" applyNumberFormat="1" applyFont="1" applyBorder="1" applyAlignment="1" applyProtection="1">
      <alignment horizontal="center" vertical="center" wrapText="1"/>
      <protection hidden="1"/>
    </xf>
    <xf numFmtId="174" fontId="51" fillId="13" borderId="123" xfId="17" applyNumberFormat="1" applyFont="1" applyBorder="1" applyAlignment="1" applyProtection="1">
      <alignment horizontal="center" vertical="center" wrapText="1"/>
      <protection hidden="1"/>
    </xf>
    <xf numFmtId="174" fontId="51" fillId="13" borderId="18" xfId="17" applyNumberFormat="1" applyFont="1" applyBorder="1" applyAlignment="1" applyProtection="1">
      <alignment horizontal="center" vertical="center" wrapText="1"/>
      <protection hidden="1"/>
    </xf>
    <xf numFmtId="174" fontId="43" fillId="14" borderId="19" xfId="20" applyNumberFormat="1" applyFont="1" applyBorder="1" applyAlignment="1" applyProtection="1">
      <alignment horizontal="center" vertical="center" wrapText="1"/>
      <protection hidden="1"/>
    </xf>
    <xf numFmtId="174" fontId="43" fillId="14" borderId="60" xfId="20" applyNumberFormat="1" applyFont="1" applyBorder="1" applyAlignment="1" applyProtection="1">
      <alignment horizontal="center" vertical="center" wrapText="1"/>
      <protection hidden="1"/>
    </xf>
    <xf numFmtId="3" fontId="6" fillId="0" borderId="19" xfId="76" applyNumberFormat="1" applyFont="1" applyBorder="1" applyAlignment="1" applyProtection="1">
      <alignment horizontal="center" vertical="center" wrapText="1"/>
      <protection hidden="1"/>
    </xf>
    <xf numFmtId="3" fontId="6" fillId="0" borderId="60" xfId="76" applyNumberFormat="1" applyFont="1" applyBorder="1" applyAlignment="1" applyProtection="1">
      <alignment horizontal="center" vertical="center" wrapText="1"/>
      <protection hidden="1"/>
    </xf>
    <xf numFmtId="177" fontId="62" fillId="20" borderId="19" xfId="20" applyNumberFormat="1" applyFont="1" applyFill="1" applyBorder="1" applyAlignment="1" applyProtection="1">
      <alignment horizontal="center" vertical="center"/>
      <protection locked="0"/>
    </xf>
    <xf numFmtId="177" fontId="62" fillId="20" borderId="60" xfId="20" applyNumberFormat="1" applyFont="1" applyFill="1" applyBorder="1" applyAlignment="1" applyProtection="1">
      <alignment horizontal="center" vertical="center"/>
      <protection locked="0"/>
    </xf>
    <xf numFmtId="166" fontId="50" fillId="5" borderId="67" xfId="31" applyNumberFormat="1" applyFont="1" applyFill="1" applyBorder="1" applyAlignment="1" applyProtection="1">
      <alignment horizontal="center" vertical="center" wrapText="1"/>
      <protection hidden="1"/>
    </xf>
    <xf numFmtId="166" fontId="50" fillId="5" borderId="68" xfId="31" applyNumberFormat="1" applyFont="1" applyFill="1" applyBorder="1" applyAlignment="1" applyProtection="1">
      <alignment horizontal="center" vertical="center" wrapText="1"/>
      <protection hidden="1"/>
    </xf>
    <xf numFmtId="166" fontId="50" fillId="5" borderId="69" xfId="31" applyNumberFormat="1" applyFont="1" applyFill="1" applyBorder="1" applyAlignment="1" applyProtection="1">
      <alignment horizontal="center" vertical="center" wrapText="1"/>
      <protection hidden="1"/>
    </xf>
    <xf numFmtId="166" fontId="50" fillId="5" borderId="66" xfId="31" applyNumberFormat="1" applyFont="1" applyFill="1" applyBorder="1" applyAlignment="1" applyProtection="1">
      <alignment horizontal="center" vertical="center" wrapText="1"/>
      <protection hidden="1"/>
    </xf>
    <xf numFmtId="166" fontId="50" fillId="5" borderId="65" xfId="31" applyNumberFormat="1" applyFont="1" applyFill="1" applyBorder="1" applyAlignment="1" applyProtection="1">
      <alignment horizontal="center" vertical="center" wrapText="1"/>
      <protection hidden="1"/>
    </xf>
    <xf numFmtId="0" fontId="87" fillId="20" borderId="110" xfId="90" applyFont="1" applyFill="1" applyBorder="1" applyAlignment="1">
      <alignment horizontal="center" vertical="center" wrapText="1"/>
    </xf>
    <xf numFmtId="0" fontId="87" fillId="20" borderId="111" xfId="90" applyFont="1" applyFill="1" applyBorder="1" applyAlignment="1">
      <alignment horizontal="center" vertical="center" wrapText="1"/>
    </xf>
    <xf numFmtId="0" fontId="86" fillId="20" borderId="113" xfId="90" applyFont="1" applyFill="1" applyBorder="1" applyAlignment="1">
      <alignment horizontal="center" vertical="center" wrapText="1"/>
    </xf>
    <xf numFmtId="0" fontId="86" fillId="20" borderId="114" xfId="90" applyFont="1" applyFill="1" applyBorder="1" applyAlignment="1">
      <alignment horizontal="center" vertical="center" wrapText="1"/>
    </xf>
    <xf numFmtId="0" fontId="88" fillId="0" borderId="80" xfId="90" applyFont="1" applyBorder="1" applyAlignment="1">
      <alignment horizontal="center" vertical="center"/>
    </xf>
    <xf numFmtId="0" fontId="88" fillId="0" borderId="81" xfId="90" applyFont="1" applyBorder="1" applyAlignment="1">
      <alignment horizontal="center" vertical="center"/>
    </xf>
    <xf numFmtId="0" fontId="88" fillId="0" borderId="82" xfId="90" applyFont="1" applyBorder="1" applyAlignment="1">
      <alignment horizontal="center" vertical="center"/>
    </xf>
    <xf numFmtId="0" fontId="86" fillId="20" borderId="110" xfId="90" applyFont="1" applyFill="1" applyBorder="1" applyAlignment="1">
      <alignment horizontal="center" vertical="center" wrapText="1"/>
    </xf>
    <xf numFmtId="0" fontId="86" fillId="20" borderId="111" xfId="90" applyFont="1" applyFill="1" applyBorder="1" applyAlignment="1">
      <alignment horizontal="center" vertical="center" wrapText="1"/>
    </xf>
    <xf numFmtId="0" fontId="84" fillId="0" borderId="80" xfId="90" applyFont="1" applyBorder="1" applyAlignment="1">
      <alignment horizontal="center" vertical="center"/>
    </xf>
    <xf numFmtId="0" fontId="84" fillId="0" borderId="81" xfId="90" applyFont="1" applyBorder="1" applyAlignment="1">
      <alignment horizontal="center" vertical="center"/>
    </xf>
    <xf numFmtId="0" fontId="84" fillId="0" borderId="82" xfId="90" applyFont="1" applyBorder="1" applyAlignment="1">
      <alignment horizontal="center" vertical="center"/>
    </xf>
    <xf numFmtId="0" fontId="83" fillId="30" borderId="83" xfId="90" applyFont="1" applyFill="1" applyBorder="1" applyAlignment="1">
      <alignment horizontal="center" vertical="center"/>
    </xf>
    <xf numFmtId="0" fontId="83" fillId="30" borderId="84" xfId="90" applyFont="1" applyFill="1" applyBorder="1" applyAlignment="1">
      <alignment horizontal="center" vertical="center"/>
    </xf>
    <xf numFmtId="0" fontId="85" fillId="30" borderId="85" xfId="90" applyFont="1" applyFill="1" applyBorder="1" applyAlignment="1">
      <alignment horizontal="center" vertical="center" wrapText="1"/>
    </xf>
    <xf numFmtId="0" fontId="85" fillId="30" borderId="96" xfId="90" applyFont="1" applyFill="1" applyBorder="1" applyAlignment="1">
      <alignment horizontal="center" vertical="center" wrapText="1"/>
    </xf>
    <xf numFmtId="0" fontId="85" fillId="30" borderId="86" xfId="90" applyFont="1" applyFill="1" applyBorder="1" applyAlignment="1">
      <alignment horizontal="center" vertical="center" wrapText="1"/>
    </xf>
    <xf numFmtId="0" fontId="85" fillId="30" borderId="97" xfId="90" applyFont="1" applyFill="1" applyBorder="1" applyAlignment="1">
      <alignment horizontal="center" vertical="center" wrapText="1"/>
    </xf>
    <xf numFmtId="0" fontId="85" fillId="30" borderId="87" xfId="90" applyFont="1" applyFill="1" applyBorder="1" applyAlignment="1">
      <alignment horizontal="center" vertical="center" wrapText="1"/>
    </xf>
    <xf numFmtId="0" fontId="85" fillId="30" borderId="98" xfId="90" applyFont="1" applyFill="1" applyBorder="1" applyAlignment="1">
      <alignment horizontal="center" vertical="center" wrapText="1"/>
    </xf>
    <xf numFmtId="0" fontId="83" fillId="30" borderId="88" xfId="90" applyFont="1" applyFill="1" applyBorder="1" applyAlignment="1">
      <alignment horizontal="center" vertical="center"/>
    </xf>
    <xf numFmtId="0" fontId="83" fillId="30" borderId="89" xfId="90" applyFont="1" applyFill="1" applyBorder="1" applyAlignment="1">
      <alignment horizontal="center" vertical="center"/>
    </xf>
    <xf numFmtId="0" fontId="83" fillId="30" borderId="90" xfId="90" applyFont="1" applyFill="1" applyBorder="1" applyAlignment="1">
      <alignment horizontal="center" vertical="center"/>
    </xf>
    <xf numFmtId="0" fontId="83" fillId="30" borderId="91" xfId="90" applyFont="1" applyFill="1" applyBorder="1" applyAlignment="1">
      <alignment horizontal="center" vertical="center"/>
    </xf>
    <xf numFmtId="0" fontId="83" fillId="30" borderId="92" xfId="90" applyFont="1" applyFill="1" applyBorder="1" applyAlignment="1">
      <alignment horizontal="center" vertical="center"/>
    </xf>
    <xf numFmtId="0" fontId="83" fillId="30" borderId="93" xfId="90" applyFont="1" applyFill="1" applyBorder="1" applyAlignment="1">
      <alignment horizontal="center" vertical="center"/>
    </xf>
    <xf numFmtId="166" fontId="49" fillId="5" borderId="67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68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69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66" xfId="31" applyNumberFormat="1" applyFont="1" applyFill="1" applyBorder="1" applyAlignment="1" applyProtection="1">
      <alignment horizontal="center" vertical="center" wrapText="1"/>
      <protection hidden="1"/>
    </xf>
    <xf numFmtId="166" fontId="49" fillId="5" borderId="65" xfId="31" applyNumberFormat="1" applyFont="1" applyFill="1" applyBorder="1" applyAlignment="1" applyProtection="1">
      <alignment horizontal="center" vertical="center" wrapText="1"/>
      <protection hidden="1"/>
    </xf>
    <xf numFmtId="0" fontId="7" fillId="3" borderId="73" xfId="63" applyFont="1" applyFill="1" applyBorder="1" applyAlignment="1" applyProtection="1">
      <alignment horizontal="center" vertical="center"/>
      <protection hidden="1"/>
    </xf>
    <xf numFmtId="0" fontId="7" fillId="3" borderId="0" xfId="63" applyFont="1" applyFill="1" applyAlignment="1" applyProtection="1">
      <alignment horizontal="center" vertical="center"/>
      <protection hidden="1"/>
    </xf>
  </cellXfs>
  <cellStyles count="91">
    <cellStyle name="%" xfId="1" xr:uid="{00000000-0005-0000-0000-000000000000}"/>
    <cellStyle name="20% - Énfasis1 2" xfId="2" xr:uid="{00000000-0005-0000-0000-000001000000}"/>
    <cellStyle name="20% - Énfasis1 2 2" xfId="3" xr:uid="{00000000-0005-0000-0000-000002000000}"/>
    <cellStyle name="20% - Énfasis1 3" xfId="4" xr:uid="{00000000-0005-0000-0000-000003000000}"/>
    <cellStyle name="20% - Énfasis1 4" xfId="5" xr:uid="{00000000-0005-0000-0000-000004000000}"/>
    <cellStyle name="20% - Énfasis2 2" xfId="6" xr:uid="{00000000-0005-0000-0000-000005000000}"/>
    <cellStyle name="20% - Énfasis5 2" xfId="7" xr:uid="{00000000-0005-0000-0000-000006000000}"/>
    <cellStyle name="20% - Énfasis5 3" xfId="8" xr:uid="{00000000-0005-0000-0000-000007000000}"/>
    <cellStyle name="40% - Énfasis2 2" xfId="9" xr:uid="{00000000-0005-0000-0000-000008000000}"/>
    <cellStyle name="40% - Énfasis2 3" xfId="10" xr:uid="{00000000-0005-0000-0000-000009000000}"/>
    <cellStyle name="40% - Énfasis4 2" xfId="11" xr:uid="{00000000-0005-0000-0000-00000A000000}"/>
    <cellStyle name="40% - Énfasis5 2" xfId="12" xr:uid="{00000000-0005-0000-0000-00000B000000}"/>
    <cellStyle name="Buena 2" xfId="14" xr:uid="{00000000-0005-0000-0000-00000C000000}"/>
    <cellStyle name="Bueno" xfId="13" builtinId="26"/>
    <cellStyle name="Cálculo 2" xfId="15" xr:uid="{00000000-0005-0000-0000-00000E000000}"/>
    <cellStyle name="Cálculo 3" xfId="16" xr:uid="{00000000-0005-0000-0000-00000F000000}"/>
    <cellStyle name="Énfasis1" xfId="17" builtinId="29"/>
    <cellStyle name="Énfasis1 2" xfId="18" xr:uid="{00000000-0005-0000-0000-000011000000}"/>
    <cellStyle name="Énfasis1 2 2" xfId="19" xr:uid="{00000000-0005-0000-0000-000012000000}"/>
    <cellStyle name="Énfasis2" xfId="20" builtinId="33"/>
    <cellStyle name="Énfasis2 2" xfId="21" xr:uid="{00000000-0005-0000-0000-000014000000}"/>
    <cellStyle name="Énfasis3 2" xfId="22" xr:uid="{00000000-0005-0000-0000-000015000000}"/>
    <cellStyle name="Énfasis4" xfId="23" builtinId="41"/>
    <cellStyle name="Énfasis5" xfId="24" builtinId="45"/>
    <cellStyle name="Euro" xfId="25" xr:uid="{00000000-0005-0000-0000-000018000000}"/>
    <cellStyle name="Euro 2" xfId="26" xr:uid="{00000000-0005-0000-0000-000019000000}"/>
    <cellStyle name="Hipervínculo" xfId="27" builtinId="8"/>
    <cellStyle name="Hipervínculo 2" xfId="28" xr:uid="{00000000-0005-0000-0000-00001B000000}"/>
    <cellStyle name="Hipervínculo 2 2" xfId="29" xr:uid="{00000000-0005-0000-0000-00001C000000}"/>
    <cellStyle name="Hipervínculo 3" xfId="30" xr:uid="{00000000-0005-0000-0000-00001D000000}"/>
    <cellStyle name="Millares" xfId="31" builtinId="3"/>
    <cellStyle name="Millares [0] 2" xfId="32" xr:uid="{00000000-0005-0000-0000-00001F000000}"/>
    <cellStyle name="Millares [0] 2 2" xfId="33" xr:uid="{00000000-0005-0000-0000-000020000000}"/>
    <cellStyle name="Millares [0] 3" xfId="34" xr:uid="{00000000-0005-0000-0000-000021000000}"/>
    <cellStyle name="Millares [0] 4" xfId="35" xr:uid="{00000000-0005-0000-0000-000022000000}"/>
    <cellStyle name="Millares 2" xfId="36" xr:uid="{00000000-0005-0000-0000-000023000000}"/>
    <cellStyle name="Millares 2 2" xfId="37" xr:uid="{00000000-0005-0000-0000-000024000000}"/>
    <cellStyle name="Millares 3" xfId="38" xr:uid="{00000000-0005-0000-0000-000025000000}"/>
    <cellStyle name="Millares 4" xfId="39" xr:uid="{00000000-0005-0000-0000-000026000000}"/>
    <cellStyle name="Millares 4 2" xfId="40" xr:uid="{00000000-0005-0000-0000-000027000000}"/>
    <cellStyle name="Millares 5" xfId="41" xr:uid="{00000000-0005-0000-0000-000028000000}"/>
    <cellStyle name="Millares 6" xfId="42" xr:uid="{00000000-0005-0000-0000-000029000000}"/>
    <cellStyle name="Millares 7" xfId="43" xr:uid="{00000000-0005-0000-0000-00002A000000}"/>
    <cellStyle name="Moneda" xfId="44" builtinId="4"/>
    <cellStyle name="Moneda [0] 2" xfId="45" xr:uid="{00000000-0005-0000-0000-00002C000000}"/>
    <cellStyle name="Moneda 2" xfId="46" xr:uid="{00000000-0005-0000-0000-00002D000000}"/>
    <cellStyle name="Moneda 2 2" xfId="47" xr:uid="{00000000-0005-0000-0000-00002E000000}"/>
    <cellStyle name="Moneda 3" xfId="48" xr:uid="{00000000-0005-0000-0000-00002F000000}"/>
    <cellStyle name="Moneda 3 2" xfId="49" xr:uid="{00000000-0005-0000-0000-000030000000}"/>
    <cellStyle name="Moneda 3 3" xfId="50" xr:uid="{00000000-0005-0000-0000-000031000000}"/>
    <cellStyle name="Moneda 4" xfId="51" xr:uid="{00000000-0005-0000-0000-000032000000}"/>
    <cellStyle name="Moneda 5" xfId="52" xr:uid="{00000000-0005-0000-0000-000033000000}"/>
    <cellStyle name="Moneda 6" xfId="53" xr:uid="{00000000-0005-0000-0000-000034000000}"/>
    <cellStyle name="Neutral 2" xfId="54" xr:uid="{00000000-0005-0000-0000-000035000000}"/>
    <cellStyle name="Neutral 3" xfId="55" xr:uid="{00000000-0005-0000-0000-000036000000}"/>
    <cellStyle name="No-definido" xfId="56" xr:uid="{00000000-0005-0000-0000-000037000000}"/>
    <cellStyle name="Normal" xfId="0" builtinId="0"/>
    <cellStyle name="Normal 10" xfId="57" xr:uid="{00000000-0005-0000-0000-000039000000}"/>
    <cellStyle name="Normal 11" xfId="58" xr:uid="{00000000-0005-0000-0000-00003A000000}"/>
    <cellStyle name="Normal 12" xfId="59" xr:uid="{00000000-0005-0000-0000-00003B000000}"/>
    <cellStyle name="Normal 13" xfId="60" xr:uid="{00000000-0005-0000-0000-00003C000000}"/>
    <cellStyle name="Normal 14" xfId="61" xr:uid="{00000000-0005-0000-0000-00003D000000}"/>
    <cellStyle name="Normal 15" xfId="90" xr:uid="{C4CD1758-B9F6-48D9-B858-67E50E6712A7}"/>
    <cellStyle name="Normal 2" xfId="62" xr:uid="{00000000-0005-0000-0000-00003E000000}"/>
    <cellStyle name="Normal 2 2" xfId="63" xr:uid="{00000000-0005-0000-0000-00003F000000}"/>
    <cellStyle name="Normal 2 2 2" xfId="64" xr:uid="{00000000-0005-0000-0000-000040000000}"/>
    <cellStyle name="Normal 2 3" xfId="65" xr:uid="{00000000-0005-0000-0000-000041000000}"/>
    <cellStyle name="Normal 2 3 2" xfId="66" xr:uid="{00000000-0005-0000-0000-000042000000}"/>
    <cellStyle name="Normal 3" xfId="67" xr:uid="{00000000-0005-0000-0000-000043000000}"/>
    <cellStyle name="Normal 3 2" xfId="68" xr:uid="{00000000-0005-0000-0000-000044000000}"/>
    <cellStyle name="Normal 3 2 2" xfId="69" xr:uid="{00000000-0005-0000-0000-000045000000}"/>
    <cellStyle name="Normal 3 3" xfId="70" xr:uid="{00000000-0005-0000-0000-000046000000}"/>
    <cellStyle name="Normal 4" xfId="71" xr:uid="{00000000-0005-0000-0000-000047000000}"/>
    <cellStyle name="Normal 4 2" xfId="72" xr:uid="{00000000-0005-0000-0000-000048000000}"/>
    <cellStyle name="Normal 4 3" xfId="73" xr:uid="{00000000-0005-0000-0000-000049000000}"/>
    <cellStyle name="Normal 5" xfId="74" xr:uid="{00000000-0005-0000-0000-00004A000000}"/>
    <cellStyle name="Normal 5 2" xfId="75" xr:uid="{00000000-0005-0000-0000-00004B000000}"/>
    <cellStyle name="Normal 6" xfId="76" xr:uid="{00000000-0005-0000-0000-00004C000000}"/>
    <cellStyle name="Normal 7" xfId="77" xr:uid="{00000000-0005-0000-0000-00004D000000}"/>
    <cellStyle name="Normal 8" xfId="78" xr:uid="{00000000-0005-0000-0000-00004E000000}"/>
    <cellStyle name="Normal 9" xfId="79" xr:uid="{00000000-0005-0000-0000-00004F000000}"/>
    <cellStyle name="Notas 2" xfId="80" xr:uid="{00000000-0005-0000-0000-000050000000}"/>
    <cellStyle name="Notas 3" xfId="81" xr:uid="{00000000-0005-0000-0000-000051000000}"/>
    <cellStyle name="Porcentaje 2" xfId="82" xr:uid="{00000000-0005-0000-0000-000053000000}"/>
    <cellStyle name="Porcentaje 2 2" xfId="83" xr:uid="{00000000-0005-0000-0000-000054000000}"/>
    <cellStyle name="Porcentaje 3" xfId="84" xr:uid="{00000000-0005-0000-0000-000055000000}"/>
    <cellStyle name="Porcentual 2" xfId="85" xr:uid="{00000000-0005-0000-0000-000056000000}"/>
    <cellStyle name="Porcentual 3" xfId="86" xr:uid="{00000000-0005-0000-0000-000057000000}"/>
    <cellStyle name="Porcentual 3 2" xfId="87" xr:uid="{00000000-0005-0000-0000-000058000000}"/>
    <cellStyle name="Título 2 2" xfId="88" xr:uid="{00000000-0005-0000-0000-000059000000}"/>
    <cellStyle name="Título 2 3" xfId="89" xr:uid="{00000000-0005-0000-0000-00005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74295</xdr:colOff>
      <xdr:row>1</xdr:row>
      <xdr:rowOff>184785</xdr:rowOff>
    </xdr:from>
    <xdr:to>
      <xdr:col>7</xdr:col>
      <xdr:colOff>2438400</xdr:colOff>
      <xdr:row>1</xdr:row>
      <xdr:rowOff>1417320</xdr:rowOff>
    </xdr:to>
    <xdr:pic>
      <xdr:nvPicPr>
        <xdr:cNvPr id="2" name="Imagen 1" descr="Reus Esport i Lleure">
          <a:extLst>
            <a:ext uri="{FF2B5EF4-FFF2-40B4-BE49-F238E27FC236}">
              <a16:creationId xmlns:a16="http://schemas.microsoft.com/office/drawing/2014/main" id="{05482BA4-833A-8884-3B53-DE51FA66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9815" y="588645"/>
          <a:ext cx="2364105" cy="12325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234315</xdr:colOff>
      <xdr:row>1</xdr:row>
      <xdr:rowOff>137160</xdr:rowOff>
    </xdr:from>
    <xdr:to>
      <xdr:col>1</xdr:col>
      <xdr:colOff>2585085</xdr:colOff>
      <xdr:row>1</xdr:row>
      <xdr:rowOff>1362075</xdr:rowOff>
    </xdr:to>
    <xdr:pic>
      <xdr:nvPicPr>
        <xdr:cNvPr id="3" name="Imagen 2" descr="Reus Esport i Lleure">
          <a:extLst>
            <a:ext uri="{FF2B5EF4-FFF2-40B4-BE49-F238E27FC236}">
              <a16:creationId xmlns:a16="http://schemas.microsoft.com/office/drawing/2014/main" id="{02ABA887-3249-4A3D-8BB4-2C6E7971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" y="541020"/>
          <a:ext cx="2350770" cy="12249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1108709</xdr:colOff>
      <xdr:row>1</xdr:row>
      <xdr:rowOff>10826</xdr:rowOff>
    </xdr:from>
    <xdr:to>
      <xdr:col>5</xdr:col>
      <xdr:colOff>1211579</xdr:colOff>
      <xdr:row>1</xdr:row>
      <xdr:rowOff>1583054</xdr:rowOff>
    </xdr:to>
    <xdr:pic>
      <xdr:nvPicPr>
        <xdr:cNvPr id="6" name="Imagen 5" descr="▷ Obert el termini d'inscripcions a les activitats físiques per a tothom i  gimnàs del Pavelló Olímpic Municipal de Reus">
          <a:extLst>
            <a:ext uri="{FF2B5EF4-FFF2-40B4-BE49-F238E27FC236}">
              <a16:creationId xmlns:a16="http://schemas.microsoft.com/office/drawing/2014/main" id="{7FF5B3E6-BC91-A01F-EED0-802737E9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2034" y="410876"/>
          <a:ext cx="3112770" cy="1572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s%20documents\March&#233;s%20nationaux\FILTRAUTO\Etudes\Allevard%20Rejna%20Charmes%202003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0%20CLIENTES%20ISR\AJUNTAMENT%20DE%20BIGUES%20I%20RIELLS\Plec%20Publicat\Estudi%20tecnic%20Bigues%20i%20Riells%20annex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vier\Desktop\Archivos\Senmenat\Estudio%20Tecnico%202014%20prueba%20escandall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0%20.%20PROYECTOS%20ABIERTOS\ERA\Ajuntaments%20ERA\Estudi%20Tecnic%20Basic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vierg.GOP\Documents\02.-%20OPERACIONES\SimulacionLFL2004_06J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nrad\Documentos\0%20CLIENTES%20CONTROL'A+\AJUNTAMENT%20DE%20LA%20GARRIGA\ESTUDIS%20TECNICS%20I%20ECONOMICS\ESCOLA%20DE%20MUSIC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0%20.%20PROYECTOS%20ABIERTOS\ERA\General%20Optica\Resum%20Estudi%20Tecnic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cuments\Proyectos%20Abiertos\Diputacion%20Foral%20de%20Bizkaia\PLIEGOS%20DIPUTACION%20ESCRITORIO\Tabla%204%20Estudio%20T&#233;cnico%20DFB%20Rev%20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Grup%20ISS\Escandalls%20Base\Escandallos%20Base%202004\Escandallo%202004%20GLOBA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nrad\Documentos\0%20CLIENTES%20CONTROL'A+\DIVERSIA%20SERVICIOS\CEM\APLI%2012-1319-M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son Sociale"/>
      <sheetName val="Tables"/>
      <sheetName val="Etude"/>
      <sheetName val="Investissements"/>
      <sheetName val="Fournitures sanitaires"/>
      <sheetName val="Vitrerie"/>
      <sheetName val="Nombre d'heures théoriques"/>
      <sheetName val="Organisation prévisionnelle"/>
      <sheetName val="Compte d'exploitation"/>
      <sheetName val="Compte d'exploitation réduit"/>
      <sheetName val="Offre tarifaire"/>
      <sheetName val="Dotation en matériel"/>
      <sheetName val="Dossier d'affaire"/>
      <sheetName val="Prix unitaires au m²"/>
      <sheetName val="Tablas"/>
    </sheetNames>
    <sheetDataSet>
      <sheetData sheetId="0">
        <row r="5">
          <cell r="C5" t="str">
            <v>ALLEVARD REJNA</v>
          </cell>
        </row>
        <row r="9">
          <cell r="C9" t="str">
            <v>88131 CHARMES CEDEX</v>
          </cell>
        </row>
        <row r="11">
          <cell r="C11" t="str">
            <v>DANIEL BARBE</v>
          </cell>
        </row>
        <row r="17">
          <cell r="C17" t="str">
            <v>03 29 38 20 53</v>
          </cell>
        </row>
        <row r="19">
          <cell r="C19" t="str">
            <v>03 29 38 82 93</v>
          </cell>
        </row>
        <row r="21">
          <cell r="C21" t="str">
            <v>allevard-rejna.comm</v>
          </cell>
        </row>
        <row r="23">
          <cell r="C23" t="str">
            <v>ONET SERVICES NANCY</v>
          </cell>
        </row>
        <row r="25">
          <cell r="C25" t="str">
            <v>JACQUES LEROY.</v>
          </cell>
        </row>
      </sheetData>
      <sheetData sheetId="1"/>
      <sheetData sheetId="2"/>
      <sheetData sheetId="3">
        <row r="36">
          <cell r="H36">
            <v>3904.0825</v>
          </cell>
        </row>
      </sheetData>
      <sheetData sheetId="4"/>
      <sheetData sheetId="5"/>
      <sheetData sheetId="6"/>
      <sheetData sheetId="7"/>
      <sheetData sheetId="8">
        <row r="64">
          <cell r="E64">
            <v>1041.8726759999997</v>
          </cell>
        </row>
        <row r="82">
          <cell r="E82">
            <v>0.19000000000000003</v>
          </cell>
        </row>
        <row r="101">
          <cell r="E101">
            <v>21.545020000000005</v>
          </cell>
        </row>
        <row r="110">
          <cell r="E110">
            <v>0.38500000000000001</v>
          </cell>
        </row>
        <row r="121">
          <cell r="E121">
            <v>0</v>
          </cell>
        </row>
      </sheetData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"/>
      <sheetName val="Ajuntament Nou"/>
      <sheetName val="Ceip el Turó"/>
      <sheetName val="Ceip Colomer"/>
      <sheetName val="Escola bressol La Puput"/>
      <sheetName val="C.C. Riells"/>
      <sheetName val="Policia local"/>
      <sheetName val="C.C. Bigues"/>
      <sheetName val="Escola de musica"/>
      <sheetName val="Pij i Cova"/>
      <sheetName val="Caseta Puput"/>
      <sheetName val="Nau A Can Barri"/>
      <sheetName val="Pavelló"/>
      <sheetName val="Casal d'avis"/>
      <sheetName val="Wc Can Badell"/>
      <sheetName val="P.E. Font del Bou"/>
      <sheetName val="Nau C"/>
      <sheetName val="RESU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 GENERAL"/>
      <sheetName val="Reestructuraciones"/>
      <sheetName val="RAZON SOCIAL"/>
      <sheetName val="RESUMEN RENDIMIENTOS"/>
      <sheetName val="ESTUDIO TECNICO"/>
      <sheetName val="Distribución Turnos"/>
      <sheetName val="Desglose coste unitario"/>
      <sheetName val="Resumen Horas Limpieza"/>
      <sheetName val="INDICADORES"/>
      <sheetName val="DISTRIBUCIÓN"/>
      <sheetName val="DISTRIBUCIÓN COSTE"/>
      <sheetName val="INDICADORES VARIOS"/>
      <sheetName val="DESGLOSE ECONOMICO"/>
      <sheetName val="COSTES DE PERSONAL"/>
      <sheetName val="TABLAS"/>
      <sheetName val="ORGANIZACION PROVISIONAL"/>
      <sheetName val="Resumen de Horas"/>
      <sheetName val="VALORACION DE COSTES"/>
      <sheetName val="Coste Estructura"/>
      <sheetName val="AMORTIZACIÓNES"/>
      <sheetName val="SUBCONTRATACIÓN"/>
      <sheetName val="CONSUMIBLES HIGIENICOS"/>
      <sheetName val="Tareas Especialista"/>
      <sheetName val="Cuenta de Explotación"/>
      <sheetName val="Cuenta de Resultados Analitica"/>
      <sheetName val="DATOS VARIOS"/>
      <sheetName val="DATOS PERSONAL"/>
      <sheetName val="Auditoria Extern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E6">
            <v>1</v>
          </cell>
          <cell r="F6">
            <v>2</v>
          </cell>
          <cell r="G6">
            <v>3</v>
          </cell>
          <cell r="H6">
            <v>4</v>
          </cell>
          <cell r="I6">
            <v>5</v>
          </cell>
          <cell r="J6">
            <v>6</v>
          </cell>
          <cell r="K6">
            <v>7</v>
          </cell>
          <cell r="L6">
            <v>8</v>
          </cell>
          <cell r="M6">
            <v>9</v>
          </cell>
          <cell r="N6">
            <v>10</v>
          </cell>
        </row>
        <row r="7">
          <cell r="F7" t="str">
            <v>LIMPIADORA</v>
          </cell>
          <cell r="G7" t="str">
            <v>PEON ESPECIALISTA</v>
          </cell>
          <cell r="H7" t="str">
            <v>ESPECIALISTA</v>
          </cell>
          <cell r="I7" t="str">
            <v>COND. LIMPIADOR</v>
          </cell>
          <cell r="J7" t="str">
            <v>RESPONSABLE EQUIPO</v>
          </cell>
          <cell r="K7" t="str">
            <v>ENCARGADO DE EDIFICIO</v>
          </cell>
          <cell r="L7" t="str">
            <v>SUPERVISOR DE SECTOR</v>
          </cell>
          <cell r="M7" t="str">
            <v>SUPERVISOR DE ZONA</v>
          </cell>
          <cell r="N7" t="str">
            <v>ENCARGADO GENERAL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 GENERAL"/>
      <sheetName val="Reestructuraciones"/>
      <sheetName val="RAZON SOCIAL"/>
      <sheetName val="RESUMEN RENDIMIENTOS"/>
      <sheetName val="TABLAS"/>
      <sheetName val="ESTUDIO TECNICO"/>
      <sheetName val="Distribución Turnos"/>
      <sheetName val="Desglose coste unitario"/>
      <sheetName val="Resumen Horas Limpieza"/>
      <sheetName val="INDICADORES"/>
      <sheetName val="DISTRIBUCIÓN"/>
      <sheetName val="DISTRIBUCIÓN COSTE"/>
      <sheetName val="INDICADORES VARIOS"/>
      <sheetName val="DESGLOSE ECONOMICO"/>
      <sheetName val="COSTES DE PERSONAL"/>
      <sheetName val="ORGANIZACION PROVISIONAL"/>
      <sheetName val="Resumen de Horas"/>
      <sheetName val="VALORACION DE COSTES"/>
      <sheetName val="Coste Estructura"/>
      <sheetName val="AMORTIZACIÓNES"/>
      <sheetName val="SUBCONTRATACIÓN"/>
      <sheetName val="CONSUMIBLES HIGIENICOS"/>
      <sheetName val="Tareas Especialista"/>
      <sheetName val="Cuenta de Explotación"/>
      <sheetName val="Cuenta de Resultados Analitica"/>
      <sheetName val="DATOS VARIOS"/>
      <sheetName val="PERSONAL"/>
      <sheetName val="DATOS PERSONAL"/>
      <sheetName val="Rendiments"/>
    </sheetNames>
    <sheetDataSet>
      <sheetData sheetId="0"/>
      <sheetData sheetId="1"/>
      <sheetData sheetId="2"/>
      <sheetData sheetId="3"/>
      <sheetData sheetId="4">
        <row r="7">
          <cell r="D7">
            <v>0</v>
          </cell>
        </row>
        <row r="8">
          <cell r="D8" t="str">
            <v>LIMPIADORA</v>
          </cell>
        </row>
        <row r="9">
          <cell r="D9" t="str">
            <v>PEON ESPECIALISTA</v>
          </cell>
        </row>
        <row r="10">
          <cell r="D10" t="str">
            <v>ESPECIALISTA</v>
          </cell>
        </row>
        <row r="11">
          <cell r="D11" t="str">
            <v>COND. LIMPIADOR</v>
          </cell>
        </row>
        <row r="12">
          <cell r="D12" t="str">
            <v>RESPONSABLE EQUIPO</v>
          </cell>
        </row>
        <row r="13">
          <cell r="D13" t="str">
            <v>ENCARGADO DE EDIFICIO</v>
          </cell>
        </row>
        <row r="14">
          <cell r="D14" t="str">
            <v>SUPERVISOR DE SECTOR</v>
          </cell>
        </row>
        <row r="15">
          <cell r="D15" t="str">
            <v>SUPERVISOR DE ZONA</v>
          </cell>
        </row>
        <row r="16">
          <cell r="D16" t="str">
            <v>ENCARGADO GENERAL</v>
          </cell>
        </row>
        <row r="61">
          <cell r="D61">
            <v>0</v>
          </cell>
        </row>
        <row r="62">
          <cell r="D62" t="str">
            <v>Almacenes</v>
          </cell>
        </row>
        <row r="63">
          <cell r="D63" t="str">
            <v>Aulas</v>
          </cell>
        </row>
        <row r="64">
          <cell r="D64" t="str">
            <v>Baños y vestuarios</v>
          </cell>
        </row>
        <row r="65">
          <cell r="D65" t="str">
            <v>Comedores offices</v>
          </cell>
        </row>
        <row r="66">
          <cell r="D66" t="str">
            <v>Despachos</v>
          </cell>
        </row>
        <row r="67">
          <cell r="D67" t="str">
            <v>Escaleras y ascensores</v>
          </cell>
        </row>
        <row r="68">
          <cell r="D68" t="str">
            <v>Pasillos</v>
          </cell>
        </row>
        <row r="69">
          <cell r="D69" t="str">
            <v>Salas de tecnicas</v>
          </cell>
        </row>
        <row r="70">
          <cell r="D70" t="str">
            <v>Terrazas</v>
          </cell>
        </row>
        <row r="71">
          <cell r="D71" t="str">
            <v>Vestibulos y accesos</v>
          </cell>
        </row>
        <row r="72">
          <cell r="D72" t="str">
            <v>Aparcamiento</v>
          </cell>
        </row>
        <row r="73">
          <cell r="D73" t="str">
            <v>Otros</v>
          </cell>
        </row>
        <row r="74">
          <cell r="D74" t="str">
            <v>Exteriores</v>
          </cell>
        </row>
        <row r="94">
          <cell r="D94">
            <v>0</v>
          </cell>
        </row>
        <row r="95">
          <cell r="D95" t="str">
            <v>Almacen</v>
          </cell>
        </row>
        <row r="96">
          <cell r="D96" t="str">
            <v>Archivos</v>
          </cell>
        </row>
        <row r="97">
          <cell r="D97" t="str">
            <v>Auditorio</v>
          </cell>
        </row>
        <row r="98">
          <cell r="D98" t="str">
            <v>Aula Infantil</v>
          </cell>
        </row>
        <row r="99">
          <cell r="D99" t="str">
            <v>Ascensores</v>
          </cell>
        </row>
        <row r="100">
          <cell r="D100" t="str">
            <v>Aulas</v>
          </cell>
        </row>
        <row r="101">
          <cell r="D101" t="str">
            <v>Baños</v>
          </cell>
        </row>
        <row r="102">
          <cell r="D102" t="str">
            <v>Biblioteca</v>
          </cell>
        </row>
        <row r="103">
          <cell r="D103" t="str">
            <v>Capilla</v>
          </cell>
        </row>
        <row r="104">
          <cell r="D104" t="str">
            <v>Consultorio</v>
          </cell>
        </row>
        <row r="105">
          <cell r="D105" t="str">
            <v>Cocinas completo</v>
          </cell>
        </row>
        <row r="106">
          <cell r="D106" t="str">
            <v>Cocinas superficies</v>
          </cell>
        </row>
        <row r="107">
          <cell r="D107" t="str">
            <v>Comedor de suelos</v>
          </cell>
        </row>
        <row r="108">
          <cell r="D108" t="str">
            <v>Comedor completo</v>
          </cell>
        </row>
        <row r="109">
          <cell r="D109" t="str">
            <v>Despachos</v>
          </cell>
        </row>
        <row r="110">
          <cell r="D110" t="str">
            <v>Duchas</v>
          </cell>
        </row>
        <row r="111">
          <cell r="D111" t="str">
            <v>Escaleras</v>
          </cell>
        </row>
        <row r="112">
          <cell r="D112" t="str">
            <v>Entrada Exterior</v>
          </cell>
        </row>
        <row r="113">
          <cell r="D113" t="str">
            <v>Gimnasio</v>
          </cell>
        </row>
        <row r="114">
          <cell r="D114" t="str">
            <v>Habitaciones con baño</v>
          </cell>
        </row>
        <row r="115">
          <cell r="D115" t="str">
            <v>Habitaciones sin baño</v>
          </cell>
        </row>
        <row r="116">
          <cell r="D116" t="str">
            <v>Habitaciones de guardia</v>
          </cell>
        </row>
        <row r="117">
          <cell r="D117" t="str">
            <v>Laboratorios</v>
          </cell>
        </row>
        <row r="118">
          <cell r="D118" t="str">
            <v>Pista Deportiva</v>
          </cell>
        </row>
        <row r="119">
          <cell r="D119" t="str">
            <v>Pasillos</v>
          </cell>
        </row>
        <row r="120">
          <cell r="D120" t="str">
            <v>Pasillos M P</v>
          </cell>
        </row>
        <row r="121">
          <cell r="D121" t="str">
            <v>Pasillos M M</v>
          </cell>
        </row>
        <row r="122">
          <cell r="D122" t="str">
            <v>Pasillos M G</v>
          </cell>
        </row>
        <row r="123">
          <cell r="D123" t="str">
            <v>Pasillos M SG</v>
          </cell>
        </row>
        <row r="124">
          <cell r="D124" t="str">
            <v>Patio exterior</v>
          </cell>
        </row>
        <row r="125">
          <cell r="D125" t="str">
            <v>Parking exterior G</v>
          </cell>
        </row>
        <row r="126">
          <cell r="D126" t="str">
            <v>Parking interior P</v>
          </cell>
        </row>
        <row r="127">
          <cell r="D127" t="str">
            <v>Parking interior M</v>
          </cell>
        </row>
        <row r="128">
          <cell r="D128" t="str">
            <v>Parking exterior G</v>
          </cell>
        </row>
        <row r="129">
          <cell r="D129" t="str">
            <v>Playa Piscina</v>
          </cell>
        </row>
        <row r="130">
          <cell r="D130" t="str">
            <v>Rehabilitacion</v>
          </cell>
        </row>
        <row r="131">
          <cell r="D131" t="str">
            <v>Sala de ventas P</v>
          </cell>
        </row>
        <row r="132">
          <cell r="D132" t="str">
            <v>Sala de ventas M</v>
          </cell>
        </row>
        <row r="133">
          <cell r="D133" t="str">
            <v>Sala de ventas G</v>
          </cell>
        </row>
        <row r="134">
          <cell r="D134" t="str">
            <v>Sala de ventas SG &gt; 2500</v>
          </cell>
        </row>
        <row r="135">
          <cell r="D135" t="str">
            <v>Salas Blancas</v>
          </cell>
        </row>
        <row r="136">
          <cell r="D136" t="str">
            <v>Salas de maquinas</v>
          </cell>
        </row>
        <row r="137">
          <cell r="D137" t="str">
            <v>Salas de espera</v>
          </cell>
        </row>
        <row r="138">
          <cell r="D138" t="str">
            <v>Sala de reuniones</v>
          </cell>
        </row>
        <row r="139">
          <cell r="D139" t="str">
            <v>Saunas Hielo</v>
          </cell>
        </row>
        <row r="140">
          <cell r="D140" t="str">
            <v>Solarium</v>
          </cell>
        </row>
        <row r="141">
          <cell r="D141" t="str">
            <v>Vestibulos</v>
          </cell>
        </row>
        <row r="142">
          <cell r="D142" t="str">
            <v>Vestibulo fre M P</v>
          </cell>
        </row>
        <row r="143">
          <cell r="D143" t="str">
            <v>Vestibulos fre M M</v>
          </cell>
        </row>
        <row r="144">
          <cell r="D144" t="str">
            <v>Vestibulo fre M G</v>
          </cell>
        </row>
        <row r="145">
          <cell r="D145" t="str">
            <v>Vestibulo fre M SG</v>
          </cell>
        </row>
        <row r="146">
          <cell r="D146" t="str">
            <v>Vestuarios Taquillas</v>
          </cell>
        </row>
        <row r="147">
          <cell r="D147" t="str">
            <v>Vestuarios Completos</v>
          </cell>
        </row>
        <row r="148">
          <cell r="D148" t="str">
            <v>Vestibulo fre M SG</v>
          </cell>
        </row>
        <row r="149">
          <cell r="D149" t="str">
            <v>Vestuarios Taquillas</v>
          </cell>
        </row>
        <row r="150">
          <cell r="D150" t="str">
            <v>Suelos Despachos</v>
          </cell>
        </row>
        <row r="151">
          <cell r="D151" t="str">
            <v>Mobiliario Despachos</v>
          </cell>
        </row>
        <row r="152">
          <cell r="D152" t="str">
            <v>Aplicación de emulsiones</v>
          </cell>
        </row>
        <row r="153">
          <cell r="D153" t="str">
            <v>Aplicación de emulsiones, decapado</v>
          </cell>
        </row>
        <row r="154">
          <cell r="D154" t="str">
            <v>Cristalizado de Suelos</v>
          </cell>
        </row>
        <row r="155">
          <cell r="D155" t="str">
            <v>Decapado Cristalizado de Suelos</v>
          </cell>
        </row>
        <row r="156">
          <cell r="D156" t="str">
            <v>Limpieza de Moquetas Champú</v>
          </cell>
        </row>
        <row r="157">
          <cell r="D157" t="str">
            <v>Limpieza de Moquetas IE</v>
          </cell>
        </row>
        <row r="158">
          <cell r="D158" t="str">
            <v>Cristales</v>
          </cell>
        </row>
        <row r="159">
          <cell r="D159" t="str">
            <v>Cristales escaparates</v>
          </cell>
        </row>
        <row r="160">
          <cell r="D160" t="str">
            <v>Cristales cocinas</v>
          </cell>
        </row>
        <row r="161">
          <cell r="D161" t="str">
            <v>Cristales Obra</v>
          </cell>
        </row>
        <row r="162">
          <cell r="D162" t="str">
            <v>Paredes Alicatadas</v>
          </cell>
        </row>
        <row r="163">
          <cell r="D163" t="str">
            <v>Techos PVC</v>
          </cell>
        </row>
        <row r="164">
          <cell r="D164" t="str">
            <v>Limpieza de Graderias exteriores</v>
          </cell>
        </row>
        <row r="165">
          <cell r="D165" t="str">
            <v>Limpieza de Graderias interiores</v>
          </cell>
        </row>
        <row r="166">
          <cell r="D166" t="str">
            <v>Sala Gimnasia Diafana</v>
          </cell>
        </row>
        <row r="167">
          <cell r="D167" t="str">
            <v>Vacio 4</v>
          </cell>
        </row>
        <row r="168">
          <cell r="D168" t="str">
            <v>Vacio 5</v>
          </cell>
        </row>
        <row r="169">
          <cell r="D169" t="str">
            <v>Vacio 6</v>
          </cell>
        </row>
        <row r="170">
          <cell r="D170" t="str">
            <v>Vacio 7</v>
          </cell>
        </row>
        <row r="171">
          <cell r="D171" t="str">
            <v>Vacio 8</v>
          </cell>
        </row>
        <row r="172">
          <cell r="D172" t="str">
            <v>Vacio 9</v>
          </cell>
        </row>
        <row r="173">
          <cell r="D173" t="str">
            <v>Vacio 14</v>
          </cell>
        </row>
        <row r="174">
          <cell r="D174" t="str">
            <v>Vacio 10</v>
          </cell>
        </row>
        <row r="175">
          <cell r="D175" t="str">
            <v>Vacio 11</v>
          </cell>
        </row>
        <row r="176">
          <cell r="D176" t="str">
            <v>Vacio 12</v>
          </cell>
        </row>
        <row r="177">
          <cell r="D177" t="str">
            <v>Vacio 13</v>
          </cell>
        </row>
        <row r="178">
          <cell r="D178" t="str">
            <v>Vacio 15</v>
          </cell>
        </row>
        <row r="179">
          <cell r="D179" t="str">
            <v>Vacio 16</v>
          </cell>
        </row>
        <row r="180">
          <cell r="D180" t="str">
            <v>Vacio 17</v>
          </cell>
        </row>
        <row r="181">
          <cell r="D181" t="str">
            <v>Vacio 18</v>
          </cell>
        </row>
        <row r="182">
          <cell r="D182" t="str">
            <v>Vacio 19</v>
          </cell>
        </row>
        <row r="183">
          <cell r="D183" t="str">
            <v>Mantenimiento altas</v>
          </cell>
        </row>
        <row r="184">
          <cell r="D184" t="str">
            <v>Aclarado</v>
          </cell>
        </row>
        <row r="185">
          <cell r="D185" t="str">
            <v>Aplicación de emulsiones</v>
          </cell>
        </row>
        <row r="186">
          <cell r="D186" t="str">
            <v>Aspiracion de agua</v>
          </cell>
        </row>
        <row r="187">
          <cell r="D187" t="str">
            <v>Aspiracion de polvo en moquetas</v>
          </cell>
        </row>
        <row r="188">
          <cell r="D188" t="str">
            <v>Aspirado paredes tapizadas</v>
          </cell>
        </row>
        <row r="189">
          <cell r="D189" t="str">
            <v>Barrido de suelos</v>
          </cell>
        </row>
        <row r="190">
          <cell r="D190" t="str">
            <v>Barrido Humedo 1,5 m</v>
          </cell>
        </row>
        <row r="191">
          <cell r="D191" t="str">
            <v>Barrido Humedo 45 cm</v>
          </cell>
        </row>
        <row r="192">
          <cell r="D192" t="str">
            <v>Barrido Humedo 75 cm</v>
          </cell>
        </row>
        <row r="193">
          <cell r="D193" t="str">
            <v>Barrido Mec G</v>
          </cell>
        </row>
        <row r="194">
          <cell r="D194" t="str">
            <v>Barrido Mec M</v>
          </cell>
        </row>
        <row r="195">
          <cell r="D195" t="str">
            <v>Barrido Mec P</v>
          </cell>
        </row>
        <row r="196">
          <cell r="D196" t="str">
            <v>Barrido Mec SG</v>
          </cell>
        </row>
        <row r="197">
          <cell r="D197" t="str">
            <v>Desempolvado de mobiliario</v>
          </cell>
        </row>
        <row r="198">
          <cell r="D198" t="str">
            <v>Desempolvado de paredes</v>
          </cell>
        </row>
        <row r="199">
          <cell r="D199" t="str">
            <v>Desempolvado de paredes con mopsec</v>
          </cell>
        </row>
        <row r="200">
          <cell r="D200" t="str">
            <v>Desempolvado de persionas con mopsec</v>
          </cell>
        </row>
        <row r="201">
          <cell r="D201" t="str">
            <v>Desempolvado de puertas y marcos</v>
          </cell>
        </row>
        <row r="202">
          <cell r="D202" t="str">
            <v>Desempolvado de puntos de luz</v>
          </cell>
        </row>
        <row r="203">
          <cell r="D203" t="str">
            <v>Desempolvado de radiadores</v>
          </cell>
        </row>
        <row r="204">
          <cell r="D204" t="str">
            <v>Desempolvado de techos</v>
          </cell>
        </row>
        <row r="205">
          <cell r="D205" t="str">
            <v>Fregado a fondo de paredes</v>
          </cell>
        </row>
        <row r="206">
          <cell r="D206" t="str">
            <v>Fregado con mocho domestico</v>
          </cell>
        </row>
        <row r="207">
          <cell r="D207" t="str">
            <v>Fregado con mopa. Cubo doble</v>
          </cell>
        </row>
        <row r="208">
          <cell r="D208" t="str">
            <v>Fregado con mopa. Cubo sencillo</v>
          </cell>
        </row>
        <row r="209">
          <cell r="D209" t="str">
            <v>Fregado con sistema Bio</v>
          </cell>
        </row>
        <row r="210">
          <cell r="D210" t="str">
            <v>Fregado con sistema pretratado</v>
          </cell>
        </row>
        <row r="211">
          <cell r="D211" t="str">
            <v>Fregado mecanico de suelos Fregadora G</v>
          </cell>
        </row>
        <row r="212">
          <cell r="D212" t="str">
            <v>Fregado mecanico de suelos Fregadora M</v>
          </cell>
        </row>
        <row r="213">
          <cell r="D213" t="str">
            <v>Fregado mecanico de suelos Fregadora P</v>
          </cell>
        </row>
        <row r="214">
          <cell r="D214" t="str">
            <v>Fregado mecanico de suelos Fregadora SG</v>
          </cell>
        </row>
        <row r="215">
          <cell r="D215" t="str">
            <v>Fregado mecanico de suelos Rotativa</v>
          </cell>
        </row>
        <row r="216">
          <cell r="D216" t="str">
            <v>Limpieza a fondo de mobiliario</v>
          </cell>
        </row>
        <row r="217">
          <cell r="D217" t="str">
            <v>Limpieza a fondo de persianas</v>
          </cell>
        </row>
        <row r="218">
          <cell r="D218" t="str">
            <v>Limpieza de accesorios y dispensadores en aseos</v>
          </cell>
        </row>
        <row r="219">
          <cell r="D219" t="str">
            <v>Limpieza de alicatados</v>
          </cell>
        </row>
        <row r="220">
          <cell r="D220" t="str">
            <v>Limpieza de barandillas</v>
          </cell>
        </row>
        <row r="221">
          <cell r="D221" t="str">
            <v>Limpieza de cristales exteriores</v>
          </cell>
        </row>
        <row r="222">
          <cell r="D222" t="str">
            <v>Limpieza de cristales interiores</v>
          </cell>
        </row>
        <row r="223">
          <cell r="D223" t="str">
            <v>Limpieza de cuñas y bandejas</v>
          </cell>
        </row>
        <row r="224">
          <cell r="D224" t="str">
            <v>Limpieza de espejos</v>
          </cell>
        </row>
        <row r="225">
          <cell r="D225" t="str">
            <v>Limpieza de juguetes</v>
          </cell>
        </row>
        <row r="226">
          <cell r="D226" t="str">
            <v>Limpieza de moquetas con shampu</v>
          </cell>
        </row>
        <row r="227">
          <cell r="D227" t="str">
            <v>Limpieza de moquetas Host</v>
          </cell>
        </row>
        <row r="228">
          <cell r="D228" t="str">
            <v>Limpieza de Moquetas IE</v>
          </cell>
        </row>
        <row r="229">
          <cell r="D229" t="str">
            <v xml:space="preserve">Limpieza de papeleras </v>
          </cell>
        </row>
        <row r="230">
          <cell r="D230" t="str">
            <v>Limpieza de paredes con rastrillo</v>
          </cell>
        </row>
        <row r="231">
          <cell r="D231" t="str">
            <v>Limpieza de puertas y marcos</v>
          </cell>
        </row>
        <row r="232">
          <cell r="D232" t="str">
            <v>Limpieza de puntos de luz</v>
          </cell>
        </row>
        <row r="233">
          <cell r="D233" t="str">
            <v>Limpieza de salas de ordenadores</v>
          </cell>
        </row>
        <row r="234">
          <cell r="D234" t="str">
            <v>Limpieza de sanitarios Wc</v>
          </cell>
        </row>
        <row r="235">
          <cell r="D235" t="str">
            <v>Limpieza elementos superficies verticales</v>
          </cell>
        </row>
        <row r="236">
          <cell r="D236" t="str">
            <v>Limpieza humeda/desinfeccion de mobiliario</v>
          </cell>
        </row>
        <row r="237">
          <cell r="D237" t="str">
            <v>Limpieza humeda/desinfeccion de paredes</v>
          </cell>
        </row>
        <row r="238">
          <cell r="D238" t="str">
            <v>Limpieza humeda/desinfeccion de techos</v>
          </cell>
        </row>
        <row r="239">
          <cell r="D239" t="str">
            <v xml:space="preserve">Limpieza Lavabos, picas </v>
          </cell>
        </row>
        <row r="240">
          <cell r="D240" t="str">
            <v>Limpieza porche clase infantil</v>
          </cell>
        </row>
        <row r="241">
          <cell r="D241" t="str">
            <v xml:space="preserve">Limpieza presión </v>
          </cell>
        </row>
        <row r="242">
          <cell r="D242" t="str">
            <v>Metodo spray con maquina de alta velocidad</v>
          </cell>
        </row>
        <row r="243">
          <cell r="D243" t="str">
            <v>Neutralizado de suelos</v>
          </cell>
        </row>
        <row r="244">
          <cell r="D244" t="str">
            <v>Playa Piscina</v>
          </cell>
        </row>
        <row r="245">
          <cell r="D245" t="str">
            <v>Pulverizado</v>
          </cell>
        </row>
        <row r="246">
          <cell r="D246" t="str">
            <v>Repaso de cristales</v>
          </cell>
        </row>
        <row r="247">
          <cell r="D247" t="str">
            <v>Retirada papeles patios exteriores</v>
          </cell>
        </row>
        <row r="248">
          <cell r="D248" t="str">
            <v>Cristalizado de suelos</v>
          </cell>
        </row>
        <row r="249">
          <cell r="D249" t="str">
            <v>Tratamiento de suelos Aplicacion de emulsiones</v>
          </cell>
        </row>
        <row r="250">
          <cell r="D250" t="str">
            <v xml:space="preserve">Vaciado de papeleras </v>
          </cell>
        </row>
        <row r="251">
          <cell r="D251" t="str">
            <v>Vaciado papeleras aparcamiento</v>
          </cell>
        </row>
        <row r="252">
          <cell r="D252" t="str">
            <v>Limpieza de campana extractora</v>
          </cell>
        </row>
        <row r="253">
          <cell r="D253" t="str">
            <v>Limpieza de mobiliario cocina</v>
          </cell>
        </row>
        <row r="254">
          <cell r="D254" t="str">
            <v>Limpieza de rejillas y sumideros</v>
          </cell>
        </row>
        <row r="255">
          <cell r="D255">
            <v>0</v>
          </cell>
        </row>
        <row r="256">
          <cell r="D256">
            <v>0</v>
          </cell>
        </row>
        <row r="257">
          <cell r="D257">
            <v>0</v>
          </cell>
        </row>
        <row r="258">
          <cell r="D258">
            <v>0</v>
          </cell>
        </row>
        <row r="259">
          <cell r="D259">
            <v>0</v>
          </cell>
        </row>
        <row r="260">
          <cell r="D260">
            <v>0</v>
          </cell>
        </row>
        <row r="261">
          <cell r="D261">
            <v>0</v>
          </cell>
        </row>
        <row r="262">
          <cell r="D262">
            <v>0</v>
          </cell>
        </row>
        <row r="263">
          <cell r="D263">
            <v>0</v>
          </cell>
        </row>
        <row r="264">
          <cell r="D264">
            <v>0</v>
          </cell>
        </row>
        <row r="265">
          <cell r="D265">
            <v>0</v>
          </cell>
        </row>
        <row r="266">
          <cell r="D266">
            <v>0</v>
          </cell>
        </row>
        <row r="267">
          <cell r="D267">
            <v>0</v>
          </cell>
        </row>
        <row r="268">
          <cell r="D268">
            <v>0</v>
          </cell>
        </row>
        <row r="269">
          <cell r="D269">
            <v>0</v>
          </cell>
        </row>
        <row r="270">
          <cell r="D270">
            <v>0</v>
          </cell>
        </row>
        <row r="271">
          <cell r="D271">
            <v>0</v>
          </cell>
        </row>
        <row r="272">
          <cell r="D272">
            <v>0</v>
          </cell>
        </row>
        <row r="273">
          <cell r="D273">
            <v>0</v>
          </cell>
        </row>
        <row r="274">
          <cell r="D274">
            <v>0</v>
          </cell>
        </row>
        <row r="275">
          <cell r="D275">
            <v>0</v>
          </cell>
        </row>
        <row r="276">
          <cell r="D276">
            <v>0</v>
          </cell>
        </row>
        <row r="277">
          <cell r="D277">
            <v>0</v>
          </cell>
        </row>
        <row r="278">
          <cell r="D278">
            <v>0</v>
          </cell>
        </row>
        <row r="279">
          <cell r="D279">
            <v>0</v>
          </cell>
        </row>
        <row r="280">
          <cell r="D280">
            <v>0</v>
          </cell>
        </row>
        <row r="281">
          <cell r="D281">
            <v>0</v>
          </cell>
        </row>
        <row r="282">
          <cell r="D282">
            <v>0</v>
          </cell>
        </row>
        <row r="283">
          <cell r="D283">
            <v>0</v>
          </cell>
        </row>
        <row r="284">
          <cell r="D284">
            <v>0</v>
          </cell>
        </row>
        <row r="285">
          <cell r="D285">
            <v>0</v>
          </cell>
        </row>
        <row r="286">
          <cell r="D286">
            <v>0</v>
          </cell>
        </row>
        <row r="287">
          <cell r="D287">
            <v>0</v>
          </cell>
        </row>
        <row r="288">
          <cell r="D288">
            <v>0</v>
          </cell>
        </row>
        <row r="289">
          <cell r="D289">
            <v>0</v>
          </cell>
        </row>
        <row r="290">
          <cell r="D290">
            <v>0</v>
          </cell>
        </row>
        <row r="291">
          <cell r="D291">
            <v>0</v>
          </cell>
        </row>
        <row r="292">
          <cell r="D292">
            <v>0</v>
          </cell>
        </row>
        <row r="293">
          <cell r="D293">
            <v>0</v>
          </cell>
        </row>
        <row r="294">
          <cell r="D294">
            <v>0</v>
          </cell>
        </row>
        <row r="295">
          <cell r="D295">
            <v>0</v>
          </cell>
        </row>
        <row r="296">
          <cell r="D296">
            <v>0</v>
          </cell>
        </row>
        <row r="297">
          <cell r="D297">
            <v>0</v>
          </cell>
        </row>
        <row r="298">
          <cell r="D298">
            <v>0</v>
          </cell>
        </row>
        <row r="299">
          <cell r="D299">
            <v>0</v>
          </cell>
        </row>
        <row r="300">
          <cell r="D300">
            <v>0</v>
          </cell>
        </row>
        <row r="301">
          <cell r="D301">
            <v>0</v>
          </cell>
        </row>
        <row r="302">
          <cell r="D302">
            <v>0</v>
          </cell>
        </row>
        <row r="303">
          <cell r="D303">
            <v>0</v>
          </cell>
        </row>
        <row r="304">
          <cell r="D304">
            <v>0</v>
          </cell>
        </row>
        <row r="305">
          <cell r="D305">
            <v>0</v>
          </cell>
        </row>
        <row r="306">
          <cell r="D306">
            <v>0</v>
          </cell>
        </row>
        <row r="307">
          <cell r="D307">
            <v>0</v>
          </cell>
        </row>
        <row r="308">
          <cell r="D308">
            <v>0</v>
          </cell>
        </row>
        <row r="309">
          <cell r="D309">
            <v>0</v>
          </cell>
        </row>
        <row r="310">
          <cell r="D310">
            <v>0</v>
          </cell>
        </row>
        <row r="311">
          <cell r="D311">
            <v>0</v>
          </cell>
        </row>
        <row r="312">
          <cell r="D312">
            <v>0</v>
          </cell>
        </row>
        <row r="313">
          <cell r="D313">
            <v>0</v>
          </cell>
        </row>
        <row r="314">
          <cell r="D314">
            <v>0</v>
          </cell>
        </row>
        <row r="315">
          <cell r="D315">
            <v>0</v>
          </cell>
        </row>
        <row r="316">
          <cell r="D316">
            <v>0</v>
          </cell>
        </row>
        <row r="317">
          <cell r="D317">
            <v>0</v>
          </cell>
        </row>
        <row r="318">
          <cell r="D318">
            <v>0</v>
          </cell>
        </row>
        <row r="319">
          <cell r="D319">
            <v>0</v>
          </cell>
        </row>
        <row r="320">
          <cell r="D320">
            <v>0</v>
          </cell>
        </row>
        <row r="321">
          <cell r="D321">
            <v>0</v>
          </cell>
        </row>
        <row r="322">
          <cell r="D322">
            <v>0</v>
          </cell>
        </row>
        <row r="323">
          <cell r="D323">
            <v>0</v>
          </cell>
        </row>
        <row r="324">
          <cell r="D324">
            <v>0</v>
          </cell>
        </row>
        <row r="325">
          <cell r="D325">
            <v>0</v>
          </cell>
        </row>
        <row r="326">
          <cell r="D326">
            <v>0</v>
          </cell>
        </row>
        <row r="327">
          <cell r="D327">
            <v>0</v>
          </cell>
        </row>
        <row r="328">
          <cell r="D328">
            <v>0</v>
          </cell>
        </row>
        <row r="329">
          <cell r="D329">
            <v>0</v>
          </cell>
        </row>
        <row r="330">
          <cell r="D330">
            <v>0</v>
          </cell>
        </row>
        <row r="331">
          <cell r="D331">
            <v>0</v>
          </cell>
        </row>
        <row r="332">
          <cell r="D332">
            <v>0</v>
          </cell>
        </row>
        <row r="333">
          <cell r="D333">
            <v>0</v>
          </cell>
        </row>
        <row r="334">
          <cell r="D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</sheetData>
      <sheetData sheetId="5">
        <row r="7">
          <cell r="BR7">
            <v>19500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3">
          <cell r="F3" t="str">
            <v>Preu unitari</v>
          </cell>
          <cell r="J3" t="str">
            <v>Duracio de la amortitzacio en mesos</v>
          </cell>
        </row>
        <row r="4">
          <cell r="F4">
            <v>796.10249999999996</v>
          </cell>
          <cell r="J4">
            <v>0</v>
          </cell>
        </row>
        <row r="5">
          <cell r="F5">
            <v>830.55000000000007</v>
          </cell>
          <cell r="J5">
            <v>0</v>
          </cell>
        </row>
        <row r="6">
          <cell r="F6">
            <v>707.48987854251016</v>
          </cell>
          <cell r="J6">
            <v>0</v>
          </cell>
        </row>
        <row r="7">
          <cell r="F7">
            <v>913.34999999999991</v>
          </cell>
          <cell r="J7">
            <v>0</v>
          </cell>
        </row>
        <row r="8">
          <cell r="F8">
            <v>927.08249999999998</v>
          </cell>
          <cell r="J8">
            <v>0</v>
          </cell>
        </row>
        <row r="9">
          <cell r="F9">
            <v>935.82749999999999</v>
          </cell>
          <cell r="J9">
            <v>0</v>
          </cell>
        </row>
        <row r="10">
          <cell r="F10">
            <v>949.30500000000006</v>
          </cell>
          <cell r="J10">
            <v>0</v>
          </cell>
        </row>
        <row r="11">
          <cell r="F11">
            <v>384.86842105263156</v>
          </cell>
          <cell r="J11">
            <v>0</v>
          </cell>
        </row>
        <row r="12">
          <cell r="F12">
            <v>1257.0850202429149</v>
          </cell>
          <cell r="J12">
            <v>0</v>
          </cell>
        </row>
        <row r="13">
          <cell r="F13">
            <v>1414.2206477732793</v>
          </cell>
          <cell r="J13">
            <v>0</v>
          </cell>
        </row>
        <row r="14">
          <cell r="F14">
            <v>1571.356275303644</v>
          </cell>
          <cell r="J14">
            <v>0</v>
          </cell>
        </row>
        <row r="15">
          <cell r="F15">
            <v>1728.4919028340082</v>
          </cell>
          <cell r="J15">
            <v>0</v>
          </cell>
        </row>
        <row r="16">
          <cell r="F16">
            <v>1807.0597165991903</v>
          </cell>
          <cell r="J16">
            <v>0</v>
          </cell>
        </row>
        <row r="17">
          <cell r="F17">
            <v>1807.0597165991903</v>
          </cell>
          <cell r="J17">
            <v>0</v>
          </cell>
        </row>
        <row r="18">
          <cell r="F18">
            <v>1885.6275303643727</v>
          </cell>
          <cell r="J18">
            <v>0</v>
          </cell>
        </row>
        <row r="19">
          <cell r="F19">
            <v>2042.7631578947369</v>
          </cell>
          <cell r="J19">
            <v>0</v>
          </cell>
        </row>
        <row r="20">
          <cell r="F20">
            <v>2199.8987854251009</v>
          </cell>
          <cell r="J20">
            <v>0</v>
          </cell>
        </row>
        <row r="21">
          <cell r="F21">
            <v>2514.1700404858298</v>
          </cell>
          <cell r="J21">
            <v>0</v>
          </cell>
        </row>
        <row r="22">
          <cell r="F22">
            <v>2514.1700404858298</v>
          </cell>
          <cell r="J22">
            <v>0</v>
          </cell>
        </row>
        <row r="23">
          <cell r="F23">
            <v>2592.7378542510123</v>
          </cell>
          <cell r="J23">
            <v>0</v>
          </cell>
        </row>
        <row r="24">
          <cell r="F24">
            <v>2749.8734817813765</v>
          </cell>
          <cell r="J24">
            <v>0</v>
          </cell>
        </row>
        <row r="25">
          <cell r="F25">
            <v>3456.9838056680164</v>
          </cell>
          <cell r="J25">
            <v>0</v>
          </cell>
        </row>
        <row r="26">
          <cell r="F26">
            <v>3771.2550607287453</v>
          </cell>
          <cell r="J26">
            <v>0</v>
          </cell>
        </row>
        <row r="27">
          <cell r="F27">
            <v>4085.5263157894738</v>
          </cell>
          <cell r="J27">
            <v>0</v>
          </cell>
        </row>
        <row r="28">
          <cell r="F28">
            <v>4085.5263157894738</v>
          </cell>
          <cell r="J28">
            <v>0</v>
          </cell>
        </row>
        <row r="29">
          <cell r="F29">
            <v>4164.0941295546563</v>
          </cell>
          <cell r="J29">
            <v>0</v>
          </cell>
        </row>
        <row r="30">
          <cell r="F30">
            <v>4871.2044534412953</v>
          </cell>
          <cell r="J30">
            <v>0</v>
          </cell>
        </row>
        <row r="31">
          <cell r="F31">
            <v>4949.7722672064774</v>
          </cell>
          <cell r="J31">
            <v>0</v>
          </cell>
        </row>
        <row r="32">
          <cell r="F32">
            <v>5656.8825910931173</v>
          </cell>
          <cell r="J32">
            <v>0</v>
          </cell>
        </row>
        <row r="33">
          <cell r="F33">
            <v>283.14777327935224</v>
          </cell>
          <cell r="J33">
            <v>0</v>
          </cell>
        </row>
        <row r="34">
          <cell r="F34">
            <v>384.86842105263156</v>
          </cell>
          <cell r="J34">
            <v>0</v>
          </cell>
        </row>
        <row r="35">
          <cell r="F35">
            <v>59.210526315789473</v>
          </cell>
          <cell r="J35">
            <v>0</v>
          </cell>
        </row>
        <row r="36">
          <cell r="F36">
            <v>111.2</v>
          </cell>
          <cell r="J36">
            <v>0</v>
          </cell>
        </row>
        <row r="37">
          <cell r="F37">
            <v>191.2</v>
          </cell>
          <cell r="J37">
            <v>0</v>
          </cell>
        </row>
        <row r="38">
          <cell r="F38">
            <v>296</v>
          </cell>
          <cell r="J38">
            <v>0</v>
          </cell>
        </row>
        <row r="39">
          <cell r="F39">
            <v>336</v>
          </cell>
          <cell r="J39">
            <v>0</v>
          </cell>
        </row>
        <row r="40">
          <cell r="F40">
            <v>372</v>
          </cell>
          <cell r="J40">
            <v>0</v>
          </cell>
        </row>
        <row r="41">
          <cell r="F41">
            <v>70.71103238866398</v>
          </cell>
          <cell r="J41">
            <v>0</v>
          </cell>
        </row>
        <row r="42">
          <cell r="F42">
            <v>78.56781376518218</v>
          </cell>
          <cell r="J42">
            <v>0</v>
          </cell>
        </row>
        <row r="43">
          <cell r="F43">
            <v>86.424595141700394</v>
          </cell>
          <cell r="J43">
            <v>0</v>
          </cell>
        </row>
        <row r="44">
          <cell r="F44">
            <v>94.281376518218622</v>
          </cell>
          <cell r="J44">
            <v>0</v>
          </cell>
        </row>
        <row r="45">
          <cell r="F45">
            <v>102.13815789473685</v>
          </cell>
          <cell r="J45">
            <v>0</v>
          </cell>
        </row>
        <row r="46">
          <cell r="F46">
            <v>109.99493927125506</v>
          </cell>
          <cell r="J46">
            <v>0</v>
          </cell>
        </row>
        <row r="47">
          <cell r="F47">
            <v>117.85172064777329</v>
          </cell>
          <cell r="J47">
            <v>0</v>
          </cell>
        </row>
        <row r="48">
          <cell r="F48">
            <v>125.7085020242915</v>
          </cell>
          <cell r="J48">
            <v>0</v>
          </cell>
        </row>
        <row r="49">
          <cell r="F49">
            <v>141.42206477732796</v>
          </cell>
          <cell r="J49">
            <v>0</v>
          </cell>
        </row>
        <row r="50">
          <cell r="F50">
            <v>153</v>
          </cell>
          <cell r="J50">
            <v>0</v>
          </cell>
        </row>
        <row r="51">
          <cell r="F51">
            <v>282</v>
          </cell>
          <cell r="J51">
            <v>0</v>
          </cell>
        </row>
        <row r="52">
          <cell r="F52">
            <v>350.25</v>
          </cell>
          <cell r="J52">
            <v>0</v>
          </cell>
        </row>
        <row r="53">
          <cell r="F53">
            <v>777.64499999999998</v>
          </cell>
          <cell r="J53">
            <v>0</v>
          </cell>
        </row>
        <row r="54">
          <cell r="F54">
            <v>804.27</v>
          </cell>
          <cell r="J54">
            <v>0</v>
          </cell>
        </row>
        <row r="55">
          <cell r="F55">
            <v>1348</v>
          </cell>
          <cell r="J55">
            <v>0</v>
          </cell>
        </row>
        <row r="56">
          <cell r="F56">
            <v>62.854251012145752</v>
          </cell>
          <cell r="J56">
            <v>0</v>
          </cell>
        </row>
        <row r="57">
          <cell r="F57">
            <v>70.71103238866398</v>
          </cell>
          <cell r="J57">
            <v>0</v>
          </cell>
        </row>
        <row r="58">
          <cell r="F58">
            <v>78.56781376518218</v>
          </cell>
          <cell r="J58">
            <v>0</v>
          </cell>
        </row>
        <row r="59">
          <cell r="F59">
            <v>90.352985829959522</v>
          </cell>
          <cell r="J59">
            <v>0</v>
          </cell>
        </row>
        <row r="60">
          <cell r="F60">
            <v>102.13815789473685</v>
          </cell>
          <cell r="J60">
            <v>0</v>
          </cell>
        </row>
        <row r="61">
          <cell r="F61">
            <v>117.85172064777329</v>
          </cell>
          <cell r="J61">
            <v>0</v>
          </cell>
        </row>
        <row r="62">
          <cell r="F62">
            <v>141.42206477732796</v>
          </cell>
          <cell r="J62">
            <v>0</v>
          </cell>
        </row>
        <row r="63">
          <cell r="F63">
            <v>157.13562753036436</v>
          </cell>
          <cell r="J63">
            <v>0</v>
          </cell>
        </row>
        <row r="64">
          <cell r="F64">
            <v>176.77758097165992</v>
          </cell>
          <cell r="J64">
            <v>0</v>
          </cell>
        </row>
        <row r="65">
          <cell r="F65">
            <v>216.06148785425103</v>
          </cell>
          <cell r="J65">
            <v>0</v>
          </cell>
        </row>
        <row r="66">
          <cell r="F66">
            <v>216.06148785425103</v>
          </cell>
          <cell r="J66">
            <v>0</v>
          </cell>
        </row>
        <row r="67">
          <cell r="F67">
            <v>235.70344129554658</v>
          </cell>
          <cell r="J67">
            <v>0</v>
          </cell>
        </row>
        <row r="68">
          <cell r="F68">
            <v>228</v>
          </cell>
          <cell r="J68">
            <v>0</v>
          </cell>
        </row>
        <row r="69">
          <cell r="F69">
            <v>239.2</v>
          </cell>
          <cell r="J69">
            <v>0</v>
          </cell>
        </row>
        <row r="70">
          <cell r="F70">
            <v>439.2</v>
          </cell>
          <cell r="J70">
            <v>0</v>
          </cell>
        </row>
        <row r="71">
          <cell r="F71">
            <v>455.2</v>
          </cell>
          <cell r="J71">
            <v>0</v>
          </cell>
        </row>
        <row r="72">
          <cell r="F72">
            <v>274.98734817813761</v>
          </cell>
          <cell r="J72">
            <v>0</v>
          </cell>
        </row>
        <row r="73">
          <cell r="F73">
            <v>324</v>
          </cell>
          <cell r="J73">
            <v>0</v>
          </cell>
        </row>
        <row r="74">
          <cell r="F74">
            <v>333.9132085020243</v>
          </cell>
          <cell r="J74">
            <v>0</v>
          </cell>
        </row>
        <row r="75">
          <cell r="F75">
            <v>346.5</v>
          </cell>
          <cell r="J75">
            <v>0</v>
          </cell>
        </row>
        <row r="76">
          <cell r="F76">
            <v>373.19711538461542</v>
          </cell>
          <cell r="J76">
            <v>0</v>
          </cell>
        </row>
        <row r="77">
          <cell r="F77">
            <v>392.839068825911</v>
          </cell>
          <cell r="J77">
            <v>0</v>
          </cell>
        </row>
        <row r="78">
          <cell r="F78">
            <v>412.19635627530363</v>
          </cell>
          <cell r="J78">
            <v>0</v>
          </cell>
        </row>
        <row r="79">
          <cell r="F79">
            <v>451.67004048582999</v>
          </cell>
          <cell r="J79">
            <v>0</v>
          </cell>
        </row>
        <row r="80">
          <cell r="F80">
            <v>451.76492914979758</v>
          </cell>
          <cell r="J80">
            <v>0</v>
          </cell>
        </row>
        <row r="81">
          <cell r="F81">
            <v>451.76492914979758</v>
          </cell>
          <cell r="J81">
            <v>0</v>
          </cell>
        </row>
        <row r="82">
          <cell r="F82">
            <v>455.25</v>
          </cell>
          <cell r="J82">
            <v>0</v>
          </cell>
        </row>
        <row r="83">
          <cell r="F83">
            <v>491.04883603238869</v>
          </cell>
          <cell r="J83">
            <v>0</v>
          </cell>
        </row>
        <row r="84">
          <cell r="F84">
            <v>504.75</v>
          </cell>
          <cell r="J84">
            <v>0</v>
          </cell>
        </row>
        <row r="85">
          <cell r="F85">
            <v>530.61740890688259</v>
          </cell>
          <cell r="J85">
            <v>0</v>
          </cell>
        </row>
        <row r="86">
          <cell r="F86">
            <v>569.61664979757086</v>
          </cell>
          <cell r="J86">
            <v>0</v>
          </cell>
        </row>
        <row r="87">
          <cell r="F87">
            <v>608.90055668016191</v>
          </cell>
          <cell r="J87">
            <v>0</v>
          </cell>
        </row>
        <row r="88">
          <cell r="F88">
            <v>869.60249999999996</v>
          </cell>
          <cell r="J88">
            <v>0</v>
          </cell>
        </row>
        <row r="89">
          <cell r="F89">
            <v>502.53036437246965</v>
          </cell>
          <cell r="J89">
            <v>0</v>
          </cell>
        </row>
        <row r="90">
          <cell r="F90">
            <v>282.52499999999998</v>
          </cell>
          <cell r="J90">
            <v>0</v>
          </cell>
        </row>
        <row r="91">
          <cell r="F91">
            <v>311.70000000000005</v>
          </cell>
          <cell r="J91">
            <v>0</v>
          </cell>
        </row>
        <row r="92">
          <cell r="F92">
            <v>371.1225</v>
          </cell>
          <cell r="J92">
            <v>0</v>
          </cell>
        </row>
        <row r="93">
          <cell r="F93">
            <v>398.82749999999999</v>
          </cell>
          <cell r="J93">
            <v>0</v>
          </cell>
        </row>
        <row r="94">
          <cell r="F94">
            <v>419.43</v>
          </cell>
          <cell r="J94">
            <v>0</v>
          </cell>
        </row>
        <row r="95">
          <cell r="F95">
            <v>497.70749999999998</v>
          </cell>
          <cell r="J95">
            <v>0</v>
          </cell>
        </row>
        <row r="96">
          <cell r="F96">
            <v>274.79757085020242</v>
          </cell>
          <cell r="J96">
            <v>0</v>
          </cell>
        </row>
        <row r="97">
          <cell r="F97">
            <v>274.98734817813761</v>
          </cell>
          <cell r="J97">
            <v>0</v>
          </cell>
        </row>
        <row r="98">
          <cell r="F98">
            <v>412.19635627530363</v>
          </cell>
          <cell r="J98">
            <v>0</v>
          </cell>
        </row>
        <row r="99">
          <cell r="F99">
            <v>236.08299595141699</v>
          </cell>
          <cell r="J99">
            <v>0</v>
          </cell>
        </row>
        <row r="100">
          <cell r="F100">
            <v>510.88056680161941</v>
          </cell>
          <cell r="J100">
            <v>0</v>
          </cell>
        </row>
        <row r="101">
          <cell r="F101">
            <v>550.35425101214571</v>
          </cell>
          <cell r="J101">
            <v>0</v>
          </cell>
        </row>
        <row r="102">
          <cell r="F102">
            <v>746.20445344129553</v>
          </cell>
          <cell r="J102">
            <v>0</v>
          </cell>
        </row>
        <row r="103">
          <cell r="F103">
            <v>323.8125</v>
          </cell>
          <cell r="J103">
            <v>0</v>
          </cell>
        </row>
        <row r="104">
          <cell r="F104">
            <v>332</v>
          </cell>
          <cell r="J104">
            <v>0</v>
          </cell>
        </row>
        <row r="105">
          <cell r="F105">
            <v>340</v>
          </cell>
          <cell r="J105">
            <v>0</v>
          </cell>
        </row>
        <row r="106">
          <cell r="F106">
            <v>352.4325</v>
          </cell>
          <cell r="J106">
            <v>0</v>
          </cell>
        </row>
        <row r="107">
          <cell r="F107">
            <v>367.51499999999999</v>
          </cell>
          <cell r="J107">
            <v>0</v>
          </cell>
        </row>
        <row r="108">
          <cell r="F108">
            <v>372</v>
          </cell>
          <cell r="J108">
            <v>0</v>
          </cell>
        </row>
        <row r="109">
          <cell r="F109">
            <v>388</v>
          </cell>
          <cell r="J109">
            <v>0</v>
          </cell>
        </row>
        <row r="110">
          <cell r="F110">
            <v>1469.6624999999999</v>
          </cell>
          <cell r="J110">
            <v>0</v>
          </cell>
        </row>
        <row r="111">
          <cell r="F111">
            <v>1875.2</v>
          </cell>
          <cell r="J111">
            <v>0</v>
          </cell>
        </row>
        <row r="112">
          <cell r="F112">
            <v>306.41447368421052</v>
          </cell>
          <cell r="J112">
            <v>0</v>
          </cell>
        </row>
        <row r="113">
          <cell r="F113">
            <v>453.70500000000004</v>
          </cell>
          <cell r="J113">
            <v>0</v>
          </cell>
        </row>
        <row r="114">
          <cell r="F114">
            <v>381.97500000000002</v>
          </cell>
          <cell r="J114">
            <v>0</v>
          </cell>
        </row>
        <row r="115">
          <cell r="F115">
            <v>401.24250000000001</v>
          </cell>
          <cell r="J115">
            <v>0</v>
          </cell>
        </row>
        <row r="116">
          <cell r="F116">
            <v>419.37</v>
          </cell>
          <cell r="J116">
            <v>0</v>
          </cell>
        </row>
        <row r="117">
          <cell r="F117">
            <v>345.77249999999998</v>
          </cell>
          <cell r="J117">
            <v>0</v>
          </cell>
        </row>
        <row r="118">
          <cell r="F118">
            <v>431.93319838056686</v>
          </cell>
          <cell r="J118">
            <v>0</v>
          </cell>
        </row>
        <row r="119">
          <cell r="F119">
            <v>245.08499999999998</v>
          </cell>
          <cell r="J119">
            <v>0</v>
          </cell>
        </row>
        <row r="120">
          <cell r="F120">
            <v>261.98250000000002</v>
          </cell>
          <cell r="J120">
            <v>0</v>
          </cell>
        </row>
        <row r="121">
          <cell r="F121">
            <v>269.3175</v>
          </cell>
          <cell r="J121">
            <v>0</v>
          </cell>
        </row>
        <row r="122">
          <cell r="F122">
            <v>363.88499999999999</v>
          </cell>
          <cell r="J122">
            <v>0</v>
          </cell>
        </row>
        <row r="123">
          <cell r="F123">
            <v>298.55769230769232</v>
          </cell>
          <cell r="J123">
            <v>0</v>
          </cell>
        </row>
        <row r="124">
          <cell r="F124">
            <v>329.98481781376518</v>
          </cell>
          <cell r="J124">
            <v>0</v>
          </cell>
        </row>
        <row r="125">
          <cell r="F125">
            <v>412</v>
          </cell>
          <cell r="J125">
            <v>0</v>
          </cell>
        </row>
        <row r="126">
          <cell r="F126">
            <v>460</v>
          </cell>
          <cell r="J126">
            <v>0</v>
          </cell>
        </row>
        <row r="127">
          <cell r="F127">
            <v>3136</v>
          </cell>
          <cell r="J127">
            <v>0</v>
          </cell>
        </row>
        <row r="128">
          <cell r="F128">
            <v>10320</v>
          </cell>
          <cell r="J128">
            <v>0</v>
          </cell>
        </row>
        <row r="129">
          <cell r="F129">
            <v>126.01214574898785</v>
          </cell>
          <cell r="J129">
            <v>0</v>
          </cell>
        </row>
        <row r="130">
          <cell r="F130">
            <v>353.74493927125508</v>
          </cell>
          <cell r="J130">
            <v>0</v>
          </cell>
        </row>
        <row r="131">
          <cell r="F131">
            <v>1099.9493927125504</v>
          </cell>
          <cell r="J131">
            <v>0</v>
          </cell>
        </row>
        <row r="132">
          <cell r="F132">
            <v>1689.2079959514149</v>
          </cell>
          <cell r="J132">
            <v>0</v>
          </cell>
        </row>
        <row r="133">
          <cell r="F133">
            <v>1852.2149999999999</v>
          </cell>
          <cell r="J133">
            <v>0</v>
          </cell>
        </row>
        <row r="134">
          <cell r="F134">
            <v>1978.2450000000003</v>
          </cell>
          <cell r="J134">
            <v>0</v>
          </cell>
        </row>
        <row r="135">
          <cell r="F135">
            <v>2202</v>
          </cell>
          <cell r="J135">
            <v>0</v>
          </cell>
        </row>
        <row r="136">
          <cell r="F136">
            <v>2323.6200000000003</v>
          </cell>
          <cell r="J136">
            <v>0</v>
          </cell>
        </row>
        <row r="137">
          <cell r="F137">
            <v>2490.3868421052598</v>
          </cell>
          <cell r="J137">
            <v>0</v>
          </cell>
        </row>
        <row r="138">
          <cell r="F138">
            <v>2555.25</v>
          </cell>
          <cell r="J138">
            <v>0</v>
          </cell>
        </row>
        <row r="139">
          <cell r="F139">
            <v>3118.9293522267226</v>
          </cell>
          <cell r="J139">
            <v>0</v>
          </cell>
        </row>
        <row r="140">
          <cell r="F140">
            <v>2202</v>
          </cell>
          <cell r="J140">
            <v>0</v>
          </cell>
        </row>
        <row r="141">
          <cell r="F141">
            <v>2499.75</v>
          </cell>
          <cell r="J141">
            <v>0</v>
          </cell>
        </row>
        <row r="142">
          <cell r="F142">
            <v>2631.8319838056677</v>
          </cell>
          <cell r="J142">
            <v>0</v>
          </cell>
        </row>
        <row r="143">
          <cell r="F143">
            <v>3025.0506072874496</v>
          </cell>
          <cell r="J143">
            <v>0</v>
          </cell>
        </row>
        <row r="144">
          <cell r="F144">
            <v>3731.7813765182182</v>
          </cell>
          <cell r="J144">
            <v>0</v>
          </cell>
        </row>
        <row r="145">
          <cell r="F145">
            <v>6106.5</v>
          </cell>
          <cell r="J145">
            <v>0</v>
          </cell>
        </row>
        <row r="146">
          <cell r="F146">
            <v>7447.9706477732798</v>
          </cell>
          <cell r="J146">
            <v>0</v>
          </cell>
        </row>
        <row r="147">
          <cell r="F147">
            <v>8345.4579959514158</v>
          </cell>
          <cell r="J147">
            <v>0</v>
          </cell>
        </row>
        <row r="148">
          <cell r="F148">
            <v>8524.6077935222675</v>
          </cell>
          <cell r="J148">
            <v>0</v>
          </cell>
        </row>
        <row r="149">
          <cell r="F149">
            <v>8996.0146761133619</v>
          </cell>
          <cell r="J149">
            <v>0</v>
          </cell>
        </row>
        <row r="150">
          <cell r="F150">
            <v>9325.5</v>
          </cell>
          <cell r="J150">
            <v>0</v>
          </cell>
        </row>
        <row r="151">
          <cell r="F151">
            <v>10253.099696356276</v>
          </cell>
          <cell r="J151">
            <v>0</v>
          </cell>
        </row>
        <row r="152">
          <cell r="F152">
            <v>11117.34564777328</v>
          </cell>
          <cell r="J152">
            <v>0</v>
          </cell>
        </row>
        <row r="153">
          <cell r="F153">
            <v>11575.5</v>
          </cell>
          <cell r="J153">
            <v>0</v>
          </cell>
        </row>
        <row r="154">
          <cell r="F154">
            <v>15771.75</v>
          </cell>
          <cell r="J154">
            <v>0</v>
          </cell>
        </row>
        <row r="155">
          <cell r="F155">
            <v>17009.931680161942</v>
          </cell>
          <cell r="J155">
            <v>0</v>
          </cell>
        </row>
        <row r="156">
          <cell r="F156">
            <v>17481.338562753037</v>
          </cell>
          <cell r="J156">
            <v>0</v>
          </cell>
        </row>
        <row r="157">
          <cell r="F157">
            <v>17638.474190283399</v>
          </cell>
          <cell r="J157">
            <v>0</v>
          </cell>
        </row>
        <row r="158">
          <cell r="F158">
            <v>19734</v>
          </cell>
          <cell r="J158">
            <v>0</v>
          </cell>
        </row>
        <row r="159">
          <cell r="F159">
            <v>21959.703947368424</v>
          </cell>
          <cell r="J159">
            <v>0</v>
          </cell>
        </row>
        <row r="160">
          <cell r="F160">
            <v>23901.75</v>
          </cell>
          <cell r="J160">
            <v>0</v>
          </cell>
        </row>
        <row r="161">
          <cell r="F161">
            <v>28438.5</v>
          </cell>
          <cell r="J161">
            <v>0</v>
          </cell>
        </row>
        <row r="162">
          <cell r="F162">
            <v>34011</v>
          </cell>
          <cell r="J162">
            <v>0</v>
          </cell>
        </row>
        <row r="163">
          <cell r="F163">
            <v>34294.850708502025</v>
          </cell>
          <cell r="J163">
            <v>0</v>
          </cell>
        </row>
        <row r="164">
          <cell r="F164">
            <v>35490</v>
          </cell>
          <cell r="J164">
            <v>0</v>
          </cell>
        </row>
        <row r="165">
          <cell r="F165">
            <v>18816.991396761132</v>
          </cell>
          <cell r="J165">
            <v>0</v>
          </cell>
        </row>
        <row r="166">
          <cell r="F166">
            <v>19916.940789473687</v>
          </cell>
          <cell r="J166">
            <v>0</v>
          </cell>
        </row>
        <row r="167">
          <cell r="F167">
            <v>25259.552125506074</v>
          </cell>
          <cell r="J167">
            <v>0</v>
          </cell>
        </row>
        <row r="168">
          <cell r="F168">
            <v>35473.367914979761</v>
          </cell>
          <cell r="J168">
            <v>0</v>
          </cell>
        </row>
        <row r="169">
          <cell r="F169">
            <v>5617.4089068825906</v>
          </cell>
          <cell r="J169">
            <v>0</v>
          </cell>
        </row>
        <row r="170">
          <cell r="F170">
            <v>9388.8537449392716</v>
          </cell>
          <cell r="J170">
            <v>0</v>
          </cell>
        </row>
        <row r="171">
          <cell r="F171">
            <v>9860.2606275303642</v>
          </cell>
          <cell r="J171">
            <v>0</v>
          </cell>
        </row>
        <row r="172">
          <cell r="F172">
            <v>10125</v>
          </cell>
          <cell r="J172">
            <v>0</v>
          </cell>
        </row>
        <row r="173">
          <cell r="F173">
            <v>12375</v>
          </cell>
          <cell r="J173">
            <v>0</v>
          </cell>
        </row>
        <row r="174">
          <cell r="F174">
            <v>15000</v>
          </cell>
          <cell r="J174">
            <v>0</v>
          </cell>
        </row>
        <row r="175">
          <cell r="F175">
            <v>17874.177631578947</v>
          </cell>
          <cell r="J175">
            <v>0</v>
          </cell>
        </row>
        <row r="176">
          <cell r="F176">
            <v>21203.25</v>
          </cell>
          <cell r="J176">
            <v>0</v>
          </cell>
        </row>
        <row r="177">
          <cell r="F177">
            <v>22846.5</v>
          </cell>
          <cell r="J177">
            <v>0</v>
          </cell>
        </row>
        <row r="178">
          <cell r="F178">
            <v>26462.25</v>
          </cell>
          <cell r="J178">
            <v>0</v>
          </cell>
        </row>
        <row r="179">
          <cell r="F179">
            <v>30078.75</v>
          </cell>
          <cell r="J179">
            <v>0</v>
          </cell>
        </row>
        <row r="180">
          <cell r="F180">
            <v>32544</v>
          </cell>
          <cell r="J180">
            <v>0</v>
          </cell>
        </row>
        <row r="181">
          <cell r="F181">
            <v>2455.2479757085021</v>
          </cell>
          <cell r="J181">
            <v>0</v>
          </cell>
        </row>
        <row r="182">
          <cell r="F182">
            <v>3928.3906882591095</v>
          </cell>
          <cell r="J182">
            <v>0</v>
          </cell>
        </row>
        <row r="183">
          <cell r="F183">
            <v>5499.7469635627531</v>
          </cell>
          <cell r="J183">
            <v>0</v>
          </cell>
        </row>
        <row r="184">
          <cell r="F184">
            <v>5892.5860323886645</v>
          </cell>
          <cell r="J184">
            <v>0</v>
          </cell>
        </row>
        <row r="185">
          <cell r="F185">
            <v>1119.2</v>
          </cell>
          <cell r="J185">
            <v>0</v>
          </cell>
        </row>
        <row r="186">
          <cell r="F186">
            <v>1748</v>
          </cell>
          <cell r="J186">
            <v>0</v>
          </cell>
        </row>
        <row r="187">
          <cell r="F187">
            <v>2148</v>
          </cell>
          <cell r="J187">
            <v>0</v>
          </cell>
        </row>
        <row r="188">
          <cell r="F188">
            <v>2940</v>
          </cell>
          <cell r="J188">
            <v>0</v>
          </cell>
        </row>
        <row r="189">
          <cell r="F189">
            <v>3196</v>
          </cell>
          <cell r="J189">
            <v>0</v>
          </cell>
        </row>
        <row r="190">
          <cell r="F190">
            <v>1419.75</v>
          </cell>
          <cell r="J190">
            <v>0</v>
          </cell>
        </row>
        <row r="191">
          <cell r="F191">
            <v>1433.8626012145749</v>
          </cell>
          <cell r="J191">
            <v>0</v>
          </cell>
        </row>
        <row r="192">
          <cell r="F192">
            <v>1931.25</v>
          </cell>
          <cell r="J192">
            <v>0</v>
          </cell>
        </row>
        <row r="193">
          <cell r="F193">
            <v>2000.5718623481782</v>
          </cell>
          <cell r="J193">
            <v>0</v>
          </cell>
        </row>
        <row r="194">
          <cell r="F194">
            <v>2261.25</v>
          </cell>
          <cell r="J194">
            <v>0</v>
          </cell>
        </row>
        <row r="195">
          <cell r="F195">
            <v>2671.5</v>
          </cell>
          <cell r="J195">
            <v>0</v>
          </cell>
        </row>
        <row r="196">
          <cell r="F196">
            <v>2789.1573886639676</v>
          </cell>
          <cell r="J196">
            <v>0</v>
          </cell>
        </row>
        <row r="197">
          <cell r="F197">
            <v>3653.4033400809712</v>
          </cell>
          <cell r="J197">
            <v>0</v>
          </cell>
        </row>
        <row r="198">
          <cell r="F198">
            <v>1924.9114372469637</v>
          </cell>
          <cell r="J198">
            <v>0</v>
          </cell>
        </row>
        <row r="199">
          <cell r="F199">
            <v>1986</v>
          </cell>
          <cell r="J199">
            <v>0</v>
          </cell>
        </row>
        <row r="200">
          <cell r="F200">
            <v>2072</v>
          </cell>
          <cell r="J200">
            <v>0</v>
          </cell>
        </row>
        <row r="201">
          <cell r="F201">
            <v>2158.5</v>
          </cell>
          <cell r="J201">
            <v>0</v>
          </cell>
        </row>
        <row r="202">
          <cell r="F202">
            <v>2472</v>
          </cell>
          <cell r="J202">
            <v>0</v>
          </cell>
        </row>
        <row r="203">
          <cell r="F203">
            <v>2946.2930161943323</v>
          </cell>
          <cell r="J203">
            <v>0</v>
          </cell>
        </row>
        <row r="204">
          <cell r="F204">
            <v>3232</v>
          </cell>
          <cell r="J204">
            <v>0</v>
          </cell>
        </row>
        <row r="205">
          <cell r="F205">
            <v>3494.25</v>
          </cell>
          <cell r="J205">
            <v>0</v>
          </cell>
        </row>
        <row r="206">
          <cell r="F206">
            <v>3636</v>
          </cell>
          <cell r="J206">
            <v>0</v>
          </cell>
        </row>
        <row r="207">
          <cell r="F207">
            <v>3653.4033400809712</v>
          </cell>
          <cell r="J207">
            <v>0</v>
          </cell>
        </row>
        <row r="208">
          <cell r="F208">
            <v>3699</v>
          </cell>
          <cell r="J208">
            <v>0</v>
          </cell>
        </row>
        <row r="209">
          <cell r="F209">
            <v>3699</v>
          </cell>
          <cell r="J209">
            <v>0</v>
          </cell>
        </row>
        <row r="210">
          <cell r="F210">
            <v>3904.5</v>
          </cell>
          <cell r="J210">
            <v>0</v>
          </cell>
        </row>
        <row r="211">
          <cell r="F211">
            <v>4084.8</v>
          </cell>
          <cell r="J211">
            <v>0</v>
          </cell>
        </row>
        <row r="212">
          <cell r="F212">
            <v>4110</v>
          </cell>
          <cell r="J212">
            <v>0</v>
          </cell>
        </row>
        <row r="213">
          <cell r="F213">
            <v>4110</v>
          </cell>
          <cell r="J213">
            <v>0</v>
          </cell>
        </row>
        <row r="214">
          <cell r="F214">
            <v>4360.5136639676111</v>
          </cell>
          <cell r="J214">
            <v>0</v>
          </cell>
        </row>
        <row r="215">
          <cell r="F215">
            <v>4517.6492914979763</v>
          </cell>
          <cell r="J215">
            <v>0</v>
          </cell>
        </row>
        <row r="216">
          <cell r="F216">
            <v>4532.8</v>
          </cell>
          <cell r="J216">
            <v>0</v>
          </cell>
        </row>
        <row r="217">
          <cell r="F217">
            <v>5292.8</v>
          </cell>
          <cell r="J217">
            <v>0</v>
          </cell>
        </row>
        <row r="218">
          <cell r="F218">
            <v>6052.8</v>
          </cell>
          <cell r="J218">
            <v>0</v>
          </cell>
        </row>
        <row r="219">
          <cell r="F219">
            <v>7289.6</v>
          </cell>
          <cell r="J219">
            <v>0</v>
          </cell>
        </row>
        <row r="220">
          <cell r="F220">
            <v>7769.6</v>
          </cell>
          <cell r="J220">
            <v>0</v>
          </cell>
        </row>
        <row r="221">
          <cell r="F221">
            <v>8245.6</v>
          </cell>
          <cell r="J221">
            <v>0</v>
          </cell>
        </row>
        <row r="222">
          <cell r="F222">
            <v>9550</v>
          </cell>
          <cell r="J222">
            <v>0</v>
          </cell>
        </row>
        <row r="223">
          <cell r="F223">
            <v>4932</v>
          </cell>
          <cell r="J223">
            <v>0</v>
          </cell>
        </row>
        <row r="224">
          <cell r="F224">
            <v>5240.25</v>
          </cell>
          <cell r="J224">
            <v>0</v>
          </cell>
        </row>
        <row r="225">
          <cell r="F225">
            <v>5342.25</v>
          </cell>
          <cell r="J225">
            <v>0</v>
          </cell>
        </row>
        <row r="226">
          <cell r="F226">
            <v>5381.8952429149795</v>
          </cell>
          <cell r="J226">
            <v>0</v>
          </cell>
        </row>
        <row r="227">
          <cell r="F227">
            <v>5460.4630566801625</v>
          </cell>
          <cell r="J227">
            <v>0</v>
          </cell>
        </row>
        <row r="228">
          <cell r="F228">
            <v>6267.75</v>
          </cell>
          <cell r="J228">
            <v>0</v>
          </cell>
        </row>
        <row r="229">
          <cell r="F229">
            <v>6678</v>
          </cell>
          <cell r="J229">
            <v>0</v>
          </cell>
        </row>
        <row r="230">
          <cell r="F230">
            <v>7031.8193319838056</v>
          </cell>
          <cell r="J230">
            <v>0</v>
          </cell>
        </row>
        <row r="231">
          <cell r="F231">
            <v>7738.9296558704464</v>
          </cell>
          <cell r="J231">
            <v>0</v>
          </cell>
        </row>
        <row r="232">
          <cell r="F232">
            <v>8603.1756072874487</v>
          </cell>
          <cell r="J232">
            <v>0</v>
          </cell>
        </row>
        <row r="233">
          <cell r="F233">
            <v>9940.5</v>
          </cell>
          <cell r="J233">
            <v>0</v>
          </cell>
        </row>
        <row r="234">
          <cell r="F234">
            <v>10433.25</v>
          </cell>
          <cell r="J234">
            <v>0</v>
          </cell>
        </row>
        <row r="235">
          <cell r="F235">
            <v>8598.4</v>
          </cell>
          <cell r="J235">
            <v>0</v>
          </cell>
        </row>
        <row r="236">
          <cell r="F236">
            <v>9870</v>
          </cell>
          <cell r="J236">
            <v>0</v>
          </cell>
        </row>
        <row r="237">
          <cell r="F237">
            <v>2466.75</v>
          </cell>
          <cell r="J237">
            <v>0</v>
          </cell>
        </row>
        <row r="238">
          <cell r="F238">
            <v>4674.7849190283405</v>
          </cell>
          <cell r="J238">
            <v>0</v>
          </cell>
        </row>
        <row r="239">
          <cell r="F239">
            <v>5696.1664979757079</v>
          </cell>
          <cell r="J239">
            <v>0</v>
          </cell>
        </row>
        <row r="240">
          <cell r="F240">
            <v>5754</v>
          </cell>
          <cell r="J240">
            <v>0</v>
          </cell>
        </row>
        <row r="241">
          <cell r="F241">
            <v>7089.75</v>
          </cell>
          <cell r="J241">
            <v>0</v>
          </cell>
        </row>
        <row r="242">
          <cell r="F242">
            <v>1433.9574898785424</v>
          </cell>
          <cell r="J242">
            <v>0</v>
          </cell>
        </row>
        <row r="243">
          <cell r="F243">
            <v>5184.5328947368416</v>
          </cell>
          <cell r="J243">
            <v>0</v>
          </cell>
        </row>
        <row r="244">
          <cell r="F244">
            <v>5948.5263157894733</v>
          </cell>
          <cell r="J244">
            <v>0</v>
          </cell>
        </row>
        <row r="245">
          <cell r="F245">
            <v>12060.159412955465</v>
          </cell>
          <cell r="J245">
            <v>0</v>
          </cell>
        </row>
        <row r="246">
          <cell r="F246">
            <v>10128.799999999999</v>
          </cell>
          <cell r="J246">
            <v>0</v>
          </cell>
        </row>
        <row r="247">
          <cell r="F247">
            <v>10552.8</v>
          </cell>
          <cell r="J247">
            <v>0</v>
          </cell>
        </row>
        <row r="248">
          <cell r="F248">
            <v>5042.25</v>
          </cell>
          <cell r="J248">
            <v>0</v>
          </cell>
        </row>
        <row r="249">
          <cell r="F249">
            <v>6472.5</v>
          </cell>
          <cell r="J249">
            <v>0</v>
          </cell>
        </row>
        <row r="250">
          <cell r="F250">
            <v>6717.5480769230771</v>
          </cell>
          <cell r="J250">
            <v>0</v>
          </cell>
        </row>
        <row r="251">
          <cell r="F251">
            <v>6969.75</v>
          </cell>
          <cell r="J251">
            <v>0</v>
          </cell>
        </row>
        <row r="252">
          <cell r="F252">
            <v>7168.5</v>
          </cell>
          <cell r="J252">
            <v>0</v>
          </cell>
        </row>
        <row r="253">
          <cell r="F253">
            <v>7368</v>
          </cell>
          <cell r="J253">
            <v>0</v>
          </cell>
        </row>
        <row r="254">
          <cell r="F254">
            <v>7581.7940283400821</v>
          </cell>
          <cell r="J254">
            <v>0</v>
          </cell>
        </row>
        <row r="255">
          <cell r="F255">
            <v>11353.049089068825</v>
          </cell>
          <cell r="J255">
            <v>0</v>
          </cell>
        </row>
        <row r="256">
          <cell r="F256">
            <v>11981.591599190284</v>
          </cell>
          <cell r="J256">
            <v>0</v>
          </cell>
        </row>
        <row r="257">
          <cell r="F257">
            <v>18052.60475708505</v>
          </cell>
          <cell r="J257">
            <v>0</v>
          </cell>
        </row>
        <row r="258">
          <cell r="F258">
            <v>18759.715080971626</v>
          </cell>
          <cell r="J258">
            <v>0</v>
          </cell>
        </row>
        <row r="259">
          <cell r="F259">
            <v>19466.825404858202</v>
          </cell>
          <cell r="J259">
            <v>0</v>
          </cell>
        </row>
        <row r="260">
          <cell r="F260">
            <v>19533</v>
          </cell>
          <cell r="J260">
            <v>0</v>
          </cell>
        </row>
        <row r="261">
          <cell r="F261">
            <v>21117</v>
          </cell>
          <cell r="J261">
            <v>0</v>
          </cell>
        </row>
        <row r="262">
          <cell r="F262">
            <v>23552.351720647799</v>
          </cell>
          <cell r="J262">
            <v>0</v>
          </cell>
        </row>
        <row r="263">
          <cell r="F263">
            <v>24259.462044534448</v>
          </cell>
          <cell r="J263">
            <v>0</v>
          </cell>
        </row>
        <row r="264">
          <cell r="F264">
            <v>36174.75</v>
          </cell>
          <cell r="J264">
            <v>0</v>
          </cell>
        </row>
        <row r="265">
          <cell r="F265">
            <v>36937.237348178096</v>
          </cell>
          <cell r="J265">
            <v>0</v>
          </cell>
        </row>
        <row r="266">
          <cell r="F266">
            <v>18131.172570850202</v>
          </cell>
          <cell r="J266">
            <v>0</v>
          </cell>
        </row>
        <row r="267">
          <cell r="F267">
            <v>19702.528846153877</v>
          </cell>
          <cell r="J267">
            <v>0</v>
          </cell>
        </row>
        <row r="268">
          <cell r="F268">
            <v>22113.75</v>
          </cell>
          <cell r="J268">
            <v>0</v>
          </cell>
        </row>
        <row r="269">
          <cell r="F269">
            <v>24093.75</v>
          </cell>
          <cell r="J269">
            <v>0</v>
          </cell>
        </row>
        <row r="270">
          <cell r="F270">
            <v>25753.5</v>
          </cell>
          <cell r="J270">
            <v>0</v>
          </cell>
        </row>
        <row r="271">
          <cell r="F271">
            <v>43681.5</v>
          </cell>
          <cell r="J271">
            <v>0</v>
          </cell>
        </row>
        <row r="272">
          <cell r="F272">
            <v>4065.1395394736837</v>
          </cell>
          <cell r="J272">
            <v>0</v>
          </cell>
        </row>
        <row r="273">
          <cell r="F273">
            <v>5111.1159868421055</v>
          </cell>
          <cell r="J273">
            <v>0</v>
          </cell>
        </row>
        <row r="274">
          <cell r="F274">
            <v>865.38461538461536</v>
          </cell>
          <cell r="J274">
            <v>0</v>
          </cell>
        </row>
        <row r="275">
          <cell r="F275">
            <v>2010.54</v>
          </cell>
          <cell r="J275">
            <v>0</v>
          </cell>
        </row>
        <row r="276">
          <cell r="F276">
            <v>2304.731781376518</v>
          </cell>
          <cell r="J276">
            <v>0</v>
          </cell>
        </row>
        <row r="277">
          <cell r="F277">
            <v>2584.5394736842104</v>
          </cell>
          <cell r="J277">
            <v>0</v>
          </cell>
        </row>
        <row r="278">
          <cell r="F278">
            <v>2717.6113360323889</v>
          </cell>
          <cell r="J278">
            <v>0</v>
          </cell>
        </row>
        <row r="279">
          <cell r="F279">
            <v>3129.428137651822</v>
          </cell>
          <cell r="J279">
            <v>0</v>
          </cell>
        </row>
        <row r="280">
          <cell r="F280">
            <v>3460.7793522267207</v>
          </cell>
          <cell r="J280">
            <v>0</v>
          </cell>
        </row>
        <row r="281">
          <cell r="F281">
            <v>3476.7206477732793</v>
          </cell>
          <cell r="J281">
            <v>0</v>
          </cell>
        </row>
        <row r="282">
          <cell r="F282">
            <v>3653.3924999999999</v>
          </cell>
          <cell r="J282">
            <v>0</v>
          </cell>
        </row>
        <row r="283">
          <cell r="F283">
            <v>1605.345</v>
          </cell>
          <cell r="J283">
            <v>0</v>
          </cell>
        </row>
        <row r="284">
          <cell r="F284">
            <v>2401.86</v>
          </cell>
          <cell r="J284">
            <v>0</v>
          </cell>
        </row>
        <row r="285">
          <cell r="F285">
            <v>2600.3175000000001</v>
          </cell>
          <cell r="J285">
            <v>0</v>
          </cell>
        </row>
        <row r="286">
          <cell r="F286">
            <v>1036.9433198380566</v>
          </cell>
          <cell r="J286">
            <v>0</v>
          </cell>
        </row>
        <row r="287">
          <cell r="F287">
            <v>1720.9008097165993</v>
          </cell>
          <cell r="J287">
            <v>0</v>
          </cell>
        </row>
        <row r="288">
          <cell r="F288">
            <v>1799.089068825911</v>
          </cell>
          <cell r="J288">
            <v>0</v>
          </cell>
        </row>
        <row r="289">
          <cell r="F289">
            <v>1956.2246963562754</v>
          </cell>
          <cell r="J289">
            <v>0</v>
          </cell>
        </row>
        <row r="290">
          <cell r="F290">
            <v>2113.3603238866399</v>
          </cell>
          <cell r="J290">
            <v>0</v>
          </cell>
        </row>
        <row r="291">
          <cell r="F291">
            <v>2270.4959514170041</v>
          </cell>
          <cell r="J291">
            <v>0</v>
          </cell>
        </row>
        <row r="292">
          <cell r="F292">
            <v>2506.5789473684208</v>
          </cell>
          <cell r="J292">
            <v>0</v>
          </cell>
        </row>
        <row r="293">
          <cell r="F293">
            <v>2741.9028340080972</v>
          </cell>
          <cell r="J293">
            <v>0</v>
          </cell>
        </row>
        <row r="294">
          <cell r="F294">
            <v>3135.1214574898786</v>
          </cell>
          <cell r="J294">
            <v>0</v>
          </cell>
        </row>
        <row r="295">
          <cell r="F295">
            <v>3850.2024291497978</v>
          </cell>
          <cell r="J295">
            <v>0</v>
          </cell>
        </row>
        <row r="296">
          <cell r="F296">
            <v>168.52226720647775</v>
          </cell>
          <cell r="J296">
            <v>0</v>
          </cell>
        </row>
        <row r="297">
          <cell r="F297">
            <v>192.05465587044534</v>
          </cell>
          <cell r="J297">
            <v>0</v>
          </cell>
        </row>
        <row r="298">
          <cell r="F298">
            <v>250.50607287449392</v>
          </cell>
          <cell r="J298">
            <v>0</v>
          </cell>
        </row>
        <row r="299">
          <cell r="F299">
            <v>273.27935222672062</v>
          </cell>
          <cell r="J299">
            <v>0</v>
          </cell>
        </row>
        <row r="300">
          <cell r="F300">
            <v>364.37246963562757</v>
          </cell>
          <cell r="J300">
            <v>0</v>
          </cell>
        </row>
        <row r="301">
          <cell r="F301">
            <v>409.91902834008101</v>
          </cell>
          <cell r="J301">
            <v>0</v>
          </cell>
        </row>
        <row r="302">
          <cell r="F302">
            <v>600.96406882591089</v>
          </cell>
          <cell r="J302">
            <v>0</v>
          </cell>
        </row>
        <row r="303">
          <cell r="F303">
            <v>778.08704453441305</v>
          </cell>
          <cell r="J303">
            <v>0</v>
          </cell>
        </row>
        <row r="304">
          <cell r="F304">
            <v>825.15182186234824</v>
          </cell>
          <cell r="J304">
            <v>0</v>
          </cell>
        </row>
        <row r="305">
          <cell r="F305">
            <v>864.62550607287449</v>
          </cell>
          <cell r="J305">
            <v>0</v>
          </cell>
        </row>
        <row r="306">
          <cell r="F306">
            <v>903.34008097165997</v>
          </cell>
          <cell r="J306">
            <v>0</v>
          </cell>
        </row>
        <row r="307">
          <cell r="F307">
            <v>982.28744939271257</v>
          </cell>
          <cell r="J307">
            <v>0</v>
          </cell>
        </row>
        <row r="308">
          <cell r="F308">
            <v>1021.7611336032388</v>
          </cell>
          <cell r="J308">
            <v>0</v>
          </cell>
        </row>
        <row r="309">
          <cell r="F309">
            <v>1060.4757085020242</v>
          </cell>
          <cell r="J309">
            <v>0</v>
          </cell>
        </row>
        <row r="310">
          <cell r="F310">
            <v>1060.4757085020242</v>
          </cell>
          <cell r="J310">
            <v>0</v>
          </cell>
        </row>
        <row r="311">
          <cell r="F311">
            <v>1060.4757085020242</v>
          </cell>
          <cell r="J311">
            <v>0</v>
          </cell>
        </row>
        <row r="312">
          <cell r="F312">
            <v>1139.4230769230769</v>
          </cell>
          <cell r="J312">
            <v>0</v>
          </cell>
        </row>
        <row r="313">
          <cell r="F313">
            <v>1217.6113360323886</v>
          </cell>
          <cell r="J313">
            <v>0</v>
          </cell>
        </row>
        <row r="314">
          <cell r="F314">
            <v>1217.8011133603238</v>
          </cell>
          <cell r="J314">
            <v>0</v>
          </cell>
        </row>
        <row r="315">
          <cell r="F315">
            <v>1296.5587044534414</v>
          </cell>
          <cell r="J315">
            <v>0</v>
          </cell>
        </row>
        <row r="316">
          <cell r="F316">
            <v>1336.0323886639676</v>
          </cell>
          <cell r="J316">
            <v>0</v>
          </cell>
        </row>
        <row r="317">
          <cell r="F317">
            <v>1374.7469635627531</v>
          </cell>
          <cell r="J317">
            <v>0</v>
          </cell>
        </row>
        <row r="318">
          <cell r="F318">
            <v>1453.6943319838058</v>
          </cell>
          <cell r="J318">
            <v>0</v>
          </cell>
        </row>
        <row r="319">
          <cell r="F319">
            <v>1493.168016194332</v>
          </cell>
          <cell r="J319">
            <v>0</v>
          </cell>
        </row>
        <row r="320">
          <cell r="F320">
            <v>1728.4919028340082</v>
          </cell>
          <cell r="J320">
            <v>0</v>
          </cell>
        </row>
        <row r="321">
          <cell r="F321">
            <v>1807.4392712550607</v>
          </cell>
          <cell r="J321">
            <v>0</v>
          </cell>
        </row>
        <row r="322">
          <cell r="F322">
            <v>2042.7631578947369</v>
          </cell>
          <cell r="J322">
            <v>0</v>
          </cell>
        </row>
        <row r="323">
          <cell r="F323">
            <v>2349.4433198380566</v>
          </cell>
          <cell r="J323">
            <v>0</v>
          </cell>
        </row>
        <row r="324">
          <cell r="F324">
            <v>3135.1214574898786</v>
          </cell>
          <cell r="J324">
            <v>0</v>
          </cell>
        </row>
        <row r="325">
          <cell r="F325">
            <v>3841.8522267206481</v>
          </cell>
          <cell r="J325">
            <v>0</v>
          </cell>
        </row>
        <row r="326">
          <cell r="F326">
            <v>5483.8056680161944</v>
          </cell>
          <cell r="J326">
            <v>0</v>
          </cell>
        </row>
        <row r="327">
          <cell r="F327">
            <v>7699.6457489878549</v>
          </cell>
          <cell r="J327">
            <v>0</v>
          </cell>
        </row>
        <row r="328">
          <cell r="F328">
            <v>12335.146761133601</v>
          </cell>
          <cell r="J328">
            <v>0</v>
          </cell>
        </row>
        <row r="329">
          <cell r="F329">
            <v>12649.418016194333</v>
          </cell>
          <cell r="J329">
            <v>0</v>
          </cell>
        </row>
        <row r="330">
          <cell r="F330">
            <v>13120.824898785426</v>
          </cell>
          <cell r="J330">
            <v>0</v>
          </cell>
        </row>
        <row r="331">
          <cell r="F331">
            <v>14456.477732793523</v>
          </cell>
          <cell r="J331">
            <v>0</v>
          </cell>
        </row>
        <row r="332">
          <cell r="F332">
            <v>1092.3582995951417</v>
          </cell>
          <cell r="J332">
            <v>0</v>
          </cell>
        </row>
        <row r="333">
          <cell r="F333">
            <v>1563.7651821862351</v>
          </cell>
          <cell r="J333">
            <v>0</v>
          </cell>
        </row>
        <row r="334">
          <cell r="F334">
            <v>1956.2246963562754</v>
          </cell>
          <cell r="J334">
            <v>0</v>
          </cell>
        </row>
        <row r="335">
          <cell r="F335">
            <v>2192.3076923076924</v>
          </cell>
          <cell r="J335">
            <v>0</v>
          </cell>
        </row>
        <row r="336">
          <cell r="F336">
            <v>2192.3076923076924</v>
          </cell>
          <cell r="J336">
            <v>0</v>
          </cell>
        </row>
        <row r="337">
          <cell r="F337">
            <v>7699.6457489878549</v>
          </cell>
          <cell r="J337">
            <v>0</v>
          </cell>
        </row>
        <row r="338">
          <cell r="F338">
            <v>970.49333333333334</v>
          </cell>
          <cell r="J338">
            <v>0</v>
          </cell>
        </row>
        <row r="339">
          <cell r="F339">
            <v>1055.1566666666665</v>
          </cell>
          <cell r="J339">
            <v>0</v>
          </cell>
        </row>
        <row r="340">
          <cell r="F340">
            <v>1187.8441666666663</v>
          </cell>
          <cell r="J340">
            <v>0</v>
          </cell>
        </row>
        <row r="341">
          <cell r="F341">
            <v>1327.7916666666665</v>
          </cell>
          <cell r="J341">
            <v>0</v>
          </cell>
        </row>
        <row r="342">
          <cell r="F342">
            <v>1948.4116666666664</v>
          </cell>
          <cell r="J342">
            <v>0</v>
          </cell>
        </row>
        <row r="343">
          <cell r="F343">
            <v>2083.3724999999999</v>
          </cell>
          <cell r="J343">
            <v>0</v>
          </cell>
        </row>
        <row r="344">
          <cell r="F344">
            <v>188.25910931174087</v>
          </cell>
          <cell r="J344">
            <v>0</v>
          </cell>
        </row>
        <row r="345">
          <cell r="F345">
            <v>274.98734817813761</v>
          </cell>
          <cell r="J345">
            <v>0</v>
          </cell>
        </row>
        <row r="346">
          <cell r="F346">
            <v>432.12297570850205</v>
          </cell>
          <cell r="J346">
            <v>0</v>
          </cell>
        </row>
        <row r="347">
          <cell r="F347">
            <v>532.05166666666662</v>
          </cell>
          <cell r="J347">
            <v>0</v>
          </cell>
        </row>
        <row r="348">
          <cell r="F348">
            <v>539</v>
          </cell>
          <cell r="J348">
            <v>0</v>
          </cell>
        </row>
        <row r="349">
          <cell r="F349">
            <v>570.05666666666662</v>
          </cell>
          <cell r="J349">
            <v>0</v>
          </cell>
        </row>
        <row r="350">
          <cell r="F350">
            <v>668.58</v>
          </cell>
          <cell r="J350">
            <v>0</v>
          </cell>
        </row>
        <row r="351">
          <cell r="F351">
            <v>705.68666666666672</v>
          </cell>
          <cell r="J351">
            <v>0</v>
          </cell>
        </row>
        <row r="352">
          <cell r="F352">
            <v>733.92916666666656</v>
          </cell>
          <cell r="J352">
            <v>0</v>
          </cell>
        </row>
        <row r="353">
          <cell r="F353">
            <v>708</v>
          </cell>
          <cell r="J353">
            <v>0</v>
          </cell>
        </row>
        <row r="354">
          <cell r="F354">
            <v>829.35416666666652</v>
          </cell>
          <cell r="J354">
            <v>0</v>
          </cell>
        </row>
        <row r="355">
          <cell r="F355">
            <v>854.14083333333338</v>
          </cell>
          <cell r="J355">
            <v>0</v>
          </cell>
        </row>
        <row r="356">
          <cell r="F356">
            <v>855.64416666666648</v>
          </cell>
          <cell r="J356">
            <v>0</v>
          </cell>
        </row>
        <row r="357">
          <cell r="F357">
            <v>864.24595141700411</v>
          </cell>
          <cell r="J357">
            <v>0</v>
          </cell>
        </row>
        <row r="358">
          <cell r="F358">
            <v>916.43749999999989</v>
          </cell>
          <cell r="J358">
            <v>0</v>
          </cell>
        </row>
        <row r="359">
          <cell r="F359">
            <v>956.32166666666649</v>
          </cell>
          <cell r="J359">
            <v>0</v>
          </cell>
        </row>
        <row r="360">
          <cell r="F360">
            <v>1051.4899999999998</v>
          </cell>
          <cell r="J360">
            <v>0</v>
          </cell>
        </row>
        <row r="361">
          <cell r="F361">
            <v>1660.0374999999999</v>
          </cell>
          <cell r="J361">
            <v>0</v>
          </cell>
        </row>
        <row r="362">
          <cell r="F362">
            <v>1710.9353459605263</v>
          </cell>
          <cell r="J362">
            <v>0</v>
          </cell>
        </row>
        <row r="363">
          <cell r="F363">
            <v>1771.3483333333338</v>
          </cell>
          <cell r="J363">
            <v>0</v>
          </cell>
        </row>
        <row r="364">
          <cell r="F364">
            <v>1776.75</v>
          </cell>
          <cell r="J364">
            <v>0</v>
          </cell>
        </row>
        <row r="365">
          <cell r="F365">
            <v>4655.3357087763161</v>
          </cell>
          <cell r="J365">
            <v>0</v>
          </cell>
        </row>
        <row r="366">
          <cell r="F366">
            <v>1419</v>
          </cell>
          <cell r="J366">
            <v>0</v>
          </cell>
        </row>
        <row r="367">
          <cell r="F367">
            <v>1491.9</v>
          </cell>
          <cell r="J367">
            <v>0</v>
          </cell>
        </row>
        <row r="368">
          <cell r="F368">
            <v>1822.6125000000002</v>
          </cell>
          <cell r="J368">
            <v>0</v>
          </cell>
        </row>
        <row r="369">
          <cell r="F369">
            <v>2852</v>
          </cell>
          <cell r="J369">
            <v>0</v>
          </cell>
        </row>
        <row r="370">
          <cell r="F370">
            <v>5988.72</v>
          </cell>
          <cell r="J370">
            <v>0</v>
          </cell>
        </row>
        <row r="371">
          <cell r="F371">
            <v>6458.3924999999999</v>
          </cell>
          <cell r="J371">
            <v>0</v>
          </cell>
        </row>
        <row r="372">
          <cell r="F372">
            <v>356.52750000000003</v>
          </cell>
          <cell r="J372">
            <v>0</v>
          </cell>
        </row>
        <row r="373">
          <cell r="F373">
            <v>604</v>
          </cell>
          <cell r="J373">
            <v>0</v>
          </cell>
        </row>
        <row r="374">
          <cell r="F374">
            <v>366.32249999999999</v>
          </cell>
          <cell r="J374">
            <v>0</v>
          </cell>
        </row>
        <row r="375">
          <cell r="F375">
            <v>369.55500000000001</v>
          </cell>
          <cell r="J375">
            <v>0</v>
          </cell>
        </row>
        <row r="376">
          <cell r="F376">
            <v>373.04250000000002</v>
          </cell>
          <cell r="J376">
            <v>0</v>
          </cell>
        </row>
        <row r="377">
          <cell r="F377">
            <v>405.5625</v>
          </cell>
          <cell r="J377">
            <v>0</v>
          </cell>
        </row>
        <row r="378">
          <cell r="F378">
            <v>424.65000000000003</v>
          </cell>
          <cell r="J378">
            <v>0</v>
          </cell>
        </row>
        <row r="379">
          <cell r="F379">
            <v>435.40499999999997</v>
          </cell>
          <cell r="J379">
            <v>0</v>
          </cell>
        </row>
        <row r="380">
          <cell r="F380">
            <v>458.98500000000001</v>
          </cell>
          <cell r="J380">
            <v>0</v>
          </cell>
        </row>
        <row r="381">
          <cell r="F381">
            <v>476.82749999999999</v>
          </cell>
          <cell r="J381">
            <v>0</v>
          </cell>
        </row>
        <row r="382">
          <cell r="F382">
            <v>497.43</v>
          </cell>
          <cell r="J382">
            <v>0</v>
          </cell>
        </row>
        <row r="383">
          <cell r="F383">
            <v>503.0625</v>
          </cell>
          <cell r="J383">
            <v>0</v>
          </cell>
        </row>
        <row r="384">
          <cell r="F384">
            <v>556.31999999999994</v>
          </cell>
          <cell r="J384">
            <v>0</v>
          </cell>
        </row>
        <row r="385">
          <cell r="F385">
            <v>565.50749999999994</v>
          </cell>
          <cell r="J385">
            <v>0</v>
          </cell>
        </row>
        <row r="386">
          <cell r="F386">
            <v>576.74250000000006</v>
          </cell>
          <cell r="J386">
            <v>0</v>
          </cell>
        </row>
        <row r="387">
          <cell r="F387">
            <v>675.33750000000009</v>
          </cell>
          <cell r="J387">
            <v>0</v>
          </cell>
        </row>
        <row r="388">
          <cell r="F388">
            <v>911.58</v>
          </cell>
          <cell r="J388">
            <v>0</v>
          </cell>
        </row>
        <row r="389">
          <cell r="F389">
            <v>938.66249999999991</v>
          </cell>
          <cell r="J389">
            <v>0</v>
          </cell>
        </row>
        <row r="390">
          <cell r="F390">
            <v>1018.5374999999999</v>
          </cell>
          <cell r="J390">
            <v>0</v>
          </cell>
        </row>
        <row r="391">
          <cell r="F391">
            <v>461.79750000000001</v>
          </cell>
          <cell r="J391">
            <v>0</v>
          </cell>
        </row>
        <row r="392">
          <cell r="F392">
            <v>600.24</v>
          </cell>
          <cell r="J392">
            <v>0</v>
          </cell>
        </row>
        <row r="393">
          <cell r="F393">
            <v>840.46499999999992</v>
          </cell>
          <cell r="J393">
            <v>0</v>
          </cell>
        </row>
        <row r="394">
          <cell r="F394">
            <v>1005.3824999999999</v>
          </cell>
          <cell r="J394">
            <v>0</v>
          </cell>
        </row>
        <row r="395">
          <cell r="F395">
            <v>2444.2799999999997</v>
          </cell>
          <cell r="J395">
            <v>0</v>
          </cell>
        </row>
        <row r="396">
          <cell r="F396">
            <v>2466.9300337105269</v>
          </cell>
          <cell r="J396">
            <v>0</v>
          </cell>
        </row>
        <row r="397">
          <cell r="F397">
            <v>2752.0922368421056</v>
          </cell>
          <cell r="J397">
            <v>0</v>
          </cell>
        </row>
        <row r="398">
          <cell r="F398">
            <v>2840</v>
          </cell>
          <cell r="J398">
            <v>0</v>
          </cell>
        </row>
        <row r="399">
          <cell r="F399">
            <v>3050.5048803947375</v>
          </cell>
          <cell r="J399">
            <v>0</v>
          </cell>
        </row>
        <row r="400">
          <cell r="F400">
            <v>3576.69</v>
          </cell>
          <cell r="J400">
            <v>0</v>
          </cell>
        </row>
        <row r="401">
          <cell r="F401">
            <v>425.10749999999996</v>
          </cell>
          <cell r="J401">
            <v>0</v>
          </cell>
        </row>
        <row r="402">
          <cell r="F402">
            <v>445.82249999999999</v>
          </cell>
          <cell r="J402">
            <v>0</v>
          </cell>
        </row>
        <row r="403">
          <cell r="F403">
            <v>449.09249999999997</v>
          </cell>
          <cell r="J403">
            <v>0</v>
          </cell>
        </row>
        <row r="404">
          <cell r="F404">
            <v>493.3125</v>
          </cell>
          <cell r="J404">
            <v>0</v>
          </cell>
        </row>
        <row r="405">
          <cell r="F405">
            <v>512.13750000000005</v>
          </cell>
          <cell r="J405">
            <v>0</v>
          </cell>
        </row>
        <row r="406">
          <cell r="F406">
            <v>995.42250000000001</v>
          </cell>
          <cell r="J406">
            <v>0</v>
          </cell>
        </row>
        <row r="407">
          <cell r="F407">
            <v>1089.33</v>
          </cell>
          <cell r="J407">
            <v>0</v>
          </cell>
        </row>
        <row r="408">
          <cell r="F408">
            <v>2382.9225000000001</v>
          </cell>
          <cell r="J408">
            <v>0</v>
          </cell>
        </row>
        <row r="409">
          <cell r="F409">
            <v>234.57</v>
          </cell>
          <cell r="J409">
            <v>0</v>
          </cell>
        </row>
        <row r="410">
          <cell r="F410">
            <v>279.9375</v>
          </cell>
          <cell r="J410">
            <v>0</v>
          </cell>
        </row>
        <row r="411">
          <cell r="F411">
            <v>285.78750000000002</v>
          </cell>
          <cell r="J411">
            <v>0</v>
          </cell>
        </row>
        <row r="412">
          <cell r="F412">
            <v>316.89749999999998</v>
          </cell>
          <cell r="J412">
            <v>0</v>
          </cell>
        </row>
        <row r="413">
          <cell r="F413">
            <v>382.04250000000002</v>
          </cell>
          <cell r="J413">
            <v>0</v>
          </cell>
        </row>
        <row r="414">
          <cell r="F414">
            <v>392.76750000000004</v>
          </cell>
          <cell r="J414">
            <v>0</v>
          </cell>
        </row>
        <row r="415">
          <cell r="F415">
            <v>395.52</v>
          </cell>
          <cell r="J415">
            <v>0</v>
          </cell>
        </row>
        <row r="416">
          <cell r="F416">
            <v>404.09249999999997</v>
          </cell>
          <cell r="J416">
            <v>0</v>
          </cell>
        </row>
        <row r="417">
          <cell r="F417">
            <v>430.11750000000001</v>
          </cell>
          <cell r="J417">
            <v>0</v>
          </cell>
        </row>
        <row r="418">
          <cell r="F418">
            <v>442.95000000000005</v>
          </cell>
          <cell r="J418">
            <v>0</v>
          </cell>
        </row>
        <row r="419">
          <cell r="F419">
            <v>820.67250000000001</v>
          </cell>
          <cell r="J419">
            <v>0</v>
          </cell>
        </row>
        <row r="420">
          <cell r="F420">
            <v>903.63749999999993</v>
          </cell>
          <cell r="J420">
            <v>0</v>
          </cell>
        </row>
        <row r="421">
          <cell r="F421">
            <v>2142.3000000000002</v>
          </cell>
          <cell r="J421">
            <v>0</v>
          </cell>
        </row>
        <row r="422">
          <cell r="F422">
            <v>589.25860323886639</v>
          </cell>
          <cell r="J422">
            <v>0</v>
          </cell>
        </row>
        <row r="423">
          <cell r="F423">
            <v>764</v>
          </cell>
          <cell r="J423">
            <v>0</v>
          </cell>
        </row>
        <row r="424">
          <cell r="F424">
            <v>766.72499999999991</v>
          </cell>
          <cell r="J424">
            <v>0</v>
          </cell>
        </row>
        <row r="425">
          <cell r="F425">
            <v>746.39423076923083</v>
          </cell>
          <cell r="J425">
            <v>0</v>
          </cell>
        </row>
        <row r="426">
          <cell r="F426">
            <v>908</v>
          </cell>
          <cell r="J426">
            <v>0</v>
          </cell>
        </row>
        <row r="427">
          <cell r="F427">
            <v>1084</v>
          </cell>
          <cell r="J427">
            <v>0</v>
          </cell>
        </row>
        <row r="428">
          <cell r="F428">
            <v>810.85500000000002</v>
          </cell>
          <cell r="J428">
            <v>0</v>
          </cell>
        </row>
        <row r="429">
          <cell r="F429">
            <v>944.25</v>
          </cell>
          <cell r="J429">
            <v>0</v>
          </cell>
        </row>
        <row r="430">
          <cell r="F430">
            <v>982.09767206477738</v>
          </cell>
          <cell r="J430">
            <v>0</v>
          </cell>
        </row>
        <row r="431">
          <cell r="F431">
            <v>1042.5</v>
          </cell>
          <cell r="J431">
            <v>0</v>
          </cell>
        </row>
        <row r="432">
          <cell r="F432">
            <v>1083.7049999999999</v>
          </cell>
          <cell r="J432">
            <v>0</v>
          </cell>
        </row>
        <row r="433">
          <cell r="F433">
            <v>1149.27</v>
          </cell>
          <cell r="J433">
            <v>0</v>
          </cell>
        </row>
        <row r="434">
          <cell r="F434">
            <v>1207.5</v>
          </cell>
          <cell r="J434">
            <v>0</v>
          </cell>
        </row>
        <row r="435">
          <cell r="F435">
            <v>1296.75</v>
          </cell>
          <cell r="J435">
            <v>0</v>
          </cell>
        </row>
        <row r="436">
          <cell r="F436">
            <v>2312</v>
          </cell>
          <cell r="J436">
            <v>0</v>
          </cell>
        </row>
        <row r="437">
          <cell r="F437">
            <v>2380</v>
          </cell>
          <cell r="J437">
            <v>0</v>
          </cell>
        </row>
        <row r="438">
          <cell r="F438">
            <v>1332</v>
          </cell>
          <cell r="J438">
            <v>0</v>
          </cell>
        </row>
        <row r="439">
          <cell r="F439">
            <v>1241.3714574898786</v>
          </cell>
          <cell r="J439">
            <v>0</v>
          </cell>
        </row>
        <row r="440">
          <cell r="F440">
            <v>1437.9749999999999</v>
          </cell>
          <cell r="J440">
            <v>0</v>
          </cell>
        </row>
        <row r="441">
          <cell r="F441">
            <v>1404</v>
          </cell>
          <cell r="J441">
            <v>0</v>
          </cell>
        </row>
        <row r="442">
          <cell r="F442">
            <v>1190.76</v>
          </cell>
          <cell r="J442">
            <v>0</v>
          </cell>
        </row>
        <row r="443">
          <cell r="F443">
            <v>1252.74</v>
          </cell>
          <cell r="J443">
            <v>0</v>
          </cell>
        </row>
        <row r="444">
          <cell r="F444">
            <v>1414.2206477732793</v>
          </cell>
          <cell r="J444">
            <v>0</v>
          </cell>
        </row>
        <row r="445">
          <cell r="F445">
            <v>1542.75</v>
          </cell>
          <cell r="J445">
            <v>0</v>
          </cell>
        </row>
        <row r="446">
          <cell r="F446">
            <v>1747.5</v>
          </cell>
          <cell r="J446">
            <v>0</v>
          </cell>
        </row>
        <row r="447">
          <cell r="F447">
            <v>1868</v>
          </cell>
          <cell r="J447">
            <v>0</v>
          </cell>
        </row>
        <row r="448">
          <cell r="F448">
            <v>5483.6</v>
          </cell>
          <cell r="J448">
            <v>0</v>
          </cell>
        </row>
        <row r="449">
          <cell r="F449">
            <v>4990.5</v>
          </cell>
          <cell r="J449">
            <v>0</v>
          </cell>
        </row>
        <row r="450">
          <cell r="F450">
            <v>12999.2</v>
          </cell>
          <cell r="J450">
            <v>0</v>
          </cell>
        </row>
        <row r="451">
          <cell r="F451">
            <v>12089.25</v>
          </cell>
          <cell r="J451">
            <v>0</v>
          </cell>
        </row>
        <row r="452">
          <cell r="F452">
            <v>1151.04</v>
          </cell>
          <cell r="J452">
            <v>0</v>
          </cell>
        </row>
        <row r="453">
          <cell r="F453">
            <v>636.29999999999995</v>
          </cell>
          <cell r="J453">
            <v>0</v>
          </cell>
        </row>
        <row r="454">
          <cell r="F454">
            <v>442.34249999999997</v>
          </cell>
          <cell r="J454">
            <v>0</v>
          </cell>
        </row>
        <row r="455">
          <cell r="F455">
            <v>523.74750000000006</v>
          </cell>
          <cell r="J455">
            <v>0</v>
          </cell>
        </row>
        <row r="456">
          <cell r="F456">
            <v>673.43999999999994</v>
          </cell>
          <cell r="J456">
            <v>0</v>
          </cell>
        </row>
        <row r="457">
          <cell r="F457">
            <v>3456.9838056680164</v>
          </cell>
          <cell r="J457">
            <v>0</v>
          </cell>
        </row>
        <row r="458">
          <cell r="F458">
            <v>5185.4757085020246</v>
          </cell>
          <cell r="J458">
            <v>0</v>
          </cell>
        </row>
        <row r="459">
          <cell r="F459">
            <v>6269.711538461539</v>
          </cell>
          <cell r="J459">
            <v>0</v>
          </cell>
        </row>
        <row r="460">
          <cell r="F460">
            <v>515.35500000000002</v>
          </cell>
          <cell r="J460">
            <v>0</v>
          </cell>
        </row>
        <row r="461">
          <cell r="F461">
            <v>53.422499999999999</v>
          </cell>
          <cell r="J461">
            <v>0</v>
          </cell>
        </row>
        <row r="462">
          <cell r="F462">
            <v>61.057499999999997</v>
          </cell>
          <cell r="J462">
            <v>0</v>
          </cell>
        </row>
        <row r="463">
          <cell r="F463">
            <v>60.150000000000006</v>
          </cell>
          <cell r="J463">
            <v>0</v>
          </cell>
        </row>
        <row r="464">
          <cell r="F464">
            <v>47.67</v>
          </cell>
          <cell r="J464">
            <v>0</v>
          </cell>
        </row>
        <row r="465">
          <cell r="F465">
            <v>63.949095</v>
          </cell>
          <cell r="J465">
            <v>0</v>
          </cell>
        </row>
        <row r="466">
          <cell r="F466">
            <v>69.959531249999998</v>
          </cell>
          <cell r="J466">
            <v>0</v>
          </cell>
        </row>
        <row r="467">
          <cell r="F467">
            <v>81.168120000000002</v>
          </cell>
          <cell r="J467">
            <v>0</v>
          </cell>
        </row>
        <row r="468">
          <cell r="F468">
            <v>90.210000000000008</v>
          </cell>
          <cell r="J468">
            <v>0</v>
          </cell>
        </row>
        <row r="469">
          <cell r="F469">
            <v>106.21875</v>
          </cell>
          <cell r="J469">
            <v>0</v>
          </cell>
        </row>
        <row r="470">
          <cell r="F470">
            <v>78.788820000000001</v>
          </cell>
          <cell r="J470">
            <v>0</v>
          </cell>
        </row>
        <row r="471">
          <cell r="F471">
            <v>80.385000000000005</v>
          </cell>
          <cell r="J471">
            <v>0</v>
          </cell>
        </row>
        <row r="472">
          <cell r="F472">
            <v>159.40344375000001</v>
          </cell>
          <cell r="J472">
            <v>0</v>
          </cell>
        </row>
        <row r="473">
          <cell r="F473">
            <v>133.19599500000004</v>
          </cell>
          <cell r="J473">
            <v>0</v>
          </cell>
        </row>
        <row r="474">
          <cell r="F474">
            <v>184.8</v>
          </cell>
          <cell r="J474">
            <v>0</v>
          </cell>
        </row>
        <row r="475">
          <cell r="F475">
            <v>142.76109000000002</v>
          </cell>
          <cell r="J475">
            <v>0</v>
          </cell>
        </row>
        <row r="476">
          <cell r="F476">
            <v>113.061555</v>
          </cell>
          <cell r="J476">
            <v>0</v>
          </cell>
        </row>
        <row r="477">
          <cell r="F477">
            <v>180.56627437500001</v>
          </cell>
          <cell r="J477">
            <v>0</v>
          </cell>
        </row>
        <row r="478">
          <cell r="F478">
            <v>205.00141499999995</v>
          </cell>
          <cell r="J478">
            <v>0</v>
          </cell>
        </row>
        <row r="479">
          <cell r="F479">
            <v>198.37510312500004</v>
          </cell>
          <cell r="J479">
            <v>0</v>
          </cell>
        </row>
        <row r="480">
          <cell r="F480">
            <v>139.63002196875001</v>
          </cell>
          <cell r="J480">
            <v>0</v>
          </cell>
        </row>
        <row r="481">
          <cell r="F481">
            <v>149.64896265000004</v>
          </cell>
          <cell r="J481">
            <v>0</v>
          </cell>
        </row>
        <row r="482">
          <cell r="F482">
            <v>152.72822490000001</v>
          </cell>
          <cell r="J482">
            <v>0</v>
          </cell>
        </row>
        <row r="483">
          <cell r="F483">
            <v>128.56485749999999</v>
          </cell>
          <cell r="J483">
            <v>0</v>
          </cell>
        </row>
        <row r="484">
          <cell r="F484">
            <v>153.11780437499999</v>
          </cell>
          <cell r="J484">
            <v>0</v>
          </cell>
        </row>
        <row r="485">
          <cell r="F485">
            <v>242.53101000000001</v>
          </cell>
          <cell r="J485">
            <v>0</v>
          </cell>
        </row>
        <row r="486">
          <cell r="F486">
            <v>267.29999999999995</v>
          </cell>
          <cell r="J486">
            <v>0</v>
          </cell>
        </row>
        <row r="487">
          <cell r="F487">
            <v>147.79875562500001</v>
          </cell>
          <cell r="J487">
            <v>0</v>
          </cell>
        </row>
        <row r="488">
          <cell r="F488">
            <v>107.12527875000001</v>
          </cell>
          <cell r="J488">
            <v>0</v>
          </cell>
        </row>
        <row r="489">
          <cell r="F489">
            <v>185.48594062500001</v>
          </cell>
          <cell r="J489">
            <v>0</v>
          </cell>
        </row>
        <row r="490">
          <cell r="F490">
            <v>380.88189749999998</v>
          </cell>
          <cell r="J490">
            <v>0</v>
          </cell>
        </row>
        <row r="491">
          <cell r="F491">
            <v>246.04124999999999</v>
          </cell>
          <cell r="J491">
            <v>0</v>
          </cell>
        </row>
        <row r="492">
          <cell r="F492">
            <v>364.23374999999999</v>
          </cell>
          <cell r="J492">
            <v>0</v>
          </cell>
        </row>
        <row r="493">
          <cell r="F493">
            <v>471.29452500000002</v>
          </cell>
          <cell r="J493">
            <v>0</v>
          </cell>
        </row>
        <row r="494">
          <cell r="F494">
            <v>317.7756</v>
          </cell>
          <cell r="J494">
            <v>0</v>
          </cell>
        </row>
        <row r="495">
          <cell r="F495">
            <v>429.66750000000002</v>
          </cell>
          <cell r="J495">
            <v>0</v>
          </cell>
        </row>
        <row r="496">
          <cell r="F496">
            <v>292.17</v>
          </cell>
          <cell r="J496">
            <v>0</v>
          </cell>
        </row>
        <row r="497">
          <cell r="F497">
            <v>433.95749999999998</v>
          </cell>
          <cell r="J497">
            <v>0</v>
          </cell>
        </row>
        <row r="498">
          <cell r="F498">
            <v>495.375</v>
          </cell>
          <cell r="J498">
            <v>0</v>
          </cell>
        </row>
        <row r="499">
          <cell r="F499">
            <v>438.03</v>
          </cell>
          <cell r="J499">
            <v>0</v>
          </cell>
        </row>
        <row r="500">
          <cell r="F500">
            <v>354.57749999999999</v>
          </cell>
          <cell r="J500">
            <v>0</v>
          </cell>
        </row>
        <row r="501">
          <cell r="F501">
            <v>505.79999999999995</v>
          </cell>
          <cell r="J501">
            <v>0</v>
          </cell>
        </row>
        <row r="502">
          <cell r="F502">
            <v>537.09</v>
          </cell>
          <cell r="J502">
            <v>0</v>
          </cell>
        </row>
        <row r="503">
          <cell r="F503">
            <v>492.36369000000002</v>
          </cell>
          <cell r="J503">
            <v>0</v>
          </cell>
        </row>
        <row r="504">
          <cell r="F504">
            <v>273.15600000000001</v>
          </cell>
          <cell r="J504">
            <v>0</v>
          </cell>
        </row>
        <row r="505">
          <cell r="F505">
            <v>369.56400000000008</v>
          </cell>
          <cell r="J505">
            <v>0</v>
          </cell>
        </row>
        <row r="506">
          <cell r="F506">
            <v>338.64854999999994</v>
          </cell>
          <cell r="J506">
            <v>0</v>
          </cell>
        </row>
        <row r="507">
          <cell r="F507">
            <v>360.2360625</v>
          </cell>
          <cell r="J507">
            <v>0</v>
          </cell>
        </row>
        <row r="508">
          <cell r="F508">
            <v>426.11389687500002</v>
          </cell>
          <cell r="J508">
            <v>0</v>
          </cell>
        </row>
        <row r="509">
          <cell r="F509">
            <v>454.02528750000005</v>
          </cell>
          <cell r="J509">
            <v>0</v>
          </cell>
        </row>
        <row r="510">
          <cell r="F510">
            <v>390.09434624999994</v>
          </cell>
          <cell r="J510">
            <v>0</v>
          </cell>
        </row>
        <row r="511">
          <cell r="F511">
            <v>150.490725</v>
          </cell>
          <cell r="J511">
            <v>0</v>
          </cell>
        </row>
        <row r="512">
          <cell r="F512">
            <v>77.072325000000006</v>
          </cell>
          <cell r="J512">
            <v>0</v>
          </cell>
        </row>
        <row r="513">
          <cell r="F513">
            <v>63.331017750000015</v>
          </cell>
          <cell r="J513">
            <v>0</v>
          </cell>
        </row>
        <row r="514">
          <cell r="F514">
            <v>72.634783725000005</v>
          </cell>
          <cell r="J514">
            <v>0</v>
          </cell>
        </row>
        <row r="515">
          <cell r="F515">
            <v>70.001767687500006</v>
          </cell>
          <cell r="J515">
            <v>0</v>
          </cell>
        </row>
        <row r="516">
          <cell r="F516">
            <v>97.543575000000004</v>
          </cell>
          <cell r="J516">
            <v>0</v>
          </cell>
        </row>
        <row r="517">
          <cell r="F517">
            <v>115.48874999999998</v>
          </cell>
          <cell r="J517">
            <v>0</v>
          </cell>
        </row>
        <row r="518">
          <cell r="F518">
            <v>12.241807499999998</v>
          </cell>
          <cell r="J518">
            <v>0</v>
          </cell>
        </row>
        <row r="519">
          <cell r="F519">
            <v>18.247222499999996</v>
          </cell>
          <cell r="J519">
            <v>0</v>
          </cell>
        </row>
        <row r="520">
          <cell r="F520">
            <v>15.825000000000001</v>
          </cell>
          <cell r="J520">
            <v>0</v>
          </cell>
        </row>
        <row r="521">
          <cell r="F521">
            <v>13.875</v>
          </cell>
          <cell r="J521">
            <v>0</v>
          </cell>
        </row>
        <row r="522">
          <cell r="F522">
            <v>19.537500000000001</v>
          </cell>
          <cell r="J522">
            <v>0</v>
          </cell>
        </row>
        <row r="523">
          <cell r="F523">
            <v>0</v>
          </cell>
          <cell r="J523">
            <v>0</v>
          </cell>
        </row>
        <row r="524">
          <cell r="F524">
            <v>0</v>
          </cell>
          <cell r="J524">
            <v>0</v>
          </cell>
        </row>
        <row r="525">
          <cell r="F525">
            <v>0</v>
          </cell>
          <cell r="J525">
            <v>0</v>
          </cell>
        </row>
        <row r="526">
          <cell r="F526">
            <v>0</v>
          </cell>
          <cell r="J526">
            <v>0</v>
          </cell>
        </row>
        <row r="527">
          <cell r="F527">
            <v>0</v>
          </cell>
          <cell r="J527">
            <v>0</v>
          </cell>
        </row>
        <row r="528">
          <cell r="F528">
            <v>0</v>
          </cell>
          <cell r="J528">
            <v>0</v>
          </cell>
        </row>
        <row r="529">
          <cell r="F529">
            <v>0</v>
          </cell>
          <cell r="J529">
            <v>0</v>
          </cell>
        </row>
        <row r="530">
          <cell r="F530">
            <v>0</v>
          </cell>
          <cell r="J530">
            <v>0</v>
          </cell>
        </row>
        <row r="531">
          <cell r="F531">
            <v>0</v>
          </cell>
          <cell r="J531">
            <v>0</v>
          </cell>
        </row>
        <row r="532">
          <cell r="F532">
            <v>0</v>
          </cell>
          <cell r="J532">
            <v>0</v>
          </cell>
        </row>
        <row r="533">
          <cell r="F533">
            <v>0</v>
          </cell>
          <cell r="J533">
            <v>0</v>
          </cell>
        </row>
        <row r="534">
          <cell r="F534">
            <v>0</v>
          </cell>
          <cell r="J534">
            <v>0</v>
          </cell>
        </row>
        <row r="535">
          <cell r="F535">
            <v>0</v>
          </cell>
          <cell r="J535">
            <v>0</v>
          </cell>
        </row>
        <row r="536">
          <cell r="F536">
            <v>0</v>
          </cell>
          <cell r="J536">
            <v>0</v>
          </cell>
        </row>
        <row r="537">
          <cell r="F537">
            <v>0</v>
          </cell>
          <cell r="J537">
            <v>0</v>
          </cell>
        </row>
        <row r="538">
          <cell r="F538">
            <v>0</v>
          </cell>
          <cell r="J538">
            <v>0</v>
          </cell>
        </row>
        <row r="539">
          <cell r="F539">
            <v>0</v>
          </cell>
          <cell r="J539">
            <v>0</v>
          </cell>
        </row>
        <row r="540">
          <cell r="F540">
            <v>0</v>
          </cell>
          <cell r="J540">
            <v>0</v>
          </cell>
        </row>
        <row r="541">
          <cell r="F541">
            <v>0</v>
          </cell>
          <cell r="J541">
            <v>0</v>
          </cell>
        </row>
        <row r="542">
          <cell r="F542">
            <v>0</v>
          </cell>
          <cell r="J542">
            <v>0</v>
          </cell>
        </row>
        <row r="543">
          <cell r="J543" t="str">
            <v>TOTAL MENSUAL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Monturas"/>
      <sheetName val="Hoja3"/>
      <sheetName val="Hoja1"/>
      <sheetName val="Hoja4"/>
      <sheetName val="2005"/>
      <sheetName val="2005 (2)"/>
    </sheetNames>
    <sheetDataSet>
      <sheetData sheetId="0"/>
      <sheetData sheetId="1"/>
      <sheetData sheetId="2"/>
      <sheetData sheetId="3">
        <row r="2">
          <cell r="A2" t="str">
            <v>Año</v>
          </cell>
          <cell r="B2" t="str">
            <v>Mes</v>
          </cell>
          <cell r="C2" t="str">
            <v>WD</v>
          </cell>
          <cell r="D2" t="str">
            <v>VRLFL</v>
          </cell>
          <cell r="E2" t="str">
            <v>VRTOT</v>
          </cell>
          <cell r="F2" t="str">
            <v>VBLFL</v>
          </cell>
          <cell r="G2" t="str">
            <v>VBTOT</v>
          </cell>
        </row>
        <row r="3">
          <cell r="A3">
            <v>1999</v>
          </cell>
          <cell r="B3" t="str">
            <v>Diciembre</v>
          </cell>
          <cell r="C3">
            <v>23</v>
          </cell>
          <cell r="D3">
            <v>1417</v>
          </cell>
          <cell r="E3">
            <v>1485</v>
          </cell>
          <cell r="F3">
            <v>0</v>
          </cell>
          <cell r="G3">
            <v>1222</v>
          </cell>
        </row>
        <row r="4">
          <cell r="A4">
            <v>1999</v>
          </cell>
          <cell r="B4" t="str">
            <v>Enero</v>
          </cell>
          <cell r="C4">
            <v>21.5</v>
          </cell>
          <cell r="D4">
            <v>1181</v>
          </cell>
          <cell r="E4">
            <v>1181</v>
          </cell>
          <cell r="F4">
            <v>0</v>
          </cell>
          <cell r="G4">
            <v>1325.9</v>
          </cell>
        </row>
        <row r="5">
          <cell r="A5">
            <v>1999</v>
          </cell>
          <cell r="B5" t="str">
            <v>Febrero</v>
          </cell>
          <cell r="C5">
            <v>22</v>
          </cell>
          <cell r="D5">
            <v>1294</v>
          </cell>
          <cell r="E5">
            <v>1294</v>
          </cell>
          <cell r="F5">
            <v>0</v>
          </cell>
          <cell r="G5">
            <v>1413.1</v>
          </cell>
        </row>
        <row r="6">
          <cell r="A6">
            <v>1999</v>
          </cell>
          <cell r="B6" t="str">
            <v>Marzo</v>
          </cell>
          <cell r="C6">
            <v>24.5</v>
          </cell>
          <cell r="D6">
            <v>1453</v>
          </cell>
          <cell r="E6">
            <v>1453</v>
          </cell>
          <cell r="F6">
            <v>0</v>
          </cell>
          <cell r="G6">
            <v>1476</v>
          </cell>
        </row>
        <row r="7">
          <cell r="A7">
            <v>1999</v>
          </cell>
          <cell r="B7" t="str">
            <v>Abril</v>
          </cell>
          <cell r="C7">
            <v>21.5</v>
          </cell>
          <cell r="D7">
            <v>1196</v>
          </cell>
          <cell r="E7">
            <v>1196</v>
          </cell>
          <cell r="F7">
            <v>0</v>
          </cell>
          <cell r="G7">
            <v>1344.3</v>
          </cell>
        </row>
        <row r="8">
          <cell r="A8">
            <v>1999</v>
          </cell>
          <cell r="B8" t="str">
            <v>Mayo</v>
          </cell>
          <cell r="C8">
            <v>22.5</v>
          </cell>
          <cell r="D8">
            <v>1295</v>
          </cell>
          <cell r="E8">
            <v>1295</v>
          </cell>
          <cell r="F8">
            <v>0</v>
          </cell>
          <cell r="G8">
            <v>1604.8</v>
          </cell>
        </row>
        <row r="9">
          <cell r="A9">
            <v>1999</v>
          </cell>
          <cell r="B9" t="str">
            <v>Junio</v>
          </cell>
          <cell r="C9">
            <v>23.5</v>
          </cell>
          <cell r="D9">
            <v>1420</v>
          </cell>
          <cell r="E9">
            <v>1420</v>
          </cell>
          <cell r="F9">
            <v>0</v>
          </cell>
          <cell r="G9">
            <v>1478.9</v>
          </cell>
        </row>
        <row r="10">
          <cell r="A10">
            <v>1999</v>
          </cell>
          <cell r="B10" t="str">
            <v>Julio</v>
          </cell>
          <cell r="C10">
            <v>24.5</v>
          </cell>
          <cell r="D10">
            <v>1659</v>
          </cell>
          <cell r="E10">
            <v>1659</v>
          </cell>
          <cell r="F10">
            <v>0</v>
          </cell>
          <cell r="G10">
            <v>1658</v>
          </cell>
        </row>
        <row r="11">
          <cell r="A11">
            <v>1999</v>
          </cell>
          <cell r="B11" t="str">
            <v>Agosto</v>
          </cell>
          <cell r="C11">
            <v>23.5</v>
          </cell>
          <cell r="D11">
            <v>1214</v>
          </cell>
          <cell r="E11">
            <v>1214</v>
          </cell>
          <cell r="F11">
            <v>0</v>
          </cell>
          <cell r="G11">
            <v>1081.8</v>
          </cell>
        </row>
        <row r="12">
          <cell r="A12">
            <v>1999</v>
          </cell>
          <cell r="B12" t="str">
            <v>Septiembre</v>
          </cell>
          <cell r="C12">
            <v>23.5</v>
          </cell>
          <cell r="D12">
            <v>1372</v>
          </cell>
          <cell r="E12">
            <v>1372</v>
          </cell>
          <cell r="F12">
            <v>0</v>
          </cell>
          <cell r="G12">
            <v>1355.9</v>
          </cell>
        </row>
        <row r="13">
          <cell r="A13">
            <v>1999</v>
          </cell>
          <cell r="B13" t="str">
            <v>Octubre</v>
          </cell>
          <cell r="C13">
            <v>22.5</v>
          </cell>
          <cell r="D13">
            <v>1408</v>
          </cell>
          <cell r="E13">
            <v>1408</v>
          </cell>
          <cell r="F13">
            <v>0</v>
          </cell>
          <cell r="G13">
            <v>1275.7</v>
          </cell>
        </row>
        <row r="14">
          <cell r="A14">
            <v>1999</v>
          </cell>
          <cell r="B14" t="str">
            <v>Noviembre</v>
          </cell>
          <cell r="C14">
            <v>23</v>
          </cell>
          <cell r="D14">
            <v>1213</v>
          </cell>
          <cell r="E14">
            <v>1213</v>
          </cell>
          <cell r="F14">
            <v>0</v>
          </cell>
          <cell r="G14">
            <v>1151</v>
          </cell>
        </row>
        <row r="15">
          <cell r="A15">
            <v>2000</v>
          </cell>
          <cell r="B15" t="str">
            <v>Diciembre</v>
          </cell>
          <cell r="C15">
            <v>22.5</v>
          </cell>
          <cell r="D15">
            <v>1178</v>
          </cell>
          <cell r="E15">
            <v>1225</v>
          </cell>
          <cell r="F15">
            <v>1164</v>
          </cell>
          <cell r="G15">
            <v>1226</v>
          </cell>
        </row>
        <row r="16">
          <cell r="A16" t="str">
            <v>MENSUAL</v>
          </cell>
          <cell r="C16">
            <v>275</v>
          </cell>
          <cell r="E16">
            <v>15930</v>
          </cell>
        </row>
        <row r="17">
          <cell r="A17">
            <v>2000</v>
          </cell>
          <cell r="B17" t="str">
            <v>Enero</v>
          </cell>
          <cell r="C17">
            <v>23.5</v>
          </cell>
          <cell r="D17">
            <v>1220</v>
          </cell>
          <cell r="E17">
            <v>8987</v>
          </cell>
          <cell r="F17">
            <v>1296</v>
          </cell>
          <cell r="G17">
            <v>1367</v>
          </cell>
        </row>
        <row r="18">
          <cell r="A18">
            <v>2000</v>
          </cell>
          <cell r="B18" t="str">
            <v>Febrero</v>
          </cell>
          <cell r="C18">
            <v>22</v>
          </cell>
          <cell r="D18">
            <v>1416</v>
          </cell>
          <cell r="E18">
            <v>9299</v>
          </cell>
          <cell r="F18">
            <v>1383</v>
          </cell>
          <cell r="G18">
            <v>1479</v>
          </cell>
        </row>
        <row r="19">
          <cell r="A19">
            <v>2000</v>
          </cell>
          <cell r="B19" t="str">
            <v>Marzo</v>
          </cell>
          <cell r="C19">
            <v>24</v>
          </cell>
          <cell r="D19">
            <v>1559</v>
          </cell>
          <cell r="E19">
            <v>10157</v>
          </cell>
          <cell r="F19">
            <v>1473</v>
          </cell>
          <cell r="G19">
            <v>1571</v>
          </cell>
        </row>
        <row r="20">
          <cell r="A20">
            <v>2000</v>
          </cell>
          <cell r="B20" t="str">
            <v>Abril</v>
          </cell>
          <cell r="C20">
            <v>20</v>
          </cell>
          <cell r="D20">
            <v>1308</v>
          </cell>
          <cell r="E20">
            <v>8263</v>
          </cell>
          <cell r="F20">
            <v>1269</v>
          </cell>
          <cell r="G20">
            <v>1363</v>
          </cell>
        </row>
        <row r="21">
          <cell r="A21">
            <v>2000</v>
          </cell>
          <cell r="B21" t="str">
            <v>Mayo</v>
          </cell>
          <cell r="C21">
            <v>24</v>
          </cell>
          <cell r="D21">
            <v>1504</v>
          </cell>
          <cell r="E21">
            <v>9094</v>
          </cell>
          <cell r="F21">
            <v>1416</v>
          </cell>
          <cell r="G21">
            <v>1519</v>
          </cell>
        </row>
        <row r="22">
          <cell r="A22">
            <v>2000</v>
          </cell>
          <cell r="B22" t="str">
            <v>Junio</v>
          </cell>
          <cell r="C22">
            <v>23.5</v>
          </cell>
          <cell r="D22">
            <v>1444</v>
          </cell>
          <cell r="E22">
            <v>9278</v>
          </cell>
          <cell r="F22">
            <v>1526</v>
          </cell>
          <cell r="G22">
            <v>1620</v>
          </cell>
        </row>
        <row r="23">
          <cell r="A23">
            <v>2000</v>
          </cell>
          <cell r="B23" t="str">
            <v>Julio</v>
          </cell>
          <cell r="C23">
            <v>23.5</v>
          </cell>
          <cell r="D23">
            <v>1528</v>
          </cell>
          <cell r="E23">
            <v>10465</v>
          </cell>
          <cell r="F23">
            <v>1692</v>
          </cell>
          <cell r="G23">
            <v>1798</v>
          </cell>
        </row>
        <row r="24">
          <cell r="A24">
            <v>2000</v>
          </cell>
          <cell r="B24" t="str">
            <v>Agosto</v>
          </cell>
          <cell r="C24">
            <v>24</v>
          </cell>
          <cell r="D24">
            <v>1332</v>
          </cell>
          <cell r="E24">
            <v>7899</v>
          </cell>
          <cell r="F24">
            <v>1256</v>
          </cell>
          <cell r="G24">
            <v>1337</v>
          </cell>
        </row>
        <row r="25">
          <cell r="A25">
            <v>2000</v>
          </cell>
          <cell r="B25" t="str">
            <v>Septiembre</v>
          </cell>
          <cell r="C25">
            <v>22</v>
          </cell>
          <cell r="D25">
            <v>1385</v>
          </cell>
          <cell r="E25">
            <v>8568</v>
          </cell>
          <cell r="F25">
            <v>1400</v>
          </cell>
          <cell r="G25">
            <v>1487</v>
          </cell>
        </row>
      </sheetData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 GENERAL"/>
      <sheetName val="RAZON SOCIAL"/>
      <sheetName val="TABLAS"/>
      <sheetName val="ESTUDIO"/>
      <sheetName val="INDICADORES"/>
      <sheetName val="ORGANIZACION PROVISIONAL"/>
      <sheetName val="NUMERO HORAS ORGANIZADAS"/>
      <sheetName val="organizacion del centro"/>
      <sheetName val="COSTES ESTRUCTURALES"/>
      <sheetName val="amortizaciones"/>
      <sheetName val="otros gastos"/>
      <sheetName val="consumibles higienicos"/>
      <sheetName val="cristales"/>
      <sheetName val="CUENTA DE EXPLOTACIÓN"/>
      <sheetName val="cuenta de resultados analitica"/>
      <sheetName val="DATOS VARIOS"/>
      <sheetName val="DATOS PERSON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C3" t="str">
            <v>Preu unitari</v>
          </cell>
          <cell r="G3" t="str">
            <v>Duracio de la amortitzacio en mesos</v>
          </cell>
        </row>
        <row r="4">
          <cell r="C4">
            <v>84.95</v>
          </cell>
          <cell r="G4">
            <v>48</v>
          </cell>
        </row>
        <row r="5">
          <cell r="C5">
            <v>0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0</v>
          </cell>
        </row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35">
          <cell r="G35" t="str">
            <v>TOTAL MENSUAL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 GENERAL"/>
      <sheetName val="Reestructuraciones"/>
      <sheetName val="RAZON SOCIAL"/>
      <sheetName val="RESUMEN RENDIMIENTOS"/>
      <sheetName val="TABLAS"/>
      <sheetName val="ESTUDIO TECNICO"/>
      <sheetName val="Distribución Turnos"/>
      <sheetName val="Desglose coste unitario"/>
      <sheetName val="Resumen Horas Limpieza"/>
      <sheetName val="INDICADORES"/>
      <sheetName val="DISTRIBUCIÓN"/>
      <sheetName val="DISTRIBUCIÓN COSTE"/>
      <sheetName val="INDICADORES VARIOS"/>
      <sheetName val="DESGLOSE ECONOMICO"/>
      <sheetName val="COSTES DE PERSONAL"/>
      <sheetName val="ORGANIZACION PROVISIONAL"/>
      <sheetName val="Resumen de Horas"/>
      <sheetName val="VALORACION DE COSTES"/>
      <sheetName val="Coste Estructura"/>
      <sheetName val="AMORTIZACIÓNES"/>
      <sheetName val="SUBCONTRATACIÓN"/>
      <sheetName val="CONSUMIBLES HIGIENICOS"/>
      <sheetName val="Tareas Especialista"/>
      <sheetName val="Cuenta de Explotación"/>
      <sheetName val="Cuenta de Resultados Analitica"/>
      <sheetName val="DATOS VARIOS"/>
      <sheetName val="DATOS PERSONAL"/>
      <sheetName val="Auditoria Externa"/>
    </sheetNames>
    <sheetDataSet>
      <sheetData sheetId="0"/>
      <sheetData sheetId="1"/>
      <sheetData sheetId="2"/>
      <sheetData sheetId="3"/>
      <sheetData sheetId="4">
        <row r="22">
          <cell r="D22">
            <v>0</v>
          </cell>
        </row>
        <row r="23">
          <cell r="D23" t="str">
            <v xml:space="preserve">Seis veces día 7/7 </v>
          </cell>
        </row>
        <row r="24">
          <cell r="D24" t="str">
            <v xml:space="preserve">Cinco veces día 7/7 </v>
          </cell>
        </row>
        <row r="25">
          <cell r="D25" t="str">
            <v xml:space="preserve">Cuatro veces día 7/7 </v>
          </cell>
        </row>
        <row r="26">
          <cell r="D26" t="str">
            <v xml:space="preserve">Tres veces día 7/7 </v>
          </cell>
        </row>
        <row r="27">
          <cell r="D27" t="str">
            <v xml:space="preserve">Dos veces día 7/7 </v>
          </cell>
        </row>
        <row r="28">
          <cell r="D28" t="str">
            <v>Diario 7/7</v>
          </cell>
        </row>
        <row r="29">
          <cell r="D29" t="str">
            <v>Seis veces día 6/7</v>
          </cell>
        </row>
        <row r="30">
          <cell r="D30" t="str">
            <v xml:space="preserve">Cinco veces día 6/7 </v>
          </cell>
        </row>
        <row r="31">
          <cell r="D31" t="str">
            <v xml:space="preserve">Cuatro veces día 6/7 </v>
          </cell>
        </row>
        <row r="32">
          <cell r="D32" t="str">
            <v xml:space="preserve">Tres veces día 6/7 </v>
          </cell>
        </row>
        <row r="33">
          <cell r="D33" t="str">
            <v>Dos veces día 6/7</v>
          </cell>
        </row>
        <row r="34">
          <cell r="D34" t="str">
            <v>Diario 6/7</v>
          </cell>
        </row>
        <row r="35">
          <cell r="D35" t="str">
            <v xml:space="preserve">Seis veces día 5/7 </v>
          </cell>
        </row>
        <row r="36">
          <cell r="D36" t="str">
            <v xml:space="preserve">Cinco veces día 5/7 </v>
          </cell>
        </row>
        <row r="37">
          <cell r="D37" t="str">
            <v xml:space="preserve">Cuatro veces día 5/7 </v>
          </cell>
        </row>
        <row r="38">
          <cell r="D38" t="str">
            <v xml:space="preserve">Tres veces día 5/7 </v>
          </cell>
        </row>
        <row r="39">
          <cell r="D39" t="str">
            <v>Dos veces día 5/7</v>
          </cell>
        </row>
        <row r="40">
          <cell r="D40" t="str">
            <v>Diario 5/7</v>
          </cell>
        </row>
        <row r="41">
          <cell r="D41" t="str">
            <v>Cuatro veces semana</v>
          </cell>
        </row>
        <row r="42">
          <cell r="D42" t="str">
            <v>Tres veces semana</v>
          </cell>
        </row>
        <row r="43">
          <cell r="D43" t="str">
            <v>Dos veces semana</v>
          </cell>
        </row>
        <row r="44">
          <cell r="D44" t="str">
            <v>Alterno 5/7</v>
          </cell>
        </row>
        <row r="45">
          <cell r="D45" t="str">
            <v xml:space="preserve">Alterno 6/7 </v>
          </cell>
        </row>
        <row r="46">
          <cell r="D46" t="str">
            <v xml:space="preserve">Alterno 7/7 </v>
          </cell>
        </row>
        <row r="47">
          <cell r="D47" t="str">
            <v>Semanal</v>
          </cell>
        </row>
        <row r="48">
          <cell r="D48" t="str">
            <v>Una vez cada dos semanas</v>
          </cell>
        </row>
        <row r="49">
          <cell r="D49" t="str">
            <v>Quincenal</v>
          </cell>
        </row>
        <row r="50">
          <cell r="D50" t="str">
            <v>Mensual</v>
          </cell>
        </row>
        <row r="51">
          <cell r="D51" t="str">
            <v>Diez veces al año</v>
          </cell>
        </row>
        <row r="52">
          <cell r="D52" t="str">
            <v>Bimensual</v>
          </cell>
        </row>
        <row r="53">
          <cell r="D53" t="str">
            <v>Cinco veces al año</v>
          </cell>
        </row>
        <row r="54">
          <cell r="D54" t="str">
            <v>Trimestral</v>
          </cell>
        </row>
        <row r="55">
          <cell r="D55" t="str">
            <v>Cuatrimestral</v>
          </cell>
        </row>
        <row r="56">
          <cell r="D56" t="str">
            <v>Semestral</v>
          </cell>
        </row>
        <row r="57">
          <cell r="D57" t="str">
            <v>Anual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sumen Estudios"/>
      <sheetName val="Resumen Grafico Global"/>
      <sheetName val="Resumen Grafico L1"/>
      <sheetName val="Resumen Grafico L2"/>
      <sheetName val="Resumen Grafico L3"/>
      <sheetName val="Resumen Grafico L4"/>
      <sheetName val="Resumen Grafico L5"/>
      <sheetName val="Resumen Grafico L6"/>
      <sheetName val="Resumen Grafico L7"/>
      <sheetName val="Resumen Grafico L8"/>
      <sheetName val="1"/>
      <sheetName val="2"/>
      <sheetName val="3"/>
      <sheetName val="5"/>
      <sheetName val="4"/>
      <sheetName val="6"/>
      <sheetName val="72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49"/>
      <sheetName val="65"/>
      <sheetName val="6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71"/>
      <sheetName val="40"/>
      <sheetName val="41"/>
      <sheetName val="42"/>
      <sheetName val="43"/>
      <sheetName val="44"/>
      <sheetName val="45"/>
      <sheetName val="46"/>
      <sheetName val="47"/>
      <sheetName val="48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7"/>
      <sheetName val="68"/>
      <sheetName val="69"/>
      <sheetName val="70"/>
      <sheetName val="RESUMEN"/>
      <sheetName val="TABLAS"/>
    </sheetNames>
    <sheetDataSet>
      <sheetData sheetId="0"/>
      <sheetData sheetId="1">
        <row r="8">
          <cell r="B8" t="str">
            <v>Almacen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E8" t="str">
            <v>Vestuarios Completos</v>
          </cell>
        </row>
      </sheetData>
      <sheetData sheetId="19">
        <row r="8">
          <cell r="E8" t="str">
            <v>Sala de reuniones</v>
          </cell>
        </row>
      </sheetData>
      <sheetData sheetId="20">
        <row r="8">
          <cell r="E8" t="str">
            <v>Laboratorios</v>
          </cell>
        </row>
      </sheetData>
      <sheetData sheetId="21">
        <row r="8">
          <cell r="E8" t="str">
            <v>Office</v>
          </cell>
        </row>
      </sheetData>
      <sheetData sheetId="22">
        <row r="8">
          <cell r="E8" t="str">
            <v>Parking interior P</v>
          </cell>
        </row>
      </sheetData>
      <sheetData sheetId="23">
        <row r="8">
          <cell r="E8" t="str">
            <v>Archivos</v>
          </cell>
        </row>
      </sheetData>
      <sheetData sheetId="24">
        <row r="8">
          <cell r="E8" t="str">
            <v>Baños</v>
          </cell>
        </row>
      </sheetData>
      <sheetData sheetId="25">
        <row r="8">
          <cell r="E8" t="str">
            <v>Vestuarios Completos</v>
          </cell>
        </row>
      </sheetData>
      <sheetData sheetId="26">
        <row r="8">
          <cell r="E8" t="str">
            <v>Escaleras</v>
          </cell>
        </row>
      </sheetData>
      <sheetData sheetId="27">
        <row r="8">
          <cell r="E8" t="str">
            <v>Archivos</v>
          </cell>
        </row>
      </sheetData>
      <sheetData sheetId="28">
        <row r="8">
          <cell r="E8" t="str">
            <v>Baños</v>
          </cell>
        </row>
      </sheetData>
      <sheetData sheetId="29">
        <row r="8">
          <cell r="E8" t="str">
            <v>Escaleras</v>
          </cell>
        </row>
      </sheetData>
      <sheetData sheetId="30">
        <row r="8">
          <cell r="E8" t="str">
            <v>Vestuarios Completos</v>
          </cell>
        </row>
      </sheetData>
      <sheetData sheetId="31">
        <row r="8">
          <cell r="E8" t="str">
            <v>Despachos</v>
          </cell>
        </row>
      </sheetData>
      <sheetData sheetId="32">
        <row r="8">
          <cell r="E8" t="str">
            <v>Vestuarios Completos</v>
          </cell>
        </row>
      </sheetData>
      <sheetData sheetId="33">
        <row r="8">
          <cell r="E8" t="str">
            <v>Despachos</v>
          </cell>
        </row>
      </sheetData>
      <sheetData sheetId="34">
        <row r="8">
          <cell r="E8" t="str">
            <v>Vestuarios Completos</v>
          </cell>
        </row>
      </sheetData>
      <sheetData sheetId="35">
        <row r="8">
          <cell r="E8" t="str">
            <v>Almacen</v>
          </cell>
        </row>
      </sheetData>
      <sheetData sheetId="36">
        <row r="8">
          <cell r="E8" t="str">
            <v>Pasillos</v>
          </cell>
        </row>
      </sheetData>
      <sheetData sheetId="37">
        <row r="8">
          <cell r="E8" t="str">
            <v>Escaleras</v>
          </cell>
        </row>
      </sheetData>
      <sheetData sheetId="38">
        <row r="8">
          <cell r="E8" t="str">
            <v>Despachos</v>
          </cell>
        </row>
      </sheetData>
      <sheetData sheetId="39">
        <row r="8">
          <cell r="E8" t="str">
            <v>Almacen</v>
          </cell>
        </row>
      </sheetData>
      <sheetData sheetId="40">
        <row r="8">
          <cell r="E8" t="str">
            <v>Vestibulos</v>
          </cell>
        </row>
      </sheetData>
      <sheetData sheetId="41">
        <row r="8">
          <cell r="E8" t="str">
            <v>Almacen</v>
          </cell>
        </row>
      </sheetData>
      <sheetData sheetId="42">
        <row r="8">
          <cell r="E8" t="str">
            <v>Baños</v>
          </cell>
        </row>
      </sheetData>
      <sheetData sheetId="43">
        <row r="8">
          <cell r="E8" t="str">
            <v>Baños</v>
          </cell>
        </row>
      </sheetData>
      <sheetData sheetId="44">
        <row r="8">
          <cell r="E8" t="str">
            <v>Sala de reuniones</v>
          </cell>
        </row>
      </sheetData>
      <sheetData sheetId="45">
        <row r="8">
          <cell r="E8" t="str">
            <v>Almacen</v>
          </cell>
        </row>
      </sheetData>
      <sheetData sheetId="46">
        <row r="8">
          <cell r="E8" t="str">
            <v>Despachos</v>
          </cell>
        </row>
      </sheetData>
      <sheetData sheetId="47">
        <row r="8">
          <cell r="E8" t="str">
            <v>Despachos</v>
          </cell>
        </row>
      </sheetData>
      <sheetData sheetId="48">
        <row r="8">
          <cell r="E8" t="str">
            <v>Vestibulos</v>
          </cell>
        </row>
      </sheetData>
      <sheetData sheetId="49">
        <row r="8">
          <cell r="E8" t="str">
            <v>Almacen</v>
          </cell>
        </row>
      </sheetData>
      <sheetData sheetId="50">
        <row r="8">
          <cell r="E8" t="str">
            <v>Sala Tecnica</v>
          </cell>
        </row>
      </sheetData>
      <sheetData sheetId="51">
        <row r="8">
          <cell r="E8" t="str">
            <v>Archivos</v>
          </cell>
        </row>
      </sheetData>
      <sheetData sheetId="52">
        <row r="8">
          <cell r="E8" t="str">
            <v>Despachos</v>
          </cell>
        </row>
      </sheetData>
      <sheetData sheetId="53">
        <row r="8">
          <cell r="E8" t="str">
            <v>Escaleras</v>
          </cell>
        </row>
      </sheetData>
      <sheetData sheetId="54">
        <row r="8">
          <cell r="E8" t="str">
            <v>Vestibulos</v>
          </cell>
        </row>
      </sheetData>
      <sheetData sheetId="55">
        <row r="8">
          <cell r="E8" t="str">
            <v>Despachos</v>
          </cell>
        </row>
      </sheetData>
      <sheetData sheetId="56">
        <row r="8">
          <cell r="E8" t="str">
            <v>Despachos</v>
          </cell>
        </row>
      </sheetData>
      <sheetData sheetId="57">
        <row r="8">
          <cell r="E8" t="str">
            <v>Despachos</v>
          </cell>
        </row>
      </sheetData>
      <sheetData sheetId="58">
        <row r="8">
          <cell r="E8" t="str">
            <v>Office</v>
          </cell>
        </row>
      </sheetData>
      <sheetData sheetId="59">
        <row r="8">
          <cell r="E8" t="str">
            <v>Despachos</v>
          </cell>
        </row>
      </sheetData>
      <sheetData sheetId="60">
        <row r="8">
          <cell r="E8" t="str">
            <v>Despachos</v>
          </cell>
        </row>
      </sheetData>
      <sheetData sheetId="61">
        <row r="8">
          <cell r="E8" t="str">
            <v>Sala Tecnica</v>
          </cell>
        </row>
      </sheetData>
      <sheetData sheetId="62">
        <row r="8">
          <cell r="E8" t="str">
            <v>Almacen</v>
          </cell>
        </row>
      </sheetData>
      <sheetData sheetId="63">
        <row r="8">
          <cell r="E8" t="str">
            <v>Baños</v>
          </cell>
        </row>
      </sheetData>
      <sheetData sheetId="64">
        <row r="8">
          <cell r="E8" t="str">
            <v>Office</v>
          </cell>
        </row>
      </sheetData>
      <sheetData sheetId="65">
        <row r="8">
          <cell r="E8" t="str">
            <v>Entrada Exterior</v>
          </cell>
        </row>
      </sheetData>
      <sheetData sheetId="66">
        <row r="8">
          <cell r="E8" t="str">
            <v>Escaleras</v>
          </cell>
        </row>
      </sheetData>
      <sheetData sheetId="67">
        <row r="8">
          <cell r="E8" t="str">
            <v>Escaleras</v>
          </cell>
        </row>
      </sheetData>
      <sheetData sheetId="68">
        <row r="8">
          <cell r="E8" t="str">
            <v>Baños</v>
          </cell>
        </row>
      </sheetData>
      <sheetData sheetId="69">
        <row r="8">
          <cell r="E8" t="str">
            <v>Taller</v>
          </cell>
        </row>
      </sheetData>
      <sheetData sheetId="70">
        <row r="8">
          <cell r="E8" t="str">
            <v>Pista Deportiva</v>
          </cell>
        </row>
      </sheetData>
      <sheetData sheetId="71">
        <row r="8">
          <cell r="E8" t="str">
            <v>Parquing Interior G</v>
          </cell>
        </row>
      </sheetData>
      <sheetData sheetId="72">
        <row r="8">
          <cell r="E8" t="str">
            <v>Escaleras</v>
          </cell>
        </row>
      </sheetData>
      <sheetData sheetId="73">
        <row r="8">
          <cell r="E8" t="str">
            <v>Vestuarios Completos</v>
          </cell>
        </row>
      </sheetData>
      <sheetData sheetId="74">
        <row r="8">
          <cell r="E8" t="str">
            <v>Pasillos</v>
          </cell>
        </row>
      </sheetData>
      <sheetData sheetId="75">
        <row r="8">
          <cell r="E8" t="str">
            <v>Pista Deportiva</v>
          </cell>
        </row>
      </sheetData>
      <sheetData sheetId="76">
        <row r="8">
          <cell r="E8" t="str">
            <v>Sala Gimnasia Diafana</v>
          </cell>
        </row>
      </sheetData>
      <sheetData sheetId="77">
        <row r="8">
          <cell r="E8" t="str">
            <v>Escaleras</v>
          </cell>
        </row>
      </sheetData>
      <sheetData sheetId="78">
        <row r="8">
          <cell r="E8" t="str">
            <v>Sala de reuniones</v>
          </cell>
        </row>
      </sheetData>
      <sheetData sheetId="79">
        <row r="8">
          <cell r="E8" t="str">
            <v>Vestibulos</v>
          </cell>
        </row>
      </sheetData>
      <sheetData sheetId="80">
        <row r="8">
          <cell r="E8" t="str">
            <v>Vestibulos</v>
          </cell>
        </row>
      </sheetData>
      <sheetData sheetId="81">
        <row r="8">
          <cell r="E8" t="str">
            <v>Vestibulos</v>
          </cell>
        </row>
      </sheetData>
      <sheetData sheetId="82"/>
      <sheetData sheetId="83">
        <row r="4">
          <cell r="U4">
            <v>0</v>
          </cell>
        </row>
      </sheetData>
      <sheetData sheetId="84">
        <row r="6">
          <cell r="D6">
            <v>0</v>
          </cell>
        </row>
        <row r="7">
          <cell r="D7" t="str">
            <v xml:space="preserve">Seis veces día 7/7 </v>
          </cell>
        </row>
        <row r="8">
          <cell r="D8" t="str">
            <v xml:space="preserve">Cinco veces día 7/7 </v>
          </cell>
        </row>
        <row r="9">
          <cell r="D9" t="str">
            <v xml:space="preserve">Cuatro veces día 7/7 </v>
          </cell>
        </row>
        <row r="10">
          <cell r="D10" t="str">
            <v xml:space="preserve">Tres veces día 7/7 </v>
          </cell>
        </row>
        <row r="11">
          <cell r="D11" t="str">
            <v xml:space="preserve">Dos veces día 7/7 </v>
          </cell>
        </row>
        <row r="12">
          <cell r="D12" t="str">
            <v>Diario 7/7</v>
          </cell>
        </row>
        <row r="13">
          <cell r="D13" t="str">
            <v>Seis veces día 6/7</v>
          </cell>
        </row>
        <row r="14">
          <cell r="D14" t="str">
            <v xml:space="preserve">Cinco veces día 6/7 </v>
          </cell>
        </row>
        <row r="15">
          <cell r="D15" t="str">
            <v xml:space="preserve">Cuatro veces día 6/7 </v>
          </cell>
        </row>
        <row r="16">
          <cell r="D16" t="str">
            <v xml:space="preserve">Tres veces día 6/7 </v>
          </cell>
        </row>
        <row r="17">
          <cell r="D17" t="str">
            <v>Dos veces día 6/7</v>
          </cell>
        </row>
        <row r="18">
          <cell r="D18" t="str">
            <v>Diario 6/7</v>
          </cell>
        </row>
        <row r="19">
          <cell r="D19" t="str">
            <v xml:space="preserve">Seis veces día 5/7 </v>
          </cell>
        </row>
        <row r="20">
          <cell r="D20" t="str">
            <v xml:space="preserve">Cinco veces día 5/7 </v>
          </cell>
        </row>
        <row r="21">
          <cell r="D21" t="str">
            <v xml:space="preserve">Cuatro veces día 5/7 </v>
          </cell>
        </row>
        <row r="22">
          <cell r="D22" t="str">
            <v xml:space="preserve">Tres veces día 5/7 </v>
          </cell>
        </row>
        <row r="23">
          <cell r="D23" t="str">
            <v>Dos veces día 5/7</v>
          </cell>
        </row>
        <row r="24">
          <cell r="D24" t="str">
            <v>Diario 5/7</v>
          </cell>
        </row>
        <row r="25">
          <cell r="D25" t="str">
            <v>Cuatro veces semana</v>
          </cell>
        </row>
        <row r="26">
          <cell r="D26" t="str">
            <v>Tres veces semana</v>
          </cell>
        </row>
        <row r="27">
          <cell r="D27" t="str">
            <v>Dos veces semana</v>
          </cell>
        </row>
        <row r="28">
          <cell r="D28" t="str">
            <v>Alterno 5/7</v>
          </cell>
        </row>
        <row r="29">
          <cell r="D29" t="str">
            <v xml:space="preserve">Alterno 6/7 </v>
          </cell>
        </row>
        <row r="30">
          <cell r="D30" t="str">
            <v xml:space="preserve">Alterno 7/7 </v>
          </cell>
        </row>
        <row r="31">
          <cell r="D31" t="str">
            <v>Semanal</v>
          </cell>
        </row>
        <row r="32">
          <cell r="D32" t="str">
            <v>Una vez cada dos semanas</v>
          </cell>
        </row>
        <row r="33">
          <cell r="D33" t="str">
            <v>Quincenal</v>
          </cell>
        </row>
        <row r="34">
          <cell r="D34" t="str">
            <v>Mensual</v>
          </cell>
        </row>
        <row r="35">
          <cell r="D35" t="str">
            <v>Diez veces al año</v>
          </cell>
        </row>
        <row r="36">
          <cell r="D36" t="str">
            <v>Bimensual</v>
          </cell>
        </row>
        <row r="37">
          <cell r="D37" t="str">
            <v>Cinco veces al año</v>
          </cell>
        </row>
        <row r="38">
          <cell r="D38" t="str">
            <v>Trimestral</v>
          </cell>
        </row>
        <row r="39">
          <cell r="D39" t="str">
            <v>Cuatrimestral</v>
          </cell>
        </row>
        <row r="40">
          <cell r="D40" t="str">
            <v>Semestral</v>
          </cell>
        </row>
        <row r="41">
          <cell r="D41" t="str">
            <v>Anual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ULES x PROV"/>
      <sheetName val="ESCANDALLO 2004"/>
      <sheetName val="Convenios"/>
      <sheetName val="T Madrid"/>
      <sheetName val="TAULES_x_PROV"/>
      <sheetName val="ESCANDALLO_2004"/>
      <sheetName val="T_Madrid"/>
      <sheetName val="amortizaciones"/>
    </sheetNames>
    <sheetDataSet>
      <sheetData sheetId="0"/>
      <sheetData sheetId="1"/>
      <sheetData sheetId="2">
        <row r="3">
          <cell r="A3" t="str">
            <v>A CORUÑA</v>
          </cell>
        </row>
        <row r="4">
          <cell r="A4" t="str">
            <v>ÁLAVA</v>
          </cell>
        </row>
        <row r="5">
          <cell r="A5" t="str">
            <v>ALBACETE</v>
          </cell>
        </row>
        <row r="6">
          <cell r="A6" t="str">
            <v>ALICANTE</v>
          </cell>
        </row>
        <row r="7">
          <cell r="A7" t="str">
            <v>ALMERÍA</v>
          </cell>
        </row>
        <row r="8">
          <cell r="A8" t="str">
            <v>ASTURIAS</v>
          </cell>
        </row>
        <row r="9">
          <cell r="A9" t="str">
            <v>ÁVILA</v>
          </cell>
        </row>
        <row r="10">
          <cell r="A10" t="str">
            <v>BADAJOZ</v>
          </cell>
        </row>
        <row r="11">
          <cell r="A11" t="str">
            <v>BALEARES</v>
          </cell>
        </row>
        <row r="12">
          <cell r="A12" t="str">
            <v>BARCELONA</v>
          </cell>
        </row>
        <row r="13">
          <cell r="A13" t="str">
            <v>BURGOS</v>
          </cell>
        </row>
        <row r="14">
          <cell r="A14" t="str">
            <v>CÁCERES</v>
          </cell>
        </row>
        <row r="15">
          <cell r="A15" t="str">
            <v>CÁDIZ</v>
          </cell>
        </row>
        <row r="16">
          <cell r="A16" t="str">
            <v>CANTABRIA</v>
          </cell>
        </row>
        <row r="17">
          <cell r="A17" t="str">
            <v>CASTELLÓN</v>
          </cell>
        </row>
        <row r="18">
          <cell r="A18" t="str">
            <v>CEUTA</v>
          </cell>
        </row>
        <row r="19">
          <cell r="A19" t="str">
            <v>CIUDAD REAL</v>
          </cell>
        </row>
        <row r="20">
          <cell r="A20" t="str">
            <v>CÓRDOBA</v>
          </cell>
        </row>
        <row r="21">
          <cell r="A21" t="str">
            <v>CUENCA</v>
          </cell>
        </row>
        <row r="22">
          <cell r="A22" t="str">
            <v>GIRONA</v>
          </cell>
        </row>
        <row r="23">
          <cell r="A23" t="str">
            <v>GRANADA</v>
          </cell>
        </row>
        <row r="24">
          <cell r="A24" t="str">
            <v>GUADALAJARA</v>
          </cell>
        </row>
        <row r="25">
          <cell r="A25" t="str">
            <v>GUIPÚZCOA</v>
          </cell>
        </row>
        <row r="26">
          <cell r="A26" t="str">
            <v>HUELVA</v>
          </cell>
        </row>
        <row r="27">
          <cell r="A27" t="str">
            <v>HUESCA</v>
          </cell>
        </row>
        <row r="28">
          <cell r="A28" t="str">
            <v>JAÉN</v>
          </cell>
        </row>
        <row r="29">
          <cell r="A29" t="str">
            <v>LA RIOJA</v>
          </cell>
        </row>
        <row r="30">
          <cell r="A30" t="str">
            <v>LAS PALMAS</v>
          </cell>
        </row>
        <row r="31">
          <cell r="A31" t="str">
            <v>LEÓN</v>
          </cell>
        </row>
        <row r="32">
          <cell r="A32" t="str">
            <v>LLEIDA</v>
          </cell>
        </row>
        <row r="33">
          <cell r="A33" t="str">
            <v>LUGO</v>
          </cell>
        </row>
        <row r="34">
          <cell r="A34" t="str">
            <v>MADRID</v>
          </cell>
        </row>
        <row r="35">
          <cell r="A35" t="str">
            <v>MÁLAGA</v>
          </cell>
        </row>
        <row r="36">
          <cell r="A36" t="str">
            <v>MELILLA</v>
          </cell>
        </row>
        <row r="37">
          <cell r="A37" t="str">
            <v>MURCIA</v>
          </cell>
        </row>
        <row r="38">
          <cell r="A38" t="str">
            <v>NAVARRA</v>
          </cell>
        </row>
        <row r="39">
          <cell r="A39" t="str">
            <v>OURENSE</v>
          </cell>
        </row>
        <row r="40">
          <cell r="A40" t="str">
            <v>PALENCIA</v>
          </cell>
        </row>
        <row r="41">
          <cell r="A41" t="str">
            <v>PONTEVEDRA</v>
          </cell>
        </row>
        <row r="42">
          <cell r="A42" t="str">
            <v>SALAMANCA</v>
          </cell>
        </row>
        <row r="43">
          <cell r="A43" t="str">
            <v>SEGOVIA</v>
          </cell>
        </row>
        <row r="44">
          <cell r="A44" t="str">
            <v>SEVILLA</v>
          </cell>
        </row>
        <row r="45">
          <cell r="A45" t="str">
            <v>SORIA</v>
          </cell>
        </row>
        <row r="46">
          <cell r="A46" t="str">
            <v>TARRAGONA</v>
          </cell>
        </row>
        <row r="47">
          <cell r="A47" t="str">
            <v>TENERIFE</v>
          </cell>
        </row>
        <row r="48">
          <cell r="A48" t="str">
            <v>TERUEL</v>
          </cell>
        </row>
        <row r="49">
          <cell r="A49" t="str">
            <v>TOLEDO</v>
          </cell>
        </row>
        <row r="50">
          <cell r="A50" t="str">
            <v>VALENCIA</v>
          </cell>
        </row>
        <row r="51">
          <cell r="A51" t="str">
            <v>VALLADOLID</v>
          </cell>
        </row>
        <row r="52">
          <cell r="A52" t="str">
            <v>VIZCAYA</v>
          </cell>
        </row>
        <row r="53">
          <cell r="A53" t="str">
            <v>ZAMORA</v>
          </cell>
        </row>
        <row r="54">
          <cell r="A54" t="str">
            <v>ZARAGOZA</v>
          </cell>
        </row>
        <row r="55">
          <cell r="A55" t="str">
            <v>A CORUÑA C.S.</v>
          </cell>
        </row>
        <row r="56">
          <cell r="A56" t="str">
            <v>ALICANTE C.S.</v>
          </cell>
        </row>
        <row r="57">
          <cell r="A57" t="str">
            <v>ASTURIAS TRANS.</v>
          </cell>
        </row>
        <row r="58">
          <cell r="A58" t="str">
            <v>OURENSE C.S.</v>
          </cell>
        </row>
        <row r="59">
          <cell r="A59" t="str">
            <v>SON DURETA</v>
          </cell>
        </row>
        <row r="60">
          <cell r="A60" t="str">
            <v>MADRID SIDERO</v>
          </cell>
        </row>
        <row r="61">
          <cell r="A61" t="str">
            <v>MÁLAGA AVO</v>
          </cell>
        </row>
        <row r="62">
          <cell r="A62" t="str">
            <v>TENERIFE AVO</v>
          </cell>
        </row>
        <row r="63">
          <cell r="A63" t="str">
            <v>RENFE</v>
          </cell>
        </row>
        <row r="64">
          <cell r="A64" t="str">
            <v>ARAGÓN SAS</v>
          </cell>
        </row>
      </sheetData>
      <sheetData sheetId="3"/>
      <sheetData sheetId="4"/>
      <sheetData sheetId="5"/>
      <sheetData sheetId="6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FERTA"/>
      <sheetName val="PERSONAL"/>
      <sheetName val="INVERSIONES"/>
      <sheetName val="Tabla_Salarial"/>
      <sheetName val="Hoja1"/>
      <sheetName val="Hoja2"/>
    </sheetNames>
    <sheetDataSet>
      <sheetData sheetId="0"/>
      <sheetData sheetId="1"/>
      <sheetData sheetId="2"/>
      <sheetData sheetId="3">
        <row r="4">
          <cell r="M4" t="str">
            <v>BARCELONA</v>
          </cell>
          <cell r="N4" t="str">
            <v>Responsable Equipo</v>
          </cell>
        </row>
        <row r="5">
          <cell r="M5" t="str">
            <v>GIRONA</v>
          </cell>
          <cell r="N5" t="str">
            <v>Especialista</v>
          </cell>
        </row>
        <row r="6">
          <cell r="M6" t="str">
            <v>MADRID</v>
          </cell>
          <cell r="N6" t="str">
            <v>Conductor -limpiador</v>
          </cell>
        </row>
        <row r="7">
          <cell r="M7" t="str">
            <v>LLEIDA</v>
          </cell>
          <cell r="N7" t="str">
            <v>Limpiador</v>
          </cell>
        </row>
        <row r="8">
          <cell r="M8" t="str">
            <v>TARRAGONA</v>
          </cell>
        </row>
        <row r="9">
          <cell r="M9" t="str">
            <v>VALENCIA</v>
          </cell>
        </row>
        <row r="10">
          <cell r="M10" t="str">
            <v>LEON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F5E3B-80D2-4722-9253-43FF5BFA6296}">
  <dimension ref="A1:C27"/>
  <sheetViews>
    <sheetView showGridLines="0" showRowColHeaders="0" workbookViewId="0"/>
  </sheetViews>
  <sheetFormatPr baseColWidth="10" defaultRowHeight="12.75"/>
  <cols>
    <col min="1" max="1" width="169.28515625" customWidth="1"/>
    <col min="2" max="2" width="10" customWidth="1"/>
    <col min="3" max="3" width="6.42578125" customWidth="1"/>
  </cols>
  <sheetData>
    <row r="1" spans="1:3">
      <c r="A1" s="144"/>
      <c r="B1" s="144"/>
      <c r="C1" s="144"/>
    </row>
    <row r="2" spans="1:3" ht="23.25">
      <c r="A2" s="143" t="s">
        <v>65</v>
      </c>
      <c r="B2" s="295" t="s">
        <v>21</v>
      </c>
      <c r="C2" s="295"/>
    </row>
    <row r="3" spans="1:3">
      <c r="A3" s="144"/>
      <c r="B3" s="144"/>
      <c r="C3" s="144"/>
    </row>
    <row r="4" spans="1:3">
      <c r="A4" s="145"/>
      <c r="B4" s="144"/>
      <c r="C4" s="144"/>
    </row>
    <row r="5" spans="1:3" ht="15.75">
      <c r="A5" s="146" t="s">
        <v>66</v>
      </c>
      <c r="B5" s="144"/>
      <c r="C5" s="144"/>
    </row>
    <row r="6" spans="1:3" ht="14.25">
      <c r="A6" s="147"/>
      <c r="B6" s="144"/>
      <c r="C6" s="144"/>
    </row>
    <row r="7" spans="1:3" ht="15">
      <c r="A7" s="148" t="s">
        <v>67</v>
      </c>
      <c r="B7" s="144"/>
      <c r="C7" s="144"/>
    </row>
    <row r="8" spans="1:3" ht="14.25">
      <c r="A8" s="147"/>
      <c r="B8" s="144"/>
      <c r="C8" s="144"/>
    </row>
    <row r="9" spans="1:3" ht="15">
      <c r="A9" s="148" t="s">
        <v>68</v>
      </c>
      <c r="B9" s="144"/>
      <c r="C9" s="144"/>
    </row>
    <row r="10" spans="1:3" ht="14.25">
      <c r="A10" s="147"/>
      <c r="B10" s="144"/>
      <c r="C10" s="144"/>
    </row>
    <row r="11" spans="1:3" ht="15">
      <c r="A11" s="148" t="s">
        <v>69</v>
      </c>
      <c r="B11" s="144"/>
      <c r="C11" s="144"/>
    </row>
    <row r="12" spans="1:3" ht="14.25">
      <c r="A12" s="147"/>
      <c r="B12" s="144"/>
      <c r="C12" s="144"/>
    </row>
    <row r="13" spans="1:3" ht="15">
      <c r="A13" s="148" t="s">
        <v>70</v>
      </c>
      <c r="B13" s="144"/>
      <c r="C13" s="144"/>
    </row>
    <row r="14" spans="1:3" ht="14.25">
      <c r="A14" s="147"/>
      <c r="B14" s="144"/>
      <c r="C14" s="144"/>
    </row>
    <row r="15" spans="1:3" ht="14.25">
      <c r="A15" s="147"/>
      <c r="B15" s="144"/>
      <c r="C15" s="144"/>
    </row>
    <row r="16" spans="1:3" ht="15.75">
      <c r="A16" s="146" t="s">
        <v>71</v>
      </c>
      <c r="B16" s="144"/>
      <c r="C16" s="144"/>
    </row>
    <row r="17" spans="1:3" ht="14.25">
      <c r="A17" s="147"/>
      <c r="B17" s="144"/>
      <c r="C17" s="144"/>
    </row>
    <row r="18" spans="1:3" ht="15.75">
      <c r="A18" s="149" t="s">
        <v>152</v>
      </c>
      <c r="B18" s="144"/>
      <c r="C18" s="144"/>
    </row>
    <row r="19" spans="1:3" ht="14.25">
      <c r="A19" s="147"/>
      <c r="B19" s="144"/>
      <c r="C19" s="144"/>
    </row>
    <row r="20" spans="1:3" ht="15">
      <c r="A20" s="148" t="s">
        <v>72</v>
      </c>
      <c r="B20" s="144"/>
      <c r="C20" s="144"/>
    </row>
    <row r="21" spans="1:3" ht="14.25">
      <c r="A21" s="147"/>
      <c r="B21" s="144"/>
      <c r="C21" s="144"/>
    </row>
    <row r="22" spans="1:3" ht="15.75">
      <c r="A22" s="146" t="s">
        <v>73</v>
      </c>
      <c r="B22" s="144"/>
      <c r="C22" s="144"/>
    </row>
    <row r="23" spans="1:3" ht="15">
      <c r="A23" s="148" t="s">
        <v>74</v>
      </c>
      <c r="B23" s="144"/>
      <c r="C23" s="144"/>
    </row>
    <row r="24" spans="1:3" ht="14.25">
      <c r="A24" s="150"/>
      <c r="B24" s="144"/>
      <c r="C24" s="144"/>
    </row>
    <row r="25" spans="1:3" ht="15">
      <c r="A25" s="151" t="s">
        <v>75</v>
      </c>
      <c r="B25" s="144"/>
      <c r="C25" s="144"/>
    </row>
    <row r="26" spans="1:3">
      <c r="A26" s="152"/>
      <c r="B26" s="144"/>
      <c r="C26" s="144"/>
    </row>
    <row r="27" spans="1:3">
      <c r="A27" s="144"/>
      <c r="B27" s="144"/>
      <c r="C27" s="144"/>
    </row>
  </sheetData>
  <sheetProtection algorithmName="SHA-512" hashValue="BjeBaMPdtslhT4bSi+rv3SamA5kBf+6NkBXBSDwheKrnSnu27CpXuKghsF3wNKAeFmhb2KPs2iL8Dkw1FUb7kw==" saltValue="HWrZ4b91DTwXfl6gMB1ABw==" spinCount="100000" sheet="1" objects="1" scenarios="1"/>
  <mergeCells count="1">
    <mergeCell ref="B2:C2"/>
  </mergeCells>
  <hyperlinks>
    <hyperlink ref="B2:C2" location="Inici!A1" display="Inici" xr:uid="{66B17898-DBAF-4122-8D75-F1EB7AA82E7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5" filterMode="1">
    <pageSetUpPr fitToPage="1"/>
  </sheetPr>
  <dimension ref="A1:BD105"/>
  <sheetViews>
    <sheetView zoomScaleNormal="100" workbookViewId="0">
      <pane xSplit="6" ySplit="7" topLeftCell="G17" activePane="bottomRight" state="frozen"/>
      <selection sqref="A1:AE1"/>
      <selection pane="topRight" sqref="A1:AE1"/>
      <selection pane="bottomLeft" sqref="A1:AE1"/>
      <selection pane="bottomRight" activeCell="G8" sqref="G8:G27"/>
    </sheetView>
  </sheetViews>
  <sheetFormatPr baseColWidth="10" defaultColWidth="11.42578125" defaultRowHeight="15"/>
  <cols>
    <col min="1" max="1" width="2.85546875" style="2" customWidth="1"/>
    <col min="2" max="2" width="18.5703125" style="2" customWidth="1"/>
    <col min="3" max="4" width="18.5703125" style="2" bestFit="1" customWidth="1"/>
    <col min="5" max="5" width="9.5703125" style="2" customWidth="1"/>
    <col min="6" max="6" width="10.42578125" style="2" bestFit="1" customWidth="1"/>
    <col min="7" max="7" width="10.28515625" style="2" customWidth="1"/>
    <col min="8" max="8" width="15.42578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7.710937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10.425781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6.85546875" style="2" bestFit="1" customWidth="1"/>
    <col min="33" max="33" width="7" style="2" bestFit="1" customWidth="1"/>
    <col min="34" max="34" width="7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10.28515625" style="2" customWidth="1"/>
    <col min="42" max="42" width="5.28515625" style="2" bestFit="1" customWidth="1"/>
    <col min="43" max="43" width="9.5703125" style="2" bestFit="1" customWidth="1"/>
    <col min="44" max="44" width="7.140625" style="2" bestFit="1" customWidth="1"/>
    <col min="45" max="45" width="6.140625" style="2" bestFit="1" customWidth="1"/>
    <col min="46" max="46" width="9.5703125" style="2" bestFit="1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Estudio'!D10</f>
        <v>Camp de Futbol Reddis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08" t="str">
        <f>'1'!AK3</f>
        <v>Vidres perimetre</v>
      </c>
      <c r="AL3" s="308"/>
      <c r="AM3" s="308"/>
      <c r="AN3" s="30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'1'!BA3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+L101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159">
        <f>+'Resumen Estudio'!H10</f>
        <v>11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'1'!AM4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BD101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1" t="s">
        <v>22</v>
      </c>
      <c r="C6" s="141" t="s">
        <v>8</v>
      </c>
      <c r="D6" s="141" t="s">
        <v>5</v>
      </c>
      <c r="E6" s="141" t="s">
        <v>23</v>
      </c>
      <c r="F6" s="141" t="s">
        <v>9</v>
      </c>
      <c r="G6" s="141" t="s">
        <v>24</v>
      </c>
      <c r="H6" s="141" t="s">
        <v>25</v>
      </c>
      <c r="I6" s="117"/>
      <c r="J6" s="117"/>
      <c r="K6" s="141" t="s">
        <v>26</v>
      </c>
      <c r="L6" s="141" t="s">
        <v>27</v>
      </c>
      <c r="M6" s="141" t="s">
        <v>28</v>
      </c>
      <c r="N6" s="141" t="s">
        <v>29</v>
      </c>
      <c r="O6" s="141" t="s">
        <v>30</v>
      </c>
      <c r="P6" s="141" t="s">
        <v>31</v>
      </c>
      <c r="Q6" s="141"/>
      <c r="R6" s="141" t="s">
        <v>37</v>
      </c>
      <c r="S6" s="141"/>
      <c r="T6" s="141" t="s">
        <v>38</v>
      </c>
      <c r="U6" s="141" t="s">
        <v>32</v>
      </c>
      <c r="V6" s="141" t="s">
        <v>33</v>
      </c>
      <c r="W6" s="141" t="s">
        <v>52</v>
      </c>
      <c r="X6" s="141" t="s">
        <v>34</v>
      </c>
      <c r="Y6" s="141" t="s">
        <v>10</v>
      </c>
      <c r="Z6" s="141" t="s">
        <v>35</v>
      </c>
      <c r="AA6" s="334" t="s">
        <v>36</v>
      </c>
      <c r="AB6" s="335"/>
      <c r="AC6" s="309" t="s">
        <v>39</v>
      </c>
      <c r="AD6" s="310"/>
      <c r="AE6" s="309" t="s">
        <v>40</v>
      </c>
      <c r="AF6" s="311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40"/>
      <c r="X7" s="117"/>
      <c r="Y7" s="117"/>
      <c r="Z7" s="117"/>
      <c r="AA7" s="117"/>
      <c r="AB7" s="117"/>
      <c r="AC7" s="117"/>
      <c r="AD7" s="117"/>
      <c r="AE7" s="117"/>
      <c r="AF7" s="117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83" t="s">
        <v>178</v>
      </c>
      <c r="C8" s="284" t="s">
        <v>305</v>
      </c>
      <c r="D8" s="281" t="s">
        <v>357</v>
      </c>
      <c r="E8" s="35" t="s">
        <v>126</v>
      </c>
      <c r="F8" s="36">
        <v>23</v>
      </c>
      <c r="G8" s="72"/>
      <c r="H8" s="71" t="s">
        <v>91</v>
      </c>
      <c r="I8" s="73">
        <f>IF(H8=Tablas!$B$5,Tablas!$C$5,VLOOKUP(H8,Tablas!$B$5:$D$40,2,FALSE))</f>
        <v>26</v>
      </c>
      <c r="J8" s="70">
        <f>IF(I8=0,"",VLOOKUP(I8,Tablas!$C$5:$D$40,2,FALSE))</f>
        <v>4.3452380952380958</v>
      </c>
      <c r="K8" s="37" t="str">
        <f t="shared" ref="K8:K56" si="1">IF(G8=0,"0",F8/G8)</f>
        <v>0</v>
      </c>
      <c r="L8" s="38">
        <f t="shared" ref="L8:L56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56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56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56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56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56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56" si="8">(IF($Y8=7,$K8,)+IF($Y8=21,$K8*3,)+IF($Y8=42,$K8*6,0)+IF($Y8=28,$K8*4,0)+IF($Y8=14,$K8*2,))*S8</f>
        <v>0</v>
      </c>
      <c r="U8" s="42">
        <f t="shared" ref="U8:U56" si="9">SUM(+L8+M8+N8+O8+P8+R8+T8)</f>
        <v>0</v>
      </c>
      <c r="V8" s="43">
        <f t="shared" ref="V8:V56" si="10">+U8*4.345</f>
        <v>0</v>
      </c>
      <c r="W8" s="190">
        <f t="shared" ref="W8:W71" si="11">$X$4</f>
        <v>11</v>
      </c>
      <c r="X8" s="44">
        <f t="shared" ref="X8:X56" si="12">IF(V8="","",W8*V8)</f>
        <v>0</v>
      </c>
      <c r="Y8" s="45">
        <f t="shared" ref="Y8:Y56" si="13">ROUND(J8/4.3452380952381,1)</f>
        <v>1</v>
      </c>
      <c r="Z8" s="46" t="s">
        <v>0</v>
      </c>
      <c r="AA8" s="39">
        <v>1</v>
      </c>
      <c r="AB8" s="47">
        <f t="shared" ref="AB8:AB56" si="14">+IF($Z8="M",$U8,IF($Z8="MT",$U8/2,IF(Z8="MN",$U8/2,IF($Z8="MTN",$U8/3,0))))*AA8</f>
        <v>0</v>
      </c>
      <c r="AC8" s="39">
        <v>1</v>
      </c>
      <c r="AD8" s="47">
        <f t="shared" ref="AD8:AD56" si="15">+IF($Z8="T",$U8,IF($Z8="MT",$U8/2,IF($Z8="TN",$U8/2,IF($Z8="MTN",$U8/3,0))))*AC8</f>
        <v>0</v>
      </c>
      <c r="AE8" s="39">
        <v>1</v>
      </c>
      <c r="AF8" s="47">
        <f t="shared" ref="AF8:AF56" si="16">+IF($Z8="N",$U8,IF($Z8="MN",$U8/2,IF($Z8="TN",$U8/2,IF($Z8="MTN",$U8/3,0))))*AE8</f>
        <v>0</v>
      </c>
      <c r="AG8" s="62"/>
      <c r="AH8" s="191">
        <f t="shared" ref="AH8:AH56" si="17">+$AI$4</f>
        <v>12</v>
      </c>
      <c r="AI8" s="49">
        <f t="shared" ref="AI8:AI56" si="18">IF(AJ$4=0,0,(AG8/AJ$4))</f>
        <v>0</v>
      </c>
      <c r="AJ8" s="50">
        <f t="shared" ref="AJ8:AJ56" si="19">IF(AJ$4=0,0,(AI8*AI$4/12))</f>
        <v>0</v>
      </c>
      <c r="AK8" s="62">
        <v>65</v>
      </c>
      <c r="AL8" s="191">
        <f t="shared" ref="AL8:AL56" si="20">+$AM$4</f>
        <v>4</v>
      </c>
      <c r="AM8" s="49">
        <f t="shared" ref="AM8:AM56" si="21">IF(AN$4=0,0,(AK8/AN$4))</f>
        <v>0</v>
      </c>
      <c r="AN8" s="50">
        <f t="shared" ref="AN8:AN56" si="22">IF(AN$4=0,0,(AM8*AM$4/12))</f>
        <v>0</v>
      </c>
      <c r="AO8" s="62">
        <v>23</v>
      </c>
      <c r="AP8" s="49">
        <f t="shared" ref="AP8:AP56" si="23">IF(AQ$4=0,0,(AO8/AQ$4))</f>
        <v>0</v>
      </c>
      <c r="AQ8" s="50">
        <f t="shared" ref="AQ8:AQ56" si="24">IF(AQ$4=0,0,(AP8*AP$4/12))</f>
        <v>0</v>
      </c>
      <c r="AR8" s="62"/>
      <c r="AS8" s="49">
        <f t="shared" ref="AS8:AS56" si="25">IF(AT$4=0,0,(AR8/AT$4))</f>
        <v>0</v>
      </c>
      <c r="AT8" s="50">
        <f t="shared" ref="AT8:AT56" si="26">IF(AT$4=0,0,(AS8*AS$4/12))</f>
        <v>0</v>
      </c>
      <c r="AU8" s="62"/>
      <c r="AV8" s="49">
        <f t="shared" ref="AV8:AV56" si="27">IF(AW$4=0,0,(AU8/AW$4))</f>
        <v>0</v>
      </c>
      <c r="AW8" s="50">
        <f t="shared" ref="AW8:AW56" si="28">IF(AW$4=0,0,(AV8*AV$4/12))</f>
        <v>0</v>
      </c>
      <c r="AX8" s="62">
        <v>23</v>
      </c>
      <c r="AY8" s="49">
        <f t="shared" ref="AY8:AY56" si="29">IF(AZ$4=0,0,(AX8/AZ$4))</f>
        <v>0</v>
      </c>
      <c r="AZ8" s="50">
        <f t="shared" ref="AZ8:AZ56" si="30">IF(AZ$4=0,0,(AY8*AY$4/12))</f>
        <v>0</v>
      </c>
      <c r="BA8" s="62"/>
      <c r="BB8" s="49">
        <f t="shared" ref="BB8:BB56" si="31">IF(BC$4=0,0,(BA8/BC$4))</f>
        <v>0</v>
      </c>
      <c r="BC8" s="50">
        <f t="shared" ref="BC8:BC56" si="32">IF(BC$4=0,0,(BB8*BB$4/12))</f>
        <v>0</v>
      </c>
      <c r="BD8" s="51">
        <f t="shared" ref="BD8:BD56" si="33">+AJ8+AN8+AQ8+AT8+AW8+AZ8+BC8</f>
        <v>0</v>
      </c>
    </row>
    <row r="9" spans="1:56">
      <c r="A9" s="32"/>
      <c r="B9" s="283" t="s">
        <v>178</v>
      </c>
      <c r="C9" s="284" t="s">
        <v>305</v>
      </c>
      <c r="D9" s="281" t="s">
        <v>358</v>
      </c>
      <c r="E9" s="35" t="s">
        <v>126</v>
      </c>
      <c r="F9" s="36">
        <v>14</v>
      </c>
      <c r="G9" s="72"/>
      <c r="H9" s="71" t="s">
        <v>91</v>
      </c>
      <c r="I9" s="73">
        <f>IF(H9=Tablas!$B$5,Tablas!$C$5,VLOOKUP(H9,Tablas!$B$5:$D$40,2,FALSE))</f>
        <v>26</v>
      </c>
      <c r="J9" s="70">
        <f>IF(I9=0,"",VLOOKUP(I9,Tablas!$C$5:$D$40,2,FALSE))</f>
        <v>4.3452380952380958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11</v>
      </c>
      <c r="X9" s="44">
        <f t="shared" si="12"/>
        <v>0</v>
      </c>
      <c r="Y9" s="45">
        <f t="shared" si="13"/>
        <v>1</v>
      </c>
      <c r="Z9" s="46" t="s">
        <v>0</v>
      </c>
      <c r="AA9" s="39">
        <v>1</v>
      </c>
      <c r="AB9" s="47">
        <f t="shared" si="14"/>
        <v>0</v>
      </c>
      <c r="AC9" s="39">
        <v>1</v>
      </c>
      <c r="AD9" s="47">
        <f t="shared" si="15"/>
        <v>0</v>
      </c>
      <c r="AE9" s="39">
        <v>1</v>
      </c>
      <c r="AF9" s="47">
        <f t="shared" si="16"/>
        <v>0</v>
      </c>
      <c r="AG9" s="62"/>
      <c r="AH9" s="191">
        <f t="shared" si="17"/>
        <v>12</v>
      </c>
      <c r="AI9" s="49">
        <f t="shared" si="18"/>
        <v>0</v>
      </c>
      <c r="AJ9" s="50">
        <f t="shared" si="19"/>
        <v>0</v>
      </c>
      <c r="AK9" s="62"/>
      <c r="AL9" s="191">
        <f t="shared" si="20"/>
        <v>4</v>
      </c>
      <c r="AM9" s="49">
        <f t="shared" si="21"/>
        <v>0</v>
      </c>
      <c r="AN9" s="50">
        <f t="shared" si="22"/>
        <v>0</v>
      </c>
      <c r="AO9" s="62">
        <v>14</v>
      </c>
      <c r="AP9" s="49">
        <f t="shared" si="23"/>
        <v>0</v>
      </c>
      <c r="AQ9" s="50">
        <f t="shared" si="24"/>
        <v>0</v>
      </c>
      <c r="AR9" s="62"/>
      <c r="AS9" s="49">
        <f t="shared" si="25"/>
        <v>0</v>
      </c>
      <c r="AT9" s="50">
        <f t="shared" si="26"/>
        <v>0</v>
      </c>
      <c r="AU9" s="62"/>
      <c r="AV9" s="49">
        <f t="shared" si="27"/>
        <v>0</v>
      </c>
      <c r="AW9" s="50">
        <f t="shared" si="28"/>
        <v>0</v>
      </c>
      <c r="AX9" s="62">
        <v>14</v>
      </c>
      <c r="AY9" s="49">
        <f t="shared" si="29"/>
        <v>0</v>
      </c>
      <c r="AZ9" s="50">
        <f t="shared" si="30"/>
        <v>0</v>
      </c>
      <c r="BA9" s="62"/>
      <c r="BB9" s="49">
        <f t="shared" si="31"/>
        <v>0</v>
      </c>
      <c r="BC9" s="50">
        <f t="shared" si="32"/>
        <v>0</v>
      </c>
      <c r="BD9" s="51">
        <f t="shared" si="33"/>
        <v>0</v>
      </c>
    </row>
    <row r="10" spans="1:56">
      <c r="A10" s="32"/>
      <c r="B10" s="283" t="s">
        <v>178</v>
      </c>
      <c r="C10" s="284" t="s">
        <v>305</v>
      </c>
      <c r="D10" s="281" t="s">
        <v>364</v>
      </c>
      <c r="E10" s="35" t="s">
        <v>126</v>
      </c>
      <c r="F10" s="36">
        <v>10</v>
      </c>
      <c r="G10" s="72"/>
      <c r="H10" s="71" t="s">
        <v>91</v>
      </c>
      <c r="I10" s="73">
        <f>IF(H10=Tablas!$B$5,Tablas!$C$5,VLOOKUP(H10,Tablas!$B$5:$D$40,2,FALSE))</f>
        <v>26</v>
      </c>
      <c r="J10" s="70">
        <f>IF(I10=0,"",VLOOKUP(I10,Tablas!$C$5:$D$40,2,FALSE))</f>
        <v>4.3452380952380958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11</v>
      </c>
      <c r="X10" s="44">
        <f t="shared" si="12"/>
        <v>0</v>
      </c>
      <c r="Y10" s="45">
        <f t="shared" si="13"/>
        <v>1</v>
      </c>
      <c r="Z10" s="46" t="s">
        <v>0</v>
      </c>
      <c r="AA10" s="39">
        <v>1</v>
      </c>
      <c r="AB10" s="47">
        <f t="shared" si="14"/>
        <v>0</v>
      </c>
      <c r="AC10" s="39">
        <v>1</v>
      </c>
      <c r="AD10" s="47">
        <f t="shared" si="15"/>
        <v>0</v>
      </c>
      <c r="AE10" s="39">
        <v>1</v>
      </c>
      <c r="AF10" s="47">
        <f t="shared" si="16"/>
        <v>0</v>
      </c>
      <c r="AG10" s="62"/>
      <c r="AH10" s="191">
        <f t="shared" si="17"/>
        <v>12</v>
      </c>
      <c r="AI10" s="49">
        <f t="shared" si="18"/>
        <v>0</v>
      </c>
      <c r="AJ10" s="50">
        <f t="shared" si="19"/>
        <v>0</v>
      </c>
      <c r="AK10" s="62"/>
      <c r="AL10" s="191">
        <f t="shared" si="20"/>
        <v>4</v>
      </c>
      <c r="AM10" s="49">
        <f t="shared" si="21"/>
        <v>0</v>
      </c>
      <c r="AN10" s="50">
        <f t="shared" si="22"/>
        <v>0</v>
      </c>
      <c r="AO10" s="62">
        <v>10</v>
      </c>
      <c r="AP10" s="49">
        <f t="shared" si="23"/>
        <v>0</v>
      </c>
      <c r="AQ10" s="50">
        <f t="shared" si="24"/>
        <v>0</v>
      </c>
      <c r="AR10" s="62"/>
      <c r="AS10" s="49">
        <f t="shared" si="25"/>
        <v>0</v>
      </c>
      <c r="AT10" s="50">
        <f t="shared" si="26"/>
        <v>0</v>
      </c>
      <c r="AU10" s="62"/>
      <c r="AV10" s="49">
        <f t="shared" si="27"/>
        <v>0</v>
      </c>
      <c r="AW10" s="50">
        <f t="shared" si="28"/>
        <v>0</v>
      </c>
      <c r="AX10" s="62">
        <v>10</v>
      </c>
      <c r="AY10" s="49">
        <f t="shared" si="29"/>
        <v>0</v>
      </c>
      <c r="AZ10" s="50">
        <f t="shared" si="30"/>
        <v>0</v>
      </c>
      <c r="BA10" s="62"/>
      <c r="BB10" s="49">
        <f t="shared" si="31"/>
        <v>0</v>
      </c>
      <c r="BC10" s="50">
        <f t="shared" si="32"/>
        <v>0</v>
      </c>
      <c r="BD10" s="51">
        <f t="shared" si="33"/>
        <v>0</v>
      </c>
    </row>
    <row r="11" spans="1:56">
      <c r="A11" s="32"/>
      <c r="B11" s="283" t="s">
        <v>178</v>
      </c>
      <c r="C11" s="284" t="s">
        <v>305</v>
      </c>
      <c r="D11" s="281" t="s">
        <v>359</v>
      </c>
      <c r="E11" s="35" t="s">
        <v>126</v>
      </c>
      <c r="F11" s="36">
        <v>22</v>
      </c>
      <c r="G11" s="72"/>
      <c r="H11" s="71" t="s">
        <v>91</v>
      </c>
      <c r="I11" s="73">
        <f>IF(H11=Tablas!$B$5,Tablas!$C$5,VLOOKUP(H11,Tablas!$B$5:$D$40,2,FALSE))</f>
        <v>26</v>
      </c>
      <c r="J11" s="70">
        <f>IF(I11=0,"",VLOOKUP(I11,Tablas!$C$5:$D$40,2,FALSE))</f>
        <v>4.3452380952380958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11</v>
      </c>
      <c r="X11" s="44">
        <f t="shared" si="12"/>
        <v>0</v>
      </c>
      <c r="Y11" s="45">
        <f t="shared" si="13"/>
        <v>1</v>
      </c>
      <c r="Z11" s="46" t="s">
        <v>0</v>
      </c>
      <c r="AA11" s="39">
        <v>1</v>
      </c>
      <c r="AB11" s="47">
        <f t="shared" si="14"/>
        <v>0</v>
      </c>
      <c r="AC11" s="39">
        <v>1</v>
      </c>
      <c r="AD11" s="47">
        <f t="shared" si="15"/>
        <v>0</v>
      </c>
      <c r="AE11" s="39">
        <v>1</v>
      </c>
      <c r="AF11" s="47">
        <f t="shared" si="16"/>
        <v>0</v>
      </c>
      <c r="AG11" s="62"/>
      <c r="AH11" s="191">
        <f t="shared" si="17"/>
        <v>12</v>
      </c>
      <c r="AI11" s="49">
        <f t="shared" si="18"/>
        <v>0</v>
      </c>
      <c r="AJ11" s="50">
        <f t="shared" si="19"/>
        <v>0</v>
      </c>
      <c r="AK11" s="62"/>
      <c r="AL11" s="191">
        <f t="shared" si="20"/>
        <v>4</v>
      </c>
      <c r="AM11" s="49">
        <f t="shared" si="21"/>
        <v>0</v>
      </c>
      <c r="AN11" s="50">
        <f t="shared" si="22"/>
        <v>0</v>
      </c>
      <c r="AO11" s="62">
        <v>22</v>
      </c>
      <c r="AP11" s="49">
        <f t="shared" si="23"/>
        <v>0</v>
      </c>
      <c r="AQ11" s="50">
        <f t="shared" si="24"/>
        <v>0</v>
      </c>
      <c r="AR11" s="62"/>
      <c r="AS11" s="49">
        <f t="shared" si="25"/>
        <v>0</v>
      </c>
      <c r="AT11" s="50">
        <f t="shared" si="26"/>
        <v>0</v>
      </c>
      <c r="AU11" s="62"/>
      <c r="AV11" s="49">
        <f t="shared" si="27"/>
        <v>0</v>
      </c>
      <c r="AW11" s="50">
        <f t="shared" si="28"/>
        <v>0</v>
      </c>
      <c r="AX11" s="62">
        <v>22</v>
      </c>
      <c r="AY11" s="49">
        <f t="shared" si="29"/>
        <v>0</v>
      </c>
      <c r="AZ11" s="50">
        <f t="shared" si="30"/>
        <v>0</v>
      </c>
      <c r="BA11" s="62"/>
      <c r="BB11" s="49">
        <f t="shared" si="31"/>
        <v>0</v>
      </c>
      <c r="BC11" s="50">
        <f t="shared" si="32"/>
        <v>0</v>
      </c>
      <c r="BD11" s="51">
        <f t="shared" si="33"/>
        <v>0</v>
      </c>
    </row>
    <row r="12" spans="1:56">
      <c r="A12" s="32"/>
      <c r="B12" s="283" t="s">
        <v>178</v>
      </c>
      <c r="C12" s="284" t="s">
        <v>305</v>
      </c>
      <c r="D12" s="281" t="s">
        <v>431</v>
      </c>
      <c r="E12" s="35" t="s">
        <v>126</v>
      </c>
      <c r="F12" s="36">
        <v>7</v>
      </c>
      <c r="G12" s="72"/>
      <c r="H12" s="71" t="s">
        <v>120</v>
      </c>
      <c r="I12" s="73">
        <f>IF(H12=Tablas!$B$5,Tablas!$C$5,VLOOKUP(H12,Tablas!$B$5:$D$40,2,FALSE))</f>
        <v>28</v>
      </c>
      <c r="J12" s="70">
        <f>IF(I12=0,"",VLOOKUP(I12,Tablas!$C$5:$D$40,2,FALSE))</f>
        <v>2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11</v>
      </c>
      <c r="X12" s="44">
        <f t="shared" si="12"/>
        <v>0</v>
      </c>
      <c r="Y12" s="45">
        <f t="shared" si="13"/>
        <v>0.5</v>
      </c>
      <c r="Z12" s="46" t="s">
        <v>0</v>
      </c>
      <c r="AA12" s="39">
        <v>1</v>
      </c>
      <c r="AB12" s="47">
        <f t="shared" si="14"/>
        <v>0</v>
      </c>
      <c r="AC12" s="39">
        <v>1</v>
      </c>
      <c r="AD12" s="47">
        <f t="shared" si="15"/>
        <v>0</v>
      </c>
      <c r="AE12" s="39">
        <v>1</v>
      </c>
      <c r="AF12" s="47">
        <f t="shared" si="16"/>
        <v>0</v>
      </c>
      <c r="AG12" s="62"/>
      <c r="AH12" s="191">
        <f t="shared" si="17"/>
        <v>12</v>
      </c>
      <c r="AI12" s="49">
        <f t="shared" si="18"/>
        <v>0</v>
      </c>
      <c r="AJ12" s="50">
        <f t="shared" si="19"/>
        <v>0</v>
      </c>
      <c r="AK12" s="62"/>
      <c r="AL12" s="191">
        <f t="shared" si="20"/>
        <v>4</v>
      </c>
      <c r="AM12" s="49">
        <f t="shared" si="21"/>
        <v>0</v>
      </c>
      <c r="AN12" s="50">
        <f t="shared" si="22"/>
        <v>0</v>
      </c>
      <c r="AO12" s="62">
        <v>7</v>
      </c>
      <c r="AP12" s="49">
        <f t="shared" si="23"/>
        <v>0</v>
      </c>
      <c r="AQ12" s="50">
        <f t="shared" si="24"/>
        <v>0</v>
      </c>
      <c r="AR12" s="62">
        <v>1.75</v>
      </c>
      <c r="AS12" s="49">
        <f t="shared" si="25"/>
        <v>0</v>
      </c>
      <c r="AT12" s="50">
        <f t="shared" si="26"/>
        <v>0</v>
      </c>
      <c r="AU12" s="62"/>
      <c r="AV12" s="49">
        <f t="shared" si="27"/>
        <v>0</v>
      </c>
      <c r="AW12" s="50">
        <f t="shared" si="28"/>
        <v>0</v>
      </c>
      <c r="AX12" s="62">
        <v>7</v>
      </c>
      <c r="AY12" s="49">
        <f t="shared" si="29"/>
        <v>0</v>
      </c>
      <c r="AZ12" s="50">
        <f t="shared" si="30"/>
        <v>0</v>
      </c>
      <c r="BA12" s="62"/>
      <c r="BB12" s="49">
        <f t="shared" si="31"/>
        <v>0</v>
      </c>
      <c r="BC12" s="50">
        <f t="shared" si="32"/>
        <v>0</v>
      </c>
      <c r="BD12" s="51">
        <f t="shared" si="33"/>
        <v>0</v>
      </c>
    </row>
    <row r="13" spans="1:56">
      <c r="A13" s="32"/>
      <c r="B13" s="283" t="s">
        <v>178</v>
      </c>
      <c r="C13" s="284" t="s">
        <v>305</v>
      </c>
      <c r="D13" s="281" t="s">
        <v>432</v>
      </c>
      <c r="E13" s="35" t="s">
        <v>126</v>
      </c>
      <c r="F13" s="36">
        <v>7</v>
      </c>
      <c r="G13" s="72"/>
      <c r="H13" s="71" t="s">
        <v>120</v>
      </c>
      <c r="I13" s="73">
        <f>IF(H13=Tablas!$B$5,Tablas!$C$5,VLOOKUP(H13,Tablas!$B$5:$D$40,2,FALSE))</f>
        <v>28</v>
      </c>
      <c r="J13" s="70">
        <f>IF(I13=0,"",VLOOKUP(I13,Tablas!$C$5:$D$40,2,FALSE))</f>
        <v>2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11</v>
      </c>
      <c r="X13" s="44">
        <f t="shared" si="12"/>
        <v>0</v>
      </c>
      <c r="Y13" s="45">
        <f t="shared" si="13"/>
        <v>0.5</v>
      </c>
      <c r="Z13" s="46" t="s">
        <v>0</v>
      </c>
      <c r="AA13" s="39">
        <v>1</v>
      </c>
      <c r="AB13" s="47">
        <f t="shared" si="14"/>
        <v>0</v>
      </c>
      <c r="AC13" s="39">
        <v>1</v>
      </c>
      <c r="AD13" s="47">
        <f t="shared" si="15"/>
        <v>0</v>
      </c>
      <c r="AE13" s="39">
        <v>1</v>
      </c>
      <c r="AF13" s="47">
        <f t="shared" si="16"/>
        <v>0</v>
      </c>
      <c r="AG13" s="62"/>
      <c r="AH13" s="191">
        <f t="shared" si="17"/>
        <v>12</v>
      </c>
      <c r="AI13" s="49">
        <f t="shared" si="18"/>
        <v>0</v>
      </c>
      <c r="AJ13" s="50">
        <f t="shared" si="19"/>
        <v>0</v>
      </c>
      <c r="AK13" s="62"/>
      <c r="AL13" s="191">
        <f t="shared" si="20"/>
        <v>4</v>
      </c>
      <c r="AM13" s="49">
        <f t="shared" si="21"/>
        <v>0</v>
      </c>
      <c r="AN13" s="50">
        <f t="shared" si="22"/>
        <v>0</v>
      </c>
      <c r="AO13" s="62">
        <v>7</v>
      </c>
      <c r="AP13" s="49">
        <f t="shared" si="23"/>
        <v>0</v>
      </c>
      <c r="AQ13" s="50">
        <f t="shared" si="24"/>
        <v>0</v>
      </c>
      <c r="AR13" s="62"/>
      <c r="AS13" s="49">
        <f t="shared" si="25"/>
        <v>0</v>
      </c>
      <c r="AT13" s="50">
        <f t="shared" si="26"/>
        <v>0</v>
      </c>
      <c r="AU13" s="62"/>
      <c r="AV13" s="49">
        <f t="shared" si="27"/>
        <v>0</v>
      </c>
      <c r="AW13" s="50">
        <f t="shared" si="28"/>
        <v>0</v>
      </c>
      <c r="AX13" s="62">
        <v>7</v>
      </c>
      <c r="AY13" s="49">
        <f t="shared" si="29"/>
        <v>0</v>
      </c>
      <c r="AZ13" s="50">
        <f t="shared" si="30"/>
        <v>0</v>
      </c>
      <c r="BA13" s="62"/>
      <c r="BB13" s="49">
        <f t="shared" si="31"/>
        <v>0</v>
      </c>
      <c r="BC13" s="50">
        <f t="shared" si="32"/>
        <v>0</v>
      </c>
      <c r="BD13" s="51">
        <f t="shared" si="33"/>
        <v>0</v>
      </c>
    </row>
    <row r="14" spans="1:56">
      <c r="A14" s="32"/>
      <c r="B14" s="283" t="s">
        <v>178</v>
      </c>
      <c r="C14" s="284" t="s">
        <v>305</v>
      </c>
      <c r="D14" s="281" t="s">
        <v>339</v>
      </c>
      <c r="E14" s="35" t="s">
        <v>126</v>
      </c>
      <c r="F14" s="36">
        <v>21</v>
      </c>
      <c r="G14" s="72"/>
      <c r="H14" s="71" t="s">
        <v>120</v>
      </c>
      <c r="I14" s="73">
        <f>IF(H14=Tablas!$B$5,Tablas!$C$5,VLOOKUP(H14,Tablas!$B$5:$D$40,2,FALSE))</f>
        <v>28</v>
      </c>
      <c r="J14" s="70">
        <f>IF(I14=0,"",VLOOKUP(I14,Tablas!$C$5:$D$40,2,FALSE))</f>
        <v>2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11</v>
      </c>
      <c r="X14" s="44">
        <f t="shared" si="12"/>
        <v>0</v>
      </c>
      <c r="Y14" s="45">
        <f t="shared" si="13"/>
        <v>0.5</v>
      </c>
      <c r="Z14" s="46" t="s">
        <v>0</v>
      </c>
      <c r="AA14" s="39">
        <v>1</v>
      </c>
      <c r="AB14" s="47">
        <f t="shared" si="14"/>
        <v>0</v>
      </c>
      <c r="AC14" s="39">
        <v>1</v>
      </c>
      <c r="AD14" s="47">
        <f t="shared" si="15"/>
        <v>0</v>
      </c>
      <c r="AE14" s="39">
        <v>1</v>
      </c>
      <c r="AF14" s="47">
        <f t="shared" si="16"/>
        <v>0</v>
      </c>
      <c r="AG14" s="62"/>
      <c r="AH14" s="191">
        <f t="shared" si="17"/>
        <v>12</v>
      </c>
      <c r="AI14" s="49">
        <f t="shared" si="18"/>
        <v>0</v>
      </c>
      <c r="AJ14" s="50">
        <f t="shared" si="19"/>
        <v>0</v>
      </c>
      <c r="AK14" s="62"/>
      <c r="AL14" s="191">
        <f t="shared" si="20"/>
        <v>4</v>
      </c>
      <c r="AM14" s="49">
        <f t="shared" si="21"/>
        <v>0</v>
      </c>
      <c r="AN14" s="50">
        <f t="shared" si="22"/>
        <v>0</v>
      </c>
      <c r="AO14" s="62">
        <v>21</v>
      </c>
      <c r="AP14" s="49">
        <f t="shared" si="23"/>
        <v>0</v>
      </c>
      <c r="AQ14" s="50">
        <f t="shared" si="24"/>
        <v>0</v>
      </c>
      <c r="AR14" s="62"/>
      <c r="AS14" s="49">
        <f t="shared" si="25"/>
        <v>0</v>
      </c>
      <c r="AT14" s="50">
        <f t="shared" si="26"/>
        <v>0</v>
      </c>
      <c r="AU14" s="62"/>
      <c r="AV14" s="49">
        <f t="shared" si="27"/>
        <v>0</v>
      </c>
      <c r="AW14" s="50">
        <f t="shared" si="28"/>
        <v>0</v>
      </c>
      <c r="AX14" s="62">
        <v>21</v>
      </c>
      <c r="AY14" s="49">
        <f t="shared" si="29"/>
        <v>0</v>
      </c>
      <c r="AZ14" s="50">
        <f t="shared" si="30"/>
        <v>0</v>
      </c>
      <c r="BA14" s="62"/>
      <c r="BB14" s="49">
        <f t="shared" si="31"/>
        <v>0</v>
      </c>
      <c r="BC14" s="50">
        <f t="shared" si="32"/>
        <v>0</v>
      </c>
      <c r="BD14" s="51">
        <f t="shared" si="33"/>
        <v>0</v>
      </c>
    </row>
    <row r="15" spans="1:56">
      <c r="A15" s="32"/>
      <c r="B15" s="283" t="s">
        <v>178</v>
      </c>
      <c r="C15" s="284" t="s">
        <v>305</v>
      </c>
      <c r="D15" s="281" t="s">
        <v>433</v>
      </c>
      <c r="E15" s="35" t="s">
        <v>126</v>
      </c>
      <c r="F15" s="36">
        <v>11</v>
      </c>
      <c r="G15" s="72"/>
      <c r="H15" s="71" t="s">
        <v>120</v>
      </c>
      <c r="I15" s="73">
        <f>IF(H15=Tablas!$B$5,Tablas!$C$5,VLOOKUP(H15,Tablas!$B$5:$D$40,2,FALSE))</f>
        <v>28</v>
      </c>
      <c r="J15" s="70">
        <f>IF(I15=0,"",VLOOKUP(I15,Tablas!$C$5:$D$40,2,FALSE))</f>
        <v>2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11</v>
      </c>
      <c r="X15" s="44">
        <f t="shared" si="12"/>
        <v>0</v>
      </c>
      <c r="Y15" s="45">
        <f t="shared" si="13"/>
        <v>0.5</v>
      </c>
      <c r="Z15" s="46" t="s">
        <v>0</v>
      </c>
      <c r="AA15" s="39">
        <v>1</v>
      </c>
      <c r="AB15" s="47">
        <f t="shared" si="14"/>
        <v>0</v>
      </c>
      <c r="AC15" s="39">
        <v>1</v>
      </c>
      <c r="AD15" s="47">
        <f t="shared" si="15"/>
        <v>0</v>
      </c>
      <c r="AE15" s="39">
        <v>1</v>
      </c>
      <c r="AF15" s="47">
        <f t="shared" si="16"/>
        <v>0</v>
      </c>
      <c r="AG15" s="62"/>
      <c r="AH15" s="191">
        <f t="shared" si="17"/>
        <v>12</v>
      </c>
      <c r="AI15" s="49">
        <f t="shared" si="18"/>
        <v>0</v>
      </c>
      <c r="AJ15" s="50">
        <f t="shared" si="19"/>
        <v>0</v>
      </c>
      <c r="AK15" s="62"/>
      <c r="AL15" s="191">
        <f t="shared" si="20"/>
        <v>4</v>
      </c>
      <c r="AM15" s="49">
        <f t="shared" si="21"/>
        <v>0</v>
      </c>
      <c r="AN15" s="50">
        <f t="shared" si="22"/>
        <v>0</v>
      </c>
      <c r="AO15" s="62">
        <v>11</v>
      </c>
      <c r="AP15" s="49">
        <f t="shared" si="23"/>
        <v>0</v>
      </c>
      <c r="AQ15" s="50">
        <f t="shared" si="24"/>
        <v>0</v>
      </c>
      <c r="AR15" s="62"/>
      <c r="AS15" s="49">
        <f t="shared" si="25"/>
        <v>0</v>
      </c>
      <c r="AT15" s="50">
        <f t="shared" si="26"/>
        <v>0</v>
      </c>
      <c r="AU15" s="62"/>
      <c r="AV15" s="49">
        <f t="shared" si="27"/>
        <v>0</v>
      </c>
      <c r="AW15" s="50">
        <f t="shared" si="28"/>
        <v>0</v>
      </c>
      <c r="AX15" s="62">
        <v>11</v>
      </c>
      <c r="AY15" s="49">
        <f t="shared" si="29"/>
        <v>0</v>
      </c>
      <c r="AZ15" s="50">
        <f t="shared" si="30"/>
        <v>0</v>
      </c>
      <c r="BA15" s="62"/>
      <c r="BB15" s="49">
        <f t="shared" si="31"/>
        <v>0</v>
      </c>
      <c r="BC15" s="50">
        <f t="shared" si="32"/>
        <v>0</v>
      </c>
      <c r="BD15" s="51">
        <f t="shared" si="33"/>
        <v>0</v>
      </c>
    </row>
    <row r="16" spans="1:56">
      <c r="A16" s="32"/>
      <c r="B16" s="283" t="s">
        <v>178</v>
      </c>
      <c r="C16" s="284" t="s">
        <v>305</v>
      </c>
      <c r="D16" s="281" t="s">
        <v>434</v>
      </c>
      <c r="E16" s="35" t="s">
        <v>126</v>
      </c>
      <c r="F16" s="36">
        <v>35</v>
      </c>
      <c r="G16" s="72"/>
      <c r="H16" s="71" t="s">
        <v>120</v>
      </c>
      <c r="I16" s="73">
        <f>IF(H16=Tablas!$B$5,Tablas!$C$5,VLOOKUP(H16,Tablas!$B$5:$D$40,2,FALSE))</f>
        <v>28</v>
      </c>
      <c r="J16" s="70">
        <f>IF(I16=0,"",VLOOKUP(I16,Tablas!$C$5:$D$40,2,FALSE))</f>
        <v>2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11</v>
      </c>
      <c r="X16" s="44">
        <f t="shared" si="12"/>
        <v>0</v>
      </c>
      <c r="Y16" s="45">
        <f t="shared" si="13"/>
        <v>0.5</v>
      </c>
      <c r="Z16" s="46" t="s">
        <v>0</v>
      </c>
      <c r="AA16" s="39">
        <v>1</v>
      </c>
      <c r="AB16" s="47">
        <f t="shared" si="14"/>
        <v>0</v>
      </c>
      <c r="AC16" s="39">
        <v>1</v>
      </c>
      <c r="AD16" s="47">
        <f t="shared" si="15"/>
        <v>0</v>
      </c>
      <c r="AE16" s="39">
        <v>1</v>
      </c>
      <c r="AF16" s="47">
        <f t="shared" si="16"/>
        <v>0</v>
      </c>
      <c r="AG16" s="62"/>
      <c r="AH16" s="191">
        <f t="shared" si="17"/>
        <v>12</v>
      </c>
      <c r="AI16" s="49">
        <f t="shared" si="18"/>
        <v>0</v>
      </c>
      <c r="AJ16" s="50">
        <f t="shared" si="19"/>
        <v>0</v>
      </c>
      <c r="AK16" s="62"/>
      <c r="AL16" s="191">
        <f t="shared" si="20"/>
        <v>4</v>
      </c>
      <c r="AM16" s="49">
        <f t="shared" si="21"/>
        <v>0</v>
      </c>
      <c r="AN16" s="50">
        <f t="shared" si="22"/>
        <v>0</v>
      </c>
      <c r="AO16" s="62">
        <v>35</v>
      </c>
      <c r="AP16" s="49">
        <f t="shared" si="23"/>
        <v>0</v>
      </c>
      <c r="AQ16" s="50">
        <f t="shared" si="24"/>
        <v>0</v>
      </c>
      <c r="AR16" s="62"/>
      <c r="AS16" s="49">
        <f t="shared" si="25"/>
        <v>0</v>
      </c>
      <c r="AT16" s="50">
        <f t="shared" si="26"/>
        <v>0</v>
      </c>
      <c r="AU16" s="62"/>
      <c r="AV16" s="49">
        <f t="shared" si="27"/>
        <v>0</v>
      </c>
      <c r="AW16" s="50">
        <f t="shared" si="28"/>
        <v>0</v>
      </c>
      <c r="AX16" s="62">
        <v>35</v>
      </c>
      <c r="AY16" s="49">
        <f t="shared" si="29"/>
        <v>0</v>
      </c>
      <c r="AZ16" s="50">
        <f t="shared" si="30"/>
        <v>0</v>
      </c>
      <c r="BA16" s="62"/>
      <c r="BB16" s="49">
        <f t="shared" si="31"/>
        <v>0</v>
      </c>
      <c r="BC16" s="50">
        <f t="shared" si="32"/>
        <v>0</v>
      </c>
      <c r="BD16" s="51">
        <f t="shared" si="33"/>
        <v>0</v>
      </c>
    </row>
    <row r="17" spans="1:56">
      <c r="A17" s="32"/>
      <c r="B17" s="283" t="s">
        <v>178</v>
      </c>
      <c r="C17" s="284" t="s">
        <v>305</v>
      </c>
      <c r="D17" s="281" t="s">
        <v>435</v>
      </c>
      <c r="E17" s="35" t="s">
        <v>126</v>
      </c>
      <c r="F17" s="36">
        <v>41</v>
      </c>
      <c r="G17" s="72"/>
      <c r="H17" s="71" t="s">
        <v>101</v>
      </c>
      <c r="I17" s="73">
        <f>IF(H17=Tablas!$B$5,Tablas!$C$5,VLOOKUP(H17,Tablas!$B$5:$D$40,2,FALSE))</f>
        <v>7</v>
      </c>
      <c r="J17" s="70">
        <f>IF(I17=0,"",VLOOKUP(I17,Tablas!$C$5:$D$40,2,FALSE))</f>
        <v>30.416666666666668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11</v>
      </c>
      <c r="X17" s="44">
        <f t="shared" si="12"/>
        <v>0</v>
      </c>
      <c r="Y17" s="45">
        <f t="shared" si="13"/>
        <v>7</v>
      </c>
      <c r="Z17" s="46" t="s">
        <v>0</v>
      </c>
      <c r="AA17" s="39">
        <v>1</v>
      </c>
      <c r="AB17" s="47">
        <f t="shared" si="14"/>
        <v>0</v>
      </c>
      <c r="AC17" s="39">
        <v>1</v>
      </c>
      <c r="AD17" s="47">
        <f t="shared" si="15"/>
        <v>0</v>
      </c>
      <c r="AE17" s="39">
        <v>1</v>
      </c>
      <c r="AF17" s="47">
        <f t="shared" si="16"/>
        <v>0</v>
      </c>
      <c r="AG17" s="62"/>
      <c r="AH17" s="191">
        <f t="shared" si="17"/>
        <v>12</v>
      </c>
      <c r="AI17" s="49">
        <f t="shared" si="18"/>
        <v>0</v>
      </c>
      <c r="AJ17" s="50">
        <f t="shared" si="19"/>
        <v>0</v>
      </c>
      <c r="AK17" s="62"/>
      <c r="AL17" s="191">
        <f t="shared" si="20"/>
        <v>4</v>
      </c>
      <c r="AM17" s="49">
        <f t="shared" si="21"/>
        <v>0</v>
      </c>
      <c r="AN17" s="50">
        <f t="shared" si="22"/>
        <v>0</v>
      </c>
      <c r="AO17" s="62">
        <v>41</v>
      </c>
      <c r="AP17" s="49">
        <f t="shared" si="23"/>
        <v>0</v>
      </c>
      <c r="AQ17" s="50">
        <f t="shared" si="24"/>
        <v>0</v>
      </c>
      <c r="AR17" s="62"/>
      <c r="AS17" s="49">
        <f t="shared" si="25"/>
        <v>0</v>
      </c>
      <c r="AT17" s="50">
        <f t="shared" si="26"/>
        <v>0</v>
      </c>
      <c r="AU17" s="62"/>
      <c r="AV17" s="49">
        <f t="shared" si="27"/>
        <v>0</v>
      </c>
      <c r="AW17" s="50">
        <f t="shared" si="28"/>
        <v>0</v>
      </c>
      <c r="AX17" s="62">
        <v>41</v>
      </c>
      <c r="AY17" s="49">
        <f t="shared" si="29"/>
        <v>0</v>
      </c>
      <c r="AZ17" s="50">
        <f t="shared" si="30"/>
        <v>0</v>
      </c>
      <c r="BA17" s="62"/>
      <c r="BB17" s="49">
        <f t="shared" si="31"/>
        <v>0</v>
      </c>
      <c r="BC17" s="50">
        <f t="shared" si="32"/>
        <v>0</v>
      </c>
      <c r="BD17" s="51">
        <f t="shared" si="33"/>
        <v>0</v>
      </c>
    </row>
    <row r="18" spans="1:56">
      <c r="A18" s="32"/>
      <c r="B18" s="283" t="s">
        <v>178</v>
      </c>
      <c r="C18" s="284" t="s">
        <v>305</v>
      </c>
      <c r="D18" s="34" t="s">
        <v>436</v>
      </c>
      <c r="E18" s="35" t="s">
        <v>126</v>
      </c>
      <c r="F18" s="36">
        <v>22</v>
      </c>
      <c r="G18" s="72"/>
      <c r="H18" s="71" t="s">
        <v>101</v>
      </c>
      <c r="I18" s="73">
        <f>IF(H18=Tablas!$B$5,Tablas!$C$5,VLOOKUP(H18,Tablas!$B$5:$D$40,2,FALSE))</f>
        <v>7</v>
      </c>
      <c r="J18" s="70">
        <f>IF(I18=0,"",VLOOKUP(I18,Tablas!$C$5:$D$40,2,FALSE))</f>
        <v>30.416666666666668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11</v>
      </c>
      <c r="X18" s="44">
        <f t="shared" si="12"/>
        <v>0</v>
      </c>
      <c r="Y18" s="45">
        <f t="shared" si="13"/>
        <v>7</v>
      </c>
      <c r="Z18" s="46" t="s">
        <v>0</v>
      </c>
      <c r="AA18" s="39">
        <v>1</v>
      </c>
      <c r="AB18" s="47">
        <f t="shared" si="14"/>
        <v>0</v>
      </c>
      <c r="AC18" s="39">
        <v>1</v>
      </c>
      <c r="AD18" s="47">
        <f t="shared" si="15"/>
        <v>0</v>
      </c>
      <c r="AE18" s="39">
        <v>1</v>
      </c>
      <c r="AF18" s="47">
        <f t="shared" si="16"/>
        <v>0</v>
      </c>
      <c r="AG18" s="62"/>
      <c r="AH18" s="191">
        <f t="shared" si="17"/>
        <v>12</v>
      </c>
      <c r="AI18" s="49">
        <f t="shared" si="18"/>
        <v>0</v>
      </c>
      <c r="AJ18" s="50">
        <f t="shared" si="19"/>
        <v>0</v>
      </c>
      <c r="AK18" s="62"/>
      <c r="AL18" s="191">
        <f t="shared" si="20"/>
        <v>4</v>
      </c>
      <c r="AM18" s="49">
        <f t="shared" si="21"/>
        <v>0</v>
      </c>
      <c r="AN18" s="50">
        <f t="shared" si="22"/>
        <v>0</v>
      </c>
      <c r="AO18" s="62">
        <v>22</v>
      </c>
      <c r="AP18" s="49">
        <f t="shared" si="23"/>
        <v>0</v>
      </c>
      <c r="AQ18" s="50">
        <f t="shared" si="24"/>
        <v>0</v>
      </c>
      <c r="AR18" s="62"/>
      <c r="AS18" s="49">
        <f t="shared" si="25"/>
        <v>0</v>
      </c>
      <c r="AT18" s="50">
        <f t="shared" si="26"/>
        <v>0</v>
      </c>
      <c r="AU18" s="62"/>
      <c r="AV18" s="49">
        <f t="shared" si="27"/>
        <v>0</v>
      </c>
      <c r="AW18" s="50">
        <f t="shared" si="28"/>
        <v>0</v>
      </c>
      <c r="AX18" s="62">
        <v>22</v>
      </c>
      <c r="AY18" s="49">
        <f t="shared" si="29"/>
        <v>0</v>
      </c>
      <c r="AZ18" s="50">
        <f t="shared" si="30"/>
        <v>0</v>
      </c>
      <c r="BA18" s="62"/>
      <c r="BB18" s="49">
        <f t="shared" si="31"/>
        <v>0</v>
      </c>
      <c r="BC18" s="50">
        <f t="shared" si="32"/>
        <v>0</v>
      </c>
      <c r="BD18" s="51">
        <f t="shared" si="33"/>
        <v>0</v>
      </c>
    </row>
    <row r="19" spans="1:56">
      <c r="A19" s="32"/>
      <c r="B19" s="283" t="s">
        <v>178</v>
      </c>
      <c r="C19" s="284" t="s">
        <v>305</v>
      </c>
      <c r="D19" s="34" t="s">
        <v>437</v>
      </c>
      <c r="E19" s="35" t="s">
        <v>126</v>
      </c>
      <c r="F19" s="36">
        <v>22</v>
      </c>
      <c r="G19" s="72"/>
      <c r="H19" s="71" t="s">
        <v>101</v>
      </c>
      <c r="I19" s="73">
        <f>IF(H19=Tablas!$B$5,Tablas!$C$5,VLOOKUP(H19,Tablas!$B$5:$D$40,2,FALSE))</f>
        <v>7</v>
      </c>
      <c r="J19" s="70">
        <f>IF(I19=0,"",VLOOKUP(I19,Tablas!$C$5:$D$40,2,FALSE))</f>
        <v>30.416666666666668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11</v>
      </c>
      <c r="X19" s="44">
        <f t="shared" si="12"/>
        <v>0</v>
      </c>
      <c r="Y19" s="45">
        <f t="shared" si="13"/>
        <v>7</v>
      </c>
      <c r="Z19" s="46" t="s">
        <v>0</v>
      </c>
      <c r="AA19" s="39">
        <v>1</v>
      </c>
      <c r="AB19" s="47">
        <f t="shared" si="14"/>
        <v>0</v>
      </c>
      <c r="AC19" s="39">
        <v>1</v>
      </c>
      <c r="AD19" s="47">
        <f t="shared" si="15"/>
        <v>0</v>
      </c>
      <c r="AE19" s="39">
        <v>1</v>
      </c>
      <c r="AF19" s="47">
        <f t="shared" si="16"/>
        <v>0</v>
      </c>
      <c r="AG19" s="62"/>
      <c r="AH19" s="191">
        <f t="shared" si="17"/>
        <v>12</v>
      </c>
      <c r="AI19" s="49">
        <f t="shared" si="18"/>
        <v>0</v>
      </c>
      <c r="AJ19" s="50">
        <f t="shared" si="19"/>
        <v>0</v>
      </c>
      <c r="AK19" s="62"/>
      <c r="AL19" s="191">
        <f t="shared" si="20"/>
        <v>4</v>
      </c>
      <c r="AM19" s="49">
        <f t="shared" si="21"/>
        <v>0</v>
      </c>
      <c r="AN19" s="50">
        <f t="shared" si="22"/>
        <v>0</v>
      </c>
      <c r="AO19" s="62">
        <v>22</v>
      </c>
      <c r="AP19" s="49">
        <f t="shared" si="23"/>
        <v>0</v>
      </c>
      <c r="AQ19" s="50">
        <f t="shared" si="24"/>
        <v>0</v>
      </c>
      <c r="AR19" s="62"/>
      <c r="AS19" s="49">
        <f t="shared" si="25"/>
        <v>0</v>
      </c>
      <c r="AT19" s="50">
        <f t="shared" si="26"/>
        <v>0</v>
      </c>
      <c r="AU19" s="62"/>
      <c r="AV19" s="49">
        <f t="shared" si="27"/>
        <v>0</v>
      </c>
      <c r="AW19" s="50">
        <f t="shared" si="28"/>
        <v>0</v>
      </c>
      <c r="AX19" s="62">
        <v>22</v>
      </c>
      <c r="AY19" s="49">
        <f t="shared" si="29"/>
        <v>0</v>
      </c>
      <c r="AZ19" s="50">
        <f t="shared" si="30"/>
        <v>0</v>
      </c>
      <c r="BA19" s="62"/>
      <c r="BB19" s="49">
        <f t="shared" si="31"/>
        <v>0</v>
      </c>
      <c r="BC19" s="50">
        <f t="shared" si="32"/>
        <v>0</v>
      </c>
      <c r="BD19" s="51">
        <f t="shared" si="33"/>
        <v>0</v>
      </c>
    </row>
    <row r="20" spans="1:56">
      <c r="A20" s="32"/>
      <c r="B20" s="283" t="s">
        <v>178</v>
      </c>
      <c r="C20" s="284" t="s">
        <v>305</v>
      </c>
      <c r="D20" s="34" t="s">
        <v>438</v>
      </c>
      <c r="E20" s="35" t="s">
        <v>126</v>
      </c>
      <c r="F20" s="36">
        <v>11</v>
      </c>
      <c r="G20" s="72"/>
      <c r="H20" s="71" t="s">
        <v>101</v>
      </c>
      <c r="I20" s="73">
        <f>IF(H20=Tablas!$B$5,Tablas!$C$5,VLOOKUP(H20,Tablas!$B$5:$D$40,2,FALSE))</f>
        <v>7</v>
      </c>
      <c r="J20" s="70">
        <f>IF(I20=0,"",VLOOKUP(I20,Tablas!$C$5:$D$40,2,FALSE))</f>
        <v>30.416666666666668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11</v>
      </c>
      <c r="X20" s="44">
        <f t="shared" si="12"/>
        <v>0</v>
      </c>
      <c r="Y20" s="45">
        <f t="shared" si="13"/>
        <v>7</v>
      </c>
      <c r="Z20" s="46" t="s">
        <v>0</v>
      </c>
      <c r="AA20" s="39">
        <v>1</v>
      </c>
      <c r="AB20" s="47">
        <f t="shared" si="14"/>
        <v>0</v>
      </c>
      <c r="AC20" s="39">
        <v>1</v>
      </c>
      <c r="AD20" s="47">
        <f t="shared" si="15"/>
        <v>0</v>
      </c>
      <c r="AE20" s="39">
        <v>1</v>
      </c>
      <c r="AF20" s="47">
        <f t="shared" si="16"/>
        <v>0</v>
      </c>
      <c r="AG20" s="62"/>
      <c r="AH20" s="191">
        <f t="shared" si="17"/>
        <v>12</v>
      </c>
      <c r="AI20" s="49">
        <f t="shared" si="18"/>
        <v>0</v>
      </c>
      <c r="AJ20" s="50">
        <f t="shared" si="19"/>
        <v>0</v>
      </c>
      <c r="AK20" s="62"/>
      <c r="AL20" s="191">
        <f t="shared" si="20"/>
        <v>4</v>
      </c>
      <c r="AM20" s="49">
        <f t="shared" si="21"/>
        <v>0</v>
      </c>
      <c r="AN20" s="50">
        <f t="shared" si="22"/>
        <v>0</v>
      </c>
      <c r="AO20" s="62">
        <v>11</v>
      </c>
      <c r="AP20" s="49">
        <f t="shared" si="23"/>
        <v>0</v>
      </c>
      <c r="AQ20" s="50">
        <f t="shared" si="24"/>
        <v>0</v>
      </c>
      <c r="AR20" s="62"/>
      <c r="AS20" s="49">
        <f t="shared" si="25"/>
        <v>0</v>
      </c>
      <c r="AT20" s="50">
        <f t="shared" si="26"/>
        <v>0</v>
      </c>
      <c r="AU20" s="62"/>
      <c r="AV20" s="49">
        <f t="shared" si="27"/>
        <v>0</v>
      </c>
      <c r="AW20" s="50">
        <f t="shared" si="28"/>
        <v>0</v>
      </c>
      <c r="AX20" s="62">
        <v>11</v>
      </c>
      <c r="AY20" s="49">
        <f t="shared" si="29"/>
        <v>0</v>
      </c>
      <c r="AZ20" s="50">
        <f t="shared" si="30"/>
        <v>0</v>
      </c>
      <c r="BA20" s="62"/>
      <c r="BB20" s="49">
        <f t="shared" si="31"/>
        <v>0</v>
      </c>
      <c r="BC20" s="50">
        <f t="shared" si="32"/>
        <v>0</v>
      </c>
      <c r="BD20" s="51">
        <f t="shared" si="33"/>
        <v>0</v>
      </c>
    </row>
    <row r="21" spans="1:56">
      <c r="A21" s="32"/>
      <c r="B21" s="283" t="s">
        <v>178</v>
      </c>
      <c r="C21" s="284" t="s">
        <v>305</v>
      </c>
      <c r="D21" s="34" t="s">
        <v>439</v>
      </c>
      <c r="E21" s="35" t="s">
        <v>126</v>
      </c>
      <c r="F21" s="36">
        <v>11</v>
      </c>
      <c r="G21" s="72"/>
      <c r="H21" s="71" t="s">
        <v>101</v>
      </c>
      <c r="I21" s="73">
        <f>IF(H21=Tablas!$B$5,Tablas!$C$5,VLOOKUP(H21,Tablas!$B$5:$D$40,2,FALSE))</f>
        <v>7</v>
      </c>
      <c r="J21" s="70">
        <f>IF(I21=0,"",VLOOKUP(I21,Tablas!$C$5:$D$40,2,FALSE))</f>
        <v>30.416666666666668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11</v>
      </c>
      <c r="X21" s="44">
        <f t="shared" si="12"/>
        <v>0</v>
      </c>
      <c r="Y21" s="45">
        <f t="shared" si="13"/>
        <v>7</v>
      </c>
      <c r="Z21" s="46" t="s">
        <v>0</v>
      </c>
      <c r="AA21" s="39">
        <v>1</v>
      </c>
      <c r="AB21" s="47">
        <f t="shared" si="14"/>
        <v>0</v>
      </c>
      <c r="AC21" s="39">
        <v>1</v>
      </c>
      <c r="AD21" s="47">
        <f t="shared" si="15"/>
        <v>0</v>
      </c>
      <c r="AE21" s="39">
        <v>1</v>
      </c>
      <c r="AF21" s="47">
        <f t="shared" si="16"/>
        <v>0</v>
      </c>
      <c r="AG21" s="62"/>
      <c r="AH21" s="191">
        <f t="shared" si="17"/>
        <v>12</v>
      </c>
      <c r="AI21" s="49">
        <f t="shared" si="18"/>
        <v>0</v>
      </c>
      <c r="AJ21" s="50">
        <f t="shared" si="19"/>
        <v>0</v>
      </c>
      <c r="AK21" s="62"/>
      <c r="AL21" s="191">
        <f t="shared" si="20"/>
        <v>4</v>
      </c>
      <c r="AM21" s="49">
        <f t="shared" si="21"/>
        <v>0</v>
      </c>
      <c r="AN21" s="50">
        <f t="shared" si="22"/>
        <v>0</v>
      </c>
      <c r="AO21" s="62">
        <v>11</v>
      </c>
      <c r="AP21" s="49">
        <f t="shared" si="23"/>
        <v>0</v>
      </c>
      <c r="AQ21" s="50">
        <f t="shared" si="24"/>
        <v>0</v>
      </c>
      <c r="AR21" s="62"/>
      <c r="AS21" s="49">
        <f t="shared" si="25"/>
        <v>0</v>
      </c>
      <c r="AT21" s="50">
        <f t="shared" si="26"/>
        <v>0</v>
      </c>
      <c r="AU21" s="62"/>
      <c r="AV21" s="49">
        <f t="shared" si="27"/>
        <v>0</v>
      </c>
      <c r="AW21" s="50">
        <f t="shared" si="28"/>
        <v>0</v>
      </c>
      <c r="AX21" s="62">
        <v>11</v>
      </c>
      <c r="AY21" s="49">
        <f t="shared" si="29"/>
        <v>0</v>
      </c>
      <c r="AZ21" s="50">
        <f t="shared" si="30"/>
        <v>0</v>
      </c>
      <c r="BA21" s="62"/>
      <c r="BB21" s="49">
        <f t="shared" si="31"/>
        <v>0</v>
      </c>
      <c r="BC21" s="50">
        <f t="shared" si="32"/>
        <v>0</v>
      </c>
      <c r="BD21" s="51">
        <f t="shared" si="33"/>
        <v>0</v>
      </c>
    </row>
    <row r="22" spans="1:56">
      <c r="A22" s="32"/>
      <c r="B22" s="283" t="s">
        <v>178</v>
      </c>
      <c r="C22" s="284" t="s">
        <v>305</v>
      </c>
      <c r="D22" s="34" t="s">
        <v>440</v>
      </c>
      <c r="E22" s="35" t="s">
        <v>126</v>
      </c>
      <c r="F22" s="36">
        <v>22</v>
      </c>
      <c r="G22" s="72"/>
      <c r="H22" s="71" t="s">
        <v>101</v>
      </c>
      <c r="I22" s="73">
        <f>IF(H22=Tablas!$B$5,Tablas!$C$5,VLOOKUP(H22,Tablas!$B$5:$D$40,2,FALSE))</f>
        <v>7</v>
      </c>
      <c r="J22" s="70">
        <f>IF(I22=0,"",VLOOKUP(I22,Tablas!$C$5:$D$40,2,FALSE))</f>
        <v>30.416666666666668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11</v>
      </c>
      <c r="X22" s="44">
        <f t="shared" si="12"/>
        <v>0</v>
      </c>
      <c r="Y22" s="45">
        <f t="shared" si="13"/>
        <v>7</v>
      </c>
      <c r="Z22" s="46" t="s">
        <v>0</v>
      </c>
      <c r="AA22" s="39">
        <v>1</v>
      </c>
      <c r="AB22" s="47">
        <f t="shared" si="14"/>
        <v>0</v>
      </c>
      <c r="AC22" s="39">
        <v>1</v>
      </c>
      <c r="AD22" s="47">
        <f t="shared" si="15"/>
        <v>0</v>
      </c>
      <c r="AE22" s="39">
        <v>1</v>
      </c>
      <c r="AF22" s="47">
        <f t="shared" si="16"/>
        <v>0</v>
      </c>
      <c r="AG22" s="62"/>
      <c r="AH22" s="191">
        <f t="shared" si="17"/>
        <v>12</v>
      </c>
      <c r="AI22" s="49">
        <f t="shared" si="18"/>
        <v>0</v>
      </c>
      <c r="AJ22" s="50">
        <f t="shared" si="19"/>
        <v>0</v>
      </c>
      <c r="AK22" s="62"/>
      <c r="AL22" s="191">
        <f t="shared" si="20"/>
        <v>4</v>
      </c>
      <c r="AM22" s="49">
        <f t="shared" si="21"/>
        <v>0</v>
      </c>
      <c r="AN22" s="50">
        <f t="shared" si="22"/>
        <v>0</v>
      </c>
      <c r="AO22" s="62">
        <v>22</v>
      </c>
      <c r="AP22" s="49">
        <f t="shared" si="23"/>
        <v>0</v>
      </c>
      <c r="AQ22" s="50">
        <f t="shared" si="24"/>
        <v>0</v>
      </c>
      <c r="AR22" s="62"/>
      <c r="AS22" s="49">
        <f t="shared" si="25"/>
        <v>0</v>
      </c>
      <c r="AT22" s="50">
        <f t="shared" si="26"/>
        <v>0</v>
      </c>
      <c r="AU22" s="62"/>
      <c r="AV22" s="49">
        <f t="shared" si="27"/>
        <v>0</v>
      </c>
      <c r="AW22" s="50">
        <f t="shared" si="28"/>
        <v>0</v>
      </c>
      <c r="AX22" s="62">
        <v>22</v>
      </c>
      <c r="AY22" s="49">
        <f t="shared" si="29"/>
        <v>0</v>
      </c>
      <c r="AZ22" s="50">
        <f t="shared" si="30"/>
        <v>0</v>
      </c>
      <c r="BA22" s="62"/>
      <c r="BB22" s="49">
        <f t="shared" si="31"/>
        <v>0</v>
      </c>
      <c r="BC22" s="50">
        <f t="shared" si="32"/>
        <v>0</v>
      </c>
      <c r="BD22" s="51">
        <f t="shared" si="33"/>
        <v>0</v>
      </c>
    </row>
    <row r="23" spans="1:56">
      <c r="A23" s="32"/>
      <c r="B23" s="283" t="s">
        <v>178</v>
      </c>
      <c r="C23" s="284" t="s">
        <v>305</v>
      </c>
      <c r="D23" s="34" t="s">
        <v>441</v>
      </c>
      <c r="E23" s="35" t="s">
        <v>126</v>
      </c>
      <c r="F23" s="36">
        <v>22</v>
      </c>
      <c r="G23" s="72"/>
      <c r="H23" s="71" t="s">
        <v>101</v>
      </c>
      <c r="I23" s="73">
        <f>IF(H23=Tablas!$B$5,Tablas!$C$5,VLOOKUP(H23,Tablas!$B$5:$D$40,2,FALSE))</f>
        <v>7</v>
      </c>
      <c r="J23" s="70">
        <f>IF(I23=0,"",VLOOKUP(I23,Tablas!$C$5:$D$40,2,FALSE))</f>
        <v>30.416666666666668</v>
      </c>
      <c r="K23" s="37" t="str">
        <f t="shared" si="1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11</v>
      </c>
      <c r="X23" s="44">
        <f t="shared" si="12"/>
        <v>0</v>
      </c>
      <c r="Y23" s="45">
        <f t="shared" si="13"/>
        <v>7</v>
      </c>
      <c r="Z23" s="46" t="s">
        <v>0</v>
      </c>
      <c r="AA23" s="39">
        <v>1</v>
      </c>
      <c r="AB23" s="47">
        <f t="shared" si="14"/>
        <v>0</v>
      </c>
      <c r="AC23" s="39">
        <v>1</v>
      </c>
      <c r="AD23" s="47">
        <f t="shared" si="15"/>
        <v>0</v>
      </c>
      <c r="AE23" s="39">
        <v>1</v>
      </c>
      <c r="AF23" s="47">
        <f t="shared" si="16"/>
        <v>0</v>
      </c>
      <c r="AG23" s="62"/>
      <c r="AH23" s="191">
        <f t="shared" si="17"/>
        <v>12</v>
      </c>
      <c r="AI23" s="49">
        <f t="shared" si="18"/>
        <v>0</v>
      </c>
      <c r="AJ23" s="50">
        <f t="shared" si="19"/>
        <v>0</v>
      </c>
      <c r="AK23" s="62"/>
      <c r="AL23" s="191">
        <f t="shared" si="20"/>
        <v>4</v>
      </c>
      <c r="AM23" s="49">
        <f t="shared" si="21"/>
        <v>0</v>
      </c>
      <c r="AN23" s="50">
        <f t="shared" si="22"/>
        <v>0</v>
      </c>
      <c r="AO23" s="62">
        <v>22</v>
      </c>
      <c r="AP23" s="49">
        <f t="shared" si="23"/>
        <v>0</v>
      </c>
      <c r="AQ23" s="50">
        <f t="shared" si="24"/>
        <v>0</v>
      </c>
      <c r="AR23" s="62"/>
      <c r="AS23" s="49">
        <f t="shared" si="25"/>
        <v>0</v>
      </c>
      <c r="AT23" s="50">
        <f t="shared" si="26"/>
        <v>0</v>
      </c>
      <c r="AU23" s="62"/>
      <c r="AV23" s="49">
        <f t="shared" si="27"/>
        <v>0</v>
      </c>
      <c r="AW23" s="50">
        <f t="shared" si="28"/>
        <v>0</v>
      </c>
      <c r="AX23" s="62">
        <v>22</v>
      </c>
      <c r="AY23" s="49">
        <f t="shared" si="29"/>
        <v>0</v>
      </c>
      <c r="AZ23" s="50">
        <f t="shared" si="30"/>
        <v>0</v>
      </c>
      <c r="BA23" s="62"/>
      <c r="BB23" s="49">
        <f t="shared" si="31"/>
        <v>0</v>
      </c>
      <c r="BC23" s="50">
        <f t="shared" si="32"/>
        <v>0</v>
      </c>
      <c r="BD23" s="51">
        <f t="shared" si="33"/>
        <v>0</v>
      </c>
    </row>
    <row r="24" spans="1:56">
      <c r="A24" s="32"/>
      <c r="B24" s="283" t="s">
        <v>178</v>
      </c>
      <c r="C24" s="284" t="s">
        <v>305</v>
      </c>
      <c r="D24" s="34" t="s">
        <v>442</v>
      </c>
      <c r="E24" s="35" t="s">
        <v>126</v>
      </c>
      <c r="F24" s="36">
        <v>41</v>
      </c>
      <c r="G24" s="72"/>
      <c r="H24" s="71" t="s">
        <v>101</v>
      </c>
      <c r="I24" s="73">
        <f>IF(H24=Tablas!$B$5,Tablas!$C$5,VLOOKUP(H24,Tablas!$B$5:$D$40,2,FALSE))</f>
        <v>7</v>
      </c>
      <c r="J24" s="70">
        <f>IF(I24=0,"",VLOOKUP(I24,Tablas!$C$5:$D$40,2,FALSE))</f>
        <v>30.416666666666668</v>
      </c>
      <c r="K24" s="37" t="str">
        <f t="shared" si="1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11</v>
      </c>
      <c r="X24" s="44">
        <f t="shared" si="12"/>
        <v>0</v>
      </c>
      <c r="Y24" s="45">
        <f t="shared" si="13"/>
        <v>7</v>
      </c>
      <c r="Z24" s="46" t="s">
        <v>0</v>
      </c>
      <c r="AA24" s="39">
        <v>1</v>
      </c>
      <c r="AB24" s="47">
        <f t="shared" si="14"/>
        <v>0</v>
      </c>
      <c r="AC24" s="39">
        <v>1</v>
      </c>
      <c r="AD24" s="47">
        <f t="shared" si="15"/>
        <v>0</v>
      </c>
      <c r="AE24" s="39">
        <v>1</v>
      </c>
      <c r="AF24" s="47">
        <f t="shared" si="16"/>
        <v>0</v>
      </c>
      <c r="AG24" s="62"/>
      <c r="AH24" s="191">
        <f t="shared" si="17"/>
        <v>12</v>
      </c>
      <c r="AI24" s="49">
        <f t="shared" si="18"/>
        <v>0</v>
      </c>
      <c r="AJ24" s="50">
        <f t="shared" si="19"/>
        <v>0</v>
      </c>
      <c r="AK24" s="62"/>
      <c r="AL24" s="191">
        <f t="shared" si="20"/>
        <v>4</v>
      </c>
      <c r="AM24" s="49">
        <f t="shared" si="21"/>
        <v>0</v>
      </c>
      <c r="AN24" s="50">
        <f t="shared" si="22"/>
        <v>0</v>
      </c>
      <c r="AO24" s="62">
        <v>41</v>
      </c>
      <c r="AP24" s="49">
        <f t="shared" si="23"/>
        <v>0</v>
      </c>
      <c r="AQ24" s="50">
        <f t="shared" si="24"/>
        <v>0</v>
      </c>
      <c r="AR24" s="62"/>
      <c r="AS24" s="49">
        <f t="shared" si="25"/>
        <v>0</v>
      </c>
      <c r="AT24" s="50">
        <f t="shared" si="26"/>
        <v>0</v>
      </c>
      <c r="AU24" s="62"/>
      <c r="AV24" s="49">
        <f t="shared" si="27"/>
        <v>0</v>
      </c>
      <c r="AW24" s="50">
        <f t="shared" si="28"/>
        <v>0</v>
      </c>
      <c r="AX24" s="62">
        <v>41</v>
      </c>
      <c r="AY24" s="49">
        <f t="shared" si="29"/>
        <v>0</v>
      </c>
      <c r="AZ24" s="50">
        <f t="shared" si="30"/>
        <v>0</v>
      </c>
      <c r="BA24" s="62"/>
      <c r="BB24" s="49">
        <f t="shared" si="31"/>
        <v>0</v>
      </c>
      <c r="BC24" s="50">
        <f t="shared" si="32"/>
        <v>0</v>
      </c>
      <c r="BD24" s="51">
        <f t="shared" si="33"/>
        <v>0</v>
      </c>
    </row>
    <row r="25" spans="1:56" ht="15" customHeight="1">
      <c r="A25" s="32"/>
      <c r="B25" s="283" t="s">
        <v>178</v>
      </c>
      <c r="C25" s="284" t="s">
        <v>305</v>
      </c>
      <c r="D25" s="34" t="s">
        <v>443</v>
      </c>
      <c r="E25" s="35" t="s">
        <v>126</v>
      </c>
      <c r="F25" s="36">
        <v>70</v>
      </c>
      <c r="G25" s="72"/>
      <c r="H25" s="71" t="s">
        <v>91</v>
      </c>
      <c r="I25" s="73">
        <f>IF(H25=Tablas!$B$5,Tablas!$C$5,VLOOKUP(H25,Tablas!$B$5:$D$40,2,FALSE))</f>
        <v>26</v>
      </c>
      <c r="J25" s="70">
        <f>IF(I25=0,"",VLOOKUP(I25,Tablas!$C$5:$D$40,2,FALSE))</f>
        <v>4.3452380952380958</v>
      </c>
      <c r="K25" s="37" t="str">
        <f t="shared" si="1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11</v>
      </c>
      <c r="X25" s="44">
        <f t="shared" si="12"/>
        <v>0</v>
      </c>
      <c r="Y25" s="45">
        <f t="shared" si="13"/>
        <v>1</v>
      </c>
      <c r="Z25" s="46" t="s">
        <v>0</v>
      </c>
      <c r="AA25" s="39">
        <v>1</v>
      </c>
      <c r="AB25" s="47">
        <f t="shared" si="14"/>
        <v>0</v>
      </c>
      <c r="AC25" s="39">
        <v>1</v>
      </c>
      <c r="AD25" s="47">
        <f t="shared" si="15"/>
        <v>0</v>
      </c>
      <c r="AE25" s="39">
        <v>1</v>
      </c>
      <c r="AF25" s="47">
        <f t="shared" si="16"/>
        <v>0</v>
      </c>
      <c r="AG25" s="62"/>
      <c r="AH25" s="191">
        <f t="shared" si="17"/>
        <v>12</v>
      </c>
      <c r="AI25" s="49">
        <f t="shared" si="18"/>
        <v>0</v>
      </c>
      <c r="AJ25" s="50">
        <f t="shared" si="19"/>
        <v>0</v>
      </c>
      <c r="AK25" s="62"/>
      <c r="AL25" s="191">
        <f t="shared" si="20"/>
        <v>4</v>
      </c>
      <c r="AM25" s="49">
        <f t="shared" si="21"/>
        <v>0</v>
      </c>
      <c r="AN25" s="50">
        <f t="shared" si="22"/>
        <v>0</v>
      </c>
      <c r="AO25" s="62">
        <v>70</v>
      </c>
      <c r="AP25" s="49">
        <f t="shared" si="23"/>
        <v>0</v>
      </c>
      <c r="AQ25" s="50">
        <f t="shared" si="24"/>
        <v>0</v>
      </c>
      <c r="AR25" s="62"/>
      <c r="AS25" s="49">
        <f t="shared" si="25"/>
        <v>0</v>
      </c>
      <c r="AT25" s="50">
        <f t="shared" si="26"/>
        <v>0</v>
      </c>
      <c r="AU25" s="62"/>
      <c r="AV25" s="49">
        <f t="shared" si="27"/>
        <v>0</v>
      </c>
      <c r="AW25" s="50">
        <f t="shared" si="28"/>
        <v>0</v>
      </c>
      <c r="AX25" s="62">
        <v>70</v>
      </c>
      <c r="AY25" s="49">
        <f t="shared" si="29"/>
        <v>0</v>
      </c>
      <c r="AZ25" s="50">
        <f t="shared" si="30"/>
        <v>0</v>
      </c>
      <c r="BA25" s="62"/>
      <c r="BB25" s="49">
        <f t="shared" si="31"/>
        <v>0</v>
      </c>
      <c r="BC25" s="50">
        <f t="shared" si="32"/>
        <v>0</v>
      </c>
      <c r="BD25" s="51">
        <f t="shared" si="33"/>
        <v>0</v>
      </c>
    </row>
    <row r="26" spans="1:56">
      <c r="A26" s="32"/>
      <c r="B26" s="283" t="s">
        <v>178</v>
      </c>
      <c r="C26" s="284" t="s">
        <v>305</v>
      </c>
      <c r="D26" s="34" t="s">
        <v>444</v>
      </c>
      <c r="E26" s="35" t="s">
        <v>126</v>
      </c>
      <c r="F26" s="36">
        <v>209</v>
      </c>
      <c r="G26" s="72"/>
      <c r="H26" s="71" t="s">
        <v>91</v>
      </c>
      <c r="I26" s="73">
        <f>IF(H26=Tablas!$B$5,Tablas!$C$5,VLOOKUP(H26,Tablas!$B$5:$D$40,2,FALSE))</f>
        <v>26</v>
      </c>
      <c r="J26" s="70">
        <f>IF(I26=0,"",VLOOKUP(I26,Tablas!$C$5:$D$40,2,FALSE))</f>
        <v>4.3452380952380958</v>
      </c>
      <c r="K26" s="37" t="str">
        <f t="shared" si="1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11</v>
      </c>
      <c r="X26" s="44">
        <f t="shared" si="12"/>
        <v>0</v>
      </c>
      <c r="Y26" s="45">
        <f t="shared" si="13"/>
        <v>1</v>
      </c>
      <c r="Z26" s="46" t="s">
        <v>0</v>
      </c>
      <c r="AA26" s="39">
        <v>1</v>
      </c>
      <c r="AB26" s="47">
        <f t="shared" si="14"/>
        <v>0</v>
      </c>
      <c r="AC26" s="39">
        <v>1</v>
      </c>
      <c r="AD26" s="47">
        <f t="shared" si="15"/>
        <v>0</v>
      </c>
      <c r="AE26" s="39">
        <v>1</v>
      </c>
      <c r="AF26" s="47">
        <f t="shared" si="16"/>
        <v>0</v>
      </c>
      <c r="AG26" s="62"/>
      <c r="AH26" s="191">
        <f t="shared" si="17"/>
        <v>12</v>
      </c>
      <c r="AI26" s="49">
        <f t="shared" si="18"/>
        <v>0</v>
      </c>
      <c r="AJ26" s="50">
        <f t="shared" si="19"/>
        <v>0</v>
      </c>
      <c r="AK26" s="62"/>
      <c r="AL26" s="191">
        <f t="shared" si="20"/>
        <v>4</v>
      </c>
      <c r="AM26" s="49">
        <f t="shared" si="21"/>
        <v>0</v>
      </c>
      <c r="AN26" s="50">
        <f t="shared" si="22"/>
        <v>0</v>
      </c>
      <c r="AO26" s="62"/>
      <c r="AP26" s="49">
        <f t="shared" si="23"/>
        <v>0</v>
      </c>
      <c r="AQ26" s="50">
        <f t="shared" si="24"/>
        <v>0</v>
      </c>
      <c r="AR26" s="62"/>
      <c r="AS26" s="49">
        <f t="shared" si="25"/>
        <v>0</v>
      </c>
      <c r="AT26" s="50">
        <f t="shared" si="26"/>
        <v>0</v>
      </c>
      <c r="AU26" s="62"/>
      <c r="AV26" s="49">
        <f t="shared" si="27"/>
        <v>0</v>
      </c>
      <c r="AW26" s="50">
        <f t="shared" si="28"/>
        <v>0</v>
      </c>
      <c r="AX26" s="62"/>
      <c r="AY26" s="49">
        <f t="shared" si="29"/>
        <v>0</v>
      </c>
      <c r="AZ26" s="50">
        <f t="shared" si="30"/>
        <v>0</v>
      </c>
      <c r="BA26" s="62"/>
      <c r="BB26" s="49">
        <f t="shared" si="31"/>
        <v>0</v>
      </c>
      <c r="BC26" s="50">
        <f t="shared" si="32"/>
        <v>0</v>
      </c>
      <c r="BD26" s="51">
        <f t="shared" si="33"/>
        <v>0</v>
      </c>
    </row>
    <row r="27" spans="1:56">
      <c r="A27" s="32"/>
      <c r="B27" s="283" t="s">
        <v>178</v>
      </c>
      <c r="C27" s="284" t="s">
        <v>305</v>
      </c>
      <c r="D27" s="34" t="s">
        <v>322</v>
      </c>
      <c r="E27" s="35" t="s">
        <v>126</v>
      </c>
      <c r="F27" s="36">
        <v>500</v>
      </c>
      <c r="G27" s="72"/>
      <c r="H27" s="71" t="s">
        <v>120</v>
      </c>
      <c r="I27" s="73">
        <f>IF(H27=Tablas!$B$5,Tablas!$C$5,VLOOKUP(H27,Tablas!$B$5:$D$40,2,FALSE))</f>
        <v>28</v>
      </c>
      <c r="J27" s="70">
        <f>IF(I27=0,"",VLOOKUP(I27,Tablas!$C$5:$D$40,2,FALSE))</f>
        <v>2</v>
      </c>
      <c r="K27" s="37" t="str">
        <f t="shared" ref="K27" si="34">IF(G27=0,"0",F27/G27)</f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ref="R27" si="35">(IF($Y27=6,$K27,)+IF($Y27=7,$K27,)+IF($Y27=12,$K27*2,)+IF($Y27=18,$K27*3,)+IF($Y27=28,$K27*4,0)+IF($Y27=21,$K27*3,)+IF($Y27=42,$K27*6,0)+IF($Y27=14,$K27*2,))*Q27</f>
        <v>0</v>
      </c>
      <c r="S27" s="39">
        <v>1</v>
      </c>
      <c r="T27" s="41">
        <f t="shared" ref="T27" si="36">(IF($Y27=7,$K27,)+IF($Y27=21,$K27*3,)+IF($Y27=42,$K27*6,0)+IF($Y27=28,$K27*4,0)+IF($Y27=14,$K27*2,))*S27</f>
        <v>0</v>
      </c>
      <c r="U27" s="42">
        <f t="shared" ref="U27" si="37">SUM(+L27+M27+N27+O27+P27+R27+T27)</f>
        <v>0</v>
      </c>
      <c r="V27" s="43">
        <f t="shared" ref="V27" si="38">+U27*4.345</f>
        <v>0</v>
      </c>
      <c r="W27" s="190">
        <f t="shared" si="11"/>
        <v>11</v>
      </c>
      <c r="X27" s="44">
        <f t="shared" ref="X27" si="39">IF(V27="","",W27*V27)</f>
        <v>0</v>
      </c>
      <c r="Y27" s="45">
        <f t="shared" ref="Y27" si="40">ROUND(J27/4.3452380952381,1)</f>
        <v>0.5</v>
      </c>
      <c r="Z27" s="46" t="s">
        <v>0</v>
      </c>
      <c r="AA27" s="39">
        <v>1</v>
      </c>
      <c r="AB27" s="47">
        <f t="shared" ref="AB27" si="41">+IF($Z27="M",$U27,IF($Z27="MT",$U27/2,IF(Z27="MN",$U27/2,IF($Z27="MTN",$U27/3,0))))*AA27</f>
        <v>0</v>
      </c>
      <c r="AC27" s="39">
        <v>1</v>
      </c>
      <c r="AD27" s="47">
        <f t="shared" ref="AD27" si="42">+IF($Z27="T",$U27,IF($Z27="MT",$U27/2,IF($Z27="TN",$U27/2,IF($Z27="MTN",$U27/3,0))))*AC27</f>
        <v>0</v>
      </c>
      <c r="AE27" s="39">
        <v>1</v>
      </c>
      <c r="AF27" s="47">
        <f t="shared" ref="AF27" si="43">+IF($Z27="N",$U27,IF($Z27="MN",$U27/2,IF($Z27="TN",$U27/2,IF($Z27="MTN",$U27/3,0))))*AE27</f>
        <v>0</v>
      </c>
      <c r="AG27" s="62"/>
      <c r="AH27" s="191">
        <f t="shared" si="17"/>
        <v>12</v>
      </c>
      <c r="AI27" s="49">
        <f t="shared" ref="AI27" si="44">IF(AJ$4=0,0,(AG27/AJ$4))</f>
        <v>0</v>
      </c>
      <c r="AJ27" s="50">
        <f t="shared" ref="AJ27" si="45">IF(AJ$4=0,0,(AI27*AI$4/12))</f>
        <v>0</v>
      </c>
      <c r="AK27" s="62"/>
      <c r="AL27" s="191">
        <f t="shared" si="20"/>
        <v>4</v>
      </c>
      <c r="AM27" s="49">
        <f t="shared" ref="AM27" si="46">IF(AN$4=0,0,(AK27/AN$4))</f>
        <v>0</v>
      </c>
      <c r="AN27" s="50">
        <f t="shared" ref="AN27" si="47">IF(AN$4=0,0,(AM27*AM$4/12))</f>
        <v>0</v>
      </c>
      <c r="AO27" s="62"/>
      <c r="AP27" s="49">
        <f t="shared" ref="AP27" si="48">IF(AQ$4=0,0,(AO27/AQ$4))</f>
        <v>0</v>
      </c>
      <c r="AQ27" s="50">
        <f t="shared" ref="AQ27" si="49">IF(AQ$4=0,0,(AP27*AP$4/12))</f>
        <v>0</v>
      </c>
      <c r="AR27" s="62"/>
      <c r="AS27" s="49">
        <f t="shared" ref="AS27" si="50">IF(AT$4=0,0,(AR27/AT$4))</f>
        <v>0</v>
      </c>
      <c r="AT27" s="50">
        <f t="shared" ref="AT27" si="51">IF(AT$4=0,0,(AS27*AS$4/12))</f>
        <v>0</v>
      </c>
      <c r="AU27" s="62"/>
      <c r="AV27" s="49">
        <f t="shared" ref="AV27" si="52">IF(AW$4=0,0,(AU27/AW$4))</f>
        <v>0</v>
      </c>
      <c r="AW27" s="50">
        <f t="shared" ref="AW27" si="53">IF(AW$4=0,0,(AV27*AV$4/12))</f>
        <v>0</v>
      </c>
      <c r="AX27" s="62"/>
      <c r="AY27" s="49">
        <f t="shared" ref="AY27" si="54">IF(AZ$4=0,0,(AX27/AZ$4))</f>
        <v>0</v>
      </c>
      <c r="AZ27" s="50">
        <f t="shared" ref="AZ27" si="55">IF(AZ$4=0,0,(AY27*AY$4/12))</f>
        <v>0</v>
      </c>
      <c r="BA27" s="62"/>
      <c r="BB27" s="49">
        <f t="shared" ref="BB27" si="56">IF(BC$4=0,0,(BA27/BC$4))</f>
        <v>0</v>
      </c>
      <c r="BC27" s="50">
        <f t="shared" ref="BC27" si="57">IF(BC$4=0,0,(BB27*BB$4/12))</f>
        <v>0</v>
      </c>
      <c r="BD27" s="51">
        <f t="shared" ref="BD27" si="58">+AJ27+AN27+AQ27+AT27+AW27+AZ27+BC27</f>
        <v>0</v>
      </c>
    </row>
    <row r="28" spans="1:56" hidden="1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1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11</v>
      </c>
      <c r="X28" s="44">
        <f t="shared" si="12"/>
        <v>0</v>
      </c>
      <c r="Y28" s="45">
        <f t="shared" si="13"/>
        <v>0</v>
      </c>
      <c r="Z28" s="46" t="s">
        <v>0</v>
      </c>
      <c r="AA28" s="39">
        <v>1</v>
      </c>
      <c r="AB28" s="47">
        <f t="shared" si="14"/>
        <v>0</v>
      </c>
      <c r="AC28" s="39">
        <v>1</v>
      </c>
      <c r="AD28" s="47">
        <f t="shared" si="15"/>
        <v>0</v>
      </c>
      <c r="AE28" s="39">
        <v>1</v>
      </c>
      <c r="AF28" s="47">
        <f t="shared" si="16"/>
        <v>0</v>
      </c>
      <c r="AG28" s="62"/>
      <c r="AH28" s="191">
        <f t="shared" si="17"/>
        <v>12</v>
      </c>
      <c r="AI28" s="49">
        <f t="shared" si="18"/>
        <v>0</v>
      </c>
      <c r="AJ28" s="50">
        <f t="shared" si="19"/>
        <v>0</v>
      </c>
      <c r="AK28" s="62"/>
      <c r="AL28" s="191">
        <f t="shared" si="20"/>
        <v>4</v>
      </c>
      <c r="AM28" s="49">
        <f t="shared" si="21"/>
        <v>0</v>
      </c>
      <c r="AN28" s="50">
        <f t="shared" si="22"/>
        <v>0</v>
      </c>
      <c r="AO28" s="62"/>
      <c r="AP28" s="49">
        <f t="shared" si="23"/>
        <v>0</v>
      </c>
      <c r="AQ28" s="50">
        <f t="shared" si="24"/>
        <v>0</v>
      </c>
      <c r="AR28" s="62"/>
      <c r="AS28" s="49">
        <f t="shared" si="25"/>
        <v>0</v>
      </c>
      <c r="AT28" s="50">
        <f t="shared" si="26"/>
        <v>0</v>
      </c>
      <c r="AU28" s="62"/>
      <c r="AV28" s="49">
        <f t="shared" si="27"/>
        <v>0</v>
      </c>
      <c r="AW28" s="50">
        <f t="shared" si="28"/>
        <v>0</v>
      </c>
      <c r="AX28" s="62"/>
      <c r="AY28" s="49">
        <f t="shared" si="29"/>
        <v>0</v>
      </c>
      <c r="AZ28" s="50">
        <f t="shared" si="30"/>
        <v>0</v>
      </c>
      <c r="BA28" s="62"/>
      <c r="BB28" s="49">
        <f t="shared" si="31"/>
        <v>0</v>
      </c>
      <c r="BC28" s="50">
        <f t="shared" si="32"/>
        <v>0</v>
      </c>
      <c r="BD28" s="51">
        <f t="shared" si="33"/>
        <v>0</v>
      </c>
    </row>
    <row r="29" spans="1:56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1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9"/>
        <v>0</v>
      </c>
      <c r="V29" s="43">
        <f t="shared" si="10"/>
        <v>0</v>
      </c>
      <c r="W29" s="190">
        <f t="shared" si="11"/>
        <v>11</v>
      </c>
      <c r="X29" s="44">
        <f t="shared" si="12"/>
        <v>0</v>
      </c>
      <c r="Y29" s="45">
        <f t="shared" si="13"/>
        <v>0</v>
      </c>
      <c r="Z29" s="46" t="s">
        <v>0</v>
      </c>
      <c r="AA29" s="39">
        <v>1</v>
      </c>
      <c r="AB29" s="47">
        <f t="shared" si="14"/>
        <v>0</v>
      </c>
      <c r="AC29" s="39">
        <v>1</v>
      </c>
      <c r="AD29" s="47">
        <f t="shared" si="15"/>
        <v>0</v>
      </c>
      <c r="AE29" s="39">
        <v>1</v>
      </c>
      <c r="AF29" s="47">
        <f t="shared" si="16"/>
        <v>0</v>
      </c>
      <c r="AG29" s="62"/>
      <c r="AH29" s="191">
        <f t="shared" si="17"/>
        <v>12</v>
      </c>
      <c r="AI29" s="49">
        <f t="shared" si="18"/>
        <v>0</v>
      </c>
      <c r="AJ29" s="50">
        <f t="shared" si="19"/>
        <v>0</v>
      </c>
      <c r="AK29" s="62"/>
      <c r="AL29" s="191">
        <f t="shared" si="20"/>
        <v>4</v>
      </c>
      <c r="AM29" s="49">
        <f t="shared" si="21"/>
        <v>0</v>
      </c>
      <c r="AN29" s="50">
        <f t="shared" si="22"/>
        <v>0</v>
      </c>
      <c r="AO29" s="62"/>
      <c r="AP29" s="49">
        <f t="shared" si="23"/>
        <v>0</v>
      </c>
      <c r="AQ29" s="50">
        <f t="shared" si="24"/>
        <v>0</v>
      </c>
      <c r="AR29" s="62"/>
      <c r="AS29" s="49">
        <f t="shared" si="25"/>
        <v>0</v>
      </c>
      <c r="AT29" s="50">
        <f t="shared" si="26"/>
        <v>0</v>
      </c>
      <c r="AU29" s="62"/>
      <c r="AV29" s="49">
        <f t="shared" si="27"/>
        <v>0</v>
      </c>
      <c r="AW29" s="50">
        <f t="shared" si="28"/>
        <v>0</v>
      </c>
      <c r="AX29" s="62"/>
      <c r="AY29" s="49">
        <f t="shared" si="29"/>
        <v>0</v>
      </c>
      <c r="AZ29" s="50">
        <f t="shared" si="30"/>
        <v>0</v>
      </c>
      <c r="BA29" s="62"/>
      <c r="BB29" s="49">
        <f t="shared" si="31"/>
        <v>0</v>
      </c>
      <c r="BC29" s="50">
        <f t="shared" si="32"/>
        <v>0</v>
      </c>
      <c r="BD29" s="51">
        <f t="shared" si="33"/>
        <v>0</v>
      </c>
    </row>
    <row r="30" spans="1:56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1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11</v>
      </c>
      <c r="X30" s="44">
        <f t="shared" si="12"/>
        <v>0</v>
      </c>
      <c r="Y30" s="45">
        <f t="shared" si="13"/>
        <v>0</v>
      </c>
      <c r="Z30" s="46" t="s">
        <v>0</v>
      </c>
      <c r="AA30" s="39">
        <v>1</v>
      </c>
      <c r="AB30" s="47">
        <f t="shared" si="14"/>
        <v>0</v>
      </c>
      <c r="AC30" s="39">
        <v>1</v>
      </c>
      <c r="AD30" s="47">
        <f t="shared" si="15"/>
        <v>0</v>
      </c>
      <c r="AE30" s="39">
        <v>1</v>
      </c>
      <c r="AF30" s="47">
        <f t="shared" si="16"/>
        <v>0</v>
      </c>
      <c r="AG30" s="62"/>
      <c r="AH30" s="191">
        <f t="shared" si="17"/>
        <v>12</v>
      </c>
      <c r="AI30" s="49">
        <f t="shared" si="18"/>
        <v>0</v>
      </c>
      <c r="AJ30" s="50">
        <f t="shared" si="19"/>
        <v>0</v>
      </c>
      <c r="AK30" s="62"/>
      <c r="AL30" s="191">
        <f t="shared" si="20"/>
        <v>4</v>
      </c>
      <c r="AM30" s="49">
        <f t="shared" si="21"/>
        <v>0</v>
      </c>
      <c r="AN30" s="50">
        <f t="shared" si="22"/>
        <v>0</v>
      </c>
      <c r="AO30" s="62"/>
      <c r="AP30" s="49">
        <f t="shared" si="23"/>
        <v>0</v>
      </c>
      <c r="AQ30" s="50">
        <f t="shared" si="24"/>
        <v>0</v>
      </c>
      <c r="AR30" s="62"/>
      <c r="AS30" s="49">
        <f t="shared" si="25"/>
        <v>0</v>
      </c>
      <c r="AT30" s="50">
        <f t="shared" si="26"/>
        <v>0</v>
      </c>
      <c r="AU30" s="62"/>
      <c r="AV30" s="49">
        <f t="shared" si="27"/>
        <v>0</v>
      </c>
      <c r="AW30" s="50">
        <f t="shared" si="28"/>
        <v>0</v>
      </c>
      <c r="AX30" s="62"/>
      <c r="AY30" s="49">
        <f t="shared" si="29"/>
        <v>0</v>
      </c>
      <c r="AZ30" s="50">
        <f t="shared" si="30"/>
        <v>0</v>
      </c>
      <c r="BA30" s="62"/>
      <c r="BB30" s="49">
        <f t="shared" si="31"/>
        <v>0</v>
      </c>
      <c r="BC30" s="50">
        <f t="shared" si="32"/>
        <v>0</v>
      </c>
      <c r="BD30" s="51">
        <f t="shared" si="33"/>
        <v>0</v>
      </c>
    </row>
    <row r="31" spans="1:56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1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11</v>
      </c>
      <c r="X31" s="44">
        <f t="shared" si="12"/>
        <v>0</v>
      </c>
      <c r="Y31" s="45">
        <f t="shared" si="13"/>
        <v>0</v>
      </c>
      <c r="Z31" s="46" t="s">
        <v>0</v>
      </c>
      <c r="AA31" s="39">
        <v>1</v>
      </c>
      <c r="AB31" s="47">
        <f t="shared" si="14"/>
        <v>0</v>
      </c>
      <c r="AC31" s="39">
        <v>1</v>
      </c>
      <c r="AD31" s="47">
        <f t="shared" si="15"/>
        <v>0</v>
      </c>
      <c r="AE31" s="39">
        <v>1</v>
      </c>
      <c r="AF31" s="47">
        <f t="shared" si="16"/>
        <v>0</v>
      </c>
      <c r="AG31" s="62"/>
      <c r="AH31" s="191">
        <f t="shared" si="17"/>
        <v>12</v>
      </c>
      <c r="AI31" s="49">
        <f t="shared" si="18"/>
        <v>0</v>
      </c>
      <c r="AJ31" s="50">
        <f t="shared" si="19"/>
        <v>0</v>
      </c>
      <c r="AK31" s="62"/>
      <c r="AL31" s="191">
        <f t="shared" si="20"/>
        <v>4</v>
      </c>
      <c r="AM31" s="49">
        <f t="shared" si="21"/>
        <v>0</v>
      </c>
      <c r="AN31" s="50">
        <f t="shared" si="22"/>
        <v>0</v>
      </c>
      <c r="AO31" s="62"/>
      <c r="AP31" s="49">
        <f t="shared" si="23"/>
        <v>0</v>
      </c>
      <c r="AQ31" s="50">
        <f t="shared" si="24"/>
        <v>0</v>
      </c>
      <c r="AR31" s="62"/>
      <c r="AS31" s="49">
        <f t="shared" si="25"/>
        <v>0</v>
      </c>
      <c r="AT31" s="50">
        <f t="shared" si="26"/>
        <v>0</v>
      </c>
      <c r="AU31" s="62"/>
      <c r="AV31" s="49">
        <f t="shared" si="27"/>
        <v>0</v>
      </c>
      <c r="AW31" s="50">
        <f t="shared" si="28"/>
        <v>0</v>
      </c>
      <c r="AX31" s="62"/>
      <c r="AY31" s="49">
        <f t="shared" si="29"/>
        <v>0</v>
      </c>
      <c r="AZ31" s="50">
        <f t="shared" si="30"/>
        <v>0</v>
      </c>
      <c r="BA31" s="62"/>
      <c r="BB31" s="49">
        <f t="shared" si="31"/>
        <v>0</v>
      </c>
      <c r="BC31" s="50">
        <f t="shared" si="32"/>
        <v>0</v>
      </c>
      <c r="BD31" s="51">
        <f t="shared" si="33"/>
        <v>0</v>
      </c>
    </row>
    <row r="32" spans="1:56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1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11</v>
      </c>
      <c r="X32" s="44">
        <f t="shared" si="12"/>
        <v>0</v>
      </c>
      <c r="Y32" s="45">
        <f t="shared" si="13"/>
        <v>0</v>
      </c>
      <c r="Z32" s="46" t="s">
        <v>0</v>
      </c>
      <c r="AA32" s="39">
        <v>1</v>
      </c>
      <c r="AB32" s="47">
        <f t="shared" si="14"/>
        <v>0</v>
      </c>
      <c r="AC32" s="39">
        <v>1</v>
      </c>
      <c r="AD32" s="47">
        <f t="shared" si="15"/>
        <v>0</v>
      </c>
      <c r="AE32" s="39">
        <v>1</v>
      </c>
      <c r="AF32" s="47">
        <f t="shared" si="16"/>
        <v>0</v>
      </c>
      <c r="AG32" s="62"/>
      <c r="AH32" s="191">
        <f t="shared" si="17"/>
        <v>12</v>
      </c>
      <c r="AI32" s="49">
        <f t="shared" si="18"/>
        <v>0</v>
      </c>
      <c r="AJ32" s="50">
        <f t="shared" si="19"/>
        <v>0</v>
      </c>
      <c r="AK32" s="62"/>
      <c r="AL32" s="191">
        <f t="shared" si="20"/>
        <v>4</v>
      </c>
      <c r="AM32" s="49">
        <f t="shared" si="21"/>
        <v>0</v>
      </c>
      <c r="AN32" s="50">
        <f t="shared" si="22"/>
        <v>0</v>
      </c>
      <c r="AO32" s="62"/>
      <c r="AP32" s="49">
        <f t="shared" si="23"/>
        <v>0</v>
      </c>
      <c r="AQ32" s="50">
        <f t="shared" si="24"/>
        <v>0</v>
      </c>
      <c r="AR32" s="62"/>
      <c r="AS32" s="49">
        <f t="shared" si="25"/>
        <v>0</v>
      </c>
      <c r="AT32" s="50">
        <f t="shared" si="26"/>
        <v>0</v>
      </c>
      <c r="AU32" s="62"/>
      <c r="AV32" s="49">
        <f t="shared" si="27"/>
        <v>0</v>
      </c>
      <c r="AW32" s="50">
        <f t="shared" si="28"/>
        <v>0</v>
      </c>
      <c r="AX32" s="62"/>
      <c r="AY32" s="49">
        <f t="shared" si="29"/>
        <v>0</v>
      </c>
      <c r="AZ32" s="50">
        <f t="shared" si="30"/>
        <v>0</v>
      </c>
      <c r="BA32" s="62"/>
      <c r="BB32" s="49">
        <f t="shared" si="31"/>
        <v>0</v>
      </c>
      <c r="BC32" s="50">
        <f t="shared" si="32"/>
        <v>0</v>
      </c>
      <c r="BD32" s="51">
        <f t="shared" si="33"/>
        <v>0</v>
      </c>
    </row>
    <row r="33" spans="1:56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11</v>
      </c>
      <c r="X33" s="44">
        <f t="shared" si="12"/>
        <v>0</v>
      </c>
      <c r="Y33" s="45">
        <f t="shared" si="13"/>
        <v>0</v>
      </c>
      <c r="Z33" s="46" t="s">
        <v>0</v>
      </c>
      <c r="AA33" s="39">
        <v>1</v>
      </c>
      <c r="AB33" s="47">
        <f t="shared" si="14"/>
        <v>0</v>
      </c>
      <c r="AC33" s="39">
        <v>1</v>
      </c>
      <c r="AD33" s="47">
        <f t="shared" si="15"/>
        <v>0</v>
      </c>
      <c r="AE33" s="39">
        <v>1</v>
      </c>
      <c r="AF33" s="47">
        <f t="shared" si="16"/>
        <v>0</v>
      </c>
      <c r="AG33" s="62"/>
      <c r="AH33" s="191">
        <f t="shared" si="17"/>
        <v>12</v>
      </c>
      <c r="AI33" s="49">
        <f t="shared" si="18"/>
        <v>0</v>
      </c>
      <c r="AJ33" s="50">
        <f t="shared" si="19"/>
        <v>0</v>
      </c>
      <c r="AK33" s="62"/>
      <c r="AL33" s="191">
        <f t="shared" si="20"/>
        <v>4</v>
      </c>
      <c r="AM33" s="49">
        <f t="shared" si="21"/>
        <v>0</v>
      </c>
      <c r="AN33" s="50">
        <f t="shared" si="22"/>
        <v>0</v>
      </c>
      <c r="AO33" s="62"/>
      <c r="AP33" s="49">
        <f t="shared" si="23"/>
        <v>0</v>
      </c>
      <c r="AQ33" s="50">
        <f t="shared" si="24"/>
        <v>0</v>
      </c>
      <c r="AR33" s="62"/>
      <c r="AS33" s="49">
        <f t="shared" si="25"/>
        <v>0</v>
      </c>
      <c r="AT33" s="50">
        <f t="shared" si="26"/>
        <v>0</v>
      </c>
      <c r="AU33" s="62"/>
      <c r="AV33" s="49">
        <f t="shared" si="27"/>
        <v>0</v>
      </c>
      <c r="AW33" s="50">
        <f t="shared" si="28"/>
        <v>0</v>
      </c>
      <c r="AX33" s="62"/>
      <c r="AY33" s="49">
        <f t="shared" si="29"/>
        <v>0</v>
      </c>
      <c r="AZ33" s="50">
        <f t="shared" si="30"/>
        <v>0</v>
      </c>
      <c r="BA33" s="62"/>
      <c r="BB33" s="49">
        <f t="shared" si="31"/>
        <v>0</v>
      </c>
      <c r="BC33" s="50">
        <f t="shared" si="32"/>
        <v>0</v>
      </c>
      <c r="BD33" s="51">
        <f t="shared" si="33"/>
        <v>0</v>
      </c>
    </row>
    <row r="34" spans="1:56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11</v>
      </c>
      <c r="X34" s="44">
        <f t="shared" si="12"/>
        <v>0</v>
      </c>
      <c r="Y34" s="45">
        <f t="shared" si="13"/>
        <v>0</v>
      </c>
      <c r="Z34" s="46" t="s">
        <v>0</v>
      </c>
      <c r="AA34" s="39">
        <v>1</v>
      </c>
      <c r="AB34" s="47">
        <f t="shared" si="14"/>
        <v>0</v>
      </c>
      <c r="AC34" s="39">
        <v>1</v>
      </c>
      <c r="AD34" s="47">
        <f t="shared" si="15"/>
        <v>0</v>
      </c>
      <c r="AE34" s="39">
        <v>1</v>
      </c>
      <c r="AF34" s="47">
        <f t="shared" si="16"/>
        <v>0</v>
      </c>
      <c r="AG34" s="62"/>
      <c r="AH34" s="191">
        <f t="shared" si="17"/>
        <v>12</v>
      </c>
      <c r="AI34" s="49">
        <f t="shared" si="18"/>
        <v>0</v>
      </c>
      <c r="AJ34" s="50">
        <f t="shared" si="19"/>
        <v>0</v>
      </c>
      <c r="AK34" s="62"/>
      <c r="AL34" s="191">
        <f t="shared" si="20"/>
        <v>4</v>
      </c>
      <c r="AM34" s="49">
        <f t="shared" si="21"/>
        <v>0</v>
      </c>
      <c r="AN34" s="50">
        <f t="shared" si="22"/>
        <v>0</v>
      </c>
      <c r="AO34" s="62"/>
      <c r="AP34" s="49">
        <f t="shared" si="23"/>
        <v>0</v>
      </c>
      <c r="AQ34" s="50">
        <f t="shared" si="24"/>
        <v>0</v>
      </c>
      <c r="AR34" s="62"/>
      <c r="AS34" s="49">
        <f t="shared" si="25"/>
        <v>0</v>
      </c>
      <c r="AT34" s="50">
        <f t="shared" si="26"/>
        <v>0</v>
      </c>
      <c r="AU34" s="62"/>
      <c r="AV34" s="49">
        <f t="shared" si="27"/>
        <v>0</v>
      </c>
      <c r="AW34" s="50">
        <f t="shared" si="28"/>
        <v>0</v>
      </c>
      <c r="AX34" s="62"/>
      <c r="AY34" s="49">
        <f t="shared" si="29"/>
        <v>0</v>
      </c>
      <c r="AZ34" s="50">
        <f t="shared" si="30"/>
        <v>0</v>
      </c>
      <c r="BA34" s="62"/>
      <c r="BB34" s="49">
        <f t="shared" si="31"/>
        <v>0</v>
      </c>
      <c r="BC34" s="50">
        <f t="shared" si="32"/>
        <v>0</v>
      </c>
      <c r="BD34" s="51">
        <f t="shared" si="33"/>
        <v>0</v>
      </c>
    </row>
    <row r="35" spans="1:56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11</v>
      </c>
      <c r="X35" s="44">
        <f t="shared" si="12"/>
        <v>0</v>
      </c>
      <c r="Y35" s="45">
        <f t="shared" si="13"/>
        <v>0</v>
      </c>
      <c r="Z35" s="46" t="s">
        <v>0</v>
      </c>
      <c r="AA35" s="39">
        <v>1</v>
      </c>
      <c r="AB35" s="47">
        <f t="shared" si="14"/>
        <v>0</v>
      </c>
      <c r="AC35" s="39">
        <v>1</v>
      </c>
      <c r="AD35" s="47">
        <f t="shared" si="15"/>
        <v>0</v>
      </c>
      <c r="AE35" s="39">
        <v>1</v>
      </c>
      <c r="AF35" s="47">
        <f t="shared" si="16"/>
        <v>0</v>
      </c>
      <c r="AG35" s="62"/>
      <c r="AH35" s="191">
        <f t="shared" si="17"/>
        <v>12</v>
      </c>
      <c r="AI35" s="49">
        <f t="shared" si="18"/>
        <v>0</v>
      </c>
      <c r="AJ35" s="50">
        <f t="shared" si="19"/>
        <v>0</v>
      </c>
      <c r="AK35" s="62"/>
      <c r="AL35" s="191">
        <f t="shared" si="20"/>
        <v>4</v>
      </c>
      <c r="AM35" s="49">
        <f t="shared" si="21"/>
        <v>0</v>
      </c>
      <c r="AN35" s="50">
        <f t="shared" si="22"/>
        <v>0</v>
      </c>
      <c r="AO35" s="62"/>
      <c r="AP35" s="49">
        <f t="shared" si="23"/>
        <v>0</v>
      </c>
      <c r="AQ35" s="50">
        <f t="shared" si="24"/>
        <v>0</v>
      </c>
      <c r="AR35" s="62"/>
      <c r="AS35" s="49">
        <f t="shared" si="25"/>
        <v>0</v>
      </c>
      <c r="AT35" s="50">
        <f t="shared" si="26"/>
        <v>0</v>
      </c>
      <c r="AU35" s="62"/>
      <c r="AV35" s="49">
        <f t="shared" si="27"/>
        <v>0</v>
      </c>
      <c r="AW35" s="50">
        <f t="shared" si="28"/>
        <v>0</v>
      </c>
      <c r="AX35" s="62"/>
      <c r="AY35" s="49">
        <f t="shared" si="29"/>
        <v>0</v>
      </c>
      <c r="AZ35" s="50">
        <f t="shared" si="30"/>
        <v>0</v>
      </c>
      <c r="BA35" s="62"/>
      <c r="BB35" s="49">
        <f t="shared" si="31"/>
        <v>0</v>
      </c>
      <c r="BC35" s="50">
        <f t="shared" si="32"/>
        <v>0</v>
      </c>
      <c r="BD35" s="51">
        <f t="shared" si="33"/>
        <v>0</v>
      </c>
    </row>
    <row r="36" spans="1:56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11</v>
      </c>
      <c r="X36" s="44">
        <f t="shared" si="12"/>
        <v>0</v>
      </c>
      <c r="Y36" s="45">
        <f t="shared" si="13"/>
        <v>0</v>
      </c>
      <c r="Z36" s="46" t="s">
        <v>0</v>
      </c>
      <c r="AA36" s="39">
        <v>1</v>
      </c>
      <c r="AB36" s="47">
        <f t="shared" si="14"/>
        <v>0</v>
      </c>
      <c r="AC36" s="39">
        <v>1</v>
      </c>
      <c r="AD36" s="47">
        <f t="shared" si="15"/>
        <v>0</v>
      </c>
      <c r="AE36" s="39">
        <v>1</v>
      </c>
      <c r="AF36" s="47">
        <f t="shared" si="16"/>
        <v>0</v>
      </c>
      <c r="AG36" s="62"/>
      <c r="AH36" s="191">
        <f t="shared" si="17"/>
        <v>12</v>
      </c>
      <c r="AI36" s="49">
        <f t="shared" si="18"/>
        <v>0</v>
      </c>
      <c r="AJ36" s="50">
        <f t="shared" si="19"/>
        <v>0</v>
      </c>
      <c r="AK36" s="62"/>
      <c r="AL36" s="191">
        <f t="shared" si="20"/>
        <v>4</v>
      </c>
      <c r="AM36" s="49">
        <f t="shared" si="21"/>
        <v>0</v>
      </c>
      <c r="AN36" s="50">
        <f t="shared" si="22"/>
        <v>0</v>
      </c>
      <c r="AO36" s="62"/>
      <c r="AP36" s="49">
        <f t="shared" si="23"/>
        <v>0</v>
      </c>
      <c r="AQ36" s="50">
        <f t="shared" si="24"/>
        <v>0</v>
      </c>
      <c r="AR36" s="62"/>
      <c r="AS36" s="49">
        <f t="shared" si="25"/>
        <v>0</v>
      </c>
      <c r="AT36" s="50">
        <f t="shared" si="26"/>
        <v>0</v>
      </c>
      <c r="AU36" s="62"/>
      <c r="AV36" s="49">
        <f t="shared" si="27"/>
        <v>0</v>
      </c>
      <c r="AW36" s="50">
        <f t="shared" si="28"/>
        <v>0</v>
      </c>
      <c r="AX36" s="62"/>
      <c r="AY36" s="49">
        <f t="shared" si="29"/>
        <v>0</v>
      </c>
      <c r="AZ36" s="50">
        <f t="shared" si="30"/>
        <v>0</v>
      </c>
      <c r="BA36" s="62"/>
      <c r="BB36" s="49">
        <f t="shared" si="31"/>
        <v>0</v>
      </c>
      <c r="BC36" s="50">
        <f t="shared" si="32"/>
        <v>0</v>
      </c>
      <c r="BD36" s="51">
        <f t="shared" si="33"/>
        <v>0</v>
      </c>
    </row>
    <row r="37" spans="1:56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11</v>
      </c>
      <c r="X37" s="44">
        <f t="shared" si="12"/>
        <v>0</v>
      </c>
      <c r="Y37" s="45">
        <f t="shared" si="13"/>
        <v>0</v>
      </c>
      <c r="Z37" s="46" t="s">
        <v>0</v>
      </c>
      <c r="AA37" s="39">
        <v>1</v>
      </c>
      <c r="AB37" s="47">
        <f t="shared" si="14"/>
        <v>0</v>
      </c>
      <c r="AC37" s="39">
        <v>1</v>
      </c>
      <c r="AD37" s="47">
        <f t="shared" si="15"/>
        <v>0</v>
      </c>
      <c r="AE37" s="39">
        <v>1</v>
      </c>
      <c r="AF37" s="47">
        <f t="shared" si="16"/>
        <v>0</v>
      </c>
      <c r="AG37" s="62"/>
      <c r="AH37" s="191">
        <f t="shared" si="17"/>
        <v>12</v>
      </c>
      <c r="AI37" s="49">
        <f t="shared" si="18"/>
        <v>0</v>
      </c>
      <c r="AJ37" s="50">
        <f t="shared" si="19"/>
        <v>0</v>
      </c>
      <c r="AK37" s="62"/>
      <c r="AL37" s="191">
        <f t="shared" si="20"/>
        <v>4</v>
      </c>
      <c r="AM37" s="49">
        <f t="shared" si="21"/>
        <v>0</v>
      </c>
      <c r="AN37" s="50">
        <f t="shared" si="22"/>
        <v>0</v>
      </c>
      <c r="AO37" s="62"/>
      <c r="AP37" s="49">
        <f t="shared" si="23"/>
        <v>0</v>
      </c>
      <c r="AQ37" s="50">
        <f t="shared" si="24"/>
        <v>0</v>
      </c>
      <c r="AR37" s="62"/>
      <c r="AS37" s="49">
        <f t="shared" si="25"/>
        <v>0</v>
      </c>
      <c r="AT37" s="50">
        <f t="shared" si="26"/>
        <v>0</v>
      </c>
      <c r="AU37" s="62"/>
      <c r="AV37" s="49">
        <f t="shared" si="27"/>
        <v>0</v>
      </c>
      <c r="AW37" s="50">
        <f t="shared" si="28"/>
        <v>0</v>
      </c>
      <c r="AX37" s="62"/>
      <c r="AY37" s="49">
        <f t="shared" si="29"/>
        <v>0</v>
      </c>
      <c r="AZ37" s="50">
        <f t="shared" si="30"/>
        <v>0</v>
      </c>
      <c r="BA37" s="62"/>
      <c r="BB37" s="49">
        <f t="shared" si="31"/>
        <v>0</v>
      </c>
      <c r="BC37" s="50">
        <f t="shared" si="32"/>
        <v>0</v>
      </c>
      <c r="BD37" s="51">
        <f t="shared" si="33"/>
        <v>0</v>
      </c>
    </row>
    <row r="38" spans="1:56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11</v>
      </c>
      <c r="X38" s="44">
        <f t="shared" si="12"/>
        <v>0</v>
      </c>
      <c r="Y38" s="45">
        <f t="shared" si="13"/>
        <v>0</v>
      </c>
      <c r="Z38" s="46" t="s">
        <v>0</v>
      </c>
      <c r="AA38" s="39">
        <v>1</v>
      </c>
      <c r="AB38" s="47">
        <f t="shared" si="14"/>
        <v>0</v>
      </c>
      <c r="AC38" s="39">
        <v>1</v>
      </c>
      <c r="AD38" s="47">
        <f t="shared" si="15"/>
        <v>0</v>
      </c>
      <c r="AE38" s="39">
        <v>1</v>
      </c>
      <c r="AF38" s="47">
        <f t="shared" si="16"/>
        <v>0</v>
      </c>
      <c r="AG38" s="62"/>
      <c r="AH38" s="191">
        <f t="shared" si="17"/>
        <v>12</v>
      </c>
      <c r="AI38" s="49">
        <f t="shared" si="18"/>
        <v>0</v>
      </c>
      <c r="AJ38" s="50">
        <f t="shared" si="19"/>
        <v>0</v>
      </c>
      <c r="AK38" s="62"/>
      <c r="AL38" s="191">
        <f t="shared" si="20"/>
        <v>4</v>
      </c>
      <c r="AM38" s="49">
        <f t="shared" si="21"/>
        <v>0</v>
      </c>
      <c r="AN38" s="50">
        <f t="shared" si="22"/>
        <v>0</v>
      </c>
      <c r="AO38" s="62"/>
      <c r="AP38" s="49">
        <f t="shared" si="23"/>
        <v>0</v>
      </c>
      <c r="AQ38" s="50">
        <f t="shared" si="24"/>
        <v>0</v>
      </c>
      <c r="AR38" s="62"/>
      <c r="AS38" s="49">
        <f t="shared" si="25"/>
        <v>0</v>
      </c>
      <c r="AT38" s="50">
        <f t="shared" si="26"/>
        <v>0</v>
      </c>
      <c r="AU38" s="62"/>
      <c r="AV38" s="49">
        <f t="shared" si="27"/>
        <v>0</v>
      </c>
      <c r="AW38" s="50">
        <f t="shared" si="28"/>
        <v>0</v>
      </c>
      <c r="AX38" s="62"/>
      <c r="AY38" s="49">
        <f t="shared" si="29"/>
        <v>0</v>
      </c>
      <c r="AZ38" s="50">
        <f t="shared" si="30"/>
        <v>0</v>
      </c>
      <c r="BA38" s="62"/>
      <c r="BB38" s="49">
        <f t="shared" si="31"/>
        <v>0</v>
      </c>
      <c r="BC38" s="50">
        <f t="shared" si="32"/>
        <v>0</v>
      </c>
      <c r="BD38" s="51">
        <f t="shared" si="33"/>
        <v>0</v>
      </c>
    </row>
    <row r="39" spans="1:56" hidden="1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11</v>
      </c>
      <c r="X39" s="44">
        <f t="shared" si="12"/>
        <v>0</v>
      </c>
      <c r="Y39" s="45">
        <f t="shared" si="13"/>
        <v>0</v>
      </c>
      <c r="Z39" s="46" t="s">
        <v>0</v>
      </c>
      <c r="AA39" s="39">
        <v>1</v>
      </c>
      <c r="AB39" s="47">
        <f t="shared" si="14"/>
        <v>0</v>
      </c>
      <c r="AC39" s="39">
        <v>1</v>
      </c>
      <c r="AD39" s="47">
        <f t="shared" si="15"/>
        <v>0</v>
      </c>
      <c r="AE39" s="39">
        <v>1</v>
      </c>
      <c r="AF39" s="47">
        <f t="shared" si="16"/>
        <v>0</v>
      </c>
      <c r="AG39" s="62"/>
      <c r="AH39" s="191">
        <f t="shared" si="17"/>
        <v>12</v>
      </c>
      <c r="AI39" s="49">
        <f t="shared" si="18"/>
        <v>0</v>
      </c>
      <c r="AJ39" s="50">
        <f t="shared" si="19"/>
        <v>0</v>
      </c>
      <c r="AK39" s="62"/>
      <c r="AL39" s="191">
        <f t="shared" si="20"/>
        <v>4</v>
      </c>
      <c r="AM39" s="49">
        <f t="shared" si="21"/>
        <v>0</v>
      </c>
      <c r="AN39" s="50">
        <f t="shared" si="22"/>
        <v>0</v>
      </c>
      <c r="AO39" s="62"/>
      <c r="AP39" s="49">
        <f t="shared" si="23"/>
        <v>0</v>
      </c>
      <c r="AQ39" s="50">
        <f t="shared" si="24"/>
        <v>0</v>
      </c>
      <c r="AR39" s="62"/>
      <c r="AS39" s="49">
        <f t="shared" si="25"/>
        <v>0</v>
      </c>
      <c r="AT39" s="50">
        <f t="shared" si="26"/>
        <v>0</v>
      </c>
      <c r="AU39" s="62"/>
      <c r="AV39" s="49">
        <f t="shared" si="27"/>
        <v>0</v>
      </c>
      <c r="AW39" s="50">
        <f t="shared" si="28"/>
        <v>0</v>
      </c>
      <c r="AX39" s="62"/>
      <c r="AY39" s="49">
        <f t="shared" si="29"/>
        <v>0</v>
      </c>
      <c r="AZ39" s="50">
        <f t="shared" si="30"/>
        <v>0</v>
      </c>
      <c r="BA39" s="62"/>
      <c r="BB39" s="49">
        <f t="shared" si="31"/>
        <v>0</v>
      </c>
      <c r="BC39" s="50">
        <f t="shared" si="32"/>
        <v>0</v>
      </c>
      <c r="BD39" s="51">
        <f t="shared" si="33"/>
        <v>0</v>
      </c>
    </row>
    <row r="40" spans="1:56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190">
        <f t="shared" si="11"/>
        <v>11</v>
      </c>
      <c r="X40" s="44">
        <f t="shared" si="12"/>
        <v>0</v>
      </c>
      <c r="Y40" s="45">
        <f t="shared" si="13"/>
        <v>0</v>
      </c>
      <c r="Z40" s="46" t="s">
        <v>0</v>
      </c>
      <c r="AA40" s="39">
        <v>1</v>
      </c>
      <c r="AB40" s="47">
        <f t="shared" si="14"/>
        <v>0</v>
      </c>
      <c r="AC40" s="39">
        <v>1</v>
      </c>
      <c r="AD40" s="47">
        <f t="shared" si="15"/>
        <v>0</v>
      </c>
      <c r="AE40" s="39">
        <v>1</v>
      </c>
      <c r="AF40" s="47">
        <f t="shared" si="16"/>
        <v>0</v>
      </c>
      <c r="AG40" s="62"/>
      <c r="AH40" s="191">
        <f t="shared" si="17"/>
        <v>12</v>
      </c>
      <c r="AI40" s="49">
        <f t="shared" si="18"/>
        <v>0</v>
      </c>
      <c r="AJ40" s="50">
        <f t="shared" si="19"/>
        <v>0</v>
      </c>
      <c r="AK40" s="62"/>
      <c r="AL40" s="191">
        <f t="shared" si="20"/>
        <v>4</v>
      </c>
      <c r="AM40" s="49">
        <f t="shared" si="21"/>
        <v>0</v>
      </c>
      <c r="AN40" s="50">
        <f t="shared" si="22"/>
        <v>0</v>
      </c>
      <c r="AO40" s="62"/>
      <c r="AP40" s="49">
        <f t="shared" si="23"/>
        <v>0</v>
      </c>
      <c r="AQ40" s="50">
        <f t="shared" si="24"/>
        <v>0</v>
      </c>
      <c r="AR40" s="62"/>
      <c r="AS40" s="49">
        <f t="shared" si="25"/>
        <v>0</v>
      </c>
      <c r="AT40" s="50">
        <f t="shared" si="26"/>
        <v>0</v>
      </c>
      <c r="AU40" s="62"/>
      <c r="AV40" s="49">
        <f t="shared" si="27"/>
        <v>0</v>
      </c>
      <c r="AW40" s="50">
        <f t="shared" si="28"/>
        <v>0</v>
      </c>
      <c r="AX40" s="62"/>
      <c r="AY40" s="49">
        <f t="shared" si="29"/>
        <v>0</v>
      </c>
      <c r="AZ40" s="50">
        <f t="shared" si="30"/>
        <v>0</v>
      </c>
      <c r="BA40" s="62"/>
      <c r="BB40" s="49">
        <f t="shared" si="31"/>
        <v>0</v>
      </c>
      <c r="BC40" s="50">
        <f t="shared" si="32"/>
        <v>0</v>
      </c>
      <c r="BD40" s="51">
        <f t="shared" si="33"/>
        <v>0</v>
      </c>
    </row>
    <row r="41" spans="1:56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190">
        <f t="shared" si="11"/>
        <v>11</v>
      </c>
      <c r="X41" s="44">
        <f t="shared" si="12"/>
        <v>0</v>
      </c>
      <c r="Y41" s="45">
        <f t="shared" si="13"/>
        <v>0</v>
      </c>
      <c r="Z41" s="46" t="s">
        <v>0</v>
      </c>
      <c r="AA41" s="39">
        <v>1</v>
      </c>
      <c r="AB41" s="47">
        <f t="shared" si="14"/>
        <v>0</v>
      </c>
      <c r="AC41" s="39">
        <v>1</v>
      </c>
      <c r="AD41" s="47">
        <f t="shared" si="15"/>
        <v>0</v>
      </c>
      <c r="AE41" s="39">
        <v>1</v>
      </c>
      <c r="AF41" s="47">
        <f t="shared" si="16"/>
        <v>0</v>
      </c>
      <c r="AG41" s="62"/>
      <c r="AH41" s="191">
        <f t="shared" si="17"/>
        <v>12</v>
      </c>
      <c r="AI41" s="49">
        <f t="shared" si="18"/>
        <v>0</v>
      </c>
      <c r="AJ41" s="50">
        <f t="shared" si="19"/>
        <v>0</v>
      </c>
      <c r="AK41" s="62"/>
      <c r="AL41" s="191">
        <f t="shared" si="20"/>
        <v>4</v>
      </c>
      <c r="AM41" s="49">
        <f t="shared" si="21"/>
        <v>0</v>
      </c>
      <c r="AN41" s="50">
        <f t="shared" si="22"/>
        <v>0</v>
      </c>
      <c r="AO41" s="62"/>
      <c r="AP41" s="49">
        <f t="shared" si="23"/>
        <v>0</v>
      </c>
      <c r="AQ41" s="50">
        <f t="shared" si="24"/>
        <v>0</v>
      </c>
      <c r="AR41" s="62"/>
      <c r="AS41" s="49">
        <f t="shared" si="25"/>
        <v>0</v>
      </c>
      <c r="AT41" s="50">
        <f t="shared" si="26"/>
        <v>0</v>
      </c>
      <c r="AU41" s="62"/>
      <c r="AV41" s="49">
        <f t="shared" si="27"/>
        <v>0</v>
      </c>
      <c r="AW41" s="50">
        <f t="shared" si="28"/>
        <v>0</v>
      </c>
      <c r="AX41" s="62"/>
      <c r="AY41" s="49">
        <f t="shared" si="29"/>
        <v>0</v>
      </c>
      <c r="AZ41" s="50">
        <f t="shared" si="30"/>
        <v>0</v>
      </c>
      <c r="BA41" s="62"/>
      <c r="BB41" s="49">
        <f t="shared" si="31"/>
        <v>0</v>
      </c>
      <c r="BC41" s="50">
        <f t="shared" si="32"/>
        <v>0</v>
      </c>
      <c r="BD41" s="51">
        <f t="shared" si="33"/>
        <v>0</v>
      </c>
    </row>
    <row r="42" spans="1:56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190">
        <f t="shared" si="11"/>
        <v>11</v>
      </c>
      <c r="X42" s="44">
        <f t="shared" si="12"/>
        <v>0</v>
      </c>
      <c r="Y42" s="45">
        <f t="shared" si="13"/>
        <v>0</v>
      </c>
      <c r="Z42" s="46" t="s">
        <v>0</v>
      </c>
      <c r="AA42" s="39">
        <v>1</v>
      </c>
      <c r="AB42" s="47">
        <f t="shared" si="14"/>
        <v>0</v>
      </c>
      <c r="AC42" s="39">
        <v>1</v>
      </c>
      <c r="AD42" s="47">
        <f t="shared" si="15"/>
        <v>0</v>
      </c>
      <c r="AE42" s="39">
        <v>1</v>
      </c>
      <c r="AF42" s="47">
        <f t="shared" si="16"/>
        <v>0</v>
      </c>
      <c r="AG42" s="62"/>
      <c r="AH42" s="191">
        <f t="shared" si="17"/>
        <v>12</v>
      </c>
      <c r="AI42" s="49">
        <f t="shared" si="18"/>
        <v>0</v>
      </c>
      <c r="AJ42" s="50">
        <f t="shared" si="19"/>
        <v>0</v>
      </c>
      <c r="AK42" s="62"/>
      <c r="AL42" s="191">
        <f t="shared" si="20"/>
        <v>4</v>
      </c>
      <c r="AM42" s="49">
        <f t="shared" si="21"/>
        <v>0</v>
      </c>
      <c r="AN42" s="50">
        <f t="shared" si="22"/>
        <v>0</v>
      </c>
      <c r="AO42" s="62"/>
      <c r="AP42" s="49">
        <f t="shared" si="23"/>
        <v>0</v>
      </c>
      <c r="AQ42" s="50">
        <f t="shared" si="24"/>
        <v>0</v>
      </c>
      <c r="AR42" s="62"/>
      <c r="AS42" s="49">
        <f t="shared" si="25"/>
        <v>0</v>
      </c>
      <c r="AT42" s="50">
        <f t="shared" si="26"/>
        <v>0</v>
      </c>
      <c r="AU42" s="62"/>
      <c r="AV42" s="49">
        <f t="shared" si="27"/>
        <v>0</v>
      </c>
      <c r="AW42" s="50">
        <f t="shared" si="28"/>
        <v>0</v>
      </c>
      <c r="AX42" s="62"/>
      <c r="AY42" s="49">
        <f t="shared" si="29"/>
        <v>0</v>
      </c>
      <c r="AZ42" s="50">
        <f t="shared" si="30"/>
        <v>0</v>
      </c>
      <c r="BA42" s="62"/>
      <c r="BB42" s="49">
        <f t="shared" si="31"/>
        <v>0</v>
      </c>
      <c r="BC42" s="50">
        <f t="shared" si="32"/>
        <v>0</v>
      </c>
      <c r="BD42" s="51">
        <f t="shared" si="33"/>
        <v>0</v>
      </c>
    </row>
    <row r="43" spans="1:56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190">
        <f t="shared" si="11"/>
        <v>11</v>
      </c>
      <c r="X43" s="44">
        <f t="shared" si="12"/>
        <v>0</v>
      </c>
      <c r="Y43" s="45">
        <f t="shared" si="13"/>
        <v>0</v>
      </c>
      <c r="Z43" s="46" t="s">
        <v>0</v>
      </c>
      <c r="AA43" s="39">
        <v>1</v>
      </c>
      <c r="AB43" s="47">
        <f t="shared" si="14"/>
        <v>0</v>
      </c>
      <c r="AC43" s="39">
        <v>1</v>
      </c>
      <c r="AD43" s="47">
        <f t="shared" si="15"/>
        <v>0</v>
      </c>
      <c r="AE43" s="39">
        <v>1</v>
      </c>
      <c r="AF43" s="47">
        <f t="shared" si="16"/>
        <v>0</v>
      </c>
      <c r="AG43" s="62"/>
      <c r="AH43" s="191">
        <f t="shared" si="17"/>
        <v>12</v>
      </c>
      <c r="AI43" s="49">
        <f t="shared" si="18"/>
        <v>0</v>
      </c>
      <c r="AJ43" s="50">
        <f t="shared" si="19"/>
        <v>0</v>
      </c>
      <c r="AK43" s="62"/>
      <c r="AL43" s="191">
        <f t="shared" si="20"/>
        <v>4</v>
      </c>
      <c r="AM43" s="49">
        <f t="shared" si="21"/>
        <v>0</v>
      </c>
      <c r="AN43" s="50">
        <f t="shared" si="22"/>
        <v>0</v>
      </c>
      <c r="AO43" s="62"/>
      <c r="AP43" s="49">
        <f t="shared" si="23"/>
        <v>0</v>
      </c>
      <c r="AQ43" s="50">
        <f t="shared" si="24"/>
        <v>0</v>
      </c>
      <c r="AR43" s="62"/>
      <c r="AS43" s="49">
        <f t="shared" si="25"/>
        <v>0</v>
      </c>
      <c r="AT43" s="50">
        <f t="shared" si="26"/>
        <v>0</v>
      </c>
      <c r="AU43" s="62"/>
      <c r="AV43" s="49">
        <f t="shared" si="27"/>
        <v>0</v>
      </c>
      <c r="AW43" s="50">
        <f t="shared" si="28"/>
        <v>0</v>
      </c>
      <c r="AX43" s="62"/>
      <c r="AY43" s="49">
        <f t="shared" si="29"/>
        <v>0</v>
      </c>
      <c r="AZ43" s="50">
        <f t="shared" si="30"/>
        <v>0</v>
      </c>
      <c r="BA43" s="62"/>
      <c r="BB43" s="49">
        <f t="shared" si="31"/>
        <v>0</v>
      </c>
      <c r="BC43" s="50">
        <f t="shared" si="32"/>
        <v>0</v>
      </c>
      <c r="BD43" s="51">
        <f t="shared" si="33"/>
        <v>0</v>
      </c>
    </row>
    <row r="44" spans="1:56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190">
        <f t="shared" si="11"/>
        <v>11</v>
      </c>
      <c r="X44" s="44">
        <f t="shared" si="12"/>
        <v>0</v>
      </c>
      <c r="Y44" s="45">
        <f t="shared" si="13"/>
        <v>0</v>
      </c>
      <c r="Z44" s="46" t="s">
        <v>0</v>
      </c>
      <c r="AA44" s="39">
        <v>1</v>
      </c>
      <c r="AB44" s="47">
        <f t="shared" si="14"/>
        <v>0</v>
      </c>
      <c r="AC44" s="39">
        <v>1</v>
      </c>
      <c r="AD44" s="47">
        <f t="shared" si="15"/>
        <v>0</v>
      </c>
      <c r="AE44" s="39">
        <v>1</v>
      </c>
      <c r="AF44" s="47">
        <f t="shared" si="16"/>
        <v>0</v>
      </c>
      <c r="AG44" s="62"/>
      <c r="AH44" s="191">
        <f t="shared" si="17"/>
        <v>12</v>
      </c>
      <c r="AI44" s="49">
        <f t="shared" si="18"/>
        <v>0</v>
      </c>
      <c r="AJ44" s="50">
        <f t="shared" si="19"/>
        <v>0</v>
      </c>
      <c r="AK44" s="62"/>
      <c r="AL44" s="191">
        <f t="shared" si="20"/>
        <v>4</v>
      </c>
      <c r="AM44" s="49">
        <f t="shared" si="21"/>
        <v>0</v>
      </c>
      <c r="AN44" s="50">
        <f t="shared" si="22"/>
        <v>0</v>
      </c>
      <c r="AO44" s="62"/>
      <c r="AP44" s="49">
        <f t="shared" si="23"/>
        <v>0</v>
      </c>
      <c r="AQ44" s="50">
        <f t="shared" si="24"/>
        <v>0</v>
      </c>
      <c r="AR44" s="62"/>
      <c r="AS44" s="49">
        <f t="shared" si="25"/>
        <v>0</v>
      </c>
      <c r="AT44" s="50">
        <f t="shared" si="26"/>
        <v>0</v>
      </c>
      <c r="AU44" s="62"/>
      <c r="AV44" s="49">
        <f t="shared" si="27"/>
        <v>0</v>
      </c>
      <c r="AW44" s="50">
        <f t="shared" si="28"/>
        <v>0</v>
      </c>
      <c r="AX44" s="62"/>
      <c r="AY44" s="49">
        <f t="shared" si="29"/>
        <v>0</v>
      </c>
      <c r="AZ44" s="50">
        <f t="shared" si="30"/>
        <v>0</v>
      </c>
      <c r="BA44" s="62"/>
      <c r="BB44" s="49">
        <f t="shared" si="31"/>
        <v>0</v>
      </c>
      <c r="BC44" s="50">
        <f t="shared" si="32"/>
        <v>0</v>
      </c>
      <c r="BD44" s="51">
        <f t="shared" si="33"/>
        <v>0</v>
      </c>
    </row>
    <row r="45" spans="1:56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1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9"/>
        <v>0</v>
      </c>
      <c r="V45" s="43">
        <f t="shared" si="10"/>
        <v>0</v>
      </c>
      <c r="W45" s="190">
        <f t="shared" si="11"/>
        <v>11</v>
      </c>
      <c r="X45" s="44">
        <f t="shared" si="12"/>
        <v>0</v>
      </c>
      <c r="Y45" s="45">
        <f t="shared" si="13"/>
        <v>0</v>
      </c>
      <c r="Z45" s="46" t="s">
        <v>0</v>
      </c>
      <c r="AA45" s="39">
        <v>1</v>
      </c>
      <c r="AB45" s="47">
        <f t="shared" si="14"/>
        <v>0</v>
      </c>
      <c r="AC45" s="39">
        <v>1</v>
      </c>
      <c r="AD45" s="47">
        <f t="shared" si="15"/>
        <v>0</v>
      </c>
      <c r="AE45" s="39">
        <v>1</v>
      </c>
      <c r="AF45" s="47">
        <f t="shared" si="16"/>
        <v>0</v>
      </c>
      <c r="AG45" s="62"/>
      <c r="AH45" s="191">
        <f t="shared" si="17"/>
        <v>12</v>
      </c>
      <c r="AI45" s="49">
        <f t="shared" si="18"/>
        <v>0</v>
      </c>
      <c r="AJ45" s="50">
        <f t="shared" si="19"/>
        <v>0</v>
      </c>
      <c r="AK45" s="62"/>
      <c r="AL45" s="191">
        <f t="shared" si="20"/>
        <v>4</v>
      </c>
      <c r="AM45" s="49">
        <f t="shared" si="21"/>
        <v>0</v>
      </c>
      <c r="AN45" s="50">
        <f t="shared" si="22"/>
        <v>0</v>
      </c>
      <c r="AO45" s="62"/>
      <c r="AP45" s="49">
        <f t="shared" si="23"/>
        <v>0</v>
      </c>
      <c r="AQ45" s="50">
        <f t="shared" si="24"/>
        <v>0</v>
      </c>
      <c r="AR45" s="62"/>
      <c r="AS45" s="49">
        <f t="shared" si="25"/>
        <v>0</v>
      </c>
      <c r="AT45" s="50">
        <f t="shared" si="26"/>
        <v>0</v>
      </c>
      <c r="AU45" s="62"/>
      <c r="AV45" s="49">
        <f t="shared" si="27"/>
        <v>0</v>
      </c>
      <c r="AW45" s="50">
        <f t="shared" si="28"/>
        <v>0</v>
      </c>
      <c r="AX45" s="62"/>
      <c r="AY45" s="49">
        <f t="shared" si="29"/>
        <v>0</v>
      </c>
      <c r="AZ45" s="50">
        <f t="shared" si="30"/>
        <v>0</v>
      </c>
      <c r="BA45" s="62"/>
      <c r="BB45" s="49">
        <f t="shared" si="31"/>
        <v>0</v>
      </c>
      <c r="BC45" s="50">
        <f t="shared" si="32"/>
        <v>0</v>
      </c>
      <c r="BD45" s="51">
        <f t="shared" si="33"/>
        <v>0</v>
      </c>
    </row>
    <row r="46" spans="1:56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1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9"/>
        <v>0</v>
      </c>
      <c r="V46" s="43">
        <f t="shared" si="10"/>
        <v>0</v>
      </c>
      <c r="W46" s="190">
        <f t="shared" si="11"/>
        <v>11</v>
      </c>
      <c r="X46" s="44">
        <f t="shared" si="12"/>
        <v>0</v>
      </c>
      <c r="Y46" s="45">
        <f t="shared" si="13"/>
        <v>0</v>
      </c>
      <c r="Z46" s="46" t="s">
        <v>0</v>
      </c>
      <c r="AA46" s="39">
        <v>1</v>
      </c>
      <c r="AB46" s="47">
        <f t="shared" si="14"/>
        <v>0</v>
      </c>
      <c r="AC46" s="39">
        <v>1</v>
      </c>
      <c r="AD46" s="47">
        <f t="shared" si="15"/>
        <v>0</v>
      </c>
      <c r="AE46" s="39">
        <v>1</v>
      </c>
      <c r="AF46" s="47">
        <f t="shared" si="16"/>
        <v>0</v>
      </c>
      <c r="AG46" s="62"/>
      <c r="AH46" s="191">
        <f t="shared" si="17"/>
        <v>12</v>
      </c>
      <c r="AI46" s="49">
        <f t="shared" si="18"/>
        <v>0</v>
      </c>
      <c r="AJ46" s="50">
        <f t="shared" si="19"/>
        <v>0</v>
      </c>
      <c r="AK46" s="62"/>
      <c r="AL46" s="191">
        <f t="shared" si="20"/>
        <v>4</v>
      </c>
      <c r="AM46" s="49">
        <f t="shared" si="21"/>
        <v>0</v>
      </c>
      <c r="AN46" s="50">
        <f t="shared" si="22"/>
        <v>0</v>
      </c>
      <c r="AO46" s="62"/>
      <c r="AP46" s="49">
        <f t="shared" si="23"/>
        <v>0</v>
      </c>
      <c r="AQ46" s="50">
        <f t="shared" si="24"/>
        <v>0</v>
      </c>
      <c r="AR46" s="62"/>
      <c r="AS46" s="49">
        <f t="shared" si="25"/>
        <v>0</v>
      </c>
      <c r="AT46" s="50">
        <f t="shared" si="26"/>
        <v>0</v>
      </c>
      <c r="AU46" s="62"/>
      <c r="AV46" s="49">
        <f t="shared" si="27"/>
        <v>0</v>
      </c>
      <c r="AW46" s="50">
        <f t="shared" si="28"/>
        <v>0</v>
      </c>
      <c r="AX46" s="62"/>
      <c r="AY46" s="49">
        <f t="shared" si="29"/>
        <v>0</v>
      </c>
      <c r="AZ46" s="50">
        <f t="shared" si="30"/>
        <v>0</v>
      </c>
      <c r="BA46" s="62"/>
      <c r="BB46" s="49">
        <f t="shared" si="31"/>
        <v>0</v>
      </c>
      <c r="BC46" s="50">
        <f t="shared" si="32"/>
        <v>0</v>
      </c>
      <c r="BD46" s="51">
        <f t="shared" si="33"/>
        <v>0</v>
      </c>
    </row>
    <row r="47" spans="1:56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1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9"/>
        <v>0</v>
      </c>
      <c r="V47" s="43">
        <f t="shared" si="10"/>
        <v>0</v>
      </c>
      <c r="W47" s="190">
        <f t="shared" si="11"/>
        <v>11</v>
      </c>
      <c r="X47" s="44">
        <f t="shared" si="12"/>
        <v>0</v>
      </c>
      <c r="Y47" s="45">
        <f t="shared" si="13"/>
        <v>0</v>
      </c>
      <c r="Z47" s="46" t="s">
        <v>0</v>
      </c>
      <c r="AA47" s="39">
        <v>1</v>
      </c>
      <c r="AB47" s="47">
        <f t="shared" si="14"/>
        <v>0</v>
      </c>
      <c r="AC47" s="39">
        <v>1</v>
      </c>
      <c r="AD47" s="47">
        <f t="shared" si="15"/>
        <v>0</v>
      </c>
      <c r="AE47" s="39">
        <v>1</v>
      </c>
      <c r="AF47" s="47">
        <f t="shared" si="16"/>
        <v>0</v>
      </c>
      <c r="AG47" s="62"/>
      <c r="AH47" s="191">
        <f t="shared" si="17"/>
        <v>12</v>
      </c>
      <c r="AI47" s="49">
        <f t="shared" si="18"/>
        <v>0</v>
      </c>
      <c r="AJ47" s="50">
        <f t="shared" si="19"/>
        <v>0</v>
      </c>
      <c r="AK47" s="62"/>
      <c r="AL47" s="191">
        <f t="shared" si="20"/>
        <v>4</v>
      </c>
      <c r="AM47" s="49">
        <f t="shared" si="21"/>
        <v>0</v>
      </c>
      <c r="AN47" s="50">
        <f t="shared" si="22"/>
        <v>0</v>
      </c>
      <c r="AO47" s="62"/>
      <c r="AP47" s="49">
        <f t="shared" si="23"/>
        <v>0</v>
      </c>
      <c r="AQ47" s="50">
        <f t="shared" si="24"/>
        <v>0</v>
      </c>
      <c r="AR47" s="62"/>
      <c r="AS47" s="49">
        <f t="shared" si="25"/>
        <v>0</v>
      </c>
      <c r="AT47" s="50">
        <f t="shared" si="26"/>
        <v>0</v>
      </c>
      <c r="AU47" s="62"/>
      <c r="AV47" s="49">
        <f t="shared" si="27"/>
        <v>0</v>
      </c>
      <c r="AW47" s="50">
        <f t="shared" si="28"/>
        <v>0</v>
      </c>
      <c r="AX47" s="62"/>
      <c r="AY47" s="49">
        <f t="shared" si="29"/>
        <v>0</v>
      </c>
      <c r="AZ47" s="50">
        <f t="shared" si="30"/>
        <v>0</v>
      </c>
      <c r="BA47" s="62"/>
      <c r="BB47" s="49">
        <f t="shared" si="31"/>
        <v>0</v>
      </c>
      <c r="BC47" s="50">
        <f t="shared" si="32"/>
        <v>0</v>
      </c>
      <c r="BD47" s="51">
        <f t="shared" si="33"/>
        <v>0</v>
      </c>
    </row>
    <row r="48" spans="1:56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190">
        <f t="shared" si="11"/>
        <v>11</v>
      </c>
      <c r="X48" s="44">
        <f t="shared" si="12"/>
        <v>0</v>
      </c>
      <c r="Y48" s="45">
        <f t="shared" si="13"/>
        <v>0</v>
      </c>
      <c r="Z48" s="46" t="s">
        <v>0</v>
      </c>
      <c r="AA48" s="39">
        <v>1</v>
      </c>
      <c r="AB48" s="47">
        <f t="shared" si="14"/>
        <v>0</v>
      </c>
      <c r="AC48" s="39">
        <v>1</v>
      </c>
      <c r="AD48" s="47">
        <f t="shared" si="15"/>
        <v>0</v>
      </c>
      <c r="AE48" s="39">
        <v>1</v>
      </c>
      <c r="AF48" s="47">
        <f t="shared" si="16"/>
        <v>0</v>
      </c>
      <c r="AG48" s="62"/>
      <c r="AH48" s="191">
        <f t="shared" si="17"/>
        <v>12</v>
      </c>
      <c r="AI48" s="49">
        <f t="shared" si="18"/>
        <v>0</v>
      </c>
      <c r="AJ48" s="50">
        <f t="shared" si="19"/>
        <v>0</v>
      </c>
      <c r="AK48" s="62"/>
      <c r="AL48" s="191">
        <f t="shared" si="20"/>
        <v>4</v>
      </c>
      <c r="AM48" s="49">
        <f t="shared" si="21"/>
        <v>0</v>
      </c>
      <c r="AN48" s="50">
        <f t="shared" si="22"/>
        <v>0</v>
      </c>
      <c r="AO48" s="62"/>
      <c r="AP48" s="49">
        <f t="shared" si="23"/>
        <v>0</v>
      </c>
      <c r="AQ48" s="50">
        <f t="shared" si="24"/>
        <v>0</v>
      </c>
      <c r="AR48" s="62"/>
      <c r="AS48" s="49">
        <f t="shared" si="25"/>
        <v>0</v>
      </c>
      <c r="AT48" s="50">
        <f t="shared" si="26"/>
        <v>0</v>
      </c>
      <c r="AU48" s="62"/>
      <c r="AV48" s="49">
        <f t="shared" si="27"/>
        <v>0</v>
      </c>
      <c r="AW48" s="50">
        <f t="shared" si="28"/>
        <v>0</v>
      </c>
      <c r="AX48" s="62"/>
      <c r="AY48" s="49">
        <f t="shared" si="29"/>
        <v>0</v>
      </c>
      <c r="AZ48" s="50">
        <f t="shared" si="30"/>
        <v>0</v>
      </c>
      <c r="BA48" s="62"/>
      <c r="BB48" s="49">
        <f t="shared" si="31"/>
        <v>0</v>
      </c>
      <c r="BC48" s="50">
        <f t="shared" si="32"/>
        <v>0</v>
      </c>
      <c r="BD48" s="51">
        <f t="shared" si="33"/>
        <v>0</v>
      </c>
    </row>
    <row r="49" spans="1:56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190">
        <f t="shared" si="11"/>
        <v>11</v>
      </c>
      <c r="X49" s="44">
        <f t="shared" si="12"/>
        <v>0</v>
      </c>
      <c r="Y49" s="45">
        <f t="shared" si="13"/>
        <v>0</v>
      </c>
      <c r="Z49" s="46" t="s">
        <v>0</v>
      </c>
      <c r="AA49" s="39">
        <v>1</v>
      </c>
      <c r="AB49" s="47">
        <f t="shared" si="14"/>
        <v>0</v>
      </c>
      <c r="AC49" s="39">
        <v>1</v>
      </c>
      <c r="AD49" s="47">
        <f t="shared" si="15"/>
        <v>0</v>
      </c>
      <c r="AE49" s="39">
        <v>1</v>
      </c>
      <c r="AF49" s="47">
        <f t="shared" si="16"/>
        <v>0</v>
      </c>
      <c r="AG49" s="62"/>
      <c r="AH49" s="191">
        <f t="shared" si="17"/>
        <v>12</v>
      </c>
      <c r="AI49" s="49">
        <f t="shared" si="18"/>
        <v>0</v>
      </c>
      <c r="AJ49" s="50">
        <f t="shared" si="19"/>
        <v>0</v>
      </c>
      <c r="AK49" s="62"/>
      <c r="AL49" s="191">
        <f t="shared" si="20"/>
        <v>4</v>
      </c>
      <c r="AM49" s="49">
        <f t="shared" si="21"/>
        <v>0</v>
      </c>
      <c r="AN49" s="50">
        <f t="shared" si="22"/>
        <v>0</v>
      </c>
      <c r="AO49" s="62"/>
      <c r="AP49" s="49">
        <f t="shared" si="23"/>
        <v>0</v>
      </c>
      <c r="AQ49" s="50">
        <f t="shared" si="24"/>
        <v>0</v>
      </c>
      <c r="AR49" s="62"/>
      <c r="AS49" s="49">
        <f t="shared" si="25"/>
        <v>0</v>
      </c>
      <c r="AT49" s="50">
        <f t="shared" si="26"/>
        <v>0</v>
      </c>
      <c r="AU49" s="62"/>
      <c r="AV49" s="49">
        <f t="shared" si="27"/>
        <v>0</v>
      </c>
      <c r="AW49" s="50">
        <f t="shared" si="28"/>
        <v>0</v>
      </c>
      <c r="AX49" s="62"/>
      <c r="AY49" s="49">
        <f t="shared" si="29"/>
        <v>0</v>
      </c>
      <c r="AZ49" s="50">
        <f t="shared" si="30"/>
        <v>0</v>
      </c>
      <c r="BA49" s="62"/>
      <c r="BB49" s="49">
        <f t="shared" si="31"/>
        <v>0</v>
      </c>
      <c r="BC49" s="50">
        <f t="shared" si="32"/>
        <v>0</v>
      </c>
      <c r="BD49" s="51">
        <f t="shared" si="33"/>
        <v>0</v>
      </c>
    </row>
    <row r="50" spans="1:56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190">
        <f t="shared" si="11"/>
        <v>11</v>
      </c>
      <c r="X50" s="44">
        <f t="shared" si="12"/>
        <v>0</v>
      </c>
      <c r="Y50" s="45">
        <f t="shared" si="13"/>
        <v>0</v>
      </c>
      <c r="Z50" s="46" t="s">
        <v>0</v>
      </c>
      <c r="AA50" s="39">
        <v>1</v>
      </c>
      <c r="AB50" s="47">
        <f t="shared" si="14"/>
        <v>0</v>
      </c>
      <c r="AC50" s="39">
        <v>1</v>
      </c>
      <c r="AD50" s="47">
        <f t="shared" si="15"/>
        <v>0</v>
      </c>
      <c r="AE50" s="39">
        <v>1</v>
      </c>
      <c r="AF50" s="47">
        <f t="shared" si="16"/>
        <v>0</v>
      </c>
      <c r="AG50" s="62"/>
      <c r="AH50" s="191">
        <f t="shared" si="17"/>
        <v>12</v>
      </c>
      <c r="AI50" s="49">
        <f t="shared" si="18"/>
        <v>0</v>
      </c>
      <c r="AJ50" s="50">
        <f t="shared" si="19"/>
        <v>0</v>
      </c>
      <c r="AK50" s="62"/>
      <c r="AL50" s="191">
        <f t="shared" si="20"/>
        <v>4</v>
      </c>
      <c r="AM50" s="49">
        <f t="shared" si="21"/>
        <v>0</v>
      </c>
      <c r="AN50" s="50">
        <f t="shared" si="22"/>
        <v>0</v>
      </c>
      <c r="AO50" s="62"/>
      <c r="AP50" s="49">
        <f t="shared" si="23"/>
        <v>0</v>
      </c>
      <c r="AQ50" s="50">
        <f t="shared" si="24"/>
        <v>0</v>
      </c>
      <c r="AR50" s="62"/>
      <c r="AS50" s="49">
        <f t="shared" si="25"/>
        <v>0</v>
      </c>
      <c r="AT50" s="50">
        <f t="shared" si="26"/>
        <v>0</v>
      </c>
      <c r="AU50" s="62"/>
      <c r="AV50" s="49">
        <f t="shared" si="27"/>
        <v>0</v>
      </c>
      <c r="AW50" s="50">
        <f t="shared" si="28"/>
        <v>0</v>
      </c>
      <c r="AX50" s="62"/>
      <c r="AY50" s="49">
        <f t="shared" si="29"/>
        <v>0</v>
      </c>
      <c r="AZ50" s="50">
        <f t="shared" si="30"/>
        <v>0</v>
      </c>
      <c r="BA50" s="62"/>
      <c r="BB50" s="49">
        <f t="shared" si="31"/>
        <v>0</v>
      </c>
      <c r="BC50" s="50">
        <f t="shared" si="32"/>
        <v>0</v>
      </c>
      <c r="BD50" s="51">
        <f t="shared" si="33"/>
        <v>0</v>
      </c>
    </row>
    <row r="51" spans="1:56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190">
        <f t="shared" si="11"/>
        <v>11</v>
      </c>
      <c r="X51" s="44">
        <f t="shared" si="12"/>
        <v>0</v>
      </c>
      <c r="Y51" s="45">
        <f t="shared" si="13"/>
        <v>0</v>
      </c>
      <c r="Z51" s="46" t="s">
        <v>0</v>
      </c>
      <c r="AA51" s="39">
        <v>1</v>
      </c>
      <c r="AB51" s="47">
        <f t="shared" si="14"/>
        <v>0</v>
      </c>
      <c r="AC51" s="39">
        <v>1</v>
      </c>
      <c r="AD51" s="47">
        <f t="shared" si="15"/>
        <v>0</v>
      </c>
      <c r="AE51" s="39">
        <v>1</v>
      </c>
      <c r="AF51" s="47">
        <f t="shared" si="16"/>
        <v>0</v>
      </c>
      <c r="AG51" s="62"/>
      <c r="AH51" s="191">
        <f t="shared" si="17"/>
        <v>12</v>
      </c>
      <c r="AI51" s="49">
        <f t="shared" si="18"/>
        <v>0</v>
      </c>
      <c r="AJ51" s="50">
        <f t="shared" si="19"/>
        <v>0</v>
      </c>
      <c r="AK51" s="62"/>
      <c r="AL51" s="191">
        <f t="shared" si="20"/>
        <v>4</v>
      </c>
      <c r="AM51" s="49">
        <f t="shared" si="21"/>
        <v>0</v>
      </c>
      <c r="AN51" s="50">
        <f t="shared" si="22"/>
        <v>0</v>
      </c>
      <c r="AO51" s="62"/>
      <c r="AP51" s="49">
        <f t="shared" si="23"/>
        <v>0</v>
      </c>
      <c r="AQ51" s="50">
        <f t="shared" si="24"/>
        <v>0</v>
      </c>
      <c r="AR51" s="62"/>
      <c r="AS51" s="49">
        <f t="shared" si="25"/>
        <v>0</v>
      </c>
      <c r="AT51" s="50">
        <f t="shared" si="26"/>
        <v>0</v>
      </c>
      <c r="AU51" s="62"/>
      <c r="AV51" s="49">
        <f t="shared" si="27"/>
        <v>0</v>
      </c>
      <c r="AW51" s="50">
        <f t="shared" si="28"/>
        <v>0</v>
      </c>
      <c r="AX51" s="62"/>
      <c r="AY51" s="49">
        <f t="shared" si="29"/>
        <v>0</v>
      </c>
      <c r="AZ51" s="50">
        <f t="shared" si="30"/>
        <v>0</v>
      </c>
      <c r="BA51" s="62"/>
      <c r="BB51" s="49">
        <f t="shared" si="31"/>
        <v>0</v>
      </c>
      <c r="BC51" s="50">
        <f t="shared" si="32"/>
        <v>0</v>
      </c>
      <c r="BD51" s="51">
        <f t="shared" si="33"/>
        <v>0</v>
      </c>
    </row>
    <row r="52" spans="1:56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190">
        <f t="shared" si="11"/>
        <v>11</v>
      </c>
      <c r="X52" s="44">
        <f t="shared" si="12"/>
        <v>0</v>
      </c>
      <c r="Y52" s="45">
        <f t="shared" si="13"/>
        <v>0</v>
      </c>
      <c r="Z52" s="46" t="s">
        <v>0</v>
      </c>
      <c r="AA52" s="39">
        <v>1</v>
      </c>
      <c r="AB52" s="47">
        <f t="shared" si="14"/>
        <v>0</v>
      </c>
      <c r="AC52" s="39">
        <v>1</v>
      </c>
      <c r="AD52" s="47">
        <f t="shared" si="15"/>
        <v>0</v>
      </c>
      <c r="AE52" s="39">
        <v>1</v>
      </c>
      <c r="AF52" s="47">
        <f t="shared" si="16"/>
        <v>0</v>
      </c>
      <c r="AG52" s="62"/>
      <c r="AH52" s="191">
        <f t="shared" si="17"/>
        <v>12</v>
      </c>
      <c r="AI52" s="49">
        <f t="shared" si="18"/>
        <v>0</v>
      </c>
      <c r="AJ52" s="50">
        <f t="shared" si="19"/>
        <v>0</v>
      </c>
      <c r="AK52" s="62"/>
      <c r="AL52" s="191">
        <f t="shared" si="20"/>
        <v>4</v>
      </c>
      <c r="AM52" s="49">
        <f t="shared" si="21"/>
        <v>0</v>
      </c>
      <c r="AN52" s="50">
        <f t="shared" si="22"/>
        <v>0</v>
      </c>
      <c r="AO52" s="62"/>
      <c r="AP52" s="49">
        <f t="shared" si="23"/>
        <v>0</v>
      </c>
      <c r="AQ52" s="50">
        <f t="shared" si="24"/>
        <v>0</v>
      </c>
      <c r="AR52" s="62"/>
      <c r="AS52" s="49">
        <f t="shared" si="25"/>
        <v>0</v>
      </c>
      <c r="AT52" s="50">
        <f t="shared" si="26"/>
        <v>0</v>
      </c>
      <c r="AU52" s="62"/>
      <c r="AV52" s="49">
        <f t="shared" si="27"/>
        <v>0</v>
      </c>
      <c r="AW52" s="50">
        <f t="shared" si="28"/>
        <v>0</v>
      </c>
      <c r="AX52" s="62"/>
      <c r="AY52" s="49">
        <f t="shared" si="29"/>
        <v>0</v>
      </c>
      <c r="AZ52" s="50">
        <f t="shared" si="30"/>
        <v>0</v>
      </c>
      <c r="BA52" s="62"/>
      <c r="BB52" s="49">
        <f t="shared" si="31"/>
        <v>0</v>
      </c>
      <c r="BC52" s="50">
        <f t="shared" si="32"/>
        <v>0</v>
      </c>
      <c r="BD52" s="51">
        <f t="shared" si="33"/>
        <v>0</v>
      </c>
    </row>
    <row r="53" spans="1:56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190">
        <f t="shared" si="11"/>
        <v>11</v>
      </c>
      <c r="X53" s="44">
        <f t="shared" si="12"/>
        <v>0</v>
      </c>
      <c r="Y53" s="45">
        <f t="shared" si="13"/>
        <v>0</v>
      </c>
      <c r="Z53" s="46" t="s">
        <v>0</v>
      </c>
      <c r="AA53" s="39">
        <v>1</v>
      </c>
      <c r="AB53" s="47">
        <f t="shared" si="14"/>
        <v>0</v>
      </c>
      <c r="AC53" s="39">
        <v>1</v>
      </c>
      <c r="AD53" s="47">
        <f t="shared" si="15"/>
        <v>0</v>
      </c>
      <c r="AE53" s="39">
        <v>1</v>
      </c>
      <c r="AF53" s="47">
        <f t="shared" si="16"/>
        <v>0</v>
      </c>
      <c r="AG53" s="62"/>
      <c r="AH53" s="191">
        <f t="shared" si="17"/>
        <v>12</v>
      </c>
      <c r="AI53" s="49">
        <f t="shared" si="18"/>
        <v>0</v>
      </c>
      <c r="AJ53" s="50">
        <f t="shared" si="19"/>
        <v>0</v>
      </c>
      <c r="AK53" s="62"/>
      <c r="AL53" s="191">
        <f t="shared" si="20"/>
        <v>4</v>
      </c>
      <c r="AM53" s="49">
        <f t="shared" si="21"/>
        <v>0</v>
      </c>
      <c r="AN53" s="50">
        <f t="shared" si="22"/>
        <v>0</v>
      </c>
      <c r="AO53" s="62"/>
      <c r="AP53" s="49">
        <f t="shared" si="23"/>
        <v>0</v>
      </c>
      <c r="AQ53" s="50">
        <f t="shared" si="24"/>
        <v>0</v>
      </c>
      <c r="AR53" s="62"/>
      <c r="AS53" s="49">
        <f t="shared" si="25"/>
        <v>0</v>
      </c>
      <c r="AT53" s="50">
        <f t="shared" si="26"/>
        <v>0</v>
      </c>
      <c r="AU53" s="62"/>
      <c r="AV53" s="49">
        <f t="shared" si="27"/>
        <v>0</v>
      </c>
      <c r="AW53" s="50">
        <f t="shared" si="28"/>
        <v>0</v>
      </c>
      <c r="AX53" s="62"/>
      <c r="AY53" s="49">
        <f t="shared" si="29"/>
        <v>0</v>
      </c>
      <c r="AZ53" s="50">
        <f t="shared" si="30"/>
        <v>0</v>
      </c>
      <c r="BA53" s="62"/>
      <c r="BB53" s="49">
        <f t="shared" si="31"/>
        <v>0</v>
      </c>
      <c r="BC53" s="50">
        <f t="shared" si="32"/>
        <v>0</v>
      </c>
      <c r="BD53" s="51">
        <f t="shared" si="33"/>
        <v>0</v>
      </c>
    </row>
    <row r="54" spans="1:56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1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si="9"/>
        <v>0</v>
      </c>
      <c r="V54" s="43">
        <f t="shared" si="10"/>
        <v>0</v>
      </c>
      <c r="W54" s="190">
        <f t="shared" si="11"/>
        <v>11</v>
      </c>
      <c r="X54" s="44">
        <f t="shared" si="12"/>
        <v>0</v>
      </c>
      <c r="Y54" s="45">
        <f t="shared" si="13"/>
        <v>0</v>
      </c>
      <c r="Z54" s="46" t="s">
        <v>0</v>
      </c>
      <c r="AA54" s="39">
        <v>1</v>
      </c>
      <c r="AB54" s="47">
        <f t="shared" si="14"/>
        <v>0</v>
      </c>
      <c r="AC54" s="39">
        <v>1</v>
      </c>
      <c r="AD54" s="47">
        <f t="shared" si="15"/>
        <v>0</v>
      </c>
      <c r="AE54" s="39">
        <v>1</v>
      </c>
      <c r="AF54" s="47">
        <f t="shared" si="16"/>
        <v>0</v>
      </c>
      <c r="AG54" s="62"/>
      <c r="AH54" s="191">
        <f t="shared" si="17"/>
        <v>12</v>
      </c>
      <c r="AI54" s="49">
        <f t="shared" si="18"/>
        <v>0</v>
      </c>
      <c r="AJ54" s="50">
        <f t="shared" si="19"/>
        <v>0</v>
      </c>
      <c r="AK54" s="62"/>
      <c r="AL54" s="191">
        <f t="shared" si="20"/>
        <v>4</v>
      </c>
      <c r="AM54" s="49">
        <f t="shared" si="21"/>
        <v>0</v>
      </c>
      <c r="AN54" s="50">
        <f t="shared" si="22"/>
        <v>0</v>
      </c>
      <c r="AO54" s="62"/>
      <c r="AP54" s="49">
        <f t="shared" si="23"/>
        <v>0</v>
      </c>
      <c r="AQ54" s="50">
        <f t="shared" si="24"/>
        <v>0</v>
      </c>
      <c r="AR54" s="62"/>
      <c r="AS54" s="49">
        <f t="shared" si="25"/>
        <v>0</v>
      </c>
      <c r="AT54" s="50">
        <f t="shared" si="26"/>
        <v>0</v>
      </c>
      <c r="AU54" s="62"/>
      <c r="AV54" s="49">
        <f t="shared" si="27"/>
        <v>0</v>
      </c>
      <c r="AW54" s="50">
        <f t="shared" si="28"/>
        <v>0</v>
      </c>
      <c r="AX54" s="62"/>
      <c r="AY54" s="49">
        <f t="shared" si="29"/>
        <v>0</v>
      </c>
      <c r="AZ54" s="50">
        <f t="shared" si="30"/>
        <v>0</v>
      </c>
      <c r="BA54" s="62"/>
      <c r="BB54" s="49">
        <f t="shared" si="31"/>
        <v>0</v>
      </c>
      <c r="BC54" s="50">
        <f t="shared" si="32"/>
        <v>0</v>
      </c>
      <c r="BD54" s="51">
        <f t="shared" si="33"/>
        <v>0</v>
      </c>
    </row>
    <row r="55" spans="1:56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1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9"/>
        <v>0</v>
      </c>
      <c r="V55" s="43">
        <f t="shared" si="10"/>
        <v>0</v>
      </c>
      <c r="W55" s="190">
        <f t="shared" si="11"/>
        <v>11</v>
      </c>
      <c r="X55" s="44">
        <f t="shared" si="12"/>
        <v>0</v>
      </c>
      <c r="Y55" s="45">
        <f t="shared" si="13"/>
        <v>0</v>
      </c>
      <c r="Z55" s="46" t="s">
        <v>0</v>
      </c>
      <c r="AA55" s="39">
        <v>1</v>
      </c>
      <c r="AB55" s="47">
        <f t="shared" si="14"/>
        <v>0</v>
      </c>
      <c r="AC55" s="39">
        <v>1</v>
      </c>
      <c r="AD55" s="47">
        <f t="shared" si="15"/>
        <v>0</v>
      </c>
      <c r="AE55" s="39">
        <v>1</v>
      </c>
      <c r="AF55" s="47">
        <f t="shared" si="16"/>
        <v>0</v>
      </c>
      <c r="AG55" s="62"/>
      <c r="AH55" s="191">
        <f t="shared" si="17"/>
        <v>12</v>
      </c>
      <c r="AI55" s="49">
        <f t="shared" si="18"/>
        <v>0</v>
      </c>
      <c r="AJ55" s="50">
        <f t="shared" si="19"/>
        <v>0</v>
      </c>
      <c r="AK55" s="62"/>
      <c r="AL55" s="191">
        <f t="shared" si="20"/>
        <v>4</v>
      </c>
      <c r="AM55" s="49">
        <f t="shared" si="21"/>
        <v>0</v>
      </c>
      <c r="AN55" s="50">
        <f t="shared" si="22"/>
        <v>0</v>
      </c>
      <c r="AO55" s="62"/>
      <c r="AP55" s="49">
        <f t="shared" si="23"/>
        <v>0</v>
      </c>
      <c r="AQ55" s="50">
        <f t="shared" si="24"/>
        <v>0</v>
      </c>
      <c r="AR55" s="62"/>
      <c r="AS55" s="49">
        <f t="shared" si="25"/>
        <v>0</v>
      </c>
      <c r="AT55" s="50">
        <f t="shared" si="26"/>
        <v>0</v>
      </c>
      <c r="AU55" s="62"/>
      <c r="AV55" s="49">
        <f t="shared" si="27"/>
        <v>0</v>
      </c>
      <c r="AW55" s="50">
        <f t="shared" si="28"/>
        <v>0</v>
      </c>
      <c r="AX55" s="62"/>
      <c r="AY55" s="49">
        <f t="shared" si="29"/>
        <v>0</v>
      </c>
      <c r="AZ55" s="50">
        <f t="shared" si="30"/>
        <v>0</v>
      </c>
      <c r="BA55" s="62"/>
      <c r="BB55" s="49">
        <f t="shared" si="31"/>
        <v>0</v>
      </c>
      <c r="BC55" s="50">
        <f t="shared" si="32"/>
        <v>0</v>
      </c>
      <c r="BD55" s="51">
        <f t="shared" si="33"/>
        <v>0</v>
      </c>
    </row>
    <row r="56" spans="1:56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1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9"/>
        <v>0</v>
      </c>
      <c r="V56" s="43">
        <f t="shared" si="10"/>
        <v>0</v>
      </c>
      <c r="W56" s="190">
        <f t="shared" si="11"/>
        <v>11</v>
      </c>
      <c r="X56" s="44">
        <f t="shared" si="12"/>
        <v>0</v>
      </c>
      <c r="Y56" s="45">
        <f t="shared" si="13"/>
        <v>0</v>
      </c>
      <c r="Z56" s="46" t="s">
        <v>0</v>
      </c>
      <c r="AA56" s="39">
        <v>1</v>
      </c>
      <c r="AB56" s="47">
        <f t="shared" si="14"/>
        <v>0</v>
      </c>
      <c r="AC56" s="39">
        <v>1</v>
      </c>
      <c r="AD56" s="47">
        <f t="shared" si="15"/>
        <v>0</v>
      </c>
      <c r="AE56" s="39">
        <v>1</v>
      </c>
      <c r="AF56" s="47">
        <f t="shared" si="16"/>
        <v>0</v>
      </c>
      <c r="AG56" s="62"/>
      <c r="AH56" s="191">
        <f t="shared" si="17"/>
        <v>12</v>
      </c>
      <c r="AI56" s="49">
        <f t="shared" si="18"/>
        <v>0</v>
      </c>
      <c r="AJ56" s="50">
        <f t="shared" si="19"/>
        <v>0</v>
      </c>
      <c r="AK56" s="62"/>
      <c r="AL56" s="191">
        <f t="shared" si="20"/>
        <v>4</v>
      </c>
      <c r="AM56" s="49">
        <f t="shared" si="21"/>
        <v>0</v>
      </c>
      <c r="AN56" s="50">
        <f t="shared" si="22"/>
        <v>0</v>
      </c>
      <c r="AO56" s="62"/>
      <c r="AP56" s="49">
        <f t="shared" si="23"/>
        <v>0</v>
      </c>
      <c r="AQ56" s="50">
        <f t="shared" si="24"/>
        <v>0</v>
      </c>
      <c r="AR56" s="62"/>
      <c r="AS56" s="49">
        <f t="shared" si="25"/>
        <v>0</v>
      </c>
      <c r="AT56" s="50">
        <f t="shared" si="26"/>
        <v>0</v>
      </c>
      <c r="AU56" s="62"/>
      <c r="AV56" s="49">
        <f t="shared" si="27"/>
        <v>0</v>
      </c>
      <c r="AW56" s="50">
        <f t="shared" si="28"/>
        <v>0</v>
      </c>
      <c r="AX56" s="62"/>
      <c r="AY56" s="49">
        <f t="shared" si="29"/>
        <v>0</v>
      </c>
      <c r="AZ56" s="50">
        <f t="shared" si="30"/>
        <v>0</v>
      </c>
      <c r="BA56" s="62"/>
      <c r="BB56" s="49">
        <f t="shared" si="31"/>
        <v>0</v>
      </c>
      <c r="BC56" s="50">
        <f t="shared" si="32"/>
        <v>0</v>
      </c>
      <c r="BD56" s="51">
        <f t="shared" si="33"/>
        <v>0</v>
      </c>
    </row>
    <row r="57" spans="1:56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ref="K57:K67" si="59">IF(G57=0,"0",F57/G57)</f>
        <v>0</v>
      </c>
      <c r="L57" s="38">
        <f t="shared" ref="L57:L69" si="60">IF($Y57=3,$K57,0)+IF($Y57=4,$K57,0)+IF($Y57=5,$K57,0)+IF($Y57=6,$K57,0)+IF($Y57=7,$K57,0)+IF($Y57=10,$K57*2,0)+IF($Y57=12,$K57*2,0)+IF($Y57=14,$K57*2,0)+IF($Y57=21,$K57*3,0)+IF($Y57&lt;=1,$K57*$J57/21.75,0)+IF($Y57=15,$K57*3,0)+IF($Y57=42,$K57*6,0)+IF($Y57=28,$K57*4,0)</f>
        <v>0</v>
      </c>
      <c r="M57" s="38">
        <f t="shared" ref="M57:M69" si="61">IF($Y57=2,$K57,0)+IF($Y57=4,$K57,0)+IF($Y57=5,$K57,0)+IF($Y57=6,$K57,0)+IF($Y57=7,$K57,0)+IF($Y57=10,$K57*2,0)+IF($Y57=12,$K57*2,0)+IF($Y57=14,$K57*2,0)+IF($Y57=15,$K57*3,0)+IF($Y57=21,$K57*3,0)+IF($Y57&lt;=1,$K57*$J57/21.75,0)+IF($Y57=42,$K57*6,0)+IF($Y57=28,$K57*4,0)</f>
        <v>0</v>
      </c>
      <c r="N57" s="38">
        <f t="shared" ref="N57:N69" si="62">IF($Y57=3,$K57,0)+IF($Y57=4,$K57,0)+IF($Y57=5,$K57,0)+IF($Y57=6,$K57,0)+IF($Y57=7,$K57,0)+IF($Y57=10,$K57*2,0)+IF($Y57=12,$K57*2,0)+IF($Y57=14,$K57*2,0)+IF($Y57=21,$K57*3,0)+IF($Y57&lt;=1,$K57*$J57/21.75,0)+IF($Y57=15,$K57*3,0)+IF($Y57=42,$K57*6,0)+IF($Y57=28,$K57*4,0)</f>
        <v>0</v>
      </c>
      <c r="O57" s="38">
        <f t="shared" ref="O57:O69" si="63">IF($Y57=2,$K57,0)+IF($Y57=4,$K57,0)+IF($Y57=5,$K57,0)+IF($Y57=6,$K57,0)+IF($Y57=7,$K57,0)+IF($Y57=10,$K57*2,0)+IF($Y57=12,$K57*2,0)+IF($Y57=14,$K57*2,0)+IF($Y57=15,$K57*3,0)+IF($Y57=21,$K57*3,0)+IF($Y57&lt;=1,$K57*$J57/21.75,0)+IF($Y57=42,$K57*6,0)+IF($Y57=28,$K57*4,0)</f>
        <v>0</v>
      </c>
      <c r="P57" s="38">
        <f t="shared" ref="P57:P69" si="64">IF($Y57=3,$K57,0)+IF($Y57=4,$K57,0)+IF($Y57=5,$K57,0)+IF($Y57=6,$K57,0)+IF($Y57=7,$K57,0)+IF($Y57=10,$K57*2,0)+IF($Y57=12,$K57*2,0)+IF($Y57=14,$K57*2,0)+IF($Y57=21,$K57*3,0)+IF($Y57&lt;=1,$K57*$J57/21.75,0)+IF($Y57=15,$K57*3,0)+IF($Y57=42,$K57*6,0)+IF($Y57=28,$K57*4,0)</f>
        <v>0</v>
      </c>
      <c r="Q57" s="39">
        <v>1</v>
      </c>
      <c r="R57" s="40">
        <f t="shared" ref="R57:R67" si="65">(IF($Y57=6,$K57,)+IF($Y57=7,$K57,)+IF($Y57=12,$K57*2,)+IF($Y57=18,$K57*3,)+IF($Y57=28,$K57*4,0)+IF($Y57=21,$K57*3,)+IF($Y57=42,$K57*6,0)+IF($Y57=14,$K57*2,))*Q57</f>
        <v>0</v>
      </c>
      <c r="S57" s="39">
        <v>1</v>
      </c>
      <c r="T57" s="41">
        <f t="shared" ref="T57:T67" si="66">(IF($Y57=7,$K57,)+IF($Y57=21,$K57*3,)+IF($Y57=42,$K57*6,0)+IF($Y57=28,$K57*4,0)+IF($Y57=14,$K57*2,))*S57</f>
        <v>0</v>
      </c>
      <c r="U57" s="42">
        <f t="shared" ref="U57:U67" si="67">SUM(+L57+M57+N57+O57+P57+R57+T57)</f>
        <v>0</v>
      </c>
      <c r="V57" s="43">
        <f t="shared" ref="V57:V67" si="68">+U57*4.345</f>
        <v>0</v>
      </c>
      <c r="W57" s="190">
        <f t="shared" si="11"/>
        <v>11</v>
      </c>
      <c r="X57" s="44">
        <f t="shared" ref="X57:X67" si="69">IF(V57="","",W57*V57)</f>
        <v>0</v>
      </c>
      <c r="Y57" s="45">
        <f t="shared" ref="Y57:Y67" si="70">ROUND(J57/4.3452380952381,1)</f>
        <v>0</v>
      </c>
      <c r="Z57" s="46" t="s">
        <v>0</v>
      </c>
      <c r="AA57" s="39">
        <v>1</v>
      </c>
      <c r="AB57" s="47">
        <f t="shared" ref="AB57:AB67" si="71">+IF($Z57="M",$U57,IF($Z57="MT",$U57/2,IF(Z57="MN",$U57/2,IF($Z57="MTN",$U57/3,0))))*AA57</f>
        <v>0</v>
      </c>
      <c r="AC57" s="39">
        <v>1</v>
      </c>
      <c r="AD57" s="47">
        <f t="shared" ref="AD57:AD67" si="72">+IF($Z57="T",$U57,IF($Z57="MT",$U57/2,IF($Z57="TN",$U57/2,IF($Z57="MTN",$U57/3,0))))*AC57</f>
        <v>0</v>
      </c>
      <c r="AE57" s="39">
        <v>1</v>
      </c>
      <c r="AF57" s="47">
        <f t="shared" ref="AF57:AF67" si="73">+IF($Z57="N",$U57,IF($Z57="MN",$U57/2,IF($Z57="TN",$U57/2,IF($Z57="MTN",$U57/3,0))))*AE57</f>
        <v>0</v>
      </c>
      <c r="AG57" s="62"/>
      <c r="AH57" s="191">
        <f t="shared" ref="AH57:AH69" si="74">+$AI$4</f>
        <v>12</v>
      </c>
      <c r="AI57" s="49">
        <f t="shared" ref="AI57:AI67" si="75">IF(AJ$4=0,0,(AG57/AJ$4))</f>
        <v>0</v>
      </c>
      <c r="AJ57" s="50">
        <f t="shared" ref="AJ57:AJ67" si="76">IF(AJ$4=0,0,(AI57*AI$4/12))</f>
        <v>0</v>
      </c>
      <c r="AK57" s="62"/>
      <c r="AL57" s="191">
        <f t="shared" ref="AL57:AL69" si="77">+$AM$4</f>
        <v>4</v>
      </c>
      <c r="AM57" s="49">
        <f t="shared" ref="AM57:AM67" si="78">IF(AN$4=0,0,(AK57/AN$4))</f>
        <v>0</v>
      </c>
      <c r="AN57" s="50">
        <f t="shared" ref="AN57:AN67" si="79">IF(AN$4=0,0,(AM57*AM$4/12))</f>
        <v>0</v>
      </c>
      <c r="AO57" s="62"/>
      <c r="AP57" s="49">
        <f t="shared" ref="AP57:AP67" si="80">IF(AQ$4=0,0,(AO57/AQ$4))</f>
        <v>0</v>
      </c>
      <c r="AQ57" s="50">
        <f t="shared" ref="AQ57:AQ67" si="81">IF(AQ$4=0,0,(AP57*AP$4/12))</f>
        <v>0</v>
      </c>
      <c r="AR57" s="62"/>
      <c r="AS57" s="49">
        <f t="shared" ref="AS57:AS67" si="82">IF(AT$4=0,0,(AR57/AT$4))</f>
        <v>0</v>
      </c>
      <c r="AT57" s="50">
        <f t="shared" ref="AT57:AT67" si="83">IF(AT$4=0,0,(AS57*AS$4/12))</f>
        <v>0</v>
      </c>
      <c r="AU57" s="62"/>
      <c r="AV57" s="49">
        <f t="shared" ref="AV57:AV67" si="84">IF(AW$4=0,0,(AU57/AW$4))</f>
        <v>0</v>
      </c>
      <c r="AW57" s="50">
        <f t="shared" ref="AW57:AW67" si="85">IF(AW$4=0,0,(AV57*AV$4/12))</f>
        <v>0</v>
      </c>
      <c r="AX57" s="62"/>
      <c r="AY57" s="49">
        <f t="shared" ref="AY57:AY67" si="86">IF(AZ$4=0,0,(AX57/AZ$4))</f>
        <v>0</v>
      </c>
      <c r="AZ57" s="50">
        <f t="shared" ref="AZ57:AZ67" si="87">IF(AZ$4=0,0,(AY57*AY$4/12))</f>
        <v>0</v>
      </c>
      <c r="BA57" s="62"/>
      <c r="BB57" s="49">
        <f t="shared" ref="BB57:BB67" si="88">IF(BC$4=0,0,(BA57/BC$4))</f>
        <v>0</v>
      </c>
      <c r="BC57" s="50">
        <f t="shared" ref="BC57:BC67" si="89">IF(BC$4=0,0,(BB57*BB$4/12))</f>
        <v>0</v>
      </c>
      <c r="BD57" s="51">
        <f t="shared" ref="BD57:BD67" si="90">+AJ57+AN57+AQ57+AT57+AW57+AZ57+BC57</f>
        <v>0</v>
      </c>
    </row>
    <row r="58" spans="1:56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59"/>
        <v>0</v>
      </c>
      <c r="L58" s="38">
        <f t="shared" si="60"/>
        <v>0</v>
      </c>
      <c r="M58" s="38">
        <f t="shared" si="61"/>
        <v>0</v>
      </c>
      <c r="N58" s="38">
        <f t="shared" si="62"/>
        <v>0</v>
      </c>
      <c r="O58" s="38">
        <f t="shared" si="63"/>
        <v>0</v>
      </c>
      <c r="P58" s="38">
        <f t="shared" si="64"/>
        <v>0</v>
      </c>
      <c r="Q58" s="39">
        <v>1</v>
      </c>
      <c r="R58" s="40">
        <f t="shared" si="65"/>
        <v>0</v>
      </c>
      <c r="S58" s="39">
        <v>1</v>
      </c>
      <c r="T58" s="41">
        <f t="shared" si="66"/>
        <v>0</v>
      </c>
      <c r="U58" s="42">
        <f t="shared" si="67"/>
        <v>0</v>
      </c>
      <c r="V58" s="43">
        <f t="shared" si="68"/>
        <v>0</v>
      </c>
      <c r="W58" s="190">
        <f t="shared" si="11"/>
        <v>11</v>
      </c>
      <c r="X58" s="44">
        <f t="shared" si="69"/>
        <v>0</v>
      </c>
      <c r="Y58" s="45">
        <f t="shared" si="70"/>
        <v>0</v>
      </c>
      <c r="Z58" s="46" t="s">
        <v>0</v>
      </c>
      <c r="AA58" s="39">
        <v>1</v>
      </c>
      <c r="AB58" s="47">
        <f t="shared" si="71"/>
        <v>0</v>
      </c>
      <c r="AC58" s="39">
        <v>1</v>
      </c>
      <c r="AD58" s="47">
        <f t="shared" si="72"/>
        <v>0</v>
      </c>
      <c r="AE58" s="39">
        <v>1</v>
      </c>
      <c r="AF58" s="47">
        <f t="shared" si="73"/>
        <v>0</v>
      </c>
      <c r="AG58" s="62"/>
      <c r="AH58" s="191">
        <f t="shared" si="74"/>
        <v>12</v>
      </c>
      <c r="AI58" s="49">
        <f t="shared" si="75"/>
        <v>0</v>
      </c>
      <c r="AJ58" s="50">
        <f t="shared" si="76"/>
        <v>0</v>
      </c>
      <c r="AK58" s="62"/>
      <c r="AL58" s="191">
        <f t="shared" si="77"/>
        <v>4</v>
      </c>
      <c r="AM58" s="49">
        <f t="shared" si="78"/>
        <v>0</v>
      </c>
      <c r="AN58" s="50">
        <f t="shared" si="79"/>
        <v>0</v>
      </c>
      <c r="AO58" s="62"/>
      <c r="AP58" s="49">
        <f t="shared" si="80"/>
        <v>0</v>
      </c>
      <c r="AQ58" s="50">
        <f t="shared" si="81"/>
        <v>0</v>
      </c>
      <c r="AR58" s="62"/>
      <c r="AS58" s="49">
        <f t="shared" si="82"/>
        <v>0</v>
      </c>
      <c r="AT58" s="50">
        <f t="shared" si="83"/>
        <v>0</v>
      </c>
      <c r="AU58" s="62"/>
      <c r="AV58" s="49">
        <f t="shared" si="84"/>
        <v>0</v>
      </c>
      <c r="AW58" s="50">
        <f t="shared" si="85"/>
        <v>0</v>
      </c>
      <c r="AX58" s="62"/>
      <c r="AY58" s="49">
        <f t="shared" si="86"/>
        <v>0</v>
      </c>
      <c r="AZ58" s="50">
        <f t="shared" si="87"/>
        <v>0</v>
      </c>
      <c r="BA58" s="62"/>
      <c r="BB58" s="49">
        <f t="shared" si="88"/>
        <v>0</v>
      </c>
      <c r="BC58" s="50">
        <f t="shared" si="89"/>
        <v>0</v>
      </c>
      <c r="BD58" s="51">
        <f t="shared" si="90"/>
        <v>0</v>
      </c>
    </row>
    <row r="59" spans="1:56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59"/>
        <v>0</v>
      </c>
      <c r="L59" s="38">
        <f t="shared" si="60"/>
        <v>0</v>
      </c>
      <c r="M59" s="38">
        <f t="shared" si="61"/>
        <v>0</v>
      </c>
      <c r="N59" s="38">
        <f t="shared" si="62"/>
        <v>0</v>
      </c>
      <c r="O59" s="38">
        <f t="shared" si="63"/>
        <v>0</v>
      </c>
      <c r="P59" s="38">
        <f t="shared" si="64"/>
        <v>0</v>
      </c>
      <c r="Q59" s="39">
        <v>1</v>
      </c>
      <c r="R59" s="40">
        <f t="shared" si="65"/>
        <v>0</v>
      </c>
      <c r="S59" s="39">
        <v>1</v>
      </c>
      <c r="T59" s="41">
        <f t="shared" si="66"/>
        <v>0</v>
      </c>
      <c r="U59" s="42">
        <f t="shared" si="67"/>
        <v>0</v>
      </c>
      <c r="V59" s="43">
        <f t="shared" si="68"/>
        <v>0</v>
      </c>
      <c r="W59" s="190">
        <f t="shared" si="11"/>
        <v>11</v>
      </c>
      <c r="X59" s="44">
        <f t="shared" si="69"/>
        <v>0</v>
      </c>
      <c r="Y59" s="45">
        <f t="shared" si="70"/>
        <v>0</v>
      </c>
      <c r="Z59" s="46" t="s">
        <v>0</v>
      </c>
      <c r="AA59" s="39">
        <v>1</v>
      </c>
      <c r="AB59" s="47">
        <f t="shared" si="71"/>
        <v>0</v>
      </c>
      <c r="AC59" s="39">
        <v>1</v>
      </c>
      <c r="AD59" s="47">
        <f t="shared" si="72"/>
        <v>0</v>
      </c>
      <c r="AE59" s="39">
        <v>1</v>
      </c>
      <c r="AF59" s="47">
        <f t="shared" si="73"/>
        <v>0</v>
      </c>
      <c r="AG59" s="62"/>
      <c r="AH59" s="191">
        <f t="shared" si="74"/>
        <v>12</v>
      </c>
      <c r="AI59" s="49">
        <f t="shared" si="75"/>
        <v>0</v>
      </c>
      <c r="AJ59" s="50">
        <f t="shared" si="76"/>
        <v>0</v>
      </c>
      <c r="AK59" s="62"/>
      <c r="AL59" s="191">
        <f t="shared" si="77"/>
        <v>4</v>
      </c>
      <c r="AM59" s="49">
        <f t="shared" si="78"/>
        <v>0</v>
      </c>
      <c r="AN59" s="50">
        <f t="shared" si="79"/>
        <v>0</v>
      </c>
      <c r="AO59" s="62"/>
      <c r="AP59" s="49">
        <f t="shared" si="80"/>
        <v>0</v>
      </c>
      <c r="AQ59" s="50">
        <f t="shared" si="81"/>
        <v>0</v>
      </c>
      <c r="AR59" s="62"/>
      <c r="AS59" s="49">
        <f t="shared" si="82"/>
        <v>0</v>
      </c>
      <c r="AT59" s="50">
        <f t="shared" si="83"/>
        <v>0</v>
      </c>
      <c r="AU59" s="62"/>
      <c r="AV59" s="49">
        <f t="shared" si="84"/>
        <v>0</v>
      </c>
      <c r="AW59" s="50">
        <f t="shared" si="85"/>
        <v>0</v>
      </c>
      <c r="AX59" s="62"/>
      <c r="AY59" s="49">
        <f t="shared" si="86"/>
        <v>0</v>
      </c>
      <c r="AZ59" s="50">
        <f t="shared" si="87"/>
        <v>0</v>
      </c>
      <c r="BA59" s="62"/>
      <c r="BB59" s="49">
        <f t="shared" si="88"/>
        <v>0</v>
      </c>
      <c r="BC59" s="50">
        <f t="shared" si="89"/>
        <v>0</v>
      </c>
      <c r="BD59" s="51">
        <f t="shared" si="90"/>
        <v>0</v>
      </c>
    </row>
    <row r="60" spans="1:56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59"/>
        <v>0</v>
      </c>
      <c r="L60" s="38">
        <f t="shared" si="60"/>
        <v>0</v>
      </c>
      <c r="M60" s="38">
        <f t="shared" si="61"/>
        <v>0</v>
      </c>
      <c r="N60" s="38">
        <f t="shared" si="62"/>
        <v>0</v>
      </c>
      <c r="O60" s="38">
        <f t="shared" si="63"/>
        <v>0</v>
      </c>
      <c r="P60" s="38">
        <f t="shared" si="64"/>
        <v>0</v>
      </c>
      <c r="Q60" s="39">
        <v>1</v>
      </c>
      <c r="R60" s="40">
        <f t="shared" si="65"/>
        <v>0</v>
      </c>
      <c r="S60" s="39">
        <v>1</v>
      </c>
      <c r="T60" s="41">
        <f t="shared" si="66"/>
        <v>0</v>
      </c>
      <c r="U60" s="42">
        <f t="shared" si="67"/>
        <v>0</v>
      </c>
      <c r="V60" s="43">
        <f t="shared" si="68"/>
        <v>0</v>
      </c>
      <c r="W60" s="190">
        <f t="shared" si="11"/>
        <v>11</v>
      </c>
      <c r="X60" s="44">
        <f t="shared" si="69"/>
        <v>0</v>
      </c>
      <c r="Y60" s="45">
        <f t="shared" si="70"/>
        <v>0</v>
      </c>
      <c r="Z60" s="46" t="s">
        <v>0</v>
      </c>
      <c r="AA60" s="39">
        <v>1</v>
      </c>
      <c r="AB60" s="47">
        <f t="shared" si="71"/>
        <v>0</v>
      </c>
      <c r="AC60" s="39">
        <v>1</v>
      </c>
      <c r="AD60" s="47">
        <f t="shared" si="72"/>
        <v>0</v>
      </c>
      <c r="AE60" s="39">
        <v>1</v>
      </c>
      <c r="AF60" s="47">
        <f t="shared" si="73"/>
        <v>0</v>
      </c>
      <c r="AG60" s="62"/>
      <c r="AH60" s="191">
        <f t="shared" si="74"/>
        <v>12</v>
      </c>
      <c r="AI60" s="49">
        <f t="shared" si="75"/>
        <v>0</v>
      </c>
      <c r="AJ60" s="50">
        <f t="shared" si="76"/>
        <v>0</v>
      </c>
      <c r="AK60" s="62"/>
      <c r="AL60" s="191">
        <f t="shared" si="77"/>
        <v>4</v>
      </c>
      <c r="AM60" s="49">
        <f t="shared" si="78"/>
        <v>0</v>
      </c>
      <c r="AN60" s="50">
        <f t="shared" si="79"/>
        <v>0</v>
      </c>
      <c r="AO60" s="62"/>
      <c r="AP60" s="49">
        <f t="shared" si="80"/>
        <v>0</v>
      </c>
      <c r="AQ60" s="50">
        <f t="shared" si="81"/>
        <v>0</v>
      </c>
      <c r="AR60" s="62"/>
      <c r="AS60" s="49">
        <f t="shared" si="82"/>
        <v>0</v>
      </c>
      <c r="AT60" s="50">
        <f t="shared" si="83"/>
        <v>0</v>
      </c>
      <c r="AU60" s="62"/>
      <c r="AV60" s="49">
        <f t="shared" si="84"/>
        <v>0</v>
      </c>
      <c r="AW60" s="50">
        <f t="shared" si="85"/>
        <v>0</v>
      </c>
      <c r="AX60" s="62"/>
      <c r="AY60" s="49">
        <f t="shared" si="86"/>
        <v>0</v>
      </c>
      <c r="AZ60" s="50">
        <f t="shared" si="87"/>
        <v>0</v>
      </c>
      <c r="BA60" s="62"/>
      <c r="BB60" s="49">
        <f t="shared" si="88"/>
        <v>0</v>
      </c>
      <c r="BC60" s="50">
        <f t="shared" si="89"/>
        <v>0</v>
      </c>
      <c r="BD60" s="51">
        <f t="shared" si="90"/>
        <v>0</v>
      </c>
    </row>
    <row r="61" spans="1:56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59"/>
        <v>0</v>
      </c>
      <c r="L61" s="38">
        <f t="shared" si="60"/>
        <v>0</v>
      </c>
      <c r="M61" s="38">
        <f t="shared" si="61"/>
        <v>0</v>
      </c>
      <c r="N61" s="38">
        <f t="shared" si="62"/>
        <v>0</v>
      </c>
      <c r="O61" s="38">
        <f t="shared" si="63"/>
        <v>0</v>
      </c>
      <c r="P61" s="38">
        <f t="shared" si="64"/>
        <v>0</v>
      </c>
      <c r="Q61" s="39">
        <v>1</v>
      </c>
      <c r="R61" s="40">
        <f t="shared" si="65"/>
        <v>0</v>
      </c>
      <c r="S61" s="39">
        <v>1</v>
      </c>
      <c r="T61" s="41">
        <f t="shared" si="66"/>
        <v>0</v>
      </c>
      <c r="U61" s="42">
        <f t="shared" si="67"/>
        <v>0</v>
      </c>
      <c r="V61" s="43">
        <f t="shared" si="68"/>
        <v>0</v>
      </c>
      <c r="W61" s="190">
        <f t="shared" si="11"/>
        <v>11</v>
      </c>
      <c r="X61" s="44">
        <f t="shared" si="69"/>
        <v>0</v>
      </c>
      <c r="Y61" s="45">
        <f t="shared" si="70"/>
        <v>0</v>
      </c>
      <c r="Z61" s="46" t="s">
        <v>0</v>
      </c>
      <c r="AA61" s="39">
        <v>1</v>
      </c>
      <c r="AB61" s="47">
        <f t="shared" si="71"/>
        <v>0</v>
      </c>
      <c r="AC61" s="39">
        <v>1</v>
      </c>
      <c r="AD61" s="47">
        <f t="shared" si="72"/>
        <v>0</v>
      </c>
      <c r="AE61" s="39">
        <v>1</v>
      </c>
      <c r="AF61" s="47">
        <f t="shared" si="73"/>
        <v>0</v>
      </c>
      <c r="AG61" s="62"/>
      <c r="AH61" s="191">
        <f t="shared" si="74"/>
        <v>12</v>
      </c>
      <c r="AI61" s="49">
        <f t="shared" si="75"/>
        <v>0</v>
      </c>
      <c r="AJ61" s="50">
        <f t="shared" si="76"/>
        <v>0</v>
      </c>
      <c r="AK61" s="62"/>
      <c r="AL61" s="191">
        <f t="shared" si="77"/>
        <v>4</v>
      </c>
      <c r="AM61" s="49">
        <f t="shared" si="78"/>
        <v>0</v>
      </c>
      <c r="AN61" s="50">
        <f t="shared" si="79"/>
        <v>0</v>
      </c>
      <c r="AO61" s="62"/>
      <c r="AP61" s="49">
        <f t="shared" si="80"/>
        <v>0</v>
      </c>
      <c r="AQ61" s="50">
        <f t="shared" si="81"/>
        <v>0</v>
      </c>
      <c r="AR61" s="62"/>
      <c r="AS61" s="49">
        <f t="shared" si="82"/>
        <v>0</v>
      </c>
      <c r="AT61" s="50">
        <f t="shared" si="83"/>
        <v>0</v>
      </c>
      <c r="AU61" s="62"/>
      <c r="AV61" s="49">
        <f t="shared" si="84"/>
        <v>0</v>
      </c>
      <c r="AW61" s="50">
        <f t="shared" si="85"/>
        <v>0</v>
      </c>
      <c r="AX61" s="62"/>
      <c r="AY61" s="49">
        <f t="shared" si="86"/>
        <v>0</v>
      </c>
      <c r="AZ61" s="50">
        <f t="shared" si="87"/>
        <v>0</v>
      </c>
      <c r="BA61" s="62"/>
      <c r="BB61" s="49">
        <f t="shared" si="88"/>
        <v>0</v>
      </c>
      <c r="BC61" s="50">
        <f t="shared" si="89"/>
        <v>0</v>
      </c>
      <c r="BD61" s="51">
        <f t="shared" si="90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59"/>
        <v>0</v>
      </c>
      <c r="L62" s="38">
        <f t="shared" si="60"/>
        <v>0</v>
      </c>
      <c r="M62" s="38">
        <f t="shared" si="61"/>
        <v>0</v>
      </c>
      <c r="N62" s="38">
        <f t="shared" si="62"/>
        <v>0</v>
      </c>
      <c r="O62" s="38">
        <f t="shared" si="63"/>
        <v>0</v>
      </c>
      <c r="P62" s="38">
        <f t="shared" si="64"/>
        <v>0</v>
      </c>
      <c r="Q62" s="39">
        <v>1</v>
      </c>
      <c r="R62" s="40">
        <f t="shared" si="65"/>
        <v>0</v>
      </c>
      <c r="S62" s="39">
        <v>1</v>
      </c>
      <c r="T62" s="41">
        <f t="shared" si="66"/>
        <v>0</v>
      </c>
      <c r="U62" s="42">
        <f t="shared" si="67"/>
        <v>0</v>
      </c>
      <c r="V62" s="43">
        <f t="shared" si="68"/>
        <v>0</v>
      </c>
      <c r="W62" s="190">
        <f t="shared" si="11"/>
        <v>11</v>
      </c>
      <c r="X62" s="44">
        <f t="shared" si="69"/>
        <v>0</v>
      </c>
      <c r="Y62" s="45">
        <f t="shared" si="70"/>
        <v>0</v>
      </c>
      <c r="Z62" s="46" t="s">
        <v>0</v>
      </c>
      <c r="AA62" s="39">
        <v>1</v>
      </c>
      <c r="AB62" s="47">
        <f t="shared" si="71"/>
        <v>0</v>
      </c>
      <c r="AC62" s="39">
        <v>1</v>
      </c>
      <c r="AD62" s="47">
        <f t="shared" si="72"/>
        <v>0</v>
      </c>
      <c r="AE62" s="39">
        <v>1</v>
      </c>
      <c r="AF62" s="47">
        <f t="shared" si="73"/>
        <v>0</v>
      </c>
      <c r="AG62" s="62"/>
      <c r="AH62" s="191">
        <f t="shared" si="74"/>
        <v>12</v>
      </c>
      <c r="AI62" s="49">
        <f t="shared" si="75"/>
        <v>0</v>
      </c>
      <c r="AJ62" s="50">
        <f t="shared" si="76"/>
        <v>0</v>
      </c>
      <c r="AK62" s="62"/>
      <c r="AL62" s="191">
        <f t="shared" si="77"/>
        <v>4</v>
      </c>
      <c r="AM62" s="49">
        <f t="shared" si="78"/>
        <v>0</v>
      </c>
      <c r="AN62" s="50">
        <f t="shared" si="79"/>
        <v>0</v>
      </c>
      <c r="AO62" s="62"/>
      <c r="AP62" s="49">
        <f t="shared" si="80"/>
        <v>0</v>
      </c>
      <c r="AQ62" s="50">
        <f t="shared" si="81"/>
        <v>0</v>
      </c>
      <c r="AR62" s="62"/>
      <c r="AS62" s="49">
        <f t="shared" si="82"/>
        <v>0</v>
      </c>
      <c r="AT62" s="50">
        <f t="shared" si="83"/>
        <v>0</v>
      </c>
      <c r="AU62" s="62"/>
      <c r="AV62" s="49">
        <f t="shared" si="84"/>
        <v>0</v>
      </c>
      <c r="AW62" s="50">
        <f t="shared" si="85"/>
        <v>0</v>
      </c>
      <c r="AX62" s="62"/>
      <c r="AY62" s="49">
        <f t="shared" si="86"/>
        <v>0</v>
      </c>
      <c r="AZ62" s="50">
        <f t="shared" si="87"/>
        <v>0</v>
      </c>
      <c r="BA62" s="62"/>
      <c r="BB62" s="49">
        <f t="shared" si="88"/>
        <v>0</v>
      </c>
      <c r="BC62" s="50">
        <f t="shared" si="89"/>
        <v>0</v>
      </c>
      <c r="BD62" s="51">
        <f t="shared" si="90"/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59"/>
        <v>0</v>
      </c>
      <c r="L63" s="38">
        <f t="shared" si="60"/>
        <v>0</v>
      </c>
      <c r="M63" s="38">
        <f t="shared" si="61"/>
        <v>0</v>
      </c>
      <c r="N63" s="38">
        <f t="shared" si="62"/>
        <v>0</v>
      </c>
      <c r="O63" s="38">
        <f t="shared" si="63"/>
        <v>0</v>
      </c>
      <c r="P63" s="38">
        <f t="shared" si="64"/>
        <v>0</v>
      </c>
      <c r="Q63" s="39">
        <v>1</v>
      </c>
      <c r="R63" s="40">
        <f t="shared" si="65"/>
        <v>0</v>
      </c>
      <c r="S63" s="39">
        <v>1</v>
      </c>
      <c r="T63" s="41">
        <f t="shared" si="66"/>
        <v>0</v>
      </c>
      <c r="U63" s="42">
        <f t="shared" si="67"/>
        <v>0</v>
      </c>
      <c r="V63" s="43">
        <f t="shared" si="68"/>
        <v>0</v>
      </c>
      <c r="W63" s="190">
        <f t="shared" si="11"/>
        <v>11</v>
      </c>
      <c r="X63" s="44">
        <f t="shared" si="69"/>
        <v>0</v>
      </c>
      <c r="Y63" s="45">
        <f t="shared" si="70"/>
        <v>0</v>
      </c>
      <c r="Z63" s="46" t="s">
        <v>0</v>
      </c>
      <c r="AA63" s="39">
        <v>1</v>
      </c>
      <c r="AB63" s="47">
        <f t="shared" si="71"/>
        <v>0</v>
      </c>
      <c r="AC63" s="39">
        <v>1</v>
      </c>
      <c r="AD63" s="47">
        <f t="shared" si="72"/>
        <v>0</v>
      </c>
      <c r="AE63" s="39">
        <v>1</v>
      </c>
      <c r="AF63" s="47">
        <f t="shared" si="73"/>
        <v>0</v>
      </c>
      <c r="AG63" s="62"/>
      <c r="AH63" s="191">
        <f t="shared" si="74"/>
        <v>12</v>
      </c>
      <c r="AI63" s="49">
        <f t="shared" si="75"/>
        <v>0</v>
      </c>
      <c r="AJ63" s="50">
        <f t="shared" si="76"/>
        <v>0</v>
      </c>
      <c r="AK63" s="62"/>
      <c r="AL63" s="191">
        <f t="shared" si="77"/>
        <v>4</v>
      </c>
      <c r="AM63" s="49">
        <f t="shared" si="78"/>
        <v>0</v>
      </c>
      <c r="AN63" s="50">
        <f t="shared" si="79"/>
        <v>0</v>
      </c>
      <c r="AO63" s="62"/>
      <c r="AP63" s="49">
        <f t="shared" si="80"/>
        <v>0</v>
      </c>
      <c r="AQ63" s="50">
        <f t="shared" si="81"/>
        <v>0</v>
      </c>
      <c r="AR63" s="62"/>
      <c r="AS63" s="49">
        <f t="shared" si="82"/>
        <v>0</v>
      </c>
      <c r="AT63" s="50">
        <f t="shared" si="83"/>
        <v>0</v>
      </c>
      <c r="AU63" s="62"/>
      <c r="AV63" s="49">
        <f t="shared" si="84"/>
        <v>0</v>
      </c>
      <c r="AW63" s="50">
        <f t="shared" si="85"/>
        <v>0</v>
      </c>
      <c r="AX63" s="62"/>
      <c r="AY63" s="49">
        <f t="shared" si="86"/>
        <v>0</v>
      </c>
      <c r="AZ63" s="50">
        <f t="shared" si="87"/>
        <v>0</v>
      </c>
      <c r="BA63" s="62"/>
      <c r="BB63" s="49">
        <f t="shared" si="88"/>
        <v>0</v>
      </c>
      <c r="BC63" s="50">
        <f t="shared" si="89"/>
        <v>0</v>
      </c>
      <c r="BD63" s="51">
        <f t="shared" si="90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59"/>
        <v>0</v>
      </c>
      <c r="L64" s="38">
        <f t="shared" si="60"/>
        <v>0</v>
      </c>
      <c r="M64" s="38">
        <f t="shared" si="61"/>
        <v>0</v>
      </c>
      <c r="N64" s="38">
        <f t="shared" si="62"/>
        <v>0</v>
      </c>
      <c r="O64" s="38">
        <f t="shared" si="63"/>
        <v>0</v>
      </c>
      <c r="P64" s="38">
        <f t="shared" si="64"/>
        <v>0</v>
      </c>
      <c r="Q64" s="39">
        <v>1</v>
      </c>
      <c r="R64" s="40">
        <f t="shared" si="65"/>
        <v>0</v>
      </c>
      <c r="S64" s="39">
        <v>1</v>
      </c>
      <c r="T64" s="41">
        <f t="shared" si="66"/>
        <v>0</v>
      </c>
      <c r="U64" s="42">
        <f t="shared" si="67"/>
        <v>0</v>
      </c>
      <c r="V64" s="43">
        <f t="shared" si="68"/>
        <v>0</v>
      </c>
      <c r="W64" s="190">
        <f t="shared" si="11"/>
        <v>11</v>
      </c>
      <c r="X64" s="44">
        <f t="shared" si="69"/>
        <v>0</v>
      </c>
      <c r="Y64" s="45">
        <f t="shared" si="70"/>
        <v>0</v>
      </c>
      <c r="Z64" s="46" t="s">
        <v>0</v>
      </c>
      <c r="AA64" s="39">
        <v>1</v>
      </c>
      <c r="AB64" s="47">
        <f t="shared" si="71"/>
        <v>0</v>
      </c>
      <c r="AC64" s="39">
        <v>1</v>
      </c>
      <c r="AD64" s="47">
        <f t="shared" si="72"/>
        <v>0</v>
      </c>
      <c r="AE64" s="39">
        <v>1</v>
      </c>
      <c r="AF64" s="47">
        <f t="shared" si="73"/>
        <v>0</v>
      </c>
      <c r="AG64" s="62"/>
      <c r="AH64" s="191">
        <f t="shared" si="74"/>
        <v>12</v>
      </c>
      <c r="AI64" s="49">
        <f t="shared" si="75"/>
        <v>0</v>
      </c>
      <c r="AJ64" s="50">
        <f t="shared" si="76"/>
        <v>0</v>
      </c>
      <c r="AK64" s="62"/>
      <c r="AL64" s="191">
        <f t="shared" si="77"/>
        <v>4</v>
      </c>
      <c r="AM64" s="49">
        <f t="shared" si="78"/>
        <v>0</v>
      </c>
      <c r="AN64" s="50">
        <f t="shared" si="79"/>
        <v>0</v>
      </c>
      <c r="AO64" s="62"/>
      <c r="AP64" s="49">
        <f t="shared" si="80"/>
        <v>0</v>
      </c>
      <c r="AQ64" s="50">
        <f t="shared" si="81"/>
        <v>0</v>
      </c>
      <c r="AR64" s="62"/>
      <c r="AS64" s="49">
        <f t="shared" si="82"/>
        <v>0</v>
      </c>
      <c r="AT64" s="50">
        <f t="shared" si="83"/>
        <v>0</v>
      </c>
      <c r="AU64" s="62"/>
      <c r="AV64" s="49">
        <f t="shared" si="84"/>
        <v>0</v>
      </c>
      <c r="AW64" s="50">
        <f t="shared" si="85"/>
        <v>0</v>
      </c>
      <c r="AX64" s="62"/>
      <c r="AY64" s="49">
        <f t="shared" si="86"/>
        <v>0</v>
      </c>
      <c r="AZ64" s="50">
        <f t="shared" si="87"/>
        <v>0</v>
      </c>
      <c r="BA64" s="62"/>
      <c r="BB64" s="49">
        <f t="shared" si="88"/>
        <v>0</v>
      </c>
      <c r="BC64" s="50">
        <f t="shared" si="89"/>
        <v>0</v>
      </c>
      <c r="BD64" s="51">
        <f t="shared" si="90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59"/>
        <v>0</v>
      </c>
      <c r="L65" s="38">
        <f t="shared" si="60"/>
        <v>0</v>
      </c>
      <c r="M65" s="38">
        <f t="shared" si="61"/>
        <v>0</v>
      </c>
      <c r="N65" s="38">
        <f t="shared" si="62"/>
        <v>0</v>
      </c>
      <c r="O65" s="38">
        <f t="shared" si="63"/>
        <v>0</v>
      </c>
      <c r="P65" s="38">
        <f t="shared" si="64"/>
        <v>0</v>
      </c>
      <c r="Q65" s="39">
        <v>1</v>
      </c>
      <c r="R65" s="40">
        <f t="shared" si="65"/>
        <v>0</v>
      </c>
      <c r="S65" s="39">
        <v>1</v>
      </c>
      <c r="T65" s="41">
        <f t="shared" si="66"/>
        <v>0</v>
      </c>
      <c r="U65" s="42">
        <f t="shared" si="67"/>
        <v>0</v>
      </c>
      <c r="V65" s="43">
        <f t="shared" si="68"/>
        <v>0</v>
      </c>
      <c r="W65" s="190">
        <f t="shared" si="11"/>
        <v>11</v>
      </c>
      <c r="X65" s="44">
        <f t="shared" si="69"/>
        <v>0</v>
      </c>
      <c r="Y65" s="45">
        <f t="shared" si="70"/>
        <v>0</v>
      </c>
      <c r="Z65" s="46" t="s">
        <v>0</v>
      </c>
      <c r="AA65" s="39">
        <v>1</v>
      </c>
      <c r="AB65" s="47">
        <f t="shared" si="71"/>
        <v>0</v>
      </c>
      <c r="AC65" s="39">
        <v>1</v>
      </c>
      <c r="AD65" s="47">
        <f t="shared" si="72"/>
        <v>0</v>
      </c>
      <c r="AE65" s="39">
        <v>1</v>
      </c>
      <c r="AF65" s="47">
        <f t="shared" si="73"/>
        <v>0</v>
      </c>
      <c r="AG65" s="62"/>
      <c r="AH65" s="191">
        <f t="shared" si="74"/>
        <v>12</v>
      </c>
      <c r="AI65" s="49">
        <f t="shared" si="75"/>
        <v>0</v>
      </c>
      <c r="AJ65" s="50">
        <f t="shared" si="76"/>
        <v>0</v>
      </c>
      <c r="AK65" s="62"/>
      <c r="AL65" s="191">
        <f t="shared" si="77"/>
        <v>4</v>
      </c>
      <c r="AM65" s="49">
        <f t="shared" si="78"/>
        <v>0</v>
      </c>
      <c r="AN65" s="50">
        <f t="shared" si="79"/>
        <v>0</v>
      </c>
      <c r="AO65" s="62"/>
      <c r="AP65" s="49">
        <f t="shared" si="80"/>
        <v>0</v>
      </c>
      <c r="AQ65" s="50">
        <f t="shared" si="81"/>
        <v>0</v>
      </c>
      <c r="AR65" s="62"/>
      <c r="AS65" s="49">
        <f t="shared" si="82"/>
        <v>0</v>
      </c>
      <c r="AT65" s="50">
        <f t="shared" si="83"/>
        <v>0</v>
      </c>
      <c r="AU65" s="62"/>
      <c r="AV65" s="49">
        <f t="shared" si="84"/>
        <v>0</v>
      </c>
      <c r="AW65" s="50">
        <f t="shared" si="85"/>
        <v>0</v>
      </c>
      <c r="AX65" s="62"/>
      <c r="AY65" s="49">
        <f t="shared" si="86"/>
        <v>0</v>
      </c>
      <c r="AZ65" s="50">
        <f t="shared" si="87"/>
        <v>0</v>
      </c>
      <c r="BA65" s="62"/>
      <c r="BB65" s="49">
        <f t="shared" si="88"/>
        <v>0</v>
      </c>
      <c r="BC65" s="50">
        <f t="shared" si="89"/>
        <v>0</v>
      </c>
      <c r="BD65" s="51">
        <f t="shared" si="90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59"/>
        <v>0</v>
      </c>
      <c r="L66" s="38">
        <f t="shared" si="60"/>
        <v>0</v>
      </c>
      <c r="M66" s="38">
        <f t="shared" si="61"/>
        <v>0</v>
      </c>
      <c r="N66" s="38">
        <f t="shared" si="62"/>
        <v>0</v>
      </c>
      <c r="O66" s="38">
        <f t="shared" si="63"/>
        <v>0</v>
      </c>
      <c r="P66" s="38">
        <f t="shared" si="64"/>
        <v>0</v>
      </c>
      <c r="Q66" s="39">
        <v>1</v>
      </c>
      <c r="R66" s="40">
        <f t="shared" si="65"/>
        <v>0</v>
      </c>
      <c r="S66" s="39">
        <v>1</v>
      </c>
      <c r="T66" s="41">
        <f t="shared" si="66"/>
        <v>0</v>
      </c>
      <c r="U66" s="42">
        <f t="shared" si="67"/>
        <v>0</v>
      </c>
      <c r="V66" s="43">
        <f t="shared" si="68"/>
        <v>0</v>
      </c>
      <c r="W66" s="190">
        <f t="shared" si="11"/>
        <v>11</v>
      </c>
      <c r="X66" s="44">
        <f t="shared" si="69"/>
        <v>0</v>
      </c>
      <c r="Y66" s="45">
        <f t="shared" si="70"/>
        <v>0</v>
      </c>
      <c r="Z66" s="46" t="s">
        <v>0</v>
      </c>
      <c r="AA66" s="39">
        <v>1</v>
      </c>
      <c r="AB66" s="47">
        <f t="shared" si="71"/>
        <v>0</v>
      </c>
      <c r="AC66" s="39">
        <v>1</v>
      </c>
      <c r="AD66" s="47">
        <f t="shared" si="72"/>
        <v>0</v>
      </c>
      <c r="AE66" s="39">
        <v>1</v>
      </c>
      <c r="AF66" s="47">
        <f t="shared" si="73"/>
        <v>0</v>
      </c>
      <c r="AG66" s="62"/>
      <c r="AH66" s="191">
        <f t="shared" si="74"/>
        <v>12</v>
      </c>
      <c r="AI66" s="49">
        <f t="shared" si="75"/>
        <v>0</v>
      </c>
      <c r="AJ66" s="50">
        <f t="shared" si="76"/>
        <v>0</v>
      </c>
      <c r="AK66" s="62"/>
      <c r="AL66" s="191">
        <f t="shared" si="77"/>
        <v>4</v>
      </c>
      <c r="AM66" s="49">
        <f t="shared" si="78"/>
        <v>0</v>
      </c>
      <c r="AN66" s="50">
        <f t="shared" si="79"/>
        <v>0</v>
      </c>
      <c r="AO66" s="62"/>
      <c r="AP66" s="49">
        <f t="shared" si="80"/>
        <v>0</v>
      </c>
      <c r="AQ66" s="50">
        <f t="shared" si="81"/>
        <v>0</v>
      </c>
      <c r="AR66" s="62"/>
      <c r="AS66" s="49">
        <f t="shared" si="82"/>
        <v>0</v>
      </c>
      <c r="AT66" s="50">
        <f t="shared" si="83"/>
        <v>0</v>
      </c>
      <c r="AU66" s="62"/>
      <c r="AV66" s="49">
        <f t="shared" si="84"/>
        <v>0</v>
      </c>
      <c r="AW66" s="50">
        <f t="shared" si="85"/>
        <v>0</v>
      </c>
      <c r="AX66" s="62"/>
      <c r="AY66" s="49">
        <f t="shared" si="86"/>
        <v>0</v>
      </c>
      <c r="AZ66" s="50">
        <f t="shared" si="87"/>
        <v>0</v>
      </c>
      <c r="BA66" s="62"/>
      <c r="BB66" s="49">
        <f t="shared" si="88"/>
        <v>0</v>
      </c>
      <c r="BC66" s="50">
        <f t="shared" si="89"/>
        <v>0</v>
      </c>
      <c r="BD66" s="51">
        <f t="shared" si="90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59"/>
        <v>0</v>
      </c>
      <c r="L67" s="38">
        <f t="shared" si="60"/>
        <v>0</v>
      </c>
      <c r="M67" s="38">
        <f t="shared" si="61"/>
        <v>0</v>
      </c>
      <c r="N67" s="38">
        <f t="shared" si="62"/>
        <v>0</v>
      </c>
      <c r="O67" s="38">
        <f t="shared" si="63"/>
        <v>0</v>
      </c>
      <c r="P67" s="38">
        <f t="shared" si="64"/>
        <v>0</v>
      </c>
      <c r="Q67" s="39">
        <v>1</v>
      </c>
      <c r="R67" s="40">
        <f t="shared" si="65"/>
        <v>0</v>
      </c>
      <c r="S67" s="39">
        <v>1</v>
      </c>
      <c r="T67" s="41">
        <f t="shared" si="66"/>
        <v>0</v>
      </c>
      <c r="U67" s="42">
        <f t="shared" si="67"/>
        <v>0</v>
      </c>
      <c r="V67" s="43">
        <f t="shared" si="68"/>
        <v>0</v>
      </c>
      <c r="W67" s="190">
        <f t="shared" si="11"/>
        <v>11</v>
      </c>
      <c r="X67" s="44">
        <f t="shared" si="69"/>
        <v>0</v>
      </c>
      <c r="Y67" s="45">
        <f t="shared" si="70"/>
        <v>0</v>
      </c>
      <c r="Z67" s="46" t="s">
        <v>0</v>
      </c>
      <c r="AA67" s="39">
        <v>1</v>
      </c>
      <c r="AB67" s="47">
        <f t="shared" si="71"/>
        <v>0</v>
      </c>
      <c r="AC67" s="39">
        <v>1</v>
      </c>
      <c r="AD67" s="47">
        <f t="shared" si="72"/>
        <v>0</v>
      </c>
      <c r="AE67" s="39">
        <v>1</v>
      </c>
      <c r="AF67" s="47">
        <f t="shared" si="73"/>
        <v>0</v>
      </c>
      <c r="AG67" s="62"/>
      <c r="AH67" s="191">
        <f t="shared" si="74"/>
        <v>12</v>
      </c>
      <c r="AI67" s="49">
        <f t="shared" si="75"/>
        <v>0</v>
      </c>
      <c r="AJ67" s="50">
        <f t="shared" si="76"/>
        <v>0</v>
      </c>
      <c r="AK67" s="62"/>
      <c r="AL67" s="191">
        <f t="shared" si="77"/>
        <v>4</v>
      </c>
      <c r="AM67" s="49">
        <f t="shared" si="78"/>
        <v>0</v>
      </c>
      <c r="AN67" s="50">
        <f t="shared" si="79"/>
        <v>0</v>
      </c>
      <c r="AO67" s="62"/>
      <c r="AP67" s="49">
        <f t="shared" si="80"/>
        <v>0</v>
      </c>
      <c r="AQ67" s="50">
        <f t="shared" si="81"/>
        <v>0</v>
      </c>
      <c r="AR67" s="62"/>
      <c r="AS67" s="49">
        <f t="shared" si="82"/>
        <v>0</v>
      </c>
      <c r="AT67" s="50">
        <f t="shared" si="83"/>
        <v>0</v>
      </c>
      <c r="AU67" s="62"/>
      <c r="AV67" s="49">
        <f t="shared" si="84"/>
        <v>0</v>
      </c>
      <c r="AW67" s="50">
        <f t="shared" si="85"/>
        <v>0</v>
      </c>
      <c r="AX67" s="62"/>
      <c r="AY67" s="49">
        <f t="shared" si="86"/>
        <v>0</v>
      </c>
      <c r="AZ67" s="50">
        <f t="shared" si="87"/>
        <v>0</v>
      </c>
      <c r="BA67" s="62"/>
      <c r="BB67" s="49">
        <f t="shared" si="88"/>
        <v>0</v>
      </c>
      <c r="BC67" s="50">
        <f t="shared" si="89"/>
        <v>0</v>
      </c>
      <c r="BD67" s="51">
        <f t="shared" si="90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ref="K68:K76" si="91">IF(G68=0,"0",F68/G68)</f>
        <v>0</v>
      </c>
      <c r="L68" s="38">
        <f t="shared" si="60"/>
        <v>0</v>
      </c>
      <c r="M68" s="38">
        <f t="shared" si="61"/>
        <v>0</v>
      </c>
      <c r="N68" s="38">
        <f t="shared" si="62"/>
        <v>0</v>
      </c>
      <c r="O68" s="38">
        <f t="shared" si="63"/>
        <v>0</v>
      </c>
      <c r="P68" s="38">
        <f t="shared" si="64"/>
        <v>0</v>
      </c>
      <c r="Q68" s="39">
        <v>1</v>
      </c>
      <c r="R68" s="40">
        <f t="shared" ref="R68:R69" si="92">(IF($Y68=6,$K68,)+IF($Y68=7,$K68,)+IF($Y68=12,$K68*2,)+IF($Y68=18,$K68*3,)+IF($Y68=28,$K68*4,0)+IF($Y68=21,$K68*3,)+IF($Y68=42,$K68*6,0)+IF($Y68=14,$K68*2,))*Q68</f>
        <v>0</v>
      </c>
      <c r="S68" s="39">
        <v>1</v>
      </c>
      <c r="T68" s="41">
        <f t="shared" ref="T68:T69" si="93">(IF($Y68=7,$K68,)+IF($Y68=21,$K68*3,)+IF($Y68=42,$K68*6,0)+IF($Y68=28,$K68*4,0)+IF($Y68=14,$K68*2,))*S68</f>
        <v>0</v>
      </c>
      <c r="U68" s="42">
        <f t="shared" ref="U68:U76" si="94">SUM(+L68+M68+N68+O68+P68+R68+T68)</f>
        <v>0</v>
      </c>
      <c r="V68" s="43">
        <f t="shared" ref="V68:V76" si="95">+U68*4.345</f>
        <v>0</v>
      </c>
      <c r="W68" s="190">
        <f t="shared" si="11"/>
        <v>11</v>
      </c>
      <c r="X68" s="44">
        <f t="shared" ref="X68:X69" si="96">IF(V68="","",W68*V68)</f>
        <v>0</v>
      </c>
      <c r="Y68" s="45">
        <f t="shared" ref="Y68:Y76" si="97">ROUND(J68/4.3452380952381,1)</f>
        <v>0</v>
      </c>
      <c r="Z68" s="46" t="s">
        <v>0</v>
      </c>
      <c r="AA68" s="39">
        <v>1</v>
      </c>
      <c r="AB68" s="47">
        <f t="shared" ref="AB68:AB76" si="98">+IF($Z68="M",$U68,IF($Z68="MT",$U68/2,IF(Z68="MN",$U68/2,IF($Z68="MTN",$U68/3,0))))*AA68</f>
        <v>0</v>
      </c>
      <c r="AC68" s="39">
        <v>1</v>
      </c>
      <c r="AD68" s="47">
        <f t="shared" ref="AD68:AD76" si="99">+IF($Z68="T",$U68,IF($Z68="MT",$U68/2,IF($Z68="TN",$U68/2,IF($Z68="MTN",$U68/3,0))))*AC68</f>
        <v>0</v>
      </c>
      <c r="AE68" s="39">
        <v>1</v>
      </c>
      <c r="AF68" s="47">
        <f t="shared" ref="AF68:AF76" si="100">+IF($Z68="N",$U68,IF($Z68="MN",$U68/2,IF($Z68="TN",$U68/2,IF($Z68="MTN",$U68/3,0))))*AE68</f>
        <v>0</v>
      </c>
      <c r="AG68" s="62"/>
      <c r="AH68" s="191">
        <f t="shared" si="74"/>
        <v>12</v>
      </c>
      <c r="AI68" s="49">
        <f t="shared" ref="AI68:AI70" si="101">IF(AJ$4=0,0,(AG68/AJ$4))</f>
        <v>0</v>
      </c>
      <c r="AJ68" s="50">
        <f t="shared" ref="AJ68:AJ70" si="102">IF(AJ$4=0,0,(AI68*AI$4/12))</f>
        <v>0</v>
      </c>
      <c r="AK68" s="62"/>
      <c r="AL68" s="191">
        <f t="shared" si="77"/>
        <v>4</v>
      </c>
      <c r="AM68" s="49">
        <f t="shared" ref="AM68:AM70" si="103">IF(AN$4=0,0,(AK68/AN$4))</f>
        <v>0</v>
      </c>
      <c r="AN68" s="50">
        <f t="shared" ref="AN68:AN70" si="104">IF(AN$4=0,0,(AM68*AM$4/12))</f>
        <v>0</v>
      </c>
      <c r="AO68" s="62"/>
      <c r="AP68" s="49">
        <f t="shared" ref="AP68:AP70" si="105">IF(AQ$4=0,0,(AO68/AQ$4))</f>
        <v>0</v>
      </c>
      <c r="AQ68" s="50">
        <f t="shared" ref="AQ68:AQ70" si="106">IF(AQ$4=0,0,(AP68*AP$4/12))</f>
        <v>0</v>
      </c>
      <c r="AR68" s="62"/>
      <c r="AS68" s="49">
        <f t="shared" ref="AS68:AS70" si="107">IF(AT$4=0,0,(AR68/AT$4))</f>
        <v>0</v>
      </c>
      <c r="AT68" s="50">
        <f t="shared" ref="AT68:AT70" si="108">IF(AT$4=0,0,(AS68*AS$4/12))</f>
        <v>0</v>
      </c>
      <c r="AU68" s="62"/>
      <c r="AV68" s="49">
        <f t="shared" ref="AV68:AV70" si="109">IF(AW$4=0,0,(AU68/AW$4))</f>
        <v>0</v>
      </c>
      <c r="AW68" s="50">
        <f t="shared" ref="AW68:AW70" si="110">IF(AW$4=0,0,(AV68*AV$4/12))</f>
        <v>0</v>
      </c>
      <c r="AX68" s="62"/>
      <c r="AY68" s="49">
        <f t="shared" ref="AY68:AY70" si="111">IF(AZ$4=0,0,(AX68/AZ$4))</f>
        <v>0</v>
      </c>
      <c r="AZ68" s="50">
        <f t="shared" ref="AZ68:AZ70" si="112">IF(AZ$4=0,0,(AY68*AY$4/12))</f>
        <v>0</v>
      </c>
      <c r="BA68" s="62"/>
      <c r="BB68" s="49">
        <f t="shared" ref="BB68:BB70" si="113">IF(BC$4=0,0,(BA68/BC$4))</f>
        <v>0</v>
      </c>
      <c r="BC68" s="50">
        <f t="shared" ref="BC68:BC70" si="114">IF(BC$4=0,0,(BB68*BB$4/12))</f>
        <v>0</v>
      </c>
      <c r="BD68" s="51">
        <f t="shared" ref="BD68:BD76" si="115">+AJ68+AN68+AQ68+AT68+AW68+AZ68+BC68</f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91"/>
        <v>0</v>
      </c>
      <c r="L69" s="38">
        <f t="shared" si="60"/>
        <v>0</v>
      </c>
      <c r="M69" s="38">
        <f t="shared" si="61"/>
        <v>0</v>
      </c>
      <c r="N69" s="38">
        <f t="shared" si="62"/>
        <v>0</v>
      </c>
      <c r="O69" s="38">
        <f t="shared" si="63"/>
        <v>0</v>
      </c>
      <c r="P69" s="38">
        <f t="shared" si="64"/>
        <v>0</v>
      </c>
      <c r="Q69" s="39">
        <v>1</v>
      </c>
      <c r="R69" s="40">
        <f t="shared" si="92"/>
        <v>0</v>
      </c>
      <c r="S69" s="39">
        <v>1</v>
      </c>
      <c r="T69" s="41">
        <f t="shared" si="93"/>
        <v>0</v>
      </c>
      <c r="U69" s="42">
        <f t="shared" si="94"/>
        <v>0</v>
      </c>
      <c r="V69" s="43">
        <f t="shared" si="95"/>
        <v>0</v>
      </c>
      <c r="W69" s="190">
        <f t="shared" si="11"/>
        <v>11</v>
      </c>
      <c r="X69" s="44">
        <f t="shared" si="96"/>
        <v>0</v>
      </c>
      <c r="Y69" s="45">
        <f t="shared" si="97"/>
        <v>0</v>
      </c>
      <c r="Z69" s="46" t="s">
        <v>0</v>
      </c>
      <c r="AA69" s="39">
        <v>1</v>
      </c>
      <c r="AB69" s="47">
        <f t="shared" si="98"/>
        <v>0</v>
      </c>
      <c r="AC69" s="39">
        <v>1</v>
      </c>
      <c r="AD69" s="47">
        <f t="shared" si="99"/>
        <v>0</v>
      </c>
      <c r="AE69" s="39">
        <v>1</v>
      </c>
      <c r="AF69" s="47">
        <f t="shared" si="100"/>
        <v>0</v>
      </c>
      <c r="AG69" s="62"/>
      <c r="AH69" s="191">
        <f t="shared" si="74"/>
        <v>12</v>
      </c>
      <c r="AI69" s="49">
        <f t="shared" si="101"/>
        <v>0</v>
      </c>
      <c r="AJ69" s="50">
        <f t="shared" si="102"/>
        <v>0</v>
      </c>
      <c r="AK69" s="62"/>
      <c r="AL69" s="191">
        <f t="shared" si="77"/>
        <v>4</v>
      </c>
      <c r="AM69" s="49">
        <f t="shared" si="103"/>
        <v>0</v>
      </c>
      <c r="AN69" s="50">
        <f t="shared" si="104"/>
        <v>0</v>
      </c>
      <c r="AO69" s="62"/>
      <c r="AP69" s="49">
        <f t="shared" si="105"/>
        <v>0</v>
      </c>
      <c r="AQ69" s="50">
        <f t="shared" si="106"/>
        <v>0</v>
      </c>
      <c r="AR69" s="62"/>
      <c r="AS69" s="49">
        <f t="shared" si="107"/>
        <v>0</v>
      </c>
      <c r="AT69" s="50">
        <f t="shared" si="108"/>
        <v>0</v>
      </c>
      <c r="AU69" s="62"/>
      <c r="AV69" s="49">
        <f t="shared" si="109"/>
        <v>0</v>
      </c>
      <c r="AW69" s="50">
        <f t="shared" si="110"/>
        <v>0</v>
      </c>
      <c r="AX69" s="62"/>
      <c r="AY69" s="49">
        <f t="shared" si="111"/>
        <v>0</v>
      </c>
      <c r="AZ69" s="50">
        <f t="shared" si="112"/>
        <v>0</v>
      </c>
      <c r="BA69" s="62"/>
      <c r="BB69" s="49">
        <f t="shared" si="113"/>
        <v>0</v>
      </c>
      <c r="BC69" s="50">
        <f t="shared" si="114"/>
        <v>0</v>
      </c>
      <c r="BD69" s="51">
        <f t="shared" si="115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91"/>
        <v>0</v>
      </c>
      <c r="L70" s="38">
        <f t="shared" ref="L70:L100" si="116">IF($Y70=3,$K70,0)+IF($Y70=4,$K70,0)+IF($Y70=5,$K70,0)+IF($Y70=6,$K70,0)+IF($Y70=7,$K70,0)+IF($Y70=10,$K70*2,0)+IF($Y70=12,$K70*2,0)+IF($Y70=14,$K70*2,0)+IF($Y70=21,$K70*3,0)+IF($Y70&lt;=1,$K70*$J70/21.75,0)+IF($Y70=15,$K70*3,0)+IF($Y70=42,$K70*6,0)+IF($Y70=28,$K70*4,0)</f>
        <v>0</v>
      </c>
      <c r="M70" s="38">
        <f t="shared" ref="M70:M100" si="117">IF($Y70=2,$K70,0)+IF($Y70=4,$K70,0)+IF($Y70=5,$K70,0)+IF($Y70=6,$K70,0)+IF($Y70=7,$K70,0)+IF($Y70=10,$K70*2,0)+IF($Y70=12,$K70*2,0)+IF($Y70=14,$K70*2,0)+IF($Y70=15,$K70*3,0)+IF($Y70=21,$K70*3,0)+IF($Y70&lt;=1,$K70*$J70/21.75,0)+IF($Y70=42,$K70*6,0)+IF($Y70=28,$K70*4,0)</f>
        <v>0</v>
      </c>
      <c r="N70" s="38">
        <f t="shared" ref="N70:N100" si="118">IF($Y70=3,$K70,0)+IF($Y70=4,$K70,0)+IF($Y70=5,$K70,0)+IF($Y70=6,$K70,0)+IF($Y70=7,$K70,0)+IF($Y70=10,$K70*2,0)+IF($Y70=12,$K70*2,0)+IF($Y70=14,$K70*2,0)+IF($Y70=21,$K70*3,0)+IF($Y70&lt;=1,$K70*$J70/21.75,0)+IF($Y70=15,$K70*3,0)+IF($Y70=42,$K70*6,0)+IF($Y70=28,$K70*4,0)</f>
        <v>0</v>
      </c>
      <c r="O70" s="38">
        <f t="shared" ref="O70:O100" si="119">IF($Y70=2,$K70,0)+IF($Y70=4,$K70,0)+IF($Y70=5,$K70,0)+IF($Y70=6,$K70,0)+IF($Y70=7,$K70,0)+IF($Y70=10,$K70*2,0)+IF($Y70=12,$K70*2,0)+IF($Y70=14,$K70*2,0)+IF($Y70=15,$K70*3,0)+IF($Y70=21,$K70*3,0)+IF($Y70&lt;=1,$K70*$J70/21.75,0)+IF($Y70=42,$K70*6,0)+IF($Y70=28,$K70*4,0)</f>
        <v>0</v>
      </c>
      <c r="P70" s="38">
        <f t="shared" ref="P70:P100" si="120">IF($Y70=3,$K70,0)+IF($Y70=4,$K70,0)+IF($Y70=5,$K70,0)+IF($Y70=6,$K70,0)+IF($Y70=7,$K70,0)+IF($Y70=10,$K70*2,0)+IF($Y70=12,$K70*2,0)+IF($Y70=14,$K70*2,0)+IF($Y70=21,$K70*3,0)+IF($Y70&lt;=1,$K70*$J70/21.75,0)+IF($Y70=15,$K70*3,0)+IF($Y70=42,$K70*6,0)+IF($Y70=28,$K70*4,0)</f>
        <v>0</v>
      </c>
      <c r="Q70" s="39">
        <v>1</v>
      </c>
      <c r="R70" s="40">
        <f t="shared" ref="R70:R100" si="121">(IF($Y70=6,$K70,)+IF($Y70=7,$K70,)+IF($Y70=12,$K70*2,)+IF($Y70=18,$K70*3,)+IF($Y70=28,$K70*4,0)+IF($Y70=21,$K70*3,)+IF($Y70=42,$K70*6,0)+IF($Y70=14,$K70*2,))*Q70</f>
        <v>0</v>
      </c>
      <c r="S70" s="39">
        <v>1</v>
      </c>
      <c r="T70" s="41">
        <f t="shared" ref="T70:T100" si="122">(IF($Y70=7,$K70,)+IF($Y70=21,$K70*3,)+IF($Y70=42,$K70*6,0)+IF($Y70=28,$K70*4,0)+IF($Y70=14,$K70*2,))*S70</f>
        <v>0</v>
      </c>
      <c r="U70" s="42">
        <f t="shared" si="94"/>
        <v>0</v>
      </c>
      <c r="V70" s="43">
        <f t="shared" si="95"/>
        <v>0</v>
      </c>
      <c r="W70" s="190">
        <f t="shared" si="11"/>
        <v>11</v>
      </c>
      <c r="X70" s="44">
        <f t="shared" ref="X70:X100" si="123">IF(V70="","",W70*V70)</f>
        <v>0</v>
      </c>
      <c r="Y70" s="45">
        <f t="shared" si="97"/>
        <v>0</v>
      </c>
      <c r="Z70" s="46" t="s">
        <v>0</v>
      </c>
      <c r="AA70" s="39">
        <v>1</v>
      </c>
      <c r="AB70" s="47">
        <f t="shared" si="98"/>
        <v>0</v>
      </c>
      <c r="AC70" s="39">
        <v>1</v>
      </c>
      <c r="AD70" s="47">
        <f t="shared" si="99"/>
        <v>0</v>
      </c>
      <c r="AE70" s="39">
        <v>1</v>
      </c>
      <c r="AF70" s="47">
        <f t="shared" si="100"/>
        <v>0</v>
      </c>
      <c r="AG70" s="62"/>
      <c r="AH70" s="191">
        <f t="shared" ref="AH70:AH100" si="124">+$AI$4</f>
        <v>12</v>
      </c>
      <c r="AI70" s="49">
        <f t="shared" si="101"/>
        <v>0</v>
      </c>
      <c r="AJ70" s="50">
        <f t="shared" si="102"/>
        <v>0</v>
      </c>
      <c r="AK70" s="62"/>
      <c r="AL70" s="191">
        <f t="shared" ref="AL70:AL100" si="125">+$AM$4</f>
        <v>4</v>
      </c>
      <c r="AM70" s="49">
        <f t="shared" si="103"/>
        <v>0</v>
      </c>
      <c r="AN70" s="50">
        <f t="shared" si="104"/>
        <v>0</v>
      </c>
      <c r="AO70" s="62"/>
      <c r="AP70" s="49">
        <f t="shared" si="105"/>
        <v>0</v>
      </c>
      <c r="AQ70" s="50">
        <f t="shared" si="106"/>
        <v>0</v>
      </c>
      <c r="AR70" s="62"/>
      <c r="AS70" s="49">
        <f t="shared" si="107"/>
        <v>0</v>
      </c>
      <c r="AT70" s="50">
        <f t="shared" si="108"/>
        <v>0</v>
      </c>
      <c r="AU70" s="62"/>
      <c r="AV70" s="49">
        <f t="shared" si="109"/>
        <v>0</v>
      </c>
      <c r="AW70" s="50">
        <f t="shared" si="110"/>
        <v>0</v>
      </c>
      <c r="AX70" s="62"/>
      <c r="AY70" s="49">
        <f t="shared" si="111"/>
        <v>0</v>
      </c>
      <c r="AZ70" s="50">
        <f t="shared" si="112"/>
        <v>0</v>
      </c>
      <c r="BA70" s="62"/>
      <c r="BB70" s="49">
        <f t="shared" si="113"/>
        <v>0</v>
      </c>
      <c r="BC70" s="50">
        <f t="shared" si="114"/>
        <v>0</v>
      </c>
      <c r="BD70" s="51">
        <f t="shared" si="115"/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91"/>
        <v>0</v>
      </c>
      <c r="L71" s="38">
        <f t="shared" si="116"/>
        <v>0</v>
      </c>
      <c r="M71" s="38">
        <f t="shared" si="117"/>
        <v>0</v>
      </c>
      <c r="N71" s="38">
        <f t="shared" si="118"/>
        <v>0</v>
      </c>
      <c r="O71" s="38">
        <f t="shared" si="119"/>
        <v>0</v>
      </c>
      <c r="P71" s="38">
        <f t="shared" si="120"/>
        <v>0</v>
      </c>
      <c r="Q71" s="39">
        <v>1</v>
      </c>
      <c r="R71" s="40">
        <f t="shared" si="121"/>
        <v>0</v>
      </c>
      <c r="S71" s="39">
        <v>1</v>
      </c>
      <c r="T71" s="41">
        <f t="shared" si="122"/>
        <v>0</v>
      </c>
      <c r="U71" s="42">
        <f t="shared" si="94"/>
        <v>0</v>
      </c>
      <c r="V71" s="43">
        <f t="shared" si="95"/>
        <v>0</v>
      </c>
      <c r="W71" s="190">
        <f t="shared" si="11"/>
        <v>11</v>
      </c>
      <c r="X71" s="44">
        <f t="shared" si="123"/>
        <v>0</v>
      </c>
      <c r="Y71" s="45">
        <f t="shared" si="97"/>
        <v>0</v>
      </c>
      <c r="Z71" s="46" t="s">
        <v>0</v>
      </c>
      <c r="AA71" s="39">
        <v>1</v>
      </c>
      <c r="AB71" s="47">
        <f t="shared" si="98"/>
        <v>0</v>
      </c>
      <c r="AC71" s="39">
        <v>1</v>
      </c>
      <c r="AD71" s="47">
        <f t="shared" si="99"/>
        <v>0</v>
      </c>
      <c r="AE71" s="39">
        <v>1</v>
      </c>
      <c r="AF71" s="47">
        <f t="shared" si="100"/>
        <v>0</v>
      </c>
      <c r="AG71" s="62"/>
      <c r="AH71" s="191">
        <f t="shared" si="124"/>
        <v>12</v>
      </c>
      <c r="AI71" s="49">
        <f t="shared" ref="AI71:AI100" si="126">IF(AJ$4=0,0,(AG71/AJ$4))</f>
        <v>0</v>
      </c>
      <c r="AJ71" s="50">
        <f t="shared" ref="AJ71:AJ100" si="127">IF(AJ$4=0,0,(AI71*AI$4/12))</f>
        <v>0</v>
      </c>
      <c r="AK71" s="62"/>
      <c r="AL71" s="191">
        <f t="shared" si="125"/>
        <v>4</v>
      </c>
      <c r="AM71" s="49">
        <f t="shared" ref="AM71:AM100" si="128">IF(AN$4=0,0,(AK71/AN$4))</f>
        <v>0</v>
      </c>
      <c r="AN71" s="50">
        <f t="shared" ref="AN71:AN100" si="129">IF(AN$4=0,0,(AM71*AM$4/12))</f>
        <v>0</v>
      </c>
      <c r="AO71" s="62"/>
      <c r="AP71" s="49">
        <f t="shared" ref="AP71:AP100" si="130">IF(AQ$4=0,0,(AO71/AQ$4))</f>
        <v>0</v>
      </c>
      <c r="AQ71" s="50">
        <f t="shared" ref="AQ71:AQ100" si="131">IF(AQ$4=0,0,(AP71*AP$4/12))</f>
        <v>0</v>
      </c>
      <c r="AR71" s="62"/>
      <c r="AS71" s="49">
        <f t="shared" ref="AS71:AS100" si="132">IF(AT$4=0,0,(AR71/AT$4))</f>
        <v>0</v>
      </c>
      <c r="AT71" s="50">
        <f t="shared" ref="AT71:AT100" si="133">IF(AT$4=0,0,(AS71*AS$4/12))</f>
        <v>0</v>
      </c>
      <c r="AU71" s="62"/>
      <c r="AV71" s="49">
        <f t="shared" ref="AV71:AV100" si="134">IF(AW$4=0,0,(AU71/AW$4))</f>
        <v>0</v>
      </c>
      <c r="AW71" s="50">
        <f t="shared" ref="AW71:AW100" si="135">IF(AW$4=0,0,(AV71*AV$4/12))</f>
        <v>0</v>
      </c>
      <c r="AX71" s="62"/>
      <c r="AY71" s="49">
        <f t="shared" ref="AY71:AY100" si="136">IF(AZ$4=0,0,(AX71/AZ$4))</f>
        <v>0</v>
      </c>
      <c r="AZ71" s="50">
        <f t="shared" ref="AZ71:AZ100" si="137">IF(AZ$4=0,0,(AY71*AY$4/12))</f>
        <v>0</v>
      </c>
      <c r="BA71" s="62"/>
      <c r="BB71" s="49">
        <f t="shared" ref="BB71:BB100" si="138">IF(BC$4=0,0,(BA71/BC$4))</f>
        <v>0</v>
      </c>
      <c r="BC71" s="50">
        <f t="shared" ref="BC71:BC100" si="139">IF(BC$4=0,0,(BB71*BB$4/12))</f>
        <v>0</v>
      </c>
      <c r="BD71" s="51">
        <f t="shared" si="115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91"/>
        <v>0</v>
      </c>
      <c r="L72" s="38">
        <f t="shared" si="116"/>
        <v>0</v>
      </c>
      <c r="M72" s="38">
        <f t="shared" si="117"/>
        <v>0</v>
      </c>
      <c r="N72" s="38">
        <f t="shared" si="118"/>
        <v>0</v>
      </c>
      <c r="O72" s="38">
        <f t="shared" si="119"/>
        <v>0</v>
      </c>
      <c r="P72" s="38">
        <f t="shared" si="120"/>
        <v>0</v>
      </c>
      <c r="Q72" s="39">
        <v>1</v>
      </c>
      <c r="R72" s="40">
        <f t="shared" si="121"/>
        <v>0</v>
      </c>
      <c r="S72" s="39">
        <v>1</v>
      </c>
      <c r="T72" s="41">
        <f t="shared" si="122"/>
        <v>0</v>
      </c>
      <c r="U72" s="42">
        <f t="shared" si="94"/>
        <v>0</v>
      </c>
      <c r="V72" s="43">
        <f t="shared" si="95"/>
        <v>0</v>
      </c>
      <c r="W72" s="190">
        <f t="shared" ref="W72:W100" si="140">$X$4</f>
        <v>11</v>
      </c>
      <c r="X72" s="44">
        <f t="shared" si="123"/>
        <v>0</v>
      </c>
      <c r="Y72" s="45">
        <f t="shared" si="97"/>
        <v>0</v>
      </c>
      <c r="Z72" s="46" t="s">
        <v>0</v>
      </c>
      <c r="AA72" s="39">
        <v>1</v>
      </c>
      <c r="AB72" s="47">
        <f t="shared" si="98"/>
        <v>0</v>
      </c>
      <c r="AC72" s="39">
        <v>1</v>
      </c>
      <c r="AD72" s="47">
        <f t="shared" si="99"/>
        <v>0</v>
      </c>
      <c r="AE72" s="39">
        <v>1</v>
      </c>
      <c r="AF72" s="47">
        <f t="shared" si="100"/>
        <v>0</v>
      </c>
      <c r="AG72" s="62"/>
      <c r="AH72" s="191">
        <f t="shared" si="124"/>
        <v>12</v>
      </c>
      <c r="AI72" s="49">
        <f t="shared" si="126"/>
        <v>0</v>
      </c>
      <c r="AJ72" s="50">
        <f t="shared" si="127"/>
        <v>0</v>
      </c>
      <c r="AK72" s="62"/>
      <c r="AL72" s="191">
        <f t="shared" si="125"/>
        <v>4</v>
      </c>
      <c r="AM72" s="49">
        <f t="shared" si="128"/>
        <v>0</v>
      </c>
      <c r="AN72" s="50">
        <f t="shared" si="129"/>
        <v>0</v>
      </c>
      <c r="AO72" s="62"/>
      <c r="AP72" s="49">
        <f t="shared" si="130"/>
        <v>0</v>
      </c>
      <c r="AQ72" s="50">
        <f t="shared" si="131"/>
        <v>0</v>
      </c>
      <c r="AR72" s="62"/>
      <c r="AS72" s="49">
        <f t="shared" si="132"/>
        <v>0</v>
      </c>
      <c r="AT72" s="50">
        <f t="shared" si="133"/>
        <v>0</v>
      </c>
      <c r="AU72" s="62"/>
      <c r="AV72" s="49">
        <f t="shared" si="134"/>
        <v>0</v>
      </c>
      <c r="AW72" s="50">
        <f t="shared" si="135"/>
        <v>0</v>
      </c>
      <c r="AX72" s="62"/>
      <c r="AY72" s="49">
        <f t="shared" si="136"/>
        <v>0</v>
      </c>
      <c r="AZ72" s="50">
        <f t="shared" si="137"/>
        <v>0</v>
      </c>
      <c r="BA72" s="62"/>
      <c r="BB72" s="49">
        <f t="shared" si="138"/>
        <v>0</v>
      </c>
      <c r="BC72" s="50">
        <f t="shared" si="139"/>
        <v>0</v>
      </c>
      <c r="BD72" s="51">
        <f t="shared" si="115"/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si="91"/>
        <v>0</v>
      </c>
      <c r="L73" s="38">
        <f t="shared" si="116"/>
        <v>0</v>
      </c>
      <c r="M73" s="38">
        <f t="shared" si="117"/>
        <v>0</v>
      </c>
      <c r="N73" s="38">
        <f t="shared" si="118"/>
        <v>0</v>
      </c>
      <c r="O73" s="38">
        <f t="shared" si="119"/>
        <v>0</v>
      </c>
      <c r="P73" s="38">
        <f t="shared" si="120"/>
        <v>0</v>
      </c>
      <c r="Q73" s="39">
        <v>1</v>
      </c>
      <c r="R73" s="40">
        <f t="shared" si="121"/>
        <v>0</v>
      </c>
      <c r="S73" s="39">
        <v>1</v>
      </c>
      <c r="T73" s="41">
        <f t="shared" si="122"/>
        <v>0</v>
      </c>
      <c r="U73" s="42">
        <f t="shared" si="94"/>
        <v>0</v>
      </c>
      <c r="V73" s="43">
        <f t="shared" si="95"/>
        <v>0</v>
      </c>
      <c r="W73" s="190">
        <f t="shared" si="140"/>
        <v>11</v>
      </c>
      <c r="X73" s="44">
        <f t="shared" si="123"/>
        <v>0</v>
      </c>
      <c r="Y73" s="45">
        <f t="shared" si="97"/>
        <v>0</v>
      </c>
      <c r="Z73" s="46" t="s">
        <v>0</v>
      </c>
      <c r="AA73" s="39">
        <v>1</v>
      </c>
      <c r="AB73" s="47">
        <f t="shared" si="98"/>
        <v>0</v>
      </c>
      <c r="AC73" s="39">
        <v>1</v>
      </c>
      <c r="AD73" s="47">
        <f t="shared" si="99"/>
        <v>0</v>
      </c>
      <c r="AE73" s="39">
        <v>1</v>
      </c>
      <c r="AF73" s="47">
        <f t="shared" si="100"/>
        <v>0</v>
      </c>
      <c r="AG73" s="62"/>
      <c r="AH73" s="191">
        <f t="shared" si="124"/>
        <v>12</v>
      </c>
      <c r="AI73" s="49">
        <f t="shared" si="126"/>
        <v>0</v>
      </c>
      <c r="AJ73" s="50">
        <f t="shared" si="127"/>
        <v>0</v>
      </c>
      <c r="AK73" s="62"/>
      <c r="AL73" s="191">
        <f t="shared" si="125"/>
        <v>4</v>
      </c>
      <c r="AM73" s="49">
        <f t="shared" si="128"/>
        <v>0</v>
      </c>
      <c r="AN73" s="50">
        <f t="shared" si="129"/>
        <v>0</v>
      </c>
      <c r="AO73" s="48"/>
      <c r="AP73" s="49">
        <f t="shared" si="130"/>
        <v>0</v>
      </c>
      <c r="AQ73" s="50">
        <f t="shared" si="131"/>
        <v>0</v>
      </c>
      <c r="AR73" s="62"/>
      <c r="AS73" s="49">
        <f t="shared" si="132"/>
        <v>0</v>
      </c>
      <c r="AT73" s="50">
        <f t="shared" si="133"/>
        <v>0</v>
      </c>
      <c r="AU73" s="62"/>
      <c r="AV73" s="49">
        <f t="shared" si="134"/>
        <v>0</v>
      </c>
      <c r="AW73" s="50">
        <f t="shared" si="135"/>
        <v>0</v>
      </c>
      <c r="AX73" s="48"/>
      <c r="AY73" s="49">
        <f t="shared" si="136"/>
        <v>0</v>
      </c>
      <c r="AZ73" s="50">
        <f t="shared" si="137"/>
        <v>0</v>
      </c>
      <c r="BA73" s="62"/>
      <c r="BB73" s="49">
        <f t="shared" si="138"/>
        <v>0</v>
      </c>
      <c r="BC73" s="50">
        <f t="shared" si="139"/>
        <v>0</v>
      </c>
      <c r="BD73" s="51">
        <f t="shared" si="115"/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91"/>
        <v>0</v>
      </c>
      <c r="L74" s="38">
        <f t="shared" si="116"/>
        <v>0</v>
      </c>
      <c r="M74" s="38">
        <f t="shared" si="117"/>
        <v>0</v>
      </c>
      <c r="N74" s="38">
        <f t="shared" si="118"/>
        <v>0</v>
      </c>
      <c r="O74" s="38">
        <f t="shared" si="119"/>
        <v>0</v>
      </c>
      <c r="P74" s="38">
        <f t="shared" si="120"/>
        <v>0</v>
      </c>
      <c r="Q74" s="39">
        <v>1</v>
      </c>
      <c r="R74" s="40">
        <f t="shared" si="121"/>
        <v>0</v>
      </c>
      <c r="S74" s="39">
        <v>1</v>
      </c>
      <c r="T74" s="41">
        <f t="shared" si="122"/>
        <v>0</v>
      </c>
      <c r="U74" s="42">
        <f t="shared" si="94"/>
        <v>0</v>
      </c>
      <c r="V74" s="43">
        <f t="shared" si="95"/>
        <v>0</v>
      </c>
      <c r="W74" s="190">
        <f t="shared" si="140"/>
        <v>11</v>
      </c>
      <c r="X74" s="44">
        <f t="shared" si="123"/>
        <v>0</v>
      </c>
      <c r="Y74" s="45">
        <f t="shared" si="97"/>
        <v>0</v>
      </c>
      <c r="Z74" s="46" t="s">
        <v>0</v>
      </c>
      <c r="AA74" s="39">
        <v>1</v>
      </c>
      <c r="AB74" s="47">
        <f t="shared" si="98"/>
        <v>0</v>
      </c>
      <c r="AC74" s="39">
        <v>1</v>
      </c>
      <c r="AD74" s="47">
        <f t="shared" si="99"/>
        <v>0</v>
      </c>
      <c r="AE74" s="39">
        <v>1</v>
      </c>
      <c r="AF74" s="47">
        <f t="shared" si="100"/>
        <v>0</v>
      </c>
      <c r="AG74" s="62"/>
      <c r="AH74" s="191">
        <f t="shared" si="124"/>
        <v>12</v>
      </c>
      <c r="AI74" s="49">
        <f t="shared" si="126"/>
        <v>0</v>
      </c>
      <c r="AJ74" s="50">
        <f t="shared" si="127"/>
        <v>0</v>
      </c>
      <c r="AK74" s="62"/>
      <c r="AL74" s="191">
        <f t="shared" si="125"/>
        <v>4</v>
      </c>
      <c r="AM74" s="49">
        <f t="shared" si="128"/>
        <v>0</v>
      </c>
      <c r="AN74" s="50">
        <f t="shared" si="129"/>
        <v>0</v>
      </c>
      <c r="AO74" s="48"/>
      <c r="AP74" s="49">
        <f t="shared" si="130"/>
        <v>0</v>
      </c>
      <c r="AQ74" s="50">
        <f t="shared" si="131"/>
        <v>0</v>
      </c>
      <c r="AR74" s="62"/>
      <c r="AS74" s="49">
        <f t="shared" si="132"/>
        <v>0</v>
      </c>
      <c r="AT74" s="50">
        <f t="shared" si="133"/>
        <v>0</v>
      </c>
      <c r="AU74" s="62"/>
      <c r="AV74" s="49">
        <f t="shared" si="134"/>
        <v>0</v>
      </c>
      <c r="AW74" s="50">
        <f t="shared" si="135"/>
        <v>0</v>
      </c>
      <c r="AX74" s="48"/>
      <c r="AY74" s="49">
        <f t="shared" si="136"/>
        <v>0</v>
      </c>
      <c r="AZ74" s="50">
        <f t="shared" si="137"/>
        <v>0</v>
      </c>
      <c r="BA74" s="62"/>
      <c r="BB74" s="49">
        <f t="shared" si="138"/>
        <v>0</v>
      </c>
      <c r="BC74" s="50">
        <f t="shared" si="139"/>
        <v>0</v>
      </c>
      <c r="BD74" s="51">
        <f t="shared" si="115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91"/>
        <v>0</v>
      </c>
      <c r="L75" s="38">
        <f t="shared" si="116"/>
        <v>0</v>
      </c>
      <c r="M75" s="38">
        <f t="shared" si="117"/>
        <v>0</v>
      </c>
      <c r="N75" s="38">
        <f t="shared" si="118"/>
        <v>0</v>
      </c>
      <c r="O75" s="38">
        <f t="shared" si="119"/>
        <v>0</v>
      </c>
      <c r="P75" s="38">
        <f t="shared" si="120"/>
        <v>0</v>
      </c>
      <c r="Q75" s="39">
        <v>1</v>
      </c>
      <c r="R75" s="40">
        <f t="shared" si="121"/>
        <v>0</v>
      </c>
      <c r="S75" s="39">
        <v>1</v>
      </c>
      <c r="T75" s="41">
        <f t="shared" si="122"/>
        <v>0</v>
      </c>
      <c r="U75" s="42">
        <f t="shared" si="94"/>
        <v>0</v>
      </c>
      <c r="V75" s="43">
        <f t="shared" si="95"/>
        <v>0</v>
      </c>
      <c r="W75" s="190">
        <f t="shared" si="140"/>
        <v>11</v>
      </c>
      <c r="X75" s="44">
        <f t="shared" si="123"/>
        <v>0</v>
      </c>
      <c r="Y75" s="45">
        <f t="shared" si="97"/>
        <v>0</v>
      </c>
      <c r="Z75" s="46" t="s">
        <v>0</v>
      </c>
      <c r="AA75" s="39">
        <v>1</v>
      </c>
      <c r="AB75" s="47">
        <f t="shared" si="98"/>
        <v>0</v>
      </c>
      <c r="AC75" s="39">
        <v>1</v>
      </c>
      <c r="AD75" s="47">
        <f t="shared" si="99"/>
        <v>0</v>
      </c>
      <c r="AE75" s="39">
        <v>1</v>
      </c>
      <c r="AF75" s="47">
        <f t="shared" si="100"/>
        <v>0</v>
      </c>
      <c r="AG75" s="62"/>
      <c r="AH75" s="191">
        <f t="shared" si="124"/>
        <v>12</v>
      </c>
      <c r="AI75" s="49">
        <f t="shared" si="126"/>
        <v>0</v>
      </c>
      <c r="AJ75" s="50">
        <f t="shared" si="127"/>
        <v>0</v>
      </c>
      <c r="AK75" s="62"/>
      <c r="AL75" s="191">
        <f t="shared" si="125"/>
        <v>4</v>
      </c>
      <c r="AM75" s="49">
        <f t="shared" si="128"/>
        <v>0</v>
      </c>
      <c r="AN75" s="50">
        <f t="shared" si="129"/>
        <v>0</v>
      </c>
      <c r="AO75" s="48"/>
      <c r="AP75" s="49">
        <f t="shared" si="130"/>
        <v>0</v>
      </c>
      <c r="AQ75" s="50">
        <f t="shared" si="131"/>
        <v>0</v>
      </c>
      <c r="AR75" s="62"/>
      <c r="AS75" s="49">
        <f t="shared" si="132"/>
        <v>0</v>
      </c>
      <c r="AT75" s="50">
        <f t="shared" si="133"/>
        <v>0</v>
      </c>
      <c r="AU75" s="62"/>
      <c r="AV75" s="49">
        <f t="shared" si="134"/>
        <v>0</v>
      </c>
      <c r="AW75" s="50">
        <f t="shared" si="135"/>
        <v>0</v>
      </c>
      <c r="AX75" s="48"/>
      <c r="AY75" s="49">
        <f t="shared" si="136"/>
        <v>0</v>
      </c>
      <c r="AZ75" s="50">
        <f t="shared" si="137"/>
        <v>0</v>
      </c>
      <c r="BA75" s="62"/>
      <c r="BB75" s="49">
        <f t="shared" si="138"/>
        <v>0</v>
      </c>
      <c r="BC75" s="50">
        <f t="shared" si="139"/>
        <v>0</v>
      </c>
      <c r="BD75" s="51">
        <f t="shared" si="115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91"/>
        <v>0</v>
      </c>
      <c r="L76" s="38">
        <f t="shared" si="116"/>
        <v>0</v>
      </c>
      <c r="M76" s="38">
        <f t="shared" si="117"/>
        <v>0</v>
      </c>
      <c r="N76" s="38">
        <f t="shared" si="118"/>
        <v>0</v>
      </c>
      <c r="O76" s="38">
        <f t="shared" si="119"/>
        <v>0</v>
      </c>
      <c r="P76" s="38">
        <f t="shared" si="120"/>
        <v>0</v>
      </c>
      <c r="Q76" s="39">
        <v>1</v>
      </c>
      <c r="R76" s="40">
        <f t="shared" si="121"/>
        <v>0</v>
      </c>
      <c r="S76" s="39">
        <v>1</v>
      </c>
      <c r="T76" s="41">
        <f t="shared" si="122"/>
        <v>0</v>
      </c>
      <c r="U76" s="42">
        <f t="shared" si="94"/>
        <v>0</v>
      </c>
      <c r="V76" s="43">
        <f t="shared" si="95"/>
        <v>0</v>
      </c>
      <c r="W76" s="190">
        <f t="shared" si="140"/>
        <v>11</v>
      </c>
      <c r="X76" s="44">
        <f t="shared" si="123"/>
        <v>0</v>
      </c>
      <c r="Y76" s="45">
        <f t="shared" si="97"/>
        <v>0</v>
      </c>
      <c r="Z76" s="46" t="s">
        <v>0</v>
      </c>
      <c r="AA76" s="39">
        <v>1</v>
      </c>
      <c r="AB76" s="47">
        <f t="shared" si="98"/>
        <v>0</v>
      </c>
      <c r="AC76" s="39">
        <v>1</v>
      </c>
      <c r="AD76" s="47">
        <f t="shared" si="99"/>
        <v>0</v>
      </c>
      <c r="AE76" s="39">
        <v>1</v>
      </c>
      <c r="AF76" s="47">
        <f t="shared" si="100"/>
        <v>0</v>
      </c>
      <c r="AG76" s="62"/>
      <c r="AH76" s="191">
        <f t="shared" si="124"/>
        <v>12</v>
      </c>
      <c r="AI76" s="49">
        <f t="shared" si="126"/>
        <v>0</v>
      </c>
      <c r="AJ76" s="50">
        <f t="shared" si="127"/>
        <v>0</v>
      </c>
      <c r="AK76" s="62"/>
      <c r="AL76" s="191">
        <f t="shared" si="125"/>
        <v>4</v>
      </c>
      <c r="AM76" s="49">
        <f t="shared" si="128"/>
        <v>0</v>
      </c>
      <c r="AN76" s="50">
        <f t="shared" si="129"/>
        <v>0</v>
      </c>
      <c r="AO76" s="48"/>
      <c r="AP76" s="49">
        <f t="shared" si="130"/>
        <v>0</v>
      </c>
      <c r="AQ76" s="50">
        <f t="shared" si="131"/>
        <v>0</v>
      </c>
      <c r="AR76" s="62"/>
      <c r="AS76" s="49">
        <f t="shared" si="132"/>
        <v>0</v>
      </c>
      <c r="AT76" s="50">
        <f t="shared" si="133"/>
        <v>0</v>
      </c>
      <c r="AU76" s="62"/>
      <c r="AV76" s="49">
        <f t="shared" si="134"/>
        <v>0</v>
      </c>
      <c r="AW76" s="50">
        <f t="shared" si="135"/>
        <v>0</v>
      </c>
      <c r="AX76" s="48"/>
      <c r="AY76" s="49">
        <f t="shared" si="136"/>
        <v>0</v>
      </c>
      <c r="AZ76" s="50">
        <f t="shared" si="137"/>
        <v>0</v>
      </c>
      <c r="BA76" s="62"/>
      <c r="BB76" s="49">
        <f t="shared" si="138"/>
        <v>0</v>
      </c>
      <c r="BC76" s="50">
        <f t="shared" si="139"/>
        <v>0</v>
      </c>
      <c r="BD76" s="51">
        <f t="shared" si="115"/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ref="K77:K99" si="141">IF(G77=0,"0",F77/G77)</f>
        <v>0</v>
      </c>
      <c r="L77" s="38">
        <f t="shared" si="116"/>
        <v>0</v>
      </c>
      <c r="M77" s="38">
        <f t="shared" si="117"/>
        <v>0</v>
      </c>
      <c r="N77" s="38">
        <f t="shared" si="118"/>
        <v>0</v>
      </c>
      <c r="O77" s="38">
        <f t="shared" si="119"/>
        <v>0</v>
      </c>
      <c r="P77" s="38">
        <f t="shared" si="120"/>
        <v>0</v>
      </c>
      <c r="Q77" s="39">
        <v>1</v>
      </c>
      <c r="R77" s="40">
        <f t="shared" si="121"/>
        <v>0</v>
      </c>
      <c r="S77" s="39">
        <v>1</v>
      </c>
      <c r="T77" s="41">
        <f t="shared" si="122"/>
        <v>0</v>
      </c>
      <c r="U77" s="42">
        <f t="shared" ref="U77:U99" si="142">SUM(+L77+M77+N77+O77+P77+R77+T77)</f>
        <v>0</v>
      </c>
      <c r="V77" s="43">
        <f t="shared" ref="V77:V99" si="143">+U77*4.345</f>
        <v>0</v>
      </c>
      <c r="W77" s="190">
        <f t="shared" si="140"/>
        <v>11</v>
      </c>
      <c r="X77" s="44">
        <f t="shared" si="123"/>
        <v>0</v>
      </c>
      <c r="Y77" s="45">
        <f t="shared" ref="Y77:Y99" si="144">ROUND(J77/4.3452380952381,1)</f>
        <v>0</v>
      </c>
      <c r="Z77" s="46" t="s">
        <v>0</v>
      </c>
      <c r="AA77" s="39">
        <v>1</v>
      </c>
      <c r="AB77" s="47">
        <f t="shared" ref="AB77:AB99" si="145">+IF($Z77="M",$U77,IF($Z77="MT",$U77/2,IF(Z77="MN",$U77/2,IF($Z77="MTN",$U77/3,0))))*AA77</f>
        <v>0</v>
      </c>
      <c r="AC77" s="39">
        <v>1</v>
      </c>
      <c r="AD77" s="47">
        <f t="shared" ref="AD77:AD99" si="146">+IF($Z77="T",$U77,IF($Z77="MT",$U77/2,IF($Z77="TN",$U77/2,IF($Z77="MTN",$U77/3,0))))*AC77</f>
        <v>0</v>
      </c>
      <c r="AE77" s="39">
        <v>1</v>
      </c>
      <c r="AF77" s="47">
        <f t="shared" ref="AF77:AF99" si="147">+IF($Z77="N",$U77,IF($Z77="MN",$U77/2,IF($Z77="TN",$U77/2,IF($Z77="MTN",$U77/3,0))))*AE77</f>
        <v>0</v>
      </c>
      <c r="AG77" s="62"/>
      <c r="AH77" s="191">
        <f t="shared" si="124"/>
        <v>12</v>
      </c>
      <c r="AI77" s="49">
        <f t="shared" si="126"/>
        <v>0</v>
      </c>
      <c r="AJ77" s="50">
        <f t="shared" si="127"/>
        <v>0</v>
      </c>
      <c r="AK77" s="62"/>
      <c r="AL77" s="191">
        <f t="shared" si="125"/>
        <v>4</v>
      </c>
      <c r="AM77" s="49">
        <f t="shared" si="128"/>
        <v>0</v>
      </c>
      <c r="AN77" s="50">
        <f t="shared" si="129"/>
        <v>0</v>
      </c>
      <c r="AO77" s="48"/>
      <c r="AP77" s="49">
        <f t="shared" si="130"/>
        <v>0</v>
      </c>
      <c r="AQ77" s="50">
        <f t="shared" si="131"/>
        <v>0</v>
      </c>
      <c r="AR77" s="62"/>
      <c r="AS77" s="49">
        <f t="shared" si="132"/>
        <v>0</v>
      </c>
      <c r="AT77" s="50">
        <f t="shared" si="133"/>
        <v>0</v>
      </c>
      <c r="AU77" s="62"/>
      <c r="AV77" s="49">
        <f t="shared" si="134"/>
        <v>0</v>
      </c>
      <c r="AW77" s="50">
        <f t="shared" si="135"/>
        <v>0</v>
      </c>
      <c r="AX77" s="48"/>
      <c r="AY77" s="49">
        <f t="shared" si="136"/>
        <v>0</v>
      </c>
      <c r="AZ77" s="50">
        <f t="shared" si="137"/>
        <v>0</v>
      </c>
      <c r="BA77" s="62"/>
      <c r="BB77" s="49">
        <f t="shared" si="138"/>
        <v>0</v>
      </c>
      <c r="BC77" s="50">
        <f t="shared" si="139"/>
        <v>0</v>
      </c>
      <c r="BD77" s="51">
        <f t="shared" ref="BD77:BD99" si="148">+AJ77+AN77+AQ77+AT77+AW77+AZ77+BC77</f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141"/>
        <v>0</v>
      </c>
      <c r="L78" s="38">
        <f t="shared" si="116"/>
        <v>0</v>
      </c>
      <c r="M78" s="38">
        <f t="shared" si="117"/>
        <v>0</v>
      </c>
      <c r="N78" s="38">
        <f t="shared" si="118"/>
        <v>0</v>
      </c>
      <c r="O78" s="38">
        <f t="shared" si="119"/>
        <v>0</v>
      </c>
      <c r="P78" s="38">
        <f t="shared" si="120"/>
        <v>0</v>
      </c>
      <c r="Q78" s="39">
        <v>1</v>
      </c>
      <c r="R78" s="40">
        <f t="shared" si="121"/>
        <v>0</v>
      </c>
      <c r="S78" s="39">
        <v>1</v>
      </c>
      <c r="T78" s="41">
        <f t="shared" si="122"/>
        <v>0</v>
      </c>
      <c r="U78" s="42">
        <f t="shared" si="142"/>
        <v>0</v>
      </c>
      <c r="V78" s="43">
        <f t="shared" si="143"/>
        <v>0</v>
      </c>
      <c r="W78" s="190">
        <f t="shared" si="140"/>
        <v>11</v>
      </c>
      <c r="X78" s="44">
        <f t="shared" si="123"/>
        <v>0</v>
      </c>
      <c r="Y78" s="45">
        <f t="shared" si="144"/>
        <v>0</v>
      </c>
      <c r="Z78" s="46" t="s">
        <v>0</v>
      </c>
      <c r="AA78" s="39">
        <v>1</v>
      </c>
      <c r="AB78" s="47">
        <f t="shared" si="145"/>
        <v>0</v>
      </c>
      <c r="AC78" s="39">
        <v>1</v>
      </c>
      <c r="AD78" s="47">
        <f t="shared" si="146"/>
        <v>0</v>
      </c>
      <c r="AE78" s="39">
        <v>1</v>
      </c>
      <c r="AF78" s="47">
        <f t="shared" si="147"/>
        <v>0</v>
      </c>
      <c r="AG78" s="62"/>
      <c r="AH78" s="191">
        <f t="shared" si="124"/>
        <v>12</v>
      </c>
      <c r="AI78" s="49">
        <f t="shared" si="126"/>
        <v>0</v>
      </c>
      <c r="AJ78" s="50">
        <f t="shared" si="127"/>
        <v>0</v>
      </c>
      <c r="AK78" s="62"/>
      <c r="AL78" s="191">
        <f t="shared" si="125"/>
        <v>4</v>
      </c>
      <c r="AM78" s="49">
        <f t="shared" si="128"/>
        <v>0</v>
      </c>
      <c r="AN78" s="50">
        <f t="shared" si="129"/>
        <v>0</v>
      </c>
      <c r="AO78" s="48"/>
      <c r="AP78" s="49">
        <f t="shared" si="130"/>
        <v>0</v>
      </c>
      <c r="AQ78" s="50">
        <f t="shared" si="131"/>
        <v>0</v>
      </c>
      <c r="AR78" s="62"/>
      <c r="AS78" s="49">
        <f t="shared" si="132"/>
        <v>0</v>
      </c>
      <c r="AT78" s="50">
        <f t="shared" si="133"/>
        <v>0</v>
      </c>
      <c r="AU78" s="62"/>
      <c r="AV78" s="49">
        <f t="shared" si="134"/>
        <v>0</v>
      </c>
      <c r="AW78" s="50">
        <f t="shared" si="135"/>
        <v>0</v>
      </c>
      <c r="AX78" s="48"/>
      <c r="AY78" s="49">
        <f t="shared" si="136"/>
        <v>0</v>
      </c>
      <c r="AZ78" s="50">
        <f t="shared" si="137"/>
        <v>0</v>
      </c>
      <c r="BA78" s="62"/>
      <c r="BB78" s="49">
        <f t="shared" si="138"/>
        <v>0</v>
      </c>
      <c r="BC78" s="50">
        <f t="shared" si="139"/>
        <v>0</v>
      </c>
      <c r="BD78" s="51">
        <f t="shared" si="148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141"/>
        <v>0</v>
      </c>
      <c r="L79" s="38">
        <f t="shared" si="116"/>
        <v>0</v>
      </c>
      <c r="M79" s="38">
        <f t="shared" si="117"/>
        <v>0</v>
      </c>
      <c r="N79" s="38">
        <f t="shared" si="118"/>
        <v>0</v>
      </c>
      <c r="O79" s="38">
        <f t="shared" si="119"/>
        <v>0</v>
      </c>
      <c r="P79" s="38">
        <f t="shared" si="120"/>
        <v>0</v>
      </c>
      <c r="Q79" s="39">
        <v>1</v>
      </c>
      <c r="R79" s="40">
        <f t="shared" si="121"/>
        <v>0</v>
      </c>
      <c r="S79" s="39">
        <v>1</v>
      </c>
      <c r="T79" s="41">
        <f t="shared" si="122"/>
        <v>0</v>
      </c>
      <c r="U79" s="42">
        <f t="shared" si="142"/>
        <v>0</v>
      </c>
      <c r="V79" s="43">
        <f t="shared" si="143"/>
        <v>0</v>
      </c>
      <c r="W79" s="190">
        <f t="shared" si="140"/>
        <v>11</v>
      </c>
      <c r="X79" s="44">
        <f t="shared" si="123"/>
        <v>0</v>
      </c>
      <c r="Y79" s="45">
        <f t="shared" si="144"/>
        <v>0</v>
      </c>
      <c r="Z79" s="46" t="s">
        <v>0</v>
      </c>
      <c r="AA79" s="39">
        <v>1</v>
      </c>
      <c r="AB79" s="47">
        <f t="shared" si="145"/>
        <v>0</v>
      </c>
      <c r="AC79" s="39">
        <v>1</v>
      </c>
      <c r="AD79" s="47">
        <f t="shared" si="146"/>
        <v>0</v>
      </c>
      <c r="AE79" s="39">
        <v>1</v>
      </c>
      <c r="AF79" s="47">
        <f t="shared" si="147"/>
        <v>0</v>
      </c>
      <c r="AG79" s="62"/>
      <c r="AH79" s="191">
        <f t="shared" si="124"/>
        <v>12</v>
      </c>
      <c r="AI79" s="49">
        <f t="shared" si="126"/>
        <v>0</v>
      </c>
      <c r="AJ79" s="50">
        <f t="shared" si="127"/>
        <v>0</v>
      </c>
      <c r="AK79" s="62"/>
      <c r="AL79" s="191">
        <f t="shared" si="125"/>
        <v>4</v>
      </c>
      <c r="AM79" s="49">
        <f t="shared" si="128"/>
        <v>0</v>
      </c>
      <c r="AN79" s="50">
        <f t="shared" si="129"/>
        <v>0</v>
      </c>
      <c r="AO79" s="48"/>
      <c r="AP79" s="49">
        <f t="shared" si="130"/>
        <v>0</v>
      </c>
      <c r="AQ79" s="50">
        <f t="shared" si="131"/>
        <v>0</v>
      </c>
      <c r="AR79" s="62"/>
      <c r="AS79" s="49">
        <f t="shared" si="132"/>
        <v>0</v>
      </c>
      <c r="AT79" s="50">
        <f t="shared" si="133"/>
        <v>0</v>
      </c>
      <c r="AU79" s="62"/>
      <c r="AV79" s="49">
        <f t="shared" si="134"/>
        <v>0</v>
      </c>
      <c r="AW79" s="50">
        <f t="shared" si="135"/>
        <v>0</v>
      </c>
      <c r="AX79" s="48"/>
      <c r="AY79" s="49">
        <f t="shared" si="136"/>
        <v>0</v>
      </c>
      <c r="AZ79" s="50">
        <f t="shared" si="137"/>
        <v>0</v>
      </c>
      <c r="BA79" s="62"/>
      <c r="BB79" s="49">
        <f t="shared" si="138"/>
        <v>0</v>
      </c>
      <c r="BC79" s="50">
        <f t="shared" si="139"/>
        <v>0</v>
      </c>
      <c r="BD79" s="51">
        <f t="shared" si="148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141"/>
        <v>0</v>
      </c>
      <c r="L80" s="38">
        <f t="shared" si="116"/>
        <v>0</v>
      </c>
      <c r="M80" s="38">
        <f t="shared" si="117"/>
        <v>0</v>
      </c>
      <c r="N80" s="38">
        <f t="shared" si="118"/>
        <v>0</v>
      </c>
      <c r="O80" s="38">
        <f t="shared" si="119"/>
        <v>0</v>
      </c>
      <c r="P80" s="38">
        <f t="shared" si="120"/>
        <v>0</v>
      </c>
      <c r="Q80" s="39">
        <v>1</v>
      </c>
      <c r="R80" s="40">
        <f t="shared" si="121"/>
        <v>0</v>
      </c>
      <c r="S80" s="39">
        <v>1</v>
      </c>
      <c r="T80" s="41">
        <f t="shared" si="122"/>
        <v>0</v>
      </c>
      <c r="U80" s="42">
        <f t="shared" si="142"/>
        <v>0</v>
      </c>
      <c r="V80" s="43">
        <f t="shared" si="143"/>
        <v>0</v>
      </c>
      <c r="W80" s="190">
        <f t="shared" si="140"/>
        <v>11</v>
      </c>
      <c r="X80" s="44">
        <f t="shared" si="123"/>
        <v>0</v>
      </c>
      <c r="Y80" s="45">
        <f t="shared" si="144"/>
        <v>0</v>
      </c>
      <c r="Z80" s="46" t="s">
        <v>0</v>
      </c>
      <c r="AA80" s="39">
        <v>1</v>
      </c>
      <c r="AB80" s="47">
        <f t="shared" si="145"/>
        <v>0</v>
      </c>
      <c r="AC80" s="39">
        <v>1</v>
      </c>
      <c r="AD80" s="47">
        <f t="shared" si="146"/>
        <v>0</v>
      </c>
      <c r="AE80" s="39">
        <v>1</v>
      </c>
      <c r="AF80" s="47">
        <f t="shared" si="147"/>
        <v>0</v>
      </c>
      <c r="AG80" s="62"/>
      <c r="AH80" s="191">
        <f t="shared" si="124"/>
        <v>12</v>
      </c>
      <c r="AI80" s="49">
        <f t="shared" si="126"/>
        <v>0</v>
      </c>
      <c r="AJ80" s="50">
        <f t="shared" si="127"/>
        <v>0</v>
      </c>
      <c r="AK80" s="62"/>
      <c r="AL80" s="191">
        <f t="shared" si="125"/>
        <v>4</v>
      </c>
      <c r="AM80" s="49">
        <f t="shared" si="128"/>
        <v>0</v>
      </c>
      <c r="AN80" s="50">
        <f t="shared" si="129"/>
        <v>0</v>
      </c>
      <c r="AO80" s="48"/>
      <c r="AP80" s="49">
        <f t="shared" si="130"/>
        <v>0</v>
      </c>
      <c r="AQ80" s="50">
        <f t="shared" si="131"/>
        <v>0</v>
      </c>
      <c r="AR80" s="62"/>
      <c r="AS80" s="49">
        <f t="shared" si="132"/>
        <v>0</v>
      </c>
      <c r="AT80" s="50">
        <f t="shared" si="133"/>
        <v>0</v>
      </c>
      <c r="AU80" s="62"/>
      <c r="AV80" s="49">
        <f t="shared" si="134"/>
        <v>0</v>
      </c>
      <c r="AW80" s="50">
        <f t="shared" si="135"/>
        <v>0</v>
      </c>
      <c r="AX80" s="48"/>
      <c r="AY80" s="49">
        <f t="shared" si="136"/>
        <v>0</v>
      </c>
      <c r="AZ80" s="50">
        <f t="shared" si="137"/>
        <v>0</v>
      </c>
      <c r="BA80" s="62"/>
      <c r="BB80" s="49">
        <f t="shared" si="138"/>
        <v>0</v>
      </c>
      <c r="BC80" s="50">
        <f t="shared" si="139"/>
        <v>0</v>
      </c>
      <c r="BD80" s="51">
        <f t="shared" si="148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141"/>
        <v>0</v>
      </c>
      <c r="L81" s="38">
        <f t="shared" si="116"/>
        <v>0</v>
      </c>
      <c r="M81" s="38">
        <f t="shared" si="117"/>
        <v>0</v>
      </c>
      <c r="N81" s="38">
        <f t="shared" si="118"/>
        <v>0</v>
      </c>
      <c r="O81" s="38">
        <f t="shared" si="119"/>
        <v>0</v>
      </c>
      <c r="P81" s="38">
        <f t="shared" si="120"/>
        <v>0</v>
      </c>
      <c r="Q81" s="39">
        <v>1</v>
      </c>
      <c r="R81" s="40">
        <f t="shared" si="121"/>
        <v>0</v>
      </c>
      <c r="S81" s="39">
        <v>1</v>
      </c>
      <c r="T81" s="41">
        <f t="shared" si="122"/>
        <v>0</v>
      </c>
      <c r="U81" s="42">
        <f t="shared" si="142"/>
        <v>0</v>
      </c>
      <c r="V81" s="43">
        <f t="shared" si="143"/>
        <v>0</v>
      </c>
      <c r="W81" s="190">
        <f t="shared" si="140"/>
        <v>11</v>
      </c>
      <c r="X81" s="44">
        <f t="shared" si="123"/>
        <v>0</v>
      </c>
      <c r="Y81" s="45">
        <f t="shared" si="144"/>
        <v>0</v>
      </c>
      <c r="Z81" s="46" t="s">
        <v>0</v>
      </c>
      <c r="AA81" s="39">
        <v>1</v>
      </c>
      <c r="AB81" s="47">
        <f t="shared" si="145"/>
        <v>0</v>
      </c>
      <c r="AC81" s="39">
        <v>1</v>
      </c>
      <c r="AD81" s="47">
        <f t="shared" si="146"/>
        <v>0</v>
      </c>
      <c r="AE81" s="39">
        <v>1</v>
      </c>
      <c r="AF81" s="47">
        <f t="shared" si="147"/>
        <v>0</v>
      </c>
      <c r="AG81" s="62"/>
      <c r="AH81" s="191">
        <f t="shared" si="124"/>
        <v>12</v>
      </c>
      <c r="AI81" s="49">
        <f t="shared" si="126"/>
        <v>0</v>
      </c>
      <c r="AJ81" s="50">
        <f t="shared" si="127"/>
        <v>0</v>
      </c>
      <c r="AK81" s="62"/>
      <c r="AL81" s="191">
        <f t="shared" si="125"/>
        <v>4</v>
      </c>
      <c r="AM81" s="49">
        <f t="shared" si="128"/>
        <v>0</v>
      </c>
      <c r="AN81" s="50">
        <f t="shared" si="129"/>
        <v>0</v>
      </c>
      <c r="AO81" s="48"/>
      <c r="AP81" s="49">
        <f t="shared" si="130"/>
        <v>0</v>
      </c>
      <c r="AQ81" s="50">
        <f t="shared" si="131"/>
        <v>0</v>
      </c>
      <c r="AR81" s="62"/>
      <c r="AS81" s="49">
        <f t="shared" si="132"/>
        <v>0</v>
      </c>
      <c r="AT81" s="50">
        <f t="shared" si="133"/>
        <v>0</v>
      </c>
      <c r="AU81" s="62"/>
      <c r="AV81" s="49">
        <f t="shared" si="134"/>
        <v>0</v>
      </c>
      <c r="AW81" s="50">
        <f t="shared" si="135"/>
        <v>0</v>
      </c>
      <c r="AX81" s="48"/>
      <c r="AY81" s="49">
        <f t="shared" si="136"/>
        <v>0</v>
      </c>
      <c r="AZ81" s="50">
        <f t="shared" si="137"/>
        <v>0</v>
      </c>
      <c r="BA81" s="62"/>
      <c r="BB81" s="49">
        <f t="shared" si="138"/>
        <v>0</v>
      </c>
      <c r="BC81" s="50">
        <f t="shared" si="139"/>
        <v>0</v>
      </c>
      <c r="BD81" s="51">
        <f t="shared" si="148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141"/>
        <v>0</v>
      </c>
      <c r="L82" s="38">
        <f t="shared" si="116"/>
        <v>0</v>
      </c>
      <c r="M82" s="38">
        <f t="shared" si="117"/>
        <v>0</v>
      </c>
      <c r="N82" s="38">
        <f t="shared" si="118"/>
        <v>0</v>
      </c>
      <c r="O82" s="38">
        <f t="shared" si="119"/>
        <v>0</v>
      </c>
      <c r="P82" s="38">
        <f t="shared" si="120"/>
        <v>0</v>
      </c>
      <c r="Q82" s="39">
        <v>1</v>
      </c>
      <c r="R82" s="40">
        <f t="shared" si="121"/>
        <v>0</v>
      </c>
      <c r="S82" s="39">
        <v>1</v>
      </c>
      <c r="T82" s="41">
        <f t="shared" si="122"/>
        <v>0</v>
      </c>
      <c r="U82" s="42">
        <f t="shared" si="142"/>
        <v>0</v>
      </c>
      <c r="V82" s="43">
        <f t="shared" si="143"/>
        <v>0</v>
      </c>
      <c r="W82" s="190">
        <f t="shared" si="140"/>
        <v>11</v>
      </c>
      <c r="X82" s="44">
        <f t="shared" si="123"/>
        <v>0</v>
      </c>
      <c r="Y82" s="45">
        <f t="shared" si="144"/>
        <v>0</v>
      </c>
      <c r="Z82" s="46" t="s">
        <v>0</v>
      </c>
      <c r="AA82" s="39">
        <v>1</v>
      </c>
      <c r="AB82" s="47">
        <f t="shared" si="145"/>
        <v>0</v>
      </c>
      <c r="AC82" s="39">
        <v>1</v>
      </c>
      <c r="AD82" s="47">
        <f t="shared" si="146"/>
        <v>0</v>
      </c>
      <c r="AE82" s="39">
        <v>1</v>
      </c>
      <c r="AF82" s="47">
        <f t="shared" si="147"/>
        <v>0</v>
      </c>
      <c r="AG82" s="62"/>
      <c r="AH82" s="191">
        <f t="shared" si="124"/>
        <v>12</v>
      </c>
      <c r="AI82" s="49">
        <f t="shared" si="126"/>
        <v>0</v>
      </c>
      <c r="AJ82" s="50">
        <f t="shared" si="127"/>
        <v>0</v>
      </c>
      <c r="AK82" s="62"/>
      <c r="AL82" s="191">
        <f t="shared" si="125"/>
        <v>4</v>
      </c>
      <c r="AM82" s="49">
        <f t="shared" si="128"/>
        <v>0</v>
      </c>
      <c r="AN82" s="50">
        <f t="shared" si="129"/>
        <v>0</v>
      </c>
      <c r="AO82" s="48"/>
      <c r="AP82" s="49">
        <f t="shared" si="130"/>
        <v>0</v>
      </c>
      <c r="AQ82" s="50">
        <f t="shared" si="131"/>
        <v>0</v>
      </c>
      <c r="AR82" s="62"/>
      <c r="AS82" s="49">
        <f t="shared" si="132"/>
        <v>0</v>
      </c>
      <c r="AT82" s="50">
        <f t="shared" si="133"/>
        <v>0</v>
      </c>
      <c r="AU82" s="62"/>
      <c r="AV82" s="49">
        <f t="shared" si="134"/>
        <v>0</v>
      </c>
      <c r="AW82" s="50">
        <f t="shared" si="135"/>
        <v>0</v>
      </c>
      <c r="AX82" s="48"/>
      <c r="AY82" s="49">
        <f t="shared" si="136"/>
        <v>0</v>
      </c>
      <c r="AZ82" s="50">
        <f t="shared" si="137"/>
        <v>0</v>
      </c>
      <c r="BA82" s="62"/>
      <c r="BB82" s="49">
        <f t="shared" si="138"/>
        <v>0</v>
      </c>
      <c r="BC82" s="50">
        <f t="shared" si="139"/>
        <v>0</v>
      </c>
      <c r="BD82" s="51">
        <f t="shared" si="148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141"/>
        <v>0</v>
      </c>
      <c r="L83" s="38">
        <f t="shared" si="116"/>
        <v>0</v>
      </c>
      <c r="M83" s="38">
        <f t="shared" si="117"/>
        <v>0</v>
      </c>
      <c r="N83" s="38">
        <f t="shared" si="118"/>
        <v>0</v>
      </c>
      <c r="O83" s="38">
        <f t="shared" si="119"/>
        <v>0</v>
      </c>
      <c r="P83" s="38">
        <f t="shared" si="120"/>
        <v>0</v>
      </c>
      <c r="Q83" s="39">
        <v>1</v>
      </c>
      <c r="R83" s="40">
        <f t="shared" si="121"/>
        <v>0</v>
      </c>
      <c r="S83" s="39">
        <v>1</v>
      </c>
      <c r="T83" s="41">
        <f t="shared" si="122"/>
        <v>0</v>
      </c>
      <c r="U83" s="42">
        <f t="shared" si="142"/>
        <v>0</v>
      </c>
      <c r="V83" s="43">
        <f t="shared" si="143"/>
        <v>0</v>
      </c>
      <c r="W83" s="190">
        <f t="shared" si="140"/>
        <v>11</v>
      </c>
      <c r="X83" s="44">
        <f t="shared" si="123"/>
        <v>0</v>
      </c>
      <c r="Y83" s="45">
        <f t="shared" si="144"/>
        <v>0</v>
      </c>
      <c r="Z83" s="46" t="s">
        <v>0</v>
      </c>
      <c r="AA83" s="39">
        <v>1</v>
      </c>
      <c r="AB83" s="47">
        <f t="shared" si="145"/>
        <v>0</v>
      </c>
      <c r="AC83" s="39">
        <v>1</v>
      </c>
      <c r="AD83" s="47">
        <f t="shared" si="146"/>
        <v>0</v>
      </c>
      <c r="AE83" s="39">
        <v>1</v>
      </c>
      <c r="AF83" s="47">
        <f t="shared" si="147"/>
        <v>0</v>
      </c>
      <c r="AG83" s="62"/>
      <c r="AH83" s="191">
        <f t="shared" si="124"/>
        <v>12</v>
      </c>
      <c r="AI83" s="49">
        <f t="shared" si="126"/>
        <v>0</v>
      </c>
      <c r="AJ83" s="50">
        <f t="shared" si="127"/>
        <v>0</v>
      </c>
      <c r="AK83" s="62"/>
      <c r="AL83" s="191">
        <f t="shared" si="125"/>
        <v>4</v>
      </c>
      <c r="AM83" s="49">
        <f t="shared" si="128"/>
        <v>0</v>
      </c>
      <c r="AN83" s="50">
        <f t="shared" si="129"/>
        <v>0</v>
      </c>
      <c r="AO83" s="48"/>
      <c r="AP83" s="49">
        <f t="shared" si="130"/>
        <v>0</v>
      </c>
      <c r="AQ83" s="50">
        <f t="shared" si="131"/>
        <v>0</v>
      </c>
      <c r="AR83" s="62"/>
      <c r="AS83" s="49">
        <f t="shared" si="132"/>
        <v>0</v>
      </c>
      <c r="AT83" s="50">
        <f t="shared" si="133"/>
        <v>0</v>
      </c>
      <c r="AU83" s="62"/>
      <c r="AV83" s="49">
        <f t="shared" si="134"/>
        <v>0</v>
      </c>
      <c r="AW83" s="50">
        <f t="shared" si="135"/>
        <v>0</v>
      </c>
      <c r="AX83" s="48"/>
      <c r="AY83" s="49">
        <f t="shared" si="136"/>
        <v>0</v>
      </c>
      <c r="AZ83" s="50">
        <f t="shared" si="137"/>
        <v>0</v>
      </c>
      <c r="BA83" s="62"/>
      <c r="BB83" s="49">
        <f t="shared" si="138"/>
        <v>0</v>
      </c>
      <c r="BC83" s="50">
        <f t="shared" si="139"/>
        <v>0</v>
      </c>
      <c r="BD83" s="51">
        <f t="shared" si="148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141"/>
        <v>0</v>
      </c>
      <c r="L84" s="38">
        <f t="shared" si="116"/>
        <v>0</v>
      </c>
      <c r="M84" s="38">
        <f t="shared" si="117"/>
        <v>0</v>
      </c>
      <c r="N84" s="38">
        <f t="shared" si="118"/>
        <v>0</v>
      </c>
      <c r="O84" s="38">
        <f t="shared" si="119"/>
        <v>0</v>
      </c>
      <c r="P84" s="38">
        <f t="shared" si="120"/>
        <v>0</v>
      </c>
      <c r="Q84" s="39">
        <v>1</v>
      </c>
      <c r="R84" s="40">
        <f t="shared" si="121"/>
        <v>0</v>
      </c>
      <c r="S84" s="39">
        <v>1</v>
      </c>
      <c r="T84" s="41">
        <f t="shared" si="122"/>
        <v>0</v>
      </c>
      <c r="U84" s="42">
        <f t="shared" si="142"/>
        <v>0</v>
      </c>
      <c r="V84" s="43">
        <f t="shared" si="143"/>
        <v>0</v>
      </c>
      <c r="W84" s="190">
        <f t="shared" si="140"/>
        <v>11</v>
      </c>
      <c r="X84" s="44">
        <f t="shared" si="123"/>
        <v>0</v>
      </c>
      <c r="Y84" s="45">
        <f t="shared" si="144"/>
        <v>0</v>
      </c>
      <c r="Z84" s="46" t="s">
        <v>0</v>
      </c>
      <c r="AA84" s="39">
        <v>1</v>
      </c>
      <c r="AB84" s="47">
        <f t="shared" si="145"/>
        <v>0</v>
      </c>
      <c r="AC84" s="39">
        <v>1</v>
      </c>
      <c r="AD84" s="47">
        <f t="shared" si="146"/>
        <v>0</v>
      </c>
      <c r="AE84" s="39">
        <v>1</v>
      </c>
      <c r="AF84" s="47">
        <f t="shared" si="147"/>
        <v>0</v>
      </c>
      <c r="AG84" s="62"/>
      <c r="AH84" s="191">
        <f t="shared" si="124"/>
        <v>12</v>
      </c>
      <c r="AI84" s="49">
        <f t="shared" si="126"/>
        <v>0</v>
      </c>
      <c r="AJ84" s="50">
        <f t="shared" si="127"/>
        <v>0</v>
      </c>
      <c r="AK84" s="62"/>
      <c r="AL84" s="191">
        <f t="shared" si="125"/>
        <v>4</v>
      </c>
      <c r="AM84" s="49">
        <f t="shared" si="128"/>
        <v>0</v>
      </c>
      <c r="AN84" s="50">
        <f t="shared" si="129"/>
        <v>0</v>
      </c>
      <c r="AO84" s="48"/>
      <c r="AP84" s="49">
        <f t="shared" si="130"/>
        <v>0</v>
      </c>
      <c r="AQ84" s="50">
        <f t="shared" si="131"/>
        <v>0</v>
      </c>
      <c r="AR84" s="62"/>
      <c r="AS84" s="49">
        <f t="shared" si="132"/>
        <v>0</v>
      </c>
      <c r="AT84" s="50">
        <f t="shared" si="133"/>
        <v>0</v>
      </c>
      <c r="AU84" s="62"/>
      <c r="AV84" s="49">
        <f t="shared" si="134"/>
        <v>0</v>
      </c>
      <c r="AW84" s="50">
        <f t="shared" si="135"/>
        <v>0</v>
      </c>
      <c r="AX84" s="48"/>
      <c r="AY84" s="49">
        <f t="shared" si="136"/>
        <v>0</v>
      </c>
      <c r="AZ84" s="50">
        <f t="shared" si="137"/>
        <v>0</v>
      </c>
      <c r="BA84" s="62"/>
      <c r="BB84" s="49">
        <f t="shared" si="138"/>
        <v>0</v>
      </c>
      <c r="BC84" s="50">
        <f t="shared" si="139"/>
        <v>0</v>
      </c>
      <c r="BD84" s="51">
        <f t="shared" si="148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141"/>
        <v>0</v>
      </c>
      <c r="L85" s="38">
        <f t="shared" si="116"/>
        <v>0</v>
      </c>
      <c r="M85" s="38">
        <f t="shared" si="117"/>
        <v>0</v>
      </c>
      <c r="N85" s="38">
        <f t="shared" si="118"/>
        <v>0</v>
      </c>
      <c r="O85" s="38">
        <f t="shared" si="119"/>
        <v>0</v>
      </c>
      <c r="P85" s="38">
        <f t="shared" si="120"/>
        <v>0</v>
      </c>
      <c r="Q85" s="39">
        <v>1</v>
      </c>
      <c r="R85" s="40">
        <f t="shared" si="121"/>
        <v>0</v>
      </c>
      <c r="S85" s="39">
        <v>1</v>
      </c>
      <c r="T85" s="41">
        <f t="shared" si="122"/>
        <v>0</v>
      </c>
      <c r="U85" s="42">
        <f t="shared" si="142"/>
        <v>0</v>
      </c>
      <c r="V85" s="43">
        <f t="shared" si="143"/>
        <v>0</v>
      </c>
      <c r="W85" s="190">
        <f t="shared" si="140"/>
        <v>11</v>
      </c>
      <c r="X85" s="44">
        <f t="shared" si="123"/>
        <v>0</v>
      </c>
      <c r="Y85" s="45">
        <f t="shared" si="144"/>
        <v>0</v>
      </c>
      <c r="Z85" s="46" t="s">
        <v>0</v>
      </c>
      <c r="AA85" s="39">
        <v>1</v>
      </c>
      <c r="AB85" s="47">
        <f t="shared" si="145"/>
        <v>0</v>
      </c>
      <c r="AC85" s="39">
        <v>1</v>
      </c>
      <c r="AD85" s="47">
        <f t="shared" si="146"/>
        <v>0</v>
      </c>
      <c r="AE85" s="39">
        <v>1</v>
      </c>
      <c r="AF85" s="47">
        <f t="shared" si="147"/>
        <v>0</v>
      </c>
      <c r="AG85" s="62"/>
      <c r="AH85" s="191">
        <f t="shared" si="124"/>
        <v>12</v>
      </c>
      <c r="AI85" s="49">
        <f t="shared" si="126"/>
        <v>0</v>
      </c>
      <c r="AJ85" s="50">
        <f t="shared" si="127"/>
        <v>0</v>
      </c>
      <c r="AK85" s="62"/>
      <c r="AL85" s="191">
        <f t="shared" si="125"/>
        <v>4</v>
      </c>
      <c r="AM85" s="49">
        <f t="shared" si="128"/>
        <v>0</v>
      </c>
      <c r="AN85" s="50">
        <f t="shared" si="129"/>
        <v>0</v>
      </c>
      <c r="AO85" s="48"/>
      <c r="AP85" s="49">
        <f t="shared" si="130"/>
        <v>0</v>
      </c>
      <c r="AQ85" s="50">
        <f t="shared" si="131"/>
        <v>0</v>
      </c>
      <c r="AR85" s="62"/>
      <c r="AS85" s="49">
        <f t="shared" si="132"/>
        <v>0</v>
      </c>
      <c r="AT85" s="50">
        <f t="shared" si="133"/>
        <v>0</v>
      </c>
      <c r="AU85" s="62"/>
      <c r="AV85" s="49">
        <f t="shared" si="134"/>
        <v>0</v>
      </c>
      <c r="AW85" s="50">
        <f t="shared" si="135"/>
        <v>0</v>
      </c>
      <c r="AX85" s="48"/>
      <c r="AY85" s="49">
        <f t="shared" si="136"/>
        <v>0</v>
      </c>
      <c r="AZ85" s="50">
        <f t="shared" si="137"/>
        <v>0</v>
      </c>
      <c r="BA85" s="62"/>
      <c r="BB85" s="49">
        <f t="shared" si="138"/>
        <v>0</v>
      </c>
      <c r="BC85" s="50">
        <f t="shared" si="139"/>
        <v>0</v>
      </c>
      <c r="BD85" s="51">
        <f t="shared" si="148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141"/>
        <v>0</v>
      </c>
      <c r="L86" s="38">
        <f t="shared" si="116"/>
        <v>0</v>
      </c>
      <c r="M86" s="38">
        <f t="shared" si="117"/>
        <v>0</v>
      </c>
      <c r="N86" s="38">
        <f t="shared" si="118"/>
        <v>0</v>
      </c>
      <c r="O86" s="38">
        <f t="shared" si="119"/>
        <v>0</v>
      </c>
      <c r="P86" s="38">
        <f t="shared" si="120"/>
        <v>0</v>
      </c>
      <c r="Q86" s="39">
        <v>1</v>
      </c>
      <c r="R86" s="40">
        <f t="shared" si="121"/>
        <v>0</v>
      </c>
      <c r="S86" s="39">
        <v>1</v>
      </c>
      <c r="T86" s="41">
        <f t="shared" si="122"/>
        <v>0</v>
      </c>
      <c r="U86" s="42">
        <f t="shared" si="142"/>
        <v>0</v>
      </c>
      <c r="V86" s="43">
        <f t="shared" si="143"/>
        <v>0</v>
      </c>
      <c r="W86" s="190">
        <f t="shared" si="140"/>
        <v>11</v>
      </c>
      <c r="X86" s="44">
        <f t="shared" si="123"/>
        <v>0</v>
      </c>
      <c r="Y86" s="45">
        <f t="shared" si="144"/>
        <v>0</v>
      </c>
      <c r="Z86" s="46" t="s">
        <v>0</v>
      </c>
      <c r="AA86" s="39">
        <v>1</v>
      </c>
      <c r="AB86" s="47">
        <f t="shared" si="145"/>
        <v>0</v>
      </c>
      <c r="AC86" s="39">
        <v>1</v>
      </c>
      <c r="AD86" s="47">
        <f t="shared" si="146"/>
        <v>0</v>
      </c>
      <c r="AE86" s="39">
        <v>1</v>
      </c>
      <c r="AF86" s="47">
        <f t="shared" si="147"/>
        <v>0</v>
      </c>
      <c r="AG86" s="62"/>
      <c r="AH86" s="191">
        <f t="shared" si="124"/>
        <v>12</v>
      </c>
      <c r="AI86" s="49">
        <f t="shared" si="126"/>
        <v>0</v>
      </c>
      <c r="AJ86" s="50">
        <f t="shared" si="127"/>
        <v>0</v>
      </c>
      <c r="AK86" s="62"/>
      <c r="AL86" s="191">
        <f t="shared" si="125"/>
        <v>4</v>
      </c>
      <c r="AM86" s="49">
        <f t="shared" si="128"/>
        <v>0</v>
      </c>
      <c r="AN86" s="50">
        <f t="shared" si="129"/>
        <v>0</v>
      </c>
      <c r="AO86" s="48"/>
      <c r="AP86" s="49">
        <f t="shared" si="130"/>
        <v>0</v>
      </c>
      <c r="AQ86" s="50">
        <f t="shared" si="131"/>
        <v>0</v>
      </c>
      <c r="AR86" s="62"/>
      <c r="AS86" s="49">
        <f t="shared" si="132"/>
        <v>0</v>
      </c>
      <c r="AT86" s="50">
        <f t="shared" si="133"/>
        <v>0</v>
      </c>
      <c r="AU86" s="62"/>
      <c r="AV86" s="49">
        <f t="shared" si="134"/>
        <v>0</v>
      </c>
      <c r="AW86" s="50">
        <f t="shared" si="135"/>
        <v>0</v>
      </c>
      <c r="AX86" s="48"/>
      <c r="AY86" s="49">
        <f t="shared" si="136"/>
        <v>0</v>
      </c>
      <c r="AZ86" s="50">
        <f t="shared" si="137"/>
        <v>0</v>
      </c>
      <c r="BA86" s="62"/>
      <c r="BB86" s="49">
        <f t="shared" si="138"/>
        <v>0</v>
      </c>
      <c r="BC86" s="50">
        <f t="shared" si="139"/>
        <v>0</v>
      </c>
      <c r="BD86" s="51">
        <f t="shared" si="148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141"/>
        <v>0</v>
      </c>
      <c r="L87" s="38">
        <f t="shared" si="116"/>
        <v>0</v>
      </c>
      <c r="M87" s="38">
        <f t="shared" si="117"/>
        <v>0</v>
      </c>
      <c r="N87" s="38">
        <f t="shared" si="118"/>
        <v>0</v>
      </c>
      <c r="O87" s="38">
        <f t="shared" si="119"/>
        <v>0</v>
      </c>
      <c r="P87" s="38">
        <f t="shared" si="120"/>
        <v>0</v>
      </c>
      <c r="Q87" s="39">
        <v>1</v>
      </c>
      <c r="R87" s="40">
        <f t="shared" si="121"/>
        <v>0</v>
      </c>
      <c r="S87" s="39">
        <v>1</v>
      </c>
      <c r="T87" s="41">
        <f t="shared" si="122"/>
        <v>0</v>
      </c>
      <c r="U87" s="42">
        <f t="shared" si="142"/>
        <v>0</v>
      </c>
      <c r="V87" s="43">
        <f t="shared" si="143"/>
        <v>0</v>
      </c>
      <c r="W87" s="190">
        <f t="shared" si="140"/>
        <v>11</v>
      </c>
      <c r="X87" s="44">
        <f t="shared" si="123"/>
        <v>0</v>
      </c>
      <c r="Y87" s="45">
        <f t="shared" si="144"/>
        <v>0</v>
      </c>
      <c r="Z87" s="46" t="s">
        <v>0</v>
      </c>
      <c r="AA87" s="39">
        <v>1</v>
      </c>
      <c r="AB87" s="47">
        <f t="shared" si="145"/>
        <v>0</v>
      </c>
      <c r="AC87" s="39">
        <v>1</v>
      </c>
      <c r="AD87" s="47">
        <f t="shared" si="146"/>
        <v>0</v>
      </c>
      <c r="AE87" s="39">
        <v>1</v>
      </c>
      <c r="AF87" s="47">
        <f t="shared" si="147"/>
        <v>0</v>
      </c>
      <c r="AG87" s="62"/>
      <c r="AH87" s="191">
        <f t="shared" si="124"/>
        <v>12</v>
      </c>
      <c r="AI87" s="49">
        <f t="shared" si="126"/>
        <v>0</v>
      </c>
      <c r="AJ87" s="50">
        <f t="shared" si="127"/>
        <v>0</v>
      </c>
      <c r="AK87" s="62"/>
      <c r="AL87" s="191">
        <f t="shared" si="125"/>
        <v>4</v>
      </c>
      <c r="AM87" s="49">
        <f t="shared" si="128"/>
        <v>0</v>
      </c>
      <c r="AN87" s="50">
        <f t="shared" si="129"/>
        <v>0</v>
      </c>
      <c r="AO87" s="48"/>
      <c r="AP87" s="49">
        <f t="shared" si="130"/>
        <v>0</v>
      </c>
      <c r="AQ87" s="50">
        <f t="shared" si="131"/>
        <v>0</v>
      </c>
      <c r="AR87" s="62"/>
      <c r="AS87" s="49">
        <f t="shared" si="132"/>
        <v>0</v>
      </c>
      <c r="AT87" s="50">
        <f t="shared" si="133"/>
        <v>0</v>
      </c>
      <c r="AU87" s="62"/>
      <c r="AV87" s="49">
        <f t="shared" si="134"/>
        <v>0</v>
      </c>
      <c r="AW87" s="50">
        <f t="shared" si="135"/>
        <v>0</v>
      </c>
      <c r="AX87" s="48"/>
      <c r="AY87" s="49">
        <f t="shared" si="136"/>
        <v>0</v>
      </c>
      <c r="AZ87" s="50">
        <f t="shared" si="137"/>
        <v>0</v>
      </c>
      <c r="BA87" s="62"/>
      <c r="BB87" s="49">
        <f t="shared" si="138"/>
        <v>0</v>
      </c>
      <c r="BC87" s="50">
        <f t="shared" si="139"/>
        <v>0</v>
      </c>
      <c r="BD87" s="51">
        <f t="shared" si="148"/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141"/>
        <v>0</v>
      </c>
      <c r="L88" s="38">
        <f t="shared" si="116"/>
        <v>0</v>
      </c>
      <c r="M88" s="38">
        <f t="shared" si="117"/>
        <v>0</v>
      </c>
      <c r="N88" s="38">
        <f t="shared" si="118"/>
        <v>0</v>
      </c>
      <c r="O88" s="38">
        <f t="shared" si="119"/>
        <v>0</v>
      </c>
      <c r="P88" s="38">
        <f t="shared" si="120"/>
        <v>0</v>
      </c>
      <c r="Q88" s="39">
        <v>1</v>
      </c>
      <c r="R88" s="40">
        <f t="shared" si="121"/>
        <v>0</v>
      </c>
      <c r="S88" s="39">
        <v>1</v>
      </c>
      <c r="T88" s="41">
        <f t="shared" si="122"/>
        <v>0</v>
      </c>
      <c r="U88" s="42">
        <f t="shared" si="142"/>
        <v>0</v>
      </c>
      <c r="V88" s="43">
        <f t="shared" si="143"/>
        <v>0</v>
      </c>
      <c r="W88" s="190">
        <f t="shared" si="140"/>
        <v>11</v>
      </c>
      <c r="X88" s="44">
        <f t="shared" si="123"/>
        <v>0</v>
      </c>
      <c r="Y88" s="45">
        <f t="shared" si="144"/>
        <v>0</v>
      </c>
      <c r="Z88" s="46" t="s">
        <v>0</v>
      </c>
      <c r="AA88" s="39">
        <v>1</v>
      </c>
      <c r="AB88" s="47">
        <f t="shared" si="145"/>
        <v>0</v>
      </c>
      <c r="AC88" s="39">
        <v>1</v>
      </c>
      <c r="AD88" s="47">
        <f t="shared" si="146"/>
        <v>0</v>
      </c>
      <c r="AE88" s="39">
        <v>1</v>
      </c>
      <c r="AF88" s="47">
        <f t="shared" si="147"/>
        <v>0</v>
      </c>
      <c r="AG88" s="62"/>
      <c r="AH88" s="191">
        <f t="shared" si="124"/>
        <v>12</v>
      </c>
      <c r="AI88" s="49">
        <f t="shared" si="126"/>
        <v>0</v>
      </c>
      <c r="AJ88" s="50">
        <f t="shared" si="127"/>
        <v>0</v>
      </c>
      <c r="AK88" s="62"/>
      <c r="AL88" s="191">
        <f t="shared" si="125"/>
        <v>4</v>
      </c>
      <c r="AM88" s="49">
        <f t="shared" si="128"/>
        <v>0</v>
      </c>
      <c r="AN88" s="50">
        <f t="shared" si="129"/>
        <v>0</v>
      </c>
      <c r="AO88" s="48"/>
      <c r="AP88" s="49">
        <f t="shared" si="130"/>
        <v>0</v>
      </c>
      <c r="AQ88" s="50">
        <f t="shared" si="131"/>
        <v>0</v>
      </c>
      <c r="AR88" s="62"/>
      <c r="AS88" s="49">
        <f t="shared" si="132"/>
        <v>0</v>
      </c>
      <c r="AT88" s="50">
        <f t="shared" si="133"/>
        <v>0</v>
      </c>
      <c r="AU88" s="62"/>
      <c r="AV88" s="49">
        <f t="shared" si="134"/>
        <v>0</v>
      </c>
      <c r="AW88" s="50">
        <f t="shared" si="135"/>
        <v>0</v>
      </c>
      <c r="AX88" s="48"/>
      <c r="AY88" s="49">
        <f t="shared" si="136"/>
        <v>0</v>
      </c>
      <c r="AZ88" s="50">
        <f t="shared" si="137"/>
        <v>0</v>
      </c>
      <c r="BA88" s="62"/>
      <c r="BB88" s="49">
        <f t="shared" si="138"/>
        <v>0</v>
      </c>
      <c r="BC88" s="50">
        <f t="shared" si="139"/>
        <v>0</v>
      </c>
      <c r="BD88" s="51">
        <f t="shared" si="148"/>
        <v>0</v>
      </c>
    </row>
    <row r="89" spans="1:56" hidden="1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141"/>
        <v>0</v>
      </c>
      <c r="L89" s="38">
        <f t="shared" si="116"/>
        <v>0</v>
      </c>
      <c r="M89" s="38">
        <f t="shared" si="117"/>
        <v>0</v>
      </c>
      <c r="N89" s="38">
        <f t="shared" si="118"/>
        <v>0</v>
      </c>
      <c r="O89" s="38">
        <f t="shared" si="119"/>
        <v>0</v>
      </c>
      <c r="P89" s="38">
        <f t="shared" si="120"/>
        <v>0</v>
      </c>
      <c r="Q89" s="39">
        <v>1</v>
      </c>
      <c r="R89" s="40">
        <f t="shared" si="121"/>
        <v>0</v>
      </c>
      <c r="S89" s="39">
        <v>1</v>
      </c>
      <c r="T89" s="41">
        <f t="shared" si="122"/>
        <v>0</v>
      </c>
      <c r="U89" s="42">
        <f t="shared" si="142"/>
        <v>0</v>
      </c>
      <c r="V89" s="43">
        <f t="shared" si="143"/>
        <v>0</v>
      </c>
      <c r="W89" s="190">
        <f t="shared" si="140"/>
        <v>11</v>
      </c>
      <c r="X89" s="44">
        <f t="shared" si="123"/>
        <v>0</v>
      </c>
      <c r="Y89" s="45">
        <f t="shared" si="144"/>
        <v>0</v>
      </c>
      <c r="Z89" s="46" t="s">
        <v>0</v>
      </c>
      <c r="AA89" s="39">
        <v>1</v>
      </c>
      <c r="AB89" s="47">
        <f t="shared" si="145"/>
        <v>0</v>
      </c>
      <c r="AC89" s="39">
        <v>1</v>
      </c>
      <c r="AD89" s="47">
        <f t="shared" si="146"/>
        <v>0</v>
      </c>
      <c r="AE89" s="39">
        <v>1</v>
      </c>
      <c r="AF89" s="47">
        <f t="shared" si="147"/>
        <v>0</v>
      </c>
      <c r="AG89" s="62"/>
      <c r="AH89" s="191">
        <f t="shared" si="124"/>
        <v>12</v>
      </c>
      <c r="AI89" s="49">
        <f t="shared" si="126"/>
        <v>0</v>
      </c>
      <c r="AJ89" s="50">
        <f t="shared" si="127"/>
        <v>0</v>
      </c>
      <c r="AK89" s="62"/>
      <c r="AL89" s="191">
        <f t="shared" si="125"/>
        <v>4</v>
      </c>
      <c r="AM89" s="49">
        <f t="shared" si="128"/>
        <v>0</v>
      </c>
      <c r="AN89" s="50">
        <f t="shared" si="129"/>
        <v>0</v>
      </c>
      <c r="AO89" s="48"/>
      <c r="AP89" s="49">
        <f t="shared" si="130"/>
        <v>0</v>
      </c>
      <c r="AQ89" s="50">
        <f t="shared" si="131"/>
        <v>0</v>
      </c>
      <c r="AR89" s="62"/>
      <c r="AS89" s="49">
        <f t="shared" si="132"/>
        <v>0</v>
      </c>
      <c r="AT89" s="50">
        <f t="shared" si="133"/>
        <v>0</v>
      </c>
      <c r="AU89" s="62"/>
      <c r="AV89" s="49">
        <f t="shared" si="134"/>
        <v>0</v>
      </c>
      <c r="AW89" s="50">
        <f t="shared" si="135"/>
        <v>0</v>
      </c>
      <c r="AX89" s="48"/>
      <c r="AY89" s="49">
        <f t="shared" si="136"/>
        <v>0</v>
      </c>
      <c r="AZ89" s="50">
        <f t="shared" si="137"/>
        <v>0</v>
      </c>
      <c r="BA89" s="62"/>
      <c r="BB89" s="49">
        <f t="shared" si="138"/>
        <v>0</v>
      </c>
      <c r="BC89" s="50">
        <f t="shared" si="139"/>
        <v>0</v>
      </c>
      <c r="BD89" s="51">
        <f t="shared" si="148"/>
        <v>0</v>
      </c>
    </row>
    <row r="90" spans="1:56" hidden="1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141"/>
        <v>0</v>
      </c>
      <c r="L90" s="38">
        <f t="shared" si="116"/>
        <v>0</v>
      </c>
      <c r="M90" s="38">
        <f t="shared" si="117"/>
        <v>0</v>
      </c>
      <c r="N90" s="38">
        <f t="shared" si="118"/>
        <v>0</v>
      </c>
      <c r="O90" s="38">
        <f t="shared" si="119"/>
        <v>0</v>
      </c>
      <c r="P90" s="38">
        <f t="shared" si="120"/>
        <v>0</v>
      </c>
      <c r="Q90" s="39">
        <v>1</v>
      </c>
      <c r="R90" s="40">
        <f t="shared" si="121"/>
        <v>0</v>
      </c>
      <c r="S90" s="39">
        <v>1</v>
      </c>
      <c r="T90" s="41">
        <f t="shared" si="122"/>
        <v>0</v>
      </c>
      <c r="U90" s="42">
        <f t="shared" si="142"/>
        <v>0</v>
      </c>
      <c r="V90" s="43">
        <f t="shared" si="143"/>
        <v>0</v>
      </c>
      <c r="W90" s="190">
        <f t="shared" si="140"/>
        <v>11</v>
      </c>
      <c r="X90" s="44">
        <f t="shared" si="123"/>
        <v>0</v>
      </c>
      <c r="Y90" s="45">
        <f t="shared" si="144"/>
        <v>0</v>
      </c>
      <c r="Z90" s="46" t="s">
        <v>0</v>
      </c>
      <c r="AA90" s="39">
        <v>1</v>
      </c>
      <c r="AB90" s="47">
        <f t="shared" si="145"/>
        <v>0</v>
      </c>
      <c r="AC90" s="39">
        <v>1</v>
      </c>
      <c r="AD90" s="47">
        <f t="shared" si="146"/>
        <v>0</v>
      </c>
      <c r="AE90" s="39">
        <v>1</v>
      </c>
      <c r="AF90" s="47">
        <f t="shared" si="147"/>
        <v>0</v>
      </c>
      <c r="AG90" s="62"/>
      <c r="AH90" s="191">
        <f t="shared" si="124"/>
        <v>12</v>
      </c>
      <c r="AI90" s="49">
        <f t="shared" si="126"/>
        <v>0</v>
      </c>
      <c r="AJ90" s="50">
        <f t="shared" si="127"/>
        <v>0</v>
      </c>
      <c r="AK90" s="62"/>
      <c r="AL90" s="191">
        <f t="shared" si="125"/>
        <v>4</v>
      </c>
      <c r="AM90" s="49">
        <f t="shared" si="128"/>
        <v>0</v>
      </c>
      <c r="AN90" s="50">
        <f t="shared" si="129"/>
        <v>0</v>
      </c>
      <c r="AO90" s="48"/>
      <c r="AP90" s="49">
        <f t="shared" si="130"/>
        <v>0</v>
      </c>
      <c r="AQ90" s="50">
        <f t="shared" si="131"/>
        <v>0</v>
      </c>
      <c r="AR90" s="62"/>
      <c r="AS90" s="49">
        <f t="shared" si="132"/>
        <v>0</v>
      </c>
      <c r="AT90" s="50">
        <f t="shared" si="133"/>
        <v>0</v>
      </c>
      <c r="AU90" s="62"/>
      <c r="AV90" s="49">
        <f t="shared" si="134"/>
        <v>0</v>
      </c>
      <c r="AW90" s="50">
        <f t="shared" si="135"/>
        <v>0</v>
      </c>
      <c r="AX90" s="48"/>
      <c r="AY90" s="49">
        <f t="shared" si="136"/>
        <v>0</v>
      </c>
      <c r="AZ90" s="50">
        <f t="shared" si="137"/>
        <v>0</v>
      </c>
      <c r="BA90" s="62"/>
      <c r="BB90" s="49">
        <f t="shared" si="138"/>
        <v>0</v>
      </c>
      <c r="BC90" s="50">
        <f t="shared" si="139"/>
        <v>0</v>
      </c>
      <c r="BD90" s="51">
        <f t="shared" si="148"/>
        <v>0</v>
      </c>
    </row>
    <row r="91" spans="1:56" hidden="1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141"/>
        <v>0</v>
      </c>
      <c r="L91" s="38">
        <f t="shared" si="116"/>
        <v>0</v>
      </c>
      <c r="M91" s="38">
        <f t="shared" si="117"/>
        <v>0</v>
      </c>
      <c r="N91" s="38">
        <f t="shared" si="118"/>
        <v>0</v>
      </c>
      <c r="O91" s="38">
        <f t="shared" si="119"/>
        <v>0</v>
      </c>
      <c r="P91" s="38">
        <f t="shared" si="120"/>
        <v>0</v>
      </c>
      <c r="Q91" s="39">
        <v>1</v>
      </c>
      <c r="R91" s="40">
        <f t="shared" si="121"/>
        <v>0</v>
      </c>
      <c r="S91" s="39">
        <v>1</v>
      </c>
      <c r="T91" s="41">
        <f t="shared" si="122"/>
        <v>0</v>
      </c>
      <c r="U91" s="42">
        <f t="shared" si="142"/>
        <v>0</v>
      </c>
      <c r="V91" s="43">
        <f t="shared" si="143"/>
        <v>0</v>
      </c>
      <c r="W91" s="190">
        <f t="shared" si="140"/>
        <v>11</v>
      </c>
      <c r="X91" s="44">
        <f t="shared" si="123"/>
        <v>0</v>
      </c>
      <c r="Y91" s="45">
        <f t="shared" si="144"/>
        <v>0</v>
      </c>
      <c r="Z91" s="46" t="s">
        <v>0</v>
      </c>
      <c r="AA91" s="39">
        <v>1</v>
      </c>
      <c r="AB91" s="47">
        <f t="shared" si="145"/>
        <v>0</v>
      </c>
      <c r="AC91" s="39">
        <v>1</v>
      </c>
      <c r="AD91" s="47">
        <f t="shared" si="146"/>
        <v>0</v>
      </c>
      <c r="AE91" s="39">
        <v>1</v>
      </c>
      <c r="AF91" s="47">
        <f t="shared" si="147"/>
        <v>0</v>
      </c>
      <c r="AG91" s="62"/>
      <c r="AH91" s="191">
        <f t="shared" si="124"/>
        <v>12</v>
      </c>
      <c r="AI91" s="49">
        <f t="shared" si="126"/>
        <v>0</v>
      </c>
      <c r="AJ91" s="50">
        <f t="shared" si="127"/>
        <v>0</v>
      </c>
      <c r="AK91" s="62"/>
      <c r="AL91" s="191">
        <f t="shared" si="125"/>
        <v>4</v>
      </c>
      <c r="AM91" s="49">
        <f t="shared" si="128"/>
        <v>0</v>
      </c>
      <c r="AN91" s="50">
        <f t="shared" si="129"/>
        <v>0</v>
      </c>
      <c r="AO91" s="48"/>
      <c r="AP91" s="49">
        <f t="shared" si="130"/>
        <v>0</v>
      </c>
      <c r="AQ91" s="50">
        <f t="shared" si="131"/>
        <v>0</v>
      </c>
      <c r="AR91" s="62"/>
      <c r="AS91" s="49">
        <f t="shared" si="132"/>
        <v>0</v>
      </c>
      <c r="AT91" s="50">
        <f t="shared" si="133"/>
        <v>0</v>
      </c>
      <c r="AU91" s="62"/>
      <c r="AV91" s="49">
        <f t="shared" si="134"/>
        <v>0</v>
      </c>
      <c r="AW91" s="50">
        <f t="shared" si="135"/>
        <v>0</v>
      </c>
      <c r="AX91" s="48"/>
      <c r="AY91" s="49">
        <f t="shared" si="136"/>
        <v>0</v>
      </c>
      <c r="AZ91" s="50">
        <f t="shared" si="137"/>
        <v>0</v>
      </c>
      <c r="BA91" s="62"/>
      <c r="BB91" s="49">
        <f t="shared" si="138"/>
        <v>0</v>
      </c>
      <c r="BC91" s="50">
        <f t="shared" si="139"/>
        <v>0</v>
      </c>
      <c r="BD91" s="51">
        <f t="shared" si="148"/>
        <v>0</v>
      </c>
    </row>
    <row r="92" spans="1:56" hidden="1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141"/>
        <v>0</v>
      </c>
      <c r="L92" s="38">
        <f t="shared" si="116"/>
        <v>0</v>
      </c>
      <c r="M92" s="38">
        <f t="shared" si="117"/>
        <v>0</v>
      </c>
      <c r="N92" s="38">
        <f t="shared" si="118"/>
        <v>0</v>
      </c>
      <c r="O92" s="38">
        <f t="shared" si="119"/>
        <v>0</v>
      </c>
      <c r="P92" s="38">
        <f t="shared" si="120"/>
        <v>0</v>
      </c>
      <c r="Q92" s="39">
        <v>1</v>
      </c>
      <c r="R92" s="40">
        <f t="shared" si="121"/>
        <v>0</v>
      </c>
      <c r="S92" s="39">
        <v>1</v>
      </c>
      <c r="T92" s="41">
        <f t="shared" si="122"/>
        <v>0</v>
      </c>
      <c r="U92" s="42">
        <f t="shared" si="142"/>
        <v>0</v>
      </c>
      <c r="V92" s="43">
        <f t="shared" si="143"/>
        <v>0</v>
      </c>
      <c r="W92" s="190">
        <f t="shared" si="140"/>
        <v>11</v>
      </c>
      <c r="X92" s="44">
        <f t="shared" si="123"/>
        <v>0</v>
      </c>
      <c r="Y92" s="45">
        <f t="shared" si="144"/>
        <v>0</v>
      </c>
      <c r="Z92" s="46" t="s">
        <v>0</v>
      </c>
      <c r="AA92" s="39">
        <v>1</v>
      </c>
      <c r="AB92" s="47">
        <f t="shared" si="145"/>
        <v>0</v>
      </c>
      <c r="AC92" s="39">
        <v>1</v>
      </c>
      <c r="AD92" s="47">
        <f t="shared" si="146"/>
        <v>0</v>
      </c>
      <c r="AE92" s="39">
        <v>1</v>
      </c>
      <c r="AF92" s="47">
        <f t="shared" si="147"/>
        <v>0</v>
      </c>
      <c r="AG92" s="62"/>
      <c r="AH92" s="191">
        <f t="shared" si="124"/>
        <v>12</v>
      </c>
      <c r="AI92" s="49">
        <f t="shared" si="126"/>
        <v>0</v>
      </c>
      <c r="AJ92" s="50">
        <f t="shared" si="127"/>
        <v>0</v>
      </c>
      <c r="AK92" s="62"/>
      <c r="AL92" s="191">
        <f t="shared" si="125"/>
        <v>4</v>
      </c>
      <c r="AM92" s="49">
        <f t="shared" si="128"/>
        <v>0</v>
      </c>
      <c r="AN92" s="50">
        <f t="shared" si="129"/>
        <v>0</v>
      </c>
      <c r="AO92" s="48"/>
      <c r="AP92" s="49">
        <f t="shared" si="130"/>
        <v>0</v>
      </c>
      <c r="AQ92" s="50">
        <f t="shared" si="131"/>
        <v>0</v>
      </c>
      <c r="AR92" s="62"/>
      <c r="AS92" s="49">
        <f t="shared" si="132"/>
        <v>0</v>
      </c>
      <c r="AT92" s="50">
        <f t="shared" si="133"/>
        <v>0</v>
      </c>
      <c r="AU92" s="62"/>
      <c r="AV92" s="49">
        <f t="shared" si="134"/>
        <v>0</v>
      </c>
      <c r="AW92" s="50">
        <f t="shared" si="135"/>
        <v>0</v>
      </c>
      <c r="AX92" s="48"/>
      <c r="AY92" s="49">
        <f t="shared" si="136"/>
        <v>0</v>
      </c>
      <c r="AZ92" s="50">
        <f t="shared" si="137"/>
        <v>0</v>
      </c>
      <c r="BA92" s="62"/>
      <c r="BB92" s="49">
        <f t="shared" si="138"/>
        <v>0</v>
      </c>
      <c r="BC92" s="50">
        <f t="shared" si="139"/>
        <v>0</v>
      </c>
      <c r="BD92" s="51">
        <f t="shared" si="148"/>
        <v>0</v>
      </c>
    </row>
    <row r="93" spans="1:56" hidden="1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141"/>
        <v>0</v>
      </c>
      <c r="L93" s="38">
        <f t="shared" si="116"/>
        <v>0</v>
      </c>
      <c r="M93" s="38">
        <f t="shared" si="117"/>
        <v>0</v>
      </c>
      <c r="N93" s="38">
        <f t="shared" si="118"/>
        <v>0</v>
      </c>
      <c r="O93" s="38">
        <f t="shared" si="119"/>
        <v>0</v>
      </c>
      <c r="P93" s="38">
        <f t="shared" si="120"/>
        <v>0</v>
      </c>
      <c r="Q93" s="39">
        <v>1</v>
      </c>
      <c r="R93" s="40">
        <f t="shared" si="121"/>
        <v>0</v>
      </c>
      <c r="S93" s="39">
        <v>1</v>
      </c>
      <c r="T93" s="41">
        <f t="shared" si="122"/>
        <v>0</v>
      </c>
      <c r="U93" s="42">
        <f t="shared" si="142"/>
        <v>0</v>
      </c>
      <c r="V93" s="43">
        <f t="shared" si="143"/>
        <v>0</v>
      </c>
      <c r="W93" s="190">
        <f t="shared" si="140"/>
        <v>11</v>
      </c>
      <c r="X93" s="44">
        <f t="shared" si="123"/>
        <v>0</v>
      </c>
      <c r="Y93" s="45">
        <f t="shared" si="144"/>
        <v>0</v>
      </c>
      <c r="Z93" s="46" t="s">
        <v>0</v>
      </c>
      <c r="AA93" s="39">
        <v>1</v>
      </c>
      <c r="AB93" s="47">
        <f t="shared" si="145"/>
        <v>0</v>
      </c>
      <c r="AC93" s="39">
        <v>1</v>
      </c>
      <c r="AD93" s="47">
        <f t="shared" si="146"/>
        <v>0</v>
      </c>
      <c r="AE93" s="39">
        <v>1</v>
      </c>
      <c r="AF93" s="47">
        <f t="shared" si="147"/>
        <v>0</v>
      </c>
      <c r="AG93" s="62"/>
      <c r="AH93" s="191">
        <f t="shared" si="124"/>
        <v>12</v>
      </c>
      <c r="AI93" s="49">
        <f t="shared" si="126"/>
        <v>0</v>
      </c>
      <c r="AJ93" s="50">
        <f t="shared" si="127"/>
        <v>0</v>
      </c>
      <c r="AK93" s="62"/>
      <c r="AL93" s="191">
        <f t="shared" si="125"/>
        <v>4</v>
      </c>
      <c r="AM93" s="49">
        <f t="shared" si="128"/>
        <v>0</v>
      </c>
      <c r="AN93" s="50">
        <f t="shared" si="129"/>
        <v>0</v>
      </c>
      <c r="AO93" s="48"/>
      <c r="AP93" s="49">
        <f t="shared" si="130"/>
        <v>0</v>
      </c>
      <c r="AQ93" s="50">
        <f t="shared" si="131"/>
        <v>0</v>
      </c>
      <c r="AR93" s="62"/>
      <c r="AS93" s="49">
        <f t="shared" si="132"/>
        <v>0</v>
      </c>
      <c r="AT93" s="50">
        <f t="shared" si="133"/>
        <v>0</v>
      </c>
      <c r="AU93" s="62"/>
      <c r="AV93" s="49">
        <f t="shared" si="134"/>
        <v>0</v>
      </c>
      <c r="AW93" s="50">
        <f t="shared" si="135"/>
        <v>0</v>
      </c>
      <c r="AX93" s="48"/>
      <c r="AY93" s="49">
        <f t="shared" si="136"/>
        <v>0</v>
      </c>
      <c r="AZ93" s="50">
        <f t="shared" si="137"/>
        <v>0</v>
      </c>
      <c r="BA93" s="62"/>
      <c r="BB93" s="49">
        <f t="shared" si="138"/>
        <v>0</v>
      </c>
      <c r="BC93" s="50">
        <f t="shared" si="139"/>
        <v>0</v>
      </c>
      <c r="BD93" s="51">
        <f t="shared" si="148"/>
        <v>0</v>
      </c>
    </row>
    <row r="94" spans="1:56" hidden="1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141"/>
        <v>0</v>
      </c>
      <c r="L94" s="38">
        <f t="shared" si="116"/>
        <v>0</v>
      </c>
      <c r="M94" s="38">
        <f t="shared" si="117"/>
        <v>0</v>
      </c>
      <c r="N94" s="38">
        <f t="shared" si="118"/>
        <v>0</v>
      </c>
      <c r="O94" s="38">
        <f t="shared" si="119"/>
        <v>0</v>
      </c>
      <c r="P94" s="38">
        <f t="shared" si="120"/>
        <v>0</v>
      </c>
      <c r="Q94" s="39">
        <v>1</v>
      </c>
      <c r="R94" s="40">
        <f t="shared" si="121"/>
        <v>0</v>
      </c>
      <c r="S94" s="39">
        <v>1</v>
      </c>
      <c r="T94" s="41">
        <f t="shared" si="122"/>
        <v>0</v>
      </c>
      <c r="U94" s="42">
        <f t="shared" si="142"/>
        <v>0</v>
      </c>
      <c r="V94" s="43">
        <f t="shared" si="143"/>
        <v>0</v>
      </c>
      <c r="W94" s="190">
        <f t="shared" si="140"/>
        <v>11</v>
      </c>
      <c r="X94" s="44">
        <f t="shared" si="123"/>
        <v>0</v>
      </c>
      <c r="Y94" s="45">
        <f t="shared" si="144"/>
        <v>0</v>
      </c>
      <c r="Z94" s="46" t="s">
        <v>0</v>
      </c>
      <c r="AA94" s="39">
        <v>1</v>
      </c>
      <c r="AB94" s="47">
        <f t="shared" si="145"/>
        <v>0</v>
      </c>
      <c r="AC94" s="39">
        <v>1</v>
      </c>
      <c r="AD94" s="47">
        <f t="shared" si="146"/>
        <v>0</v>
      </c>
      <c r="AE94" s="39">
        <v>1</v>
      </c>
      <c r="AF94" s="47">
        <f t="shared" si="147"/>
        <v>0</v>
      </c>
      <c r="AG94" s="62"/>
      <c r="AH94" s="191">
        <f t="shared" si="124"/>
        <v>12</v>
      </c>
      <c r="AI94" s="49">
        <f t="shared" si="126"/>
        <v>0</v>
      </c>
      <c r="AJ94" s="50">
        <f t="shared" si="127"/>
        <v>0</v>
      </c>
      <c r="AK94" s="62"/>
      <c r="AL94" s="191">
        <f t="shared" si="125"/>
        <v>4</v>
      </c>
      <c r="AM94" s="49">
        <f t="shared" si="128"/>
        <v>0</v>
      </c>
      <c r="AN94" s="50">
        <f t="shared" si="129"/>
        <v>0</v>
      </c>
      <c r="AO94" s="48"/>
      <c r="AP94" s="49">
        <f t="shared" si="130"/>
        <v>0</v>
      </c>
      <c r="AQ94" s="50">
        <f t="shared" si="131"/>
        <v>0</v>
      </c>
      <c r="AR94" s="62"/>
      <c r="AS94" s="49">
        <f t="shared" si="132"/>
        <v>0</v>
      </c>
      <c r="AT94" s="50">
        <f t="shared" si="133"/>
        <v>0</v>
      </c>
      <c r="AU94" s="62"/>
      <c r="AV94" s="49">
        <f t="shared" si="134"/>
        <v>0</v>
      </c>
      <c r="AW94" s="50">
        <f t="shared" si="135"/>
        <v>0</v>
      </c>
      <c r="AX94" s="48"/>
      <c r="AY94" s="49">
        <f t="shared" si="136"/>
        <v>0</v>
      </c>
      <c r="AZ94" s="50">
        <f t="shared" si="137"/>
        <v>0</v>
      </c>
      <c r="BA94" s="62"/>
      <c r="BB94" s="49">
        <f t="shared" si="138"/>
        <v>0</v>
      </c>
      <c r="BC94" s="50">
        <f t="shared" si="139"/>
        <v>0</v>
      </c>
      <c r="BD94" s="51">
        <f t="shared" si="148"/>
        <v>0</v>
      </c>
    </row>
    <row r="95" spans="1:56" hidden="1">
      <c r="A95" s="32"/>
      <c r="B95" s="61"/>
      <c r="C95" s="33"/>
      <c r="D95" s="34"/>
      <c r="E95" s="35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141"/>
        <v>0</v>
      </c>
      <c r="L95" s="38">
        <f t="shared" si="116"/>
        <v>0</v>
      </c>
      <c r="M95" s="38">
        <f t="shared" si="117"/>
        <v>0</v>
      </c>
      <c r="N95" s="38">
        <f t="shared" si="118"/>
        <v>0</v>
      </c>
      <c r="O95" s="38">
        <f t="shared" si="119"/>
        <v>0</v>
      </c>
      <c r="P95" s="38">
        <f t="shared" si="120"/>
        <v>0</v>
      </c>
      <c r="Q95" s="39">
        <v>1</v>
      </c>
      <c r="R95" s="40">
        <f t="shared" si="121"/>
        <v>0</v>
      </c>
      <c r="S95" s="39">
        <v>1</v>
      </c>
      <c r="T95" s="41">
        <f t="shared" si="122"/>
        <v>0</v>
      </c>
      <c r="U95" s="42">
        <f t="shared" si="142"/>
        <v>0</v>
      </c>
      <c r="V95" s="43">
        <f t="shared" si="143"/>
        <v>0</v>
      </c>
      <c r="W95" s="190">
        <f t="shared" si="140"/>
        <v>11</v>
      </c>
      <c r="X95" s="44">
        <f t="shared" si="123"/>
        <v>0</v>
      </c>
      <c r="Y95" s="45">
        <f t="shared" si="144"/>
        <v>0</v>
      </c>
      <c r="Z95" s="46" t="s">
        <v>0</v>
      </c>
      <c r="AA95" s="39">
        <v>1</v>
      </c>
      <c r="AB95" s="47">
        <f t="shared" si="145"/>
        <v>0</v>
      </c>
      <c r="AC95" s="39">
        <v>1</v>
      </c>
      <c r="AD95" s="47">
        <f t="shared" si="146"/>
        <v>0</v>
      </c>
      <c r="AE95" s="39">
        <v>1</v>
      </c>
      <c r="AF95" s="47">
        <f t="shared" si="147"/>
        <v>0</v>
      </c>
      <c r="AG95" s="62"/>
      <c r="AH95" s="191">
        <f t="shared" si="124"/>
        <v>12</v>
      </c>
      <c r="AI95" s="49">
        <f t="shared" si="126"/>
        <v>0</v>
      </c>
      <c r="AJ95" s="50">
        <f t="shared" si="127"/>
        <v>0</v>
      </c>
      <c r="AK95" s="62"/>
      <c r="AL95" s="191">
        <f t="shared" si="125"/>
        <v>4</v>
      </c>
      <c r="AM95" s="49">
        <f t="shared" si="128"/>
        <v>0</v>
      </c>
      <c r="AN95" s="50">
        <f t="shared" si="129"/>
        <v>0</v>
      </c>
      <c r="AO95" s="48"/>
      <c r="AP95" s="49">
        <f t="shared" si="130"/>
        <v>0</v>
      </c>
      <c r="AQ95" s="50">
        <f t="shared" si="131"/>
        <v>0</v>
      </c>
      <c r="AR95" s="62"/>
      <c r="AS95" s="49">
        <f t="shared" si="132"/>
        <v>0</v>
      </c>
      <c r="AT95" s="50">
        <f t="shared" si="133"/>
        <v>0</v>
      </c>
      <c r="AU95" s="62"/>
      <c r="AV95" s="49">
        <f t="shared" si="134"/>
        <v>0</v>
      </c>
      <c r="AW95" s="50">
        <f t="shared" si="135"/>
        <v>0</v>
      </c>
      <c r="AX95" s="48"/>
      <c r="AY95" s="49">
        <f t="shared" si="136"/>
        <v>0</v>
      </c>
      <c r="AZ95" s="50">
        <f t="shared" si="137"/>
        <v>0</v>
      </c>
      <c r="BA95" s="62"/>
      <c r="BB95" s="49">
        <f t="shared" si="138"/>
        <v>0</v>
      </c>
      <c r="BC95" s="50">
        <f t="shared" si="139"/>
        <v>0</v>
      </c>
      <c r="BD95" s="51">
        <f t="shared" si="148"/>
        <v>0</v>
      </c>
    </row>
    <row r="96" spans="1:56" hidden="1">
      <c r="A96" s="32"/>
      <c r="B96" s="61"/>
      <c r="C96" s="33"/>
      <c r="D96" s="34"/>
      <c r="E96" s="35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141"/>
        <v>0</v>
      </c>
      <c r="L96" s="38">
        <f t="shared" si="116"/>
        <v>0</v>
      </c>
      <c r="M96" s="38">
        <f t="shared" si="117"/>
        <v>0</v>
      </c>
      <c r="N96" s="38">
        <f t="shared" si="118"/>
        <v>0</v>
      </c>
      <c r="O96" s="38">
        <f t="shared" si="119"/>
        <v>0</v>
      </c>
      <c r="P96" s="38">
        <f t="shared" si="120"/>
        <v>0</v>
      </c>
      <c r="Q96" s="39">
        <v>1</v>
      </c>
      <c r="R96" s="40">
        <f t="shared" si="121"/>
        <v>0</v>
      </c>
      <c r="S96" s="39">
        <v>1</v>
      </c>
      <c r="T96" s="41">
        <f t="shared" si="122"/>
        <v>0</v>
      </c>
      <c r="U96" s="42">
        <f t="shared" si="142"/>
        <v>0</v>
      </c>
      <c r="V96" s="43">
        <f t="shared" si="143"/>
        <v>0</v>
      </c>
      <c r="W96" s="190">
        <f t="shared" si="140"/>
        <v>11</v>
      </c>
      <c r="X96" s="44">
        <f t="shared" si="123"/>
        <v>0</v>
      </c>
      <c r="Y96" s="45">
        <f t="shared" si="144"/>
        <v>0</v>
      </c>
      <c r="Z96" s="46" t="s">
        <v>0</v>
      </c>
      <c r="AA96" s="39">
        <v>1</v>
      </c>
      <c r="AB96" s="47">
        <f t="shared" si="145"/>
        <v>0</v>
      </c>
      <c r="AC96" s="39">
        <v>1</v>
      </c>
      <c r="AD96" s="47">
        <f t="shared" si="146"/>
        <v>0</v>
      </c>
      <c r="AE96" s="39">
        <v>1</v>
      </c>
      <c r="AF96" s="47">
        <f t="shared" si="147"/>
        <v>0</v>
      </c>
      <c r="AG96" s="62"/>
      <c r="AH96" s="191">
        <f t="shared" si="124"/>
        <v>12</v>
      </c>
      <c r="AI96" s="49">
        <f t="shared" si="126"/>
        <v>0</v>
      </c>
      <c r="AJ96" s="50">
        <f t="shared" si="127"/>
        <v>0</v>
      </c>
      <c r="AK96" s="62"/>
      <c r="AL96" s="191">
        <f t="shared" si="125"/>
        <v>4</v>
      </c>
      <c r="AM96" s="49">
        <f t="shared" si="128"/>
        <v>0</v>
      </c>
      <c r="AN96" s="50">
        <f t="shared" si="129"/>
        <v>0</v>
      </c>
      <c r="AO96" s="48"/>
      <c r="AP96" s="49">
        <f t="shared" si="130"/>
        <v>0</v>
      </c>
      <c r="AQ96" s="50">
        <f t="shared" si="131"/>
        <v>0</v>
      </c>
      <c r="AR96" s="62"/>
      <c r="AS96" s="49">
        <f t="shared" si="132"/>
        <v>0</v>
      </c>
      <c r="AT96" s="50">
        <f t="shared" si="133"/>
        <v>0</v>
      </c>
      <c r="AU96" s="62"/>
      <c r="AV96" s="49">
        <f t="shared" si="134"/>
        <v>0</v>
      </c>
      <c r="AW96" s="50">
        <f t="shared" si="135"/>
        <v>0</v>
      </c>
      <c r="AX96" s="48"/>
      <c r="AY96" s="49">
        <f t="shared" si="136"/>
        <v>0</v>
      </c>
      <c r="AZ96" s="50">
        <f t="shared" si="137"/>
        <v>0</v>
      </c>
      <c r="BA96" s="62"/>
      <c r="BB96" s="49">
        <f t="shared" si="138"/>
        <v>0</v>
      </c>
      <c r="BC96" s="50">
        <f t="shared" si="139"/>
        <v>0</v>
      </c>
      <c r="BD96" s="51">
        <f t="shared" si="148"/>
        <v>0</v>
      </c>
    </row>
    <row r="97" spans="1:56" hidden="1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141"/>
        <v>0</v>
      </c>
      <c r="L97" s="38">
        <f t="shared" si="116"/>
        <v>0</v>
      </c>
      <c r="M97" s="38">
        <f t="shared" si="117"/>
        <v>0</v>
      </c>
      <c r="N97" s="38">
        <f t="shared" si="118"/>
        <v>0</v>
      </c>
      <c r="O97" s="38">
        <f t="shared" si="119"/>
        <v>0</v>
      </c>
      <c r="P97" s="38">
        <f t="shared" si="120"/>
        <v>0</v>
      </c>
      <c r="Q97" s="39">
        <v>1</v>
      </c>
      <c r="R97" s="40">
        <f t="shared" si="121"/>
        <v>0</v>
      </c>
      <c r="S97" s="39">
        <v>1</v>
      </c>
      <c r="T97" s="41">
        <f t="shared" si="122"/>
        <v>0</v>
      </c>
      <c r="U97" s="42">
        <f t="shared" si="142"/>
        <v>0</v>
      </c>
      <c r="V97" s="43">
        <f t="shared" si="143"/>
        <v>0</v>
      </c>
      <c r="W97" s="190">
        <f t="shared" si="140"/>
        <v>11</v>
      </c>
      <c r="X97" s="44">
        <f t="shared" si="123"/>
        <v>0</v>
      </c>
      <c r="Y97" s="45">
        <f t="shared" si="144"/>
        <v>0</v>
      </c>
      <c r="Z97" s="46" t="s">
        <v>0</v>
      </c>
      <c r="AA97" s="39">
        <v>1</v>
      </c>
      <c r="AB97" s="47">
        <f t="shared" si="145"/>
        <v>0</v>
      </c>
      <c r="AC97" s="39">
        <v>1</v>
      </c>
      <c r="AD97" s="47">
        <f t="shared" si="146"/>
        <v>0</v>
      </c>
      <c r="AE97" s="39">
        <v>1</v>
      </c>
      <c r="AF97" s="47">
        <f t="shared" si="147"/>
        <v>0</v>
      </c>
      <c r="AG97" s="62"/>
      <c r="AH97" s="191">
        <f t="shared" si="124"/>
        <v>12</v>
      </c>
      <c r="AI97" s="49">
        <f t="shared" si="126"/>
        <v>0</v>
      </c>
      <c r="AJ97" s="50">
        <f t="shared" si="127"/>
        <v>0</v>
      </c>
      <c r="AK97" s="62"/>
      <c r="AL97" s="191">
        <f t="shared" si="125"/>
        <v>4</v>
      </c>
      <c r="AM97" s="49">
        <f t="shared" si="128"/>
        <v>0</v>
      </c>
      <c r="AN97" s="50">
        <f t="shared" si="129"/>
        <v>0</v>
      </c>
      <c r="AO97" s="48"/>
      <c r="AP97" s="49">
        <f t="shared" si="130"/>
        <v>0</v>
      </c>
      <c r="AQ97" s="50">
        <f t="shared" si="131"/>
        <v>0</v>
      </c>
      <c r="AR97" s="62"/>
      <c r="AS97" s="49">
        <f t="shared" si="132"/>
        <v>0</v>
      </c>
      <c r="AT97" s="50">
        <f t="shared" si="133"/>
        <v>0</v>
      </c>
      <c r="AU97" s="62"/>
      <c r="AV97" s="49">
        <f t="shared" si="134"/>
        <v>0</v>
      </c>
      <c r="AW97" s="50">
        <f t="shared" si="135"/>
        <v>0</v>
      </c>
      <c r="AX97" s="48"/>
      <c r="AY97" s="49">
        <f t="shared" si="136"/>
        <v>0</v>
      </c>
      <c r="AZ97" s="50">
        <f t="shared" si="137"/>
        <v>0</v>
      </c>
      <c r="BA97" s="62"/>
      <c r="BB97" s="49">
        <f t="shared" si="138"/>
        <v>0</v>
      </c>
      <c r="BC97" s="50">
        <f t="shared" si="139"/>
        <v>0</v>
      </c>
      <c r="BD97" s="51">
        <f t="shared" si="148"/>
        <v>0</v>
      </c>
    </row>
    <row r="98" spans="1:56" hidden="1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141"/>
        <v>0</v>
      </c>
      <c r="L98" s="38">
        <f t="shared" si="116"/>
        <v>0</v>
      </c>
      <c r="M98" s="38">
        <f t="shared" si="117"/>
        <v>0</v>
      </c>
      <c r="N98" s="38">
        <f t="shared" si="118"/>
        <v>0</v>
      </c>
      <c r="O98" s="38">
        <f t="shared" si="119"/>
        <v>0</v>
      </c>
      <c r="P98" s="38">
        <f t="shared" si="120"/>
        <v>0</v>
      </c>
      <c r="Q98" s="39">
        <v>1</v>
      </c>
      <c r="R98" s="40">
        <f t="shared" si="121"/>
        <v>0</v>
      </c>
      <c r="S98" s="39">
        <v>1</v>
      </c>
      <c r="T98" s="41">
        <f t="shared" si="122"/>
        <v>0</v>
      </c>
      <c r="U98" s="42">
        <f t="shared" si="142"/>
        <v>0</v>
      </c>
      <c r="V98" s="43">
        <f t="shared" si="143"/>
        <v>0</v>
      </c>
      <c r="W98" s="190">
        <f t="shared" si="140"/>
        <v>11</v>
      </c>
      <c r="X98" s="44">
        <f t="shared" si="123"/>
        <v>0</v>
      </c>
      <c r="Y98" s="45">
        <f t="shared" si="144"/>
        <v>0</v>
      </c>
      <c r="Z98" s="46" t="s">
        <v>0</v>
      </c>
      <c r="AA98" s="39">
        <v>1</v>
      </c>
      <c r="AB98" s="47">
        <f t="shared" si="145"/>
        <v>0</v>
      </c>
      <c r="AC98" s="39">
        <v>1</v>
      </c>
      <c r="AD98" s="47">
        <f t="shared" si="146"/>
        <v>0</v>
      </c>
      <c r="AE98" s="39">
        <v>1</v>
      </c>
      <c r="AF98" s="47">
        <f t="shared" si="147"/>
        <v>0</v>
      </c>
      <c r="AG98" s="62"/>
      <c r="AH98" s="191">
        <f t="shared" si="124"/>
        <v>12</v>
      </c>
      <c r="AI98" s="49">
        <f t="shared" si="126"/>
        <v>0</v>
      </c>
      <c r="AJ98" s="50">
        <f t="shared" si="127"/>
        <v>0</v>
      </c>
      <c r="AK98" s="62"/>
      <c r="AL98" s="191">
        <f t="shared" si="125"/>
        <v>4</v>
      </c>
      <c r="AM98" s="49">
        <f t="shared" si="128"/>
        <v>0</v>
      </c>
      <c r="AN98" s="50">
        <f t="shared" si="129"/>
        <v>0</v>
      </c>
      <c r="AO98" s="48"/>
      <c r="AP98" s="49">
        <f t="shared" si="130"/>
        <v>0</v>
      </c>
      <c r="AQ98" s="50">
        <f t="shared" si="131"/>
        <v>0</v>
      </c>
      <c r="AR98" s="62"/>
      <c r="AS98" s="49">
        <f t="shared" si="132"/>
        <v>0</v>
      </c>
      <c r="AT98" s="50">
        <f t="shared" si="133"/>
        <v>0</v>
      </c>
      <c r="AU98" s="62"/>
      <c r="AV98" s="49">
        <f t="shared" si="134"/>
        <v>0</v>
      </c>
      <c r="AW98" s="50">
        <f t="shared" si="135"/>
        <v>0</v>
      </c>
      <c r="AX98" s="48"/>
      <c r="AY98" s="49">
        <f t="shared" si="136"/>
        <v>0</v>
      </c>
      <c r="AZ98" s="50">
        <f t="shared" si="137"/>
        <v>0</v>
      </c>
      <c r="BA98" s="62"/>
      <c r="BB98" s="49">
        <f t="shared" si="138"/>
        <v>0</v>
      </c>
      <c r="BC98" s="50">
        <f t="shared" si="139"/>
        <v>0</v>
      </c>
      <c r="BD98" s="51">
        <f t="shared" si="148"/>
        <v>0</v>
      </c>
    </row>
    <row r="99" spans="1:56" hidden="1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141"/>
        <v>0</v>
      </c>
      <c r="L99" s="38">
        <f t="shared" si="116"/>
        <v>0</v>
      </c>
      <c r="M99" s="38">
        <f t="shared" si="117"/>
        <v>0</v>
      </c>
      <c r="N99" s="38">
        <f t="shared" si="118"/>
        <v>0</v>
      </c>
      <c r="O99" s="38">
        <f t="shared" si="119"/>
        <v>0</v>
      </c>
      <c r="P99" s="38">
        <f t="shared" si="120"/>
        <v>0</v>
      </c>
      <c r="Q99" s="39">
        <v>1</v>
      </c>
      <c r="R99" s="40">
        <f t="shared" si="121"/>
        <v>0</v>
      </c>
      <c r="S99" s="39">
        <v>1</v>
      </c>
      <c r="T99" s="41">
        <f t="shared" si="122"/>
        <v>0</v>
      </c>
      <c r="U99" s="42">
        <f t="shared" si="142"/>
        <v>0</v>
      </c>
      <c r="V99" s="43">
        <f t="shared" si="143"/>
        <v>0</v>
      </c>
      <c r="W99" s="190">
        <f t="shared" si="140"/>
        <v>11</v>
      </c>
      <c r="X99" s="44">
        <f t="shared" si="123"/>
        <v>0</v>
      </c>
      <c r="Y99" s="45">
        <f t="shared" si="144"/>
        <v>0</v>
      </c>
      <c r="Z99" s="46" t="s">
        <v>0</v>
      </c>
      <c r="AA99" s="39">
        <v>1</v>
      </c>
      <c r="AB99" s="47">
        <f t="shared" si="145"/>
        <v>0</v>
      </c>
      <c r="AC99" s="39">
        <v>1</v>
      </c>
      <c r="AD99" s="47">
        <f t="shared" si="146"/>
        <v>0</v>
      </c>
      <c r="AE99" s="39">
        <v>1</v>
      </c>
      <c r="AF99" s="47">
        <f t="shared" si="147"/>
        <v>0</v>
      </c>
      <c r="AG99" s="62"/>
      <c r="AH99" s="191">
        <f t="shared" si="124"/>
        <v>12</v>
      </c>
      <c r="AI99" s="49">
        <f t="shared" si="126"/>
        <v>0</v>
      </c>
      <c r="AJ99" s="50">
        <f t="shared" si="127"/>
        <v>0</v>
      </c>
      <c r="AK99" s="62"/>
      <c r="AL99" s="191">
        <f t="shared" si="125"/>
        <v>4</v>
      </c>
      <c r="AM99" s="49">
        <f t="shared" si="128"/>
        <v>0</v>
      </c>
      <c r="AN99" s="50">
        <f t="shared" si="129"/>
        <v>0</v>
      </c>
      <c r="AO99" s="48"/>
      <c r="AP99" s="49">
        <f t="shared" si="130"/>
        <v>0</v>
      </c>
      <c r="AQ99" s="50">
        <f t="shared" si="131"/>
        <v>0</v>
      </c>
      <c r="AR99" s="62"/>
      <c r="AS99" s="49">
        <f t="shared" si="132"/>
        <v>0</v>
      </c>
      <c r="AT99" s="50">
        <f t="shared" si="133"/>
        <v>0</v>
      </c>
      <c r="AU99" s="62"/>
      <c r="AV99" s="49">
        <f t="shared" si="134"/>
        <v>0</v>
      </c>
      <c r="AW99" s="50">
        <f t="shared" si="135"/>
        <v>0</v>
      </c>
      <c r="AX99" s="48"/>
      <c r="AY99" s="49">
        <f t="shared" si="136"/>
        <v>0</v>
      </c>
      <c r="AZ99" s="50">
        <f t="shared" si="137"/>
        <v>0</v>
      </c>
      <c r="BA99" s="62"/>
      <c r="BB99" s="49">
        <f t="shared" si="138"/>
        <v>0</v>
      </c>
      <c r="BC99" s="50">
        <f t="shared" si="139"/>
        <v>0</v>
      </c>
      <c r="BD99" s="51">
        <f t="shared" si="148"/>
        <v>0</v>
      </c>
    </row>
    <row r="100" spans="1:56" hidden="1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>IF(G100=0,"0",F100/G100)</f>
        <v>0</v>
      </c>
      <c r="L100" s="38">
        <f t="shared" si="116"/>
        <v>0</v>
      </c>
      <c r="M100" s="38">
        <f t="shared" si="117"/>
        <v>0</v>
      </c>
      <c r="N100" s="38">
        <f t="shared" si="118"/>
        <v>0</v>
      </c>
      <c r="O100" s="38">
        <f t="shared" si="119"/>
        <v>0</v>
      </c>
      <c r="P100" s="38">
        <f t="shared" si="120"/>
        <v>0</v>
      </c>
      <c r="Q100" s="39">
        <v>1</v>
      </c>
      <c r="R100" s="40">
        <f t="shared" si="121"/>
        <v>0</v>
      </c>
      <c r="S100" s="39">
        <v>1</v>
      </c>
      <c r="T100" s="41">
        <f t="shared" si="122"/>
        <v>0</v>
      </c>
      <c r="U100" s="42">
        <f>SUM(+L100+M100+N100+O100+P100+R100+T100)</f>
        <v>0</v>
      </c>
      <c r="V100" s="43">
        <f>+U100*4.345</f>
        <v>0</v>
      </c>
      <c r="W100" s="190">
        <f t="shared" si="140"/>
        <v>11</v>
      </c>
      <c r="X100" s="44">
        <f t="shared" si="123"/>
        <v>0</v>
      </c>
      <c r="Y100" s="45">
        <f>ROUND(J100/4.3452380952381,1)</f>
        <v>0</v>
      </c>
      <c r="Z100" s="46" t="s">
        <v>0</v>
      </c>
      <c r="AA100" s="39">
        <v>1</v>
      </c>
      <c r="AB100" s="47">
        <f>+IF($Z100="M",$U100,IF($Z100="MT",$U100/2,IF(Z100="MN",$U100/2,IF($Z100="MTN",$U100/3,0))))*AA100</f>
        <v>0</v>
      </c>
      <c r="AC100" s="39">
        <v>1</v>
      </c>
      <c r="AD100" s="47">
        <f>+IF($Z100="T",$U100,IF($Z100="MT",$U100/2,IF($Z100="TN",$U100/2,IF($Z100="MTN",$U100/3,0))))*AC100</f>
        <v>0</v>
      </c>
      <c r="AE100" s="39">
        <v>1</v>
      </c>
      <c r="AF100" s="47">
        <f>+IF($Z100="N",$U100,IF($Z100="MN",$U100/2,IF($Z100="TN",$U100/2,IF($Z100="MTN",$U100/3,0))))*AE100</f>
        <v>0</v>
      </c>
      <c r="AG100" s="62"/>
      <c r="AH100" s="191">
        <f t="shared" si="124"/>
        <v>12</v>
      </c>
      <c r="AI100" s="49">
        <f t="shared" si="126"/>
        <v>0</v>
      </c>
      <c r="AJ100" s="50">
        <f t="shared" si="127"/>
        <v>0</v>
      </c>
      <c r="AK100" s="62"/>
      <c r="AL100" s="191">
        <f t="shared" si="125"/>
        <v>4</v>
      </c>
      <c r="AM100" s="49">
        <f t="shared" si="128"/>
        <v>0</v>
      </c>
      <c r="AN100" s="50">
        <f t="shared" si="129"/>
        <v>0</v>
      </c>
      <c r="AO100" s="48"/>
      <c r="AP100" s="49">
        <f t="shared" si="130"/>
        <v>0</v>
      </c>
      <c r="AQ100" s="50">
        <f t="shared" si="131"/>
        <v>0</v>
      </c>
      <c r="AR100" s="62"/>
      <c r="AS100" s="49">
        <f t="shared" si="132"/>
        <v>0</v>
      </c>
      <c r="AT100" s="50">
        <f t="shared" si="133"/>
        <v>0</v>
      </c>
      <c r="AU100" s="62"/>
      <c r="AV100" s="49">
        <f t="shared" si="134"/>
        <v>0</v>
      </c>
      <c r="AW100" s="50">
        <f t="shared" si="135"/>
        <v>0</v>
      </c>
      <c r="AX100" s="48"/>
      <c r="AY100" s="49">
        <f t="shared" si="136"/>
        <v>0</v>
      </c>
      <c r="AZ100" s="50">
        <f t="shared" si="137"/>
        <v>0</v>
      </c>
      <c r="BA100" s="62"/>
      <c r="BB100" s="49">
        <f t="shared" si="138"/>
        <v>0</v>
      </c>
      <c r="BC100" s="50">
        <f t="shared" si="139"/>
        <v>0</v>
      </c>
      <c r="BD100" s="51">
        <f>+AJ100+AN100+AQ100+AT100+AW100+AZ100+BC100</f>
        <v>0</v>
      </c>
    </row>
    <row r="101" spans="1:56" ht="15.75" thickBot="1">
      <c r="A101" s="3"/>
      <c r="B101" s="6"/>
      <c r="C101" s="6"/>
      <c r="D101" s="6"/>
      <c r="E101" s="6"/>
      <c r="F101" s="252">
        <f>SUM(F8:F100)-F67-F66</f>
        <v>1121</v>
      </c>
      <c r="K101" s="52">
        <f t="shared" ref="K101:P101" si="149">SUM(K8:K100)</f>
        <v>0</v>
      </c>
      <c r="L101" s="52">
        <f t="shared" si="149"/>
        <v>0</v>
      </c>
      <c r="M101" s="52">
        <f t="shared" si="149"/>
        <v>0</v>
      </c>
      <c r="N101" s="52">
        <f t="shared" si="149"/>
        <v>0</v>
      </c>
      <c r="O101" s="52">
        <f t="shared" si="149"/>
        <v>0</v>
      </c>
      <c r="P101" s="52">
        <f t="shared" si="149"/>
        <v>0</v>
      </c>
      <c r="Q101" s="52"/>
      <c r="R101" s="52">
        <f>SUM(R8:R100)</f>
        <v>0</v>
      </c>
      <c r="S101" s="52"/>
      <c r="T101" s="52">
        <f>SUM(T8:T100)</f>
        <v>0</v>
      </c>
      <c r="U101" s="52">
        <f>SUM(U8:U100)</f>
        <v>0</v>
      </c>
      <c r="V101" s="52">
        <f>SUM(V8:V100)</f>
        <v>0</v>
      </c>
      <c r="W101" s="52"/>
      <c r="X101" s="52">
        <f>SUM(X8:X100)</f>
        <v>0</v>
      </c>
      <c r="Y101" s="53"/>
      <c r="Z101" s="53"/>
      <c r="AA101" s="53"/>
      <c r="AB101" s="52">
        <f>SUM(AB8:AB100)</f>
        <v>0</v>
      </c>
      <c r="AC101" s="52"/>
      <c r="AD101" s="52">
        <f>SUM(AD8:AD100)</f>
        <v>0</v>
      </c>
      <c r="AE101" s="52"/>
      <c r="AF101" s="52">
        <f>SUM(AF8:AF100)</f>
        <v>0</v>
      </c>
      <c r="AG101" s="54">
        <f>SUM(AG8:AG100)</f>
        <v>0</v>
      </c>
      <c r="AH101" s="54"/>
      <c r="AI101" s="54"/>
      <c r="AJ101" s="55">
        <f>SUM(AJ8:AJ100)</f>
        <v>0</v>
      </c>
      <c r="AK101" s="54">
        <f>SUM(AK8:AK100)</f>
        <v>65</v>
      </c>
      <c r="AL101" s="54"/>
      <c r="AM101" s="54"/>
      <c r="AN101" s="55">
        <f>SUM(AN8:AN100)</f>
        <v>0</v>
      </c>
      <c r="AO101" s="54">
        <f>SUM(AO8:AO100)</f>
        <v>412</v>
      </c>
      <c r="AP101" s="54"/>
      <c r="AQ101" s="55">
        <f>SUM(AQ8:AQ100)</f>
        <v>0</v>
      </c>
      <c r="AR101" s="54">
        <f>SUM(AR8:AR100)</f>
        <v>1.75</v>
      </c>
      <c r="AS101" s="54"/>
      <c r="AT101" s="55">
        <f>SUM(AT8:AT100)</f>
        <v>0</v>
      </c>
      <c r="AU101" s="54">
        <f>SUM(AU8:AU100)</f>
        <v>0</v>
      </c>
      <c r="AV101" s="54"/>
      <c r="AW101" s="55">
        <f>SUM(AW8:AW100)</f>
        <v>0</v>
      </c>
      <c r="AX101" s="54">
        <f>SUM(AX8:AX100)</f>
        <v>412</v>
      </c>
      <c r="AY101" s="54"/>
      <c r="AZ101" s="55">
        <f>SUM(AZ8:AZ100)</f>
        <v>0</v>
      </c>
      <c r="BA101" s="54">
        <f>SUM(BA8:BA100)</f>
        <v>0</v>
      </c>
      <c r="BB101" s="54"/>
      <c r="BC101" s="55">
        <f t="shared" ref="BC101" si="150">SUM(BC8:BC100)</f>
        <v>0</v>
      </c>
      <c r="BD101" s="52">
        <f>SUM(BD8:BD100)</f>
        <v>0</v>
      </c>
    </row>
    <row r="102" spans="1:56" ht="15.75" hidden="1" thickBot="1">
      <c r="AB102" s="325">
        <f>SUM(AB101:AF101)</f>
        <v>0</v>
      </c>
      <c r="AC102" s="326"/>
      <c r="AD102" s="326"/>
      <c r="AE102" s="326"/>
      <c r="AF102" s="327"/>
      <c r="AG102" s="319">
        <f>+AJ101/4.345</f>
        <v>0</v>
      </c>
      <c r="AH102" s="319"/>
      <c r="AI102" s="319"/>
      <c r="AJ102" s="319"/>
      <c r="AK102" s="319">
        <f>+AN101/4.345</f>
        <v>0</v>
      </c>
      <c r="AL102" s="319"/>
      <c r="AM102" s="319"/>
      <c r="AN102" s="319"/>
      <c r="AO102" s="319">
        <f>+AQ101/4.345</f>
        <v>0</v>
      </c>
      <c r="AP102" s="319"/>
      <c r="AQ102" s="319"/>
      <c r="AR102" s="319">
        <f>+AT101/4.345</f>
        <v>0</v>
      </c>
      <c r="AS102" s="319"/>
      <c r="AT102" s="319"/>
      <c r="AU102" s="319">
        <f>+AW101/4.345</f>
        <v>0</v>
      </c>
      <c r="AV102" s="319"/>
      <c r="AW102" s="319"/>
      <c r="AX102" s="319">
        <f>+AZ101/4.345</f>
        <v>0</v>
      </c>
      <c r="AY102" s="319"/>
      <c r="AZ102" s="319"/>
      <c r="BA102" s="319">
        <f>+BC101/4.345</f>
        <v>0</v>
      </c>
      <c r="BB102" s="319"/>
      <c r="BC102" s="319"/>
      <c r="BD102" s="320" t="s">
        <v>4</v>
      </c>
    </row>
    <row r="103" spans="1:56" ht="16.5" thickTop="1" thickBot="1">
      <c r="AG103" s="322" t="s">
        <v>3</v>
      </c>
      <c r="AH103" s="322"/>
      <c r="AI103" s="322"/>
      <c r="AJ103" s="322"/>
      <c r="AK103" s="322"/>
      <c r="AL103" s="322"/>
      <c r="AM103" s="322"/>
      <c r="AN103" s="322"/>
      <c r="AO103" s="322"/>
      <c r="AP103" s="322"/>
      <c r="AQ103" s="322"/>
      <c r="AR103" s="322"/>
      <c r="AS103" s="322"/>
      <c r="AT103" s="322"/>
      <c r="AU103" s="322"/>
      <c r="AV103" s="322"/>
      <c r="AW103" s="322"/>
      <c r="AX103" s="322"/>
      <c r="AY103" s="322"/>
      <c r="AZ103" s="322"/>
      <c r="BA103" s="322"/>
      <c r="BB103" s="322"/>
      <c r="BC103" s="323"/>
      <c r="BD103" s="321"/>
    </row>
    <row r="105" spans="1:56">
      <c r="G105" s="56"/>
      <c r="H105" s="56"/>
      <c r="I105" s="56"/>
      <c r="J105" s="56"/>
    </row>
  </sheetData>
  <sheetProtection algorithmName="SHA-512" hashValue="K1qrFof9oiOrS7awWU6bLifEo/XW8aLQoMz+YtnnhLlLQl7dIres1HFsH75Dxi8fgwByzTuB3MzgmVOU4htTpQ==" saltValue="apvi/d7twS8g7ln2x8TgBw==" spinCount="100000" sheet="1" selectLockedCells="1" autoFilter="0"/>
  <autoFilter ref="B7:BD102" xr:uid="{00000000-0009-0000-0000-000008000000}">
    <filterColumn colId="4">
      <customFilters>
        <customFilter operator="notEqual" val=" "/>
      </customFilters>
    </filterColumn>
  </autoFilter>
  <mergeCells count="48">
    <mergeCell ref="BD102:BD103"/>
    <mergeCell ref="AG103:BC103"/>
    <mergeCell ref="P1:AB1"/>
    <mergeCell ref="AB102:AF102"/>
    <mergeCell ref="AG102:AJ102"/>
    <mergeCell ref="AK102:AN102"/>
    <mergeCell ref="AO102:AQ102"/>
    <mergeCell ref="AR102:AT102"/>
    <mergeCell ref="AU102:AW102"/>
    <mergeCell ref="AR3:AT3"/>
    <mergeCell ref="BD4:BD5"/>
    <mergeCell ref="Y5:AF5"/>
    <mergeCell ref="AA6:AB6"/>
    <mergeCell ref="AV4:AV5"/>
    <mergeCell ref="AW4:AW5"/>
    <mergeCell ref="AU4:AU5"/>
    <mergeCell ref="AX102:AZ102"/>
    <mergeCell ref="BA102:BC102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hyperlinks>
    <hyperlink ref="B1:C1" location="Inici!A1" display="Inici" xr:uid="{00000000-0004-0000-08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BB587C-753D-4E37-9AA4-053026677FDF}">
          <x14:formula1>
            <xm:f>Tablas!$B$5:$B$40</xm:f>
          </x14:formula1>
          <xm:sqref>H8:H100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42" filterMode="1">
    <pageSetUpPr fitToPage="1"/>
  </sheetPr>
  <dimension ref="A1:BD57"/>
  <sheetViews>
    <sheetView workbookViewId="0">
      <pane xSplit="6" ySplit="7" topLeftCell="G20" activePane="bottomRight" state="frozen"/>
      <selection sqref="A1:AE1"/>
      <selection pane="topRight" sqref="A1:AE1"/>
      <selection pane="bottomLeft" sqref="A1:AE1"/>
      <selection pane="bottomRight" activeCell="G8" sqref="G8:G27"/>
    </sheetView>
  </sheetViews>
  <sheetFormatPr baseColWidth="10" defaultColWidth="11.42578125" defaultRowHeight="15"/>
  <cols>
    <col min="1" max="1" width="2.85546875" style="2" customWidth="1"/>
    <col min="2" max="2" width="32.42578125" style="2" customWidth="1"/>
    <col min="3" max="3" width="18.5703125" style="2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7.7109375" style="2" bestFit="1" customWidth="1"/>
    <col min="8" max="8" width="14.1406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5.425781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7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8.42578125" style="2" bestFit="1" customWidth="1"/>
    <col min="42" max="42" width="5.85546875" style="2" customWidth="1"/>
    <col min="43" max="43" width="9.5703125" style="2" bestFit="1" customWidth="1"/>
    <col min="44" max="44" width="7.140625" style="2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Estudio'!D11</f>
        <v>Zona Esportiva Districte V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08" t="str">
        <f>'1'!AK3</f>
        <v>Vidres perimetre</v>
      </c>
      <c r="AL3" s="308"/>
      <c r="AM3" s="308"/>
      <c r="AN3" s="30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'1'!BA3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+L53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Estudio'!H11</f>
        <v>11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+'1'!AM4:AM5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BD53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1" t="s">
        <v>22</v>
      </c>
      <c r="C6" s="141" t="s">
        <v>8</v>
      </c>
      <c r="D6" s="141" t="s">
        <v>5</v>
      </c>
      <c r="E6" s="141" t="s">
        <v>23</v>
      </c>
      <c r="F6" s="141" t="s">
        <v>9</v>
      </c>
      <c r="G6" s="141" t="s">
        <v>24</v>
      </c>
      <c r="H6" s="141" t="s">
        <v>25</v>
      </c>
      <c r="I6" s="117"/>
      <c r="J6" s="117"/>
      <c r="K6" s="141" t="s">
        <v>26</v>
      </c>
      <c r="L6" s="141" t="s">
        <v>27</v>
      </c>
      <c r="M6" s="141" t="s">
        <v>28</v>
      </c>
      <c r="N6" s="141" t="s">
        <v>29</v>
      </c>
      <c r="O6" s="141" t="s">
        <v>30</v>
      </c>
      <c r="P6" s="141" t="s">
        <v>31</v>
      </c>
      <c r="Q6" s="141"/>
      <c r="R6" s="141" t="s">
        <v>37</v>
      </c>
      <c r="S6" s="141"/>
      <c r="T6" s="141" t="s">
        <v>38</v>
      </c>
      <c r="U6" s="141" t="s">
        <v>32</v>
      </c>
      <c r="V6" s="141" t="s">
        <v>33</v>
      </c>
      <c r="W6" s="141" t="s">
        <v>52</v>
      </c>
      <c r="X6" s="141" t="s">
        <v>34</v>
      </c>
      <c r="Y6" s="141" t="s">
        <v>10</v>
      </c>
      <c r="Z6" s="141" t="s">
        <v>35</v>
      </c>
      <c r="AA6" s="334" t="s">
        <v>36</v>
      </c>
      <c r="AB6" s="335"/>
      <c r="AC6" s="309" t="s">
        <v>39</v>
      </c>
      <c r="AD6" s="310"/>
      <c r="AE6" s="309" t="s">
        <v>40</v>
      </c>
      <c r="AF6" s="311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129</v>
      </c>
      <c r="AS6" s="25" t="str">
        <f>+'1'!AS6</f>
        <v>H/V</v>
      </c>
      <c r="AT6" s="25" t="str">
        <f>+'1'!AT6</f>
        <v>Hores/mes</v>
      </c>
      <c r="AU6" s="25" t="s">
        <v>130</v>
      </c>
      <c r="AV6" s="25" t="str">
        <f>+'1'!AV6</f>
        <v>H/V</v>
      </c>
      <c r="AW6" s="25" t="str">
        <f>+'1'!AW6</f>
        <v>Hores/mes</v>
      </c>
      <c r="AX6" s="25" t="s">
        <v>131</v>
      </c>
      <c r="AY6" s="25" t="str">
        <f>+'1'!AY6</f>
        <v>H/V</v>
      </c>
      <c r="AZ6" s="25" t="str">
        <f>+'1'!AZ6</f>
        <v>Hores/mes</v>
      </c>
      <c r="BA6" s="25" t="s">
        <v>132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40"/>
      <c r="X7" s="117"/>
      <c r="Y7" s="117"/>
      <c r="Z7" s="117"/>
      <c r="AA7" s="117"/>
      <c r="AB7" s="117"/>
      <c r="AC7" s="117"/>
      <c r="AD7" s="117"/>
      <c r="AE7" s="117"/>
      <c r="AF7" s="117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85" t="s">
        <v>179</v>
      </c>
      <c r="C8" s="286" t="s">
        <v>305</v>
      </c>
      <c r="D8" s="281" t="s">
        <v>445</v>
      </c>
      <c r="E8" s="287" t="s">
        <v>126</v>
      </c>
      <c r="F8" s="36">
        <v>140</v>
      </c>
      <c r="G8" s="72"/>
      <c r="H8" s="71" t="s">
        <v>107</v>
      </c>
      <c r="I8" s="73">
        <f>IF(H8=Tablas!$B$5,Tablas!$C$5,VLOOKUP(H8,Tablas!$B$5:$D$40,2,FALSE))</f>
        <v>13</v>
      </c>
      <c r="J8" s="70">
        <f>IF(I8=0,"",VLOOKUP(I8,Tablas!$C$5:$D$40,2,FALSE))</f>
        <v>26.071666666666669</v>
      </c>
      <c r="K8" s="37" t="str">
        <f t="shared" ref="K8:K15" si="1">IF(G8=0,"0",F8/G8)</f>
        <v>0</v>
      </c>
      <c r="L8" s="38">
        <f t="shared" ref="L8:L27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27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27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27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27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15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15" si="8">(IF($Y8=7,$K8,)+IF($Y8=21,$K8*3,)+IF($Y8=42,$K8*6,0)+IF($Y8=28,$K8*4,0)+IF($Y8=14,$K8*2,))*S8</f>
        <v>0</v>
      </c>
      <c r="U8" s="42">
        <f t="shared" ref="U8" si="9">SUM(+L8+M8+N8+O8+P8+R8+T8)</f>
        <v>0</v>
      </c>
      <c r="V8" s="43">
        <f t="shared" ref="V8:V15" si="10">+U8*4.345</f>
        <v>0</v>
      </c>
      <c r="W8" s="190">
        <f>+$X$4</f>
        <v>11</v>
      </c>
      <c r="X8" s="44">
        <f t="shared" ref="X8" si="11">IF(V8="","",W8*V8)</f>
        <v>0</v>
      </c>
      <c r="Y8" s="45">
        <f t="shared" ref="Y8:Y15" si="12">ROUND(J8/4.3452380952381,1)</f>
        <v>6</v>
      </c>
      <c r="Z8" s="46" t="s">
        <v>0</v>
      </c>
      <c r="AA8" s="39">
        <v>1</v>
      </c>
      <c r="AB8" s="47">
        <f t="shared" ref="AB8:AB15" si="13">+IF($Z8="M",$U8,IF($Z8="MT",$U8/2,IF(Z8="MN",$U8/2,IF($Z8="MTN",$U8/3,0))))*AA8</f>
        <v>0</v>
      </c>
      <c r="AC8" s="39">
        <v>1</v>
      </c>
      <c r="AD8" s="47">
        <f t="shared" ref="AD8:AD15" si="14">+IF($Z8="T",$U8,IF($Z8="MT",$U8/2,IF($Z8="TN",$U8/2,IF($Z8="MTN",$U8/3,0))))*AC8</f>
        <v>0</v>
      </c>
      <c r="AE8" s="39">
        <v>1</v>
      </c>
      <c r="AF8" s="47">
        <f t="shared" ref="AF8:AF15" si="15">+IF($Z8="N",$U8,IF($Z8="MN",$U8/2,IF($Z8="TN",$U8/2,IF($Z8="MTN",$U8/3,0))))*AE8</f>
        <v>0</v>
      </c>
      <c r="AG8" s="184">
        <v>150</v>
      </c>
      <c r="AH8" s="191">
        <f t="shared" ref="AH8:AH15" si="16">+$AI$4</f>
        <v>12</v>
      </c>
      <c r="AI8" s="49">
        <f t="shared" ref="AI8:AI15" si="17">IF(AJ$4=0,0,(AG8/AJ$4))</f>
        <v>0</v>
      </c>
      <c r="AJ8" s="50">
        <f t="shared" ref="AJ8:AJ15" si="18">IF(AJ$4=0,0,(AI8*AI$4/12))</f>
        <v>0</v>
      </c>
      <c r="AK8" s="184">
        <v>450</v>
      </c>
      <c r="AL8" s="191">
        <f t="shared" ref="AL8:AL15" si="19">+$AM$4</f>
        <v>4</v>
      </c>
      <c r="AM8" s="49">
        <f>IF(AN$4=0,0,(AK8/AN$4))</f>
        <v>0</v>
      </c>
      <c r="AN8" s="50">
        <f>IF(AN$4=0,0,(AM8*AM$4/12))</f>
        <v>0</v>
      </c>
      <c r="AO8" s="184">
        <v>140</v>
      </c>
      <c r="AP8" s="49">
        <f t="shared" ref="AP8:AP15" si="20">IF(AQ$4=0,0,(AO8/AQ$4))</f>
        <v>0</v>
      </c>
      <c r="AQ8" s="50">
        <f t="shared" ref="AQ8:AQ15" si="21">IF(AQ$4=0,0,(AP8*AP$4/12))</f>
        <v>0</v>
      </c>
      <c r="AR8" s="184"/>
      <c r="AS8" s="49">
        <f t="shared" ref="AS8:AS15" si="22">IF(AT$4=0,0,(AR8/AT$4))</f>
        <v>0</v>
      </c>
      <c r="AT8" s="50">
        <f t="shared" ref="AT8:AT15" si="23">IF(AT$4=0,0,(AS8*AS$4/12))</f>
        <v>0</v>
      </c>
      <c r="AU8" s="62"/>
      <c r="AV8" s="49">
        <f t="shared" ref="AV8:AV15" si="24">IF(AW$4=0,0,(AU8/AW$4))</f>
        <v>0</v>
      </c>
      <c r="AW8" s="50">
        <f t="shared" ref="AW8:AW15" si="25">IF(AW$4=0,0,(AV8*AV$4/12))</f>
        <v>0</v>
      </c>
      <c r="AX8" s="184">
        <v>140</v>
      </c>
      <c r="AY8" s="49">
        <f t="shared" ref="AY8:AY15" si="26">IF(AZ$4=0,0,(AX8/AZ$4))</f>
        <v>0</v>
      </c>
      <c r="AZ8" s="50">
        <f t="shared" ref="AZ8:AZ15" si="27">IF(AZ$4=0,0,(AY8*AY$4/12))</f>
        <v>0</v>
      </c>
      <c r="BA8" s="184"/>
      <c r="BB8" s="49">
        <f t="shared" ref="BB8:BB15" si="28">IF(BC$4=0,0,(BA8/BC$4))</f>
        <v>0</v>
      </c>
      <c r="BC8" s="50">
        <f t="shared" ref="BC8:BC15" si="29">IF(BC$4=0,0,(BB8*BB$4/12))</f>
        <v>0</v>
      </c>
      <c r="BD8" s="51">
        <f t="shared" ref="BD8:BD15" si="30">+AJ8+AN8+AQ8+AT8+AW8+AZ8+BC8</f>
        <v>0</v>
      </c>
    </row>
    <row r="9" spans="1:56">
      <c r="A9" s="32"/>
      <c r="B9" s="285" t="s">
        <v>179</v>
      </c>
      <c r="C9" s="286" t="s">
        <v>305</v>
      </c>
      <c r="D9" s="281" t="s">
        <v>446</v>
      </c>
      <c r="E9" s="287" t="s">
        <v>126</v>
      </c>
      <c r="F9" s="36">
        <v>110</v>
      </c>
      <c r="G9" s="72"/>
      <c r="H9" s="71" t="s">
        <v>107</v>
      </c>
      <c r="I9" s="73">
        <f>IF(H9=Tablas!$B$5,Tablas!$C$5,VLOOKUP(H9,Tablas!$B$5:$D$40,2,FALSE))</f>
        <v>13</v>
      </c>
      <c r="J9" s="70">
        <f>IF(I9=0,"",VLOOKUP(I9,Tablas!$C$5:$D$40,2,FALSE))</f>
        <v>26.071666666666669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ref="U9:U10" si="31">SUM(+L9+M9+N9+O9+P9+R9+T9)</f>
        <v>0</v>
      </c>
      <c r="V9" s="43">
        <f t="shared" si="10"/>
        <v>0</v>
      </c>
      <c r="W9" s="190">
        <f t="shared" ref="W9:W52" si="32">+$X$4</f>
        <v>11</v>
      </c>
      <c r="X9" s="44">
        <f t="shared" ref="X9:X15" si="33">IF(V9="","",$X$4*V9)</f>
        <v>0</v>
      </c>
      <c r="Y9" s="45">
        <f t="shared" si="12"/>
        <v>6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/>
      <c r="AL9" s="191">
        <f t="shared" si="19"/>
        <v>4</v>
      </c>
      <c r="AM9" s="49">
        <f t="shared" ref="AM9:AM15" si="34">IF(AN$4=0,0,(AK9/AN$4))</f>
        <v>0</v>
      </c>
      <c r="AN9" s="50">
        <f t="shared" ref="AN9:AN15" si="35">IF(AN$4=0,0,(AM9*AM$4/12))</f>
        <v>0</v>
      </c>
      <c r="AO9" s="184">
        <v>110</v>
      </c>
      <c r="AP9" s="49">
        <f t="shared" si="20"/>
        <v>0</v>
      </c>
      <c r="AQ9" s="50">
        <f t="shared" si="21"/>
        <v>0</v>
      </c>
      <c r="AR9" s="184"/>
      <c r="AS9" s="49">
        <f t="shared" si="22"/>
        <v>0</v>
      </c>
      <c r="AT9" s="50">
        <f t="shared" si="23"/>
        <v>0</v>
      </c>
      <c r="AU9" s="62"/>
      <c r="AV9" s="49">
        <f t="shared" si="24"/>
        <v>0</v>
      </c>
      <c r="AW9" s="50">
        <f t="shared" si="25"/>
        <v>0</v>
      </c>
      <c r="AX9" s="184">
        <v>110</v>
      </c>
      <c r="AY9" s="49">
        <f t="shared" si="26"/>
        <v>0</v>
      </c>
      <c r="AZ9" s="50">
        <f t="shared" si="27"/>
        <v>0</v>
      </c>
      <c r="BA9" s="184"/>
      <c r="BB9" s="49">
        <f t="shared" si="28"/>
        <v>0</v>
      </c>
      <c r="BC9" s="50">
        <f t="shared" si="29"/>
        <v>0</v>
      </c>
      <c r="BD9" s="51">
        <f t="shared" si="30"/>
        <v>0</v>
      </c>
    </row>
    <row r="10" spans="1:56">
      <c r="A10" s="32"/>
      <c r="B10" s="285" t="s">
        <v>179</v>
      </c>
      <c r="C10" s="286" t="s">
        <v>305</v>
      </c>
      <c r="D10" s="281" t="s">
        <v>447</v>
      </c>
      <c r="E10" s="287" t="s">
        <v>126</v>
      </c>
      <c r="F10" s="36">
        <v>80</v>
      </c>
      <c r="G10" s="72"/>
      <c r="H10" s="71" t="s">
        <v>91</v>
      </c>
      <c r="I10" s="73">
        <f>IF(H10=Tablas!$B$5,Tablas!$C$5,VLOOKUP(H10,Tablas!$B$5:$D$40,2,FALSE))</f>
        <v>26</v>
      </c>
      <c r="J10" s="70">
        <f>IF(I10=0,"",VLOOKUP(I10,Tablas!$C$5:$D$40,2,FALSE))</f>
        <v>4.3452380952380958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31"/>
        <v>0</v>
      </c>
      <c r="V10" s="43">
        <f t="shared" si="10"/>
        <v>0</v>
      </c>
      <c r="W10" s="190">
        <f t="shared" si="32"/>
        <v>11</v>
      </c>
      <c r="X10" s="44">
        <f t="shared" si="33"/>
        <v>0</v>
      </c>
      <c r="Y10" s="45">
        <f t="shared" si="12"/>
        <v>1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34"/>
        <v>0</v>
      </c>
      <c r="AN10" s="50">
        <f t="shared" si="35"/>
        <v>0</v>
      </c>
      <c r="AO10" s="184">
        <v>80</v>
      </c>
      <c r="AP10" s="49">
        <f t="shared" si="20"/>
        <v>0</v>
      </c>
      <c r="AQ10" s="50">
        <f t="shared" si="21"/>
        <v>0</v>
      </c>
      <c r="AR10" s="184">
        <v>20</v>
      </c>
      <c r="AS10" s="49">
        <f t="shared" si="22"/>
        <v>0</v>
      </c>
      <c r="AT10" s="50">
        <f t="shared" si="23"/>
        <v>0</v>
      </c>
      <c r="AU10" s="62"/>
      <c r="AV10" s="49">
        <f t="shared" si="24"/>
        <v>0</v>
      </c>
      <c r="AW10" s="50">
        <f t="shared" si="25"/>
        <v>0</v>
      </c>
      <c r="AX10" s="184">
        <v>80</v>
      </c>
      <c r="AY10" s="49">
        <f t="shared" si="26"/>
        <v>0</v>
      </c>
      <c r="AZ10" s="50">
        <f t="shared" si="27"/>
        <v>0</v>
      </c>
      <c r="BA10" s="184"/>
      <c r="BB10" s="49">
        <f t="shared" si="28"/>
        <v>0</v>
      </c>
      <c r="BC10" s="50">
        <f t="shared" si="29"/>
        <v>0</v>
      </c>
      <c r="BD10" s="51">
        <f t="shared" si="30"/>
        <v>0</v>
      </c>
    </row>
    <row r="11" spans="1:56">
      <c r="A11" s="32"/>
      <c r="B11" s="285" t="s">
        <v>179</v>
      </c>
      <c r="C11" s="286" t="s">
        <v>305</v>
      </c>
      <c r="D11" s="281" t="s">
        <v>448</v>
      </c>
      <c r="E11" s="287" t="s">
        <v>126</v>
      </c>
      <c r="F11" s="36">
        <v>60</v>
      </c>
      <c r="G11" s="72"/>
      <c r="H11" s="71" t="s">
        <v>101</v>
      </c>
      <c r="I11" s="73">
        <f>IF(H11=Tablas!$B$5,Tablas!$C$5,VLOOKUP(H11,Tablas!$B$5:$D$40,2,FALSE))</f>
        <v>7</v>
      </c>
      <c r="J11" s="70">
        <f>IF(I11=0,"",VLOOKUP(I11,Tablas!$C$5:$D$40,2,FALSE))</f>
        <v>30.416666666666668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ref="U11:U15" si="36">SUM(+L11+M11+N11+O11+P11+R11+T11)</f>
        <v>0</v>
      </c>
      <c r="V11" s="43">
        <f t="shared" si="10"/>
        <v>0</v>
      </c>
      <c r="W11" s="190">
        <f t="shared" si="32"/>
        <v>11</v>
      </c>
      <c r="X11" s="44">
        <f t="shared" si="33"/>
        <v>0</v>
      </c>
      <c r="Y11" s="45">
        <f t="shared" si="12"/>
        <v>7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34"/>
        <v>0</v>
      </c>
      <c r="AN11" s="50">
        <f t="shared" si="35"/>
        <v>0</v>
      </c>
      <c r="AO11" s="184">
        <v>60</v>
      </c>
      <c r="AP11" s="49">
        <f t="shared" si="20"/>
        <v>0</v>
      </c>
      <c r="AQ11" s="50">
        <f t="shared" si="21"/>
        <v>0</v>
      </c>
      <c r="AR11" s="184"/>
      <c r="AS11" s="49">
        <f t="shared" si="22"/>
        <v>0</v>
      </c>
      <c r="AT11" s="50">
        <f t="shared" si="23"/>
        <v>0</v>
      </c>
      <c r="AU11" s="62"/>
      <c r="AV11" s="49">
        <f t="shared" si="24"/>
        <v>0</v>
      </c>
      <c r="AW11" s="50">
        <f t="shared" si="25"/>
        <v>0</v>
      </c>
      <c r="AX11" s="184">
        <v>60</v>
      </c>
      <c r="AY11" s="49">
        <f t="shared" si="26"/>
        <v>0</v>
      </c>
      <c r="AZ11" s="50">
        <f t="shared" si="27"/>
        <v>0</v>
      </c>
      <c r="BA11" s="184"/>
      <c r="BB11" s="49">
        <f t="shared" si="28"/>
        <v>0</v>
      </c>
      <c r="BC11" s="50">
        <f t="shared" si="29"/>
        <v>0</v>
      </c>
      <c r="BD11" s="51">
        <f t="shared" si="30"/>
        <v>0</v>
      </c>
    </row>
    <row r="12" spans="1:56">
      <c r="A12" s="32"/>
      <c r="B12" s="285" t="s">
        <v>179</v>
      </c>
      <c r="C12" s="286" t="s">
        <v>305</v>
      </c>
      <c r="D12" s="281" t="s">
        <v>308</v>
      </c>
      <c r="E12" s="287" t="s">
        <v>126</v>
      </c>
      <c r="F12" s="36">
        <v>30</v>
      </c>
      <c r="G12" s="72"/>
      <c r="H12" s="71" t="s">
        <v>101</v>
      </c>
      <c r="I12" s="73">
        <f>IF(H12=Tablas!$B$5,Tablas!$C$5,VLOOKUP(H12,Tablas!$B$5:$D$40,2,FALSE))</f>
        <v>7</v>
      </c>
      <c r="J12" s="70">
        <f>IF(I12=0,"",VLOOKUP(I12,Tablas!$C$5:$D$40,2,FALSE))</f>
        <v>30.416666666666668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36"/>
        <v>0</v>
      </c>
      <c r="V12" s="43">
        <f t="shared" si="10"/>
        <v>0</v>
      </c>
      <c r="W12" s="190">
        <f t="shared" si="32"/>
        <v>11</v>
      </c>
      <c r="X12" s="44">
        <f t="shared" si="33"/>
        <v>0</v>
      </c>
      <c r="Y12" s="45">
        <f t="shared" si="12"/>
        <v>7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34"/>
        <v>0</v>
      </c>
      <c r="AN12" s="50">
        <f t="shared" si="35"/>
        <v>0</v>
      </c>
      <c r="AO12" s="184">
        <v>30</v>
      </c>
      <c r="AP12" s="49">
        <f t="shared" si="20"/>
        <v>0</v>
      </c>
      <c r="AQ12" s="50">
        <f t="shared" si="21"/>
        <v>0</v>
      </c>
      <c r="AR12" s="184"/>
      <c r="AS12" s="49">
        <f t="shared" si="22"/>
        <v>0</v>
      </c>
      <c r="AT12" s="50">
        <f t="shared" si="23"/>
        <v>0</v>
      </c>
      <c r="AU12" s="62"/>
      <c r="AV12" s="49">
        <f t="shared" si="24"/>
        <v>0</v>
      </c>
      <c r="AW12" s="50">
        <f t="shared" si="25"/>
        <v>0</v>
      </c>
      <c r="AX12" s="184">
        <v>30</v>
      </c>
      <c r="AY12" s="49">
        <f t="shared" si="26"/>
        <v>0</v>
      </c>
      <c r="AZ12" s="50">
        <f t="shared" si="27"/>
        <v>0</v>
      </c>
      <c r="BA12" s="184"/>
      <c r="BB12" s="49">
        <f t="shared" si="28"/>
        <v>0</v>
      </c>
      <c r="BC12" s="50">
        <f t="shared" si="29"/>
        <v>0</v>
      </c>
      <c r="BD12" s="51">
        <f t="shared" si="30"/>
        <v>0</v>
      </c>
    </row>
    <row r="13" spans="1:56">
      <c r="A13" s="32"/>
      <c r="B13" s="285" t="s">
        <v>179</v>
      </c>
      <c r="C13" s="286" t="s">
        <v>305</v>
      </c>
      <c r="D13" s="281" t="s">
        <v>163</v>
      </c>
      <c r="E13" s="287" t="s">
        <v>126</v>
      </c>
      <c r="F13" s="36">
        <v>35</v>
      </c>
      <c r="G13" s="72"/>
      <c r="H13" s="71" t="s">
        <v>101</v>
      </c>
      <c r="I13" s="73">
        <f>IF(H13=Tablas!$B$5,Tablas!$C$5,VLOOKUP(H13,Tablas!$B$5:$D$40,2,FALSE))</f>
        <v>7</v>
      </c>
      <c r="J13" s="70">
        <f>IF(I13=0,"",VLOOKUP(I13,Tablas!$C$5:$D$40,2,FALSE))</f>
        <v>30.416666666666668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36"/>
        <v>0</v>
      </c>
      <c r="V13" s="43">
        <f t="shared" si="10"/>
        <v>0</v>
      </c>
      <c r="W13" s="190">
        <f t="shared" si="32"/>
        <v>11</v>
      </c>
      <c r="X13" s="44">
        <f t="shared" si="33"/>
        <v>0</v>
      </c>
      <c r="Y13" s="45">
        <f t="shared" si="12"/>
        <v>7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/>
      <c r="AL13" s="191">
        <f t="shared" si="19"/>
        <v>4</v>
      </c>
      <c r="AM13" s="49">
        <f t="shared" si="34"/>
        <v>0</v>
      </c>
      <c r="AN13" s="50">
        <f t="shared" si="35"/>
        <v>0</v>
      </c>
      <c r="AO13" s="184">
        <v>35</v>
      </c>
      <c r="AP13" s="49">
        <f t="shared" si="20"/>
        <v>0</v>
      </c>
      <c r="AQ13" s="50">
        <f t="shared" si="21"/>
        <v>0</v>
      </c>
      <c r="AR13" s="184"/>
      <c r="AS13" s="49">
        <f t="shared" si="22"/>
        <v>0</v>
      </c>
      <c r="AT13" s="50">
        <f t="shared" si="23"/>
        <v>0</v>
      </c>
      <c r="AU13" s="62"/>
      <c r="AV13" s="49">
        <f t="shared" si="24"/>
        <v>0</v>
      </c>
      <c r="AW13" s="50">
        <f t="shared" si="25"/>
        <v>0</v>
      </c>
      <c r="AX13" s="184">
        <v>35</v>
      </c>
      <c r="AY13" s="49">
        <f t="shared" si="26"/>
        <v>0</v>
      </c>
      <c r="AZ13" s="50">
        <f t="shared" si="27"/>
        <v>0</v>
      </c>
      <c r="BA13" s="184"/>
      <c r="BB13" s="49">
        <f t="shared" si="28"/>
        <v>0</v>
      </c>
      <c r="BC13" s="50">
        <f t="shared" si="29"/>
        <v>0</v>
      </c>
      <c r="BD13" s="51">
        <f t="shared" si="30"/>
        <v>0</v>
      </c>
    </row>
    <row r="14" spans="1:56">
      <c r="A14" s="32"/>
      <c r="B14" s="285" t="s">
        <v>179</v>
      </c>
      <c r="C14" s="286" t="s">
        <v>305</v>
      </c>
      <c r="D14" s="281" t="s">
        <v>164</v>
      </c>
      <c r="E14" s="287" t="s">
        <v>126</v>
      </c>
      <c r="F14" s="36">
        <v>35</v>
      </c>
      <c r="G14" s="72"/>
      <c r="H14" s="71" t="s">
        <v>101</v>
      </c>
      <c r="I14" s="73">
        <f>IF(H14=Tablas!$B$5,Tablas!$C$5,VLOOKUP(H14,Tablas!$B$5:$D$40,2,FALSE))</f>
        <v>7</v>
      </c>
      <c r="J14" s="70">
        <f>IF(I14=0,"",VLOOKUP(I14,Tablas!$C$5:$D$40,2,FALSE))</f>
        <v>30.416666666666668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36"/>
        <v>0</v>
      </c>
      <c r="V14" s="43">
        <f t="shared" si="10"/>
        <v>0</v>
      </c>
      <c r="W14" s="190">
        <f t="shared" si="32"/>
        <v>11</v>
      </c>
      <c r="X14" s="44">
        <f t="shared" si="33"/>
        <v>0</v>
      </c>
      <c r="Y14" s="45">
        <f t="shared" si="12"/>
        <v>7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34"/>
        <v>0</v>
      </c>
      <c r="AN14" s="50">
        <f t="shared" si="35"/>
        <v>0</v>
      </c>
      <c r="AO14" s="184">
        <v>35</v>
      </c>
      <c r="AP14" s="49">
        <f t="shared" si="20"/>
        <v>0</v>
      </c>
      <c r="AQ14" s="50">
        <f t="shared" si="21"/>
        <v>0</v>
      </c>
      <c r="AR14" s="184"/>
      <c r="AS14" s="49">
        <f t="shared" si="22"/>
        <v>0</v>
      </c>
      <c r="AT14" s="50">
        <f t="shared" si="23"/>
        <v>0</v>
      </c>
      <c r="AU14" s="62"/>
      <c r="AV14" s="49">
        <f t="shared" si="24"/>
        <v>0</v>
      </c>
      <c r="AW14" s="50">
        <f t="shared" si="25"/>
        <v>0</v>
      </c>
      <c r="AX14" s="184">
        <v>35</v>
      </c>
      <c r="AY14" s="49">
        <f t="shared" si="26"/>
        <v>0</v>
      </c>
      <c r="AZ14" s="50">
        <f t="shared" si="27"/>
        <v>0</v>
      </c>
      <c r="BA14" s="184"/>
      <c r="BB14" s="49">
        <f t="shared" si="28"/>
        <v>0</v>
      </c>
      <c r="BC14" s="50">
        <f t="shared" si="29"/>
        <v>0</v>
      </c>
      <c r="BD14" s="51">
        <f t="shared" si="30"/>
        <v>0</v>
      </c>
    </row>
    <row r="15" spans="1:56">
      <c r="A15" s="32"/>
      <c r="B15" s="285" t="s">
        <v>179</v>
      </c>
      <c r="C15" s="286" t="s">
        <v>305</v>
      </c>
      <c r="D15" s="281" t="s">
        <v>165</v>
      </c>
      <c r="E15" s="287" t="s">
        <v>126</v>
      </c>
      <c r="F15" s="36">
        <v>35</v>
      </c>
      <c r="G15" s="72"/>
      <c r="H15" s="71" t="s">
        <v>101</v>
      </c>
      <c r="I15" s="73">
        <f>IF(H15=Tablas!$B$5,Tablas!$C$5,VLOOKUP(H15,Tablas!$B$5:$D$40,2,FALSE))</f>
        <v>7</v>
      </c>
      <c r="J15" s="70">
        <f>IF(I15=0,"",VLOOKUP(I15,Tablas!$C$5:$D$40,2,FALSE))</f>
        <v>30.416666666666668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36"/>
        <v>0</v>
      </c>
      <c r="V15" s="43">
        <f t="shared" si="10"/>
        <v>0</v>
      </c>
      <c r="W15" s="190">
        <f t="shared" si="32"/>
        <v>11</v>
      </c>
      <c r="X15" s="44">
        <f t="shared" si="33"/>
        <v>0</v>
      </c>
      <c r="Y15" s="45">
        <f t="shared" si="12"/>
        <v>7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34"/>
        <v>0</v>
      </c>
      <c r="AN15" s="50">
        <f t="shared" si="35"/>
        <v>0</v>
      </c>
      <c r="AO15" s="184">
        <v>35</v>
      </c>
      <c r="AP15" s="49">
        <f t="shared" si="20"/>
        <v>0</v>
      </c>
      <c r="AQ15" s="50">
        <f t="shared" si="21"/>
        <v>0</v>
      </c>
      <c r="AR15" s="184"/>
      <c r="AS15" s="49">
        <f t="shared" si="22"/>
        <v>0</v>
      </c>
      <c r="AT15" s="50">
        <f t="shared" si="23"/>
        <v>0</v>
      </c>
      <c r="AU15" s="62"/>
      <c r="AV15" s="49">
        <f t="shared" si="24"/>
        <v>0</v>
      </c>
      <c r="AW15" s="50">
        <f t="shared" si="25"/>
        <v>0</v>
      </c>
      <c r="AX15" s="184">
        <v>35</v>
      </c>
      <c r="AY15" s="49">
        <f t="shared" si="26"/>
        <v>0</v>
      </c>
      <c r="AZ15" s="50">
        <f t="shared" si="27"/>
        <v>0</v>
      </c>
      <c r="BA15" s="184"/>
      <c r="BB15" s="49">
        <f t="shared" si="28"/>
        <v>0</v>
      </c>
      <c r="BC15" s="50">
        <f t="shared" si="29"/>
        <v>0</v>
      </c>
      <c r="BD15" s="51">
        <f t="shared" si="30"/>
        <v>0</v>
      </c>
    </row>
    <row r="16" spans="1:56">
      <c r="A16" s="32"/>
      <c r="B16" s="285" t="s">
        <v>179</v>
      </c>
      <c r="C16" s="286" t="s">
        <v>305</v>
      </c>
      <c r="D16" s="281" t="s">
        <v>166</v>
      </c>
      <c r="E16" s="287" t="s">
        <v>126</v>
      </c>
      <c r="F16" s="36">
        <v>35</v>
      </c>
      <c r="G16" s="72"/>
      <c r="H16" s="71" t="s">
        <v>101</v>
      </c>
      <c r="I16" s="73">
        <f>IF(H16=Tablas!$B$5,Tablas!$C$5,VLOOKUP(H16,Tablas!$B$5:$D$40,2,FALSE))</f>
        <v>7</v>
      </c>
      <c r="J16" s="70">
        <f>IF(I16=0,"",VLOOKUP(I16,Tablas!$C$5:$D$40,2,FALSE))</f>
        <v>30.416666666666668</v>
      </c>
      <c r="K16" s="37" t="str">
        <f t="shared" ref="K16:K52" si="37">IF(G16=0,"0",F16/G16)</f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ref="R16:R52" si="38">(IF($Y16=6,$K16,)+IF($Y16=7,$K16,)+IF($Y16=12,$K16*2,)+IF($Y16=18,$K16*3,)+IF($Y16=28,$K16*4,0)+IF($Y16=21,$K16*3,)+IF($Y16=42,$K16*6,0)+IF($Y16=14,$K16*2,))*Q16</f>
        <v>0</v>
      </c>
      <c r="S16" s="39">
        <v>1</v>
      </c>
      <c r="T16" s="41">
        <f t="shared" ref="T16:T52" si="39">(IF($Y16=7,$K16,)+IF($Y16=21,$K16*3,)+IF($Y16=42,$K16*6,0)+IF($Y16=28,$K16*4,0)+IF($Y16=14,$K16*2,))*S16</f>
        <v>0</v>
      </c>
      <c r="U16" s="42">
        <f t="shared" ref="U16:U52" si="40">SUM(+L16+M16+N16+O16+P16+R16+T16)</f>
        <v>0</v>
      </c>
      <c r="V16" s="43">
        <f t="shared" ref="V16:V52" si="41">+U16*4.345</f>
        <v>0</v>
      </c>
      <c r="W16" s="190">
        <f t="shared" si="32"/>
        <v>11</v>
      </c>
      <c r="X16" s="44">
        <f t="shared" ref="X16:X52" si="42">IF(V16="","",$X$4*V16)</f>
        <v>0</v>
      </c>
      <c r="Y16" s="45">
        <f t="shared" ref="Y16:Y52" si="43">ROUND(J16/4.3452380952381,1)</f>
        <v>7</v>
      </c>
      <c r="Z16" s="46" t="s">
        <v>0</v>
      </c>
      <c r="AA16" s="39">
        <v>1</v>
      </c>
      <c r="AB16" s="47">
        <f t="shared" ref="AB16:AB52" si="44">+IF($Z16="M",$U16,IF($Z16="MT",$U16/2,IF(Z16="MN",$U16/2,IF($Z16="MTN",$U16/3,0))))*AA16</f>
        <v>0</v>
      </c>
      <c r="AC16" s="39">
        <v>1</v>
      </c>
      <c r="AD16" s="47">
        <f t="shared" ref="AD16:AD52" si="45">+IF($Z16="T",$U16,IF($Z16="MT",$U16/2,IF($Z16="TN",$U16/2,IF($Z16="MTN",$U16/3,0))))*AC16</f>
        <v>0</v>
      </c>
      <c r="AE16" s="39">
        <v>1</v>
      </c>
      <c r="AF16" s="47">
        <f t="shared" ref="AF16:AF52" si="46">+IF($Z16="N",$U16,IF($Z16="MN",$U16/2,IF($Z16="TN",$U16/2,IF($Z16="MTN",$U16/3,0))))*AE16</f>
        <v>0</v>
      </c>
      <c r="AG16" s="184"/>
      <c r="AH16" s="191">
        <f t="shared" ref="AH16:AH52" si="47">+$AI$4</f>
        <v>12</v>
      </c>
      <c r="AI16" s="49">
        <f t="shared" ref="AI16:AI52" si="48">IF(AJ$4=0,0,(AG16/AJ$4))</f>
        <v>0</v>
      </c>
      <c r="AJ16" s="50">
        <f t="shared" ref="AJ16:AJ52" si="49">IF(AJ$4=0,0,(AI16*AI$4/12))</f>
        <v>0</v>
      </c>
      <c r="AK16" s="184"/>
      <c r="AL16" s="191">
        <f t="shared" ref="AL16:AL52" si="50">+$AM$4</f>
        <v>4</v>
      </c>
      <c r="AM16" s="49">
        <f t="shared" ref="AM16:AM52" si="51">IF(AN$4=0,0,(AK16/AN$4))</f>
        <v>0</v>
      </c>
      <c r="AN16" s="50">
        <f t="shared" ref="AN16:AN52" si="52">IF(AN$4=0,0,(AM16*AM$4/12))</f>
        <v>0</v>
      </c>
      <c r="AO16" s="184">
        <v>35</v>
      </c>
      <c r="AP16" s="49">
        <f t="shared" ref="AP16:AP52" si="53">IF(AQ$4=0,0,(AO16/AQ$4))</f>
        <v>0</v>
      </c>
      <c r="AQ16" s="50">
        <f t="shared" ref="AQ16:AQ52" si="54">IF(AQ$4=0,0,(AP16*AP$4/12))</f>
        <v>0</v>
      </c>
      <c r="AR16" s="184"/>
      <c r="AS16" s="49">
        <f t="shared" ref="AS16:AS52" si="55">IF(AT$4=0,0,(AR16/AT$4))</f>
        <v>0</v>
      </c>
      <c r="AT16" s="50">
        <f t="shared" ref="AT16:AT52" si="56">IF(AT$4=0,0,(AS16*AS$4/12))</f>
        <v>0</v>
      </c>
      <c r="AU16" s="62"/>
      <c r="AV16" s="49">
        <f t="shared" ref="AV16:AV52" si="57">IF(AW$4=0,0,(AU16/AW$4))</f>
        <v>0</v>
      </c>
      <c r="AW16" s="50">
        <f t="shared" ref="AW16:AW52" si="58">IF(AW$4=0,0,(AV16*AV$4/12))</f>
        <v>0</v>
      </c>
      <c r="AX16" s="184">
        <v>35</v>
      </c>
      <c r="AY16" s="49">
        <f t="shared" ref="AY16:AY52" si="59">IF(AZ$4=0,0,(AX16/AZ$4))</f>
        <v>0</v>
      </c>
      <c r="AZ16" s="50">
        <f t="shared" ref="AZ16:AZ52" si="60">IF(AZ$4=0,0,(AY16*AY$4/12))</f>
        <v>0</v>
      </c>
      <c r="BA16" s="184"/>
      <c r="BB16" s="49">
        <f t="shared" ref="BB16:BB52" si="61">IF(BC$4=0,0,(BA16/BC$4))</f>
        <v>0</v>
      </c>
      <c r="BC16" s="50">
        <f t="shared" ref="BC16:BC52" si="62">IF(BC$4=0,0,(BB16*BB$4/12))</f>
        <v>0</v>
      </c>
      <c r="BD16" s="51">
        <f t="shared" ref="BD16:BD52" si="63">+AJ16+AN16+AQ16+AT16+AW16+AZ16+BC16</f>
        <v>0</v>
      </c>
    </row>
    <row r="17" spans="1:56">
      <c r="A17" s="32"/>
      <c r="B17" s="285" t="s">
        <v>179</v>
      </c>
      <c r="C17" s="286" t="s">
        <v>305</v>
      </c>
      <c r="D17" s="281" t="s">
        <v>168</v>
      </c>
      <c r="E17" s="287" t="s">
        <v>126</v>
      </c>
      <c r="F17" s="36">
        <v>35</v>
      </c>
      <c r="G17" s="72"/>
      <c r="H17" s="71" t="s">
        <v>101</v>
      </c>
      <c r="I17" s="73">
        <f>IF(H17=Tablas!$B$5,Tablas!$C$5,VLOOKUP(H17,Tablas!$B$5:$D$40,2,FALSE))</f>
        <v>7</v>
      </c>
      <c r="J17" s="70">
        <f>IF(I17=0,"",VLOOKUP(I17,Tablas!$C$5:$D$40,2,FALSE))</f>
        <v>30.416666666666668</v>
      </c>
      <c r="K17" s="37" t="str">
        <f t="shared" si="37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38"/>
        <v>0</v>
      </c>
      <c r="S17" s="39">
        <v>1</v>
      </c>
      <c r="T17" s="41">
        <f t="shared" si="39"/>
        <v>0</v>
      </c>
      <c r="U17" s="42">
        <f t="shared" si="40"/>
        <v>0</v>
      </c>
      <c r="V17" s="43">
        <f t="shared" si="41"/>
        <v>0</v>
      </c>
      <c r="W17" s="190">
        <f t="shared" si="32"/>
        <v>11</v>
      </c>
      <c r="X17" s="44">
        <f t="shared" si="42"/>
        <v>0</v>
      </c>
      <c r="Y17" s="45">
        <f t="shared" si="43"/>
        <v>7</v>
      </c>
      <c r="Z17" s="46" t="s">
        <v>0</v>
      </c>
      <c r="AA17" s="39">
        <v>1</v>
      </c>
      <c r="AB17" s="47">
        <f t="shared" si="44"/>
        <v>0</v>
      </c>
      <c r="AC17" s="39">
        <v>1</v>
      </c>
      <c r="AD17" s="47">
        <f t="shared" si="45"/>
        <v>0</v>
      </c>
      <c r="AE17" s="39">
        <v>1</v>
      </c>
      <c r="AF17" s="47">
        <f t="shared" si="46"/>
        <v>0</v>
      </c>
      <c r="AG17" s="184"/>
      <c r="AH17" s="191">
        <f t="shared" si="47"/>
        <v>12</v>
      </c>
      <c r="AI17" s="49">
        <f t="shared" si="48"/>
        <v>0</v>
      </c>
      <c r="AJ17" s="50">
        <f t="shared" si="49"/>
        <v>0</v>
      </c>
      <c r="AK17" s="184"/>
      <c r="AL17" s="191">
        <f t="shared" si="50"/>
        <v>4</v>
      </c>
      <c r="AM17" s="49">
        <f t="shared" si="51"/>
        <v>0</v>
      </c>
      <c r="AN17" s="50">
        <f t="shared" si="52"/>
        <v>0</v>
      </c>
      <c r="AO17" s="184">
        <v>35</v>
      </c>
      <c r="AP17" s="49">
        <f t="shared" si="53"/>
        <v>0</v>
      </c>
      <c r="AQ17" s="50">
        <f t="shared" si="54"/>
        <v>0</v>
      </c>
      <c r="AR17" s="184"/>
      <c r="AS17" s="49">
        <f t="shared" si="55"/>
        <v>0</v>
      </c>
      <c r="AT17" s="50">
        <f t="shared" si="56"/>
        <v>0</v>
      </c>
      <c r="AU17" s="62"/>
      <c r="AV17" s="49">
        <f t="shared" si="57"/>
        <v>0</v>
      </c>
      <c r="AW17" s="50">
        <f t="shared" si="58"/>
        <v>0</v>
      </c>
      <c r="AX17" s="184">
        <v>35</v>
      </c>
      <c r="AY17" s="49">
        <f t="shared" si="59"/>
        <v>0</v>
      </c>
      <c r="AZ17" s="50">
        <f t="shared" si="60"/>
        <v>0</v>
      </c>
      <c r="BA17" s="184"/>
      <c r="BB17" s="49">
        <f t="shared" si="61"/>
        <v>0</v>
      </c>
      <c r="BC17" s="50">
        <f t="shared" si="62"/>
        <v>0</v>
      </c>
      <c r="BD17" s="51">
        <f t="shared" si="63"/>
        <v>0</v>
      </c>
    </row>
    <row r="18" spans="1:56">
      <c r="A18" s="32"/>
      <c r="B18" s="285" t="s">
        <v>179</v>
      </c>
      <c r="C18" s="286" t="s">
        <v>305</v>
      </c>
      <c r="D18" s="281" t="s">
        <v>169</v>
      </c>
      <c r="E18" s="287" t="s">
        <v>126</v>
      </c>
      <c r="F18" s="36">
        <v>35</v>
      </c>
      <c r="G18" s="72"/>
      <c r="H18" s="71" t="s">
        <v>101</v>
      </c>
      <c r="I18" s="73">
        <f>IF(H18=Tablas!$B$5,Tablas!$C$5,VLOOKUP(H18,Tablas!$B$5:$D$40,2,FALSE))</f>
        <v>7</v>
      </c>
      <c r="J18" s="70">
        <f>IF(I18=0,"",VLOOKUP(I18,Tablas!$C$5:$D$40,2,FALSE))</f>
        <v>30.416666666666668</v>
      </c>
      <c r="K18" s="37" t="str">
        <f t="shared" si="37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38"/>
        <v>0</v>
      </c>
      <c r="S18" s="39">
        <v>1</v>
      </c>
      <c r="T18" s="41">
        <f t="shared" si="39"/>
        <v>0</v>
      </c>
      <c r="U18" s="42">
        <f t="shared" si="40"/>
        <v>0</v>
      </c>
      <c r="V18" s="43">
        <f t="shared" si="41"/>
        <v>0</v>
      </c>
      <c r="W18" s="190">
        <f t="shared" si="32"/>
        <v>11</v>
      </c>
      <c r="X18" s="44">
        <f t="shared" si="42"/>
        <v>0</v>
      </c>
      <c r="Y18" s="45">
        <f t="shared" si="43"/>
        <v>7</v>
      </c>
      <c r="Z18" s="46" t="s">
        <v>0</v>
      </c>
      <c r="AA18" s="39">
        <v>1</v>
      </c>
      <c r="AB18" s="47">
        <f t="shared" si="44"/>
        <v>0</v>
      </c>
      <c r="AC18" s="39">
        <v>1</v>
      </c>
      <c r="AD18" s="47">
        <f t="shared" si="45"/>
        <v>0</v>
      </c>
      <c r="AE18" s="39">
        <v>1</v>
      </c>
      <c r="AF18" s="47">
        <f t="shared" si="46"/>
        <v>0</v>
      </c>
      <c r="AG18" s="184"/>
      <c r="AH18" s="191">
        <f t="shared" si="47"/>
        <v>12</v>
      </c>
      <c r="AI18" s="49">
        <f t="shared" si="48"/>
        <v>0</v>
      </c>
      <c r="AJ18" s="50">
        <f t="shared" si="49"/>
        <v>0</v>
      </c>
      <c r="AK18" s="184"/>
      <c r="AL18" s="191">
        <f t="shared" si="50"/>
        <v>4</v>
      </c>
      <c r="AM18" s="49">
        <f t="shared" si="51"/>
        <v>0</v>
      </c>
      <c r="AN18" s="50">
        <f t="shared" si="52"/>
        <v>0</v>
      </c>
      <c r="AO18" s="184">
        <v>35</v>
      </c>
      <c r="AP18" s="49">
        <f t="shared" si="53"/>
        <v>0</v>
      </c>
      <c r="AQ18" s="50">
        <f t="shared" si="54"/>
        <v>0</v>
      </c>
      <c r="AR18" s="184"/>
      <c r="AS18" s="49">
        <f t="shared" si="55"/>
        <v>0</v>
      </c>
      <c r="AT18" s="50">
        <f t="shared" si="56"/>
        <v>0</v>
      </c>
      <c r="AU18" s="62"/>
      <c r="AV18" s="49">
        <f t="shared" si="57"/>
        <v>0</v>
      </c>
      <c r="AW18" s="50">
        <f t="shared" si="58"/>
        <v>0</v>
      </c>
      <c r="AX18" s="184">
        <v>35</v>
      </c>
      <c r="AY18" s="49">
        <f t="shared" si="59"/>
        <v>0</v>
      </c>
      <c r="AZ18" s="50">
        <f t="shared" si="60"/>
        <v>0</v>
      </c>
      <c r="BA18" s="184"/>
      <c r="BB18" s="49">
        <f t="shared" si="61"/>
        <v>0</v>
      </c>
      <c r="BC18" s="50">
        <f t="shared" si="62"/>
        <v>0</v>
      </c>
      <c r="BD18" s="51">
        <f t="shared" si="63"/>
        <v>0</v>
      </c>
    </row>
    <row r="19" spans="1:56">
      <c r="A19" s="32"/>
      <c r="B19" s="285" t="s">
        <v>179</v>
      </c>
      <c r="C19" s="286" t="s">
        <v>305</v>
      </c>
      <c r="D19" s="281" t="s">
        <v>449</v>
      </c>
      <c r="E19" s="287" t="s">
        <v>126</v>
      </c>
      <c r="F19" s="36">
        <v>55</v>
      </c>
      <c r="G19" s="72"/>
      <c r="H19" s="71" t="s">
        <v>101</v>
      </c>
      <c r="I19" s="73">
        <f>IF(H19=Tablas!$B$5,Tablas!$C$5,VLOOKUP(H19,Tablas!$B$5:$D$40,2,FALSE))</f>
        <v>7</v>
      </c>
      <c r="J19" s="70">
        <f>IF(I19=0,"",VLOOKUP(I19,Tablas!$C$5:$D$40,2,FALSE))</f>
        <v>30.416666666666668</v>
      </c>
      <c r="K19" s="37" t="str">
        <f t="shared" si="37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38"/>
        <v>0</v>
      </c>
      <c r="S19" s="39">
        <v>1</v>
      </c>
      <c r="T19" s="41">
        <f t="shared" si="39"/>
        <v>0</v>
      </c>
      <c r="U19" s="42">
        <f t="shared" si="40"/>
        <v>0</v>
      </c>
      <c r="V19" s="43">
        <f t="shared" si="41"/>
        <v>0</v>
      </c>
      <c r="W19" s="190">
        <f t="shared" si="32"/>
        <v>11</v>
      </c>
      <c r="X19" s="44">
        <f t="shared" si="42"/>
        <v>0</v>
      </c>
      <c r="Y19" s="45">
        <f t="shared" si="43"/>
        <v>7</v>
      </c>
      <c r="Z19" s="46" t="s">
        <v>0</v>
      </c>
      <c r="AA19" s="39">
        <v>1</v>
      </c>
      <c r="AB19" s="47">
        <f t="shared" si="44"/>
        <v>0</v>
      </c>
      <c r="AC19" s="39">
        <v>1</v>
      </c>
      <c r="AD19" s="47">
        <f t="shared" si="45"/>
        <v>0</v>
      </c>
      <c r="AE19" s="39">
        <v>1</v>
      </c>
      <c r="AF19" s="47">
        <f t="shared" si="46"/>
        <v>0</v>
      </c>
      <c r="AG19" s="184"/>
      <c r="AH19" s="191">
        <f t="shared" si="47"/>
        <v>12</v>
      </c>
      <c r="AI19" s="49">
        <f t="shared" si="48"/>
        <v>0</v>
      </c>
      <c r="AJ19" s="50">
        <f t="shared" si="49"/>
        <v>0</v>
      </c>
      <c r="AK19" s="184"/>
      <c r="AL19" s="191">
        <f t="shared" si="50"/>
        <v>4</v>
      </c>
      <c r="AM19" s="49">
        <f t="shared" si="51"/>
        <v>0</v>
      </c>
      <c r="AN19" s="50">
        <f t="shared" si="52"/>
        <v>0</v>
      </c>
      <c r="AO19" s="184">
        <v>55</v>
      </c>
      <c r="AP19" s="49">
        <f t="shared" si="53"/>
        <v>0</v>
      </c>
      <c r="AQ19" s="50">
        <f t="shared" si="54"/>
        <v>0</v>
      </c>
      <c r="AR19" s="184"/>
      <c r="AS19" s="49">
        <f t="shared" si="55"/>
        <v>0</v>
      </c>
      <c r="AT19" s="50">
        <f t="shared" si="56"/>
        <v>0</v>
      </c>
      <c r="AU19" s="62"/>
      <c r="AV19" s="49">
        <f t="shared" si="57"/>
        <v>0</v>
      </c>
      <c r="AW19" s="50">
        <f t="shared" si="58"/>
        <v>0</v>
      </c>
      <c r="AX19" s="184">
        <v>55</v>
      </c>
      <c r="AY19" s="49">
        <f t="shared" si="59"/>
        <v>0</v>
      </c>
      <c r="AZ19" s="50">
        <f t="shared" si="60"/>
        <v>0</v>
      </c>
      <c r="BA19" s="184"/>
      <c r="BB19" s="49">
        <f t="shared" si="61"/>
        <v>0</v>
      </c>
      <c r="BC19" s="50">
        <f t="shared" si="62"/>
        <v>0</v>
      </c>
      <c r="BD19" s="51">
        <f t="shared" si="63"/>
        <v>0</v>
      </c>
    </row>
    <row r="20" spans="1:56">
      <c r="A20" s="32"/>
      <c r="B20" s="285" t="s">
        <v>179</v>
      </c>
      <c r="C20" s="286" t="s">
        <v>305</v>
      </c>
      <c r="D20" s="281" t="s">
        <v>450</v>
      </c>
      <c r="E20" s="287" t="s">
        <v>126</v>
      </c>
      <c r="F20" s="36">
        <v>55</v>
      </c>
      <c r="G20" s="72"/>
      <c r="H20" s="71" t="s">
        <v>101</v>
      </c>
      <c r="I20" s="73">
        <f>IF(H20=Tablas!$B$5,Tablas!$C$5,VLOOKUP(H20,Tablas!$B$5:$D$40,2,FALSE))</f>
        <v>7</v>
      </c>
      <c r="J20" s="70">
        <f>IF(I20=0,"",VLOOKUP(I20,Tablas!$C$5:$D$40,2,FALSE))</f>
        <v>30.416666666666668</v>
      </c>
      <c r="K20" s="37" t="str">
        <f t="shared" si="37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38"/>
        <v>0</v>
      </c>
      <c r="S20" s="39">
        <v>1</v>
      </c>
      <c r="T20" s="41">
        <f t="shared" si="39"/>
        <v>0</v>
      </c>
      <c r="U20" s="42">
        <f t="shared" si="40"/>
        <v>0</v>
      </c>
      <c r="V20" s="43">
        <f t="shared" si="41"/>
        <v>0</v>
      </c>
      <c r="W20" s="190">
        <f t="shared" si="32"/>
        <v>11</v>
      </c>
      <c r="X20" s="44">
        <f t="shared" si="42"/>
        <v>0</v>
      </c>
      <c r="Y20" s="45">
        <f t="shared" si="43"/>
        <v>7</v>
      </c>
      <c r="Z20" s="46" t="s">
        <v>0</v>
      </c>
      <c r="AA20" s="39">
        <v>1</v>
      </c>
      <c r="AB20" s="47">
        <f t="shared" si="44"/>
        <v>0</v>
      </c>
      <c r="AC20" s="39">
        <v>1</v>
      </c>
      <c r="AD20" s="47">
        <f t="shared" si="45"/>
        <v>0</v>
      </c>
      <c r="AE20" s="39">
        <v>1</v>
      </c>
      <c r="AF20" s="47">
        <f t="shared" si="46"/>
        <v>0</v>
      </c>
      <c r="AG20" s="184"/>
      <c r="AH20" s="191">
        <f t="shared" si="47"/>
        <v>12</v>
      </c>
      <c r="AI20" s="49">
        <f t="shared" si="48"/>
        <v>0</v>
      </c>
      <c r="AJ20" s="50">
        <f t="shared" si="49"/>
        <v>0</v>
      </c>
      <c r="AK20" s="184"/>
      <c r="AL20" s="191">
        <f t="shared" si="50"/>
        <v>4</v>
      </c>
      <c r="AM20" s="49">
        <f t="shared" si="51"/>
        <v>0</v>
      </c>
      <c r="AN20" s="50">
        <f t="shared" si="52"/>
        <v>0</v>
      </c>
      <c r="AO20" s="184">
        <v>55</v>
      </c>
      <c r="AP20" s="49">
        <f t="shared" si="53"/>
        <v>0</v>
      </c>
      <c r="AQ20" s="50">
        <f t="shared" si="54"/>
        <v>0</v>
      </c>
      <c r="AR20" s="184"/>
      <c r="AS20" s="49">
        <f t="shared" si="55"/>
        <v>0</v>
      </c>
      <c r="AT20" s="50">
        <f t="shared" si="56"/>
        <v>0</v>
      </c>
      <c r="AU20" s="62"/>
      <c r="AV20" s="49">
        <f t="shared" si="57"/>
        <v>0</v>
      </c>
      <c r="AW20" s="50">
        <f t="shared" si="58"/>
        <v>0</v>
      </c>
      <c r="AX20" s="184">
        <v>55</v>
      </c>
      <c r="AY20" s="49">
        <f t="shared" si="59"/>
        <v>0</v>
      </c>
      <c r="AZ20" s="50">
        <f t="shared" si="60"/>
        <v>0</v>
      </c>
      <c r="BA20" s="184"/>
      <c r="BB20" s="49">
        <f t="shared" si="61"/>
        <v>0</v>
      </c>
      <c r="BC20" s="50">
        <f t="shared" si="62"/>
        <v>0</v>
      </c>
      <c r="BD20" s="51">
        <f t="shared" si="63"/>
        <v>0</v>
      </c>
    </row>
    <row r="21" spans="1:56">
      <c r="A21" s="32"/>
      <c r="B21" s="285" t="s">
        <v>179</v>
      </c>
      <c r="C21" s="286" t="s">
        <v>305</v>
      </c>
      <c r="D21" s="281" t="s">
        <v>451</v>
      </c>
      <c r="E21" s="287" t="s">
        <v>126</v>
      </c>
      <c r="F21" s="36">
        <v>50</v>
      </c>
      <c r="G21" s="72"/>
      <c r="H21" s="71" t="s">
        <v>90</v>
      </c>
      <c r="I21" s="73">
        <f>IF(H21=Tablas!$B$5,Tablas!$C$5,VLOOKUP(H21,Tablas!$B$5:$D$40,2,FALSE))</f>
        <v>19</v>
      </c>
      <c r="J21" s="70">
        <f>IF(I21=0,"",VLOOKUP(I21,Tablas!$C$5:$D$40,2,FALSE))</f>
        <v>21.72583333333333</v>
      </c>
      <c r="K21" s="37" t="str">
        <f t="shared" si="37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38"/>
        <v>0</v>
      </c>
      <c r="S21" s="39">
        <v>1</v>
      </c>
      <c r="T21" s="41">
        <f t="shared" si="39"/>
        <v>0</v>
      </c>
      <c r="U21" s="42">
        <f t="shared" si="40"/>
        <v>0</v>
      </c>
      <c r="V21" s="43">
        <f t="shared" si="41"/>
        <v>0</v>
      </c>
      <c r="W21" s="190">
        <f t="shared" si="32"/>
        <v>11</v>
      </c>
      <c r="X21" s="44">
        <f t="shared" si="42"/>
        <v>0</v>
      </c>
      <c r="Y21" s="45">
        <f t="shared" si="43"/>
        <v>5</v>
      </c>
      <c r="Z21" s="46" t="s">
        <v>0</v>
      </c>
      <c r="AA21" s="39">
        <v>1</v>
      </c>
      <c r="AB21" s="47">
        <f t="shared" si="44"/>
        <v>0</v>
      </c>
      <c r="AC21" s="39">
        <v>1</v>
      </c>
      <c r="AD21" s="47">
        <f t="shared" si="45"/>
        <v>0</v>
      </c>
      <c r="AE21" s="39">
        <v>1</v>
      </c>
      <c r="AF21" s="47">
        <f t="shared" si="46"/>
        <v>0</v>
      </c>
      <c r="AG21" s="184"/>
      <c r="AH21" s="191">
        <f t="shared" si="47"/>
        <v>12</v>
      </c>
      <c r="AI21" s="49">
        <f t="shared" si="48"/>
        <v>0</v>
      </c>
      <c r="AJ21" s="50">
        <f t="shared" si="49"/>
        <v>0</v>
      </c>
      <c r="AK21" s="184"/>
      <c r="AL21" s="191">
        <f t="shared" si="50"/>
        <v>4</v>
      </c>
      <c r="AM21" s="49">
        <f t="shared" si="51"/>
        <v>0</v>
      </c>
      <c r="AN21" s="50">
        <f t="shared" si="52"/>
        <v>0</v>
      </c>
      <c r="AO21" s="184">
        <v>50</v>
      </c>
      <c r="AP21" s="49">
        <f t="shared" si="53"/>
        <v>0</v>
      </c>
      <c r="AQ21" s="50">
        <f t="shared" si="54"/>
        <v>0</v>
      </c>
      <c r="AR21" s="184"/>
      <c r="AS21" s="49">
        <f t="shared" si="55"/>
        <v>0</v>
      </c>
      <c r="AT21" s="50">
        <f t="shared" si="56"/>
        <v>0</v>
      </c>
      <c r="AU21" s="62"/>
      <c r="AV21" s="49">
        <f t="shared" si="57"/>
        <v>0</v>
      </c>
      <c r="AW21" s="50">
        <f t="shared" si="58"/>
        <v>0</v>
      </c>
      <c r="AX21" s="184">
        <v>50</v>
      </c>
      <c r="AY21" s="49">
        <f t="shared" si="59"/>
        <v>0</v>
      </c>
      <c r="AZ21" s="50">
        <f t="shared" si="60"/>
        <v>0</v>
      </c>
      <c r="BA21" s="184"/>
      <c r="BB21" s="49">
        <f t="shared" si="61"/>
        <v>0</v>
      </c>
      <c r="BC21" s="50">
        <f t="shared" si="62"/>
        <v>0</v>
      </c>
      <c r="BD21" s="51">
        <f t="shared" si="63"/>
        <v>0</v>
      </c>
    </row>
    <row r="22" spans="1:56">
      <c r="A22" s="32"/>
      <c r="B22" s="285" t="s">
        <v>179</v>
      </c>
      <c r="C22" s="286" t="s">
        <v>305</v>
      </c>
      <c r="D22" s="281" t="s">
        <v>452</v>
      </c>
      <c r="E22" s="287" t="s">
        <v>126</v>
      </c>
      <c r="F22" s="36">
        <v>15</v>
      </c>
      <c r="G22" s="72"/>
      <c r="H22" s="71" t="s">
        <v>101</v>
      </c>
      <c r="I22" s="73">
        <f>IF(H22=Tablas!$B$5,Tablas!$C$5,VLOOKUP(H22,Tablas!$B$5:$D$40,2,FALSE))</f>
        <v>7</v>
      </c>
      <c r="J22" s="70">
        <f>IF(I22=0,"",VLOOKUP(I22,Tablas!$C$5:$D$40,2,FALSE))</f>
        <v>30.416666666666668</v>
      </c>
      <c r="K22" s="37" t="str">
        <f t="shared" si="37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38"/>
        <v>0</v>
      </c>
      <c r="S22" s="39">
        <v>1</v>
      </c>
      <c r="T22" s="41">
        <f t="shared" si="39"/>
        <v>0</v>
      </c>
      <c r="U22" s="42">
        <f t="shared" si="40"/>
        <v>0</v>
      </c>
      <c r="V22" s="43">
        <f t="shared" si="41"/>
        <v>0</v>
      </c>
      <c r="W22" s="190">
        <f t="shared" si="32"/>
        <v>11</v>
      </c>
      <c r="X22" s="44">
        <f t="shared" si="42"/>
        <v>0</v>
      </c>
      <c r="Y22" s="45">
        <f t="shared" si="43"/>
        <v>7</v>
      </c>
      <c r="Z22" s="46" t="s">
        <v>0</v>
      </c>
      <c r="AA22" s="39">
        <v>1</v>
      </c>
      <c r="AB22" s="47">
        <f t="shared" si="44"/>
        <v>0</v>
      </c>
      <c r="AC22" s="39">
        <v>1</v>
      </c>
      <c r="AD22" s="47">
        <f t="shared" si="45"/>
        <v>0</v>
      </c>
      <c r="AE22" s="39">
        <v>1</v>
      </c>
      <c r="AF22" s="47">
        <f t="shared" si="46"/>
        <v>0</v>
      </c>
      <c r="AG22" s="184"/>
      <c r="AH22" s="191">
        <f t="shared" si="47"/>
        <v>12</v>
      </c>
      <c r="AI22" s="49">
        <f t="shared" si="48"/>
        <v>0</v>
      </c>
      <c r="AJ22" s="50">
        <f t="shared" si="49"/>
        <v>0</v>
      </c>
      <c r="AK22" s="184"/>
      <c r="AL22" s="191">
        <f t="shared" si="50"/>
        <v>4</v>
      </c>
      <c r="AM22" s="49">
        <f t="shared" si="51"/>
        <v>0</v>
      </c>
      <c r="AN22" s="50">
        <f t="shared" si="52"/>
        <v>0</v>
      </c>
      <c r="AO22" s="184">
        <v>15</v>
      </c>
      <c r="AP22" s="49">
        <f t="shared" si="53"/>
        <v>0</v>
      </c>
      <c r="AQ22" s="50">
        <f t="shared" si="54"/>
        <v>0</v>
      </c>
      <c r="AR22" s="184"/>
      <c r="AS22" s="49">
        <f t="shared" si="55"/>
        <v>0</v>
      </c>
      <c r="AT22" s="50">
        <f t="shared" si="56"/>
        <v>0</v>
      </c>
      <c r="AU22" s="62"/>
      <c r="AV22" s="49">
        <f t="shared" si="57"/>
        <v>0</v>
      </c>
      <c r="AW22" s="50">
        <f t="shared" si="58"/>
        <v>0</v>
      </c>
      <c r="AX22" s="184">
        <v>15</v>
      </c>
      <c r="AY22" s="49">
        <f t="shared" si="59"/>
        <v>0</v>
      </c>
      <c r="AZ22" s="50">
        <f t="shared" si="60"/>
        <v>0</v>
      </c>
      <c r="BA22" s="184"/>
      <c r="BB22" s="49">
        <f t="shared" si="61"/>
        <v>0</v>
      </c>
      <c r="BC22" s="50">
        <f t="shared" si="62"/>
        <v>0</v>
      </c>
      <c r="BD22" s="51">
        <f t="shared" si="63"/>
        <v>0</v>
      </c>
    </row>
    <row r="23" spans="1:56">
      <c r="A23" s="32"/>
      <c r="B23" s="285" t="s">
        <v>179</v>
      </c>
      <c r="C23" s="286" t="s">
        <v>305</v>
      </c>
      <c r="D23" s="281" t="s">
        <v>364</v>
      </c>
      <c r="E23" s="287" t="s">
        <v>126</v>
      </c>
      <c r="F23" s="36">
        <v>6</v>
      </c>
      <c r="G23" s="72"/>
      <c r="H23" s="71" t="s">
        <v>91</v>
      </c>
      <c r="I23" s="73">
        <f>IF(H23=Tablas!$B$5,Tablas!$C$5,VLOOKUP(H23,Tablas!$B$5:$D$40,2,FALSE))</f>
        <v>26</v>
      </c>
      <c r="J23" s="70">
        <f>IF(I23=0,"",VLOOKUP(I23,Tablas!$C$5:$D$40,2,FALSE))</f>
        <v>4.3452380952380958</v>
      </c>
      <c r="K23" s="37" t="str">
        <f t="shared" si="37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38"/>
        <v>0</v>
      </c>
      <c r="S23" s="39">
        <v>1</v>
      </c>
      <c r="T23" s="41">
        <f t="shared" si="39"/>
        <v>0</v>
      </c>
      <c r="U23" s="42">
        <f t="shared" si="40"/>
        <v>0</v>
      </c>
      <c r="V23" s="43">
        <f t="shared" si="41"/>
        <v>0</v>
      </c>
      <c r="W23" s="190">
        <f t="shared" si="32"/>
        <v>11</v>
      </c>
      <c r="X23" s="44">
        <f t="shared" si="42"/>
        <v>0</v>
      </c>
      <c r="Y23" s="45">
        <f t="shared" si="43"/>
        <v>1</v>
      </c>
      <c r="Z23" s="46" t="s">
        <v>0</v>
      </c>
      <c r="AA23" s="39">
        <v>1</v>
      </c>
      <c r="AB23" s="47">
        <f t="shared" si="44"/>
        <v>0</v>
      </c>
      <c r="AC23" s="39">
        <v>1</v>
      </c>
      <c r="AD23" s="47">
        <f t="shared" si="45"/>
        <v>0</v>
      </c>
      <c r="AE23" s="39">
        <v>1</v>
      </c>
      <c r="AF23" s="47">
        <f t="shared" si="46"/>
        <v>0</v>
      </c>
      <c r="AG23" s="184"/>
      <c r="AH23" s="191">
        <f t="shared" si="47"/>
        <v>12</v>
      </c>
      <c r="AI23" s="49">
        <f t="shared" si="48"/>
        <v>0</v>
      </c>
      <c r="AJ23" s="50">
        <f t="shared" si="49"/>
        <v>0</v>
      </c>
      <c r="AK23" s="184"/>
      <c r="AL23" s="191">
        <f t="shared" si="50"/>
        <v>4</v>
      </c>
      <c r="AM23" s="49">
        <f t="shared" si="51"/>
        <v>0</v>
      </c>
      <c r="AN23" s="50">
        <f t="shared" si="52"/>
        <v>0</v>
      </c>
      <c r="AO23" s="184">
        <v>6</v>
      </c>
      <c r="AP23" s="49">
        <f t="shared" si="53"/>
        <v>0</v>
      </c>
      <c r="AQ23" s="50">
        <f t="shared" si="54"/>
        <v>0</v>
      </c>
      <c r="AR23" s="184"/>
      <c r="AS23" s="49">
        <f t="shared" si="55"/>
        <v>0</v>
      </c>
      <c r="AT23" s="50">
        <f t="shared" si="56"/>
        <v>0</v>
      </c>
      <c r="AU23" s="62"/>
      <c r="AV23" s="49">
        <f t="shared" si="57"/>
        <v>0</v>
      </c>
      <c r="AW23" s="50">
        <f t="shared" si="58"/>
        <v>0</v>
      </c>
      <c r="AX23" s="184">
        <v>6</v>
      </c>
      <c r="AY23" s="49">
        <f t="shared" si="59"/>
        <v>0</v>
      </c>
      <c r="AZ23" s="50">
        <f t="shared" si="60"/>
        <v>0</v>
      </c>
      <c r="BA23" s="184"/>
      <c r="BB23" s="49">
        <f t="shared" si="61"/>
        <v>0</v>
      </c>
      <c r="BC23" s="50">
        <f t="shared" si="62"/>
        <v>0</v>
      </c>
      <c r="BD23" s="51">
        <f t="shared" si="63"/>
        <v>0</v>
      </c>
    </row>
    <row r="24" spans="1:56">
      <c r="A24" s="32"/>
      <c r="B24" s="285" t="s">
        <v>179</v>
      </c>
      <c r="C24" s="286" t="s">
        <v>305</v>
      </c>
      <c r="D24" s="281" t="s">
        <v>339</v>
      </c>
      <c r="E24" s="287" t="s">
        <v>126</v>
      </c>
      <c r="F24" s="36">
        <v>10</v>
      </c>
      <c r="G24" s="72"/>
      <c r="H24" s="71" t="s">
        <v>91</v>
      </c>
      <c r="I24" s="73">
        <f>IF(H24=Tablas!$B$5,Tablas!$C$5,VLOOKUP(H24,Tablas!$B$5:$D$40,2,FALSE))</f>
        <v>26</v>
      </c>
      <c r="J24" s="70">
        <f>IF(I24=0,"",VLOOKUP(I24,Tablas!$C$5:$D$40,2,FALSE))</f>
        <v>4.3452380952380958</v>
      </c>
      <c r="K24" s="37" t="str">
        <f t="shared" si="37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38"/>
        <v>0</v>
      </c>
      <c r="S24" s="39">
        <v>1</v>
      </c>
      <c r="T24" s="41">
        <f t="shared" si="39"/>
        <v>0</v>
      </c>
      <c r="U24" s="42">
        <f t="shared" si="40"/>
        <v>0</v>
      </c>
      <c r="V24" s="43">
        <f t="shared" si="41"/>
        <v>0</v>
      </c>
      <c r="W24" s="190">
        <f t="shared" si="32"/>
        <v>11</v>
      </c>
      <c r="X24" s="44">
        <f t="shared" si="42"/>
        <v>0</v>
      </c>
      <c r="Y24" s="45">
        <f t="shared" si="43"/>
        <v>1</v>
      </c>
      <c r="Z24" s="46" t="s">
        <v>0</v>
      </c>
      <c r="AA24" s="39">
        <v>1</v>
      </c>
      <c r="AB24" s="47">
        <f t="shared" si="44"/>
        <v>0</v>
      </c>
      <c r="AC24" s="39">
        <v>1</v>
      </c>
      <c r="AD24" s="47">
        <f t="shared" si="45"/>
        <v>0</v>
      </c>
      <c r="AE24" s="39">
        <v>1</v>
      </c>
      <c r="AF24" s="47">
        <f t="shared" si="46"/>
        <v>0</v>
      </c>
      <c r="AG24" s="184"/>
      <c r="AH24" s="191">
        <f t="shared" si="47"/>
        <v>12</v>
      </c>
      <c r="AI24" s="49">
        <f t="shared" si="48"/>
        <v>0</v>
      </c>
      <c r="AJ24" s="50">
        <f t="shared" si="49"/>
        <v>0</v>
      </c>
      <c r="AK24" s="184"/>
      <c r="AL24" s="191">
        <f t="shared" si="50"/>
        <v>4</v>
      </c>
      <c r="AM24" s="49">
        <f t="shared" si="51"/>
        <v>0</v>
      </c>
      <c r="AN24" s="50">
        <f t="shared" si="52"/>
        <v>0</v>
      </c>
      <c r="AO24" s="184">
        <v>10</v>
      </c>
      <c r="AP24" s="49">
        <f t="shared" si="53"/>
        <v>0</v>
      </c>
      <c r="AQ24" s="50">
        <f t="shared" si="54"/>
        <v>0</v>
      </c>
      <c r="AR24" s="184"/>
      <c r="AS24" s="49">
        <f t="shared" si="55"/>
        <v>0</v>
      </c>
      <c r="AT24" s="50">
        <f t="shared" si="56"/>
        <v>0</v>
      </c>
      <c r="AU24" s="62"/>
      <c r="AV24" s="49">
        <f t="shared" si="57"/>
        <v>0</v>
      </c>
      <c r="AW24" s="50">
        <f t="shared" si="58"/>
        <v>0</v>
      </c>
      <c r="AX24" s="184">
        <v>10</v>
      </c>
      <c r="AY24" s="49">
        <f t="shared" si="59"/>
        <v>0</v>
      </c>
      <c r="AZ24" s="50">
        <f t="shared" si="60"/>
        <v>0</v>
      </c>
      <c r="BA24" s="184"/>
      <c r="BB24" s="49">
        <f t="shared" si="61"/>
        <v>0</v>
      </c>
      <c r="BC24" s="50">
        <f t="shared" si="62"/>
        <v>0</v>
      </c>
      <c r="BD24" s="51">
        <f t="shared" si="63"/>
        <v>0</v>
      </c>
    </row>
    <row r="25" spans="1:56">
      <c r="A25" s="32"/>
      <c r="B25" s="285" t="s">
        <v>179</v>
      </c>
      <c r="C25" s="286" t="s">
        <v>305</v>
      </c>
      <c r="D25" s="281" t="s">
        <v>315</v>
      </c>
      <c r="E25" s="287" t="s">
        <v>126</v>
      </c>
      <c r="F25" s="36">
        <v>40</v>
      </c>
      <c r="G25" s="72"/>
      <c r="H25" s="71" t="s">
        <v>16</v>
      </c>
      <c r="I25" s="73">
        <f>IF(H25=Tablas!$B$5,Tablas!$C$5,VLOOKUP(H25,Tablas!$B$5:$D$40,2,FALSE))</f>
        <v>29</v>
      </c>
      <c r="J25" s="70">
        <f>IF(I25=0,"",VLOOKUP(I25,Tablas!$C$5:$D$40,2,FALSE))</f>
        <v>1</v>
      </c>
      <c r="K25" s="37" t="str">
        <f t="shared" ref="K25:K40" si="64">IF(G25=0,"0",F25/G25)</f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38"/>
        <v>0</v>
      </c>
      <c r="S25" s="39">
        <v>1</v>
      </c>
      <c r="T25" s="41">
        <f t="shared" si="39"/>
        <v>0</v>
      </c>
      <c r="U25" s="42">
        <f t="shared" ref="U25:U40" si="65">SUM(+L25+M25+N25+O25+P25+R25+T25)</f>
        <v>0</v>
      </c>
      <c r="V25" s="43">
        <f t="shared" ref="V25:V40" si="66">+U25*4.345</f>
        <v>0</v>
      </c>
      <c r="W25" s="190">
        <f t="shared" si="32"/>
        <v>11</v>
      </c>
      <c r="X25" s="44">
        <f t="shared" ref="X25:X40" si="67">IF(V25="","",$X$4*V25)</f>
        <v>0</v>
      </c>
      <c r="Y25" s="45">
        <f t="shared" ref="Y25:Y40" si="68">ROUND(J25/4.3452380952381,1)</f>
        <v>0.2</v>
      </c>
      <c r="Z25" s="46" t="s">
        <v>0</v>
      </c>
      <c r="AA25" s="39">
        <v>1</v>
      </c>
      <c r="AB25" s="47">
        <f t="shared" ref="AB25:AB40" si="69">+IF($Z25="M",$U25,IF($Z25="MT",$U25/2,IF(Z25="MN",$U25/2,IF($Z25="MTN",$U25/3,0))))*AA25</f>
        <v>0</v>
      </c>
      <c r="AC25" s="39">
        <v>1</v>
      </c>
      <c r="AD25" s="47">
        <f t="shared" ref="AD25:AD40" si="70">+IF($Z25="T",$U25,IF($Z25="MT",$U25/2,IF($Z25="TN",$U25/2,IF($Z25="MTN",$U25/3,0))))*AC25</f>
        <v>0</v>
      </c>
      <c r="AE25" s="39">
        <v>1</v>
      </c>
      <c r="AF25" s="47">
        <f t="shared" ref="AF25:AF40" si="71">+IF($Z25="N",$U25,IF($Z25="MN",$U25/2,IF($Z25="TN",$U25/2,IF($Z25="MTN",$U25/3,0))))*AE25</f>
        <v>0</v>
      </c>
      <c r="AG25" s="184"/>
      <c r="AH25" s="191">
        <f t="shared" si="47"/>
        <v>12</v>
      </c>
      <c r="AI25" s="49">
        <f t="shared" si="48"/>
        <v>0</v>
      </c>
      <c r="AJ25" s="50">
        <f t="shared" si="49"/>
        <v>0</v>
      </c>
      <c r="AK25" s="184"/>
      <c r="AL25" s="191">
        <f t="shared" si="50"/>
        <v>4</v>
      </c>
      <c r="AM25" s="49">
        <f t="shared" si="51"/>
        <v>0</v>
      </c>
      <c r="AN25" s="50">
        <f t="shared" si="52"/>
        <v>0</v>
      </c>
      <c r="AO25" s="184">
        <v>40</v>
      </c>
      <c r="AP25" s="49">
        <f t="shared" si="53"/>
        <v>0</v>
      </c>
      <c r="AQ25" s="50">
        <f t="shared" si="54"/>
        <v>0</v>
      </c>
      <c r="AR25" s="184"/>
      <c r="AS25" s="49">
        <f t="shared" si="55"/>
        <v>0</v>
      </c>
      <c r="AT25" s="50">
        <f t="shared" si="56"/>
        <v>0</v>
      </c>
      <c r="AU25" s="62"/>
      <c r="AV25" s="49">
        <f t="shared" si="57"/>
        <v>0</v>
      </c>
      <c r="AW25" s="50">
        <f t="shared" si="58"/>
        <v>0</v>
      </c>
      <c r="AX25" s="184">
        <v>40</v>
      </c>
      <c r="AY25" s="49">
        <f t="shared" si="59"/>
        <v>0</v>
      </c>
      <c r="AZ25" s="50">
        <f t="shared" si="60"/>
        <v>0</v>
      </c>
      <c r="BA25" s="184"/>
      <c r="BB25" s="49">
        <f t="shared" si="61"/>
        <v>0</v>
      </c>
      <c r="BC25" s="50">
        <f t="shared" si="62"/>
        <v>0</v>
      </c>
      <c r="BD25" s="51">
        <f t="shared" ref="BD25:BD40" si="72">+AJ25+AN25+AQ25+AT25+AW25+AZ25+BC25</f>
        <v>0</v>
      </c>
    </row>
    <row r="26" spans="1:56">
      <c r="A26" s="32"/>
      <c r="B26" s="285" t="s">
        <v>179</v>
      </c>
      <c r="C26" s="286" t="s">
        <v>305</v>
      </c>
      <c r="D26" s="281" t="s">
        <v>223</v>
      </c>
      <c r="E26" s="287" t="s">
        <v>126</v>
      </c>
      <c r="F26" s="36">
        <v>20</v>
      </c>
      <c r="G26" s="72"/>
      <c r="H26" s="71" t="s">
        <v>120</v>
      </c>
      <c r="I26" s="73">
        <f>IF(H26=Tablas!$B$5,Tablas!$C$5,VLOOKUP(H26,Tablas!$B$5:$D$40,2,FALSE))</f>
        <v>28</v>
      </c>
      <c r="J26" s="70">
        <f>IF(I26=0,"",VLOOKUP(I26,Tablas!$C$5:$D$40,2,FALSE))</f>
        <v>2</v>
      </c>
      <c r="K26" s="37" t="str">
        <f t="shared" si="64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38"/>
        <v>0</v>
      </c>
      <c r="S26" s="39">
        <v>1</v>
      </c>
      <c r="T26" s="41">
        <f t="shared" si="39"/>
        <v>0</v>
      </c>
      <c r="U26" s="42">
        <f t="shared" si="65"/>
        <v>0</v>
      </c>
      <c r="V26" s="43">
        <f t="shared" si="66"/>
        <v>0</v>
      </c>
      <c r="W26" s="190">
        <f t="shared" si="32"/>
        <v>11</v>
      </c>
      <c r="X26" s="44">
        <f t="shared" si="67"/>
        <v>0</v>
      </c>
      <c r="Y26" s="45">
        <f t="shared" si="68"/>
        <v>0.5</v>
      </c>
      <c r="Z26" s="46" t="s">
        <v>0</v>
      </c>
      <c r="AA26" s="39">
        <v>1</v>
      </c>
      <c r="AB26" s="47">
        <f t="shared" si="69"/>
        <v>0</v>
      </c>
      <c r="AC26" s="39">
        <v>1</v>
      </c>
      <c r="AD26" s="47">
        <f t="shared" si="70"/>
        <v>0</v>
      </c>
      <c r="AE26" s="39">
        <v>1</v>
      </c>
      <c r="AF26" s="47">
        <f t="shared" si="71"/>
        <v>0</v>
      </c>
      <c r="AG26" s="184"/>
      <c r="AH26" s="191">
        <f t="shared" si="47"/>
        <v>12</v>
      </c>
      <c r="AI26" s="49">
        <f t="shared" si="48"/>
        <v>0</v>
      </c>
      <c r="AJ26" s="50">
        <f t="shared" si="49"/>
        <v>0</v>
      </c>
      <c r="AK26" s="184"/>
      <c r="AL26" s="191">
        <f t="shared" si="50"/>
        <v>4</v>
      </c>
      <c r="AM26" s="49">
        <f t="shared" si="51"/>
        <v>0</v>
      </c>
      <c r="AN26" s="50">
        <f t="shared" si="52"/>
        <v>0</v>
      </c>
      <c r="AO26" s="184">
        <v>20</v>
      </c>
      <c r="AP26" s="49">
        <f t="shared" si="53"/>
        <v>0</v>
      </c>
      <c r="AQ26" s="50">
        <f t="shared" si="54"/>
        <v>0</v>
      </c>
      <c r="AR26" s="184"/>
      <c r="AS26" s="49">
        <f t="shared" si="55"/>
        <v>0</v>
      </c>
      <c r="AT26" s="50">
        <f t="shared" si="56"/>
        <v>0</v>
      </c>
      <c r="AU26" s="62"/>
      <c r="AV26" s="49">
        <f t="shared" si="57"/>
        <v>0</v>
      </c>
      <c r="AW26" s="50">
        <f t="shared" si="58"/>
        <v>0</v>
      </c>
      <c r="AX26" s="184">
        <v>20</v>
      </c>
      <c r="AY26" s="49">
        <f t="shared" si="59"/>
        <v>0</v>
      </c>
      <c r="AZ26" s="50">
        <f t="shared" si="60"/>
        <v>0</v>
      </c>
      <c r="BA26" s="184"/>
      <c r="BB26" s="49">
        <f t="shared" si="61"/>
        <v>0</v>
      </c>
      <c r="BC26" s="50">
        <f t="shared" si="62"/>
        <v>0</v>
      </c>
      <c r="BD26" s="51">
        <f t="shared" si="72"/>
        <v>0</v>
      </c>
    </row>
    <row r="27" spans="1:56">
      <c r="A27" s="32"/>
      <c r="B27" s="285" t="s">
        <v>179</v>
      </c>
      <c r="C27" s="286" t="s">
        <v>167</v>
      </c>
      <c r="D27" s="281" t="s">
        <v>322</v>
      </c>
      <c r="E27" s="287" t="s">
        <v>126</v>
      </c>
      <c r="F27" s="36">
        <v>500</v>
      </c>
      <c r="G27" s="72"/>
      <c r="H27" s="71" t="s">
        <v>120</v>
      </c>
      <c r="I27" s="73">
        <f>IF(H27=Tablas!$B$5,Tablas!$C$5,VLOOKUP(H27,Tablas!$B$5:$D$40,2,FALSE))</f>
        <v>28</v>
      </c>
      <c r="J27" s="70">
        <f>IF(I27=0,"",VLOOKUP(I27,Tablas!$C$5:$D$40,2,FALSE))</f>
        <v>2</v>
      </c>
      <c r="K27" s="37" t="str">
        <f t="shared" ref="K27" si="73">IF(G27=0,"0",F27/G27)</f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ref="R27" si="74">(IF($Y27=6,$K27,)+IF($Y27=7,$K27,)+IF($Y27=12,$K27*2,)+IF($Y27=18,$K27*3,)+IF($Y27=28,$K27*4,0)+IF($Y27=21,$K27*3,)+IF($Y27=42,$K27*6,0)+IF($Y27=14,$K27*2,))*Q27</f>
        <v>0</v>
      </c>
      <c r="S27" s="39">
        <v>1</v>
      </c>
      <c r="T27" s="41">
        <f t="shared" ref="T27" si="75">(IF($Y27=7,$K27,)+IF($Y27=21,$K27*3,)+IF($Y27=42,$K27*6,0)+IF($Y27=28,$K27*4,0)+IF($Y27=14,$K27*2,))*S27</f>
        <v>0</v>
      </c>
      <c r="U27" s="42">
        <f t="shared" ref="U27" si="76">SUM(+L27+M27+N27+O27+P27+R27+T27)</f>
        <v>0</v>
      </c>
      <c r="V27" s="43">
        <f t="shared" ref="V27" si="77">+U27*4.345</f>
        <v>0</v>
      </c>
      <c r="W27" s="190">
        <f t="shared" si="32"/>
        <v>11</v>
      </c>
      <c r="X27" s="44">
        <f t="shared" ref="X27" si="78">IF(V27="","",$X$4*V27)</f>
        <v>0</v>
      </c>
      <c r="Y27" s="45">
        <f t="shared" ref="Y27" si="79">ROUND(J27/4.3452380952381,1)</f>
        <v>0.5</v>
      </c>
      <c r="Z27" s="46" t="s">
        <v>0</v>
      </c>
      <c r="AA27" s="39">
        <v>1</v>
      </c>
      <c r="AB27" s="47">
        <f t="shared" ref="AB27" si="80">+IF($Z27="M",$U27,IF($Z27="MT",$U27/2,IF(Z27="MN",$U27/2,IF($Z27="MTN",$U27/3,0))))*AA27</f>
        <v>0</v>
      </c>
      <c r="AC27" s="39">
        <v>1</v>
      </c>
      <c r="AD27" s="47">
        <f t="shared" ref="AD27" si="81">+IF($Z27="T",$U27,IF($Z27="MT",$U27/2,IF($Z27="TN",$U27/2,IF($Z27="MTN",$U27/3,0))))*AC27</f>
        <v>0</v>
      </c>
      <c r="AE27" s="39">
        <v>1</v>
      </c>
      <c r="AF27" s="47">
        <f t="shared" ref="AF27" si="82">+IF($Z27="N",$U27,IF($Z27="MN",$U27/2,IF($Z27="TN",$U27/2,IF($Z27="MTN",$U27/3,0))))*AE27</f>
        <v>0</v>
      </c>
      <c r="AG27" s="184"/>
      <c r="AH27" s="191">
        <f t="shared" si="47"/>
        <v>12</v>
      </c>
      <c r="AI27" s="49">
        <f t="shared" ref="AI27" si="83">IF(AJ$4=0,0,(AG27/AJ$4))</f>
        <v>0</v>
      </c>
      <c r="AJ27" s="50">
        <f t="shared" ref="AJ27" si="84">IF(AJ$4=0,0,(AI27*AI$4/12))</f>
        <v>0</v>
      </c>
      <c r="AK27" s="184"/>
      <c r="AL27" s="191">
        <f t="shared" si="50"/>
        <v>4</v>
      </c>
      <c r="AM27" s="49">
        <f t="shared" ref="AM27" si="85">IF(AN$4=0,0,(AK27/AN$4))</f>
        <v>0</v>
      </c>
      <c r="AN27" s="50">
        <f t="shared" ref="AN27" si="86">IF(AN$4=0,0,(AM27*AM$4/12))</f>
        <v>0</v>
      </c>
      <c r="AO27" s="184">
        <v>20</v>
      </c>
      <c r="AP27" s="49">
        <f t="shared" ref="AP27" si="87">IF(AQ$4=0,0,(AO27/AQ$4))</f>
        <v>0</v>
      </c>
      <c r="AQ27" s="50">
        <f t="shared" ref="AQ27" si="88">IF(AQ$4=0,0,(AP27*AP$4/12))</f>
        <v>0</v>
      </c>
      <c r="AR27" s="184"/>
      <c r="AS27" s="49">
        <f t="shared" ref="AS27" si="89">IF(AT$4=0,0,(AR27/AT$4))</f>
        <v>0</v>
      </c>
      <c r="AT27" s="50">
        <f t="shared" ref="AT27" si="90">IF(AT$4=0,0,(AS27*AS$4/12))</f>
        <v>0</v>
      </c>
      <c r="AU27" s="62"/>
      <c r="AV27" s="49">
        <f t="shared" ref="AV27" si="91">IF(AW$4=0,0,(AU27/AW$4))</f>
        <v>0</v>
      </c>
      <c r="AW27" s="50">
        <f t="shared" ref="AW27" si="92">IF(AW$4=0,0,(AV27*AV$4/12))</f>
        <v>0</v>
      </c>
      <c r="AX27" s="184">
        <v>20</v>
      </c>
      <c r="AY27" s="49">
        <f t="shared" ref="AY27" si="93">IF(AZ$4=0,0,(AX27/AZ$4))</f>
        <v>0</v>
      </c>
      <c r="AZ27" s="50">
        <f t="shared" ref="AZ27" si="94">IF(AZ$4=0,0,(AY27*AY$4/12))</f>
        <v>0</v>
      </c>
      <c r="BA27" s="184"/>
      <c r="BB27" s="49">
        <f t="shared" ref="BB27" si="95">IF(BC$4=0,0,(BA27/BC$4))</f>
        <v>0</v>
      </c>
      <c r="BC27" s="50">
        <f t="shared" ref="BC27" si="96">IF(BC$4=0,0,(BB27*BB$4/12))</f>
        <v>0</v>
      </c>
      <c r="BD27" s="51">
        <f t="shared" ref="BD27" si="97">+AJ27+AN27+AQ27+AT27+AW27+AZ27+BC27</f>
        <v>0</v>
      </c>
    </row>
    <row r="28" spans="1:56" hidden="1">
      <c r="A28" s="32"/>
      <c r="B28" s="285"/>
      <c r="C28" s="286"/>
      <c r="D28" s="281"/>
      <c r="E28" s="287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64"/>
        <v>0</v>
      </c>
      <c r="L28" s="38">
        <f t="shared" ref="L28:L52" si="98">IF($Y28=3,$K28,0)+IF($Y28=4,$K28,0)+IF($Y28=5,$K28,0)+IF($Y28=6,$K28,0)+IF($Y28=7,$K28,0)+IF($Y28=10,$K28*2,0)+IF($Y28=12,$K28*2,0)+IF($Y28=14,$K28*2,0)+IF($Y28=21,$K28*3,0)+IF($Y28&lt;=1,$K28*$J28/21.75,0)+IF($Y28=15,$K28*3,0)+IF($Y28=42,$K28*6,0)+IF($Y28=28,$K28*4,0)</f>
        <v>0</v>
      </c>
      <c r="M28" s="38">
        <f t="shared" ref="M28:M52" si="99">IF($Y28=2,$K28,0)+IF($Y28=4,$K28,0)+IF($Y28=5,$K28,0)+IF($Y28=6,$K28,0)+IF($Y28=7,$K28,0)+IF($Y28=10,$K28*2,0)+IF($Y28=12,$K28*2,0)+IF($Y28=14,$K28*2,0)+IF($Y28=15,$K28*3,0)+IF($Y28=21,$K28*3,0)+IF($Y28&lt;=1,$K28*$J28/21.75,0)+IF($Y28=42,$K28*6,0)+IF($Y28=28,$K28*4,0)</f>
        <v>0</v>
      </c>
      <c r="N28" s="38">
        <f t="shared" ref="N28:N52" si="100">IF($Y28=3,$K28,0)+IF($Y28=4,$K28,0)+IF($Y28=5,$K28,0)+IF($Y28=6,$K28,0)+IF($Y28=7,$K28,0)+IF($Y28=10,$K28*2,0)+IF($Y28=12,$K28*2,0)+IF($Y28=14,$K28*2,0)+IF($Y28=21,$K28*3,0)+IF($Y28&lt;=1,$K28*$J28/21.75,0)+IF($Y28=15,$K28*3,0)+IF($Y28=42,$K28*6,0)+IF($Y28=28,$K28*4,0)</f>
        <v>0</v>
      </c>
      <c r="O28" s="38">
        <f t="shared" ref="O28:O52" si="101">IF($Y28=2,$K28,0)+IF($Y28=4,$K28,0)+IF($Y28=5,$K28,0)+IF($Y28=6,$K28,0)+IF($Y28=7,$K28,0)+IF($Y28=10,$K28*2,0)+IF($Y28=12,$K28*2,0)+IF($Y28=14,$K28*2,0)+IF($Y28=15,$K28*3,0)+IF($Y28=21,$K28*3,0)+IF($Y28&lt;=1,$K28*$J28/21.75,0)+IF($Y28=42,$K28*6,0)+IF($Y28=28,$K28*4,0)</f>
        <v>0</v>
      </c>
      <c r="P28" s="38">
        <f t="shared" ref="P28:P52" si="102">IF($Y28=3,$K28,0)+IF($Y28=4,$K28,0)+IF($Y28=5,$K28,0)+IF($Y28=6,$K28,0)+IF($Y28=7,$K28,0)+IF($Y28=10,$K28*2,0)+IF($Y28=12,$K28*2,0)+IF($Y28=14,$K28*2,0)+IF($Y28=21,$K28*3,0)+IF($Y28&lt;=1,$K28*$J28/21.75,0)+IF($Y28=15,$K28*3,0)+IF($Y28=42,$K28*6,0)+IF($Y28=28,$K28*4,0)</f>
        <v>0</v>
      </c>
      <c r="Q28" s="39">
        <v>1</v>
      </c>
      <c r="R28" s="40">
        <f t="shared" si="38"/>
        <v>0</v>
      </c>
      <c r="S28" s="39">
        <v>1</v>
      </c>
      <c r="T28" s="41">
        <f t="shared" si="39"/>
        <v>0</v>
      </c>
      <c r="U28" s="42">
        <f t="shared" si="65"/>
        <v>0</v>
      </c>
      <c r="V28" s="43">
        <f t="shared" si="66"/>
        <v>0</v>
      </c>
      <c r="W28" s="190">
        <f t="shared" si="32"/>
        <v>11</v>
      </c>
      <c r="X28" s="44">
        <f t="shared" si="67"/>
        <v>0</v>
      </c>
      <c r="Y28" s="45">
        <f t="shared" si="68"/>
        <v>0</v>
      </c>
      <c r="Z28" s="46" t="s">
        <v>0</v>
      </c>
      <c r="AA28" s="39">
        <v>1</v>
      </c>
      <c r="AB28" s="47">
        <f t="shared" si="69"/>
        <v>0</v>
      </c>
      <c r="AC28" s="39">
        <v>1</v>
      </c>
      <c r="AD28" s="47">
        <f t="shared" si="70"/>
        <v>0</v>
      </c>
      <c r="AE28" s="39">
        <v>1</v>
      </c>
      <c r="AF28" s="47">
        <f t="shared" si="71"/>
        <v>0</v>
      </c>
      <c r="AG28" s="184"/>
      <c r="AH28" s="191">
        <f t="shared" si="47"/>
        <v>12</v>
      </c>
      <c r="AI28" s="49">
        <f t="shared" si="48"/>
        <v>0</v>
      </c>
      <c r="AJ28" s="50">
        <f t="shared" si="49"/>
        <v>0</v>
      </c>
      <c r="AK28" s="184"/>
      <c r="AL28" s="191">
        <f t="shared" si="50"/>
        <v>4</v>
      </c>
      <c r="AM28" s="49">
        <f t="shared" si="51"/>
        <v>0</v>
      </c>
      <c r="AN28" s="50">
        <f t="shared" si="52"/>
        <v>0</v>
      </c>
      <c r="AO28" s="184"/>
      <c r="AP28" s="49">
        <f t="shared" si="53"/>
        <v>0</v>
      </c>
      <c r="AQ28" s="50">
        <f t="shared" si="54"/>
        <v>0</v>
      </c>
      <c r="AR28" s="184"/>
      <c r="AS28" s="49">
        <f t="shared" si="55"/>
        <v>0</v>
      </c>
      <c r="AT28" s="50">
        <f t="shared" si="56"/>
        <v>0</v>
      </c>
      <c r="AU28" s="62"/>
      <c r="AV28" s="49">
        <f t="shared" si="57"/>
        <v>0</v>
      </c>
      <c r="AW28" s="50">
        <f t="shared" si="58"/>
        <v>0</v>
      </c>
      <c r="AX28" s="184"/>
      <c r="AY28" s="49">
        <f t="shared" si="59"/>
        <v>0</v>
      </c>
      <c r="AZ28" s="50">
        <f t="shared" si="60"/>
        <v>0</v>
      </c>
      <c r="BA28" s="184"/>
      <c r="BB28" s="49">
        <f t="shared" si="61"/>
        <v>0</v>
      </c>
      <c r="BC28" s="50">
        <f t="shared" si="62"/>
        <v>0</v>
      </c>
      <c r="BD28" s="51">
        <f t="shared" si="72"/>
        <v>0</v>
      </c>
    </row>
    <row r="29" spans="1:56" hidden="1">
      <c r="A29" s="32"/>
      <c r="B29" s="285"/>
      <c r="C29" s="286"/>
      <c r="D29" s="281"/>
      <c r="E29" s="287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64"/>
        <v>0</v>
      </c>
      <c r="L29" s="38">
        <f t="shared" si="98"/>
        <v>0</v>
      </c>
      <c r="M29" s="38">
        <f t="shared" si="99"/>
        <v>0</v>
      </c>
      <c r="N29" s="38">
        <f t="shared" si="100"/>
        <v>0</v>
      </c>
      <c r="O29" s="38">
        <f t="shared" si="101"/>
        <v>0</v>
      </c>
      <c r="P29" s="38">
        <f t="shared" si="102"/>
        <v>0</v>
      </c>
      <c r="Q29" s="39">
        <v>1</v>
      </c>
      <c r="R29" s="40">
        <f t="shared" si="38"/>
        <v>0</v>
      </c>
      <c r="S29" s="39">
        <v>1</v>
      </c>
      <c r="T29" s="41">
        <f t="shared" si="39"/>
        <v>0</v>
      </c>
      <c r="U29" s="42">
        <f t="shared" si="65"/>
        <v>0</v>
      </c>
      <c r="V29" s="43">
        <f t="shared" si="66"/>
        <v>0</v>
      </c>
      <c r="W29" s="190">
        <f t="shared" si="32"/>
        <v>11</v>
      </c>
      <c r="X29" s="44">
        <f t="shared" si="67"/>
        <v>0</v>
      </c>
      <c r="Y29" s="45">
        <f t="shared" si="68"/>
        <v>0</v>
      </c>
      <c r="Z29" s="46" t="s">
        <v>0</v>
      </c>
      <c r="AA29" s="39">
        <v>1</v>
      </c>
      <c r="AB29" s="47">
        <f t="shared" si="69"/>
        <v>0</v>
      </c>
      <c r="AC29" s="39">
        <v>1</v>
      </c>
      <c r="AD29" s="47">
        <f t="shared" si="70"/>
        <v>0</v>
      </c>
      <c r="AE29" s="39">
        <v>1</v>
      </c>
      <c r="AF29" s="47">
        <f t="shared" si="71"/>
        <v>0</v>
      </c>
      <c r="AG29" s="184"/>
      <c r="AH29" s="191">
        <f t="shared" si="47"/>
        <v>12</v>
      </c>
      <c r="AI29" s="49">
        <f t="shared" si="48"/>
        <v>0</v>
      </c>
      <c r="AJ29" s="50">
        <f t="shared" si="49"/>
        <v>0</v>
      </c>
      <c r="AK29" s="184"/>
      <c r="AL29" s="191">
        <f t="shared" si="50"/>
        <v>4</v>
      </c>
      <c r="AM29" s="49">
        <f t="shared" si="51"/>
        <v>0</v>
      </c>
      <c r="AN29" s="50">
        <f t="shared" si="52"/>
        <v>0</v>
      </c>
      <c r="AO29" s="184"/>
      <c r="AP29" s="49">
        <f t="shared" si="53"/>
        <v>0</v>
      </c>
      <c r="AQ29" s="50">
        <f t="shared" si="54"/>
        <v>0</v>
      </c>
      <c r="AR29" s="184"/>
      <c r="AS29" s="49">
        <f t="shared" si="55"/>
        <v>0</v>
      </c>
      <c r="AT29" s="50">
        <f t="shared" si="56"/>
        <v>0</v>
      </c>
      <c r="AU29" s="62"/>
      <c r="AV29" s="49">
        <f t="shared" si="57"/>
        <v>0</v>
      </c>
      <c r="AW29" s="50">
        <f t="shared" si="58"/>
        <v>0</v>
      </c>
      <c r="AX29" s="184"/>
      <c r="AY29" s="49">
        <f t="shared" si="59"/>
        <v>0</v>
      </c>
      <c r="AZ29" s="50">
        <f t="shared" si="60"/>
        <v>0</v>
      </c>
      <c r="BA29" s="184"/>
      <c r="BB29" s="49">
        <f t="shared" si="61"/>
        <v>0</v>
      </c>
      <c r="BC29" s="50">
        <f t="shared" si="62"/>
        <v>0</v>
      </c>
      <c r="BD29" s="51">
        <f t="shared" si="72"/>
        <v>0</v>
      </c>
    </row>
    <row r="30" spans="1:56" hidden="1">
      <c r="A30" s="32"/>
      <c r="B30" s="285"/>
      <c r="C30" s="286"/>
      <c r="D30" s="281"/>
      <c r="E30" s="287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64"/>
        <v>0</v>
      </c>
      <c r="L30" s="38">
        <f t="shared" si="98"/>
        <v>0</v>
      </c>
      <c r="M30" s="38">
        <f t="shared" si="99"/>
        <v>0</v>
      </c>
      <c r="N30" s="38">
        <f t="shared" si="100"/>
        <v>0</v>
      </c>
      <c r="O30" s="38">
        <f t="shared" si="101"/>
        <v>0</v>
      </c>
      <c r="P30" s="38">
        <f t="shared" si="102"/>
        <v>0</v>
      </c>
      <c r="Q30" s="39">
        <v>1</v>
      </c>
      <c r="R30" s="40">
        <f t="shared" si="38"/>
        <v>0</v>
      </c>
      <c r="S30" s="39">
        <v>1</v>
      </c>
      <c r="T30" s="41">
        <f t="shared" si="39"/>
        <v>0</v>
      </c>
      <c r="U30" s="42">
        <f t="shared" si="65"/>
        <v>0</v>
      </c>
      <c r="V30" s="43">
        <f t="shared" si="66"/>
        <v>0</v>
      </c>
      <c r="W30" s="190">
        <f t="shared" si="32"/>
        <v>11</v>
      </c>
      <c r="X30" s="44">
        <f t="shared" si="67"/>
        <v>0</v>
      </c>
      <c r="Y30" s="45">
        <f t="shared" si="68"/>
        <v>0</v>
      </c>
      <c r="Z30" s="46" t="s">
        <v>0</v>
      </c>
      <c r="AA30" s="39">
        <v>1</v>
      </c>
      <c r="AB30" s="47">
        <f t="shared" si="69"/>
        <v>0</v>
      </c>
      <c r="AC30" s="39">
        <v>1</v>
      </c>
      <c r="AD30" s="47">
        <f t="shared" si="70"/>
        <v>0</v>
      </c>
      <c r="AE30" s="39">
        <v>1</v>
      </c>
      <c r="AF30" s="47">
        <f t="shared" si="71"/>
        <v>0</v>
      </c>
      <c r="AG30" s="184"/>
      <c r="AH30" s="191">
        <f t="shared" si="47"/>
        <v>12</v>
      </c>
      <c r="AI30" s="49">
        <f t="shared" si="48"/>
        <v>0</v>
      </c>
      <c r="AJ30" s="50">
        <f t="shared" si="49"/>
        <v>0</v>
      </c>
      <c r="AK30" s="184"/>
      <c r="AL30" s="191">
        <f t="shared" si="50"/>
        <v>4</v>
      </c>
      <c r="AM30" s="49">
        <f t="shared" si="51"/>
        <v>0</v>
      </c>
      <c r="AN30" s="50">
        <f t="shared" si="52"/>
        <v>0</v>
      </c>
      <c r="AO30" s="184"/>
      <c r="AP30" s="49">
        <f t="shared" si="53"/>
        <v>0</v>
      </c>
      <c r="AQ30" s="50">
        <f t="shared" si="54"/>
        <v>0</v>
      </c>
      <c r="AR30" s="184"/>
      <c r="AS30" s="49">
        <f t="shared" si="55"/>
        <v>0</v>
      </c>
      <c r="AT30" s="50">
        <f t="shared" si="56"/>
        <v>0</v>
      </c>
      <c r="AU30" s="62"/>
      <c r="AV30" s="49">
        <f t="shared" si="57"/>
        <v>0</v>
      </c>
      <c r="AW30" s="50">
        <f t="shared" si="58"/>
        <v>0</v>
      </c>
      <c r="AX30" s="184"/>
      <c r="AY30" s="49">
        <f t="shared" si="59"/>
        <v>0</v>
      </c>
      <c r="AZ30" s="50">
        <f t="shared" si="60"/>
        <v>0</v>
      </c>
      <c r="BA30" s="184"/>
      <c r="BB30" s="49">
        <f t="shared" si="61"/>
        <v>0</v>
      </c>
      <c r="BC30" s="50">
        <f t="shared" si="62"/>
        <v>0</v>
      </c>
      <c r="BD30" s="51">
        <f t="shared" si="72"/>
        <v>0</v>
      </c>
    </row>
    <row r="31" spans="1:56" hidden="1">
      <c r="A31" s="32"/>
      <c r="B31" s="285"/>
      <c r="C31" s="286"/>
      <c r="D31" s="281"/>
      <c r="E31" s="287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64"/>
        <v>0</v>
      </c>
      <c r="L31" s="38">
        <f t="shared" si="98"/>
        <v>0</v>
      </c>
      <c r="M31" s="38">
        <f t="shared" si="99"/>
        <v>0</v>
      </c>
      <c r="N31" s="38">
        <f t="shared" si="100"/>
        <v>0</v>
      </c>
      <c r="O31" s="38">
        <f t="shared" si="101"/>
        <v>0</v>
      </c>
      <c r="P31" s="38">
        <f t="shared" si="102"/>
        <v>0</v>
      </c>
      <c r="Q31" s="39">
        <v>1</v>
      </c>
      <c r="R31" s="40">
        <f t="shared" si="38"/>
        <v>0</v>
      </c>
      <c r="S31" s="39">
        <v>1</v>
      </c>
      <c r="T31" s="41">
        <f t="shared" si="39"/>
        <v>0</v>
      </c>
      <c r="U31" s="42">
        <f t="shared" si="65"/>
        <v>0</v>
      </c>
      <c r="V31" s="43">
        <f t="shared" si="66"/>
        <v>0</v>
      </c>
      <c r="W31" s="190">
        <f t="shared" si="32"/>
        <v>11</v>
      </c>
      <c r="X31" s="44">
        <f t="shared" si="67"/>
        <v>0</v>
      </c>
      <c r="Y31" s="45">
        <f t="shared" si="68"/>
        <v>0</v>
      </c>
      <c r="Z31" s="46" t="s">
        <v>0</v>
      </c>
      <c r="AA31" s="39">
        <v>1</v>
      </c>
      <c r="AB31" s="47">
        <f t="shared" si="69"/>
        <v>0</v>
      </c>
      <c r="AC31" s="39">
        <v>1</v>
      </c>
      <c r="AD31" s="47">
        <f t="shared" si="70"/>
        <v>0</v>
      </c>
      <c r="AE31" s="39">
        <v>1</v>
      </c>
      <c r="AF31" s="47">
        <f t="shared" si="71"/>
        <v>0</v>
      </c>
      <c r="AG31" s="184"/>
      <c r="AH31" s="191">
        <f t="shared" si="47"/>
        <v>12</v>
      </c>
      <c r="AI31" s="49">
        <f t="shared" si="48"/>
        <v>0</v>
      </c>
      <c r="AJ31" s="50">
        <f t="shared" si="49"/>
        <v>0</v>
      </c>
      <c r="AK31" s="184"/>
      <c r="AL31" s="191">
        <f t="shared" si="50"/>
        <v>4</v>
      </c>
      <c r="AM31" s="49">
        <f t="shared" si="51"/>
        <v>0</v>
      </c>
      <c r="AN31" s="50">
        <f t="shared" si="52"/>
        <v>0</v>
      </c>
      <c r="AO31" s="184"/>
      <c r="AP31" s="49">
        <f t="shared" si="53"/>
        <v>0</v>
      </c>
      <c r="AQ31" s="50">
        <f t="shared" si="54"/>
        <v>0</v>
      </c>
      <c r="AR31" s="184"/>
      <c r="AS31" s="49">
        <f t="shared" si="55"/>
        <v>0</v>
      </c>
      <c r="AT31" s="50">
        <f t="shared" si="56"/>
        <v>0</v>
      </c>
      <c r="AU31" s="62"/>
      <c r="AV31" s="49">
        <f t="shared" si="57"/>
        <v>0</v>
      </c>
      <c r="AW31" s="50">
        <f t="shared" si="58"/>
        <v>0</v>
      </c>
      <c r="AX31" s="184"/>
      <c r="AY31" s="49">
        <f t="shared" si="59"/>
        <v>0</v>
      </c>
      <c r="AZ31" s="50">
        <f t="shared" si="60"/>
        <v>0</v>
      </c>
      <c r="BA31" s="184"/>
      <c r="BB31" s="49">
        <f t="shared" si="61"/>
        <v>0</v>
      </c>
      <c r="BC31" s="50">
        <f t="shared" si="62"/>
        <v>0</v>
      </c>
      <c r="BD31" s="51">
        <f t="shared" si="72"/>
        <v>0</v>
      </c>
    </row>
    <row r="32" spans="1:56" hidden="1">
      <c r="A32" s="32"/>
      <c r="B32" s="285"/>
      <c r="C32" s="286"/>
      <c r="D32" s="281"/>
      <c r="E32" s="287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64"/>
        <v>0</v>
      </c>
      <c r="L32" s="38">
        <f t="shared" si="98"/>
        <v>0</v>
      </c>
      <c r="M32" s="38">
        <f t="shared" si="99"/>
        <v>0</v>
      </c>
      <c r="N32" s="38">
        <f t="shared" si="100"/>
        <v>0</v>
      </c>
      <c r="O32" s="38">
        <f t="shared" si="101"/>
        <v>0</v>
      </c>
      <c r="P32" s="38">
        <f t="shared" si="102"/>
        <v>0</v>
      </c>
      <c r="Q32" s="39">
        <v>1</v>
      </c>
      <c r="R32" s="40">
        <f t="shared" si="38"/>
        <v>0</v>
      </c>
      <c r="S32" s="39">
        <v>1</v>
      </c>
      <c r="T32" s="41">
        <f t="shared" si="39"/>
        <v>0</v>
      </c>
      <c r="U32" s="42">
        <f t="shared" si="65"/>
        <v>0</v>
      </c>
      <c r="V32" s="43">
        <f t="shared" si="66"/>
        <v>0</v>
      </c>
      <c r="W32" s="190">
        <f t="shared" si="32"/>
        <v>11</v>
      </c>
      <c r="X32" s="44">
        <f t="shared" si="67"/>
        <v>0</v>
      </c>
      <c r="Y32" s="45">
        <f t="shared" si="68"/>
        <v>0</v>
      </c>
      <c r="Z32" s="46" t="s">
        <v>0</v>
      </c>
      <c r="AA32" s="39">
        <v>1</v>
      </c>
      <c r="AB32" s="47">
        <f t="shared" si="69"/>
        <v>0</v>
      </c>
      <c r="AC32" s="39">
        <v>1</v>
      </c>
      <c r="AD32" s="47">
        <f t="shared" si="70"/>
        <v>0</v>
      </c>
      <c r="AE32" s="39">
        <v>1</v>
      </c>
      <c r="AF32" s="47">
        <f t="shared" si="71"/>
        <v>0</v>
      </c>
      <c r="AG32" s="184"/>
      <c r="AH32" s="191">
        <f t="shared" si="47"/>
        <v>12</v>
      </c>
      <c r="AI32" s="49">
        <f t="shared" si="48"/>
        <v>0</v>
      </c>
      <c r="AJ32" s="50">
        <f t="shared" si="49"/>
        <v>0</v>
      </c>
      <c r="AK32" s="184"/>
      <c r="AL32" s="191">
        <f t="shared" si="50"/>
        <v>4</v>
      </c>
      <c r="AM32" s="49">
        <f t="shared" si="51"/>
        <v>0</v>
      </c>
      <c r="AN32" s="50">
        <f t="shared" si="52"/>
        <v>0</v>
      </c>
      <c r="AO32" s="184"/>
      <c r="AP32" s="49">
        <f t="shared" si="53"/>
        <v>0</v>
      </c>
      <c r="AQ32" s="50">
        <f t="shared" si="54"/>
        <v>0</v>
      </c>
      <c r="AR32" s="184"/>
      <c r="AS32" s="49">
        <f t="shared" si="55"/>
        <v>0</v>
      </c>
      <c r="AT32" s="50">
        <f t="shared" si="56"/>
        <v>0</v>
      </c>
      <c r="AU32" s="62"/>
      <c r="AV32" s="49">
        <f t="shared" si="57"/>
        <v>0</v>
      </c>
      <c r="AW32" s="50">
        <f t="shared" si="58"/>
        <v>0</v>
      </c>
      <c r="AX32" s="184"/>
      <c r="AY32" s="49">
        <f t="shared" si="59"/>
        <v>0</v>
      </c>
      <c r="AZ32" s="50">
        <f t="shared" si="60"/>
        <v>0</v>
      </c>
      <c r="BA32" s="184"/>
      <c r="BB32" s="49">
        <f t="shared" si="61"/>
        <v>0</v>
      </c>
      <c r="BC32" s="50">
        <f t="shared" si="62"/>
        <v>0</v>
      </c>
      <c r="BD32" s="51">
        <f t="shared" si="72"/>
        <v>0</v>
      </c>
    </row>
    <row r="33" spans="1:56" hidden="1">
      <c r="A33" s="32"/>
      <c r="B33" s="285"/>
      <c r="C33" s="286"/>
      <c r="D33" s="281"/>
      <c r="E33" s="287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64"/>
        <v>0</v>
      </c>
      <c r="L33" s="38">
        <f t="shared" si="98"/>
        <v>0</v>
      </c>
      <c r="M33" s="38">
        <f t="shared" si="99"/>
        <v>0</v>
      </c>
      <c r="N33" s="38">
        <f t="shared" si="100"/>
        <v>0</v>
      </c>
      <c r="O33" s="38">
        <f t="shared" si="101"/>
        <v>0</v>
      </c>
      <c r="P33" s="38">
        <f t="shared" si="102"/>
        <v>0</v>
      </c>
      <c r="Q33" s="39">
        <v>1</v>
      </c>
      <c r="R33" s="40">
        <f t="shared" si="38"/>
        <v>0</v>
      </c>
      <c r="S33" s="39">
        <v>1</v>
      </c>
      <c r="T33" s="41">
        <f t="shared" si="39"/>
        <v>0</v>
      </c>
      <c r="U33" s="42">
        <f t="shared" si="65"/>
        <v>0</v>
      </c>
      <c r="V33" s="43">
        <f t="shared" si="66"/>
        <v>0</v>
      </c>
      <c r="W33" s="190">
        <f t="shared" si="32"/>
        <v>11</v>
      </c>
      <c r="X33" s="44">
        <f t="shared" si="67"/>
        <v>0</v>
      </c>
      <c r="Y33" s="45">
        <f t="shared" si="68"/>
        <v>0</v>
      </c>
      <c r="Z33" s="46" t="s">
        <v>0</v>
      </c>
      <c r="AA33" s="39">
        <v>1</v>
      </c>
      <c r="AB33" s="47">
        <f t="shared" si="69"/>
        <v>0</v>
      </c>
      <c r="AC33" s="39">
        <v>1</v>
      </c>
      <c r="AD33" s="47">
        <f t="shared" si="70"/>
        <v>0</v>
      </c>
      <c r="AE33" s="39">
        <v>1</v>
      </c>
      <c r="AF33" s="47">
        <f t="shared" si="71"/>
        <v>0</v>
      </c>
      <c r="AG33" s="184"/>
      <c r="AH33" s="191">
        <f t="shared" si="47"/>
        <v>12</v>
      </c>
      <c r="AI33" s="49">
        <f t="shared" si="48"/>
        <v>0</v>
      </c>
      <c r="AJ33" s="50">
        <f t="shared" si="49"/>
        <v>0</v>
      </c>
      <c r="AK33" s="184"/>
      <c r="AL33" s="191">
        <f t="shared" si="50"/>
        <v>4</v>
      </c>
      <c r="AM33" s="49">
        <f t="shared" si="51"/>
        <v>0</v>
      </c>
      <c r="AN33" s="50">
        <f t="shared" si="52"/>
        <v>0</v>
      </c>
      <c r="AO33" s="184"/>
      <c r="AP33" s="49">
        <f t="shared" si="53"/>
        <v>0</v>
      </c>
      <c r="AQ33" s="50">
        <f t="shared" si="54"/>
        <v>0</v>
      </c>
      <c r="AR33" s="184"/>
      <c r="AS33" s="49">
        <f t="shared" si="55"/>
        <v>0</v>
      </c>
      <c r="AT33" s="50">
        <f t="shared" si="56"/>
        <v>0</v>
      </c>
      <c r="AU33" s="62"/>
      <c r="AV33" s="49">
        <f t="shared" si="57"/>
        <v>0</v>
      </c>
      <c r="AW33" s="50">
        <f t="shared" si="58"/>
        <v>0</v>
      </c>
      <c r="AX33" s="184"/>
      <c r="AY33" s="49">
        <f t="shared" si="59"/>
        <v>0</v>
      </c>
      <c r="AZ33" s="50">
        <f t="shared" si="60"/>
        <v>0</v>
      </c>
      <c r="BA33" s="184"/>
      <c r="BB33" s="49">
        <f t="shared" si="61"/>
        <v>0</v>
      </c>
      <c r="BC33" s="50">
        <f t="shared" si="62"/>
        <v>0</v>
      </c>
      <c r="BD33" s="51">
        <f t="shared" si="72"/>
        <v>0</v>
      </c>
    </row>
    <row r="34" spans="1:56" hidden="1">
      <c r="A34" s="32"/>
      <c r="B34" s="285"/>
      <c r="C34" s="286"/>
      <c r="D34" s="281"/>
      <c r="E34" s="287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64"/>
        <v>0</v>
      </c>
      <c r="L34" s="38">
        <f t="shared" si="98"/>
        <v>0</v>
      </c>
      <c r="M34" s="38">
        <f t="shared" si="99"/>
        <v>0</v>
      </c>
      <c r="N34" s="38">
        <f t="shared" si="100"/>
        <v>0</v>
      </c>
      <c r="O34" s="38">
        <f t="shared" si="101"/>
        <v>0</v>
      </c>
      <c r="P34" s="38">
        <f t="shared" si="102"/>
        <v>0</v>
      </c>
      <c r="Q34" s="39">
        <v>1</v>
      </c>
      <c r="R34" s="40">
        <f t="shared" si="38"/>
        <v>0</v>
      </c>
      <c r="S34" s="39">
        <v>1</v>
      </c>
      <c r="T34" s="41">
        <f t="shared" si="39"/>
        <v>0</v>
      </c>
      <c r="U34" s="42">
        <f t="shared" si="65"/>
        <v>0</v>
      </c>
      <c r="V34" s="43">
        <f t="shared" si="66"/>
        <v>0</v>
      </c>
      <c r="W34" s="190">
        <f t="shared" si="32"/>
        <v>11</v>
      </c>
      <c r="X34" s="44">
        <f t="shared" si="67"/>
        <v>0</v>
      </c>
      <c r="Y34" s="45">
        <f t="shared" si="68"/>
        <v>0</v>
      </c>
      <c r="Z34" s="46" t="s">
        <v>0</v>
      </c>
      <c r="AA34" s="39">
        <v>1</v>
      </c>
      <c r="AB34" s="47">
        <f t="shared" si="69"/>
        <v>0</v>
      </c>
      <c r="AC34" s="39">
        <v>1</v>
      </c>
      <c r="AD34" s="47">
        <f t="shared" si="70"/>
        <v>0</v>
      </c>
      <c r="AE34" s="39">
        <v>1</v>
      </c>
      <c r="AF34" s="47">
        <f t="shared" si="71"/>
        <v>0</v>
      </c>
      <c r="AG34" s="184"/>
      <c r="AH34" s="191">
        <f t="shared" si="47"/>
        <v>12</v>
      </c>
      <c r="AI34" s="49">
        <f t="shared" si="48"/>
        <v>0</v>
      </c>
      <c r="AJ34" s="50">
        <f t="shared" si="49"/>
        <v>0</v>
      </c>
      <c r="AK34" s="184"/>
      <c r="AL34" s="191">
        <f t="shared" si="50"/>
        <v>4</v>
      </c>
      <c r="AM34" s="49">
        <f t="shared" si="51"/>
        <v>0</v>
      </c>
      <c r="AN34" s="50">
        <f t="shared" si="52"/>
        <v>0</v>
      </c>
      <c r="AO34" s="184"/>
      <c r="AP34" s="49">
        <f t="shared" si="53"/>
        <v>0</v>
      </c>
      <c r="AQ34" s="50">
        <f t="shared" si="54"/>
        <v>0</v>
      </c>
      <c r="AR34" s="184"/>
      <c r="AS34" s="49">
        <f t="shared" si="55"/>
        <v>0</v>
      </c>
      <c r="AT34" s="50">
        <f t="shared" si="56"/>
        <v>0</v>
      </c>
      <c r="AU34" s="62"/>
      <c r="AV34" s="49">
        <f t="shared" si="57"/>
        <v>0</v>
      </c>
      <c r="AW34" s="50">
        <f t="shared" si="58"/>
        <v>0</v>
      </c>
      <c r="AX34" s="184"/>
      <c r="AY34" s="49">
        <f t="shared" si="59"/>
        <v>0</v>
      </c>
      <c r="AZ34" s="50">
        <f t="shared" si="60"/>
        <v>0</v>
      </c>
      <c r="BA34" s="184"/>
      <c r="BB34" s="49">
        <f t="shared" si="61"/>
        <v>0</v>
      </c>
      <c r="BC34" s="50">
        <f t="shared" si="62"/>
        <v>0</v>
      </c>
      <c r="BD34" s="51">
        <f t="shared" si="72"/>
        <v>0</v>
      </c>
    </row>
    <row r="35" spans="1:56" hidden="1">
      <c r="A35" s="32"/>
      <c r="B35" s="285"/>
      <c r="C35" s="286"/>
      <c r="D35" s="281"/>
      <c r="E35" s="287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64"/>
        <v>0</v>
      </c>
      <c r="L35" s="38">
        <f t="shared" si="98"/>
        <v>0</v>
      </c>
      <c r="M35" s="38">
        <f t="shared" si="99"/>
        <v>0</v>
      </c>
      <c r="N35" s="38">
        <f t="shared" si="100"/>
        <v>0</v>
      </c>
      <c r="O35" s="38">
        <f t="shared" si="101"/>
        <v>0</v>
      </c>
      <c r="P35" s="38">
        <f t="shared" si="102"/>
        <v>0</v>
      </c>
      <c r="Q35" s="39">
        <v>1</v>
      </c>
      <c r="R35" s="40">
        <f t="shared" si="38"/>
        <v>0</v>
      </c>
      <c r="S35" s="39">
        <v>1</v>
      </c>
      <c r="T35" s="41">
        <f t="shared" si="39"/>
        <v>0</v>
      </c>
      <c r="U35" s="42">
        <f t="shared" si="65"/>
        <v>0</v>
      </c>
      <c r="V35" s="43">
        <f t="shared" si="66"/>
        <v>0</v>
      </c>
      <c r="W35" s="190">
        <f t="shared" si="32"/>
        <v>11</v>
      </c>
      <c r="X35" s="44">
        <f t="shared" si="67"/>
        <v>0</v>
      </c>
      <c r="Y35" s="45">
        <f t="shared" si="68"/>
        <v>0</v>
      </c>
      <c r="Z35" s="46" t="s">
        <v>0</v>
      </c>
      <c r="AA35" s="39">
        <v>1</v>
      </c>
      <c r="AB35" s="47">
        <f t="shared" si="69"/>
        <v>0</v>
      </c>
      <c r="AC35" s="39">
        <v>1</v>
      </c>
      <c r="AD35" s="47">
        <f t="shared" si="70"/>
        <v>0</v>
      </c>
      <c r="AE35" s="39">
        <v>1</v>
      </c>
      <c r="AF35" s="47">
        <f t="shared" si="71"/>
        <v>0</v>
      </c>
      <c r="AG35" s="184"/>
      <c r="AH35" s="191">
        <f t="shared" si="47"/>
        <v>12</v>
      </c>
      <c r="AI35" s="49">
        <f t="shared" si="48"/>
        <v>0</v>
      </c>
      <c r="AJ35" s="50">
        <f t="shared" si="49"/>
        <v>0</v>
      </c>
      <c r="AK35" s="184"/>
      <c r="AL35" s="191">
        <f t="shared" si="50"/>
        <v>4</v>
      </c>
      <c r="AM35" s="49">
        <f t="shared" si="51"/>
        <v>0</v>
      </c>
      <c r="AN35" s="50">
        <f t="shared" si="52"/>
        <v>0</v>
      </c>
      <c r="AO35" s="184"/>
      <c r="AP35" s="49">
        <f t="shared" si="53"/>
        <v>0</v>
      </c>
      <c r="AQ35" s="50">
        <f t="shared" si="54"/>
        <v>0</v>
      </c>
      <c r="AR35" s="184"/>
      <c r="AS35" s="49">
        <f t="shared" si="55"/>
        <v>0</v>
      </c>
      <c r="AT35" s="50">
        <f t="shared" si="56"/>
        <v>0</v>
      </c>
      <c r="AU35" s="62"/>
      <c r="AV35" s="49">
        <f t="shared" si="57"/>
        <v>0</v>
      </c>
      <c r="AW35" s="50">
        <f t="shared" si="58"/>
        <v>0</v>
      </c>
      <c r="AX35" s="184"/>
      <c r="AY35" s="49">
        <f t="shared" si="59"/>
        <v>0</v>
      </c>
      <c r="AZ35" s="50">
        <f t="shared" si="60"/>
        <v>0</v>
      </c>
      <c r="BA35" s="184"/>
      <c r="BB35" s="49">
        <f t="shared" si="61"/>
        <v>0</v>
      </c>
      <c r="BC35" s="50">
        <f t="shared" si="62"/>
        <v>0</v>
      </c>
      <c r="BD35" s="51">
        <f t="shared" si="72"/>
        <v>0</v>
      </c>
    </row>
    <row r="36" spans="1:56" hidden="1">
      <c r="A36" s="32"/>
      <c r="B36" s="285"/>
      <c r="C36" s="286"/>
      <c r="D36" s="281"/>
      <c r="E36" s="287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64"/>
        <v>0</v>
      </c>
      <c r="L36" s="38">
        <f t="shared" si="98"/>
        <v>0</v>
      </c>
      <c r="M36" s="38">
        <f t="shared" si="99"/>
        <v>0</v>
      </c>
      <c r="N36" s="38">
        <f t="shared" si="100"/>
        <v>0</v>
      </c>
      <c r="O36" s="38">
        <f t="shared" si="101"/>
        <v>0</v>
      </c>
      <c r="P36" s="38">
        <f t="shared" si="102"/>
        <v>0</v>
      </c>
      <c r="Q36" s="39">
        <v>1</v>
      </c>
      <c r="R36" s="40">
        <f t="shared" si="38"/>
        <v>0</v>
      </c>
      <c r="S36" s="39">
        <v>1</v>
      </c>
      <c r="T36" s="41">
        <f t="shared" si="39"/>
        <v>0</v>
      </c>
      <c r="U36" s="42">
        <f t="shared" si="65"/>
        <v>0</v>
      </c>
      <c r="V36" s="43">
        <f t="shared" si="66"/>
        <v>0</v>
      </c>
      <c r="W36" s="190">
        <f t="shared" si="32"/>
        <v>11</v>
      </c>
      <c r="X36" s="44">
        <f t="shared" si="67"/>
        <v>0</v>
      </c>
      <c r="Y36" s="45">
        <f t="shared" si="68"/>
        <v>0</v>
      </c>
      <c r="Z36" s="46" t="s">
        <v>0</v>
      </c>
      <c r="AA36" s="39">
        <v>1</v>
      </c>
      <c r="AB36" s="47">
        <f t="shared" si="69"/>
        <v>0</v>
      </c>
      <c r="AC36" s="39">
        <v>1</v>
      </c>
      <c r="AD36" s="47">
        <f t="shared" si="70"/>
        <v>0</v>
      </c>
      <c r="AE36" s="39">
        <v>1</v>
      </c>
      <c r="AF36" s="47">
        <f t="shared" si="71"/>
        <v>0</v>
      </c>
      <c r="AG36" s="184"/>
      <c r="AH36" s="191">
        <f t="shared" si="47"/>
        <v>12</v>
      </c>
      <c r="AI36" s="49">
        <f t="shared" si="48"/>
        <v>0</v>
      </c>
      <c r="AJ36" s="50">
        <f t="shared" si="49"/>
        <v>0</v>
      </c>
      <c r="AK36" s="184"/>
      <c r="AL36" s="191">
        <f t="shared" si="50"/>
        <v>4</v>
      </c>
      <c r="AM36" s="49">
        <f t="shared" si="51"/>
        <v>0</v>
      </c>
      <c r="AN36" s="50">
        <f t="shared" si="52"/>
        <v>0</v>
      </c>
      <c r="AO36" s="184"/>
      <c r="AP36" s="49">
        <f t="shared" si="53"/>
        <v>0</v>
      </c>
      <c r="AQ36" s="50">
        <f t="shared" si="54"/>
        <v>0</v>
      </c>
      <c r="AR36" s="184"/>
      <c r="AS36" s="49">
        <f t="shared" si="55"/>
        <v>0</v>
      </c>
      <c r="AT36" s="50">
        <f t="shared" si="56"/>
        <v>0</v>
      </c>
      <c r="AU36" s="62"/>
      <c r="AV36" s="49">
        <f t="shared" si="57"/>
        <v>0</v>
      </c>
      <c r="AW36" s="50">
        <f t="shared" si="58"/>
        <v>0</v>
      </c>
      <c r="AX36" s="184"/>
      <c r="AY36" s="49">
        <f t="shared" si="59"/>
        <v>0</v>
      </c>
      <c r="AZ36" s="50">
        <f t="shared" si="60"/>
        <v>0</v>
      </c>
      <c r="BA36" s="184"/>
      <c r="BB36" s="49">
        <f t="shared" si="61"/>
        <v>0</v>
      </c>
      <c r="BC36" s="50">
        <f t="shared" si="62"/>
        <v>0</v>
      </c>
      <c r="BD36" s="51">
        <f t="shared" si="72"/>
        <v>0</v>
      </c>
    </row>
    <row r="37" spans="1:56" hidden="1">
      <c r="A37" s="32"/>
      <c r="B37" s="285"/>
      <c r="C37" s="286"/>
      <c r="D37" s="281"/>
      <c r="E37" s="287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64"/>
        <v>0</v>
      </c>
      <c r="L37" s="38">
        <f t="shared" si="98"/>
        <v>0</v>
      </c>
      <c r="M37" s="38">
        <f t="shared" si="99"/>
        <v>0</v>
      </c>
      <c r="N37" s="38">
        <f t="shared" si="100"/>
        <v>0</v>
      </c>
      <c r="O37" s="38">
        <f t="shared" si="101"/>
        <v>0</v>
      </c>
      <c r="P37" s="38">
        <f t="shared" si="102"/>
        <v>0</v>
      </c>
      <c r="Q37" s="39">
        <v>1</v>
      </c>
      <c r="R37" s="40">
        <f t="shared" si="38"/>
        <v>0</v>
      </c>
      <c r="S37" s="39">
        <v>1</v>
      </c>
      <c r="T37" s="41">
        <f t="shared" si="39"/>
        <v>0</v>
      </c>
      <c r="U37" s="42">
        <f t="shared" si="65"/>
        <v>0</v>
      </c>
      <c r="V37" s="43">
        <f t="shared" si="66"/>
        <v>0</v>
      </c>
      <c r="W37" s="190">
        <f t="shared" si="32"/>
        <v>11</v>
      </c>
      <c r="X37" s="44">
        <f t="shared" si="67"/>
        <v>0</v>
      </c>
      <c r="Y37" s="45">
        <f t="shared" si="68"/>
        <v>0</v>
      </c>
      <c r="Z37" s="46" t="s">
        <v>0</v>
      </c>
      <c r="AA37" s="39">
        <v>1</v>
      </c>
      <c r="AB37" s="47">
        <f t="shared" si="69"/>
        <v>0</v>
      </c>
      <c r="AC37" s="39">
        <v>1</v>
      </c>
      <c r="AD37" s="47">
        <f t="shared" si="70"/>
        <v>0</v>
      </c>
      <c r="AE37" s="39">
        <v>1</v>
      </c>
      <c r="AF37" s="47">
        <f t="shared" si="71"/>
        <v>0</v>
      </c>
      <c r="AG37" s="184"/>
      <c r="AH37" s="191">
        <f t="shared" si="47"/>
        <v>12</v>
      </c>
      <c r="AI37" s="49">
        <f t="shared" si="48"/>
        <v>0</v>
      </c>
      <c r="AJ37" s="50">
        <f t="shared" si="49"/>
        <v>0</v>
      </c>
      <c r="AK37" s="184"/>
      <c r="AL37" s="191">
        <f t="shared" si="50"/>
        <v>4</v>
      </c>
      <c r="AM37" s="49">
        <f t="shared" si="51"/>
        <v>0</v>
      </c>
      <c r="AN37" s="50">
        <f t="shared" si="52"/>
        <v>0</v>
      </c>
      <c r="AO37" s="184"/>
      <c r="AP37" s="49">
        <f t="shared" si="53"/>
        <v>0</v>
      </c>
      <c r="AQ37" s="50">
        <f t="shared" si="54"/>
        <v>0</v>
      </c>
      <c r="AR37" s="184"/>
      <c r="AS37" s="49">
        <f t="shared" si="55"/>
        <v>0</v>
      </c>
      <c r="AT37" s="50">
        <f t="shared" si="56"/>
        <v>0</v>
      </c>
      <c r="AU37" s="62"/>
      <c r="AV37" s="49">
        <f t="shared" si="57"/>
        <v>0</v>
      </c>
      <c r="AW37" s="50">
        <f t="shared" si="58"/>
        <v>0</v>
      </c>
      <c r="AX37" s="184"/>
      <c r="AY37" s="49">
        <f t="shared" si="59"/>
        <v>0</v>
      </c>
      <c r="AZ37" s="50">
        <f t="shared" si="60"/>
        <v>0</v>
      </c>
      <c r="BA37" s="184"/>
      <c r="BB37" s="49">
        <f t="shared" si="61"/>
        <v>0</v>
      </c>
      <c r="BC37" s="50">
        <f t="shared" si="62"/>
        <v>0</v>
      </c>
      <c r="BD37" s="51">
        <f t="shared" si="72"/>
        <v>0</v>
      </c>
    </row>
    <row r="38" spans="1:56" hidden="1">
      <c r="A38" s="32"/>
      <c r="B38" s="285"/>
      <c r="C38" s="286"/>
      <c r="D38" s="281"/>
      <c r="E38" s="287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64"/>
        <v>0</v>
      </c>
      <c r="L38" s="38">
        <f t="shared" si="98"/>
        <v>0</v>
      </c>
      <c r="M38" s="38">
        <f t="shared" si="99"/>
        <v>0</v>
      </c>
      <c r="N38" s="38">
        <f t="shared" si="100"/>
        <v>0</v>
      </c>
      <c r="O38" s="38">
        <f t="shared" si="101"/>
        <v>0</v>
      </c>
      <c r="P38" s="38">
        <f t="shared" si="102"/>
        <v>0</v>
      </c>
      <c r="Q38" s="39">
        <v>1</v>
      </c>
      <c r="R38" s="40">
        <f t="shared" si="38"/>
        <v>0</v>
      </c>
      <c r="S38" s="39">
        <v>1</v>
      </c>
      <c r="T38" s="41">
        <f t="shared" si="39"/>
        <v>0</v>
      </c>
      <c r="U38" s="42">
        <f t="shared" si="65"/>
        <v>0</v>
      </c>
      <c r="V38" s="43">
        <f t="shared" si="66"/>
        <v>0</v>
      </c>
      <c r="W38" s="190">
        <f t="shared" si="32"/>
        <v>11</v>
      </c>
      <c r="X38" s="44">
        <f t="shared" si="67"/>
        <v>0</v>
      </c>
      <c r="Y38" s="45">
        <f t="shared" si="68"/>
        <v>0</v>
      </c>
      <c r="Z38" s="46" t="s">
        <v>0</v>
      </c>
      <c r="AA38" s="39">
        <v>1</v>
      </c>
      <c r="AB38" s="47">
        <f t="shared" si="69"/>
        <v>0</v>
      </c>
      <c r="AC38" s="39">
        <v>1</v>
      </c>
      <c r="AD38" s="47">
        <f t="shared" si="70"/>
        <v>0</v>
      </c>
      <c r="AE38" s="39">
        <v>1</v>
      </c>
      <c r="AF38" s="47">
        <f t="shared" si="71"/>
        <v>0</v>
      </c>
      <c r="AG38" s="184">
        <v>7.26</v>
      </c>
      <c r="AH38" s="191">
        <f t="shared" si="47"/>
        <v>12</v>
      </c>
      <c r="AI38" s="49">
        <f t="shared" si="48"/>
        <v>0</v>
      </c>
      <c r="AJ38" s="50">
        <f t="shared" si="49"/>
        <v>0</v>
      </c>
      <c r="AK38" s="184">
        <v>2.4000000000000004</v>
      </c>
      <c r="AL38" s="191">
        <f t="shared" si="50"/>
        <v>4</v>
      </c>
      <c r="AM38" s="49">
        <f t="shared" si="51"/>
        <v>0</v>
      </c>
      <c r="AN38" s="50">
        <f t="shared" si="52"/>
        <v>0</v>
      </c>
      <c r="AO38" s="184"/>
      <c r="AP38" s="49">
        <f t="shared" si="53"/>
        <v>0</v>
      </c>
      <c r="AQ38" s="50">
        <f t="shared" si="54"/>
        <v>0</v>
      </c>
      <c r="AR38" s="184"/>
      <c r="AS38" s="49">
        <f t="shared" si="55"/>
        <v>0</v>
      </c>
      <c r="AT38" s="50">
        <f t="shared" si="56"/>
        <v>0</v>
      </c>
      <c r="AU38" s="62"/>
      <c r="AV38" s="49">
        <f t="shared" si="57"/>
        <v>0</v>
      </c>
      <c r="AW38" s="50">
        <f t="shared" si="58"/>
        <v>0</v>
      </c>
      <c r="AX38" s="184"/>
      <c r="AY38" s="49">
        <f t="shared" si="59"/>
        <v>0</v>
      </c>
      <c r="AZ38" s="50">
        <f t="shared" si="60"/>
        <v>0</v>
      </c>
      <c r="BA38" s="184"/>
      <c r="BB38" s="49">
        <f t="shared" si="61"/>
        <v>0</v>
      </c>
      <c r="BC38" s="50">
        <f t="shared" si="62"/>
        <v>0</v>
      </c>
      <c r="BD38" s="51">
        <f t="shared" si="72"/>
        <v>0</v>
      </c>
    </row>
    <row r="39" spans="1:56" hidden="1">
      <c r="A39" s="32"/>
      <c r="B39" s="285"/>
      <c r="C39" s="286"/>
      <c r="D39" s="281"/>
      <c r="E39" s="287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64"/>
        <v>0</v>
      </c>
      <c r="L39" s="38">
        <f t="shared" si="98"/>
        <v>0</v>
      </c>
      <c r="M39" s="38">
        <f t="shared" si="99"/>
        <v>0</v>
      </c>
      <c r="N39" s="38">
        <f t="shared" si="100"/>
        <v>0</v>
      </c>
      <c r="O39" s="38">
        <f t="shared" si="101"/>
        <v>0</v>
      </c>
      <c r="P39" s="38">
        <f t="shared" si="102"/>
        <v>0</v>
      </c>
      <c r="Q39" s="39">
        <v>1</v>
      </c>
      <c r="R39" s="40">
        <f t="shared" si="38"/>
        <v>0</v>
      </c>
      <c r="S39" s="39">
        <v>1</v>
      </c>
      <c r="T39" s="41">
        <f t="shared" si="39"/>
        <v>0</v>
      </c>
      <c r="U39" s="42">
        <f t="shared" si="65"/>
        <v>0</v>
      </c>
      <c r="V39" s="43">
        <f t="shared" si="66"/>
        <v>0</v>
      </c>
      <c r="W39" s="190">
        <f t="shared" si="32"/>
        <v>11</v>
      </c>
      <c r="X39" s="44">
        <f t="shared" si="67"/>
        <v>0</v>
      </c>
      <c r="Y39" s="45">
        <f t="shared" si="68"/>
        <v>0</v>
      </c>
      <c r="Z39" s="46" t="s">
        <v>0</v>
      </c>
      <c r="AA39" s="39">
        <v>1</v>
      </c>
      <c r="AB39" s="47">
        <f t="shared" si="69"/>
        <v>0</v>
      </c>
      <c r="AC39" s="39">
        <v>1</v>
      </c>
      <c r="AD39" s="47">
        <f t="shared" si="70"/>
        <v>0</v>
      </c>
      <c r="AE39" s="39">
        <v>1</v>
      </c>
      <c r="AF39" s="47">
        <f t="shared" si="71"/>
        <v>0</v>
      </c>
      <c r="AG39" s="184"/>
      <c r="AH39" s="191">
        <f t="shared" si="47"/>
        <v>12</v>
      </c>
      <c r="AI39" s="49">
        <f t="shared" si="48"/>
        <v>0</v>
      </c>
      <c r="AJ39" s="50">
        <f t="shared" si="49"/>
        <v>0</v>
      </c>
      <c r="AK39" s="184">
        <v>15.400000000000002</v>
      </c>
      <c r="AL39" s="191">
        <f t="shared" si="50"/>
        <v>4</v>
      </c>
      <c r="AM39" s="49">
        <f t="shared" si="51"/>
        <v>0</v>
      </c>
      <c r="AN39" s="50">
        <f t="shared" si="52"/>
        <v>0</v>
      </c>
      <c r="AO39" s="184"/>
      <c r="AP39" s="49">
        <f t="shared" si="53"/>
        <v>0</v>
      </c>
      <c r="AQ39" s="50">
        <f t="shared" si="54"/>
        <v>0</v>
      </c>
      <c r="AR39" s="184"/>
      <c r="AS39" s="49">
        <f t="shared" si="55"/>
        <v>0</v>
      </c>
      <c r="AT39" s="50">
        <f t="shared" si="56"/>
        <v>0</v>
      </c>
      <c r="AU39" s="62"/>
      <c r="AV39" s="49">
        <f t="shared" si="57"/>
        <v>0</v>
      </c>
      <c r="AW39" s="50">
        <f t="shared" si="58"/>
        <v>0</v>
      </c>
      <c r="AX39" s="184"/>
      <c r="AY39" s="49">
        <f t="shared" si="59"/>
        <v>0</v>
      </c>
      <c r="AZ39" s="50">
        <f t="shared" si="60"/>
        <v>0</v>
      </c>
      <c r="BA39" s="184"/>
      <c r="BB39" s="49">
        <f t="shared" si="61"/>
        <v>0</v>
      </c>
      <c r="BC39" s="50">
        <f t="shared" si="62"/>
        <v>0</v>
      </c>
      <c r="BD39" s="51">
        <f t="shared" si="72"/>
        <v>0</v>
      </c>
    </row>
    <row r="40" spans="1:56" hidden="1">
      <c r="A40" s="32"/>
      <c r="B40" s="285"/>
      <c r="C40" s="286"/>
      <c r="D40" s="281"/>
      <c r="E40" s="287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64"/>
        <v>0</v>
      </c>
      <c r="L40" s="38">
        <f t="shared" si="98"/>
        <v>0</v>
      </c>
      <c r="M40" s="38">
        <f t="shared" si="99"/>
        <v>0</v>
      </c>
      <c r="N40" s="38">
        <f t="shared" si="100"/>
        <v>0</v>
      </c>
      <c r="O40" s="38">
        <f t="shared" si="101"/>
        <v>0</v>
      </c>
      <c r="P40" s="38">
        <f t="shared" si="102"/>
        <v>0</v>
      </c>
      <c r="Q40" s="39">
        <v>1</v>
      </c>
      <c r="R40" s="40">
        <f t="shared" si="38"/>
        <v>0</v>
      </c>
      <c r="S40" s="39">
        <v>1</v>
      </c>
      <c r="T40" s="41">
        <f t="shared" si="39"/>
        <v>0</v>
      </c>
      <c r="U40" s="42">
        <f t="shared" si="65"/>
        <v>0</v>
      </c>
      <c r="V40" s="43">
        <f t="shared" si="66"/>
        <v>0</v>
      </c>
      <c r="W40" s="190">
        <f t="shared" si="32"/>
        <v>11</v>
      </c>
      <c r="X40" s="44">
        <f t="shared" si="67"/>
        <v>0</v>
      </c>
      <c r="Y40" s="45">
        <f t="shared" si="68"/>
        <v>0</v>
      </c>
      <c r="Z40" s="46" t="s">
        <v>0</v>
      </c>
      <c r="AA40" s="39">
        <v>1</v>
      </c>
      <c r="AB40" s="47">
        <f t="shared" si="69"/>
        <v>0</v>
      </c>
      <c r="AC40" s="39">
        <v>1</v>
      </c>
      <c r="AD40" s="47">
        <f t="shared" si="70"/>
        <v>0</v>
      </c>
      <c r="AE40" s="39">
        <v>1</v>
      </c>
      <c r="AF40" s="47">
        <f t="shared" si="71"/>
        <v>0</v>
      </c>
      <c r="AG40" s="184"/>
      <c r="AH40" s="191">
        <f t="shared" si="47"/>
        <v>12</v>
      </c>
      <c r="AI40" s="49">
        <f t="shared" si="48"/>
        <v>0</v>
      </c>
      <c r="AJ40" s="50">
        <f t="shared" si="49"/>
        <v>0</v>
      </c>
      <c r="AK40" s="184">
        <v>57.2</v>
      </c>
      <c r="AL40" s="191">
        <f t="shared" si="50"/>
        <v>4</v>
      </c>
      <c r="AM40" s="49">
        <f t="shared" si="51"/>
        <v>0</v>
      </c>
      <c r="AN40" s="50">
        <f t="shared" si="52"/>
        <v>0</v>
      </c>
      <c r="AO40" s="184"/>
      <c r="AP40" s="49">
        <f t="shared" si="53"/>
        <v>0</v>
      </c>
      <c r="AQ40" s="50">
        <f t="shared" si="54"/>
        <v>0</v>
      </c>
      <c r="AR40" s="184"/>
      <c r="AS40" s="49">
        <f t="shared" si="55"/>
        <v>0</v>
      </c>
      <c r="AT40" s="50">
        <f t="shared" si="56"/>
        <v>0</v>
      </c>
      <c r="AU40" s="62"/>
      <c r="AV40" s="49">
        <f t="shared" si="57"/>
        <v>0</v>
      </c>
      <c r="AW40" s="50">
        <f t="shared" si="58"/>
        <v>0</v>
      </c>
      <c r="AX40" s="184"/>
      <c r="AY40" s="49">
        <f t="shared" si="59"/>
        <v>0</v>
      </c>
      <c r="AZ40" s="50">
        <f t="shared" si="60"/>
        <v>0</v>
      </c>
      <c r="BA40" s="184"/>
      <c r="BB40" s="49">
        <f t="shared" si="61"/>
        <v>0</v>
      </c>
      <c r="BC40" s="50">
        <f t="shared" si="62"/>
        <v>0</v>
      </c>
      <c r="BD40" s="51">
        <f t="shared" si="72"/>
        <v>0</v>
      </c>
    </row>
    <row r="41" spans="1:56" hidden="1">
      <c r="A41" s="32"/>
      <c r="B41" s="285"/>
      <c r="C41" s="286"/>
      <c r="D41" s="281"/>
      <c r="E41" s="287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37"/>
        <v>0</v>
      </c>
      <c r="L41" s="38">
        <f t="shared" si="98"/>
        <v>0</v>
      </c>
      <c r="M41" s="38">
        <f t="shared" si="99"/>
        <v>0</v>
      </c>
      <c r="N41" s="38">
        <f t="shared" si="100"/>
        <v>0</v>
      </c>
      <c r="O41" s="38">
        <f t="shared" si="101"/>
        <v>0</v>
      </c>
      <c r="P41" s="38">
        <f t="shared" si="102"/>
        <v>0</v>
      </c>
      <c r="Q41" s="39">
        <v>1</v>
      </c>
      <c r="R41" s="40">
        <f t="shared" si="38"/>
        <v>0</v>
      </c>
      <c r="S41" s="39">
        <v>1</v>
      </c>
      <c r="T41" s="41">
        <f t="shared" si="39"/>
        <v>0</v>
      </c>
      <c r="U41" s="42">
        <f t="shared" si="40"/>
        <v>0</v>
      </c>
      <c r="V41" s="43">
        <f t="shared" si="41"/>
        <v>0</v>
      </c>
      <c r="W41" s="190">
        <f t="shared" si="32"/>
        <v>11</v>
      </c>
      <c r="X41" s="44">
        <f t="shared" si="42"/>
        <v>0</v>
      </c>
      <c r="Y41" s="45">
        <f t="shared" si="43"/>
        <v>0</v>
      </c>
      <c r="Z41" s="46" t="s">
        <v>0</v>
      </c>
      <c r="AA41" s="39">
        <v>1</v>
      </c>
      <c r="AB41" s="47">
        <f t="shared" si="44"/>
        <v>0</v>
      </c>
      <c r="AC41" s="39">
        <v>1</v>
      </c>
      <c r="AD41" s="47">
        <f t="shared" si="45"/>
        <v>0</v>
      </c>
      <c r="AE41" s="39">
        <v>1</v>
      </c>
      <c r="AF41" s="47">
        <f t="shared" si="46"/>
        <v>0</v>
      </c>
      <c r="AG41" s="184"/>
      <c r="AH41" s="191">
        <f t="shared" si="47"/>
        <v>12</v>
      </c>
      <c r="AI41" s="49">
        <f t="shared" si="48"/>
        <v>0</v>
      </c>
      <c r="AJ41" s="50">
        <f t="shared" si="49"/>
        <v>0</v>
      </c>
      <c r="AK41" s="184"/>
      <c r="AL41" s="191">
        <f t="shared" si="50"/>
        <v>4</v>
      </c>
      <c r="AM41" s="49">
        <f t="shared" si="51"/>
        <v>0</v>
      </c>
      <c r="AN41" s="50">
        <f t="shared" si="52"/>
        <v>0</v>
      </c>
      <c r="AO41" s="184"/>
      <c r="AP41" s="49">
        <f t="shared" si="53"/>
        <v>0</v>
      </c>
      <c r="AQ41" s="50">
        <f t="shared" si="54"/>
        <v>0</v>
      </c>
      <c r="AR41" s="184"/>
      <c r="AS41" s="49">
        <f t="shared" si="55"/>
        <v>0</v>
      </c>
      <c r="AT41" s="50">
        <f t="shared" si="56"/>
        <v>0</v>
      </c>
      <c r="AU41" s="62"/>
      <c r="AV41" s="49">
        <f t="shared" si="57"/>
        <v>0</v>
      </c>
      <c r="AW41" s="50">
        <f t="shared" si="58"/>
        <v>0</v>
      </c>
      <c r="AX41" s="184"/>
      <c r="AY41" s="49">
        <f t="shared" si="59"/>
        <v>0</v>
      </c>
      <c r="AZ41" s="50">
        <f t="shared" si="60"/>
        <v>0</v>
      </c>
      <c r="BA41" s="184"/>
      <c r="BB41" s="49">
        <f t="shared" si="61"/>
        <v>0</v>
      </c>
      <c r="BC41" s="50">
        <f t="shared" si="62"/>
        <v>0</v>
      </c>
      <c r="BD41" s="51">
        <f t="shared" si="63"/>
        <v>0</v>
      </c>
    </row>
    <row r="42" spans="1:56" hidden="1">
      <c r="A42" s="32"/>
      <c r="B42" s="285"/>
      <c r="C42" s="286"/>
      <c r="D42" s="281"/>
      <c r="E42" s="287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37"/>
        <v>0</v>
      </c>
      <c r="L42" s="38">
        <f t="shared" si="98"/>
        <v>0</v>
      </c>
      <c r="M42" s="38">
        <f t="shared" si="99"/>
        <v>0</v>
      </c>
      <c r="N42" s="38">
        <f t="shared" si="100"/>
        <v>0</v>
      </c>
      <c r="O42" s="38">
        <f t="shared" si="101"/>
        <v>0</v>
      </c>
      <c r="P42" s="38">
        <f t="shared" si="102"/>
        <v>0</v>
      </c>
      <c r="Q42" s="39">
        <v>1</v>
      </c>
      <c r="R42" s="40">
        <f t="shared" si="38"/>
        <v>0</v>
      </c>
      <c r="S42" s="39">
        <v>1</v>
      </c>
      <c r="T42" s="41">
        <f t="shared" si="39"/>
        <v>0</v>
      </c>
      <c r="U42" s="42">
        <f t="shared" si="40"/>
        <v>0</v>
      </c>
      <c r="V42" s="43">
        <f t="shared" si="41"/>
        <v>0</v>
      </c>
      <c r="W42" s="190">
        <f t="shared" si="32"/>
        <v>11</v>
      </c>
      <c r="X42" s="44">
        <f t="shared" si="42"/>
        <v>0</v>
      </c>
      <c r="Y42" s="45">
        <f t="shared" si="43"/>
        <v>0</v>
      </c>
      <c r="Z42" s="46" t="s">
        <v>0</v>
      </c>
      <c r="AA42" s="39">
        <v>1</v>
      </c>
      <c r="AB42" s="47">
        <f t="shared" si="44"/>
        <v>0</v>
      </c>
      <c r="AC42" s="39">
        <v>1</v>
      </c>
      <c r="AD42" s="47">
        <f t="shared" si="45"/>
        <v>0</v>
      </c>
      <c r="AE42" s="39">
        <v>1</v>
      </c>
      <c r="AF42" s="47">
        <f t="shared" si="46"/>
        <v>0</v>
      </c>
      <c r="AG42" s="184"/>
      <c r="AH42" s="191">
        <f t="shared" si="47"/>
        <v>12</v>
      </c>
      <c r="AI42" s="49">
        <f t="shared" si="48"/>
        <v>0</v>
      </c>
      <c r="AJ42" s="50">
        <f t="shared" si="49"/>
        <v>0</v>
      </c>
      <c r="AK42" s="184"/>
      <c r="AL42" s="191">
        <f t="shared" si="50"/>
        <v>4</v>
      </c>
      <c r="AM42" s="49">
        <f t="shared" si="51"/>
        <v>0</v>
      </c>
      <c r="AN42" s="50">
        <f t="shared" si="52"/>
        <v>0</v>
      </c>
      <c r="AO42" s="184"/>
      <c r="AP42" s="49">
        <f t="shared" si="53"/>
        <v>0</v>
      </c>
      <c r="AQ42" s="50">
        <f t="shared" si="54"/>
        <v>0</v>
      </c>
      <c r="AR42" s="184"/>
      <c r="AS42" s="49">
        <f t="shared" si="55"/>
        <v>0</v>
      </c>
      <c r="AT42" s="50">
        <f t="shared" si="56"/>
        <v>0</v>
      </c>
      <c r="AU42" s="62"/>
      <c r="AV42" s="49">
        <f t="shared" si="57"/>
        <v>0</v>
      </c>
      <c r="AW42" s="50">
        <f t="shared" si="58"/>
        <v>0</v>
      </c>
      <c r="AX42" s="184"/>
      <c r="AY42" s="49">
        <f t="shared" si="59"/>
        <v>0</v>
      </c>
      <c r="AZ42" s="50">
        <f t="shared" si="60"/>
        <v>0</v>
      </c>
      <c r="BA42" s="184"/>
      <c r="BB42" s="49">
        <f t="shared" si="61"/>
        <v>0</v>
      </c>
      <c r="BC42" s="50">
        <f t="shared" si="62"/>
        <v>0</v>
      </c>
      <c r="BD42" s="51">
        <f t="shared" si="63"/>
        <v>0</v>
      </c>
    </row>
    <row r="43" spans="1:56" hidden="1">
      <c r="A43" s="32"/>
      <c r="B43" s="285"/>
      <c r="C43" s="286"/>
      <c r="D43" s="281"/>
      <c r="E43" s="287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37"/>
        <v>0</v>
      </c>
      <c r="L43" s="38">
        <f t="shared" si="98"/>
        <v>0</v>
      </c>
      <c r="M43" s="38">
        <f t="shared" si="99"/>
        <v>0</v>
      </c>
      <c r="N43" s="38">
        <f t="shared" si="100"/>
        <v>0</v>
      </c>
      <c r="O43" s="38">
        <f t="shared" si="101"/>
        <v>0</v>
      </c>
      <c r="P43" s="38">
        <f t="shared" si="102"/>
        <v>0</v>
      </c>
      <c r="Q43" s="39">
        <v>1</v>
      </c>
      <c r="R43" s="40">
        <f t="shared" si="38"/>
        <v>0</v>
      </c>
      <c r="S43" s="39">
        <v>1</v>
      </c>
      <c r="T43" s="41">
        <f t="shared" si="39"/>
        <v>0</v>
      </c>
      <c r="U43" s="42">
        <f t="shared" si="40"/>
        <v>0</v>
      </c>
      <c r="V43" s="43">
        <f t="shared" si="41"/>
        <v>0</v>
      </c>
      <c r="W43" s="190">
        <f t="shared" si="32"/>
        <v>11</v>
      </c>
      <c r="X43" s="44">
        <f t="shared" si="42"/>
        <v>0</v>
      </c>
      <c r="Y43" s="45">
        <f t="shared" si="43"/>
        <v>0</v>
      </c>
      <c r="Z43" s="46" t="s">
        <v>0</v>
      </c>
      <c r="AA43" s="39">
        <v>1</v>
      </c>
      <c r="AB43" s="47">
        <f t="shared" si="44"/>
        <v>0</v>
      </c>
      <c r="AC43" s="39">
        <v>1</v>
      </c>
      <c r="AD43" s="47">
        <f t="shared" si="45"/>
        <v>0</v>
      </c>
      <c r="AE43" s="39">
        <v>1</v>
      </c>
      <c r="AF43" s="47">
        <f t="shared" si="46"/>
        <v>0</v>
      </c>
      <c r="AG43" s="184"/>
      <c r="AH43" s="191">
        <f t="shared" si="47"/>
        <v>12</v>
      </c>
      <c r="AI43" s="49">
        <f t="shared" si="48"/>
        <v>0</v>
      </c>
      <c r="AJ43" s="50">
        <f t="shared" si="49"/>
        <v>0</v>
      </c>
      <c r="AK43" s="184">
        <v>1.85</v>
      </c>
      <c r="AL43" s="191">
        <f t="shared" si="50"/>
        <v>4</v>
      </c>
      <c r="AM43" s="49">
        <f t="shared" si="51"/>
        <v>0</v>
      </c>
      <c r="AN43" s="50">
        <f t="shared" si="52"/>
        <v>0</v>
      </c>
      <c r="AO43" s="184"/>
      <c r="AP43" s="49">
        <f t="shared" si="53"/>
        <v>0</v>
      </c>
      <c r="AQ43" s="50">
        <f t="shared" si="54"/>
        <v>0</v>
      </c>
      <c r="AR43" s="184"/>
      <c r="AS43" s="49">
        <f t="shared" si="55"/>
        <v>0</v>
      </c>
      <c r="AT43" s="50">
        <f t="shared" si="56"/>
        <v>0</v>
      </c>
      <c r="AU43" s="62"/>
      <c r="AV43" s="49">
        <f t="shared" si="57"/>
        <v>0</v>
      </c>
      <c r="AW43" s="50">
        <f t="shared" si="58"/>
        <v>0</v>
      </c>
      <c r="AX43" s="184"/>
      <c r="AY43" s="49">
        <f t="shared" si="59"/>
        <v>0</v>
      </c>
      <c r="AZ43" s="50">
        <f t="shared" si="60"/>
        <v>0</v>
      </c>
      <c r="BA43" s="184"/>
      <c r="BB43" s="49">
        <f t="shared" si="61"/>
        <v>0</v>
      </c>
      <c r="BC43" s="50">
        <f t="shared" si="62"/>
        <v>0</v>
      </c>
      <c r="BD43" s="51">
        <f t="shared" si="63"/>
        <v>0</v>
      </c>
    </row>
    <row r="44" spans="1:56" hidden="1">
      <c r="A44" s="32"/>
      <c r="B44" s="285"/>
      <c r="C44" s="286"/>
      <c r="D44" s="281"/>
      <c r="E44" s="287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37"/>
        <v>0</v>
      </c>
      <c r="L44" s="38">
        <f t="shared" si="98"/>
        <v>0</v>
      </c>
      <c r="M44" s="38">
        <f t="shared" si="99"/>
        <v>0</v>
      </c>
      <c r="N44" s="38">
        <f t="shared" si="100"/>
        <v>0</v>
      </c>
      <c r="O44" s="38">
        <f t="shared" si="101"/>
        <v>0</v>
      </c>
      <c r="P44" s="38">
        <f t="shared" si="102"/>
        <v>0</v>
      </c>
      <c r="Q44" s="39">
        <v>1</v>
      </c>
      <c r="R44" s="40">
        <f t="shared" si="38"/>
        <v>0</v>
      </c>
      <c r="S44" s="39">
        <v>1</v>
      </c>
      <c r="T44" s="41">
        <f t="shared" si="39"/>
        <v>0</v>
      </c>
      <c r="U44" s="42">
        <f t="shared" si="40"/>
        <v>0</v>
      </c>
      <c r="V44" s="43">
        <f t="shared" si="41"/>
        <v>0</v>
      </c>
      <c r="W44" s="190">
        <f t="shared" si="32"/>
        <v>11</v>
      </c>
      <c r="X44" s="44">
        <f t="shared" si="42"/>
        <v>0</v>
      </c>
      <c r="Y44" s="45">
        <f t="shared" si="43"/>
        <v>0</v>
      </c>
      <c r="Z44" s="46" t="s">
        <v>0</v>
      </c>
      <c r="AA44" s="39">
        <v>1</v>
      </c>
      <c r="AB44" s="47">
        <f t="shared" si="44"/>
        <v>0</v>
      </c>
      <c r="AC44" s="39">
        <v>1</v>
      </c>
      <c r="AD44" s="47">
        <f t="shared" si="45"/>
        <v>0</v>
      </c>
      <c r="AE44" s="39">
        <v>1</v>
      </c>
      <c r="AF44" s="47">
        <f t="shared" si="46"/>
        <v>0</v>
      </c>
      <c r="AG44" s="184"/>
      <c r="AH44" s="191">
        <f t="shared" si="47"/>
        <v>12</v>
      </c>
      <c r="AI44" s="49">
        <f t="shared" si="48"/>
        <v>0</v>
      </c>
      <c r="AJ44" s="50">
        <f t="shared" si="49"/>
        <v>0</v>
      </c>
      <c r="AK44" s="184">
        <v>0.57499999999999996</v>
      </c>
      <c r="AL44" s="191">
        <f t="shared" si="50"/>
        <v>4</v>
      </c>
      <c r="AM44" s="49">
        <f t="shared" si="51"/>
        <v>0</v>
      </c>
      <c r="AN44" s="50">
        <f t="shared" si="52"/>
        <v>0</v>
      </c>
      <c r="AO44" s="184"/>
      <c r="AP44" s="49">
        <f t="shared" si="53"/>
        <v>0</v>
      </c>
      <c r="AQ44" s="50">
        <f t="shared" si="54"/>
        <v>0</v>
      </c>
      <c r="AR44" s="184"/>
      <c r="AS44" s="49">
        <f t="shared" si="55"/>
        <v>0</v>
      </c>
      <c r="AT44" s="50">
        <f t="shared" si="56"/>
        <v>0</v>
      </c>
      <c r="AU44" s="62"/>
      <c r="AV44" s="49">
        <f t="shared" si="57"/>
        <v>0</v>
      </c>
      <c r="AW44" s="50">
        <f t="shared" si="58"/>
        <v>0</v>
      </c>
      <c r="AX44" s="184"/>
      <c r="AY44" s="49">
        <f t="shared" si="59"/>
        <v>0</v>
      </c>
      <c r="AZ44" s="50">
        <f t="shared" si="60"/>
        <v>0</v>
      </c>
      <c r="BA44" s="184"/>
      <c r="BB44" s="49">
        <f t="shared" si="61"/>
        <v>0</v>
      </c>
      <c r="BC44" s="50">
        <f t="shared" si="62"/>
        <v>0</v>
      </c>
      <c r="BD44" s="51">
        <f t="shared" si="63"/>
        <v>0</v>
      </c>
    </row>
    <row r="45" spans="1:56" hidden="1">
      <c r="A45" s="32"/>
      <c r="B45" s="285"/>
      <c r="C45" s="286"/>
      <c r="D45" s="281"/>
      <c r="E45" s="287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37"/>
        <v>0</v>
      </c>
      <c r="L45" s="38">
        <f t="shared" si="98"/>
        <v>0</v>
      </c>
      <c r="M45" s="38">
        <f t="shared" si="99"/>
        <v>0</v>
      </c>
      <c r="N45" s="38">
        <f t="shared" si="100"/>
        <v>0</v>
      </c>
      <c r="O45" s="38">
        <f t="shared" si="101"/>
        <v>0</v>
      </c>
      <c r="P45" s="38">
        <f t="shared" si="102"/>
        <v>0</v>
      </c>
      <c r="Q45" s="39">
        <v>1</v>
      </c>
      <c r="R45" s="40">
        <f t="shared" si="38"/>
        <v>0</v>
      </c>
      <c r="S45" s="39">
        <v>1</v>
      </c>
      <c r="T45" s="41">
        <f t="shared" si="39"/>
        <v>0</v>
      </c>
      <c r="U45" s="42">
        <f t="shared" si="40"/>
        <v>0</v>
      </c>
      <c r="V45" s="43">
        <f t="shared" si="41"/>
        <v>0</v>
      </c>
      <c r="W45" s="190">
        <f t="shared" si="32"/>
        <v>11</v>
      </c>
      <c r="X45" s="44">
        <f t="shared" si="42"/>
        <v>0</v>
      </c>
      <c r="Y45" s="45">
        <f t="shared" si="43"/>
        <v>0</v>
      </c>
      <c r="Z45" s="46" t="s">
        <v>0</v>
      </c>
      <c r="AA45" s="39">
        <v>1</v>
      </c>
      <c r="AB45" s="47">
        <f t="shared" si="44"/>
        <v>0</v>
      </c>
      <c r="AC45" s="39">
        <v>1</v>
      </c>
      <c r="AD45" s="47">
        <f t="shared" si="45"/>
        <v>0</v>
      </c>
      <c r="AE45" s="39">
        <v>1</v>
      </c>
      <c r="AF45" s="47">
        <f t="shared" si="46"/>
        <v>0</v>
      </c>
      <c r="AG45" s="184"/>
      <c r="AH45" s="191">
        <f t="shared" si="47"/>
        <v>12</v>
      </c>
      <c r="AI45" s="49">
        <f t="shared" si="48"/>
        <v>0</v>
      </c>
      <c r="AJ45" s="50">
        <f t="shared" si="49"/>
        <v>0</v>
      </c>
      <c r="AK45" s="184">
        <v>1.25</v>
      </c>
      <c r="AL45" s="191">
        <f t="shared" si="50"/>
        <v>4</v>
      </c>
      <c r="AM45" s="49">
        <f t="shared" si="51"/>
        <v>0</v>
      </c>
      <c r="AN45" s="50">
        <f t="shared" si="52"/>
        <v>0</v>
      </c>
      <c r="AO45" s="184"/>
      <c r="AP45" s="49">
        <f t="shared" si="53"/>
        <v>0</v>
      </c>
      <c r="AQ45" s="50">
        <f t="shared" si="54"/>
        <v>0</v>
      </c>
      <c r="AR45" s="184"/>
      <c r="AS45" s="49">
        <f t="shared" si="55"/>
        <v>0</v>
      </c>
      <c r="AT45" s="50">
        <f t="shared" si="56"/>
        <v>0</v>
      </c>
      <c r="AU45" s="62"/>
      <c r="AV45" s="49">
        <f t="shared" si="57"/>
        <v>0</v>
      </c>
      <c r="AW45" s="50">
        <f t="shared" si="58"/>
        <v>0</v>
      </c>
      <c r="AX45" s="184"/>
      <c r="AY45" s="49">
        <f t="shared" si="59"/>
        <v>0</v>
      </c>
      <c r="AZ45" s="50">
        <f t="shared" si="60"/>
        <v>0</v>
      </c>
      <c r="BA45" s="184"/>
      <c r="BB45" s="49">
        <f t="shared" si="61"/>
        <v>0</v>
      </c>
      <c r="BC45" s="50">
        <f t="shared" si="62"/>
        <v>0</v>
      </c>
      <c r="BD45" s="51">
        <f t="shared" si="63"/>
        <v>0</v>
      </c>
    </row>
    <row r="46" spans="1:56" hidden="1">
      <c r="A46" s="32"/>
      <c r="B46" s="285"/>
      <c r="C46" s="286"/>
      <c r="D46" s="281"/>
      <c r="E46" s="287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37"/>
        <v>0</v>
      </c>
      <c r="L46" s="38">
        <f t="shared" si="98"/>
        <v>0</v>
      </c>
      <c r="M46" s="38">
        <f t="shared" si="99"/>
        <v>0</v>
      </c>
      <c r="N46" s="38">
        <f t="shared" si="100"/>
        <v>0</v>
      </c>
      <c r="O46" s="38">
        <f t="shared" si="101"/>
        <v>0</v>
      </c>
      <c r="P46" s="38">
        <f t="shared" si="102"/>
        <v>0</v>
      </c>
      <c r="Q46" s="39">
        <v>1</v>
      </c>
      <c r="R46" s="40">
        <f t="shared" si="38"/>
        <v>0</v>
      </c>
      <c r="S46" s="39">
        <v>1</v>
      </c>
      <c r="T46" s="41">
        <f t="shared" si="39"/>
        <v>0</v>
      </c>
      <c r="U46" s="42">
        <f t="shared" si="40"/>
        <v>0</v>
      </c>
      <c r="V46" s="43">
        <f t="shared" si="41"/>
        <v>0</v>
      </c>
      <c r="W46" s="190">
        <f t="shared" si="32"/>
        <v>11</v>
      </c>
      <c r="X46" s="44">
        <f t="shared" si="42"/>
        <v>0</v>
      </c>
      <c r="Y46" s="45">
        <f t="shared" si="43"/>
        <v>0</v>
      </c>
      <c r="Z46" s="46" t="s">
        <v>0</v>
      </c>
      <c r="AA46" s="39">
        <v>1</v>
      </c>
      <c r="AB46" s="47">
        <f t="shared" si="44"/>
        <v>0</v>
      </c>
      <c r="AC46" s="39">
        <v>1</v>
      </c>
      <c r="AD46" s="47">
        <f t="shared" si="45"/>
        <v>0</v>
      </c>
      <c r="AE46" s="39">
        <v>1</v>
      </c>
      <c r="AF46" s="47">
        <f t="shared" si="46"/>
        <v>0</v>
      </c>
      <c r="AG46" s="184"/>
      <c r="AH46" s="191">
        <f t="shared" si="47"/>
        <v>12</v>
      </c>
      <c r="AI46" s="49">
        <f t="shared" si="48"/>
        <v>0</v>
      </c>
      <c r="AJ46" s="50">
        <f t="shared" si="49"/>
        <v>0</v>
      </c>
      <c r="AK46" s="184">
        <v>0.57499999999999996</v>
      </c>
      <c r="AL46" s="191">
        <f t="shared" si="50"/>
        <v>4</v>
      </c>
      <c r="AM46" s="49">
        <f t="shared" si="51"/>
        <v>0</v>
      </c>
      <c r="AN46" s="50">
        <f t="shared" si="52"/>
        <v>0</v>
      </c>
      <c r="AO46" s="184"/>
      <c r="AP46" s="49">
        <f t="shared" si="53"/>
        <v>0</v>
      </c>
      <c r="AQ46" s="50">
        <f t="shared" si="54"/>
        <v>0</v>
      </c>
      <c r="AR46" s="184"/>
      <c r="AS46" s="49">
        <f t="shared" si="55"/>
        <v>0</v>
      </c>
      <c r="AT46" s="50">
        <f t="shared" si="56"/>
        <v>0</v>
      </c>
      <c r="AU46" s="62"/>
      <c r="AV46" s="49">
        <f t="shared" si="57"/>
        <v>0</v>
      </c>
      <c r="AW46" s="50">
        <f t="shared" si="58"/>
        <v>0</v>
      </c>
      <c r="AX46" s="184"/>
      <c r="AY46" s="49">
        <f t="shared" si="59"/>
        <v>0</v>
      </c>
      <c r="AZ46" s="50">
        <f t="shared" si="60"/>
        <v>0</v>
      </c>
      <c r="BA46" s="184"/>
      <c r="BB46" s="49">
        <f t="shared" si="61"/>
        <v>0</v>
      </c>
      <c r="BC46" s="50">
        <f t="shared" si="62"/>
        <v>0</v>
      </c>
      <c r="BD46" s="51">
        <f t="shared" si="63"/>
        <v>0</v>
      </c>
    </row>
    <row r="47" spans="1:56" hidden="1">
      <c r="A47" s="32"/>
      <c r="B47" s="285"/>
      <c r="C47" s="286"/>
      <c r="D47" s="281"/>
      <c r="E47" s="287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37"/>
        <v>0</v>
      </c>
      <c r="L47" s="38">
        <f t="shared" si="98"/>
        <v>0</v>
      </c>
      <c r="M47" s="38">
        <f t="shared" si="99"/>
        <v>0</v>
      </c>
      <c r="N47" s="38">
        <f t="shared" si="100"/>
        <v>0</v>
      </c>
      <c r="O47" s="38">
        <f t="shared" si="101"/>
        <v>0</v>
      </c>
      <c r="P47" s="38">
        <f t="shared" si="102"/>
        <v>0</v>
      </c>
      <c r="Q47" s="39">
        <v>1</v>
      </c>
      <c r="R47" s="40">
        <f t="shared" si="38"/>
        <v>0</v>
      </c>
      <c r="S47" s="39">
        <v>1</v>
      </c>
      <c r="T47" s="41">
        <f t="shared" si="39"/>
        <v>0</v>
      </c>
      <c r="U47" s="42">
        <f t="shared" si="40"/>
        <v>0</v>
      </c>
      <c r="V47" s="43">
        <f t="shared" si="41"/>
        <v>0</v>
      </c>
      <c r="W47" s="190">
        <f t="shared" si="32"/>
        <v>11</v>
      </c>
      <c r="X47" s="44">
        <f t="shared" si="42"/>
        <v>0</v>
      </c>
      <c r="Y47" s="45">
        <f t="shared" si="43"/>
        <v>0</v>
      </c>
      <c r="Z47" s="46" t="s">
        <v>0</v>
      </c>
      <c r="AA47" s="39">
        <v>1</v>
      </c>
      <c r="AB47" s="47">
        <f t="shared" si="44"/>
        <v>0</v>
      </c>
      <c r="AC47" s="39">
        <v>1</v>
      </c>
      <c r="AD47" s="47">
        <f t="shared" si="45"/>
        <v>0</v>
      </c>
      <c r="AE47" s="39">
        <v>1</v>
      </c>
      <c r="AF47" s="47">
        <f t="shared" si="46"/>
        <v>0</v>
      </c>
      <c r="AG47" s="184"/>
      <c r="AH47" s="191">
        <f t="shared" si="47"/>
        <v>12</v>
      </c>
      <c r="AI47" s="49">
        <f t="shared" si="48"/>
        <v>0</v>
      </c>
      <c r="AJ47" s="50">
        <f t="shared" si="49"/>
        <v>0</v>
      </c>
      <c r="AK47" s="184"/>
      <c r="AL47" s="191">
        <f t="shared" si="50"/>
        <v>4</v>
      </c>
      <c r="AM47" s="49">
        <f t="shared" si="51"/>
        <v>0</v>
      </c>
      <c r="AN47" s="50">
        <f t="shared" si="52"/>
        <v>0</v>
      </c>
      <c r="AO47" s="184"/>
      <c r="AP47" s="49">
        <f t="shared" si="53"/>
        <v>0</v>
      </c>
      <c r="AQ47" s="50">
        <f t="shared" si="54"/>
        <v>0</v>
      </c>
      <c r="AR47" s="184"/>
      <c r="AS47" s="49">
        <f t="shared" si="55"/>
        <v>0</v>
      </c>
      <c r="AT47" s="50">
        <f t="shared" si="56"/>
        <v>0</v>
      </c>
      <c r="AU47" s="62"/>
      <c r="AV47" s="49">
        <f t="shared" si="57"/>
        <v>0</v>
      </c>
      <c r="AW47" s="50">
        <f t="shared" si="58"/>
        <v>0</v>
      </c>
      <c r="AX47" s="184"/>
      <c r="AY47" s="49">
        <f t="shared" si="59"/>
        <v>0</v>
      </c>
      <c r="AZ47" s="50">
        <f t="shared" si="60"/>
        <v>0</v>
      </c>
      <c r="BA47" s="184"/>
      <c r="BB47" s="49">
        <f t="shared" si="61"/>
        <v>0</v>
      </c>
      <c r="BC47" s="50">
        <f t="shared" si="62"/>
        <v>0</v>
      </c>
      <c r="BD47" s="51">
        <f t="shared" si="63"/>
        <v>0</v>
      </c>
    </row>
    <row r="48" spans="1:56" hidden="1">
      <c r="A48" s="32"/>
      <c r="B48" s="285"/>
      <c r="C48" s="286"/>
      <c r="D48" s="281"/>
      <c r="E48" s="287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ref="K48:K49" si="103">IF(G48=0,"0",F48/G48)</f>
        <v>0</v>
      </c>
      <c r="L48" s="38">
        <f t="shared" si="98"/>
        <v>0</v>
      </c>
      <c r="M48" s="38">
        <f t="shared" si="99"/>
        <v>0</v>
      </c>
      <c r="N48" s="38">
        <f t="shared" si="100"/>
        <v>0</v>
      </c>
      <c r="O48" s="38">
        <f t="shared" si="101"/>
        <v>0</v>
      </c>
      <c r="P48" s="38">
        <f t="shared" si="102"/>
        <v>0</v>
      </c>
      <c r="Q48" s="39">
        <v>1</v>
      </c>
      <c r="R48" s="40">
        <f t="shared" ref="R48:R49" si="104">(IF($Y48=6,$K48,)+IF($Y48=7,$K48,)+IF($Y48=12,$K48*2,)+IF($Y48=18,$K48*3,)+IF($Y48=28,$K48*4,0)+IF($Y48=21,$K48*3,)+IF($Y48=42,$K48*6,0)+IF($Y48=14,$K48*2,))*Q48</f>
        <v>0</v>
      </c>
      <c r="S48" s="39">
        <v>1</v>
      </c>
      <c r="T48" s="41">
        <f t="shared" ref="T48:T49" si="105">(IF($Y48=7,$K48,)+IF($Y48=21,$K48*3,)+IF($Y48=42,$K48*6,0)+IF($Y48=28,$K48*4,0)+IF($Y48=14,$K48*2,))*S48</f>
        <v>0</v>
      </c>
      <c r="U48" s="42">
        <f t="shared" ref="U48:U49" si="106">SUM(+L48+M48+N48+O48+P48+R48+T48)</f>
        <v>0</v>
      </c>
      <c r="V48" s="43">
        <f t="shared" ref="V48:V49" si="107">+U48*4.345</f>
        <v>0</v>
      </c>
      <c r="W48" s="190">
        <f t="shared" si="32"/>
        <v>11</v>
      </c>
      <c r="X48" s="44">
        <f t="shared" ref="X48:X49" si="108">IF(V48="","",$X$4*V48)</f>
        <v>0</v>
      </c>
      <c r="Y48" s="45">
        <f t="shared" ref="Y48:Y49" si="109">ROUND(J48/4.3452380952381,1)</f>
        <v>0</v>
      </c>
      <c r="Z48" s="46" t="s">
        <v>0</v>
      </c>
      <c r="AA48" s="39">
        <v>1</v>
      </c>
      <c r="AB48" s="47">
        <f t="shared" ref="AB48:AB49" si="110">+IF($Z48="M",$U48,IF($Z48="MT",$U48/2,IF(Z48="MN",$U48/2,IF($Z48="MTN",$U48/3,0))))*AA48</f>
        <v>0</v>
      </c>
      <c r="AC48" s="39">
        <v>1</v>
      </c>
      <c r="AD48" s="47">
        <f t="shared" ref="AD48:AD49" si="111">+IF($Z48="T",$U48,IF($Z48="MT",$U48/2,IF($Z48="TN",$U48/2,IF($Z48="MTN",$U48/3,0))))*AC48</f>
        <v>0</v>
      </c>
      <c r="AE48" s="39">
        <v>1</v>
      </c>
      <c r="AF48" s="47">
        <f t="shared" ref="AF48:AF49" si="112">+IF($Z48="N",$U48,IF($Z48="MN",$U48/2,IF($Z48="TN",$U48/2,IF($Z48="MTN",$U48/3,0))))*AE48</f>
        <v>0</v>
      </c>
      <c r="AG48" s="184">
        <v>2</v>
      </c>
      <c r="AH48" s="191">
        <f t="shared" si="47"/>
        <v>12</v>
      </c>
      <c r="AI48" s="49">
        <f t="shared" ref="AI48:AI49" si="113">IF(AJ$4=0,0,(AG48/AJ$4))</f>
        <v>0</v>
      </c>
      <c r="AJ48" s="50">
        <f t="shared" ref="AJ48:AJ49" si="114">IF(AJ$4=0,0,(AI48*AI$4/12))</f>
        <v>0</v>
      </c>
      <c r="AK48" s="184">
        <v>1.7249999999999999</v>
      </c>
      <c r="AL48" s="191">
        <f t="shared" si="50"/>
        <v>4</v>
      </c>
      <c r="AM48" s="49">
        <f t="shared" ref="AM48:AM49" si="115">IF(AN$4=0,0,(AK48/AN$4))</f>
        <v>0</v>
      </c>
      <c r="AN48" s="50">
        <f t="shared" ref="AN48:AN49" si="116">IF(AN$4=0,0,(AM48*AM$4/12))</f>
        <v>0</v>
      </c>
      <c r="AO48" s="184"/>
      <c r="AP48" s="49">
        <f t="shared" ref="AP48:AP49" si="117">IF(AQ$4=0,0,(AO48/AQ$4))</f>
        <v>0</v>
      </c>
      <c r="AQ48" s="50">
        <f t="shared" ref="AQ48:AQ49" si="118">IF(AQ$4=0,0,(AP48*AP$4/12))</f>
        <v>0</v>
      </c>
      <c r="AR48" s="184"/>
      <c r="AS48" s="49">
        <f t="shared" ref="AS48:AS49" si="119">IF(AT$4=0,0,(AR48/AT$4))</f>
        <v>0</v>
      </c>
      <c r="AT48" s="50">
        <f t="shared" ref="AT48:AT49" si="120">IF(AT$4=0,0,(AS48*AS$4/12))</f>
        <v>0</v>
      </c>
      <c r="AU48" s="62"/>
      <c r="AV48" s="49">
        <f t="shared" ref="AV48:AV49" si="121">IF(AW$4=0,0,(AU48/AW$4))</f>
        <v>0</v>
      </c>
      <c r="AW48" s="50">
        <f t="shared" ref="AW48:AW49" si="122">IF(AW$4=0,0,(AV48*AV$4/12))</f>
        <v>0</v>
      </c>
      <c r="AX48" s="184"/>
      <c r="AY48" s="49">
        <f t="shared" ref="AY48:AY49" si="123">IF(AZ$4=0,0,(AX48/AZ$4))</f>
        <v>0</v>
      </c>
      <c r="AZ48" s="50">
        <f t="shared" ref="AZ48:AZ49" si="124">IF(AZ$4=0,0,(AY48*AY$4/12))</f>
        <v>0</v>
      </c>
      <c r="BA48" s="184"/>
      <c r="BB48" s="49">
        <f t="shared" ref="BB48:BB49" si="125">IF(BC$4=0,0,(BA48/BC$4))</f>
        <v>0</v>
      </c>
      <c r="BC48" s="50">
        <f t="shared" ref="BC48:BC49" si="126">IF(BC$4=0,0,(BB48*BB$4/12))</f>
        <v>0</v>
      </c>
      <c r="BD48" s="51">
        <f t="shared" ref="BD48:BD49" si="127">+AJ48+AN48+AQ48+AT48+AW48+AZ48+BC48</f>
        <v>0</v>
      </c>
    </row>
    <row r="49" spans="1:56" hidden="1">
      <c r="A49" s="32"/>
      <c r="B49" s="285"/>
      <c r="C49" s="286"/>
      <c r="D49" s="281"/>
      <c r="E49" s="287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03"/>
        <v>0</v>
      </c>
      <c r="L49" s="38">
        <f t="shared" si="98"/>
        <v>0</v>
      </c>
      <c r="M49" s="38">
        <f t="shared" si="99"/>
        <v>0</v>
      </c>
      <c r="N49" s="38">
        <f t="shared" si="100"/>
        <v>0</v>
      </c>
      <c r="O49" s="38">
        <f t="shared" si="101"/>
        <v>0</v>
      </c>
      <c r="P49" s="38">
        <f t="shared" si="102"/>
        <v>0</v>
      </c>
      <c r="Q49" s="39">
        <v>1</v>
      </c>
      <c r="R49" s="40">
        <f t="shared" si="104"/>
        <v>0</v>
      </c>
      <c r="S49" s="39">
        <v>1</v>
      </c>
      <c r="T49" s="41">
        <f t="shared" si="105"/>
        <v>0</v>
      </c>
      <c r="U49" s="42">
        <f t="shared" si="106"/>
        <v>0</v>
      </c>
      <c r="V49" s="43">
        <f t="shared" si="107"/>
        <v>0</v>
      </c>
      <c r="W49" s="190">
        <f t="shared" si="32"/>
        <v>11</v>
      </c>
      <c r="X49" s="44">
        <f t="shared" si="108"/>
        <v>0</v>
      </c>
      <c r="Y49" s="45">
        <f t="shared" si="109"/>
        <v>0</v>
      </c>
      <c r="Z49" s="46" t="s">
        <v>0</v>
      </c>
      <c r="AA49" s="39">
        <v>1</v>
      </c>
      <c r="AB49" s="47">
        <f t="shared" si="110"/>
        <v>0</v>
      </c>
      <c r="AC49" s="39">
        <v>1</v>
      </c>
      <c r="AD49" s="47">
        <f t="shared" si="111"/>
        <v>0</v>
      </c>
      <c r="AE49" s="39">
        <v>1</v>
      </c>
      <c r="AF49" s="47">
        <f t="shared" si="112"/>
        <v>0</v>
      </c>
      <c r="AG49" s="184">
        <v>2</v>
      </c>
      <c r="AH49" s="191">
        <f t="shared" si="47"/>
        <v>12</v>
      </c>
      <c r="AI49" s="49">
        <f t="shared" si="113"/>
        <v>0</v>
      </c>
      <c r="AJ49" s="50">
        <f t="shared" si="114"/>
        <v>0</v>
      </c>
      <c r="AK49" s="184">
        <v>1.7249999999999999</v>
      </c>
      <c r="AL49" s="191">
        <f t="shared" si="50"/>
        <v>4</v>
      </c>
      <c r="AM49" s="49">
        <f t="shared" si="115"/>
        <v>0</v>
      </c>
      <c r="AN49" s="50">
        <f t="shared" si="116"/>
        <v>0</v>
      </c>
      <c r="AO49" s="184"/>
      <c r="AP49" s="49">
        <f t="shared" si="117"/>
        <v>0</v>
      </c>
      <c r="AQ49" s="50">
        <f t="shared" si="118"/>
        <v>0</v>
      </c>
      <c r="AR49" s="184"/>
      <c r="AS49" s="49">
        <f t="shared" si="119"/>
        <v>0</v>
      </c>
      <c r="AT49" s="50">
        <f t="shared" si="120"/>
        <v>0</v>
      </c>
      <c r="AU49" s="62"/>
      <c r="AV49" s="49">
        <f t="shared" si="121"/>
        <v>0</v>
      </c>
      <c r="AW49" s="50">
        <f t="shared" si="122"/>
        <v>0</v>
      </c>
      <c r="AX49" s="184"/>
      <c r="AY49" s="49">
        <f t="shared" si="123"/>
        <v>0</v>
      </c>
      <c r="AZ49" s="50">
        <f t="shared" si="124"/>
        <v>0</v>
      </c>
      <c r="BA49" s="184"/>
      <c r="BB49" s="49">
        <f t="shared" si="125"/>
        <v>0</v>
      </c>
      <c r="BC49" s="50">
        <f t="shared" si="126"/>
        <v>0</v>
      </c>
      <c r="BD49" s="51">
        <f t="shared" si="127"/>
        <v>0</v>
      </c>
    </row>
    <row r="50" spans="1:56" hidden="1">
      <c r="A50" s="32"/>
      <c r="B50" s="285"/>
      <c r="C50" s="286"/>
      <c r="D50" s="281"/>
      <c r="E50" s="287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37"/>
        <v>0</v>
      </c>
      <c r="L50" s="38">
        <f t="shared" si="98"/>
        <v>0</v>
      </c>
      <c r="M50" s="38">
        <f t="shared" si="99"/>
        <v>0</v>
      </c>
      <c r="N50" s="38">
        <f t="shared" si="100"/>
        <v>0</v>
      </c>
      <c r="O50" s="38">
        <f t="shared" si="101"/>
        <v>0</v>
      </c>
      <c r="P50" s="38">
        <f t="shared" si="102"/>
        <v>0</v>
      </c>
      <c r="Q50" s="39">
        <v>1</v>
      </c>
      <c r="R50" s="40">
        <f t="shared" si="38"/>
        <v>0</v>
      </c>
      <c r="S50" s="39">
        <v>1</v>
      </c>
      <c r="T50" s="41">
        <f t="shared" si="39"/>
        <v>0</v>
      </c>
      <c r="U50" s="42">
        <f t="shared" si="40"/>
        <v>0</v>
      </c>
      <c r="V50" s="43">
        <f t="shared" si="41"/>
        <v>0</v>
      </c>
      <c r="W50" s="190">
        <f t="shared" si="32"/>
        <v>11</v>
      </c>
      <c r="X50" s="44">
        <f t="shared" si="42"/>
        <v>0</v>
      </c>
      <c r="Y50" s="45">
        <f t="shared" si="43"/>
        <v>0</v>
      </c>
      <c r="Z50" s="46" t="s">
        <v>0</v>
      </c>
      <c r="AA50" s="39">
        <v>1</v>
      </c>
      <c r="AB50" s="47">
        <f t="shared" si="44"/>
        <v>0</v>
      </c>
      <c r="AC50" s="39">
        <v>1</v>
      </c>
      <c r="AD50" s="47">
        <f t="shared" si="45"/>
        <v>0</v>
      </c>
      <c r="AE50" s="39">
        <v>1</v>
      </c>
      <c r="AF50" s="47">
        <f t="shared" si="46"/>
        <v>0</v>
      </c>
      <c r="AG50" s="184">
        <v>2</v>
      </c>
      <c r="AH50" s="191">
        <f t="shared" si="47"/>
        <v>12</v>
      </c>
      <c r="AI50" s="49">
        <f t="shared" si="48"/>
        <v>0</v>
      </c>
      <c r="AJ50" s="50">
        <f t="shared" si="49"/>
        <v>0</v>
      </c>
      <c r="AK50" s="184">
        <v>1.7249999999999999</v>
      </c>
      <c r="AL50" s="191">
        <f t="shared" si="50"/>
        <v>4</v>
      </c>
      <c r="AM50" s="49">
        <f t="shared" si="51"/>
        <v>0</v>
      </c>
      <c r="AN50" s="50">
        <f t="shared" si="52"/>
        <v>0</v>
      </c>
      <c r="AO50" s="184"/>
      <c r="AP50" s="49">
        <f t="shared" si="53"/>
        <v>0</v>
      </c>
      <c r="AQ50" s="50">
        <f t="shared" si="54"/>
        <v>0</v>
      </c>
      <c r="AR50" s="184"/>
      <c r="AS50" s="49">
        <f t="shared" si="55"/>
        <v>0</v>
      </c>
      <c r="AT50" s="50">
        <f t="shared" si="56"/>
        <v>0</v>
      </c>
      <c r="AU50" s="62"/>
      <c r="AV50" s="49">
        <f t="shared" si="57"/>
        <v>0</v>
      </c>
      <c r="AW50" s="50">
        <f t="shared" si="58"/>
        <v>0</v>
      </c>
      <c r="AX50" s="184"/>
      <c r="AY50" s="49">
        <f t="shared" si="59"/>
        <v>0</v>
      </c>
      <c r="AZ50" s="50">
        <f t="shared" si="60"/>
        <v>0</v>
      </c>
      <c r="BA50" s="184"/>
      <c r="BB50" s="49">
        <f t="shared" si="61"/>
        <v>0</v>
      </c>
      <c r="BC50" s="50">
        <f t="shared" si="62"/>
        <v>0</v>
      </c>
      <c r="BD50" s="51">
        <f t="shared" si="63"/>
        <v>0</v>
      </c>
    </row>
    <row r="51" spans="1:56" hidden="1">
      <c r="A51" s="32"/>
      <c r="B51" s="285"/>
      <c r="C51" s="286"/>
      <c r="D51" s="281"/>
      <c r="E51" s="287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37"/>
        <v>0</v>
      </c>
      <c r="L51" s="38">
        <f t="shared" si="98"/>
        <v>0</v>
      </c>
      <c r="M51" s="38">
        <f t="shared" si="99"/>
        <v>0</v>
      </c>
      <c r="N51" s="38">
        <f t="shared" si="100"/>
        <v>0</v>
      </c>
      <c r="O51" s="38">
        <f t="shared" si="101"/>
        <v>0</v>
      </c>
      <c r="P51" s="38">
        <f t="shared" si="102"/>
        <v>0</v>
      </c>
      <c r="Q51" s="39">
        <v>1</v>
      </c>
      <c r="R51" s="40">
        <f t="shared" si="38"/>
        <v>0</v>
      </c>
      <c r="S51" s="39">
        <v>1</v>
      </c>
      <c r="T51" s="41">
        <f t="shared" si="39"/>
        <v>0</v>
      </c>
      <c r="U51" s="42">
        <f t="shared" si="40"/>
        <v>0</v>
      </c>
      <c r="V51" s="43">
        <f t="shared" si="41"/>
        <v>0</v>
      </c>
      <c r="W51" s="190">
        <f t="shared" si="32"/>
        <v>11</v>
      </c>
      <c r="X51" s="44">
        <f t="shared" si="42"/>
        <v>0</v>
      </c>
      <c r="Y51" s="45">
        <f t="shared" si="43"/>
        <v>0</v>
      </c>
      <c r="Z51" s="46" t="s">
        <v>0</v>
      </c>
      <c r="AA51" s="39">
        <v>1</v>
      </c>
      <c r="AB51" s="47">
        <f t="shared" si="44"/>
        <v>0</v>
      </c>
      <c r="AC51" s="39">
        <v>1</v>
      </c>
      <c r="AD51" s="47">
        <f t="shared" si="45"/>
        <v>0</v>
      </c>
      <c r="AE51" s="39">
        <v>1</v>
      </c>
      <c r="AF51" s="47">
        <f t="shared" si="46"/>
        <v>0</v>
      </c>
      <c r="AG51" s="184">
        <v>2</v>
      </c>
      <c r="AH51" s="191">
        <f t="shared" si="47"/>
        <v>12</v>
      </c>
      <c r="AI51" s="49">
        <f t="shared" si="48"/>
        <v>0</v>
      </c>
      <c r="AJ51" s="50">
        <f t="shared" si="49"/>
        <v>0</v>
      </c>
      <c r="AK51" s="184">
        <v>1.7249999999999999</v>
      </c>
      <c r="AL51" s="191">
        <f t="shared" si="50"/>
        <v>4</v>
      </c>
      <c r="AM51" s="49">
        <f t="shared" si="51"/>
        <v>0</v>
      </c>
      <c r="AN51" s="50">
        <f t="shared" si="52"/>
        <v>0</v>
      </c>
      <c r="AO51" s="184"/>
      <c r="AP51" s="49">
        <f t="shared" si="53"/>
        <v>0</v>
      </c>
      <c r="AQ51" s="50">
        <f t="shared" si="54"/>
        <v>0</v>
      </c>
      <c r="AR51" s="184"/>
      <c r="AS51" s="49">
        <f t="shared" si="55"/>
        <v>0</v>
      </c>
      <c r="AT51" s="50">
        <f t="shared" si="56"/>
        <v>0</v>
      </c>
      <c r="AU51" s="62"/>
      <c r="AV51" s="49">
        <f t="shared" si="57"/>
        <v>0</v>
      </c>
      <c r="AW51" s="50">
        <f t="shared" si="58"/>
        <v>0</v>
      </c>
      <c r="AX51" s="184"/>
      <c r="AY51" s="49">
        <f t="shared" si="59"/>
        <v>0</v>
      </c>
      <c r="AZ51" s="50">
        <f t="shared" si="60"/>
        <v>0</v>
      </c>
      <c r="BA51" s="184"/>
      <c r="BB51" s="49">
        <f t="shared" si="61"/>
        <v>0</v>
      </c>
      <c r="BC51" s="50">
        <f t="shared" si="62"/>
        <v>0</v>
      </c>
      <c r="BD51" s="51">
        <f t="shared" si="63"/>
        <v>0</v>
      </c>
    </row>
    <row r="52" spans="1:56" hidden="1">
      <c r="A52" s="32"/>
      <c r="B52" s="285"/>
      <c r="C52" s="286"/>
      <c r="D52" s="281"/>
      <c r="E52" s="287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37"/>
        <v>0</v>
      </c>
      <c r="L52" s="38">
        <f t="shared" si="98"/>
        <v>0</v>
      </c>
      <c r="M52" s="38">
        <f t="shared" si="99"/>
        <v>0</v>
      </c>
      <c r="N52" s="38">
        <f t="shared" si="100"/>
        <v>0</v>
      </c>
      <c r="O52" s="38">
        <f t="shared" si="101"/>
        <v>0</v>
      </c>
      <c r="P52" s="38">
        <f t="shared" si="102"/>
        <v>0</v>
      </c>
      <c r="Q52" s="39">
        <v>1</v>
      </c>
      <c r="R52" s="40">
        <f t="shared" si="38"/>
        <v>0</v>
      </c>
      <c r="S52" s="39">
        <v>1</v>
      </c>
      <c r="T52" s="41">
        <f t="shared" si="39"/>
        <v>0</v>
      </c>
      <c r="U52" s="42">
        <f t="shared" si="40"/>
        <v>0</v>
      </c>
      <c r="V52" s="43">
        <f t="shared" si="41"/>
        <v>0</v>
      </c>
      <c r="W52" s="190">
        <f t="shared" si="32"/>
        <v>11</v>
      </c>
      <c r="X52" s="44">
        <f t="shared" si="42"/>
        <v>0</v>
      </c>
      <c r="Y52" s="45">
        <f t="shared" si="43"/>
        <v>0</v>
      </c>
      <c r="Z52" s="46" t="s">
        <v>0</v>
      </c>
      <c r="AA52" s="39">
        <v>1</v>
      </c>
      <c r="AB52" s="47">
        <f t="shared" si="44"/>
        <v>0</v>
      </c>
      <c r="AC52" s="39">
        <v>1</v>
      </c>
      <c r="AD52" s="47">
        <f t="shared" si="45"/>
        <v>0</v>
      </c>
      <c r="AE52" s="39">
        <v>1</v>
      </c>
      <c r="AF52" s="47">
        <f t="shared" si="46"/>
        <v>0</v>
      </c>
      <c r="AG52" s="184"/>
      <c r="AH52" s="191">
        <f t="shared" si="47"/>
        <v>12</v>
      </c>
      <c r="AI52" s="49">
        <f t="shared" si="48"/>
        <v>0</v>
      </c>
      <c r="AJ52" s="50">
        <f t="shared" si="49"/>
        <v>0</v>
      </c>
      <c r="AK52" s="184"/>
      <c r="AL52" s="191">
        <f t="shared" si="50"/>
        <v>4</v>
      </c>
      <c r="AM52" s="49">
        <f t="shared" si="51"/>
        <v>0</v>
      </c>
      <c r="AN52" s="50">
        <f t="shared" si="52"/>
        <v>0</v>
      </c>
      <c r="AO52" s="184"/>
      <c r="AP52" s="49">
        <f t="shared" si="53"/>
        <v>0</v>
      </c>
      <c r="AQ52" s="50">
        <f t="shared" si="54"/>
        <v>0</v>
      </c>
      <c r="AR52" s="184"/>
      <c r="AS52" s="49">
        <f t="shared" si="55"/>
        <v>0</v>
      </c>
      <c r="AT52" s="50">
        <f t="shared" si="56"/>
        <v>0</v>
      </c>
      <c r="AU52" s="62"/>
      <c r="AV52" s="49">
        <f t="shared" si="57"/>
        <v>0</v>
      </c>
      <c r="AW52" s="50">
        <f t="shared" si="58"/>
        <v>0</v>
      </c>
      <c r="AX52" s="184"/>
      <c r="AY52" s="49">
        <f t="shared" si="59"/>
        <v>0</v>
      </c>
      <c r="AZ52" s="50">
        <f t="shared" si="60"/>
        <v>0</v>
      </c>
      <c r="BA52" s="184"/>
      <c r="BB52" s="49">
        <f t="shared" si="61"/>
        <v>0</v>
      </c>
      <c r="BC52" s="50">
        <f t="shared" si="62"/>
        <v>0</v>
      </c>
      <c r="BD52" s="51">
        <f t="shared" si="63"/>
        <v>0</v>
      </c>
    </row>
    <row r="53" spans="1:56" ht="15.75" thickBot="1">
      <c r="A53" s="3"/>
      <c r="E53" s="6"/>
      <c r="F53" s="252">
        <f>SUM(F8:F52)</f>
        <v>1381</v>
      </c>
      <c r="K53" s="52">
        <f t="shared" ref="K53:P53" si="128">SUM(K8:K52)</f>
        <v>0</v>
      </c>
      <c r="L53" s="52">
        <f t="shared" si="128"/>
        <v>0</v>
      </c>
      <c r="M53" s="52">
        <f t="shared" si="128"/>
        <v>0</v>
      </c>
      <c r="N53" s="52">
        <f t="shared" si="128"/>
        <v>0</v>
      </c>
      <c r="O53" s="52">
        <f t="shared" si="128"/>
        <v>0</v>
      </c>
      <c r="P53" s="52">
        <f t="shared" si="128"/>
        <v>0</v>
      </c>
      <c r="Q53" s="52"/>
      <c r="R53" s="52">
        <f>SUM(R8:R52)</f>
        <v>0</v>
      </c>
      <c r="S53" s="52"/>
      <c r="T53" s="52">
        <f>SUM(T8:T52)</f>
        <v>0</v>
      </c>
      <c r="U53" s="52">
        <f>SUM(U8:U52)</f>
        <v>0</v>
      </c>
      <c r="V53" s="52">
        <f>SUM(V8:V52)</f>
        <v>0</v>
      </c>
      <c r="W53" s="52"/>
      <c r="X53" s="52">
        <f>SUM(X8:X52)</f>
        <v>0</v>
      </c>
      <c r="Y53" s="53"/>
      <c r="Z53" s="53"/>
      <c r="AA53" s="53"/>
      <c r="AB53" s="52">
        <f>SUM(AB8:AB52)</f>
        <v>0</v>
      </c>
      <c r="AC53" s="52"/>
      <c r="AD53" s="52">
        <f>SUM(AD8:AD52)</f>
        <v>0</v>
      </c>
      <c r="AE53" s="52"/>
      <c r="AF53" s="52">
        <f>SUM(AF8:AF52)</f>
        <v>0</v>
      </c>
      <c r="AG53" s="54">
        <f>SUBTOTAL(9,AG8:AG27)</f>
        <v>150</v>
      </c>
      <c r="AH53" s="54"/>
      <c r="AI53" s="54"/>
      <c r="AJ53" s="55">
        <f>SUM(AJ8:AJ52)</f>
        <v>0</v>
      </c>
      <c r="AK53" s="54">
        <f>SUBTOTAL(9,AK8:AK27)</f>
        <v>450</v>
      </c>
      <c r="AL53" s="54"/>
      <c r="AM53" s="54"/>
      <c r="AN53" s="55">
        <f>SUM(AN8:AN52)</f>
        <v>0</v>
      </c>
      <c r="AO53" s="54">
        <f>SUBTOTAL(9,AO8:AO27)</f>
        <v>901</v>
      </c>
      <c r="AP53" s="54"/>
      <c r="AQ53" s="55">
        <f>SUM(AQ8:AQ52)</f>
        <v>0</v>
      </c>
      <c r="AR53" s="54">
        <f>SUM(AR8:AR52)</f>
        <v>20</v>
      </c>
      <c r="AS53" s="54"/>
      <c r="AT53" s="55">
        <f>SUM(AT8:AT52)</f>
        <v>0</v>
      </c>
      <c r="AU53" s="54">
        <f>SUBTOTAL(9,AU8:AU27)</f>
        <v>0</v>
      </c>
      <c r="AV53" s="54"/>
      <c r="AW53" s="55">
        <f>SUM(AW8:AW52)</f>
        <v>0</v>
      </c>
      <c r="AX53" s="54">
        <f>SUBTOTAL(9,AX8:AX27)</f>
        <v>901</v>
      </c>
      <c r="AY53" s="54"/>
      <c r="AZ53" s="55">
        <f>SUM(AZ8:AZ52)</f>
        <v>0</v>
      </c>
      <c r="BA53" s="54">
        <f>SUBTOTAL(9,BA8:BA27)</f>
        <v>0</v>
      </c>
      <c r="BB53" s="54"/>
      <c r="BC53" s="55">
        <f>SUM(BC8:BC52)</f>
        <v>0</v>
      </c>
      <c r="BD53" s="52">
        <f>SUM(BD8:BD52)</f>
        <v>0</v>
      </c>
    </row>
    <row r="54" spans="1:56" ht="15.75" hidden="1" thickBot="1">
      <c r="AB54" s="325">
        <f>SUM(AB53:AF53)</f>
        <v>0</v>
      </c>
      <c r="AC54" s="326"/>
      <c r="AD54" s="326"/>
      <c r="AE54" s="326"/>
      <c r="AF54" s="327"/>
      <c r="AG54" s="319">
        <f>+AJ53/4.345</f>
        <v>0</v>
      </c>
      <c r="AH54" s="319"/>
      <c r="AI54" s="319"/>
      <c r="AJ54" s="319"/>
      <c r="AK54" s="319">
        <f>+AN53/4.345</f>
        <v>0</v>
      </c>
      <c r="AL54" s="319"/>
      <c r="AM54" s="319"/>
      <c r="AN54" s="319"/>
      <c r="AO54" s="319">
        <f>+AQ53/4.345</f>
        <v>0</v>
      </c>
      <c r="AP54" s="319"/>
      <c r="AQ54" s="319"/>
      <c r="AR54" s="319">
        <f>+AT53/4.345</f>
        <v>0</v>
      </c>
      <c r="AS54" s="319"/>
      <c r="AT54" s="319"/>
      <c r="AU54" s="319">
        <f>+AW53/4.345</f>
        <v>0</v>
      </c>
      <c r="AV54" s="319"/>
      <c r="AW54" s="319"/>
      <c r="AX54" s="319">
        <f>+AZ53/4.345</f>
        <v>0</v>
      </c>
      <c r="AY54" s="319"/>
      <c r="AZ54" s="319"/>
      <c r="BA54" s="319">
        <f>+BC53/4.345</f>
        <v>0</v>
      </c>
      <c r="BB54" s="319"/>
      <c r="BC54" s="319"/>
      <c r="BD54" s="320" t="s">
        <v>4</v>
      </c>
    </row>
    <row r="55" spans="1:56" ht="16.5" thickTop="1" thickBot="1">
      <c r="AG55" s="322" t="s">
        <v>3</v>
      </c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2"/>
      <c r="AW55" s="322"/>
      <c r="AX55" s="322"/>
      <c r="AY55" s="322"/>
      <c r="AZ55" s="322"/>
      <c r="BA55" s="322"/>
      <c r="BB55" s="322"/>
      <c r="BC55" s="323"/>
      <c r="BD55" s="321"/>
    </row>
    <row r="57" spans="1:56">
      <c r="G57" s="56"/>
      <c r="H57" s="56"/>
      <c r="I57" s="56"/>
      <c r="J57" s="56"/>
    </row>
  </sheetData>
  <sheetProtection algorithmName="SHA-512" hashValue="e2RaSBrSdY+rUG7I59mPKWvO4BY9TJyqzAVMb6mw0i06g9zZ2IYGbWIBKPu8qF2mZBUtCiDuOJzTnDDMjwVD5w==" saltValue="ia1Mj7yLfjrvVVG6c6uZgg==" spinCount="100000" sheet="1" selectLockedCells="1" autoFilter="0"/>
  <autoFilter ref="B7:BD54" xr:uid="{00000000-0009-0000-0000-000012000000}">
    <filterColumn colId="4">
      <customFilters>
        <customFilter operator="notEqual" val=" "/>
      </customFilters>
    </filterColumn>
  </autoFilter>
  <mergeCells count="48">
    <mergeCell ref="BD54:BD55"/>
    <mergeCell ref="AG55:BC55"/>
    <mergeCell ref="P1:AB1"/>
    <mergeCell ref="AB54:AF54"/>
    <mergeCell ref="AG54:AJ54"/>
    <mergeCell ref="AK54:AN54"/>
    <mergeCell ref="AO54:AQ54"/>
    <mergeCell ref="AR54:AT54"/>
    <mergeCell ref="AU54:AW54"/>
    <mergeCell ref="AR3:AT3"/>
    <mergeCell ref="BD4:BD5"/>
    <mergeCell ref="Y5:AF5"/>
    <mergeCell ref="AA6:AB6"/>
    <mergeCell ref="AV4:AV5"/>
    <mergeCell ref="AW4:AW5"/>
    <mergeCell ref="AU4:AU5"/>
    <mergeCell ref="AX54:AZ54"/>
    <mergeCell ref="BA54:BC54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phoneticPr fontId="76" type="noConversion"/>
  <hyperlinks>
    <hyperlink ref="B1:C1" location="Inici!A1" display="Inici" xr:uid="{00000000-0004-0000-12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CDE90D-BAD9-445E-98D3-01E0EB55B0A3}">
          <x14:formula1>
            <xm:f>Tablas!$B$5:$B$40</xm:f>
          </x14:formula1>
          <xm:sqref>H8:H52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43" filterMode="1">
    <pageSetUpPr fitToPage="1"/>
  </sheetPr>
  <dimension ref="A1:BD99"/>
  <sheetViews>
    <sheetView workbookViewId="0">
      <pane xSplit="6" ySplit="7" topLeftCell="G21" activePane="bottomRight" state="frozen"/>
      <selection sqref="A1:AE1"/>
      <selection pane="topRight" sqref="A1:AE1"/>
      <selection pane="bottomLeft" sqref="A1:AE1"/>
      <selection pane="bottomRight" activeCell="G8" sqref="G8:G30"/>
    </sheetView>
  </sheetViews>
  <sheetFormatPr baseColWidth="10" defaultColWidth="11.42578125" defaultRowHeight="15"/>
  <cols>
    <col min="1" max="1" width="2.85546875" style="2" customWidth="1"/>
    <col min="2" max="2" width="21.7109375" style="2" customWidth="1"/>
    <col min="3" max="3" width="15.710937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8" style="2" bestFit="1" customWidth="1"/>
    <col min="8" max="8" width="14.8554687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7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9.140625" style="2" bestFit="1" customWidth="1"/>
    <col min="42" max="42" width="6" style="2" bestFit="1" customWidth="1"/>
    <col min="43" max="43" width="9.5703125" style="2" bestFit="1" customWidth="1"/>
    <col min="44" max="44" width="7.140625" style="2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9.1406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Estudio'!D12</f>
        <v xml:space="preserve">Piscines Municipals 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+'1'!AG3:AJ3</f>
        <v>Vidres interiors</v>
      </c>
      <c r="AH3" s="308"/>
      <c r="AI3" s="308"/>
      <c r="AJ3" s="308"/>
      <c r="AK3" s="308" t="str">
        <f>+'1'!AK3:AN3</f>
        <v>Vidres perimetre</v>
      </c>
      <c r="AL3" s="308"/>
      <c r="AM3" s="308"/>
      <c r="AN3" s="308"/>
      <c r="AO3" s="308" t="str">
        <f>+'1'!AO3:AQ3</f>
        <v>Punts de llum i difusors d'aire</v>
      </c>
      <c r="AP3" s="308"/>
      <c r="AQ3" s="308"/>
      <c r="AR3" s="308" t="str">
        <f>+'1'!AR3:AT3</f>
        <v>Neteja de cadires i moquetes</v>
      </c>
      <c r="AS3" s="308"/>
      <c r="AT3" s="308"/>
      <c r="AU3" s="308" t="str">
        <f>+'1'!AU3:AW3</f>
        <v>Neteja de passareles sostres</v>
      </c>
      <c r="AV3" s="308"/>
      <c r="AW3" s="308"/>
      <c r="AX3" s="308" t="str">
        <f>+'1'!AX3:AZ3</f>
        <v>Tractament de Terres</v>
      </c>
      <c r="AY3" s="308"/>
      <c r="AZ3" s="308"/>
      <c r="BA3" s="308" t="str">
        <f>+'1'!BA3:BC3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+L95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Estudio'!H12</f>
        <v>3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41">
        <f>+'1'!AI4:AI5</f>
        <v>12</v>
      </c>
      <c r="AJ4" s="343">
        <f>+'1'!AJ4:AJ5</f>
        <v>0</v>
      </c>
      <c r="AK4" s="339"/>
      <c r="AL4" s="339"/>
      <c r="AM4" s="341">
        <f>+'1'!AM4:AM5</f>
        <v>4</v>
      </c>
      <c r="AN4" s="343">
        <f>+'1'!AN4:AN5</f>
        <v>0</v>
      </c>
      <c r="AO4" s="339" t="s">
        <v>6</v>
      </c>
      <c r="AP4" s="341">
        <f>+'1'!AP4:AP5</f>
        <v>1</v>
      </c>
      <c r="AQ4" s="343">
        <f>+'1'!AQ4:AQ5</f>
        <v>0</v>
      </c>
      <c r="AR4" s="339" t="s">
        <v>6</v>
      </c>
      <c r="AS4" s="341">
        <f>+'1'!AS4:AS5</f>
        <v>1</v>
      </c>
      <c r="AT4" s="343">
        <f>+'1'!AT4:AT5</f>
        <v>0</v>
      </c>
      <c r="AU4" s="339" t="s">
        <v>6</v>
      </c>
      <c r="AV4" s="341">
        <f>+'1'!AV4:AV5</f>
        <v>1</v>
      </c>
      <c r="AW4" s="343">
        <f>+'1'!AW4:AW5</f>
        <v>0</v>
      </c>
      <c r="AX4" s="339" t="s">
        <v>6</v>
      </c>
      <c r="AY4" s="341">
        <f>+'1'!AY4:AY5</f>
        <v>1</v>
      </c>
      <c r="AZ4" s="343">
        <f>+'1'!AZ4:AZ5</f>
        <v>0</v>
      </c>
      <c r="BA4" s="339" t="s">
        <v>6</v>
      </c>
      <c r="BB4" s="341">
        <f>+'1'!BB4:BB5</f>
        <v>1</v>
      </c>
      <c r="BC4" s="318">
        <f>+'1'!BC4:BC5</f>
        <v>0</v>
      </c>
      <c r="BD4" s="328">
        <f>BD95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42"/>
      <c r="AJ5" s="344"/>
      <c r="AK5" s="340"/>
      <c r="AL5" s="340"/>
      <c r="AM5" s="342"/>
      <c r="AN5" s="344"/>
      <c r="AO5" s="340"/>
      <c r="AP5" s="342"/>
      <c r="AQ5" s="344"/>
      <c r="AR5" s="340"/>
      <c r="AS5" s="342"/>
      <c r="AT5" s="344"/>
      <c r="AU5" s="340"/>
      <c r="AV5" s="342"/>
      <c r="AW5" s="344"/>
      <c r="AX5" s="340"/>
      <c r="AY5" s="342"/>
      <c r="AZ5" s="344"/>
      <c r="BA5" s="340"/>
      <c r="BB5" s="342"/>
      <c r="BC5" s="318"/>
      <c r="BD5" s="329"/>
    </row>
    <row r="6" spans="1:56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1" t="s">
        <v>52</v>
      </c>
      <c r="X6" s="140" t="s">
        <v>34</v>
      </c>
      <c r="Y6" s="140" t="s">
        <v>10</v>
      </c>
      <c r="Z6" s="140" t="s">
        <v>35</v>
      </c>
      <c r="AA6" s="348" t="s">
        <v>36</v>
      </c>
      <c r="AB6" s="349"/>
      <c r="AC6" s="345" t="s">
        <v>39</v>
      </c>
      <c r="AD6" s="346"/>
      <c r="AE6" s="345" t="s">
        <v>40</v>
      </c>
      <c r="AF6" s="347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129</v>
      </c>
      <c r="AS6" s="25" t="str">
        <f>+'1'!AS6</f>
        <v>H/V</v>
      </c>
      <c r="AT6" s="25" t="str">
        <f>+'1'!AT6</f>
        <v>Hores/mes</v>
      </c>
      <c r="AU6" s="25" t="s">
        <v>130</v>
      </c>
      <c r="AV6" s="25" t="str">
        <f>+'1'!AV6</f>
        <v>H/V</v>
      </c>
      <c r="AW6" s="25" t="str">
        <f>+'1'!AW6</f>
        <v>Hores/mes</v>
      </c>
      <c r="AX6" s="25" t="s">
        <v>131</v>
      </c>
      <c r="AY6" s="25" t="str">
        <f>+'1'!AY6</f>
        <v>H/V</v>
      </c>
      <c r="AZ6" s="25" t="str">
        <f>+'1'!AZ6</f>
        <v>Hores/mes</v>
      </c>
      <c r="BA6" s="25" t="s">
        <v>132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40"/>
      <c r="X7" s="117"/>
      <c r="Y7" s="117"/>
      <c r="Z7" s="117"/>
      <c r="AA7" s="117"/>
      <c r="AB7" s="117"/>
      <c r="AC7" s="117"/>
      <c r="AD7" s="117"/>
      <c r="AE7" s="117"/>
      <c r="AF7" s="117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83" t="s">
        <v>453</v>
      </c>
      <c r="C8" s="284" t="s">
        <v>305</v>
      </c>
      <c r="D8" s="281" t="s">
        <v>454</v>
      </c>
      <c r="E8" s="35" t="s">
        <v>126</v>
      </c>
      <c r="F8" s="36">
        <v>50</v>
      </c>
      <c r="G8" s="72"/>
      <c r="H8" s="71" t="s">
        <v>100</v>
      </c>
      <c r="I8" s="73">
        <f>IF(H8=Tablas!$B$5,Tablas!$C$5,VLOOKUP(H8,Tablas!$B$5:$D$40,2,FALSE))</f>
        <v>6</v>
      </c>
      <c r="J8" s="70">
        <f>IF(I8=0,"",VLOOKUP(I8,Tablas!$C$5:$D$40,2,FALSE))</f>
        <v>60.833333333333336</v>
      </c>
      <c r="K8" s="37" t="str">
        <f t="shared" ref="K8:K53" si="1">IF(G8=0,"0",F8/G8)</f>
        <v>0</v>
      </c>
      <c r="L8" s="38">
        <f t="shared" ref="L8:L53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53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53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53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53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53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53" si="8">(IF($Y8=7,$K8,)+IF($Y8=21,$K8*3,)+IF($Y8=42,$K8*6,0)+IF($Y8=28,$K8*4,0)+IF($Y8=14,$K8*2,))*S8</f>
        <v>0</v>
      </c>
      <c r="U8" s="42">
        <f t="shared" ref="U8:U53" si="9">SUM(+L8+M8+N8+O8+P8+R8+T8)</f>
        <v>0</v>
      </c>
      <c r="V8" s="43">
        <f t="shared" ref="V8:V53" si="10">+U8*4.345</f>
        <v>0</v>
      </c>
      <c r="W8" s="190">
        <f t="shared" ref="W8:W53" si="11">$X$4</f>
        <v>3</v>
      </c>
      <c r="X8" s="44">
        <f>IF(V8="","",W8*V8)</f>
        <v>0</v>
      </c>
      <c r="Y8" s="45">
        <f t="shared" ref="Y8:Y53" si="12">ROUND(J8/4.3452380952381,1)</f>
        <v>14</v>
      </c>
      <c r="Z8" s="46" t="s">
        <v>0</v>
      </c>
      <c r="AA8" s="39">
        <v>1</v>
      </c>
      <c r="AB8" s="47">
        <f t="shared" ref="AB8:AB53" si="13">+IF($Z8="M",$U8,IF($Z8="MT",$U8/2,IF(Z8="MN",$U8/2,IF($Z8="MTN",$U8/3,0))))*AA8</f>
        <v>0</v>
      </c>
      <c r="AC8" s="39">
        <v>1</v>
      </c>
      <c r="AD8" s="47">
        <f t="shared" ref="AD8:AD53" si="14">+IF($Z8="T",$U8,IF($Z8="MT",$U8/2,IF($Z8="TN",$U8/2,IF($Z8="MTN",$U8/3,0))))*AC8</f>
        <v>0</v>
      </c>
      <c r="AE8" s="39">
        <v>1</v>
      </c>
      <c r="AF8" s="47">
        <f t="shared" ref="AF8:AF53" si="15">+IF($Z8="N",$U8,IF($Z8="MN",$U8/2,IF($Z8="TN",$U8/2,IF($Z8="MTN",$U8/3,0))))*AE8</f>
        <v>0</v>
      </c>
      <c r="AG8" s="184"/>
      <c r="AH8" s="191">
        <f t="shared" ref="AH8:AH53" si="16">+$AI$4</f>
        <v>12</v>
      </c>
      <c r="AI8" s="49">
        <f t="shared" ref="AI8:AI53" si="17">IF(AJ$4=0,0,(AG8/AJ$4))</f>
        <v>0</v>
      </c>
      <c r="AJ8" s="50">
        <f t="shared" ref="AJ8:AJ53" si="18">IF(AJ$4=0,0,(AI8*AI$4/12))</f>
        <v>0</v>
      </c>
      <c r="AK8" s="184">
        <v>50</v>
      </c>
      <c r="AL8" s="191">
        <f t="shared" ref="AL8:AL53" si="19">+$AM$4</f>
        <v>4</v>
      </c>
      <c r="AM8" s="49">
        <f t="shared" ref="AM8:AM53" si="20">IF(AN$4=0,0,(AK8/AN$4))</f>
        <v>0</v>
      </c>
      <c r="AN8" s="50">
        <f t="shared" ref="AN8:AN53" si="21">IF(AN$4=0,0,(AM8*AM$4/12))</f>
        <v>0</v>
      </c>
      <c r="AO8" s="184">
        <v>50</v>
      </c>
      <c r="AP8" s="49">
        <f t="shared" ref="AP8:AP53" si="22">IF(AQ$4=0,0,(AO8/AQ$4))</f>
        <v>0</v>
      </c>
      <c r="AQ8" s="50">
        <f t="shared" ref="AQ8:AQ53" si="23">IF(AQ$4=0,0,(AP8*AP$4/12))</f>
        <v>0</v>
      </c>
      <c r="AR8" s="184"/>
      <c r="AS8" s="49">
        <f t="shared" ref="AS8:AS53" si="24">IF(AT$4=0,0,(AR8/AT$4))</f>
        <v>0</v>
      </c>
      <c r="AT8" s="50">
        <f t="shared" ref="AT8:AT53" si="25">IF(AT$4=0,0,(AS8*AS$4/12))</f>
        <v>0</v>
      </c>
      <c r="AU8" s="62"/>
      <c r="AV8" s="49">
        <f t="shared" ref="AV8:AV53" si="26">IF(AW$4=0,0,(AU8/AW$4))</f>
        <v>0</v>
      </c>
      <c r="AW8" s="50">
        <f t="shared" ref="AW8:AW53" si="27">IF(AW$4=0,0,(AV8*AV$4/12))</f>
        <v>0</v>
      </c>
      <c r="AX8" s="184">
        <v>50</v>
      </c>
      <c r="AY8" s="49">
        <f t="shared" ref="AY8:AY53" si="28">IF(AZ$4=0,0,(AX8/AZ$4))</f>
        <v>0</v>
      </c>
      <c r="AZ8" s="50">
        <f t="shared" ref="AZ8:AZ53" si="29">IF(AZ$4=0,0,(AY8*AY$4/12))</f>
        <v>0</v>
      </c>
      <c r="BA8" s="184"/>
      <c r="BB8" s="49">
        <f t="shared" ref="BB8:BB53" si="30">IF(BC$4=0,0,(BA8/BC$4))</f>
        <v>0</v>
      </c>
      <c r="BC8" s="50">
        <f t="shared" ref="BC8:BC53" si="31">IF(BC$4=0,0,(BB8*BB$4/12))</f>
        <v>0</v>
      </c>
      <c r="BD8" s="51">
        <f t="shared" ref="BD8:BD53" si="32">+AJ8+AN8+AQ8+AT8+AW8+AZ8+BC8</f>
        <v>0</v>
      </c>
    </row>
    <row r="9" spans="1:56">
      <c r="A9" s="32"/>
      <c r="B9" s="283" t="s">
        <v>453</v>
      </c>
      <c r="C9" s="284" t="s">
        <v>305</v>
      </c>
      <c r="D9" s="281" t="s">
        <v>455</v>
      </c>
      <c r="E9" s="35" t="s">
        <v>126</v>
      </c>
      <c r="F9" s="36">
        <v>65</v>
      </c>
      <c r="G9" s="72"/>
      <c r="H9" s="71" t="s">
        <v>100</v>
      </c>
      <c r="I9" s="73">
        <f>IF(H9=Tablas!$B$5,Tablas!$C$5,VLOOKUP(H9,Tablas!$B$5:$D$40,2,FALSE))</f>
        <v>6</v>
      </c>
      <c r="J9" s="70">
        <f>IF(I9=0,"",VLOOKUP(I9,Tablas!$C$5:$D$40,2,FALSE))</f>
        <v>60.833333333333336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3</v>
      </c>
      <c r="X9" s="44">
        <f t="shared" ref="X9:X53" si="33">IF(V9="","",W9*V9)</f>
        <v>0</v>
      </c>
      <c r="Y9" s="45">
        <f t="shared" si="12"/>
        <v>14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>
        <v>100</v>
      </c>
      <c r="AL9" s="191">
        <f t="shared" si="19"/>
        <v>4</v>
      </c>
      <c r="AM9" s="49">
        <f t="shared" si="20"/>
        <v>0</v>
      </c>
      <c r="AN9" s="50">
        <f t="shared" si="21"/>
        <v>0</v>
      </c>
      <c r="AO9" s="184">
        <v>65</v>
      </c>
      <c r="AP9" s="49">
        <f t="shared" si="22"/>
        <v>0</v>
      </c>
      <c r="AQ9" s="50">
        <f t="shared" si="23"/>
        <v>0</v>
      </c>
      <c r="AR9" s="184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184">
        <v>65</v>
      </c>
      <c r="AY9" s="49">
        <f t="shared" si="28"/>
        <v>0</v>
      </c>
      <c r="AZ9" s="50">
        <f t="shared" si="29"/>
        <v>0</v>
      </c>
      <c r="BA9" s="184"/>
      <c r="BB9" s="49">
        <f t="shared" si="30"/>
        <v>0</v>
      </c>
      <c r="BC9" s="50">
        <f t="shared" si="31"/>
        <v>0</v>
      </c>
      <c r="BD9" s="51">
        <f t="shared" si="32"/>
        <v>0</v>
      </c>
    </row>
    <row r="10" spans="1:56">
      <c r="A10" s="32"/>
      <c r="B10" s="283" t="s">
        <v>453</v>
      </c>
      <c r="C10" s="284" t="s">
        <v>305</v>
      </c>
      <c r="D10" s="281" t="s">
        <v>456</v>
      </c>
      <c r="E10" s="35" t="s">
        <v>126</v>
      </c>
      <c r="F10" s="36">
        <v>65</v>
      </c>
      <c r="G10" s="72"/>
      <c r="H10" s="71" t="s">
        <v>100</v>
      </c>
      <c r="I10" s="73">
        <f>IF(H10=Tablas!$B$5,Tablas!$C$5,VLOOKUP(H10,Tablas!$B$5:$D$40,2,FALSE))</f>
        <v>6</v>
      </c>
      <c r="J10" s="70">
        <f>IF(I10=0,"",VLOOKUP(I10,Tablas!$C$5:$D$40,2,FALSE))</f>
        <v>60.833333333333336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3</v>
      </c>
      <c r="X10" s="44">
        <f t="shared" si="33"/>
        <v>0</v>
      </c>
      <c r="Y10" s="45">
        <f t="shared" si="12"/>
        <v>14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20"/>
        <v>0</v>
      </c>
      <c r="AN10" s="50">
        <f t="shared" si="21"/>
        <v>0</v>
      </c>
      <c r="AO10" s="184">
        <v>65</v>
      </c>
      <c r="AP10" s="49">
        <f t="shared" si="22"/>
        <v>0</v>
      </c>
      <c r="AQ10" s="50">
        <f t="shared" si="23"/>
        <v>0</v>
      </c>
      <c r="AR10" s="184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184">
        <v>65</v>
      </c>
      <c r="AY10" s="49">
        <f t="shared" si="28"/>
        <v>0</v>
      </c>
      <c r="AZ10" s="50">
        <f t="shared" si="29"/>
        <v>0</v>
      </c>
      <c r="BA10" s="184"/>
      <c r="BB10" s="49">
        <f t="shared" si="30"/>
        <v>0</v>
      </c>
      <c r="BC10" s="50">
        <f t="shared" si="31"/>
        <v>0</v>
      </c>
      <c r="BD10" s="51">
        <f t="shared" si="32"/>
        <v>0</v>
      </c>
    </row>
    <row r="11" spans="1:56">
      <c r="A11" s="32"/>
      <c r="B11" s="283" t="s">
        <v>453</v>
      </c>
      <c r="C11" s="284" t="s">
        <v>305</v>
      </c>
      <c r="D11" s="281" t="s">
        <v>457</v>
      </c>
      <c r="E11" s="35" t="s">
        <v>126</v>
      </c>
      <c r="F11" s="36">
        <v>120</v>
      </c>
      <c r="G11" s="72"/>
      <c r="H11" s="71" t="s">
        <v>100</v>
      </c>
      <c r="I11" s="73">
        <f>IF(H11=Tablas!$B$5,Tablas!$C$5,VLOOKUP(H11,Tablas!$B$5:$D$40,2,FALSE))</f>
        <v>6</v>
      </c>
      <c r="J11" s="70">
        <f>IF(I11=0,"",VLOOKUP(I11,Tablas!$C$5:$D$40,2,FALSE))</f>
        <v>60.833333333333336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3</v>
      </c>
      <c r="X11" s="44">
        <f t="shared" si="33"/>
        <v>0</v>
      </c>
      <c r="Y11" s="45">
        <f t="shared" si="12"/>
        <v>14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20"/>
        <v>0</v>
      </c>
      <c r="AN11" s="50">
        <f t="shared" si="21"/>
        <v>0</v>
      </c>
      <c r="AO11" s="184">
        <v>120</v>
      </c>
      <c r="AP11" s="49">
        <f t="shared" si="22"/>
        <v>0</v>
      </c>
      <c r="AQ11" s="50">
        <f t="shared" si="23"/>
        <v>0</v>
      </c>
      <c r="AR11" s="184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184">
        <v>120</v>
      </c>
      <c r="AY11" s="49">
        <f t="shared" si="28"/>
        <v>0</v>
      </c>
      <c r="AZ11" s="50">
        <f t="shared" si="29"/>
        <v>0</v>
      </c>
      <c r="BA11" s="184"/>
      <c r="BB11" s="49">
        <f t="shared" si="30"/>
        <v>0</v>
      </c>
      <c r="BC11" s="50">
        <f t="shared" si="31"/>
        <v>0</v>
      </c>
      <c r="BD11" s="51">
        <f t="shared" si="32"/>
        <v>0</v>
      </c>
    </row>
    <row r="12" spans="1:56">
      <c r="A12" s="32"/>
      <c r="B12" s="283" t="s">
        <v>453</v>
      </c>
      <c r="C12" s="284" t="s">
        <v>305</v>
      </c>
      <c r="D12" s="281" t="s">
        <v>458</v>
      </c>
      <c r="E12" s="35" t="s">
        <v>126</v>
      </c>
      <c r="F12" s="36">
        <v>20</v>
      </c>
      <c r="G12" s="72"/>
      <c r="H12" s="71" t="s">
        <v>100</v>
      </c>
      <c r="I12" s="73">
        <f>IF(H12=Tablas!$B$5,Tablas!$C$5,VLOOKUP(H12,Tablas!$B$5:$D$40,2,FALSE))</f>
        <v>6</v>
      </c>
      <c r="J12" s="70">
        <f>IF(I12=0,"",VLOOKUP(I12,Tablas!$C$5:$D$40,2,FALSE))</f>
        <v>60.833333333333336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3</v>
      </c>
      <c r="X12" s="44">
        <f t="shared" si="33"/>
        <v>0</v>
      </c>
      <c r="Y12" s="45">
        <f t="shared" si="12"/>
        <v>14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20"/>
        <v>0</v>
      </c>
      <c r="AN12" s="50">
        <f t="shared" si="21"/>
        <v>0</v>
      </c>
      <c r="AO12" s="184">
        <v>20</v>
      </c>
      <c r="AP12" s="49">
        <f t="shared" si="22"/>
        <v>0</v>
      </c>
      <c r="AQ12" s="50">
        <f t="shared" si="23"/>
        <v>0</v>
      </c>
      <c r="AR12" s="184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184">
        <v>20</v>
      </c>
      <c r="AY12" s="49">
        <f t="shared" si="28"/>
        <v>0</v>
      </c>
      <c r="AZ12" s="50">
        <f t="shared" si="29"/>
        <v>0</v>
      </c>
      <c r="BA12" s="184"/>
      <c r="BB12" s="49">
        <f t="shared" si="30"/>
        <v>0</v>
      </c>
      <c r="BC12" s="50">
        <f t="shared" si="31"/>
        <v>0</v>
      </c>
      <c r="BD12" s="51">
        <f t="shared" si="32"/>
        <v>0</v>
      </c>
    </row>
    <row r="13" spans="1:56">
      <c r="A13" s="32"/>
      <c r="B13" s="283" t="s">
        <v>453</v>
      </c>
      <c r="C13" s="284" t="s">
        <v>305</v>
      </c>
      <c r="D13" s="281" t="s">
        <v>459</v>
      </c>
      <c r="E13" s="35" t="s">
        <v>126</v>
      </c>
      <c r="F13" s="36">
        <v>70</v>
      </c>
      <c r="G13" s="72"/>
      <c r="H13" s="71" t="s">
        <v>100</v>
      </c>
      <c r="I13" s="73">
        <f>IF(H13=Tablas!$B$5,Tablas!$C$5,VLOOKUP(H13,Tablas!$B$5:$D$40,2,FALSE))</f>
        <v>6</v>
      </c>
      <c r="J13" s="70">
        <f>IF(I13=0,"",VLOOKUP(I13,Tablas!$C$5:$D$40,2,FALSE))</f>
        <v>60.833333333333336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3</v>
      </c>
      <c r="X13" s="44">
        <f t="shared" si="33"/>
        <v>0</v>
      </c>
      <c r="Y13" s="45">
        <f t="shared" si="12"/>
        <v>14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/>
      <c r="AL13" s="191">
        <f t="shared" si="19"/>
        <v>4</v>
      </c>
      <c r="AM13" s="49">
        <f t="shared" si="20"/>
        <v>0</v>
      </c>
      <c r="AN13" s="50">
        <f t="shared" si="21"/>
        <v>0</v>
      </c>
      <c r="AO13" s="184">
        <v>70</v>
      </c>
      <c r="AP13" s="49">
        <f t="shared" si="22"/>
        <v>0</v>
      </c>
      <c r="AQ13" s="50">
        <f t="shared" si="23"/>
        <v>0</v>
      </c>
      <c r="AR13" s="184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184">
        <v>70</v>
      </c>
      <c r="AY13" s="49">
        <f t="shared" si="28"/>
        <v>0</v>
      </c>
      <c r="AZ13" s="50">
        <f t="shared" si="29"/>
        <v>0</v>
      </c>
      <c r="BA13" s="184"/>
      <c r="BB13" s="49">
        <f t="shared" si="30"/>
        <v>0</v>
      </c>
      <c r="BC13" s="50">
        <f t="shared" si="31"/>
        <v>0</v>
      </c>
      <c r="BD13" s="51">
        <f t="shared" si="32"/>
        <v>0</v>
      </c>
    </row>
    <row r="14" spans="1:56">
      <c r="A14" s="32"/>
      <c r="B14" s="283" t="s">
        <v>453</v>
      </c>
      <c r="C14" s="284" t="s">
        <v>305</v>
      </c>
      <c r="D14" s="281" t="s">
        <v>460</v>
      </c>
      <c r="E14" s="35" t="s">
        <v>126</v>
      </c>
      <c r="F14" s="36">
        <v>70</v>
      </c>
      <c r="G14" s="72"/>
      <c r="H14" s="71" t="s">
        <v>100</v>
      </c>
      <c r="I14" s="73">
        <f>IF(H14=Tablas!$B$5,Tablas!$C$5,VLOOKUP(H14,Tablas!$B$5:$D$40,2,FALSE))</f>
        <v>6</v>
      </c>
      <c r="J14" s="70">
        <f>IF(I14=0,"",VLOOKUP(I14,Tablas!$C$5:$D$40,2,FALSE))</f>
        <v>60.833333333333336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3</v>
      </c>
      <c r="X14" s="44">
        <f t="shared" si="33"/>
        <v>0</v>
      </c>
      <c r="Y14" s="45">
        <f t="shared" si="12"/>
        <v>14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20"/>
        <v>0</v>
      </c>
      <c r="AN14" s="50">
        <f t="shared" si="21"/>
        <v>0</v>
      </c>
      <c r="AO14" s="184">
        <v>70</v>
      </c>
      <c r="AP14" s="49">
        <f t="shared" si="22"/>
        <v>0</v>
      </c>
      <c r="AQ14" s="50">
        <f t="shared" si="23"/>
        <v>0</v>
      </c>
      <c r="AR14" s="184"/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184">
        <v>70</v>
      </c>
      <c r="AY14" s="49">
        <f t="shared" si="28"/>
        <v>0</v>
      </c>
      <c r="AZ14" s="50">
        <f t="shared" si="29"/>
        <v>0</v>
      </c>
      <c r="BA14" s="184"/>
      <c r="BB14" s="49">
        <f t="shared" si="30"/>
        <v>0</v>
      </c>
      <c r="BC14" s="50">
        <f t="shared" si="31"/>
        <v>0</v>
      </c>
      <c r="BD14" s="51">
        <f t="shared" si="32"/>
        <v>0</v>
      </c>
    </row>
    <row r="15" spans="1:56">
      <c r="A15" s="32"/>
      <c r="B15" s="283" t="s">
        <v>453</v>
      </c>
      <c r="C15" s="284" t="s">
        <v>305</v>
      </c>
      <c r="D15" s="281" t="s">
        <v>461</v>
      </c>
      <c r="E15" s="35" t="s">
        <v>126</v>
      </c>
      <c r="F15" s="36">
        <v>70</v>
      </c>
      <c r="G15" s="72"/>
      <c r="H15" s="71" t="s">
        <v>100</v>
      </c>
      <c r="I15" s="73">
        <f>IF(H15=Tablas!$B$5,Tablas!$C$5,VLOOKUP(H15,Tablas!$B$5:$D$40,2,FALSE))</f>
        <v>6</v>
      </c>
      <c r="J15" s="70">
        <f>IF(I15=0,"",VLOOKUP(I15,Tablas!$C$5:$D$40,2,FALSE))</f>
        <v>60.833333333333336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3</v>
      </c>
      <c r="X15" s="44">
        <f t="shared" si="33"/>
        <v>0</v>
      </c>
      <c r="Y15" s="45">
        <f t="shared" si="12"/>
        <v>14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20"/>
        <v>0</v>
      </c>
      <c r="AN15" s="50">
        <f t="shared" si="21"/>
        <v>0</v>
      </c>
      <c r="AO15" s="184">
        <v>70</v>
      </c>
      <c r="AP15" s="49">
        <f t="shared" si="22"/>
        <v>0</v>
      </c>
      <c r="AQ15" s="50">
        <f t="shared" si="23"/>
        <v>0</v>
      </c>
      <c r="AR15" s="184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184">
        <v>70</v>
      </c>
      <c r="AY15" s="49">
        <f t="shared" si="28"/>
        <v>0</v>
      </c>
      <c r="AZ15" s="50">
        <f t="shared" si="29"/>
        <v>0</v>
      </c>
      <c r="BA15" s="184"/>
      <c r="BB15" s="49">
        <f t="shared" si="30"/>
        <v>0</v>
      </c>
      <c r="BC15" s="50">
        <f t="shared" si="31"/>
        <v>0</v>
      </c>
      <c r="BD15" s="51">
        <f t="shared" si="32"/>
        <v>0</v>
      </c>
    </row>
    <row r="16" spans="1:56">
      <c r="A16" s="32"/>
      <c r="B16" s="283" t="s">
        <v>453</v>
      </c>
      <c r="C16" s="284" t="s">
        <v>305</v>
      </c>
      <c r="D16" s="281" t="s">
        <v>462</v>
      </c>
      <c r="E16" s="35" t="s">
        <v>126</v>
      </c>
      <c r="F16" s="36">
        <v>14</v>
      </c>
      <c r="G16" s="72"/>
      <c r="H16" s="71" t="s">
        <v>100</v>
      </c>
      <c r="I16" s="73">
        <f>IF(H16=Tablas!$B$5,Tablas!$C$5,VLOOKUP(H16,Tablas!$B$5:$D$40,2,FALSE))</f>
        <v>6</v>
      </c>
      <c r="J16" s="70">
        <f>IF(I16=0,"",VLOOKUP(I16,Tablas!$C$5:$D$40,2,FALSE))</f>
        <v>60.833333333333336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3</v>
      </c>
      <c r="X16" s="44">
        <f t="shared" si="33"/>
        <v>0</v>
      </c>
      <c r="Y16" s="45">
        <f t="shared" si="12"/>
        <v>14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191">
        <f t="shared" si="16"/>
        <v>12</v>
      </c>
      <c r="AI16" s="49">
        <f t="shared" si="17"/>
        <v>0</v>
      </c>
      <c r="AJ16" s="50">
        <f t="shared" si="18"/>
        <v>0</v>
      </c>
      <c r="AK16" s="184"/>
      <c r="AL16" s="191">
        <f t="shared" si="19"/>
        <v>4</v>
      </c>
      <c r="AM16" s="49">
        <f t="shared" si="20"/>
        <v>0</v>
      </c>
      <c r="AN16" s="50">
        <f t="shared" si="21"/>
        <v>0</v>
      </c>
      <c r="AO16" s="184">
        <v>14</v>
      </c>
      <c r="AP16" s="49">
        <f t="shared" si="22"/>
        <v>0</v>
      </c>
      <c r="AQ16" s="50">
        <f t="shared" si="23"/>
        <v>0</v>
      </c>
      <c r="AR16" s="184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184">
        <v>14</v>
      </c>
      <c r="AY16" s="49">
        <f t="shared" si="28"/>
        <v>0</v>
      </c>
      <c r="AZ16" s="50">
        <f t="shared" si="29"/>
        <v>0</v>
      </c>
      <c r="BA16" s="184"/>
      <c r="BB16" s="49">
        <f t="shared" si="30"/>
        <v>0</v>
      </c>
      <c r="BC16" s="50">
        <f t="shared" si="31"/>
        <v>0</v>
      </c>
      <c r="BD16" s="51">
        <f t="shared" si="32"/>
        <v>0</v>
      </c>
    </row>
    <row r="17" spans="1:56">
      <c r="A17" s="32"/>
      <c r="B17" s="283" t="s">
        <v>453</v>
      </c>
      <c r="C17" s="284" t="s">
        <v>305</v>
      </c>
      <c r="D17" s="281" t="s">
        <v>463</v>
      </c>
      <c r="E17" s="35" t="s">
        <v>126</v>
      </c>
      <c r="F17" s="36">
        <v>12</v>
      </c>
      <c r="G17" s="72"/>
      <c r="H17" s="71" t="s">
        <v>100</v>
      </c>
      <c r="I17" s="73">
        <f>IF(H17=Tablas!$B$5,Tablas!$C$5,VLOOKUP(H17,Tablas!$B$5:$D$40,2,FALSE))</f>
        <v>6</v>
      </c>
      <c r="J17" s="70">
        <f>IF(I17=0,"",VLOOKUP(I17,Tablas!$C$5:$D$40,2,FALSE))</f>
        <v>60.833333333333336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3</v>
      </c>
      <c r="X17" s="44">
        <f t="shared" si="33"/>
        <v>0</v>
      </c>
      <c r="Y17" s="45">
        <f t="shared" si="12"/>
        <v>14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191">
        <f t="shared" si="16"/>
        <v>12</v>
      </c>
      <c r="AI17" s="49">
        <f t="shared" si="17"/>
        <v>0</v>
      </c>
      <c r="AJ17" s="50">
        <f t="shared" si="18"/>
        <v>0</v>
      </c>
      <c r="AK17" s="184"/>
      <c r="AL17" s="191">
        <f t="shared" si="19"/>
        <v>4</v>
      </c>
      <c r="AM17" s="49">
        <f t="shared" si="20"/>
        <v>0</v>
      </c>
      <c r="AN17" s="50">
        <f t="shared" si="21"/>
        <v>0</v>
      </c>
      <c r="AO17" s="184">
        <v>12</v>
      </c>
      <c r="AP17" s="49">
        <f t="shared" si="22"/>
        <v>0</v>
      </c>
      <c r="AQ17" s="50">
        <f t="shared" si="23"/>
        <v>0</v>
      </c>
      <c r="AR17" s="184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184">
        <v>12</v>
      </c>
      <c r="AY17" s="49">
        <f t="shared" si="28"/>
        <v>0</v>
      </c>
      <c r="AZ17" s="50">
        <f t="shared" si="29"/>
        <v>0</v>
      </c>
      <c r="BA17" s="184"/>
      <c r="BB17" s="49">
        <f t="shared" si="30"/>
        <v>0</v>
      </c>
      <c r="BC17" s="50">
        <f t="shared" si="31"/>
        <v>0</v>
      </c>
      <c r="BD17" s="51">
        <f t="shared" si="32"/>
        <v>0</v>
      </c>
    </row>
    <row r="18" spans="1:56">
      <c r="A18" s="32"/>
      <c r="B18" s="283" t="s">
        <v>453</v>
      </c>
      <c r="C18" s="284" t="s">
        <v>305</v>
      </c>
      <c r="D18" s="281" t="s">
        <v>464</v>
      </c>
      <c r="E18" s="35" t="s">
        <v>126</v>
      </c>
      <c r="F18" s="36">
        <v>70</v>
      </c>
      <c r="G18" s="72"/>
      <c r="H18" s="71" t="s">
        <v>100</v>
      </c>
      <c r="I18" s="73">
        <f>IF(H18=Tablas!$B$5,Tablas!$C$5,VLOOKUP(H18,Tablas!$B$5:$D$40,2,FALSE))</f>
        <v>6</v>
      </c>
      <c r="J18" s="70">
        <f>IF(I18=0,"",VLOOKUP(I18,Tablas!$C$5:$D$40,2,FALSE))</f>
        <v>60.833333333333336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3</v>
      </c>
      <c r="X18" s="44">
        <f t="shared" si="33"/>
        <v>0</v>
      </c>
      <c r="Y18" s="45">
        <f t="shared" si="12"/>
        <v>14</v>
      </c>
      <c r="Z18" s="46" t="s">
        <v>0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62"/>
      <c r="AH18" s="191">
        <f t="shared" si="16"/>
        <v>12</v>
      </c>
      <c r="AI18" s="49">
        <f t="shared" si="17"/>
        <v>0</v>
      </c>
      <c r="AJ18" s="50">
        <f t="shared" si="18"/>
        <v>0</v>
      </c>
      <c r="AK18" s="62"/>
      <c r="AL18" s="191">
        <f t="shared" si="19"/>
        <v>4</v>
      </c>
      <c r="AM18" s="49">
        <f t="shared" si="20"/>
        <v>0</v>
      </c>
      <c r="AN18" s="50">
        <f t="shared" si="21"/>
        <v>0</v>
      </c>
      <c r="AO18" s="62">
        <v>70</v>
      </c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>
        <v>70</v>
      </c>
      <c r="AY18" s="49">
        <f t="shared" si="28"/>
        <v>0</v>
      </c>
      <c r="AZ18" s="50">
        <f t="shared" si="29"/>
        <v>0</v>
      </c>
      <c r="BA18" s="62"/>
      <c r="BB18" s="49">
        <f t="shared" si="30"/>
        <v>0</v>
      </c>
      <c r="BC18" s="50">
        <f t="shared" si="31"/>
        <v>0</v>
      </c>
      <c r="BD18" s="51">
        <f t="shared" si="32"/>
        <v>0</v>
      </c>
    </row>
    <row r="19" spans="1:56">
      <c r="A19" s="32"/>
      <c r="B19" s="283" t="s">
        <v>453</v>
      </c>
      <c r="C19" s="284" t="s">
        <v>305</v>
      </c>
      <c r="D19" s="281" t="s">
        <v>465</v>
      </c>
      <c r="E19" s="35" t="s">
        <v>126</v>
      </c>
      <c r="F19" s="36">
        <v>50</v>
      </c>
      <c r="G19" s="72"/>
      <c r="H19" s="71" t="s">
        <v>100</v>
      </c>
      <c r="I19" s="73">
        <f>IF(H19=Tablas!$B$5,Tablas!$C$5,VLOOKUP(H19,Tablas!$B$5:$D$40,2,FALSE))</f>
        <v>6</v>
      </c>
      <c r="J19" s="70">
        <f>IF(I19=0,"",VLOOKUP(I19,Tablas!$C$5:$D$40,2,FALSE))</f>
        <v>60.833333333333336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3</v>
      </c>
      <c r="X19" s="44">
        <f t="shared" si="33"/>
        <v>0</v>
      </c>
      <c r="Y19" s="45">
        <f t="shared" si="12"/>
        <v>14</v>
      </c>
      <c r="Z19" s="46" t="s">
        <v>0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62"/>
      <c r="AH19" s="191">
        <f t="shared" si="16"/>
        <v>12</v>
      </c>
      <c r="AI19" s="49">
        <f t="shared" si="17"/>
        <v>0</v>
      </c>
      <c r="AJ19" s="50">
        <f t="shared" si="18"/>
        <v>0</v>
      </c>
      <c r="AK19" s="62"/>
      <c r="AL19" s="191">
        <f t="shared" si="19"/>
        <v>4</v>
      </c>
      <c r="AM19" s="49">
        <f t="shared" si="20"/>
        <v>0</v>
      </c>
      <c r="AN19" s="50">
        <f t="shared" si="21"/>
        <v>0</v>
      </c>
      <c r="AO19" s="62">
        <v>50</v>
      </c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>
        <v>50</v>
      </c>
      <c r="AY19" s="49">
        <f t="shared" si="28"/>
        <v>0</v>
      </c>
      <c r="AZ19" s="50">
        <f t="shared" si="29"/>
        <v>0</v>
      </c>
      <c r="BA19" s="62"/>
      <c r="BB19" s="49">
        <f t="shared" si="30"/>
        <v>0</v>
      </c>
      <c r="BC19" s="50">
        <f t="shared" si="31"/>
        <v>0</v>
      </c>
      <c r="BD19" s="51">
        <f t="shared" si="32"/>
        <v>0</v>
      </c>
    </row>
    <row r="20" spans="1:56">
      <c r="A20" s="32"/>
      <c r="B20" s="283" t="s">
        <v>453</v>
      </c>
      <c r="C20" s="284" t="s">
        <v>305</v>
      </c>
      <c r="D20" s="281" t="s">
        <v>466</v>
      </c>
      <c r="E20" s="35" t="s">
        <v>126</v>
      </c>
      <c r="F20" s="36">
        <v>45</v>
      </c>
      <c r="G20" s="72"/>
      <c r="H20" s="71" t="s">
        <v>100</v>
      </c>
      <c r="I20" s="73">
        <f>IF(H20=Tablas!$B$5,Tablas!$C$5,VLOOKUP(H20,Tablas!$B$5:$D$40,2,FALSE))</f>
        <v>6</v>
      </c>
      <c r="J20" s="70">
        <f>IF(I20=0,"",VLOOKUP(I20,Tablas!$C$5:$D$40,2,FALSE))</f>
        <v>60.833333333333336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3</v>
      </c>
      <c r="X20" s="44">
        <f t="shared" si="33"/>
        <v>0</v>
      </c>
      <c r="Y20" s="45">
        <f t="shared" si="12"/>
        <v>14</v>
      </c>
      <c r="Z20" s="46" t="s">
        <v>0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62"/>
      <c r="AH20" s="191">
        <f t="shared" si="16"/>
        <v>12</v>
      </c>
      <c r="AI20" s="49">
        <f t="shared" si="17"/>
        <v>0</v>
      </c>
      <c r="AJ20" s="50">
        <f t="shared" si="18"/>
        <v>0</v>
      </c>
      <c r="AK20" s="62"/>
      <c r="AL20" s="191">
        <f t="shared" si="19"/>
        <v>4</v>
      </c>
      <c r="AM20" s="49">
        <f t="shared" si="20"/>
        <v>0</v>
      </c>
      <c r="AN20" s="50">
        <f t="shared" si="21"/>
        <v>0</v>
      </c>
      <c r="AO20" s="62">
        <v>45</v>
      </c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>
        <v>45</v>
      </c>
      <c r="AY20" s="49">
        <f t="shared" si="28"/>
        <v>0</v>
      </c>
      <c r="AZ20" s="50">
        <f t="shared" si="29"/>
        <v>0</v>
      </c>
      <c r="BA20" s="62"/>
      <c r="BB20" s="49">
        <f t="shared" si="30"/>
        <v>0</v>
      </c>
      <c r="BC20" s="50">
        <f t="shared" si="31"/>
        <v>0</v>
      </c>
      <c r="BD20" s="51">
        <f t="shared" si="32"/>
        <v>0</v>
      </c>
    </row>
    <row r="21" spans="1:56">
      <c r="A21" s="32"/>
      <c r="B21" s="283" t="s">
        <v>453</v>
      </c>
      <c r="C21" s="284" t="s">
        <v>305</v>
      </c>
      <c r="D21" s="281" t="s">
        <v>467</v>
      </c>
      <c r="E21" s="35" t="s">
        <v>126</v>
      </c>
      <c r="F21" s="36">
        <v>28</v>
      </c>
      <c r="G21" s="72"/>
      <c r="H21" s="71" t="s">
        <v>100</v>
      </c>
      <c r="I21" s="73">
        <f>IF(H21=Tablas!$B$5,Tablas!$C$5,VLOOKUP(H21,Tablas!$B$5:$D$40,2,FALSE))</f>
        <v>6</v>
      </c>
      <c r="J21" s="70">
        <f>IF(I21=0,"",VLOOKUP(I21,Tablas!$C$5:$D$40,2,FALSE))</f>
        <v>60.833333333333336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3</v>
      </c>
      <c r="X21" s="44">
        <f t="shared" si="33"/>
        <v>0</v>
      </c>
      <c r="Y21" s="45">
        <f t="shared" si="12"/>
        <v>14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62"/>
      <c r="AH21" s="191">
        <f t="shared" si="16"/>
        <v>12</v>
      </c>
      <c r="AI21" s="49">
        <f t="shared" si="17"/>
        <v>0</v>
      </c>
      <c r="AJ21" s="50">
        <f t="shared" si="18"/>
        <v>0</v>
      </c>
      <c r="AK21" s="62"/>
      <c r="AL21" s="191">
        <f t="shared" si="19"/>
        <v>4</v>
      </c>
      <c r="AM21" s="49">
        <f t="shared" si="20"/>
        <v>0</v>
      </c>
      <c r="AN21" s="50">
        <f t="shared" si="21"/>
        <v>0</v>
      </c>
      <c r="AO21" s="62">
        <v>28</v>
      </c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>
        <v>28</v>
      </c>
      <c r="AY21" s="49">
        <f t="shared" si="28"/>
        <v>0</v>
      </c>
      <c r="AZ21" s="50">
        <f t="shared" si="29"/>
        <v>0</v>
      </c>
      <c r="BA21" s="62"/>
      <c r="BB21" s="49">
        <f t="shared" si="30"/>
        <v>0</v>
      </c>
      <c r="BC21" s="50">
        <f t="shared" si="31"/>
        <v>0</v>
      </c>
      <c r="BD21" s="51">
        <f t="shared" si="32"/>
        <v>0</v>
      </c>
    </row>
    <row r="22" spans="1:56">
      <c r="A22" s="32"/>
      <c r="B22" s="283" t="s">
        <v>453</v>
      </c>
      <c r="C22" s="284" t="s">
        <v>305</v>
      </c>
      <c r="D22" s="281" t="s">
        <v>468</v>
      </c>
      <c r="E22" s="35" t="s">
        <v>126</v>
      </c>
      <c r="F22" s="36">
        <v>13</v>
      </c>
      <c r="G22" s="72"/>
      <c r="H22" s="71" t="s">
        <v>100</v>
      </c>
      <c r="I22" s="73">
        <f>IF(H22=Tablas!$B$5,Tablas!$C$5,VLOOKUP(H22,Tablas!$B$5:$D$40,2,FALSE))</f>
        <v>6</v>
      </c>
      <c r="J22" s="70">
        <f>IF(I22=0,"",VLOOKUP(I22,Tablas!$C$5:$D$40,2,FALSE))</f>
        <v>60.833333333333336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3</v>
      </c>
      <c r="X22" s="44">
        <f t="shared" si="33"/>
        <v>0</v>
      </c>
      <c r="Y22" s="45">
        <f t="shared" si="12"/>
        <v>14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62"/>
      <c r="AH22" s="191">
        <f t="shared" si="16"/>
        <v>12</v>
      </c>
      <c r="AI22" s="49">
        <f t="shared" si="17"/>
        <v>0</v>
      </c>
      <c r="AJ22" s="50">
        <f t="shared" si="18"/>
        <v>0</v>
      </c>
      <c r="AK22" s="62"/>
      <c r="AL22" s="191">
        <f t="shared" si="19"/>
        <v>4</v>
      </c>
      <c r="AM22" s="49">
        <f t="shared" si="20"/>
        <v>0</v>
      </c>
      <c r="AN22" s="50">
        <f t="shared" si="21"/>
        <v>0</v>
      </c>
      <c r="AO22" s="62">
        <v>13</v>
      </c>
      <c r="AP22" s="49">
        <f t="shared" si="22"/>
        <v>0</v>
      </c>
      <c r="AQ22" s="50">
        <f t="shared" si="23"/>
        <v>0</v>
      </c>
      <c r="AR22" s="62">
        <v>3.25</v>
      </c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>
        <v>13</v>
      </c>
      <c r="AY22" s="49">
        <f t="shared" si="28"/>
        <v>0</v>
      </c>
      <c r="AZ22" s="50">
        <f t="shared" si="29"/>
        <v>0</v>
      </c>
      <c r="BA22" s="62"/>
      <c r="BB22" s="49">
        <f t="shared" si="30"/>
        <v>0</v>
      </c>
      <c r="BC22" s="50">
        <f t="shared" si="31"/>
        <v>0</v>
      </c>
      <c r="BD22" s="51">
        <f t="shared" si="32"/>
        <v>0</v>
      </c>
    </row>
    <row r="23" spans="1:56">
      <c r="A23" s="32"/>
      <c r="B23" s="283" t="s">
        <v>453</v>
      </c>
      <c r="C23" s="284" t="s">
        <v>305</v>
      </c>
      <c r="D23" s="281" t="s">
        <v>469</v>
      </c>
      <c r="E23" s="35" t="s">
        <v>126</v>
      </c>
      <c r="F23" s="36">
        <v>13</v>
      </c>
      <c r="G23" s="72"/>
      <c r="H23" s="71" t="s">
        <v>100</v>
      </c>
      <c r="I23" s="73">
        <f>IF(H23=Tablas!$B$5,Tablas!$C$5,VLOOKUP(H23,Tablas!$B$5:$D$40,2,FALSE))</f>
        <v>6</v>
      </c>
      <c r="J23" s="70">
        <f>IF(I23=0,"",VLOOKUP(I23,Tablas!$C$5:$D$40,2,FALSE))</f>
        <v>60.833333333333336</v>
      </c>
      <c r="K23" s="37" t="str">
        <f t="shared" si="1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3</v>
      </c>
      <c r="X23" s="44">
        <f t="shared" si="33"/>
        <v>0</v>
      </c>
      <c r="Y23" s="45">
        <f t="shared" si="12"/>
        <v>14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62"/>
      <c r="AH23" s="191">
        <f t="shared" si="16"/>
        <v>12</v>
      </c>
      <c r="AI23" s="49">
        <f t="shared" si="17"/>
        <v>0</v>
      </c>
      <c r="AJ23" s="50">
        <f t="shared" si="18"/>
        <v>0</v>
      </c>
      <c r="AK23" s="62"/>
      <c r="AL23" s="191">
        <f t="shared" si="19"/>
        <v>4</v>
      </c>
      <c r="AM23" s="49">
        <f t="shared" si="20"/>
        <v>0</v>
      </c>
      <c r="AN23" s="50">
        <f t="shared" si="21"/>
        <v>0</v>
      </c>
      <c r="AO23" s="62">
        <v>13</v>
      </c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>
        <v>13</v>
      </c>
      <c r="AY23" s="49">
        <f t="shared" si="28"/>
        <v>0</v>
      </c>
      <c r="AZ23" s="50">
        <f t="shared" si="29"/>
        <v>0</v>
      </c>
      <c r="BA23" s="62"/>
      <c r="BB23" s="49">
        <f t="shared" si="30"/>
        <v>0</v>
      </c>
      <c r="BC23" s="50">
        <f t="shared" si="31"/>
        <v>0</v>
      </c>
      <c r="BD23" s="51">
        <f t="shared" si="32"/>
        <v>0</v>
      </c>
    </row>
    <row r="24" spans="1:56">
      <c r="A24" s="32"/>
      <c r="B24" s="283" t="s">
        <v>453</v>
      </c>
      <c r="C24" s="284" t="s">
        <v>305</v>
      </c>
      <c r="D24" s="281" t="s">
        <v>470</v>
      </c>
      <c r="E24" s="35" t="s">
        <v>126</v>
      </c>
      <c r="F24" s="36">
        <v>45</v>
      </c>
      <c r="G24" s="72"/>
      <c r="H24" s="71" t="s">
        <v>100</v>
      </c>
      <c r="I24" s="73">
        <f>IF(H24=Tablas!$B$5,Tablas!$C$5,VLOOKUP(H24,Tablas!$B$5:$D$40,2,FALSE))</f>
        <v>6</v>
      </c>
      <c r="J24" s="70">
        <f>IF(I24=0,"",VLOOKUP(I24,Tablas!$C$5:$D$40,2,FALSE))</f>
        <v>60.833333333333336</v>
      </c>
      <c r="K24" s="37" t="str">
        <f t="shared" si="1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3</v>
      </c>
      <c r="X24" s="44">
        <f t="shared" si="33"/>
        <v>0</v>
      </c>
      <c r="Y24" s="45">
        <f t="shared" si="12"/>
        <v>14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62"/>
      <c r="AH24" s="191">
        <f t="shared" si="16"/>
        <v>12</v>
      </c>
      <c r="AI24" s="49">
        <f t="shared" si="17"/>
        <v>0</v>
      </c>
      <c r="AJ24" s="50">
        <f t="shared" si="18"/>
        <v>0</v>
      </c>
      <c r="AK24" s="62"/>
      <c r="AL24" s="191">
        <f t="shared" si="19"/>
        <v>4</v>
      </c>
      <c r="AM24" s="49">
        <f t="shared" si="20"/>
        <v>0</v>
      </c>
      <c r="AN24" s="50">
        <f t="shared" si="21"/>
        <v>0</v>
      </c>
      <c r="AO24" s="62">
        <v>45</v>
      </c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>
        <v>45</v>
      </c>
      <c r="AY24" s="49">
        <f t="shared" si="28"/>
        <v>0</v>
      </c>
      <c r="AZ24" s="50">
        <f t="shared" si="29"/>
        <v>0</v>
      </c>
      <c r="BA24" s="62"/>
      <c r="BB24" s="49">
        <f t="shared" si="30"/>
        <v>0</v>
      </c>
      <c r="BC24" s="50">
        <f t="shared" si="31"/>
        <v>0</v>
      </c>
      <c r="BD24" s="51">
        <f t="shared" si="32"/>
        <v>0</v>
      </c>
    </row>
    <row r="25" spans="1:56">
      <c r="A25" s="32"/>
      <c r="B25" s="283" t="s">
        <v>453</v>
      </c>
      <c r="C25" s="284" t="s">
        <v>305</v>
      </c>
      <c r="D25" s="281" t="s">
        <v>471</v>
      </c>
      <c r="E25" s="35" t="s">
        <v>126</v>
      </c>
      <c r="F25" s="36">
        <v>45</v>
      </c>
      <c r="G25" s="72"/>
      <c r="H25" s="71" t="s">
        <v>100</v>
      </c>
      <c r="I25" s="73">
        <f>IF(H25=Tablas!$B$5,Tablas!$C$5,VLOOKUP(H25,Tablas!$B$5:$D$40,2,FALSE))</f>
        <v>6</v>
      </c>
      <c r="J25" s="70">
        <f>IF(I25=0,"",VLOOKUP(I25,Tablas!$C$5:$D$40,2,FALSE))</f>
        <v>60.833333333333336</v>
      </c>
      <c r="K25" s="37" t="str">
        <f t="shared" si="1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3</v>
      </c>
      <c r="X25" s="44">
        <f t="shared" si="33"/>
        <v>0</v>
      </c>
      <c r="Y25" s="45">
        <f t="shared" si="12"/>
        <v>14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62"/>
      <c r="AH25" s="191">
        <f t="shared" si="16"/>
        <v>12</v>
      </c>
      <c r="AI25" s="49">
        <f t="shared" si="17"/>
        <v>0</v>
      </c>
      <c r="AJ25" s="50">
        <f t="shared" si="18"/>
        <v>0</v>
      </c>
      <c r="AK25" s="62"/>
      <c r="AL25" s="191">
        <f t="shared" si="19"/>
        <v>4</v>
      </c>
      <c r="AM25" s="49">
        <f t="shared" si="20"/>
        <v>0</v>
      </c>
      <c r="AN25" s="50">
        <f t="shared" si="21"/>
        <v>0</v>
      </c>
      <c r="AO25" s="62">
        <v>45</v>
      </c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>
        <v>45</v>
      </c>
      <c r="AY25" s="49">
        <f t="shared" si="28"/>
        <v>0</v>
      </c>
      <c r="AZ25" s="50">
        <f t="shared" si="29"/>
        <v>0</v>
      </c>
      <c r="BA25" s="62"/>
      <c r="BB25" s="49">
        <f t="shared" si="30"/>
        <v>0</v>
      </c>
      <c r="BC25" s="50">
        <f t="shared" si="31"/>
        <v>0</v>
      </c>
      <c r="BD25" s="51">
        <f t="shared" si="32"/>
        <v>0</v>
      </c>
    </row>
    <row r="26" spans="1:56">
      <c r="A26" s="32"/>
      <c r="B26" s="283" t="s">
        <v>453</v>
      </c>
      <c r="C26" s="284" t="s">
        <v>305</v>
      </c>
      <c r="D26" s="281" t="s">
        <v>472</v>
      </c>
      <c r="E26" s="35" t="s">
        <v>126</v>
      </c>
      <c r="F26" s="36">
        <v>25</v>
      </c>
      <c r="G26" s="72"/>
      <c r="H26" s="71" t="s">
        <v>100</v>
      </c>
      <c r="I26" s="73">
        <f>IF(H26=Tablas!$B$5,Tablas!$C$5,VLOOKUP(H26,Tablas!$B$5:$D$40,2,FALSE))</f>
        <v>6</v>
      </c>
      <c r="J26" s="70">
        <f>IF(I26=0,"",VLOOKUP(I26,Tablas!$C$5:$D$40,2,FALSE))</f>
        <v>60.833333333333336</v>
      </c>
      <c r="K26" s="37" t="str">
        <f t="shared" si="1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3</v>
      </c>
      <c r="X26" s="44">
        <f t="shared" si="33"/>
        <v>0</v>
      </c>
      <c r="Y26" s="45">
        <f t="shared" si="12"/>
        <v>14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62"/>
      <c r="AH26" s="191">
        <f t="shared" si="16"/>
        <v>12</v>
      </c>
      <c r="AI26" s="49">
        <f t="shared" si="17"/>
        <v>0</v>
      </c>
      <c r="AJ26" s="50">
        <f t="shared" si="18"/>
        <v>0</v>
      </c>
      <c r="AK26" s="62"/>
      <c r="AL26" s="191">
        <f t="shared" si="19"/>
        <v>4</v>
      </c>
      <c r="AM26" s="49">
        <f t="shared" si="20"/>
        <v>0</v>
      </c>
      <c r="AN26" s="50">
        <f t="shared" si="21"/>
        <v>0</v>
      </c>
      <c r="AO26" s="62">
        <v>25</v>
      </c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>
        <v>25</v>
      </c>
      <c r="AY26" s="49">
        <f t="shared" si="28"/>
        <v>0</v>
      </c>
      <c r="AZ26" s="50">
        <f t="shared" si="29"/>
        <v>0</v>
      </c>
      <c r="BA26" s="62"/>
      <c r="BB26" s="49">
        <f t="shared" si="30"/>
        <v>0</v>
      </c>
      <c r="BC26" s="50">
        <f t="shared" si="31"/>
        <v>0</v>
      </c>
      <c r="BD26" s="51">
        <f t="shared" si="32"/>
        <v>0</v>
      </c>
    </row>
    <row r="27" spans="1:56">
      <c r="A27" s="32"/>
      <c r="B27" s="283" t="s">
        <v>453</v>
      </c>
      <c r="C27" s="284" t="s">
        <v>305</v>
      </c>
      <c r="D27" s="281" t="s">
        <v>473</v>
      </c>
      <c r="E27" s="35" t="s">
        <v>126</v>
      </c>
      <c r="F27" s="36">
        <v>25</v>
      </c>
      <c r="G27" s="72"/>
      <c r="H27" s="71" t="s">
        <v>100</v>
      </c>
      <c r="I27" s="73">
        <f>IF(H27=Tablas!$B$5,Tablas!$C$5,VLOOKUP(H27,Tablas!$B$5:$D$40,2,FALSE))</f>
        <v>6</v>
      </c>
      <c r="J27" s="70">
        <f>IF(I27=0,"",VLOOKUP(I27,Tablas!$C$5:$D$40,2,FALSE))</f>
        <v>60.833333333333336</v>
      </c>
      <c r="K27" s="37" t="str">
        <f t="shared" si="1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190">
        <f t="shared" si="11"/>
        <v>3</v>
      </c>
      <c r="X27" s="44">
        <f t="shared" si="33"/>
        <v>0</v>
      </c>
      <c r="Y27" s="45">
        <f t="shared" si="12"/>
        <v>14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62"/>
      <c r="AH27" s="191">
        <f t="shared" si="16"/>
        <v>12</v>
      </c>
      <c r="AI27" s="49">
        <f t="shared" si="17"/>
        <v>0</v>
      </c>
      <c r="AJ27" s="50">
        <f t="shared" si="18"/>
        <v>0</v>
      </c>
      <c r="AK27" s="62"/>
      <c r="AL27" s="191">
        <f t="shared" si="19"/>
        <v>4</v>
      </c>
      <c r="AM27" s="49">
        <f t="shared" si="20"/>
        <v>0</v>
      </c>
      <c r="AN27" s="50">
        <f t="shared" si="21"/>
        <v>0</v>
      </c>
      <c r="AO27" s="62">
        <v>25</v>
      </c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>
        <v>25</v>
      </c>
      <c r="AY27" s="49">
        <f t="shared" si="28"/>
        <v>0</v>
      </c>
      <c r="AZ27" s="50">
        <f t="shared" si="29"/>
        <v>0</v>
      </c>
      <c r="BA27" s="62"/>
      <c r="BB27" s="49">
        <f t="shared" si="30"/>
        <v>0</v>
      </c>
      <c r="BC27" s="50">
        <f t="shared" si="31"/>
        <v>0</v>
      </c>
      <c r="BD27" s="51">
        <f t="shared" si="32"/>
        <v>0</v>
      </c>
    </row>
    <row r="28" spans="1:56">
      <c r="A28" s="32"/>
      <c r="B28" s="283" t="s">
        <v>453</v>
      </c>
      <c r="C28" s="284" t="s">
        <v>305</v>
      </c>
      <c r="D28" s="281" t="s">
        <v>474</v>
      </c>
      <c r="E28" s="35" t="s">
        <v>126</v>
      </c>
      <c r="F28" s="36">
        <v>7.5</v>
      </c>
      <c r="G28" s="72"/>
      <c r="H28" s="71" t="s">
        <v>120</v>
      </c>
      <c r="I28" s="73">
        <f>IF(H28=Tablas!$B$5,Tablas!$C$5,VLOOKUP(H28,Tablas!$B$5:$D$40,2,FALSE))</f>
        <v>28</v>
      </c>
      <c r="J28" s="70">
        <f>IF(I28=0,"",VLOOKUP(I28,Tablas!$C$5:$D$40,2,FALSE))</f>
        <v>2</v>
      </c>
      <c r="K28" s="37" t="str">
        <f t="shared" si="1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3</v>
      </c>
      <c r="X28" s="44">
        <f t="shared" si="33"/>
        <v>0</v>
      </c>
      <c r="Y28" s="45">
        <f t="shared" si="12"/>
        <v>0.5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62"/>
      <c r="AH28" s="191">
        <f t="shared" si="16"/>
        <v>12</v>
      </c>
      <c r="AI28" s="49">
        <f t="shared" si="17"/>
        <v>0</v>
      </c>
      <c r="AJ28" s="50">
        <f t="shared" si="18"/>
        <v>0</v>
      </c>
      <c r="AK28" s="62"/>
      <c r="AL28" s="191">
        <f t="shared" si="19"/>
        <v>4</v>
      </c>
      <c r="AM28" s="49">
        <f t="shared" si="20"/>
        <v>0</v>
      </c>
      <c r="AN28" s="50">
        <f t="shared" si="21"/>
        <v>0</v>
      </c>
      <c r="AO28" s="62">
        <v>7.5</v>
      </c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>
        <v>7.5</v>
      </c>
      <c r="AY28" s="49">
        <f t="shared" si="28"/>
        <v>0</v>
      </c>
      <c r="AZ28" s="50">
        <f t="shared" si="29"/>
        <v>0</v>
      </c>
      <c r="BA28" s="62"/>
      <c r="BB28" s="49">
        <f t="shared" si="30"/>
        <v>0</v>
      </c>
      <c r="BC28" s="50">
        <f t="shared" si="31"/>
        <v>0</v>
      </c>
      <c r="BD28" s="51">
        <f t="shared" si="32"/>
        <v>0</v>
      </c>
    </row>
    <row r="29" spans="1:56">
      <c r="A29" s="32"/>
      <c r="B29" s="283" t="s">
        <v>453</v>
      </c>
      <c r="C29" s="284" t="s">
        <v>305</v>
      </c>
      <c r="D29" s="281" t="s">
        <v>475</v>
      </c>
      <c r="E29" s="35" t="s">
        <v>126</v>
      </c>
      <c r="F29" s="36">
        <v>130</v>
      </c>
      <c r="G29" s="72"/>
      <c r="H29" s="71" t="s">
        <v>120</v>
      </c>
      <c r="I29" s="73">
        <f>IF(H29=Tablas!$B$5,Tablas!$C$5,VLOOKUP(H29,Tablas!$B$5:$D$40,2,FALSE))</f>
        <v>28</v>
      </c>
      <c r="J29" s="70">
        <f>IF(I29=0,"",VLOOKUP(I29,Tablas!$C$5:$D$40,2,FALSE))</f>
        <v>2</v>
      </c>
      <c r="K29" s="37" t="str">
        <f t="shared" si="1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9"/>
        <v>0</v>
      </c>
      <c r="V29" s="43">
        <f t="shared" si="10"/>
        <v>0</v>
      </c>
      <c r="W29" s="190">
        <f t="shared" si="11"/>
        <v>3</v>
      </c>
      <c r="X29" s="44">
        <f t="shared" si="33"/>
        <v>0</v>
      </c>
      <c r="Y29" s="45">
        <f t="shared" si="12"/>
        <v>0.5</v>
      </c>
      <c r="Z29" s="46" t="s">
        <v>0</v>
      </c>
      <c r="AA29" s="39">
        <v>1</v>
      </c>
      <c r="AB29" s="47">
        <f t="shared" si="13"/>
        <v>0</v>
      </c>
      <c r="AC29" s="39">
        <v>1</v>
      </c>
      <c r="AD29" s="47">
        <f t="shared" si="14"/>
        <v>0</v>
      </c>
      <c r="AE29" s="39">
        <v>1</v>
      </c>
      <c r="AF29" s="47">
        <f t="shared" si="15"/>
        <v>0</v>
      </c>
      <c r="AG29" s="62"/>
      <c r="AH29" s="191">
        <f t="shared" si="16"/>
        <v>12</v>
      </c>
      <c r="AI29" s="49">
        <f t="shared" si="17"/>
        <v>0</v>
      </c>
      <c r="AJ29" s="50">
        <f t="shared" si="18"/>
        <v>0</v>
      </c>
      <c r="AK29" s="62"/>
      <c r="AL29" s="191">
        <f t="shared" si="19"/>
        <v>4</v>
      </c>
      <c r="AM29" s="49">
        <f t="shared" si="20"/>
        <v>0</v>
      </c>
      <c r="AN29" s="50">
        <f t="shared" si="21"/>
        <v>0</v>
      </c>
      <c r="AO29" s="62">
        <v>130</v>
      </c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62"/>
      <c r="AV29" s="49">
        <f t="shared" si="26"/>
        <v>0</v>
      </c>
      <c r="AW29" s="50">
        <f t="shared" si="27"/>
        <v>0</v>
      </c>
      <c r="AX29" s="62">
        <v>130</v>
      </c>
      <c r="AY29" s="49">
        <f t="shared" si="28"/>
        <v>0</v>
      </c>
      <c r="AZ29" s="50">
        <f t="shared" si="29"/>
        <v>0</v>
      </c>
      <c r="BA29" s="62"/>
      <c r="BB29" s="49">
        <f t="shared" si="30"/>
        <v>0</v>
      </c>
      <c r="BC29" s="50">
        <f t="shared" si="31"/>
        <v>0</v>
      </c>
      <c r="BD29" s="51">
        <f t="shared" si="32"/>
        <v>0</v>
      </c>
    </row>
    <row r="30" spans="1:56">
      <c r="A30" s="32"/>
      <c r="B30" s="283" t="s">
        <v>453</v>
      </c>
      <c r="C30" s="284" t="s">
        <v>305</v>
      </c>
      <c r="D30" s="281" t="s">
        <v>476</v>
      </c>
      <c r="E30" s="35" t="s">
        <v>126</v>
      </c>
      <c r="F30" s="36">
        <v>25</v>
      </c>
      <c r="G30" s="72"/>
      <c r="H30" s="71" t="s">
        <v>120</v>
      </c>
      <c r="I30" s="73">
        <f>IF(H30=Tablas!$B$5,Tablas!$C$5,VLOOKUP(H30,Tablas!$B$5:$D$40,2,FALSE))</f>
        <v>28</v>
      </c>
      <c r="J30" s="70">
        <f>IF(I30=0,"",VLOOKUP(I30,Tablas!$C$5:$D$40,2,FALSE))</f>
        <v>2</v>
      </c>
      <c r="K30" s="37" t="str">
        <f t="shared" si="1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3</v>
      </c>
      <c r="X30" s="44">
        <f t="shared" si="33"/>
        <v>0</v>
      </c>
      <c r="Y30" s="45">
        <f t="shared" si="12"/>
        <v>0.5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62"/>
      <c r="AH30" s="191">
        <f t="shared" si="16"/>
        <v>12</v>
      </c>
      <c r="AI30" s="49">
        <f t="shared" si="17"/>
        <v>0</v>
      </c>
      <c r="AJ30" s="50">
        <f t="shared" si="18"/>
        <v>0</v>
      </c>
      <c r="AK30" s="62"/>
      <c r="AL30" s="191">
        <f t="shared" si="19"/>
        <v>4</v>
      </c>
      <c r="AM30" s="49">
        <f t="shared" si="20"/>
        <v>0</v>
      </c>
      <c r="AN30" s="50">
        <f t="shared" si="21"/>
        <v>0</v>
      </c>
      <c r="AO30" s="62">
        <v>25</v>
      </c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>
        <v>25</v>
      </c>
      <c r="AY30" s="49">
        <f t="shared" si="28"/>
        <v>0</v>
      </c>
      <c r="AZ30" s="50">
        <f t="shared" si="29"/>
        <v>0</v>
      </c>
      <c r="BA30" s="62"/>
      <c r="BB30" s="49">
        <f t="shared" si="30"/>
        <v>0</v>
      </c>
      <c r="BC30" s="50">
        <f t="shared" si="31"/>
        <v>0</v>
      </c>
      <c r="BD30" s="51">
        <f t="shared" si="32"/>
        <v>0</v>
      </c>
    </row>
    <row r="31" spans="1:56" hidden="1">
      <c r="A31" s="32"/>
      <c r="B31" s="283"/>
      <c r="C31" s="284"/>
      <c r="D31" s="281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1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0.75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3</v>
      </c>
      <c r="X31" s="44">
        <f t="shared" si="33"/>
        <v>0</v>
      </c>
      <c r="Y31" s="45">
        <f t="shared" si="12"/>
        <v>0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62"/>
      <c r="AH31" s="191">
        <f t="shared" si="16"/>
        <v>12</v>
      </c>
      <c r="AI31" s="49">
        <f t="shared" si="17"/>
        <v>0</v>
      </c>
      <c r="AJ31" s="50">
        <f t="shared" si="18"/>
        <v>0</v>
      </c>
      <c r="AK31" s="62"/>
      <c r="AL31" s="191">
        <f t="shared" si="19"/>
        <v>4</v>
      </c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62"/>
      <c r="BB31" s="49">
        <f t="shared" si="30"/>
        <v>0</v>
      </c>
      <c r="BC31" s="50">
        <f t="shared" si="31"/>
        <v>0</v>
      </c>
      <c r="BD31" s="51">
        <f t="shared" si="32"/>
        <v>0</v>
      </c>
    </row>
    <row r="32" spans="1:56" hidden="1">
      <c r="A32" s="32"/>
      <c r="B32" s="283"/>
      <c r="C32" s="284"/>
      <c r="D32" s="281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1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0.75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3</v>
      </c>
      <c r="X32" s="44">
        <f t="shared" si="33"/>
        <v>0</v>
      </c>
      <c r="Y32" s="45">
        <f t="shared" si="12"/>
        <v>0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62"/>
      <c r="AH32" s="191">
        <f t="shared" si="16"/>
        <v>12</v>
      </c>
      <c r="AI32" s="49">
        <f t="shared" si="17"/>
        <v>0</v>
      </c>
      <c r="AJ32" s="50">
        <f t="shared" si="18"/>
        <v>0</v>
      </c>
      <c r="AK32" s="62"/>
      <c r="AL32" s="191">
        <f t="shared" si="19"/>
        <v>4</v>
      </c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62"/>
      <c r="BB32" s="49">
        <f t="shared" si="30"/>
        <v>0</v>
      </c>
      <c r="BC32" s="50">
        <f t="shared" si="31"/>
        <v>0</v>
      </c>
      <c r="BD32" s="51">
        <f t="shared" si="32"/>
        <v>0</v>
      </c>
    </row>
    <row r="33" spans="1:56" hidden="1">
      <c r="A33" s="32"/>
      <c r="B33" s="283"/>
      <c r="C33" s="284"/>
      <c r="D33" s="281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0.75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3</v>
      </c>
      <c r="X33" s="44">
        <f t="shared" si="33"/>
        <v>0</v>
      </c>
      <c r="Y33" s="45">
        <f t="shared" si="12"/>
        <v>0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62"/>
      <c r="AH33" s="191">
        <f t="shared" si="16"/>
        <v>12</v>
      </c>
      <c r="AI33" s="49">
        <f t="shared" si="17"/>
        <v>0</v>
      </c>
      <c r="AJ33" s="50">
        <f t="shared" si="18"/>
        <v>0</v>
      </c>
      <c r="AK33" s="62"/>
      <c r="AL33" s="191">
        <f t="shared" si="19"/>
        <v>4</v>
      </c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62"/>
      <c r="BB33" s="49">
        <f t="shared" si="30"/>
        <v>0</v>
      </c>
      <c r="BC33" s="50">
        <f t="shared" si="31"/>
        <v>0</v>
      </c>
      <c r="BD33" s="51">
        <f t="shared" si="32"/>
        <v>0</v>
      </c>
    </row>
    <row r="34" spans="1:56" hidden="1">
      <c r="A34" s="32"/>
      <c r="B34" s="283"/>
      <c r="C34" s="284"/>
      <c r="D34" s="281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0.75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3</v>
      </c>
      <c r="X34" s="44">
        <f t="shared" si="33"/>
        <v>0</v>
      </c>
      <c r="Y34" s="45">
        <f t="shared" si="12"/>
        <v>0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62"/>
      <c r="AH34" s="191">
        <f t="shared" si="16"/>
        <v>12</v>
      </c>
      <c r="AI34" s="49">
        <f t="shared" si="17"/>
        <v>0</v>
      </c>
      <c r="AJ34" s="50">
        <f t="shared" si="18"/>
        <v>0</v>
      </c>
      <c r="AK34" s="62"/>
      <c r="AL34" s="191">
        <f t="shared" si="19"/>
        <v>4</v>
      </c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62"/>
      <c r="BB34" s="49">
        <f t="shared" si="30"/>
        <v>0</v>
      </c>
      <c r="BC34" s="50">
        <f t="shared" si="31"/>
        <v>0</v>
      </c>
      <c r="BD34" s="51">
        <f t="shared" si="32"/>
        <v>0</v>
      </c>
    </row>
    <row r="35" spans="1:56" hidden="1">
      <c r="A35" s="32"/>
      <c r="B35" s="283"/>
      <c r="C35" s="284"/>
      <c r="D35" s="281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0.75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3</v>
      </c>
      <c r="X35" s="44">
        <f t="shared" si="33"/>
        <v>0</v>
      </c>
      <c r="Y35" s="45">
        <f t="shared" si="12"/>
        <v>0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62"/>
      <c r="AH35" s="191">
        <f t="shared" si="16"/>
        <v>12</v>
      </c>
      <c r="AI35" s="49">
        <f t="shared" si="17"/>
        <v>0</v>
      </c>
      <c r="AJ35" s="50">
        <f t="shared" si="18"/>
        <v>0</v>
      </c>
      <c r="AK35" s="62"/>
      <c r="AL35" s="191">
        <f t="shared" si="19"/>
        <v>4</v>
      </c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62"/>
      <c r="BB35" s="49">
        <f t="shared" si="30"/>
        <v>0</v>
      </c>
      <c r="BC35" s="50">
        <f t="shared" si="31"/>
        <v>0</v>
      </c>
      <c r="BD35" s="51">
        <f t="shared" si="32"/>
        <v>0</v>
      </c>
    </row>
    <row r="36" spans="1:56" hidden="1">
      <c r="A36" s="32"/>
      <c r="B36" s="283"/>
      <c r="C36" s="284"/>
      <c r="D36" s="281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0.75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3</v>
      </c>
      <c r="X36" s="44">
        <f t="shared" si="33"/>
        <v>0</v>
      </c>
      <c r="Y36" s="45">
        <f t="shared" si="12"/>
        <v>0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62"/>
      <c r="AH36" s="191">
        <f t="shared" si="16"/>
        <v>12</v>
      </c>
      <c r="AI36" s="49">
        <f t="shared" si="17"/>
        <v>0</v>
      </c>
      <c r="AJ36" s="50">
        <f t="shared" si="18"/>
        <v>0</v>
      </c>
      <c r="AK36" s="62"/>
      <c r="AL36" s="191">
        <f t="shared" si="19"/>
        <v>4</v>
      </c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62"/>
      <c r="BB36" s="49">
        <f t="shared" si="30"/>
        <v>0</v>
      </c>
      <c r="BC36" s="50">
        <f t="shared" si="31"/>
        <v>0</v>
      </c>
      <c r="BD36" s="51">
        <f t="shared" si="32"/>
        <v>0</v>
      </c>
    </row>
    <row r="37" spans="1:56" hidden="1">
      <c r="A37" s="32"/>
      <c r="B37" s="283"/>
      <c r="C37" s="284"/>
      <c r="D37" s="281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0.75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3</v>
      </c>
      <c r="X37" s="44">
        <f t="shared" si="33"/>
        <v>0</v>
      </c>
      <c r="Y37" s="45">
        <f t="shared" si="12"/>
        <v>0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62"/>
      <c r="AH37" s="191">
        <f t="shared" si="16"/>
        <v>12</v>
      </c>
      <c r="AI37" s="49">
        <f t="shared" si="17"/>
        <v>0</v>
      </c>
      <c r="AJ37" s="50">
        <f t="shared" si="18"/>
        <v>0</v>
      </c>
      <c r="AK37" s="62"/>
      <c r="AL37" s="191">
        <f t="shared" si="19"/>
        <v>4</v>
      </c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62"/>
      <c r="BB37" s="49">
        <f t="shared" si="30"/>
        <v>0</v>
      </c>
      <c r="BC37" s="50">
        <f t="shared" si="31"/>
        <v>0</v>
      </c>
      <c r="BD37" s="51">
        <f t="shared" si="32"/>
        <v>0</v>
      </c>
    </row>
    <row r="38" spans="1:56" hidden="1">
      <c r="A38" s="32"/>
      <c r="B38" s="283"/>
      <c r="C38" s="284"/>
      <c r="D38" s="281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0.75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3</v>
      </c>
      <c r="X38" s="44">
        <f t="shared" si="33"/>
        <v>0</v>
      </c>
      <c r="Y38" s="45">
        <f t="shared" si="12"/>
        <v>0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62"/>
      <c r="AH38" s="191">
        <f t="shared" si="16"/>
        <v>12</v>
      </c>
      <c r="AI38" s="49">
        <f t="shared" si="17"/>
        <v>0</v>
      </c>
      <c r="AJ38" s="50">
        <f t="shared" si="18"/>
        <v>0</v>
      </c>
      <c r="AK38" s="62"/>
      <c r="AL38" s="191">
        <f t="shared" si="19"/>
        <v>4</v>
      </c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62"/>
      <c r="BB38" s="49">
        <f t="shared" si="30"/>
        <v>0</v>
      </c>
      <c r="BC38" s="50">
        <f t="shared" si="31"/>
        <v>0</v>
      </c>
      <c r="BD38" s="51">
        <f t="shared" si="32"/>
        <v>0</v>
      </c>
    </row>
    <row r="39" spans="1:56" hidden="1">
      <c r="A39" s="32"/>
      <c r="B39" s="283"/>
      <c r="C39" s="284"/>
      <c r="D39" s="281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0.75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3</v>
      </c>
      <c r="X39" s="44">
        <f t="shared" si="33"/>
        <v>0</v>
      </c>
      <c r="Y39" s="45">
        <f t="shared" si="12"/>
        <v>0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62"/>
      <c r="AH39" s="191">
        <f t="shared" si="16"/>
        <v>12</v>
      </c>
      <c r="AI39" s="49">
        <f t="shared" si="17"/>
        <v>0</v>
      </c>
      <c r="AJ39" s="50">
        <f t="shared" si="18"/>
        <v>0</v>
      </c>
      <c r="AK39" s="62"/>
      <c r="AL39" s="191">
        <f t="shared" si="19"/>
        <v>4</v>
      </c>
      <c r="AM39" s="49">
        <f t="shared" si="20"/>
        <v>0</v>
      </c>
      <c r="AN39" s="50">
        <f t="shared" si="21"/>
        <v>0</v>
      </c>
      <c r="AO39" s="62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62"/>
      <c r="AY39" s="49">
        <f t="shared" si="28"/>
        <v>0</v>
      </c>
      <c r="AZ39" s="50">
        <f t="shared" si="29"/>
        <v>0</v>
      </c>
      <c r="BA39" s="62"/>
      <c r="BB39" s="49">
        <f t="shared" si="30"/>
        <v>0</v>
      </c>
      <c r="BC39" s="50">
        <f t="shared" si="31"/>
        <v>0</v>
      </c>
      <c r="BD39" s="51">
        <f t="shared" si="32"/>
        <v>0</v>
      </c>
    </row>
    <row r="40" spans="1:56" hidden="1">
      <c r="A40" s="32"/>
      <c r="B40" s="283"/>
      <c r="C40" s="284"/>
      <c r="D40" s="281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0.75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190">
        <f t="shared" si="11"/>
        <v>3</v>
      </c>
      <c r="X40" s="44">
        <f t="shared" si="33"/>
        <v>0</v>
      </c>
      <c r="Y40" s="45">
        <f t="shared" si="12"/>
        <v>0</v>
      </c>
      <c r="Z40" s="46" t="s">
        <v>0</v>
      </c>
      <c r="AA40" s="39">
        <v>1</v>
      </c>
      <c r="AB40" s="47">
        <f t="shared" si="13"/>
        <v>0</v>
      </c>
      <c r="AC40" s="39">
        <v>1</v>
      </c>
      <c r="AD40" s="47">
        <f t="shared" si="14"/>
        <v>0</v>
      </c>
      <c r="AE40" s="39">
        <v>1</v>
      </c>
      <c r="AF40" s="47">
        <f t="shared" si="15"/>
        <v>0</v>
      </c>
      <c r="AG40" s="62"/>
      <c r="AH40" s="191">
        <f t="shared" si="16"/>
        <v>12</v>
      </c>
      <c r="AI40" s="49">
        <f t="shared" si="17"/>
        <v>0</v>
      </c>
      <c r="AJ40" s="50">
        <f t="shared" si="18"/>
        <v>0</v>
      </c>
      <c r="AK40" s="62"/>
      <c r="AL40" s="191">
        <f t="shared" si="19"/>
        <v>4</v>
      </c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62"/>
      <c r="BB40" s="49">
        <f t="shared" si="30"/>
        <v>0</v>
      </c>
      <c r="BC40" s="50">
        <f t="shared" si="31"/>
        <v>0</v>
      </c>
      <c r="BD40" s="51">
        <f t="shared" si="32"/>
        <v>0</v>
      </c>
    </row>
    <row r="41" spans="1:56" hidden="1">
      <c r="A41" s="32"/>
      <c r="B41" s="283"/>
      <c r="C41" s="284"/>
      <c r="D41" s="281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0.75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190">
        <f t="shared" si="11"/>
        <v>3</v>
      </c>
      <c r="X41" s="44">
        <f t="shared" si="33"/>
        <v>0</v>
      </c>
      <c r="Y41" s="45">
        <f t="shared" si="12"/>
        <v>0</v>
      </c>
      <c r="Z41" s="46" t="s">
        <v>0</v>
      </c>
      <c r="AA41" s="39">
        <v>1</v>
      </c>
      <c r="AB41" s="47">
        <f t="shared" si="13"/>
        <v>0</v>
      </c>
      <c r="AC41" s="39">
        <v>1</v>
      </c>
      <c r="AD41" s="47">
        <f t="shared" si="14"/>
        <v>0</v>
      </c>
      <c r="AE41" s="39">
        <v>1</v>
      </c>
      <c r="AF41" s="47">
        <f t="shared" si="15"/>
        <v>0</v>
      </c>
      <c r="AG41" s="62"/>
      <c r="AH41" s="191">
        <f t="shared" si="16"/>
        <v>12</v>
      </c>
      <c r="AI41" s="49">
        <f t="shared" si="17"/>
        <v>0</v>
      </c>
      <c r="AJ41" s="50">
        <f t="shared" si="18"/>
        <v>0</v>
      </c>
      <c r="AK41" s="62"/>
      <c r="AL41" s="191">
        <f t="shared" si="19"/>
        <v>4</v>
      </c>
      <c r="AM41" s="49">
        <f t="shared" si="20"/>
        <v>0</v>
      </c>
      <c r="AN41" s="50">
        <f t="shared" si="21"/>
        <v>0</v>
      </c>
      <c r="AO41" s="62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62"/>
      <c r="AV41" s="49">
        <f t="shared" si="26"/>
        <v>0</v>
      </c>
      <c r="AW41" s="50">
        <f t="shared" si="27"/>
        <v>0</v>
      </c>
      <c r="AX41" s="62"/>
      <c r="AY41" s="49">
        <f t="shared" si="28"/>
        <v>0</v>
      </c>
      <c r="AZ41" s="50">
        <f t="shared" si="29"/>
        <v>0</v>
      </c>
      <c r="BA41" s="62"/>
      <c r="BB41" s="49">
        <f t="shared" si="30"/>
        <v>0</v>
      </c>
      <c r="BC41" s="50">
        <f t="shared" si="31"/>
        <v>0</v>
      </c>
      <c r="BD41" s="51">
        <f t="shared" si="32"/>
        <v>0</v>
      </c>
    </row>
    <row r="42" spans="1:56" hidden="1">
      <c r="A42" s="32"/>
      <c r="B42" s="283"/>
      <c r="C42" s="284"/>
      <c r="D42" s="281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0.75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190">
        <f t="shared" si="11"/>
        <v>3</v>
      </c>
      <c r="X42" s="44">
        <f t="shared" si="33"/>
        <v>0</v>
      </c>
      <c r="Y42" s="45">
        <f t="shared" si="12"/>
        <v>0</v>
      </c>
      <c r="Z42" s="46" t="s">
        <v>0</v>
      </c>
      <c r="AA42" s="39">
        <v>1</v>
      </c>
      <c r="AB42" s="47">
        <f t="shared" si="13"/>
        <v>0</v>
      </c>
      <c r="AC42" s="39">
        <v>1</v>
      </c>
      <c r="AD42" s="47">
        <f t="shared" si="14"/>
        <v>0</v>
      </c>
      <c r="AE42" s="39">
        <v>1</v>
      </c>
      <c r="AF42" s="47">
        <f t="shared" si="15"/>
        <v>0</v>
      </c>
      <c r="AG42" s="62"/>
      <c r="AH42" s="191">
        <f t="shared" si="16"/>
        <v>12</v>
      </c>
      <c r="AI42" s="49">
        <f t="shared" si="17"/>
        <v>0</v>
      </c>
      <c r="AJ42" s="50">
        <f t="shared" si="18"/>
        <v>0</v>
      </c>
      <c r="AK42" s="62"/>
      <c r="AL42" s="191">
        <f t="shared" si="19"/>
        <v>4</v>
      </c>
      <c r="AM42" s="49">
        <f t="shared" si="20"/>
        <v>0</v>
      </c>
      <c r="AN42" s="50">
        <f t="shared" si="21"/>
        <v>0</v>
      </c>
      <c r="AO42" s="62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62"/>
      <c r="AV42" s="49">
        <f t="shared" si="26"/>
        <v>0</v>
      </c>
      <c r="AW42" s="50">
        <f t="shared" si="27"/>
        <v>0</v>
      </c>
      <c r="AX42" s="62"/>
      <c r="AY42" s="49">
        <f t="shared" si="28"/>
        <v>0</v>
      </c>
      <c r="AZ42" s="50">
        <f t="shared" si="29"/>
        <v>0</v>
      </c>
      <c r="BA42" s="62"/>
      <c r="BB42" s="49">
        <f t="shared" si="30"/>
        <v>0</v>
      </c>
      <c r="BC42" s="50">
        <f t="shared" si="31"/>
        <v>0</v>
      </c>
      <c r="BD42" s="51">
        <f t="shared" si="32"/>
        <v>0</v>
      </c>
    </row>
    <row r="43" spans="1:56" hidden="1">
      <c r="A43" s="32"/>
      <c r="B43" s="283"/>
      <c r="C43" s="284"/>
      <c r="D43" s="281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0.75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190">
        <f t="shared" si="11"/>
        <v>3</v>
      </c>
      <c r="X43" s="44">
        <f t="shared" si="33"/>
        <v>0</v>
      </c>
      <c r="Y43" s="45">
        <f t="shared" si="12"/>
        <v>0</v>
      </c>
      <c r="Z43" s="46" t="s">
        <v>0</v>
      </c>
      <c r="AA43" s="39">
        <v>1</v>
      </c>
      <c r="AB43" s="47">
        <f t="shared" si="13"/>
        <v>0</v>
      </c>
      <c r="AC43" s="39">
        <v>1</v>
      </c>
      <c r="AD43" s="47">
        <f t="shared" si="14"/>
        <v>0</v>
      </c>
      <c r="AE43" s="39">
        <v>1</v>
      </c>
      <c r="AF43" s="47">
        <f t="shared" si="15"/>
        <v>0</v>
      </c>
      <c r="AG43" s="62"/>
      <c r="AH43" s="191">
        <f t="shared" si="16"/>
        <v>12</v>
      </c>
      <c r="AI43" s="49">
        <f t="shared" si="17"/>
        <v>0</v>
      </c>
      <c r="AJ43" s="50">
        <f t="shared" si="18"/>
        <v>0</v>
      </c>
      <c r="AK43" s="62"/>
      <c r="AL43" s="191">
        <f t="shared" si="19"/>
        <v>4</v>
      </c>
      <c r="AM43" s="49">
        <f t="shared" si="20"/>
        <v>0</v>
      </c>
      <c r="AN43" s="50">
        <f t="shared" si="21"/>
        <v>0</v>
      </c>
      <c r="AO43" s="62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62"/>
      <c r="AV43" s="49">
        <f t="shared" si="26"/>
        <v>0</v>
      </c>
      <c r="AW43" s="50">
        <f t="shared" si="27"/>
        <v>0</v>
      </c>
      <c r="AX43" s="62"/>
      <c r="AY43" s="49">
        <f t="shared" si="28"/>
        <v>0</v>
      </c>
      <c r="AZ43" s="50">
        <f t="shared" si="29"/>
        <v>0</v>
      </c>
      <c r="BA43" s="62"/>
      <c r="BB43" s="49">
        <f t="shared" si="30"/>
        <v>0</v>
      </c>
      <c r="BC43" s="50">
        <f t="shared" si="31"/>
        <v>0</v>
      </c>
      <c r="BD43" s="51">
        <f t="shared" si="32"/>
        <v>0</v>
      </c>
    </row>
    <row r="44" spans="1:56" hidden="1">
      <c r="A44" s="32"/>
      <c r="B44" s="283"/>
      <c r="C44" s="284"/>
      <c r="D44" s="281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0.75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190">
        <f t="shared" si="11"/>
        <v>3</v>
      </c>
      <c r="X44" s="44">
        <f t="shared" si="33"/>
        <v>0</v>
      </c>
      <c r="Y44" s="45">
        <f t="shared" si="12"/>
        <v>0</v>
      </c>
      <c r="Z44" s="46" t="s">
        <v>0</v>
      </c>
      <c r="AA44" s="39">
        <v>1</v>
      </c>
      <c r="AB44" s="47">
        <f t="shared" si="13"/>
        <v>0</v>
      </c>
      <c r="AC44" s="39">
        <v>1</v>
      </c>
      <c r="AD44" s="47">
        <f t="shared" si="14"/>
        <v>0</v>
      </c>
      <c r="AE44" s="39">
        <v>1</v>
      </c>
      <c r="AF44" s="47">
        <f t="shared" si="15"/>
        <v>0</v>
      </c>
      <c r="AG44" s="62"/>
      <c r="AH44" s="191">
        <f t="shared" si="16"/>
        <v>12</v>
      </c>
      <c r="AI44" s="49">
        <f t="shared" si="17"/>
        <v>0</v>
      </c>
      <c r="AJ44" s="50">
        <f t="shared" si="18"/>
        <v>0</v>
      </c>
      <c r="AK44" s="62"/>
      <c r="AL44" s="191">
        <f t="shared" si="19"/>
        <v>4</v>
      </c>
      <c r="AM44" s="49">
        <f t="shared" si="20"/>
        <v>0</v>
      </c>
      <c r="AN44" s="50">
        <f t="shared" si="21"/>
        <v>0</v>
      </c>
      <c r="AO44" s="62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62"/>
      <c r="AV44" s="49">
        <f t="shared" si="26"/>
        <v>0</v>
      </c>
      <c r="AW44" s="50">
        <f t="shared" si="27"/>
        <v>0</v>
      </c>
      <c r="AX44" s="62"/>
      <c r="AY44" s="49">
        <f t="shared" si="28"/>
        <v>0</v>
      </c>
      <c r="AZ44" s="50">
        <f t="shared" si="29"/>
        <v>0</v>
      </c>
      <c r="BA44" s="62"/>
      <c r="BB44" s="49">
        <f t="shared" si="30"/>
        <v>0</v>
      </c>
      <c r="BC44" s="50">
        <f t="shared" si="31"/>
        <v>0</v>
      </c>
      <c r="BD44" s="51">
        <f t="shared" si="32"/>
        <v>0</v>
      </c>
    </row>
    <row r="45" spans="1:56" hidden="1">
      <c r="A45" s="32"/>
      <c r="B45" s="283"/>
      <c r="C45" s="284"/>
      <c r="D45" s="281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1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0.75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9"/>
        <v>0</v>
      </c>
      <c r="V45" s="43">
        <f t="shared" si="10"/>
        <v>0</v>
      </c>
      <c r="W45" s="190">
        <f t="shared" si="11"/>
        <v>3</v>
      </c>
      <c r="X45" s="44">
        <f t="shared" si="33"/>
        <v>0</v>
      </c>
      <c r="Y45" s="45">
        <f t="shared" si="12"/>
        <v>0</v>
      </c>
      <c r="Z45" s="46" t="s">
        <v>0</v>
      </c>
      <c r="AA45" s="39">
        <v>1</v>
      </c>
      <c r="AB45" s="47">
        <f t="shared" si="13"/>
        <v>0</v>
      </c>
      <c r="AC45" s="39">
        <v>1</v>
      </c>
      <c r="AD45" s="47">
        <f t="shared" si="14"/>
        <v>0</v>
      </c>
      <c r="AE45" s="39">
        <v>1</v>
      </c>
      <c r="AF45" s="47">
        <f t="shared" si="15"/>
        <v>0</v>
      </c>
      <c r="AG45" s="62"/>
      <c r="AH45" s="191">
        <f t="shared" si="16"/>
        <v>12</v>
      </c>
      <c r="AI45" s="49">
        <f t="shared" si="17"/>
        <v>0</v>
      </c>
      <c r="AJ45" s="50">
        <f t="shared" si="18"/>
        <v>0</v>
      </c>
      <c r="AK45" s="62"/>
      <c r="AL45" s="191">
        <f t="shared" si="19"/>
        <v>4</v>
      </c>
      <c r="AM45" s="49">
        <f t="shared" si="20"/>
        <v>0</v>
      </c>
      <c r="AN45" s="50">
        <f t="shared" si="21"/>
        <v>0</v>
      </c>
      <c r="AO45" s="62"/>
      <c r="AP45" s="49">
        <f t="shared" si="22"/>
        <v>0</v>
      </c>
      <c r="AQ45" s="50">
        <f t="shared" si="23"/>
        <v>0</v>
      </c>
      <c r="AR45" s="62"/>
      <c r="AS45" s="49">
        <f t="shared" si="24"/>
        <v>0</v>
      </c>
      <c r="AT45" s="50">
        <f t="shared" si="25"/>
        <v>0</v>
      </c>
      <c r="AU45" s="62"/>
      <c r="AV45" s="49">
        <f t="shared" si="26"/>
        <v>0</v>
      </c>
      <c r="AW45" s="50">
        <f t="shared" si="27"/>
        <v>0</v>
      </c>
      <c r="AX45" s="62"/>
      <c r="AY45" s="49">
        <f t="shared" si="28"/>
        <v>0</v>
      </c>
      <c r="AZ45" s="50">
        <f t="shared" si="29"/>
        <v>0</v>
      </c>
      <c r="BA45" s="62"/>
      <c r="BB45" s="49">
        <f t="shared" si="30"/>
        <v>0</v>
      </c>
      <c r="BC45" s="50">
        <f t="shared" si="31"/>
        <v>0</v>
      </c>
      <c r="BD45" s="51">
        <f t="shared" si="32"/>
        <v>0</v>
      </c>
    </row>
    <row r="46" spans="1:56" hidden="1">
      <c r="A46" s="32"/>
      <c r="B46" s="283"/>
      <c r="C46" s="284"/>
      <c r="D46" s="281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1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0.75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9"/>
        <v>0</v>
      </c>
      <c r="V46" s="43">
        <f t="shared" si="10"/>
        <v>0</v>
      </c>
      <c r="W46" s="190">
        <f t="shared" si="11"/>
        <v>3</v>
      </c>
      <c r="X46" s="44">
        <f t="shared" si="33"/>
        <v>0</v>
      </c>
      <c r="Y46" s="45">
        <f t="shared" si="12"/>
        <v>0</v>
      </c>
      <c r="Z46" s="46" t="s">
        <v>0</v>
      </c>
      <c r="AA46" s="39">
        <v>1</v>
      </c>
      <c r="AB46" s="47">
        <f t="shared" si="13"/>
        <v>0</v>
      </c>
      <c r="AC46" s="39">
        <v>1</v>
      </c>
      <c r="AD46" s="47">
        <f t="shared" si="14"/>
        <v>0</v>
      </c>
      <c r="AE46" s="39">
        <v>1</v>
      </c>
      <c r="AF46" s="47">
        <f t="shared" si="15"/>
        <v>0</v>
      </c>
      <c r="AG46" s="62"/>
      <c r="AH46" s="191">
        <f t="shared" si="16"/>
        <v>12</v>
      </c>
      <c r="AI46" s="49">
        <f t="shared" si="17"/>
        <v>0</v>
      </c>
      <c r="AJ46" s="50">
        <f t="shared" si="18"/>
        <v>0</v>
      </c>
      <c r="AK46" s="62"/>
      <c r="AL46" s="191">
        <f t="shared" si="19"/>
        <v>4</v>
      </c>
      <c r="AM46" s="49">
        <f t="shared" si="20"/>
        <v>0</v>
      </c>
      <c r="AN46" s="50">
        <f t="shared" si="21"/>
        <v>0</v>
      </c>
      <c r="AO46" s="62"/>
      <c r="AP46" s="49">
        <f t="shared" si="22"/>
        <v>0</v>
      </c>
      <c r="AQ46" s="50">
        <f t="shared" si="23"/>
        <v>0</v>
      </c>
      <c r="AR46" s="62"/>
      <c r="AS46" s="49">
        <f t="shared" si="24"/>
        <v>0</v>
      </c>
      <c r="AT46" s="50">
        <f t="shared" si="25"/>
        <v>0</v>
      </c>
      <c r="AU46" s="62"/>
      <c r="AV46" s="49">
        <f t="shared" si="26"/>
        <v>0</v>
      </c>
      <c r="AW46" s="50">
        <f t="shared" si="27"/>
        <v>0</v>
      </c>
      <c r="AX46" s="62"/>
      <c r="AY46" s="49">
        <f t="shared" si="28"/>
        <v>0</v>
      </c>
      <c r="AZ46" s="50">
        <f t="shared" si="29"/>
        <v>0</v>
      </c>
      <c r="BA46" s="62"/>
      <c r="BB46" s="49">
        <f t="shared" si="30"/>
        <v>0</v>
      </c>
      <c r="BC46" s="50">
        <f t="shared" si="31"/>
        <v>0</v>
      </c>
      <c r="BD46" s="51">
        <f t="shared" si="32"/>
        <v>0</v>
      </c>
    </row>
    <row r="47" spans="1:56" hidden="1">
      <c r="A47" s="32"/>
      <c r="B47" s="283"/>
      <c r="C47" s="284"/>
      <c r="D47" s="281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1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0.75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9"/>
        <v>0</v>
      </c>
      <c r="V47" s="43">
        <f t="shared" si="10"/>
        <v>0</v>
      </c>
      <c r="W47" s="190">
        <f t="shared" si="11"/>
        <v>3</v>
      </c>
      <c r="X47" s="44">
        <f t="shared" si="33"/>
        <v>0</v>
      </c>
      <c r="Y47" s="45">
        <f t="shared" si="12"/>
        <v>0</v>
      </c>
      <c r="Z47" s="46" t="s">
        <v>0</v>
      </c>
      <c r="AA47" s="39">
        <v>1</v>
      </c>
      <c r="AB47" s="47">
        <f t="shared" si="13"/>
        <v>0</v>
      </c>
      <c r="AC47" s="39">
        <v>1</v>
      </c>
      <c r="AD47" s="47">
        <f t="shared" si="14"/>
        <v>0</v>
      </c>
      <c r="AE47" s="39">
        <v>1</v>
      </c>
      <c r="AF47" s="47">
        <f t="shared" si="15"/>
        <v>0</v>
      </c>
      <c r="AG47" s="62"/>
      <c r="AH47" s="191">
        <f t="shared" si="16"/>
        <v>12</v>
      </c>
      <c r="AI47" s="49">
        <f t="shared" si="17"/>
        <v>0</v>
      </c>
      <c r="AJ47" s="50">
        <f t="shared" si="18"/>
        <v>0</v>
      </c>
      <c r="AK47" s="62"/>
      <c r="AL47" s="191">
        <f t="shared" si="19"/>
        <v>4</v>
      </c>
      <c r="AM47" s="49">
        <f t="shared" si="20"/>
        <v>0</v>
      </c>
      <c r="AN47" s="50">
        <f t="shared" si="21"/>
        <v>0</v>
      </c>
      <c r="AO47" s="62"/>
      <c r="AP47" s="49">
        <f t="shared" si="22"/>
        <v>0</v>
      </c>
      <c r="AQ47" s="50">
        <f t="shared" si="23"/>
        <v>0</v>
      </c>
      <c r="AR47" s="62"/>
      <c r="AS47" s="49">
        <f t="shared" si="24"/>
        <v>0</v>
      </c>
      <c r="AT47" s="50">
        <f t="shared" si="25"/>
        <v>0</v>
      </c>
      <c r="AU47" s="62"/>
      <c r="AV47" s="49">
        <f t="shared" si="26"/>
        <v>0</v>
      </c>
      <c r="AW47" s="50">
        <f t="shared" si="27"/>
        <v>0</v>
      </c>
      <c r="AX47" s="62"/>
      <c r="AY47" s="49">
        <f t="shared" si="28"/>
        <v>0</v>
      </c>
      <c r="AZ47" s="50">
        <f t="shared" si="29"/>
        <v>0</v>
      </c>
      <c r="BA47" s="62"/>
      <c r="BB47" s="49">
        <f t="shared" si="30"/>
        <v>0</v>
      </c>
      <c r="BC47" s="50">
        <f t="shared" si="31"/>
        <v>0</v>
      </c>
      <c r="BD47" s="51">
        <f t="shared" si="32"/>
        <v>0</v>
      </c>
    </row>
    <row r="48" spans="1:56" hidden="1">
      <c r="A48" s="32"/>
      <c r="B48" s="283"/>
      <c r="C48" s="284"/>
      <c r="D48" s="281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0.75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190">
        <f t="shared" si="11"/>
        <v>3</v>
      </c>
      <c r="X48" s="44">
        <f t="shared" si="33"/>
        <v>0</v>
      </c>
      <c r="Y48" s="45">
        <f t="shared" si="12"/>
        <v>0</v>
      </c>
      <c r="Z48" s="46" t="s">
        <v>0</v>
      </c>
      <c r="AA48" s="39">
        <v>1</v>
      </c>
      <c r="AB48" s="47">
        <f t="shared" si="13"/>
        <v>0</v>
      </c>
      <c r="AC48" s="39">
        <v>1</v>
      </c>
      <c r="AD48" s="47">
        <f t="shared" si="14"/>
        <v>0</v>
      </c>
      <c r="AE48" s="39">
        <v>1</v>
      </c>
      <c r="AF48" s="47">
        <f t="shared" si="15"/>
        <v>0</v>
      </c>
      <c r="AG48" s="62"/>
      <c r="AH48" s="191">
        <f t="shared" si="16"/>
        <v>12</v>
      </c>
      <c r="AI48" s="49">
        <f t="shared" si="17"/>
        <v>0</v>
      </c>
      <c r="AJ48" s="50">
        <f t="shared" si="18"/>
        <v>0</v>
      </c>
      <c r="AK48" s="62"/>
      <c r="AL48" s="191">
        <f t="shared" si="19"/>
        <v>4</v>
      </c>
      <c r="AM48" s="49">
        <f t="shared" si="20"/>
        <v>0</v>
      </c>
      <c r="AN48" s="50">
        <f t="shared" si="21"/>
        <v>0</v>
      </c>
      <c r="AO48" s="62"/>
      <c r="AP48" s="49">
        <f t="shared" si="22"/>
        <v>0</v>
      </c>
      <c r="AQ48" s="50">
        <f t="shared" si="23"/>
        <v>0</v>
      </c>
      <c r="AR48" s="62"/>
      <c r="AS48" s="49">
        <f t="shared" si="24"/>
        <v>0</v>
      </c>
      <c r="AT48" s="50">
        <f t="shared" si="25"/>
        <v>0</v>
      </c>
      <c r="AU48" s="62"/>
      <c r="AV48" s="49">
        <f t="shared" si="26"/>
        <v>0</v>
      </c>
      <c r="AW48" s="50">
        <f t="shared" si="27"/>
        <v>0</v>
      </c>
      <c r="AX48" s="62"/>
      <c r="AY48" s="49">
        <f t="shared" si="28"/>
        <v>0</v>
      </c>
      <c r="AZ48" s="50">
        <f t="shared" si="29"/>
        <v>0</v>
      </c>
      <c r="BA48" s="62"/>
      <c r="BB48" s="49">
        <f t="shared" si="30"/>
        <v>0</v>
      </c>
      <c r="BC48" s="50">
        <f t="shared" si="31"/>
        <v>0</v>
      </c>
      <c r="BD48" s="51">
        <f t="shared" si="32"/>
        <v>0</v>
      </c>
    </row>
    <row r="49" spans="1:56" hidden="1">
      <c r="A49" s="32"/>
      <c r="B49" s="283"/>
      <c r="C49" s="284"/>
      <c r="D49" s="281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0.75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190">
        <f t="shared" si="11"/>
        <v>3</v>
      </c>
      <c r="X49" s="44">
        <f t="shared" si="33"/>
        <v>0</v>
      </c>
      <c r="Y49" s="45">
        <f t="shared" si="12"/>
        <v>0</v>
      </c>
      <c r="Z49" s="46" t="s">
        <v>0</v>
      </c>
      <c r="AA49" s="39">
        <v>1</v>
      </c>
      <c r="AB49" s="47">
        <f t="shared" si="13"/>
        <v>0</v>
      </c>
      <c r="AC49" s="39">
        <v>1</v>
      </c>
      <c r="AD49" s="47">
        <f t="shared" si="14"/>
        <v>0</v>
      </c>
      <c r="AE49" s="39">
        <v>1</v>
      </c>
      <c r="AF49" s="47">
        <f t="shared" si="15"/>
        <v>0</v>
      </c>
      <c r="AG49" s="62"/>
      <c r="AH49" s="191">
        <f t="shared" si="16"/>
        <v>12</v>
      </c>
      <c r="AI49" s="49">
        <f t="shared" si="17"/>
        <v>0</v>
      </c>
      <c r="AJ49" s="50">
        <f t="shared" si="18"/>
        <v>0</v>
      </c>
      <c r="AK49" s="62"/>
      <c r="AL49" s="191">
        <f t="shared" si="19"/>
        <v>4</v>
      </c>
      <c r="AM49" s="49">
        <f t="shared" si="20"/>
        <v>0</v>
      </c>
      <c r="AN49" s="50">
        <f t="shared" si="21"/>
        <v>0</v>
      </c>
      <c r="AO49" s="62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62"/>
      <c r="AV49" s="49">
        <f t="shared" si="26"/>
        <v>0</v>
      </c>
      <c r="AW49" s="50">
        <f t="shared" si="27"/>
        <v>0</v>
      </c>
      <c r="AX49" s="62"/>
      <c r="AY49" s="49">
        <f t="shared" si="28"/>
        <v>0</v>
      </c>
      <c r="AZ49" s="50">
        <f t="shared" si="29"/>
        <v>0</v>
      </c>
      <c r="BA49" s="62"/>
      <c r="BB49" s="49">
        <f t="shared" si="30"/>
        <v>0</v>
      </c>
      <c r="BC49" s="50">
        <f t="shared" si="31"/>
        <v>0</v>
      </c>
      <c r="BD49" s="51">
        <f t="shared" si="32"/>
        <v>0</v>
      </c>
    </row>
    <row r="50" spans="1:56" hidden="1">
      <c r="A50" s="32"/>
      <c r="B50" s="283"/>
      <c r="C50" s="284"/>
      <c r="D50" s="281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0.75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190">
        <f t="shared" si="11"/>
        <v>3</v>
      </c>
      <c r="X50" s="44">
        <f t="shared" si="33"/>
        <v>0</v>
      </c>
      <c r="Y50" s="45">
        <f t="shared" si="12"/>
        <v>0</v>
      </c>
      <c r="Z50" s="46" t="s">
        <v>0</v>
      </c>
      <c r="AA50" s="39">
        <v>1</v>
      </c>
      <c r="AB50" s="47">
        <f t="shared" si="13"/>
        <v>0</v>
      </c>
      <c r="AC50" s="39">
        <v>1</v>
      </c>
      <c r="AD50" s="47">
        <f t="shared" si="14"/>
        <v>0</v>
      </c>
      <c r="AE50" s="39">
        <v>1</v>
      </c>
      <c r="AF50" s="47">
        <f t="shared" si="15"/>
        <v>0</v>
      </c>
      <c r="AG50" s="62"/>
      <c r="AH50" s="191">
        <f t="shared" si="16"/>
        <v>12</v>
      </c>
      <c r="AI50" s="49">
        <f t="shared" si="17"/>
        <v>0</v>
      </c>
      <c r="AJ50" s="50">
        <f t="shared" si="18"/>
        <v>0</v>
      </c>
      <c r="AK50" s="62"/>
      <c r="AL50" s="191">
        <f t="shared" si="19"/>
        <v>4</v>
      </c>
      <c r="AM50" s="49">
        <f t="shared" si="20"/>
        <v>0</v>
      </c>
      <c r="AN50" s="50">
        <f t="shared" si="21"/>
        <v>0</v>
      </c>
      <c r="AO50" s="62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62"/>
      <c r="AV50" s="49">
        <f t="shared" si="26"/>
        <v>0</v>
      </c>
      <c r="AW50" s="50">
        <f t="shared" si="27"/>
        <v>0</v>
      </c>
      <c r="AX50" s="62"/>
      <c r="AY50" s="49">
        <f t="shared" si="28"/>
        <v>0</v>
      </c>
      <c r="AZ50" s="50">
        <f t="shared" si="29"/>
        <v>0</v>
      </c>
      <c r="BA50" s="62"/>
      <c r="BB50" s="49">
        <f t="shared" si="30"/>
        <v>0</v>
      </c>
      <c r="BC50" s="50">
        <f t="shared" si="31"/>
        <v>0</v>
      </c>
      <c r="BD50" s="51">
        <f t="shared" si="32"/>
        <v>0</v>
      </c>
    </row>
    <row r="51" spans="1:56" hidden="1">
      <c r="A51" s="32"/>
      <c r="B51" s="283"/>
      <c r="C51" s="284"/>
      <c r="D51" s="281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0.75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190">
        <f t="shared" si="11"/>
        <v>3</v>
      </c>
      <c r="X51" s="44">
        <f t="shared" si="33"/>
        <v>0</v>
      </c>
      <c r="Y51" s="45">
        <f t="shared" si="12"/>
        <v>0</v>
      </c>
      <c r="Z51" s="46" t="s">
        <v>0</v>
      </c>
      <c r="AA51" s="39">
        <v>1</v>
      </c>
      <c r="AB51" s="47">
        <f t="shared" si="13"/>
        <v>0</v>
      </c>
      <c r="AC51" s="39">
        <v>1</v>
      </c>
      <c r="AD51" s="47">
        <f t="shared" si="14"/>
        <v>0</v>
      </c>
      <c r="AE51" s="39">
        <v>1</v>
      </c>
      <c r="AF51" s="47">
        <f t="shared" si="15"/>
        <v>0</v>
      </c>
      <c r="AG51" s="62"/>
      <c r="AH51" s="191">
        <f t="shared" si="16"/>
        <v>12</v>
      </c>
      <c r="AI51" s="49">
        <f t="shared" si="17"/>
        <v>0</v>
      </c>
      <c r="AJ51" s="50">
        <f t="shared" si="18"/>
        <v>0</v>
      </c>
      <c r="AK51" s="62"/>
      <c r="AL51" s="191">
        <f t="shared" si="19"/>
        <v>4</v>
      </c>
      <c r="AM51" s="49">
        <f t="shared" si="20"/>
        <v>0</v>
      </c>
      <c r="AN51" s="50">
        <f t="shared" si="21"/>
        <v>0</v>
      </c>
      <c r="AO51" s="62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62"/>
      <c r="AV51" s="49">
        <f t="shared" si="26"/>
        <v>0</v>
      </c>
      <c r="AW51" s="50">
        <f t="shared" si="27"/>
        <v>0</v>
      </c>
      <c r="AX51" s="62"/>
      <c r="AY51" s="49">
        <f t="shared" si="28"/>
        <v>0</v>
      </c>
      <c r="AZ51" s="50">
        <f t="shared" si="29"/>
        <v>0</v>
      </c>
      <c r="BA51" s="62"/>
      <c r="BB51" s="49">
        <f t="shared" si="30"/>
        <v>0</v>
      </c>
      <c r="BC51" s="50">
        <f t="shared" si="31"/>
        <v>0</v>
      </c>
      <c r="BD51" s="51">
        <f t="shared" si="32"/>
        <v>0</v>
      </c>
    </row>
    <row r="52" spans="1:56" hidden="1">
      <c r="A52" s="32"/>
      <c r="B52" s="283"/>
      <c r="C52" s="284"/>
      <c r="D52" s="281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0.75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190">
        <f t="shared" si="11"/>
        <v>3</v>
      </c>
      <c r="X52" s="44">
        <f t="shared" si="33"/>
        <v>0</v>
      </c>
      <c r="Y52" s="45">
        <f t="shared" si="12"/>
        <v>0</v>
      </c>
      <c r="Z52" s="46" t="s">
        <v>0</v>
      </c>
      <c r="AA52" s="39">
        <v>1</v>
      </c>
      <c r="AB52" s="47">
        <f t="shared" si="13"/>
        <v>0</v>
      </c>
      <c r="AC52" s="39">
        <v>1</v>
      </c>
      <c r="AD52" s="47">
        <f t="shared" si="14"/>
        <v>0</v>
      </c>
      <c r="AE52" s="39">
        <v>1</v>
      </c>
      <c r="AF52" s="47">
        <f t="shared" si="15"/>
        <v>0</v>
      </c>
      <c r="AG52" s="62"/>
      <c r="AH52" s="191">
        <f t="shared" si="16"/>
        <v>12</v>
      </c>
      <c r="AI52" s="49">
        <f t="shared" si="17"/>
        <v>0</v>
      </c>
      <c r="AJ52" s="50">
        <f t="shared" si="18"/>
        <v>0</v>
      </c>
      <c r="AK52" s="62"/>
      <c r="AL52" s="191">
        <f t="shared" si="19"/>
        <v>4</v>
      </c>
      <c r="AM52" s="49">
        <f t="shared" si="20"/>
        <v>0</v>
      </c>
      <c r="AN52" s="50">
        <f t="shared" si="21"/>
        <v>0</v>
      </c>
      <c r="AO52" s="62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62"/>
      <c r="AV52" s="49">
        <f t="shared" si="26"/>
        <v>0</v>
      </c>
      <c r="AW52" s="50">
        <f t="shared" si="27"/>
        <v>0</v>
      </c>
      <c r="AX52" s="62"/>
      <c r="AY52" s="49">
        <f t="shared" si="28"/>
        <v>0</v>
      </c>
      <c r="AZ52" s="50">
        <f t="shared" si="29"/>
        <v>0</v>
      </c>
      <c r="BA52" s="62"/>
      <c r="BB52" s="49">
        <f t="shared" si="30"/>
        <v>0</v>
      </c>
      <c r="BC52" s="50">
        <f t="shared" si="31"/>
        <v>0</v>
      </c>
      <c r="BD52" s="51">
        <f t="shared" si="32"/>
        <v>0</v>
      </c>
    </row>
    <row r="53" spans="1:56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190">
        <f t="shared" si="11"/>
        <v>3</v>
      </c>
      <c r="X53" s="44">
        <f t="shared" si="33"/>
        <v>0</v>
      </c>
      <c r="Y53" s="45">
        <f t="shared" si="12"/>
        <v>0</v>
      </c>
      <c r="Z53" s="46" t="s">
        <v>0</v>
      </c>
      <c r="AA53" s="39">
        <v>1</v>
      </c>
      <c r="AB53" s="47">
        <f t="shared" si="13"/>
        <v>0</v>
      </c>
      <c r="AC53" s="39">
        <v>1</v>
      </c>
      <c r="AD53" s="47">
        <f t="shared" si="14"/>
        <v>0</v>
      </c>
      <c r="AE53" s="39">
        <v>1</v>
      </c>
      <c r="AF53" s="47">
        <f t="shared" si="15"/>
        <v>0</v>
      </c>
      <c r="AG53" s="62"/>
      <c r="AH53" s="191">
        <f t="shared" si="16"/>
        <v>12</v>
      </c>
      <c r="AI53" s="49">
        <f t="shared" si="17"/>
        <v>0</v>
      </c>
      <c r="AJ53" s="50">
        <f t="shared" si="18"/>
        <v>0</v>
      </c>
      <c r="AK53" s="62"/>
      <c r="AL53" s="191">
        <f t="shared" si="19"/>
        <v>4</v>
      </c>
      <c r="AM53" s="49">
        <f t="shared" si="20"/>
        <v>0</v>
      </c>
      <c r="AN53" s="50">
        <f t="shared" si="21"/>
        <v>0</v>
      </c>
      <c r="AO53" s="62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62"/>
      <c r="AV53" s="49">
        <f t="shared" si="26"/>
        <v>0</v>
      </c>
      <c r="AW53" s="50">
        <f t="shared" si="27"/>
        <v>0</v>
      </c>
      <c r="AX53" s="62"/>
      <c r="AY53" s="49">
        <f t="shared" si="28"/>
        <v>0</v>
      </c>
      <c r="AZ53" s="50">
        <f t="shared" si="29"/>
        <v>0</v>
      </c>
      <c r="BA53" s="62"/>
      <c r="BB53" s="49">
        <f t="shared" si="30"/>
        <v>0</v>
      </c>
      <c r="BC53" s="50">
        <f t="shared" si="31"/>
        <v>0</v>
      </c>
      <c r="BD53" s="51">
        <f t="shared" si="32"/>
        <v>0</v>
      </c>
    </row>
    <row r="54" spans="1:56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ref="K54:K86" si="34">IF(G54=0,"0",F54/G54)</f>
        <v>0</v>
      </c>
      <c r="L54" s="38">
        <f t="shared" ref="L54:L94" si="35">IF($Y54=3,$K54,0)+IF($Y54=4,$K54,0)+IF($Y54=5,$K54,0)+IF($Y54=6,$K54,0)+IF($Y54=7,$K54,0)+IF($Y54=10,$K54*2,0)+IF($Y54=12,$K54*2,0)+IF($Y54=14,$K54*2,0)+IF($Y54=21,$K54*3,0)+IF($Y54&lt;=1,$K54*$J54/21.75,0)+IF($Y54=15,$K54*3,0)+IF($Y54=42,$K54*6,0)+IF($Y54=28,$K54*4,0)</f>
        <v>0</v>
      </c>
      <c r="M54" s="38">
        <f t="shared" ref="M54:M94" si="36">IF($Y54=2,$K54,0)+IF($Y54=4,$K54,0)+IF($Y54=5,$K54,0)+IF($Y54=6,$K54,0)+IF($Y54=7,$K54,0)+IF($Y54=10,$K54*2,0)+IF($Y54=12,$K54*2,0)+IF($Y54=14,$K54*2,0)+IF($Y54=15,$K54*3,0)+IF($Y54=21,$K54*3,0)+IF($Y54&lt;=1,$K54*$J54/21.75,0)+IF($Y54=42,$K54*6,0)+IF($Y54=28,$K54*4,0)</f>
        <v>0</v>
      </c>
      <c r="N54" s="38">
        <f t="shared" ref="N54:N94" si="37">IF($Y54=3,$K54,0)+IF($Y54=4,$K54,0)+IF($Y54=5,$K54,0)+IF($Y54=6,$K54,0)+IF($Y54=7,$K54,0)+IF($Y54=10,$K54*2,0)+IF($Y54=12,$K54*2,0)+IF($Y54=14,$K54*2,0)+IF($Y54=21,$K54*3,0)+IF($Y54&lt;=1,$K54*$J54/21.75,0)+IF($Y54=15,$K54*3,0)+IF($Y54=42,$K54*6,0)+IF($Y54=28,$K54*4,0)</f>
        <v>0</v>
      </c>
      <c r="O54" s="38">
        <f t="shared" ref="O54:O94" si="38">IF($Y54=2,$K54,0)+IF($Y54=4,$K54,0)+IF($Y54=5,$K54,0)+IF($Y54=6,$K54,0)+IF($Y54=7,$K54,0)+IF($Y54=10,$K54*2,0)+IF($Y54=12,$K54*2,0)+IF($Y54=14,$K54*2,0)+IF($Y54=15,$K54*3,0)+IF($Y54=21,$K54*3,0)+IF($Y54&lt;=1,$K54*$J54/21.75,0)+IF($Y54=42,$K54*6,0)+IF($Y54=28,$K54*4,0)</f>
        <v>0</v>
      </c>
      <c r="P54" s="38">
        <f t="shared" ref="P54:P94" si="39">IF($Y54=3,$K54,0)+IF($Y54=4,$K54,0)+IF($Y54=5,$K54,0)+IF($Y54=6,$K54,0)+IF($Y54=7,$K54,0)+IF($Y54=10,$K54*2,0)+IF($Y54=12,$K54*2,0)+IF($Y54=14,$K54*2,0)+IF($Y54=21,$K54*3,0)+IF($Y54&lt;=1,$K54*$J54/21.75,0)+IF($Y54=15,$K54*3,0)+IF($Y54=42,$K54*6,0)+IF($Y54=28,$K54*4,0)</f>
        <v>0</v>
      </c>
      <c r="Q54" s="39">
        <v>1</v>
      </c>
      <c r="R54" s="40">
        <f t="shared" ref="R54:R94" si="40">(IF($Y54=6,$K54,)+IF($Y54=7,$K54,)+IF($Y54=12,$K54*2,)+IF($Y54=18,$K54*3,)+IF($Y54=28,$K54*4,0)+IF($Y54=21,$K54*3,)+IF($Y54=42,$K54*6,0)+IF($Y54=14,$K54*2,))*Q54</f>
        <v>0</v>
      </c>
      <c r="S54" s="39">
        <v>1</v>
      </c>
      <c r="T54" s="41">
        <f t="shared" ref="T54:T94" si="41">(IF($Y54=7,$K54,)+IF($Y54=21,$K54*3,)+IF($Y54=42,$K54*6,0)+IF($Y54=28,$K54*4,0)+IF($Y54=14,$K54*2,))*S54</f>
        <v>0</v>
      </c>
      <c r="U54" s="42">
        <f t="shared" ref="U54:U86" si="42">SUM(+L54+M54+N54+O54+P54+R54+T54)</f>
        <v>0</v>
      </c>
      <c r="V54" s="43">
        <f t="shared" ref="V54:V86" si="43">+U54*4.345</f>
        <v>0</v>
      </c>
      <c r="W54" s="190">
        <f t="shared" ref="W54:W65" si="44">+$X$4</f>
        <v>3</v>
      </c>
      <c r="X54" s="44">
        <f t="shared" ref="X54:X86" si="45">IF(V54="","",$X$4*V54)</f>
        <v>0</v>
      </c>
      <c r="Y54" s="45">
        <f t="shared" ref="Y54:Y86" si="46">ROUND(J54/4.3452380952381,1)</f>
        <v>0</v>
      </c>
      <c r="Z54" s="46" t="s">
        <v>0</v>
      </c>
      <c r="AA54" s="39">
        <v>1</v>
      </c>
      <c r="AB54" s="47">
        <f t="shared" ref="AB54:AB86" si="47">+IF($Z54="M",$U54,IF($Z54="MT",$U54/2,IF(Z54="MN",$U54/2,IF($Z54="MTN",$U54/3,0))))*AA54</f>
        <v>0</v>
      </c>
      <c r="AC54" s="39">
        <v>1</v>
      </c>
      <c r="AD54" s="47">
        <f t="shared" ref="AD54:AD86" si="48">+IF($Z54="T",$U54,IF($Z54="MT",$U54/2,IF($Z54="TN",$U54/2,IF($Z54="MTN",$U54/3,0))))*AC54</f>
        <v>0</v>
      </c>
      <c r="AE54" s="39">
        <v>1</v>
      </c>
      <c r="AF54" s="47">
        <f t="shared" ref="AF54:AF86" si="49">+IF($Z54="N",$U54,IF($Z54="MN",$U54/2,IF($Z54="TN",$U54/2,IF($Z54="MTN",$U54/3,0))))*AE54</f>
        <v>0</v>
      </c>
      <c r="AG54" s="62"/>
      <c r="AH54" s="191">
        <f t="shared" ref="AH54:AH94" si="50">+$AI$4</f>
        <v>12</v>
      </c>
      <c r="AI54" s="49">
        <f t="shared" ref="AI54:AI94" si="51">IF(AJ$4=0,0,(AG54/AJ$4))</f>
        <v>0</v>
      </c>
      <c r="AJ54" s="50">
        <f t="shared" ref="AJ54:AJ94" si="52">IF(AJ$4=0,0,(AI54*AI$4/12))</f>
        <v>0</v>
      </c>
      <c r="AK54" s="62"/>
      <c r="AL54" s="191">
        <f t="shared" ref="AL54:AL94" si="53">+$AM$4</f>
        <v>4</v>
      </c>
      <c r="AM54" s="49">
        <f t="shared" ref="AM54:AM94" si="54">IF(AN$4=0,0,(AK54/AN$4))</f>
        <v>0</v>
      </c>
      <c r="AN54" s="50">
        <f t="shared" ref="AN54:AN94" si="55">IF(AN$4=0,0,(AM54*AM$4/12))</f>
        <v>0</v>
      </c>
      <c r="AO54" s="62"/>
      <c r="AP54" s="49">
        <f t="shared" ref="AP54:AP94" si="56">IF(AQ$4=0,0,(AO54/AQ$4))</f>
        <v>0</v>
      </c>
      <c r="AQ54" s="50">
        <f t="shared" ref="AQ54:AQ94" si="57">IF(AQ$4=0,0,(AP54*AP$4/12))</f>
        <v>0</v>
      </c>
      <c r="AR54" s="62"/>
      <c r="AS54" s="49">
        <f t="shared" ref="AS54:AS94" si="58">IF(AT$4=0,0,(AR54/AT$4))</f>
        <v>0</v>
      </c>
      <c r="AT54" s="50">
        <f t="shared" ref="AT54:AT94" si="59">IF(AT$4=0,0,(AS54*AS$4/12))</f>
        <v>0</v>
      </c>
      <c r="AU54" s="62"/>
      <c r="AV54" s="49">
        <f t="shared" ref="AV54:AV94" si="60">IF(AW$4=0,0,(AU54/AW$4))</f>
        <v>0</v>
      </c>
      <c r="AW54" s="50">
        <f t="shared" ref="AW54:AW94" si="61">IF(AW$4=0,0,(AV54*AV$4/12))</f>
        <v>0</v>
      </c>
      <c r="AX54" s="62"/>
      <c r="AY54" s="49">
        <f t="shared" ref="AY54:AY94" si="62">IF(AZ$4=0,0,(AX54/AZ$4))</f>
        <v>0</v>
      </c>
      <c r="AZ54" s="50">
        <f t="shared" ref="AZ54:AZ94" si="63">IF(AZ$4=0,0,(AY54*AY$4/12))</f>
        <v>0</v>
      </c>
      <c r="BA54" s="62"/>
      <c r="BB54" s="49">
        <f t="shared" ref="BB54:BB94" si="64">IF(BC$4=0,0,(BA54/BC$4))</f>
        <v>0</v>
      </c>
      <c r="BC54" s="50">
        <f t="shared" ref="BC54:BC94" si="65">IF(BC$4=0,0,(BB54*BB$4/12))</f>
        <v>0</v>
      </c>
      <c r="BD54" s="51">
        <f t="shared" ref="BD54:BD86" si="66">+AJ54+AN54+AQ54+AT54+AW54+AZ54+BC54</f>
        <v>0</v>
      </c>
    </row>
    <row r="55" spans="1:56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ref="K55:K69" si="67">IF(G55=0,"0",F55/G55)</f>
        <v>0</v>
      </c>
      <c r="L55" s="38">
        <f t="shared" si="35"/>
        <v>0</v>
      </c>
      <c r="M55" s="38">
        <f t="shared" si="36"/>
        <v>0</v>
      </c>
      <c r="N55" s="38">
        <f t="shared" si="37"/>
        <v>0</v>
      </c>
      <c r="O55" s="38">
        <f t="shared" si="38"/>
        <v>0</v>
      </c>
      <c r="P55" s="38">
        <f t="shared" si="39"/>
        <v>0</v>
      </c>
      <c r="Q55" s="39">
        <v>1</v>
      </c>
      <c r="R55" s="40">
        <f t="shared" si="40"/>
        <v>0</v>
      </c>
      <c r="S55" s="39">
        <v>1</v>
      </c>
      <c r="T55" s="41">
        <f t="shared" si="41"/>
        <v>0</v>
      </c>
      <c r="U55" s="42">
        <f t="shared" ref="U55:U69" si="68">SUM(+L55+M55+N55+O55+P55+R55+T55)</f>
        <v>0</v>
      </c>
      <c r="V55" s="43">
        <f t="shared" ref="V55:V69" si="69">+U55*4.345</f>
        <v>0</v>
      </c>
      <c r="W55" s="190">
        <f t="shared" si="44"/>
        <v>3</v>
      </c>
      <c r="X55" s="44">
        <f t="shared" ref="X55:X69" si="70">IF(V55="","",$X$4*V55)</f>
        <v>0</v>
      </c>
      <c r="Y55" s="45">
        <f t="shared" ref="Y55:Y69" si="71">ROUND(J55/4.3452380952381,1)</f>
        <v>0</v>
      </c>
      <c r="Z55" s="46" t="s">
        <v>0</v>
      </c>
      <c r="AA55" s="39">
        <v>1</v>
      </c>
      <c r="AB55" s="47">
        <f t="shared" ref="AB55:AB69" si="72">+IF($Z55="M",$U55,IF($Z55="MT",$U55/2,IF(Z55="MN",$U55/2,IF($Z55="MTN",$U55/3,0))))*AA55</f>
        <v>0</v>
      </c>
      <c r="AC55" s="39">
        <v>1</v>
      </c>
      <c r="AD55" s="47">
        <f t="shared" ref="AD55:AD69" si="73">+IF($Z55="T",$U55,IF($Z55="MT",$U55/2,IF($Z55="TN",$U55/2,IF($Z55="MTN",$U55/3,0))))*AC55</f>
        <v>0</v>
      </c>
      <c r="AE55" s="39">
        <v>1</v>
      </c>
      <c r="AF55" s="47">
        <f t="shared" ref="AF55:AF69" si="74">+IF($Z55="N",$U55,IF($Z55="MN",$U55/2,IF($Z55="TN",$U55/2,IF($Z55="MTN",$U55/3,0))))*AE55</f>
        <v>0</v>
      </c>
      <c r="AG55" s="62"/>
      <c r="AH55" s="191">
        <f t="shared" si="50"/>
        <v>12</v>
      </c>
      <c r="AI55" s="49">
        <f t="shared" si="51"/>
        <v>0</v>
      </c>
      <c r="AJ55" s="50">
        <f t="shared" si="52"/>
        <v>0</v>
      </c>
      <c r="AK55" s="62"/>
      <c r="AL55" s="191">
        <f t="shared" si="53"/>
        <v>4</v>
      </c>
      <c r="AM55" s="49">
        <f t="shared" si="54"/>
        <v>0</v>
      </c>
      <c r="AN55" s="50">
        <f t="shared" si="55"/>
        <v>0</v>
      </c>
      <c r="AO55" s="62"/>
      <c r="AP55" s="49">
        <f t="shared" si="56"/>
        <v>0</v>
      </c>
      <c r="AQ55" s="50">
        <f t="shared" si="57"/>
        <v>0</v>
      </c>
      <c r="AR55" s="62"/>
      <c r="AS55" s="49">
        <f t="shared" si="58"/>
        <v>0</v>
      </c>
      <c r="AT55" s="50">
        <f t="shared" si="59"/>
        <v>0</v>
      </c>
      <c r="AU55" s="62"/>
      <c r="AV55" s="49">
        <f t="shared" si="60"/>
        <v>0</v>
      </c>
      <c r="AW55" s="50">
        <f t="shared" si="61"/>
        <v>0</v>
      </c>
      <c r="AX55" s="62"/>
      <c r="AY55" s="49">
        <f t="shared" si="62"/>
        <v>0</v>
      </c>
      <c r="AZ55" s="50">
        <f t="shared" si="63"/>
        <v>0</v>
      </c>
      <c r="BA55" s="62"/>
      <c r="BB55" s="49">
        <f t="shared" si="64"/>
        <v>0</v>
      </c>
      <c r="BC55" s="50">
        <f t="shared" si="65"/>
        <v>0</v>
      </c>
      <c r="BD55" s="51">
        <f t="shared" ref="BD55:BD69" si="75">+AJ55+AN55+AQ55+AT55+AW55+AZ55+BC55</f>
        <v>0</v>
      </c>
    </row>
    <row r="56" spans="1:56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67"/>
        <v>0</v>
      </c>
      <c r="L56" s="38">
        <f t="shared" si="35"/>
        <v>0</v>
      </c>
      <c r="M56" s="38">
        <f t="shared" si="36"/>
        <v>0</v>
      </c>
      <c r="N56" s="38">
        <f t="shared" si="37"/>
        <v>0</v>
      </c>
      <c r="O56" s="38">
        <f t="shared" si="38"/>
        <v>0</v>
      </c>
      <c r="P56" s="38">
        <f t="shared" si="39"/>
        <v>0</v>
      </c>
      <c r="Q56" s="39">
        <v>1</v>
      </c>
      <c r="R56" s="40">
        <f t="shared" si="40"/>
        <v>0</v>
      </c>
      <c r="S56" s="39">
        <v>1</v>
      </c>
      <c r="T56" s="41">
        <f t="shared" si="41"/>
        <v>0</v>
      </c>
      <c r="U56" s="42">
        <f t="shared" si="68"/>
        <v>0</v>
      </c>
      <c r="V56" s="43">
        <f t="shared" si="69"/>
        <v>0</v>
      </c>
      <c r="W56" s="190">
        <f t="shared" si="44"/>
        <v>3</v>
      </c>
      <c r="X56" s="44">
        <f t="shared" si="70"/>
        <v>0</v>
      </c>
      <c r="Y56" s="45">
        <f t="shared" si="71"/>
        <v>0</v>
      </c>
      <c r="Z56" s="46" t="s">
        <v>0</v>
      </c>
      <c r="AA56" s="39">
        <v>1</v>
      </c>
      <c r="AB56" s="47">
        <f t="shared" si="72"/>
        <v>0</v>
      </c>
      <c r="AC56" s="39">
        <v>1</v>
      </c>
      <c r="AD56" s="47">
        <f t="shared" si="73"/>
        <v>0</v>
      </c>
      <c r="AE56" s="39">
        <v>1</v>
      </c>
      <c r="AF56" s="47">
        <f t="shared" si="74"/>
        <v>0</v>
      </c>
      <c r="AG56" s="62"/>
      <c r="AH56" s="191">
        <f t="shared" si="50"/>
        <v>12</v>
      </c>
      <c r="AI56" s="49">
        <f t="shared" si="51"/>
        <v>0</v>
      </c>
      <c r="AJ56" s="50">
        <f t="shared" si="52"/>
        <v>0</v>
      </c>
      <c r="AK56" s="62"/>
      <c r="AL56" s="191">
        <f t="shared" si="53"/>
        <v>4</v>
      </c>
      <c r="AM56" s="49">
        <f t="shared" si="54"/>
        <v>0</v>
      </c>
      <c r="AN56" s="50">
        <f t="shared" si="55"/>
        <v>0</v>
      </c>
      <c r="AO56" s="62"/>
      <c r="AP56" s="49">
        <f t="shared" si="56"/>
        <v>0</v>
      </c>
      <c r="AQ56" s="50">
        <f t="shared" si="57"/>
        <v>0</v>
      </c>
      <c r="AR56" s="62"/>
      <c r="AS56" s="49">
        <f t="shared" si="58"/>
        <v>0</v>
      </c>
      <c r="AT56" s="50">
        <f t="shared" si="59"/>
        <v>0</v>
      </c>
      <c r="AU56" s="62"/>
      <c r="AV56" s="49">
        <f t="shared" si="60"/>
        <v>0</v>
      </c>
      <c r="AW56" s="50">
        <f t="shared" si="61"/>
        <v>0</v>
      </c>
      <c r="AX56" s="62"/>
      <c r="AY56" s="49">
        <f t="shared" si="62"/>
        <v>0</v>
      </c>
      <c r="AZ56" s="50">
        <f t="shared" si="63"/>
        <v>0</v>
      </c>
      <c r="BA56" s="62"/>
      <c r="BB56" s="49">
        <f t="shared" si="64"/>
        <v>0</v>
      </c>
      <c r="BC56" s="50">
        <f t="shared" si="65"/>
        <v>0</v>
      </c>
      <c r="BD56" s="51">
        <f t="shared" si="75"/>
        <v>0</v>
      </c>
    </row>
    <row r="57" spans="1:56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67"/>
        <v>0</v>
      </c>
      <c r="L57" s="38">
        <f t="shared" si="35"/>
        <v>0</v>
      </c>
      <c r="M57" s="38">
        <f t="shared" si="36"/>
        <v>0</v>
      </c>
      <c r="N57" s="38">
        <f t="shared" si="37"/>
        <v>0</v>
      </c>
      <c r="O57" s="38">
        <f t="shared" si="38"/>
        <v>0</v>
      </c>
      <c r="P57" s="38">
        <f t="shared" si="39"/>
        <v>0</v>
      </c>
      <c r="Q57" s="39">
        <v>1</v>
      </c>
      <c r="R57" s="40">
        <f t="shared" si="40"/>
        <v>0</v>
      </c>
      <c r="S57" s="39">
        <v>1</v>
      </c>
      <c r="T57" s="41">
        <f t="shared" si="41"/>
        <v>0</v>
      </c>
      <c r="U57" s="42">
        <f t="shared" si="68"/>
        <v>0</v>
      </c>
      <c r="V57" s="43">
        <f t="shared" si="69"/>
        <v>0</v>
      </c>
      <c r="W57" s="190">
        <f t="shared" si="44"/>
        <v>3</v>
      </c>
      <c r="X57" s="44">
        <f t="shared" si="70"/>
        <v>0</v>
      </c>
      <c r="Y57" s="45">
        <f t="shared" si="71"/>
        <v>0</v>
      </c>
      <c r="Z57" s="46" t="s">
        <v>0</v>
      </c>
      <c r="AA57" s="39">
        <v>1</v>
      </c>
      <c r="AB57" s="47">
        <f t="shared" si="72"/>
        <v>0</v>
      </c>
      <c r="AC57" s="39">
        <v>1</v>
      </c>
      <c r="AD57" s="47">
        <f t="shared" si="73"/>
        <v>0</v>
      </c>
      <c r="AE57" s="39">
        <v>1</v>
      </c>
      <c r="AF57" s="47">
        <f t="shared" si="74"/>
        <v>0</v>
      </c>
      <c r="AG57" s="62"/>
      <c r="AH57" s="191">
        <f t="shared" si="50"/>
        <v>12</v>
      </c>
      <c r="AI57" s="49">
        <f t="shared" si="51"/>
        <v>0</v>
      </c>
      <c r="AJ57" s="50">
        <f t="shared" si="52"/>
        <v>0</v>
      </c>
      <c r="AK57" s="62"/>
      <c r="AL57" s="191">
        <f t="shared" si="53"/>
        <v>4</v>
      </c>
      <c r="AM57" s="49">
        <f t="shared" si="54"/>
        <v>0</v>
      </c>
      <c r="AN57" s="50">
        <f t="shared" si="55"/>
        <v>0</v>
      </c>
      <c r="AO57" s="62"/>
      <c r="AP57" s="49">
        <f t="shared" si="56"/>
        <v>0</v>
      </c>
      <c r="AQ57" s="50">
        <f t="shared" si="57"/>
        <v>0</v>
      </c>
      <c r="AR57" s="62"/>
      <c r="AS57" s="49">
        <f t="shared" si="58"/>
        <v>0</v>
      </c>
      <c r="AT57" s="50">
        <f t="shared" si="59"/>
        <v>0</v>
      </c>
      <c r="AU57" s="62"/>
      <c r="AV57" s="49">
        <f t="shared" si="60"/>
        <v>0</v>
      </c>
      <c r="AW57" s="50">
        <f t="shared" si="61"/>
        <v>0</v>
      </c>
      <c r="AX57" s="62"/>
      <c r="AY57" s="49">
        <f t="shared" si="62"/>
        <v>0</v>
      </c>
      <c r="AZ57" s="50">
        <f t="shared" si="63"/>
        <v>0</v>
      </c>
      <c r="BA57" s="62"/>
      <c r="BB57" s="49">
        <f t="shared" si="64"/>
        <v>0</v>
      </c>
      <c r="BC57" s="50">
        <f t="shared" si="65"/>
        <v>0</v>
      </c>
      <c r="BD57" s="51">
        <f t="shared" si="75"/>
        <v>0</v>
      </c>
    </row>
    <row r="58" spans="1:56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67"/>
        <v>0</v>
      </c>
      <c r="L58" s="38">
        <f t="shared" si="35"/>
        <v>0</v>
      </c>
      <c r="M58" s="38">
        <f t="shared" si="36"/>
        <v>0</v>
      </c>
      <c r="N58" s="38">
        <f t="shared" si="37"/>
        <v>0</v>
      </c>
      <c r="O58" s="38">
        <f t="shared" si="38"/>
        <v>0</v>
      </c>
      <c r="P58" s="38">
        <f t="shared" si="39"/>
        <v>0</v>
      </c>
      <c r="Q58" s="39">
        <v>1</v>
      </c>
      <c r="R58" s="40">
        <f t="shared" si="40"/>
        <v>0</v>
      </c>
      <c r="S58" s="39">
        <v>1</v>
      </c>
      <c r="T58" s="41">
        <f t="shared" si="41"/>
        <v>0</v>
      </c>
      <c r="U58" s="42">
        <f t="shared" si="68"/>
        <v>0</v>
      </c>
      <c r="V58" s="43">
        <f t="shared" si="69"/>
        <v>0</v>
      </c>
      <c r="W58" s="190">
        <f t="shared" si="44"/>
        <v>3</v>
      </c>
      <c r="X58" s="44">
        <f t="shared" si="70"/>
        <v>0</v>
      </c>
      <c r="Y58" s="45">
        <f t="shared" si="71"/>
        <v>0</v>
      </c>
      <c r="Z58" s="46" t="s">
        <v>0</v>
      </c>
      <c r="AA58" s="39">
        <v>1</v>
      </c>
      <c r="AB58" s="47">
        <f t="shared" si="72"/>
        <v>0</v>
      </c>
      <c r="AC58" s="39">
        <v>1</v>
      </c>
      <c r="AD58" s="47">
        <f t="shared" si="73"/>
        <v>0</v>
      </c>
      <c r="AE58" s="39">
        <v>1</v>
      </c>
      <c r="AF58" s="47">
        <f t="shared" si="74"/>
        <v>0</v>
      </c>
      <c r="AG58" s="62"/>
      <c r="AH58" s="191">
        <f t="shared" si="50"/>
        <v>12</v>
      </c>
      <c r="AI58" s="49">
        <f t="shared" si="51"/>
        <v>0</v>
      </c>
      <c r="AJ58" s="50">
        <f t="shared" si="52"/>
        <v>0</v>
      </c>
      <c r="AK58" s="62"/>
      <c r="AL58" s="191">
        <f t="shared" si="53"/>
        <v>4</v>
      </c>
      <c r="AM58" s="49">
        <f t="shared" si="54"/>
        <v>0</v>
      </c>
      <c r="AN58" s="50">
        <f t="shared" si="55"/>
        <v>0</v>
      </c>
      <c r="AO58" s="62"/>
      <c r="AP58" s="49">
        <f t="shared" si="56"/>
        <v>0</v>
      </c>
      <c r="AQ58" s="50">
        <f t="shared" si="57"/>
        <v>0</v>
      </c>
      <c r="AR58" s="62"/>
      <c r="AS58" s="49">
        <f t="shared" si="58"/>
        <v>0</v>
      </c>
      <c r="AT58" s="50">
        <f t="shared" si="59"/>
        <v>0</v>
      </c>
      <c r="AU58" s="62"/>
      <c r="AV58" s="49">
        <f t="shared" si="60"/>
        <v>0</v>
      </c>
      <c r="AW58" s="50">
        <f t="shared" si="61"/>
        <v>0</v>
      </c>
      <c r="AX58" s="62"/>
      <c r="AY58" s="49">
        <f t="shared" si="62"/>
        <v>0</v>
      </c>
      <c r="AZ58" s="50">
        <f t="shared" si="63"/>
        <v>0</v>
      </c>
      <c r="BA58" s="62"/>
      <c r="BB58" s="49">
        <f t="shared" si="64"/>
        <v>0</v>
      </c>
      <c r="BC58" s="50">
        <f t="shared" si="65"/>
        <v>0</v>
      </c>
      <c r="BD58" s="51">
        <f t="shared" si="75"/>
        <v>0</v>
      </c>
    </row>
    <row r="59" spans="1:56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67"/>
        <v>0</v>
      </c>
      <c r="L59" s="38">
        <f t="shared" si="35"/>
        <v>0</v>
      </c>
      <c r="M59" s="38">
        <f t="shared" si="36"/>
        <v>0</v>
      </c>
      <c r="N59" s="38">
        <f t="shared" si="37"/>
        <v>0</v>
      </c>
      <c r="O59" s="38">
        <f t="shared" si="38"/>
        <v>0</v>
      </c>
      <c r="P59" s="38">
        <f t="shared" si="39"/>
        <v>0</v>
      </c>
      <c r="Q59" s="39">
        <v>1</v>
      </c>
      <c r="R59" s="40">
        <f t="shared" si="40"/>
        <v>0</v>
      </c>
      <c r="S59" s="39">
        <v>1</v>
      </c>
      <c r="T59" s="41">
        <f t="shared" si="41"/>
        <v>0</v>
      </c>
      <c r="U59" s="42">
        <f t="shared" si="68"/>
        <v>0</v>
      </c>
      <c r="V59" s="43">
        <f t="shared" si="69"/>
        <v>0</v>
      </c>
      <c r="W59" s="190">
        <f t="shared" si="44"/>
        <v>3</v>
      </c>
      <c r="X59" s="44">
        <f t="shared" si="70"/>
        <v>0</v>
      </c>
      <c r="Y59" s="45">
        <f t="shared" si="71"/>
        <v>0</v>
      </c>
      <c r="Z59" s="46" t="s">
        <v>0</v>
      </c>
      <c r="AA59" s="39">
        <v>1</v>
      </c>
      <c r="AB59" s="47">
        <f t="shared" si="72"/>
        <v>0</v>
      </c>
      <c r="AC59" s="39">
        <v>1</v>
      </c>
      <c r="AD59" s="47">
        <f t="shared" si="73"/>
        <v>0</v>
      </c>
      <c r="AE59" s="39">
        <v>1</v>
      </c>
      <c r="AF59" s="47">
        <f t="shared" si="74"/>
        <v>0</v>
      </c>
      <c r="AG59" s="62"/>
      <c r="AH59" s="191">
        <f t="shared" si="50"/>
        <v>12</v>
      </c>
      <c r="AI59" s="49">
        <f t="shared" si="51"/>
        <v>0</v>
      </c>
      <c r="AJ59" s="50">
        <f t="shared" si="52"/>
        <v>0</v>
      </c>
      <c r="AK59" s="62"/>
      <c r="AL59" s="191">
        <f t="shared" si="53"/>
        <v>4</v>
      </c>
      <c r="AM59" s="49">
        <f t="shared" si="54"/>
        <v>0</v>
      </c>
      <c r="AN59" s="50">
        <f t="shared" si="55"/>
        <v>0</v>
      </c>
      <c r="AO59" s="62"/>
      <c r="AP59" s="49">
        <f t="shared" si="56"/>
        <v>0</v>
      </c>
      <c r="AQ59" s="50">
        <f t="shared" si="57"/>
        <v>0</v>
      </c>
      <c r="AR59" s="62"/>
      <c r="AS59" s="49">
        <f t="shared" si="58"/>
        <v>0</v>
      </c>
      <c r="AT59" s="50">
        <f t="shared" si="59"/>
        <v>0</v>
      </c>
      <c r="AU59" s="62"/>
      <c r="AV59" s="49">
        <f t="shared" si="60"/>
        <v>0</v>
      </c>
      <c r="AW59" s="50">
        <f t="shared" si="61"/>
        <v>0</v>
      </c>
      <c r="AX59" s="62"/>
      <c r="AY59" s="49">
        <f t="shared" si="62"/>
        <v>0</v>
      </c>
      <c r="AZ59" s="50">
        <f t="shared" si="63"/>
        <v>0</v>
      </c>
      <c r="BA59" s="62"/>
      <c r="BB59" s="49">
        <f t="shared" si="64"/>
        <v>0</v>
      </c>
      <c r="BC59" s="50">
        <f t="shared" si="65"/>
        <v>0</v>
      </c>
      <c r="BD59" s="51">
        <f t="shared" si="75"/>
        <v>0</v>
      </c>
    </row>
    <row r="60" spans="1:56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67"/>
        <v>0</v>
      </c>
      <c r="L60" s="38">
        <f t="shared" si="35"/>
        <v>0</v>
      </c>
      <c r="M60" s="38">
        <f t="shared" si="36"/>
        <v>0</v>
      </c>
      <c r="N60" s="38">
        <f t="shared" si="37"/>
        <v>0</v>
      </c>
      <c r="O60" s="38">
        <f t="shared" si="38"/>
        <v>0</v>
      </c>
      <c r="P60" s="38">
        <f t="shared" si="39"/>
        <v>0</v>
      </c>
      <c r="Q60" s="39">
        <v>1</v>
      </c>
      <c r="R60" s="40">
        <f t="shared" si="40"/>
        <v>0</v>
      </c>
      <c r="S60" s="39">
        <v>1</v>
      </c>
      <c r="T60" s="41">
        <f t="shared" si="41"/>
        <v>0</v>
      </c>
      <c r="U60" s="42">
        <f t="shared" si="68"/>
        <v>0</v>
      </c>
      <c r="V60" s="43">
        <f t="shared" si="69"/>
        <v>0</v>
      </c>
      <c r="W60" s="190">
        <f t="shared" si="44"/>
        <v>3</v>
      </c>
      <c r="X60" s="44">
        <f t="shared" si="70"/>
        <v>0</v>
      </c>
      <c r="Y60" s="45">
        <f t="shared" si="71"/>
        <v>0</v>
      </c>
      <c r="Z60" s="46" t="s">
        <v>0</v>
      </c>
      <c r="AA60" s="39">
        <v>1</v>
      </c>
      <c r="AB60" s="47">
        <f t="shared" si="72"/>
        <v>0</v>
      </c>
      <c r="AC60" s="39">
        <v>1</v>
      </c>
      <c r="AD60" s="47">
        <f t="shared" si="73"/>
        <v>0</v>
      </c>
      <c r="AE60" s="39">
        <v>1</v>
      </c>
      <c r="AF60" s="47">
        <f t="shared" si="74"/>
        <v>0</v>
      </c>
      <c r="AG60" s="62"/>
      <c r="AH60" s="191">
        <f t="shared" si="50"/>
        <v>12</v>
      </c>
      <c r="AI60" s="49">
        <f t="shared" si="51"/>
        <v>0</v>
      </c>
      <c r="AJ60" s="50">
        <f t="shared" si="52"/>
        <v>0</v>
      </c>
      <c r="AK60" s="62"/>
      <c r="AL60" s="191">
        <f t="shared" si="53"/>
        <v>4</v>
      </c>
      <c r="AM60" s="49">
        <f t="shared" si="54"/>
        <v>0</v>
      </c>
      <c r="AN60" s="50">
        <f t="shared" si="55"/>
        <v>0</v>
      </c>
      <c r="AO60" s="62"/>
      <c r="AP60" s="49">
        <f t="shared" si="56"/>
        <v>0</v>
      </c>
      <c r="AQ60" s="50">
        <f t="shared" si="57"/>
        <v>0</v>
      </c>
      <c r="AR60" s="62"/>
      <c r="AS60" s="49">
        <f t="shared" si="58"/>
        <v>0</v>
      </c>
      <c r="AT60" s="50">
        <f t="shared" si="59"/>
        <v>0</v>
      </c>
      <c r="AU60" s="62"/>
      <c r="AV60" s="49">
        <f t="shared" si="60"/>
        <v>0</v>
      </c>
      <c r="AW60" s="50">
        <f t="shared" si="61"/>
        <v>0</v>
      </c>
      <c r="AX60" s="62"/>
      <c r="AY60" s="49">
        <f t="shared" si="62"/>
        <v>0</v>
      </c>
      <c r="AZ60" s="50">
        <f t="shared" si="63"/>
        <v>0</v>
      </c>
      <c r="BA60" s="62"/>
      <c r="BB60" s="49">
        <f t="shared" si="64"/>
        <v>0</v>
      </c>
      <c r="BC60" s="50">
        <f t="shared" si="65"/>
        <v>0</v>
      </c>
      <c r="BD60" s="51">
        <f t="shared" si="75"/>
        <v>0</v>
      </c>
    </row>
    <row r="61" spans="1:56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67"/>
        <v>0</v>
      </c>
      <c r="L61" s="38">
        <f t="shared" si="35"/>
        <v>0</v>
      </c>
      <c r="M61" s="38">
        <f t="shared" si="36"/>
        <v>0</v>
      </c>
      <c r="N61" s="38">
        <f t="shared" si="37"/>
        <v>0</v>
      </c>
      <c r="O61" s="38">
        <f t="shared" si="38"/>
        <v>0</v>
      </c>
      <c r="P61" s="38">
        <f t="shared" si="39"/>
        <v>0</v>
      </c>
      <c r="Q61" s="39">
        <v>1</v>
      </c>
      <c r="R61" s="40">
        <f t="shared" si="40"/>
        <v>0</v>
      </c>
      <c r="S61" s="39">
        <v>1</v>
      </c>
      <c r="T61" s="41">
        <f t="shared" si="41"/>
        <v>0</v>
      </c>
      <c r="U61" s="42">
        <f t="shared" si="68"/>
        <v>0</v>
      </c>
      <c r="V61" s="43">
        <f t="shared" si="69"/>
        <v>0</v>
      </c>
      <c r="W61" s="190">
        <f t="shared" si="44"/>
        <v>3</v>
      </c>
      <c r="X61" s="44">
        <f t="shared" si="70"/>
        <v>0</v>
      </c>
      <c r="Y61" s="45">
        <f t="shared" si="71"/>
        <v>0</v>
      </c>
      <c r="Z61" s="46" t="s">
        <v>0</v>
      </c>
      <c r="AA61" s="39">
        <v>1</v>
      </c>
      <c r="AB61" s="47">
        <f t="shared" si="72"/>
        <v>0</v>
      </c>
      <c r="AC61" s="39">
        <v>1</v>
      </c>
      <c r="AD61" s="47">
        <f t="shared" si="73"/>
        <v>0</v>
      </c>
      <c r="AE61" s="39">
        <v>1</v>
      </c>
      <c r="AF61" s="47">
        <f t="shared" si="74"/>
        <v>0</v>
      </c>
      <c r="AG61" s="62"/>
      <c r="AH61" s="191">
        <f t="shared" si="50"/>
        <v>12</v>
      </c>
      <c r="AI61" s="49">
        <f t="shared" si="51"/>
        <v>0</v>
      </c>
      <c r="AJ61" s="50">
        <f t="shared" si="52"/>
        <v>0</v>
      </c>
      <c r="AK61" s="62"/>
      <c r="AL61" s="191">
        <f t="shared" si="53"/>
        <v>4</v>
      </c>
      <c r="AM61" s="49">
        <f t="shared" si="54"/>
        <v>0</v>
      </c>
      <c r="AN61" s="50">
        <f t="shared" si="55"/>
        <v>0</v>
      </c>
      <c r="AO61" s="62"/>
      <c r="AP61" s="49">
        <f t="shared" si="56"/>
        <v>0</v>
      </c>
      <c r="AQ61" s="50">
        <f t="shared" si="57"/>
        <v>0</v>
      </c>
      <c r="AR61" s="62"/>
      <c r="AS61" s="49">
        <f t="shared" si="58"/>
        <v>0</v>
      </c>
      <c r="AT61" s="50">
        <f t="shared" si="59"/>
        <v>0</v>
      </c>
      <c r="AU61" s="62"/>
      <c r="AV61" s="49">
        <f t="shared" si="60"/>
        <v>0</v>
      </c>
      <c r="AW61" s="50">
        <f t="shared" si="61"/>
        <v>0</v>
      </c>
      <c r="AX61" s="62"/>
      <c r="AY61" s="49">
        <f t="shared" si="62"/>
        <v>0</v>
      </c>
      <c r="AZ61" s="50">
        <f t="shared" si="63"/>
        <v>0</v>
      </c>
      <c r="BA61" s="62"/>
      <c r="BB61" s="49">
        <f t="shared" si="64"/>
        <v>0</v>
      </c>
      <c r="BC61" s="50">
        <f t="shared" si="65"/>
        <v>0</v>
      </c>
      <c r="BD61" s="51">
        <f t="shared" si="75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67"/>
        <v>0</v>
      </c>
      <c r="L62" s="38">
        <f t="shared" si="35"/>
        <v>0</v>
      </c>
      <c r="M62" s="38">
        <f t="shared" si="36"/>
        <v>0</v>
      </c>
      <c r="N62" s="38">
        <f t="shared" si="37"/>
        <v>0</v>
      </c>
      <c r="O62" s="38">
        <f t="shared" si="38"/>
        <v>0</v>
      </c>
      <c r="P62" s="38">
        <f t="shared" si="39"/>
        <v>0</v>
      </c>
      <c r="Q62" s="39">
        <v>1</v>
      </c>
      <c r="R62" s="40">
        <f t="shared" si="40"/>
        <v>0</v>
      </c>
      <c r="S62" s="39">
        <v>1</v>
      </c>
      <c r="T62" s="41">
        <f t="shared" si="41"/>
        <v>0</v>
      </c>
      <c r="U62" s="42">
        <f t="shared" si="68"/>
        <v>0</v>
      </c>
      <c r="V62" s="43">
        <f t="shared" si="69"/>
        <v>0</v>
      </c>
      <c r="W62" s="190">
        <f t="shared" si="44"/>
        <v>3</v>
      </c>
      <c r="X62" s="44">
        <f t="shared" si="70"/>
        <v>0</v>
      </c>
      <c r="Y62" s="45">
        <f t="shared" si="71"/>
        <v>0</v>
      </c>
      <c r="Z62" s="46" t="s">
        <v>0</v>
      </c>
      <c r="AA62" s="39">
        <v>1</v>
      </c>
      <c r="AB62" s="47">
        <f t="shared" si="72"/>
        <v>0</v>
      </c>
      <c r="AC62" s="39">
        <v>1</v>
      </c>
      <c r="AD62" s="47">
        <f t="shared" si="73"/>
        <v>0</v>
      </c>
      <c r="AE62" s="39">
        <v>1</v>
      </c>
      <c r="AF62" s="47">
        <f t="shared" si="74"/>
        <v>0</v>
      </c>
      <c r="AG62" s="62"/>
      <c r="AH62" s="191">
        <f t="shared" si="50"/>
        <v>12</v>
      </c>
      <c r="AI62" s="49">
        <f t="shared" si="51"/>
        <v>0</v>
      </c>
      <c r="AJ62" s="50">
        <f t="shared" si="52"/>
        <v>0</v>
      </c>
      <c r="AK62" s="62"/>
      <c r="AL62" s="191">
        <f t="shared" si="53"/>
        <v>4</v>
      </c>
      <c r="AM62" s="49">
        <f t="shared" si="54"/>
        <v>0</v>
      </c>
      <c r="AN62" s="50">
        <f t="shared" si="55"/>
        <v>0</v>
      </c>
      <c r="AO62" s="62"/>
      <c r="AP62" s="49">
        <f t="shared" si="56"/>
        <v>0</v>
      </c>
      <c r="AQ62" s="50">
        <f t="shared" si="57"/>
        <v>0</v>
      </c>
      <c r="AR62" s="62"/>
      <c r="AS62" s="49">
        <f t="shared" si="58"/>
        <v>0</v>
      </c>
      <c r="AT62" s="50">
        <f t="shared" si="59"/>
        <v>0</v>
      </c>
      <c r="AU62" s="62"/>
      <c r="AV62" s="49">
        <f t="shared" si="60"/>
        <v>0</v>
      </c>
      <c r="AW62" s="50">
        <f t="shared" si="61"/>
        <v>0</v>
      </c>
      <c r="AX62" s="62"/>
      <c r="AY62" s="49">
        <f t="shared" si="62"/>
        <v>0</v>
      </c>
      <c r="AZ62" s="50">
        <f t="shared" si="63"/>
        <v>0</v>
      </c>
      <c r="BA62" s="62"/>
      <c r="BB62" s="49">
        <f t="shared" si="64"/>
        <v>0</v>
      </c>
      <c r="BC62" s="50">
        <f t="shared" si="65"/>
        <v>0</v>
      </c>
      <c r="BD62" s="51">
        <f t="shared" si="75"/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67"/>
        <v>0</v>
      </c>
      <c r="L63" s="38">
        <f t="shared" si="35"/>
        <v>0</v>
      </c>
      <c r="M63" s="38">
        <f t="shared" si="36"/>
        <v>0</v>
      </c>
      <c r="N63" s="38">
        <f t="shared" si="37"/>
        <v>0</v>
      </c>
      <c r="O63" s="38">
        <f t="shared" si="38"/>
        <v>0</v>
      </c>
      <c r="P63" s="38">
        <f t="shared" si="39"/>
        <v>0</v>
      </c>
      <c r="Q63" s="39">
        <v>1</v>
      </c>
      <c r="R63" s="40">
        <f t="shared" si="40"/>
        <v>0</v>
      </c>
      <c r="S63" s="39">
        <v>1</v>
      </c>
      <c r="T63" s="41">
        <f t="shared" si="41"/>
        <v>0</v>
      </c>
      <c r="U63" s="42">
        <f t="shared" si="68"/>
        <v>0</v>
      </c>
      <c r="V63" s="43">
        <f t="shared" si="69"/>
        <v>0</v>
      </c>
      <c r="W63" s="190">
        <f t="shared" si="44"/>
        <v>3</v>
      </c>
      <c r="X63" s="44">
        <f t="shared" si="70"/>
        <v>0</v>
      </c>
      <c r="Y63" s="45">
        <f t="shared" si="71"/>
        <v>0</v>
      </c>
      <c r="Z63" s="46" t="s">
        <v>0</v>
      </c>
      <c r="AA63" s="39">
        <v>1</v>
      </c>
      <c r="AB63" s="47">
        <f t="shared" si="72"/>
        <v>0</v>
      </c>
      <c r="AC63" s="39">
        <v>1</v>
      </c>
      <c r="AD63" s="47">
        <f t="shared" si="73"/>
        <v>0</v>
      </c>
      <c r="AE63" s="39">
        <v>1</v>
      </c>
      <c r="AF63" s="47">
        <f t="shared" si="74"/>
        <v>0</v>
      </c>
      <c r="AG63" s="62"/>
      <c r="AH63" s="191">
        <f t="shared" si="50"/>
        <v>12</v>
      </c>
      <c r="AI63" s="49">
        <f t="shared" si="51"/>
        <v>0</v>
      </c>
      <c r="AJ63" s="50">
        <f t="shared" si="52"/>
        <v>0</v>
      </c>
      <c r="AK63" s="62"/>
      <c r="AL63" s="191">
        <f t="shared" si="53"/>
        <v>4</v>
      </c>
      <c r="AM63" s="49">
        <f t="shared" si="54"/>
        <v>0</v>
      </c>
      <c r="AN63" s="50">
        <f t="shared" si="55"/>
        <v>0</v>
      </c>
      <c r="AO63" s="62"/>
      <c r="AP63" s="49">
        <f t="shared" si="56"/>
        <v>0</v>
      </c>
      <c r="AQ63" s="50">
        <f t="shared" si="57"/>
        <v>0</v>
      </c>
      <c r="AR63" s="62"/>
      <c r="AS63" s="49">
        <f t="shared" si="58"/>
        <v>0</v>
      </c>
      <c r="AT63" s="50">
        <f t="shared" si="59"/>
        <v>0</v>
      </c>
      <c r="AU63" s="62"/>
      <c r="AV63" s="49">
        <f t="shared" si="60"/>
        <v>0</v>
      </c>
      <c r="AW63" s="50">
        <f t="shared" si="61"/>
        <v>0</v>
      </c>
      <c r="AX63" s="62"/>
      <c r="AY63" s="49">
        <f t="shared" si="62"/>
        <v>0</v>
      </c>
      <c r="AZ63" s="50">
        <f t="shared" si="63"/>
        <v>0</v>
      </c>
      <c r="BA63" s="62"/>
      <c r="BB63" s="49">
        <f t="shared" si="64"/>
        <v>0</v>
      </c>
      <c r="BC63" s="50">
        <f t="shared" si="65"/>
        <v>0</v>
      </c>
      <c r="BD63" s="51">
        <f t="shared" si="75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67"/>
        <v>0</v>
      </c>
      <c r="L64" s="38">
        <f t="shared" si="35"/>
        <v>0</v>
      </c>
      <c r="M64" s="38">
        <f t="shared" si="36"/>
        <v>0</v>
      </c>
      <c r="N64" s="38">
        <f t="shared" si="37"/>
        <v>0</v>
      </c>
      <c r="O64" s="38">
        <f t="shared" si="38"/>
        <v>0</v>
      </c>
      <c r="P64" s="38">
        <f t="shared" si="39"/>
        <v>0</v>
      </c>
      <c r="Q64" s="39">
        <v>1</v>
      </c>
      <c r="R64" s="40">
        <f t="shared" si="40"/>
        <v>0</v>
      </c>
      <c r="S64" s="39">
        <v>1</v>
      </c>
      <c r="T64" s="41">
        <f t="shared" si="41"/>
        <v>0</v>
      </c>
      <c r="U64" s="42">
        <f t="shared" si="68"/>
        <v>0</v>
      </c>
      <c r="V64" s="43">
        <f t="shared" si="69"/>
        <v>0</v>
      </c>
      <c r="W64" s="190">
        <f t="shared" si="44"/>
        <v>3</v>
      </c>
      <c r="X64" s="44">
        <f t="shared" si="70"/>
        <v>0</v>
      </c>
      <c r="Y64" s="45">
        <f t="shared" si="71"/>
        <v>0</v>
      </c>
      <c r="Z64" s="46" t="s">
        <v>0</v>
      </c>
      <c r="AA64" s="39">
        <v>1</v>
      </c>
      <c r="AB64" s="47">
        <f t="shared" si="72"/>
        <v>0</v>
      </c>
      <c r="AC64" s="39">
        <v>1</v>
      </c>
      <c r="AD64" s="47">
        <f t="shared" si="73"/>
        <v>0</v>
      </c>
      <c r="AE64" s="39">
        <v>1</v>
      </c>
      <c r="AF64" s="47">
        <f t="shared" si="74"/>
        <v>0</v>
      </c>
      <c r="AG64" s="62"/>
      <c r="AH64" s="191">
        <f t="shared" si="50"/>
        <v>12</v>
      </c>
      <c r="AI64" s="49">
        <f t="shared" si="51"/>
        <v>0</v>
      </c>
      <c r="AJ64" s="50">
        <f t="shared" si="52"/>
        <v>0</v>
      </c>
      <c r="AK64" s="62"/>
      <c r="AL64" s="191">
        <f t="shared" si="53"/>
        <v>4</v>
      </c>
      <c r="AM64" s="49">
        <f t="shared" si="54"/>
        <v>0</v>
      </c>
      <c r="AN64" s="50">
        <f t="shared" si="55"/>
        <v>0</v>
      </c>
      <c r="AO64" s="62"/>
      <c r="AP64" s="49">
        <f t="shared" si="56"/>
        <v>0</v>
      </c>
      <c r="AQ64" s="50">
        <f t="shared" si="57"/>
        <v>0</v>
      </c>
      <c r="AR64" s="62"/>
      <c r="AS64" s="49">
        <f t="shared" si="58"/>
        <v>0</v>
      </c>
      <c r="AT64" s="50">
        <f t="shared" si="59"/>
        <v>0</v>
      </c>
      <c r="AU64" s="62"/>
      <c r="AV64" s="49">
        <f t="shared" si="60"/>
        <v>0</v>
      </c>
      <c r="AW64" s="50">
        <f t="shared" si="61"/>
        <v>0</v>
      </c>
      <c r="AX64" s="62"/>
      <c r="AY64" s="49">
        <f t="shared" si="62"/>
        <v>0</v>
      </c>
      <c r="AZ64" s="50">
        <f t="shared" si="63"/>
        <v>0</v>
      </c>
      <c r="BA64" s="62"/>
      <c r="BB64" s="49">
        <f t="shared" si="64"/>
        <v>0</v>
      </c>
      <c r="BC64" s="50">
        <f t="shared" si="65"/>
        <v>0</v>
      </c>
      <c r="BD64" s="51">
        <f t="shared" si="75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67"/>
        <v>0</v>
      </c>
      <c r="L65" s="38">
        <f t="shared" si="35"/>
        <v>0</v>
      </c>
      <c r="M65" s="38">
        <f t="shared" si="36"/>
        <v>0</v>
      </c>
      <c r="N65" s="38">
        <f t="shared" si="37"/>
        <v>0</v>
      </c>
      <c r="O65" s="38">
        <f t="shared" si="38"/>
        <v>0</v>
      </c>
      <c r="P65" s="38">
        <f t="shared" si="39"/>
        <v>0</v>
      </c>
      <c r="Q65" s="39">
        <v>1</v>
      </c>
      <c r="R65" s="40">
        <f t="shared" si="40"/>
        <v>0</v>
      </c>
      <c r="S65" s="39">
        <v>1</v>
      </c>
      <c r="T65" s="41">
        <f t="shared" si="41"/>
        <v>0</v>
      </c>
      <c r="U65" s="42">
        <f t="shared" si="68"/>
        <v>0</v>
      </c>
      <c r="V65" s="43">
        <f t="shared" si="69"/>
        <v>0</v>
      </c>
      <c r="W65" s="190">
        <f t="shared" si="44"/>
        <v>3</v>
      </c>
      <c r="X65" s="44">
        <f t="shared" si="70"/>
        <v>0</v>
      </c>
      <c r="Y65" s="45">
        <f t="shared" si="71"/>
        <v>0</v>
      </c>
      <c r="Z65" s="46" t="s">
        <v>0</v>
      </c>
      <c r="AA65" s="39">
        <v>1</v>
      </c>
      <c r="AB65" s="47">
        <f t="shared" si="72"/>
        <v>0</v>
      </c>
      <c r="AC65" s="39">
        <v>1</v>
      </c>
      <c r="AD65" s="47">
        <f t="shared" si="73"/>
        <v>0</v>
      </c>
      <c r="AE65" s="39">
        <v>1</v>
      </c>
      <c r="AF65" s="47">
        <f t="shared" si="74"/>
        <v>0</v>
      </c>
      <c r="AG65" s="62"/>
      <c r="AH65" s="191">
        <f t="shared" si="50"/>
        <v>12</v>
      </c>
      <c r="AI65" s="49">
        <f t="shared" si="51"/>
        <v>0</v>
      </c>
      <c r="AJ65" s="50">
        <f t="shared" si="52"/>
        <v>0</v>
      </c>
      <c r="AK65" s="62"/>
      <c r="AL65" s="191">
        <f t="shared" si="53"/>
        <v>4</v>
      </c>
      <c r="AM65" s="49">
        <f t="shared" si="54"/>
        <v>0</v>
      </c>
      <c r="AN65" s="50">
        <f t="shared" si="55"/>
        <v>0</v>
      </c>
      <c r="AO65" s="62"/>
      <c r="AP65" s="49">
        <f t="shared" si="56"/>
        <v>0</v>
      </c>
      <c r="AQ65" s="50">
        <f t="shared" si="57"/>
        <v>0</v>
      </c>
      <c r="AR65" s="62"/>
      <c r="AS65" s="49">
        <f t="shared" si="58"/>
        <v>0</v>
      </c>
      <c r="AT65" s="50">
        <f t="shared" si="59"/>
        <v>0</v>
      </c>
      <c r="AU65" s="62"/>
      <c r="AV65" s="49">
        <f t="shared" si="60"/>
        <v>0</v>
      </c>
      <c r="AW65" s="50">
        <f t="shared" si="61"/>
        <v>0</v>
      </c>
      <c r="AX65" s="62"/>
      <c r="AY65" s="49">
        <f t="shared" si="62"/>
        <v>0</v>
      </c>
      <c r="AZ65" s="50">
        <f t="shared" si="63"/>
        <v>0</v>
      </c>
      <c r="BA65" s="62"/>
      <c r="BB65" s="49">
        <f t="shared" si="64"/>
        <v>0</v>
      </c>
      <c r="BC65" s="50">
        <f t="shared" si="65"/>
        <v>0</v>
      </c>
      <c r="BD65" s="51">
        <f t="shared" si="75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67"/>
        <v>0</v>
      </c>
      <c r="L66" s="38">
        <f t="shared" si="35"/>
        <v>0</v>
      </c>
      <c r="M66" s="38">
        <f t="shared" si="36"/>
        <v>0</v>
      </c>
      <c r="N66" s="38">
        <f t="shared" si="37"/>
        <v>0</v>
      </c>
      <c r="O66" s="38">
        <f t="shared" si="38"/>
        <v>0</v>
      </c>
      <c r="P66" s="38">
        <f t="shared" si="39"/>
        <v>0</v>
      </c>
      <c r="Q66" s="39">
        <v>1</v>
      </c>
      <c r="R66" s="40">
        <f t="shared" si="40"/>
        <v>0</v>
      </c>
      <c r="S66" s="39">
        <v>1</v>
      </c>
      <c r="T66" s="41">
        <f t="shared" si="41"/>
        <v>0</v>
      </c>
      <c r="U66" s="42">
        <f t="shared" si="68"/>
        <v>0</v>
      </c>
      <c r="V66" s="43">
        <f t="shared" si="69"/>
        <v>0</v>
      </c>
      <c r="W66" s="193"/>
      <c r="X66" s="44">
        <f t="shared" si="70"/>
        <v>0</v>
      </c>
      <c r="Y66" s="45">
        <f t="shared" si="71"/>
        <v>0</v>
      </c>
      <c r="Z66" s="46" t="s">
        <v>0</v>
      </c>
      <c r="AA66" s="39">
        <v>1</v>
      </c>
      <c r="AB66" s="47">
        <f t="shared" si="72"/>
        <v>0</v>
      </c>
      <c r="AC66" s="39">
        <v>1</v>
      </c>
      <c r="AD66" s="47">
        <f t="shared" si="73"/>
        <v>0</v>
      </c>
      <c r="AE66" s="39">
        <v>1</v>
      </c>
      <c r="AF66" s="47">
        <f t="shared" si="74"/>
        <v>0</v>
      </c>
      <c r="AG66" s="62"/>
      <c r="AH66" s="191">
        <f t="shared" si="50"/>
        <v>12</v>
      </c>
      <c r="AI66" s="49">
        <f t="shared" si="51"/>
        <v>0</v>
      </c>
      <c r="AJ66" s="50">
        <f t="shared" si="52"/>
        <v>0</v>
      </c>
      <c r="AK66" s="62"/>
      <c r="AL66" s="191">
        <f t="shared" si="53"/>
        <v>4</v>
      </c>
      <c r="AM66" s="49">
        <f t="shared" si="54"/>
        <v>0</v>
      </c>
      <c r="AN66" s="50">
        <f t="shared" si="55"/>
        <v>0</v>
      </c>
      <c r="AO66" s="62"/>
      <c r="AP66" s="49">
        <f t="shared" si="56"/>
        <v>0</v>
      </c>
      <c r="AQ66" s="50">
        <f t="shared" si="57"/>
        <v>0</v>
      </c>
      <c r="AR66" s="62"/>
      <c r="AS66" s="49">
        <f t="shared" si="58"/>
        <v>0</v>
      </c>
      <c r="AT66" s="50">
        <f t="shared" si="59"/>
        <v>0</v>
      </c>
      <c r="AU66" s="62"/>
      <c r="AV66" s="49">
        <f t="shared" si="60"/>
        <v>0</v>
      </c>
      <c r="AW66" s="50">
        <f t="shared" si="61"/>
        <v>0</v>
      </c>
      <c r="AX66" s="62"/>
      <c r="AY66" s="49">
        <f t="shared" si="62"/>
        <v>0</v>
      </c>
      <c r="AZ66" s="50">
        <f t="shared" si="63"/>
        <v>0</v>
      </c>
      <c r="BA66" s="62"/>
      <c r="BB66" s="49">
        <f t="shared" si="64"/>
        <v>0</v>
      </c>
      <c r="BC66" s="50">
        <f t="shared" si="65"/>
        <v>0</v>
      </c>
      <c r="BD66" s="51">
        <f t="shared" si="75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67"/>
        <v>0</v>
      </c>
      <c r="L67" s="38">
        <f t="shared" si="35"/>
        <v>0</v>
      </c>
      <c r="M67" s="38">
        <f t="shared" si="36"/>
        <v>0</v>
      </c>
      <c r="N67" s="38">
        <f t="shared" si="37"/>
        <v>0</v>
      </c>
      <c r="O67" s="38">
        <f t="shared" si="38"/>
        <v>0</v>
      </c>
      <c r="P67" s="38">
        <f t="shared" si="39"/>
        <v>0</v>
      </c>
      <c r="Q67" s="39">
        <v>1</v>
      </c>
      <c r="R67" s="40">
        <f t="shared" si="40"/>
        <v>0</v>
      </c>
      <c r="S67" s="39">
        <v>1</v>
      </c>
      <c r="T67" s="41">
        <f t="shared" si="41"/>
        <v>0</v>
      </c>
      <c r="U67" s="42">
        <f t="shared" si="68"/>
        <v>0</v>
      </c>
      <c r="V67" s="43">
        <f t="shared" si="69"/>
        <v>0</v>
      </c>
      <c r="W67" s="193"/>
      <c r="X67" s="44">
        <f t="shared" si="70"/>
        <v>0</v>
      </c>
      <c r="Y67" s="45">
        <f t="shared" si="71"/>
        <v>0</v>
      </c>
      <c r="Z67" s="46" t="s">
        <v>0</v>
      </c>
      <c r="AA67" s="39">
        <v>1</v>
      </c>
      <c r="AB67" s="47">
        <f t="shared" si="72"/>
        <v>0</v>
      </c>
      <c r="AC67" s="39">
        <v>1</v>
      </c>
      <c r="AD67" s="47">
        <f t="shared" si="73"/>
        <v>0</v>
      </c>
      <c r="AE67" s="39">
        <v>1</v>
      </c>
      <c r="AF67" s="47">
        <f t="shared" si="74"/>
        <v>0</v>
      </c>
      <c r="AG67" s="62"/>
      <c r="AH67" s="191">
        <f t="shared" si="50"/>
        <v>12</v>
      </c>
      <c r="AI67" s="49">
        <f t="shared" si="51"/>
        <v>0</v>
      </c>
      <c r="AJ67" s="50">
        <f t="shared" si="52"/>
        <v>0</v>
      </c>
      <c r="AK67" s="62"/>
      <c r="AL67" s="191">
        <f t="shared" si="53"/>
        <v>4</v>
      </c>
      <c r="AM67" s="49">
        <f t="shared" si="54"/>
        <v>0</v>
      </c>
      <c r="AN67" s="50">
        <f t="shared" si="55"/>
        <v>0</v>
      </c>
      <c r="AO67" s="62"/>
      <c r="AP67" s="49">
        <f t="shared" si="56"/>
        <v>0</v>
      </c>
      <c r="AQ67" s="50">
        <f t="shared" si="57"/>
        <v>0</v>
      </c>
      <c r="AR67" s="62"/>
      <c r="AS67" s="49">
        <f t="shared" si="58"/>
        <v>0</v>
      </c>
      <c r="AT67" s="50">
        <f t="shared" si="59"/>
        <v>0</v>
      </c>
      <c r="AU67" s="62"/>
      <c r="AV67" s="49">
        <f t="shared" si="60"/>
        <v>0</v>
      </c>
      <c r="AW67" s="50">
        <f t="shared" si="61"/>
        <v>0</v>
      </c>
      <c r="AX67" s="62"/>
      <c r="AY67" s="49">
        <f t="shared" si="62"/>
        <v>0</v>
      </c>
      <c r="AZ67" s="50">
        <f t="shared" si="63"/>
        <v>0</v>
      </c>
      <c r="BA67" s="62"/>
      <c r="BB67" s="49">
        <f t="shared" si="64"/>
        <v>0</v>
      </c>
      <c r="BC67" s="50">
        <f t="shared" si="65"/>
        <v>0</v>
      </c>
      <c r="BD67" s="51">
        <f t="shared" si="75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67"/>
        <v>0</v>
      </c>
      <c r="L68" s="38">
        <f t="shared" si="35"/>
        <v>0</v>
      </c>
      <c r="M68" s="38">
        <f t="shared" si="36"/>
        <v>0</v>
      </c>
      <c r="N68" s="38">
        <f t="shared" si="37"/>
        <v>0</v>
      </c>
      <c r="O68" s="38">
        <f t="shared" si="38"/>
        <v>0</v>
      </c>
      <c r="P68" s="38">
        <f t="shared" si="39"/>
        <v>0</v>
      </c>
      <c r="Q68" s="39">
        <v>1</v>
      </c>
      <c r="R68" s="40">
        <f t="shared" si="40"/>
        <v>0</v>
      </c>
      <c r="S68" s="39">
        <v>1</v>
      </c>
      <c r="T68" s="41">
        <f t="shared" si="41"/>
        <v>0</v>
      </c>
      <c r="U68" s="42">
        <f t="shared" si="68"/>
        <v>0</v>
      </c>
      <c r="V68" s="43">
        <f t="shared" si="69"/>
        <v>0</v>
      </c>
      <c r="W68" s="193"/>
      <c r="X68" s="44">
        <f t="shared" si="70"/>
        <v>0</v>
      </c>
      <c r="Y68" s="45">
        <f t="shared" si="71"/>
        <v>0</v>
      </c>
      <c r="Z68" s="46" t="s">
        <v>0</v>
      </c>
      <c r="AA68" s="39">
        <v>1</v>
      </c>
      <c r="AB68" s="47">
        <f t="shared" si="72"/>
        <v>0</v>
      </c>
      <c r="AC68" s="39">
        <v>1</v>
      </c>
      <c r="AD68" s="47">
        <f t="shared" si="73"/>
        <v>0</v>
      </c>
      <c r="AE68" s="39">
        <v>1</v>
      </c>
      <c r="AF68" s="47">
        <f t="shared" si="74"/>
        <v>0</v>
      </c>
      <c r="AG68" s="62"/>
      <c r="AH68" s="191">
        <f t="shared" si="50"/>
        <v>12</v>
      </c>
      <c r="AI68" s="49">
        <f t="shared" si="51"/>
        <v>0</v>
      </c>
      <c r="AJ68" s="50">
        <f t="shared" si="52"/>
        <v>0</v>
      </c>
      <c r="AK68" s="62"/>
      <c r="AL68" s="191">
        <f t="shared" si="53"/>
        <v>4</v>
      </c>
      <c r="AM68" s="49">
        <f t="shared" si="54"/>
        <v>0</v>
      </c>
      <c r="AN68" s="50">
        <f t="shared" si="55"/>
        <v>0</v>
      </c>
      <c r="AO68" s="62"/>
      <c r="AP68" s="49">
        <f t="shared" si="56"/>
        <v>0</v>
      </c>
      <c r="AQ68" s="50">
        <f t="shared" si="57"/>
        <v>0</v>
      </c>
      <c r="AR68" s="62"/>
      <c r="AS68" s="49">
        <f t="shared" si="58"/>
        <v>0</v>
      </c>
      <c r="AT68" s="50">
        <f t="shared" si="59"/>
        <v>0</v>
      </c>
      <c r="AU68" s="62"/>
      <c r="AV68" s="49">
        <f t="shared" si="60"/>
        <v>0</v>
      </c>
      <c r="AW68" s="50">
        <f t="shared" si="61"/>
        <v>0</v>
      </c>
      <c r="AX68" s="62"/>
      <c r="AY68" s="49">
        <f t="shared" si="62"/>
        <v>0</v>
      </c>
      <c r="AZ68" s="50">
        <f t="shared" si="63"/>
        <v>0</v>
      </c>
      <c r="BA68" s="62"/>
      <c r="BB68" s="49">
        <f t="shared" si="64"/>
        <v>0</v>
      </c>
      <c r="BC68" s="50">
        <f t="shared" si="65"/>
        <v>0</v>
      </c>
      <c r="BD68" s="51">
        <f t="shared" si="75"/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67"/>
        <v>0</v>
      </c>
      <c r="L69" s="38">
        <f t="shared" si="35"/>
        <v>0</v>
      </c>
      <c r="M69" s="38">
        <f t="shared" si="36"/>
        <v>0</v>
      </c>
      <c r="N69" s="38">
        <f t="shared" si="37"/>
        <v>0</v>
      </c>
      <c r="O69" s="38">
        <f t="shared" si="38"/>
        <v>0</v>
      </c>
      <c r="P69" s="38">
        <f t="shared" si="39"/>
        <v>0</v>
      </c>
      <c r="Q69" s="39">
        <v>1</v>
      </c>
      <c r="R69" s="40">
        <f t="shared" si="40"/>
        <v>0</v>
      </c>
      <c r="S69" s="39">
        <v>1</v>
      </c>
      <c r="T69" s="41">
        <f t="shared" si="41"/>
        <v>0</v>
      </c>
      <c r="U69" s="42">
        <f t="shared" si="68"/>
        <v>0</v>
      </c>
      <c r="V69" s="43">
        <f t="shared" si="69"/>
        <v>0</v>
      </c>
      <c r="W69" s="193"/>
      <c r="X69" s="44">
        <f t="shared" si="70"/>
        <v>0</v>
      </c>
      <c r="Y69" s="45">
        <f t="shared" si="71"/>
        <v>0</v>
      </c>
      <c r="Z69" s="46" t="s">
        <v>0</v>
      </c>
      <c r="AA69" s="39">
        <v>1</v>
      </c>
      <c r="AB69" s="47">
        <f t="shared" si="72"/>
        <v>0</v>
      </c>
      <c r="AC69" s="39">
        <v>1</v>
      </c>
      <c r="AD69" s="47">
        <f t="shared" si="73"/>
        <v>0</v>
      </c>
      <c r="AE69" s="39">
        <v>1</v>
      </c>
      <c r="AF69" s="47">
        <f t="shared" si="74"/>
        <v>0</v>
      </c>
      <c r="AG69" s="62"/>
      <c r="AH69" s="191">
        <f t="shared" si="50"/>
        <v>12</v>
      </c>
      <c r="AI69" s="49">
        <f t="shared" si="51"/>
        <v>0</v>
      </c>
      <c r="AJ69" s="50">
        <f t="shared" si="52"/>
        <v>0</v>
      </c>
      <c r="AK69" s="62"/>
      <c r="AL69" s="191">
        <f t="shared" si="53"/>
        <v>4</v>
      </c>
      <c r="AM69" s="49">
        <f t="shared" si="54"/>
        <v>0</v>
      </c>
      <c r="AN69" s="50">
        <f t="shared" si="55"/>
        <v>0</v>
      </c>
      <c r="AO69" s="62"/>
      <c r="AP69" s="49">
        <f t="shared" si="56"/>
        <v>0</v>
      </c>
      <c r="AQ69" s="50">
        <f t="shared" si="57"/>
        <v>0</v>
      </c>
      <c r="AR69" s="62"/>
      <c r="AS69" s="49">
        <f t="shared" si="58"/>
        <v>0</v>
      </c>
      <c r="AT69" s="50">
        <f t="shared" si="59"/>
        <v>0</v>
      </c>
      <c r="AU69" s="62"/>
      <c r="AV69" s="49">
        <f t="shared" si="60"/>
        <v>0</v>
      </c>
      <c r="AW69" s="50">
        <f t="shared" si="61"/>
        <v>0</v>
      </c>
      <c r="AX69" s="62"/>
      <c r="AY69" s="49">
        <f t="shared" si="62"/>
        <v>0</v>
      </c>
      <c r="AZ69" s="50">
        <f t="shared" si="63"/>
        <v>0</v>
      </c>
      <c r="BA69" s="62"/>
      <c r="BB69" s="49">
        <f t="shared" si="64"/>
        <v>0</v>
      </c>
      <c r="BC69" s="50">
        <f t="shared" si="65"/>
        <v>0</v>
      </c>
      <c r="BD69" s="51">
        <f t="shared" si="75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34"/>
        <v>0</v>
      </c>
      <c r="L70" s="38">
        <f t="shared" si="35"/>
        <v>0</v>
      </c>
      <c r="M70" s="38">
        <f t="shared" si="36"/>
        <v>0</v>
      </c>
      <c r="N70" s="38">
        <f t="shared" si="37"/>
        <v>0</v>
      </c>
      <c r="O70" s="38">
        <f t="shared" si="38"/>
        <v>0</v>
      </c>
      <c r="P70" s="38">
        <f t="shared" si="39"/>
        <v>0</v>
      </c>
      <c r="Q70" s="39">
        <v>1</v>
      </c>
      <c r="R70" s="40">
        <f t="shared" si="40"/>
        <v>0</v>
      </c>
      <c r="S70" s="39">
        <v>1</v>
      </c>
      <c r="T70" s="41">
        <f t="shared" si="41"/>
        <v>0</v>
      </c>
      <c r="U70" s="42">
        <f t="shared" si="42"/>
        <v>0</v>
      </c>
      <c r="V70" s="43">
        <f t="shared" si="43"/>
        <v>0</v>
      </c>
      <c r="W70" s="193"/>
      <c r="X70" s="44">
        <f t="shared" si="45"/>
        <v>0</v>
      </c>
      <c r="Y70" s="45">
        <f t="shared" si="46"/>
        <v>0</v>
      </c>
      <c r="Z70" s="46" t="s">
        <v>0</v>
      </c>
      <c r="AA70" s="39">
        <v>1</v>
      </c>
      <c r="AB70" s="47">
        <f t="shared" si="47"/>
        <v>0</v>
      </c>
      <c r="AC70" s="39">
        <v>1</v>
      </c>
      <c r="AD70" s="47">
        <f t="shared" si="48"/>
        <v>0</v>
      </c>
      <c r="AE70" s="39">
        <v>1</v>
      </c>
      <c r="AF70" s="47">
        <f t="shared" si="49"/>
        <v>0</v>
      </c>
      <c r="AG70" s="62"/>
      <c r="AH70" s="191">
        <f t="shared" si="50"/>
        <v>12</v>
      </c>
      <c r="AI70" s="49">
        <f t="shared" si="51"/>
        <v>0</v>
      </c>
      <c r="AJ70" s="50">
        <f t="shared" si="52"/>
        <v>0</v>
      </c>
      <c r="AK70" s="62"/>
      <c r="AL70" s="191">
        <f t="shared" si="53"/>
        <v>4</v>
      </c>
      <c r="AM70" s="49">
        <f t="shared" si="54"/>
        <v>0</v>
      </c>
      <c r="AN70" s="50">
        <f t="shared" si="55"/>
        <v>0</v>
      </c>
      <c r="AO70" s="62"/>
      <c r="AP70" s="49">
        <f t="shared" si="56"/>
        <v>0</v>
      </c>
      <c r="AQ70" s="50">
        <f t="shared" si="57"/>
        <v>0</v>
      </c>
      <c r="AR70" s="62"/>
      <c r="AS70" s="49">
        <f t="shared" si="58"/>
        <v>0</v>
      </c>
      <c r="AT70" s="50">
        <f t="shared" si="59"/>
        <v>0</v>
      </c>
      <c r="AU70" s="62"/>
      <c r="AV70" s="49">
        <f t="shared" si="60"/>
        <v>0</v>
      </c>
      <c r="AW70" s="50">
        <f t="shared" si="61"/>
        <v>0</v>
      </c>
      <c r="AX70" s="62"/>
      <c r="AY70" s="49">
        <f t="shared" si="62"/>
        <v>0</v>
      </c>
      <c r="AZ70" s="50">
        <f t="shared" si="63"/>
        <v>0</v>
      </c>
      <c r="BA70" s="62"/>
      <c r="BB70" s="49">
        <f t="shared" si="64"/>
        <v>0</v>
      </c>
      <c r="BC70" s="50">
        <f t="shared" si="65"/>
        <v>0</v>
      </c>
      <c r="BD70" s="51">
        <f t="shared" si="66"/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34"/>
        <v>0</v>
      </c>
      <c r="L71" s="38">
        <f t="shared" si="35"/>
        <v>0</v>
      </c>
      <c r="M71" s="38">
        <f t="shared" si="36"/>
        <v>0</v>
      </c>
      <c r="N71" s="38">
        <f t="shared" si="37"/>
        <v>0</v>
      </c>
      <c r="O71" s="38">
        <f t="shared" si="38"/>
        <v>0</v>
      </c>
      <c r="P71" s="38">
        <f t="shared" si="39"/>
        <v>0</v>
      </c>
      <c r="Q71" s="39">
        <v>1</v>
      </c>
      <c r="R71" s="40">
        <f t="shared" si="40"/>
        <v>0</v>
      </c>
      <c r="S71" s="39">
        <v>1</v>
      </c>
      <c r="T71" s="41">
        <f t="shared" si="41"/>
        <v>0</v>
      </c>
      <c r="U71" s="42">
        <f t="shared" si="42"/>
        <v>0</v>
      </c>
      <c r="V71" s="43">
        <f t="shared" si="43"/>
        <v>0</v>
      </c>
      <c r="W71" s="193"/>
      <c r="X71" s="44">
        <f t="shared" si="45"/>
        <v>0</v>
      </c>
      <c r="Y71" s="45">
        <f t="shared" si="46"/>
        <v>0</v>
      </c>
      <c r="Z71" s="46" t="s">
        <v>0</v>
      </c>
      <c r="AA71" s="39">
        <v>1</v>
      </c>
      <c r="AB71" s="47">
        <f t="shared" si="47"/>
        <v>0</v>
      </c>
      <c r="AC71" s="39">
        <v>1</v>
      </c>
      <c r="AD71" s="47">
        <f t="shared" si="48"/>
        <v>0</v>
      </c>
      <c r="AE71" s="39">
        <v>1</v>
      </c>
      <c r="AF71" s="47">
        <f t="shared" si="49"/>
        <v>0</v>
      </c>
      <c r="AG71" s="62"/>
      <c r="AH71" s="191">
        <f t="shared" si="50"/>
        <v>12</v>
      </c>
      <c r="AI71" s="49">
        <f t="shared" si="51"/>
        <v>0</v>
      </c>
      <c r="AJ71" s="50">
        <f t="shared" si="52"/>
        <v>0</v>
      </c>
      <c r="AK71" s="62"/>
      <c r="AL71" s="191">
        <f t="shared" si="53"/>
        <v>4</v>
      </c>
      <c r="AM71" s="49">
        <f t="shared" si="54"/>
        <v>0</v>
      </c>
      <c r="AN71" s="50">
        <f t="shared" si="55"/>
        <v>0</v>
      </c>
      <c r="AO71" s="62"/>
      <c r="AP71" s="49">
        <f t="shared" si="56"/>
        <v>0</v>
      </c>
      <c r="AQ71" s="50">
        <f t="shared" si="57"/>
        <v>0</v>
      </c>
      <c r="AR71" s="62"/>
      <c r="AS71" s="49">
        <f t="shared" si="58"/>
        <v>0</v>
      </c>
      <c r="AT71" s="50">
        <f t="shared" si="59"/>
        <v>0</v>
      </c>
      <c r="AU71" s="62"/>
      <c r="AV71" s="49">
        <f t="shared" si="60"/>
        <v>0</v>
      </c>
      <c r="AW71" s="50">
        <f t="shared" si="61"/>
        <v>0</v>
      </c>
      <c r="AX71" s="62"/>
      <c r="AY71" s="49">
        <f t="shared" si="62"/>
        <v>0</v>
      </c>
      <c r="AZ71" s="50">
        <f t="shared" si="63"/>
        <v>0</v>
      </c>
      <c r="BA71" s="62"/>
      <c r="BB71" s="49">
        <f t="shared" si="64"/>
        <v>0</v>
      </c>
      <c r="BC71" s="50">
        <f t="shared" si="65"/>
        <v>0</v>
      </c>
      <c r="BD71" s="51">
        <f t="shared" si="66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34"/>
        <v>0</v>
      </c>
      <c r="L72" s="38">
        <f t="shared" si="35"/>
        <v>0</v>
      </c>
      <c r="M72" s="38">
        <f t="shared" si="36"/>
        <v>0</v>
      </c>
      <c r="N72" s="38">
        <f t="shared" si="37"/>
        <v>0</v>
      </c>
      <c r="O72" s="38">
        <f t="shared" si="38"/>
        <v>0</v>
      </c>
      <c r="P72" s="38">
        <f t="shared" si="39"/>
        <v>0</v>
      </c>
      <c r="Q72" s="39">
        <v>1</v>
      </c>
      <c r="R72" s="40">
        <f t="shared" si="40"/>
        <v>0</v>
      </c>
      <c r="S72" s="39">
        <v>1</v>
      </c>
      <c r="T72" s="41">
        <f t="shared" si="41"/>
        <v>0</v>
      </c>
      <c r="U72" s="42">
        <f t="shared" si="42"/>
        <v>0</v>
      </c>
      <c r="V72" s="43">
        <f t="shared" si="43"/>
        <v>0</v>
      </c>
      <c r="W72" s="193"/>
      <c r="X72" s="44">
        <f t="shared" si="45"/>
        <v>0</v>
      </c>
      <c r="Y72" s="45">
        <f t="shared" si="46"/>
        <v>0</v>
      </c>
      <c r="Z72" s="46" t="s">
        <v>0</v>
      </c>
      <c r="AA72" s="39">
        <v>1</v>
      </c>
      <c r="AB72" s="47">
        <f t="shared" si="47"/>
        <v>0</v>
      </c>
      <c r="AC72" s="39">
        <v>1</v>
      </c>
      <c r="AD72" s="47">
        <f t="shared" si="48"/>
        <v>0</v>
      </c>
      <c r="AE72" s="39">
        <v>1</v>
      </c>
      <c r="AF72" s="47">
        <f t="shared" si="49"/>
        <v>0</v>
      </c>
      <c r="AG72" s="62"/>
      <c r="AH72" s="191">
        <f t="shared" si="50"/>
        <v>12</v>
      </c>
      <c r="AI72" s="49">
        <f t="shared" si="51"/>
        <v>0</v>
      </c>
      <c r="AJ72" s="50">
        <f t="shared" si="52"/>
        <v>0</v>
      </c>
      <c r="AK72" s="62"/>
      <c r="AL72" s="191">
        <f t="shared" si="53"/>
        <v>4</v>
      </c>
      <c r="AM72" s="49">
        <f t="shared" si="54"/>
        <v>0</v>
      </c>
      <c r="AN72" s="50">
        <f t="shared" si="55"/>
        <v>0</v>
      </c>
      <c r="AO72" s="62"/>
      <c r="AP72" s="49">
        <f t="shared" si="56"/>
        <v>0</v>
      </c>
      <c r="AQ72" s="50">
        <f t="shared" si="57"/>
        <v>0</v>
      </c>
      <c r="AR72" s="62"/>
      <c r="AS72" s="49">
        <f t="shared" si="58"/>
        <v>0</v>
      </c>
      <c r="AT72" s="50">
        <f t="shared" si="59"/>
        <v>0</v>
      </c>
      <c r="AU72" s="62"/>
      <c r="AV72" s="49">
        <f t="shared" si="60"/>
        <v>0</v>
      </c>
      <c r="AW72" s="50">
        <f t="shared" si="61"/>
        <v>0</v>
      </c>
      <c r="AX72" s="62"/>
      <c r="AY72" s="49">
        <f t="shared" si="62"/>
        <v>0</v>
      </c>
      <c r="AZ72" s="50">
        <f t="shared" si="63"/>
        <v>0</v>
      </c>
      <c r="BA72" s="62"/>
      <c r="BB72" s="49">
        <f t="shared" si="64"/>
        <v>0</v>
      </c>
      <c r="BC72" s="50">
        <f t="shared" si="65"/>
        <v>0</v>
      </c>
      <c r="BD72" s="51">
        <f t="shared" si="66"/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si="34"/>
        <v>0</v>
      </c>
      <c r="L73" s="38">
        <f t="shared" si="35"/>
        <v>0</v>
      </c>
      <c r="M73" s="38">
        <f t="shared" si="36"/>
        <v>0</v>
      </c>
      <c r="N73" s="38">
        <f t="shared" si="37"/>
        <v>0</v>
      </c>
      <c r="O73" s="38">
        <f t="shared" si="38"/>
        <v>0</v>
      </c>
      <c r="P73" s="38">
        <f t="shared" si="39"/>
        <v>0</v>
      </c>
      <c r="Q73" s="39">
        <v>1</v>
      </c>
      <c r="R73" s="40">
        <f t="shared" si="40"/>
        <v>0</v>
      </c>
      <c r="S73" s="39">
        <v>1</v>
      </c>
      <c r="T73" s="41">
        <f t="shared" si="41"/>
        <v>0</v>
      </c>
      <c r="U73" s="42">
        <f t="shared" si="42"/>
        <v>0</v>
      </c>
      <c r="V73" s="43">
        <f t="shared" si="43"/>
        <v>0</v>
      </c>
      <c r="W73" s="193"/>
      <c r="X73" s="44">
        <f t="shared" si="45"/>
        <v>0</v>
      </c>
      <c r="Y73" s="45">
        <f t="shared" si="46"/>
        <v>0</v>
      </c>
      <c r="Z73" s="46" t="s">
        <v>0</v>
      </c>
      <c r="AA73" s="39">
        <v>1</v>
      </c>
      <c r="AB73" s="47">
        <f t="shared" si="47"/>
        <v>0</v>
      </c>
      <c r="AC73" s="39">
        <v>1</v>
      </c>
      <c r="AD73" s="47">
        <f t="shared" si="48"/>
        <v>0</v>
      </c>
      <c r="AE73" s="39">
        <v>1</v>
      </c>
      <c r="AF73" s="47">
        <f t="shared" si="49"/>
        <v>0</v>
      </c>
      <c r="AG73" s="62"/>
      <c r="AH73" s="191">
        <f t="shared" si="50"/>
        <v>12</v>
      </c>
      <c r="AI73" s="49">
        <f t="shared" si="51"/>
        <v>0</v>
      </c>
      <c r="AJ73" s="50">
        <f t="shared" si="52"/>
        <v>0</v>
      </c>
      <c r="AK73" s="62"/>
      <c r="AL73" s="191">
        <f t="shared" si="53"/>
        <v>4</v>
      </c>
      <c r="AM73" s="49">
        <f t="shared" si="54"/>
        <v>0</v>
      </c>
      <c r="AN73" s="50">
        <f t="shared" si="55"/>
        <v>0</v>
      </c>
      <c r="AO73" s="62"/>
      <c r="AP73" s="49">
        <f t="shared" si="56"/>
        <v>0</v>
      </c>
      <c r="AQ73" s="50">
        <f t="shared" si="57"/>
        <v>0</v>
      </c>
      <c r="AR73" s="62"/>
      <c r="AS73" s="49">
        <f t="shared" si="58"/>
        <v>0</v>
      </c>
      <c r="AT73" s="50">
        <f t="shared" si="59"/>
        <v>0</v>
      </c>
      <c r="AU73" s="62"/>
      <c r="AV73" s="49">
        <f t="shared" si="60"/>
        <v>0</v>
      </c>
      <c r="AW73" s="50">
        <f t="shared" si="61"/>
        <v>0</v>
      </c>
      <c r="AX73" s="62"/>
      <c r="AY73" s="49">
        <f t="shared" si="62"/>
        <v>0</v>
      </c>
      <c r="AZ73" s="50">
        <f t="shared" si="63"/>
        <v>0</v>
      </c>
      <c r="BA73" s="62"/>
      <c r="BB73" s="49">
        <f t="shared" si="64"/>
        <v>0</v>
      </c>
      <c r="BC73" s="50">
        <f t="shared" si="65"/>
        <v>0</v>
      </c>
      <c r="BD73" s="51">
        <f t="shared" si="66"/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34"/>
        <v>0</v>
      </c>
      <c r="L74" s="38">
        <f t="shared" si="35"/>
        <v>0</v>
      </c>
      <c r="M74" s="38">
        <f t="shared" si="36"/>
        <v>0</v>
      </c>
      <c r="N74" s="38">
        <f t="shared" si="37"/>
        <v>0</v>
      </c>
      <c r="O74" s="38">
        <f t="shared" si="38"/>
        <v>0</v>
      </c>
      <c r="P74" s="38">
        <f t="shared" si="39"/>
        <v>0</v>
      </c>
      <c r="Q74" s="39">
        <v>1</v>
      </c>
      <c r="R74" s="40">
        <f t="shared" si="40"/>
        <v>0</v>
      </c>
      <c r="S74" s="39">
        <v>1</v>
      </c>
      <c r="T74" s="41">
        <f t="shared" si="41"/>
        <v>0</v>
      </c>
      <c r="U74" s="42">
        <f t="shared" si="42"/>
        <v>0</v>
      </c>
      <c r="V74" s="43">
        <f t="shared" si="43"/>
        <v>0</v>
      </c>
      <c r="W74" s="193"/>
      <c r="X74" s="44">
        <f t="shared" si="45"/>
        <v>0</v>
      </c>
      <c r="Y74" s="45">
        <f t="shared" si="46"/>
        <v>0</v>
      </c>
      <c r="Z74" s="46" t="s">
        <v>0</v>
      </c>
      <c r="AA74" s="39">
        <v>1</v>
      </c>
      <c r="AB74" s="47">
        <f t="shared" si="47"/>
        <v>0</v>
      </c>
      <c r="AC74" s="39">
        <v>1</v>
      </c>
      <c r="AD74" s="47">
        <f t="shared" si="48"/>
        <v>0</v>
      </c>
      <c r="AE74" s="39">
        <v>1</v>
      </c>
      <c r="AF74" s="47">
        <f t="shared" si="49"/>
        <v>0</v>
      </c>
      <c r="AG74" s="62"/>
      <c r="AH74" s="191">
        <f t="shared" si="50"/>
        <v>12</v>
      </c>
      <c r="AI74" s="49">
        <f t="shared" si="51"/>
        <v>0</v>
      </c>
      <c r="AJ74" s="50">
        <f t="shared" si="52"/>
        <v>0</v>
      </c>
      <c r="AK74" s="62"/>
      <c r="AL74" s="191">
        <f t="shared" si="53"/>
        <v>4</v>
      </c>
      <c r="AM74" s="49">
        <f t="shared" si="54"/>
        <v>0</v>
      </c>
      <c r="AN74" s="50">
        <f t="shared" si="55"/>
        <v>0</v>
      </c>
      <c r="AO74" s="62"/>
      <c r="AP74" s="49">
        <f t="shared" si="56"/>
        <v>0</v>
      </c>
      <c r="AQ74" s="50">
        <f t="shared" si="57"/>
        <v>0</v>
      </c>
      <c r="AR74" s="62"/>
      <c r="AS74" s="49">
        <f t="shared" si="58"/>
        <v>0</v>
      </c>
      <c r="AT74" s="50">
        <f t="shared" si="59"/>
        <v>0</v>
      </c>
      <c r="AU74" s="62"/>
      <c r="AV74" s="49">
        <f t="shared" si="60"/>
        <v>0</v>
      </c>
      <c r="AW74" s="50">
        <f t="shared" si="61"/>
        <v>0</v>
      </c>
      <c r="AX74" s="62"/>
      <c r="AY74" s="49">
        <f t="shared" si="62"/>
        <v>0</v>
      </c>
      <c r="AZ74" s="50">
        <f t="shared" si="63"/>
        <v>0</v>
      </c>
      <c r="BA74" s="62"/>
      <c r="BB74" s="49">
        <f t="shared" si="64"/>
        <v>0</v>
      </c>
      <c r="BC74" s="50">
        <f t="shared" si="65"/>
        <v>0</v>
      </c>
      <c r="BD74" s="51">
        <f t="shared" si="66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34"/>
        <v>0</v>
      </c>
      <c r="L75" s="38">
        <f t="shared" si="35"/>
        <v>0</v>
      </c>
      <c r="M75" s="38">
        <f t="shared" si="36"/>
        <v>0</v>
      </c>
      <c r="N75" s="38">
        <f t="shared" si="37"/>
        <v>0</v>
      </c>
      <c r="O75" s="38">
        <f t="shared" si="38"/>
        <v>0</v>
      </c>
      <c r="P75" s="38">
        <f t="shared" si="39"/>
        <v>0</v>
      </c>
      <c r="Q75" s="39">
        <v>1</v>
      </c>
      <c r="R75" s="40">
        <f t="shared" si="40"/>
        <v>0</v>
      </c>
      <c r="S75" s="39">
        <v>1</v>
      </c>
      <c r="T75" s="41">
        <f t="shared" si="41"/>
        <v>0</v>
      </c>
      <c r="U75" s="42">
        <f t="shared" si="42"/>
        <v>0</v>
      </c>
      <c r="V75" s="43">
        <f t="shared" si="43"/>
        <v>0</v>
      </c>
      <c r="W75" s="193"/>
      <c r="X75" s="44">
        <f t="shared" si="45"/>
        <v>0</v>
      </c>
      <c r="Y75" s="45">
        <f t="shared" si="46"/>
        <v>0</v>
      </c>
      <c r="Z75" s="46" t="s">
        <v>0</v>
      </c>
      <c r="AA75" s="39">
        <v>1</v>
      </c>
      <c r="AB75" s="47">
        <f t="shared" si="47"/>
        <v>0</v>
      </c>
      <c r="AC75" s="39">
        <v>1</v>
      </c>
      <c r="AD75" s="47">
        <f t="shared" si="48"/>
        <v>0</v>
      </c>
      <c r="AE75" s="39">
        <v>1</v>
      </c>
      <c r="AF75" s="47">
        <f t="shared" si="49"/>
        <v>0</v>
      </c>
      <c r="AG75" s="62"/>
      <c r="AH75" s="191">
        <f t="shared" si="50"/>
        <v>12</v>
      </c>
      <c r="AI75" s="49">
        <f t="shared" si="51"/>
        <v>0</v>
      </c>
      <c r="AJ75" s="50">
        <f t="shared" si="52"/>
        <v>0</v>
      </c>
      <c r="AK75" s="62"/>
      <c r="AL75" s="191">
        <f t="shared" si="53"/>
        <v>4</v>
      </c>
      <c r="AM75" s="49">
        <f t="shared" si="54"/>
        <v>0</v>
      </c>
      <c r="AN75" s="50">
        <f t="shared" si="55"/>
        <v>0</v>
      </c>
      <c r="AO75" s="62"/>
      <c r="AP75" s="49">
        <f t="shared" si="56"/>
        <v>0</v>
      </c>
      <c r="AQ75" s="50">
        <f t="shared" si="57"/>
        <v>0</v>
      </c>
      <c r="AR75" s="62"/>
      <c r="AS75" s="49">
        <f t="shared" si="58"/>
        <v>0</v>
      </c>
      <c r="AT75" s="50">
        <f t="shared" si="59"/>
        <v>0</v>
      </c>
      <c r="AU75" s="62"/>
      <c r="AV75" s="49">
        <f t="shared" si="60"/>
        <v>0</v>
      </c>
      <c r="AW75" s="50">
        <f t="shared" si="61"/>
        <v>0</v>
      </c>
      <c r="AX75" s="62"/>
      <c r="AY75" s="49">
        <f t="shared" si="62"/>
        <v>0</v>
      </c>
      <c r="AZ75" s="50">
        <f t="shared" si="63"/>
        <v>0</v>
      </c>
      <c r="BA75" s="62"/>
      <c r="BB75" s="49">
        <f t="shared" si="64"/>
        <v>0</v>
      </c>
      <c r="BC75" s="50">
        <f t="shared" si="65"/>
        <v>0</v>
      </c>
      <c r="BD75" s="51">
        <f t="shared" si="66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34"/>
        <v>0</v>
      </c>
      <c r="L76" s="38">
        <f t="shared" si="35"/>
        <v>0</v>
      </c>
      <c r="M76" s="38">
        <f t="shared" si="36"/>
        <v>0</v>
      </c>
      <c r="N76" s="38">
        <f t="shared" si="37"/>
        <v>0</v>
      </c>
      <c r="O76" s="38">
        <f t="shared" si="38"/>
        <v>0</v>
      </c>
      <c r="P76" s="38">
        <f t="shared" si="39"/>
        <v>0</v>
      </c>
      <c r="Q76" s="39">
        <v>1</v>
      </c>
      <c r="R76" s="40">
        <f t="shared" si="40"/>
        <v>0</v>
      </c>
      <c r="S76" s="39">
        <v>1</v>
      </c>
      <c r="T76" s="41">
        <f t="shared" si="41"/>
        <v>0</v>
      </c>
      <c r="U76" s="42">
        <f t="shared" si="42"/>
        <v>0</v>
      </c>
      <c r="V76" s="43">
        <f t="shared" si="43"/>
        <v>0</v>
      </c>
      <c r="W76" s="193"/>
      <c r="X76" s="44">
        <f t="shared" si="45"/>
        <v>0</v>
      </c>
      <c r="Y76" s="45">
        <f t="shared" si="46"/>
        <v>0</v>
      </c>
      <c r="Z76" s="46" t="s">
        <v>0</v>
      </c>
      <c r="AA76" s="39">
        <v>1</v>
      </c>
      <c r="AB76" s="47">
        <f t="shared" si="47"/>
        <v>0</v>
      </c>
      <c r="AC76" s="39">
        <v>1</v>
      </c>
      <c r="AD76" s="47">
        <f t="shared" si="48"/>
        <v>0</v>
      </c>
      <c r="AE76" s="39">
        <v>1</v>
      </c>
      <c r="AF76" s="47">
        <f t="shared" si="49"/>
        <v>0</v>
      </c>
      <c r="AG76" s="62"/>
      <c r="AH76" s="191">
        <f t="shared" si="50"/>
        <v>12</v>
      </c>
      <c r="AI76" s="49">
        <f t="shared" si="51"/>
        <v>0</v>
      </c>
      <c r="AJ76" s="50">
        <f t="shared" si="52"/>
        <v>0</v>
      </c>
      <c r="AK76" s="62"/>
      <c r="AL76" s="191">
        <f t="shared" si="53"/>
        <v>4</v>
      </c>
      <c r="AM76" s="49">
        <f t="shared" si="54"/>
        <v>0</v>
      </c>
      <c r="AN76" s="50">
        <f t="shared" si="55"/>
        <v>0</v>
      </c>
      <c r="AO76" s="62"/>
      <c r="AP76" s="49">
        <f t="shared" si="56"/>
        <v>0</v>
      </c>
      <c r="AQ76" s="50">
        <f t="shared" si="57"/>
        <v>0</v>
      </c>
      <c r="AR76" s="62"/>
      <c r="AS76" s="49">
        <f t="shared" si="58"/>
        <v>0</v>
      </c>
      <c r="AT76" s="50">
        <f t="shared" si="59"/>
        <v>0</v>
      </c>
      <c r="AU76" s="62"/>
      <c r="AV76" s="49">
        <f t="shared" si="60"/>
        <v>0</v>
      </c>
      <c r="AW76" s="50">
        <f t="shared" si="61"/>
        <v>0</v>
      </c>
      <c r="AX76" s="62"/>
      <c r="AY76" s="49">
        <f t="shared" si="62"/>
        <v>0</v>
      </c>
      <c r="AZ76" s="50">
        <f t="shared" si="63"/>
        <v>0</v>
      </c>
      <c r="BA76" s="62"/>
      <c r="BB76" s="49">
        <f t="shared" si="64"/>
        <v>0</v>
      </c>
      <c r="BC76" s="50">
        <f t="shared" si="65"/>
        <v>0</v>
      </c>
      <c r="BD76" s="51">
        <f t="shared" si="66"/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si="34"/>
        <v>0</v>
      </c>
      <c r="L77" s="38">
        <f t="shared" si="35"/>
        <v>0</v>
      </c>
      <c r="M77" s="38">
        <f t="shared" si="36"/>
        <v>0</v>
      </c>
      <c r="N77" s="38">
        <f t="shared" si="37"/>
        <v>0</v>
      </c>
      <c r="O77" s="38">
        <f t="shared" si="38"/>
        <v>0</v>
      </c>
      <c r="P77" s="38">
        <f t="shared" si="39"/>
        <v>0</v>
      </c>
      <c r="Q77" s="39">
        <v>1</v>
      </c>
      <c r="R77" s="40">
        <f t="shared" si="40"/>
        <v>0</v>
      </c>
      <c r="S77" s="39">
        <v>1</v>
      </c>
      <c r="T77" s="41">
        <f t="shared" si="41"/>
        <v>0</v>
      </c>
      <c r="U77" s="42">
        <f t="shared" si="42"/>
        <v>0</v>
      </c>
      <c r="V77" s="43">
        <f t="shared" si="43"/>
        <v>0</v>
      </c>
      <c r="W77" s="193"/>
      <c r="X77" s="44">
        <f t="shared" si="45"/>
        <v>0</v>
      </c>
      <c r="Y77" s="45">
        <f t="shared" si="46"/>
        <v>0</v>
      </c>
      <c r="Z77" s="46" t="s">
        <v>0</v>
      </c>
      <c r="AA77" s="39">
        <v>1</v>
      </c>
      <c r="AB77" s="47">
        <f t="shared" si="47"/>
        <v>0</v>
      </c>
      <c r="AC77" s="39">
        <v>1</v>
      </c>
      <c r="AD77" s="47">
        <f t="shared" si="48"/>
        <v>0</v>
      </c>
      <c r="AE77" s="39">
        <v>1</v>
      </c>
      <c r="AF77" s="47">
        <f t="shared" si="49"/>
        <v>0</v>
      </c>
      <c r="AG77" s="62"/>
      <c r="AH77" s="191">
        <f t="shared" si="50"/>
        <v>12</v>
      </c>
      <c r="AI77" s="49">
        <f t="shared" si="51"/>
        <v>0</v>
      </c>
      <c r="AJ77" s="50">
        <f t="shared" si="52"/>
        <v>0</v>
      </c>
      <c r="AK77" s="62"/>
      <c r="AL77" s="191">
        <f t="shared" si="53"/>
        <v>4</v>
      </c>
      <c r="AM77" s="49">
        <f t="shared" si="54"/>
        <v>0</v>
      </c>
      <c r="AN77" s="50">
        <f t="shared" si="55"/>
        <v>0</v>
      </c>
      <c r="AO77" s="62"/>
      <c r="AP77" s="49">
        <f t="shared" si="56"/>
        <v>0</v>
      </c>
      <c r="AQ77" s="50">
        <f t="shared" si="57"/>
        <v>0</v>
      </c>
      <c r="AR77" s="62"/>
      <c r="AS77" s="49">
        <f t="shared" si="58"/>
        <v>0</v>
      </c>
      <c r="AT77" s="50">
        <f t="shared" si="59"/>
        <v>0</v>
      </c>
      <c r="AU77" s="62"/>
      <c r="AV77" s="49">
        <f t="shared" si="60"/>
        <v>0</v>
      </c>
      <c r="AW77" s="50">
        <f t="shared" si="61"/>
        <v>0</v>
      </c>
      <c r="AX77" s="62"/>
      <c r="AY77" s="49">
        <f t="shared" si="62"/>
        <v>0</v>
      </c>
      <c r="AZ77" s="50">
        <f t="shared" si="63"/>
        <v>0</v>
      </c>
      <c r="BA77" s="62"/>
      <c r="BB77" s="49">
        <f t="shared" si="64"/>
        <v>0</v>
      </c>
      <c r="BC77" s="50">
        <f t="shared" si="65"/>
        <v>0</v>
      </c>
      <c r="BD77" s="51">
        <f t="shared" si="66"/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34"/>
        <v>0</v>
      </c>
      <c r="L78" s="38">
        <f t="shared" si="35"/>
        <v>0</v>
      </c>
      <c r="M78" s="38">
        <f t="shared" si="36"/>
        <v>0</v>
      </c>
      <c r="N78" s="38">
        <f t="shared" si="37"/>
        <v>0</v>
      </c>
      <c r="O78" s="38">
        <f t="shared" si="38"/>
        <v>0</v>
      </c>
      <c r="P78" s="38">
        <f t="shared" si="39"/>
        <v>0</v>
      </c>
      <c r="Q78" s="39">
        <v>1</v>
      </c>
      <c r="R78" s="40">
        <f t="shared" si="40"/>
        <v>0</v>
      </c>
      <c r="S78" s="39">
        <v>1</v>
      </c>
      <c r="T78" s="41">
        <f t="shared" si="41"/>
        <v>0</v>
      </c>
      <c r="U78" s="42">
        <f t="shared" si="42"/>
        <v>0</v>
      </c>
      <c r="V78" s="43">
        <f t="shared" si="43"/>
        <v>0</v>
      </c>
      <c r="W78" s="193"/>
      <c r="X78" s="44">
        <f t="shared" si="45"/>
        <v>0</v>
      </c>
      <c r="Y78" s="45">
        <f t="shared" si="46"/>
        <v>0</v>
      </c>
      <c r="Z78" s="46" t="s">
        <v>0</v>
      </c>
      <c r="AA78" s="39">
        <v>1</v>
      </c>
      <c r="AB78" s="47">
        <f t="shared" si="47"/>
        <v>0</v>
      </c>
      <c r="AC78" s="39">
        <v>1</v>
      </c>
      <c r="AD78" s="47">
        <f t="shared" si="48"/>
        <v>0</v>
      </c>
      <c r="AE78" s="39">
        <v>1</v>
      </c>
      <c r="AF78" s="47">
        <f t="shared" si="49"/>
        <v>0</v>
      </c>
      <c r="AG78" s="62"/>
      <c r="AH78" s="191">
        <f t="shared" si="50"/>
        <v>12</v>
      </c>
      <c r="AI78" s="49">
        <f t="shared" si="51"/>
        <v>0</v>
      </c>
      <c r="AJ78" s="50">
        <f t="shared" si="52"/>
        <v>0</v>
      </c>
      <c r="AK78" s="62"/>
      <c r="AL78" s="191">
        <f t="shared" si="53"/>
        <v>4</v>
      </c>
      <c r="AM78" s="49">
        <f t="shared" si="54"/>
        <v>0</v>
      </c>
      <c r="AN78" s="50">
        <f t="shared" si="55"/>
        <v>0</v>
      </c>
      <c r="AO78" s="62"/>
      <c r="AP78" s="49">
        <f t="shared" si="56"/>
        <v>0</v>
      </c>
      <c r="AQ78" s="50">
        <f t="shared" si="57"/>
        <v>0</v>
      </c>
      <c r="AR78" s="62"/>
      <c r="AS78" s="49">
        <f t="shared" si="58"/>
        <v>0</v>
      </c>
      <c r="AT78" s="50">
        <f t="shared" si="59"/>
        <v>0</v>
      </c>
      <c r="AU78" s="62"/>
      <c r="AV78" s="49">
        <f t="shared" si="60"/>
        <v>0</v>
      </c>
      <c r="AW78" s="50">
        <f t="shared" si="61"/>
        <v>0</v>
      </c>
      <c r="AX78" s="62"/>
      <c r="AY78" s="49">
        <f t="shared" si="62"/>
        <v>0</v>
      </c>
      <c r="AZ78" s="50">
        <f t="shared" si="63"/>
        <v>0</v>
      </c>
      <c r="BA78" s="62"/>
      <c r="BB78" s="49">
        <f t="shared" si="64"/>
        <v>0</v>
      </c>
      <c r="BC78" s="50">
        <f t="shared" si="65"/>
        <v>0</v>
      </c>
      <c r="BD78" s="51">
        <f t="shared" si="66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34"/>
        <v>0</v>
      </c>
      <c r="L79" s="38">
        <f t="shared" si="35"/>
        <v>0</v>
      </c>
      <c r="M79" s="38">
        <f t="shared" si="36"/>
        <v>0</v>
      </c>
      <c r="N79" s="38">
        <f t="shared" si="37"/>
        <v>0</v>
      </c>
      <c r="O79" s="38">
        <f t="shared" si="38"/>
        <v>0</v>
      </c>
      <c r="P79" s="38">
        <f t="shared" si="39"/>
        <v>0</v>
      </c>
      <c r="Q79" s="39">
        <v>1</v>
      </c>
      <c r="R79" s="40">
        <f t="shared" si="40"/>
        <v>0</v>
      </c>
      <c r="S79" s="39">
        <v>1</v>
      </c>
      <c r="T79" s="41">
        <f t="shared" si="41"/>
        <v>0</v>
      </c>
      <c r="U79" s="42">
        <f t="shared" si="42"/>
        <v>0</v>
      </c>
      <c r="V79" s="43">
        <f t="shared" si="43"/>
        <v>0</v>
      </c>
      <c r="W79" s="193"/>
      <c r="X79" s="44">
        <f t="shared" si="45"/>
        <v>0</v>
      </c>
      <c r="Y79" s="45">
        <f t="shared" si="46"/>
        <v>0</v>
      </c>
      <c r="Z79" s="46" t="s">
        <v>0</v>
      </c>
      <c r="AA79" s="39">
        <v>1</v>
      </c>
      <c r="AB79" s="47">
        <f t="shared" si="47"/>
        <v>0</v>
      </c>
      <c r="AC79" s="39">
        <v>1</v>
      </c>
      <c r="AD79" s="47">
        <f t="shared" si="48"/>
        <v>0</v>
      </c>
      <c r="AE79" s="39">
        <v>1</v>
      </c>
      <c r="AF79" s="47">
        <f t="shared" si="49"/>
        <v>0</v>
      </c>
      <c r="AG79" s="62"/>
      <c r="AH79" s="191">
        <f t="shared" si="50"/>
        <v>12</v>
      </c>
      <c r="AI79" s="49">
        <f t="shared" si="51"/>
        <v>0</v>
      </c>
      <c r="AJ79" s="50">
        <f t="shared" si="52"/>
        <v>0</v>
      </c>
      <c r="AK79" s="62"/>
      <c r="AL79" s="191">
        <f t="shared" si="53"/>
        <v>4</v>
      </c>
      <c r="AM79" s="49">
        <f t="shared" si="54"/>
        <v>0</v>
      </c>
      <c r="AN79" s="50">
        <f t="shared" si="55"/>
        <v>0</v>
      </c>
      <c r="AO79" s="62"/>
      <c r="AP79" s="49">
        <f t="shared" si="56"/>
        <v>0</v>
      </c>
      <c r="AQ79" s="50">
        <f t="shared" si="57"/>
        <v>0</v>
      </c>
      <c r="AR79" s="62"/>
      <c r="AS79" s="49">
        <f t="shared" si="58"/>
        <v>0</v>
      </c>
      <c r="AT79" s="50">
        <f t="shared" si="59"/>
        <v>0</v>
      </c>
      <c r="AU79" s="62"/>
      <c r="AV79" s="49">
        <f t="shared" si="60"/>
        <v>0</v>
      </c>
      <c r="AW79" s="50">
        <f t="shared" si="61"/>
        <v>0</v>
      </c>
      <c r="AX79" s="62"/>
      <c r="AY79" s="49">
        <f t="shared" si="62"/>
        <v>0</v>
      </c>
      <c r="AZ79" s="50">
        <f t="shared" si="63"/>
        <v>0</v>
      </c>
      <c r="BA79" s="62"/>
      <c r="BB79" s="49">
        <f t="shared" si="64"/>
        <v>0</v>
      </c>
      <c r="BC79" s="50">
        <f t="shared" si="65"/>
        <v>0</v>
      </c>
      <c r="BD79" s="51">
        <f t="shared" si="66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34"/>
        <v>0</v>
      </c>
      <c r="L80" s="38">
        <f t="shared" si="35"/>
        <v>0</v>
      </c>
      <c r="M80" s="38">
        <f t="shared" si="36"/>
        <v>0</v>
      </c>
      <c r="N80" s="38">
        <f t="shared" si="37"/>
        <v>0</v>
      </c>
      <c r="O80" s="38">
        <f t="shared" si="38"/>
        <v>0</v>
      </c>
      <c r="P80" s="38">
        <f t="shared" si="39"/>
        <v>0</v>
      </c>
      <c r="Q80" s="39">
        <v>1</v>
      </c>
      <c r="R80" s="40">
        <f t="shared" si="40"/>
        <v>0</v>
      </c>
      <c r="S80" s="39">
        <v>1</v>
      </c>
      <c r="T80" s="41">
        <f t="shared" si="41"/>
        <v>0</v>
      </c>
      <c r="U80" s="42">
        <f t="shared" si="42"/>
        <v>0</v>
      </c>
      <c r="V80" s="43">
        <f t="shared" si="43"/>
        <v>0</v>
      </c>
      <c r="W80" s="193"/>
      <c r="X80" s="44">
        <f t="shared" si="45"/>
        <v>0</v>
      </c>
      <c r="Y80" s="45">
        <f t="shared" si="46"/>
        <v>0</v>
      </c>
      <c r="Z80" s="46" t="s">
        <v>0</v>
      </c>
      <c r="AA80" s="39">
        <v>1</v>
      </c>
      <c r="AB80" s="47">
        <f t="shared" si="47"/>
        <v>0</v>
      </c>
      <c r="AC80" s="39">
        <v>1</v>
      </c>
      <c r="AD80" s="47">
        <f t="shared" si="48"/>
        <v>0</v>
      </c>
      <c r="AE80" s="39">
        <v>1</v>
      </c>
      <c r="AF80" s="47">
        <f t="shared" si="49"/>
        <v>0</v>
      </c>
      <c r="AG80" s="62"/>
      <c r="AH80" s="191">
        <f t="shared" si="50"/>
        <v>12</v>
      </c>
      <c r="AI80" s="49">
        <f t="shared" si="51"/>
        <v>0</v>
      </c>
      <c r="AJ80" s="50">
        <f t="shared" si="52"/>
        <v>0</v>
      </c>
      <c r="AK80" s="62"/>
      <c r="AL80" s="191">
        <f t="shared" si="53"/>
        <v>4</v>
      </c>
      <c r="AM80" s="49">
        <f t="shared" si="54"/>
        <v>0</v>
      </c>
      <c r="AN80" s="50">
        <f t="shared" si="55"/>
        <v>0</v>
      </c>
      <c r="AO80" s="62"/>
      <c r="AP80" s="49">
        <f t="shared" si="56"/>
        <v>0</v>
      </c>
      <c r="AQ80" s="50">
        <f t="shared" si="57"/>
        <v>0</v>
      </c>
      <c r="AR80" s="62"/>
      <c r="AS80" s="49">
        <f t="shared" si="58"/>
        <v>0</v>
      </c>
      <c r="AT80" s="50">
        <f t="shared" si="59"/>
        <v>0</v>
      </c>
      <c r="AU80" s="62"/>
      <c r="AV80" s="49">
        <f t="shared" si="60"/>
        <v>0</v>
      </c>
      <c r="AW80" s="50">
        <f t="shared" si="61"/>
        <v>0</v>
      </c>
      <c r="AX80" s="62"/>
      <c r="AY80" s="49">
        <f t="shared" si="62"/>
        <v>0</v>
      </c>
      <c r="AZ80" s="50">
        <f t="shared" si="63"/>
        <v>0</v>
      </c>
      <c r="BA80" s="62"/>
      <c r="BB80" s="49">
        <f t="shared" si="64"/>
        <v>0</v>
      </c>
      <c r="BC80" s="50">
        <f t="shared" si="65"/>
        <v>0</v>
      </c>
      <c r="BD80" s="51">
        <f t="shared" si="66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34"/>
        <v>0</v>
      </c>
      <c r="L81" s="38">
        <f t="shared" si="35"/>
        <v>0</v>
      </c>
      <c r="M81" s="38">
        <f t="shared" si="36"/>
        <v>0</v>
      </c>
      <c r="N81" s="38">
        <f t="shared" si="37"/>
        <v>0</v>
      </c>
      <c r="O81" s="38">
        <f t="shared" si="38"/>
        <v>0</v>
      </c>
      <c r="P81" s="38">
        <f t="shared" si="39"/>
        <v>0</v>
      </c>
      <c r="Q81" s="39">
        <v>1</v>
      </c>
      <c r="R81" s="40">
        <f t="shared" si="40"/>
        <v>0</v>
      </c>
      <c r="S81" s="39">
        <v>1</v>
      </c>
      <c r="T81" s="41">
        <f t="shared" si="41"/>
        <v>0</v>
      </c>
      <c r="U81" s="42">
        <f t="shared" si="42"/>
        <v>0</v>
      </c>
      <c r="V81" s="43">
        <f t="shared" si="43"/>
        <v>0</v>
      </c>
      <c r="W81" s="193"/>
      <c r="X81" s="44">
        <f t="shared" si="45"/>
        <v>0</v>
      </c>
      <c r="Y81" s="45">
        <f t="shared" si="46"/>
        <v>0</v>
      </c>
      <c r="Z81" s="46" t="s">
        <v>0</v>
      </c>
      <c r="AA81" s="39">
        <v>1</v>
      </c>
      <c r="AB81" s="47">
        <f t="shared" si="47"/>
        <v>0</v>
      </c>
      <c r="AC81" s="39">
        <v>1</v>
      </c>
      <c r="AD81" s="47">
        <f t="shared" si="48"/>
        <v>0</v>
      </c>
      <c r="AE81" s="39">
        <v>1</v>
      </c>
      <c r="AF81" s="47">
        <f t="shared" si="49"/>
        <v>0</v>
      </c>
      <c r="AG81" s="62"/>
      <c r="AH81" s="191">
        <f t="shared" si="50"/>
        <v>12</v>
      </c>
      <c r="AI81" s="49">
        <f t="shared" si="51"/>
        <v>0</v>
      </c>
      <c r="AJ81" s="50">
        <f t="shared" si="52"/>
        <v>0</v>
      </c>
      <c r="AK81" s="62"/>
      <c r="AL81" s="191">
        <f t="shared" si="53"/>
        <v>4</v>
      </c>
      <c r="AM81" s="49">
        <f t="shared" si="54"/>
        <v>0</v>
      </c>
      <c r="AN81" s="50">
        <f t="shared" si="55"/>
        <v>0</v>
      </c>
      <c r="AO81" s="62"/>
      <c r="AP81" s="49">
        <f t="shared" si="56"/>
        <v>0</v>
      </c>
      <c r="AQ81" s="50">
        <f t="shared" si="57"/>
        <v>0</v>
      </c>
      <c r="AR81" s="62"/>
      <c r="AS81" s="49">
        <f t="shared" si="58"/>
        <v>0</v>
      </c>
      <c r="AT81" s="50">
        <f t="shared" si="59"/>
        <v>0</v>
      </c>
      <c r="AU81" s="62"/>
      <c r="AV81" s="49">
        <f t="shared" si="60"/>
        <v>0</v>
      </c>
      <c r="AW81" s="50">
        <f t="shared" si="61"/>
        <v>0</v>
      </c>
      <c r="AX81" s="62"/>
      <c r="AY81" s="49">
        <f t="shared" si="62"/>
        <v>0</v>
      </c>
      <c r="AZ81" s="50">
        <f t="shared" si="63"/>
        <v>0</v>
      </c>
      <c r="BA81" s="62"/>
      <c r="BB81" s="49">
        <f t="shared" si="64"/>
        <v>0</v>
      </c>
      <c r="BC81" s="50">
        <f t="shared" si="65"/>
        <v>0</v>
      </c>
      <c r="BD81" s="51">
        <f t="shared" si="66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34"/>
        <v>0</v>
      </c>
      <c r="L82" s="38">
        <f t="shared" si="35"/>
        <v>0</v>
      </c>
      <c r="M82" s="38">
        <f t="shared" si="36"/>
        <v>0</v>
      </c>
      <c r="N82" s="38">
        <f t="shared" si="37"/>
        <v>0</v>
      </c>
      <c r="O82" s="38">
        <f t="shared" si="38"/>
        <v>0</v>
      </c>
      <c r="P82" s="38">
        <f t="shared" si="39"/>
        <v>0</v>
      </c>
      <c r="Q82" s="39">
        <v>1</v>
      </c>
      <c r="R82" s="40">
        <f t="shared" si="40"/>
        <v>0</v>
      </c>
      <c r="S82" s="39">
        <v>1</v>
      </c>
      <c r="T82" s="41">
        <f t="shared" si="41"/>
        <v>0</v>
      </c>
      <c r="U82" s="42">
        <f t="shared" si="42"/>
        <v>0</v>
      </c>
      <c r="V82" s="43">
        <f t="shared" si="43"/>
        <v>0</v>
      </c>
      <c r="W82" s="193"/>
      <c r="X82" s="44">
        <f t="shared" si="45"/>
        <v>0</v>
      </c>
      <c r="Y82" s="45">
        <f t="shared" si="46"/>
        <v>0</v>
      </c>
      <c r="Z82" s="46" t="s">
        <v>0</v>
      </c>
      <c r="AA82" s="39">
        <v>1</v>
      </c>
      <c r="AB82" s="47">
        <f t="shared" si="47"/>
        <v>0</v>
      </c>
      <c r="AC82" s="39">
        <v>1</v>
      </c>
      <c r="AD82" s="47">
        <f t="shared" si="48"/>
        <v>0</v>
      </c>
      <c r="AE82" s="39">
        <v>1</v>
      </c>
      <c r="AF82" s="47">
        <f t="shared" si="49"/>
        <v>0</v>
      </c>
      <c r="AG82" s="62"/>
      <c r="AH82" s="191">
        <f t="shared" si="50"/>
        <v>12</v>
      </c>
      <c r="AI82" s="49">
        <f t="shared" si="51"/>
        <v>0</v>
      </c>
      <c r="AJ82" s="50">
        <f t="shared" si="52"/>
        <v>0</v>
      </c>
      <c r="AK82" s="62"/>
      <c r="AL82" s="191">
        <f t="shared" si="53"/>
        <v>4</v>
      </c>
      <c r="AM82" s="49">
        <f t="shared" si="54"/>
        <v>0</v>
      </c>
      <c r="AN82" s="50">
        <f t="shared" si="55"/>
        <v>0</v>
      </c>
      <c r="AO82" s="62"/>
      <c r="AP82" s="49">
        <f t="shared" si="56"/>
        <v>0</v>
      </c>
      <c r="AQ82" s="50">
        <f t="shared" si="57"/>
        <v>0</v>
      </c>
      <c r="AR82" s="62"/>
      <c r="AS82" s="49">
        <f t="shared" si="58"/>
        <v>0</v>
      </c>
      <c r="AT82" s="50">
        <f t="shared" si="59"/>
        <v>0</v>
      </c>
      <c r="AU82" s="62"/>
      <c r="AV82" s="49">
        <f t="shared" si="60"/>
        <v>0</v>
      </c>
      <c r="AW82" s="50">
        <f t="shared" si="61"/>
        <v>0</v>
      </c>
      <c r="AX82" s="62"/>
      <c r="AY82" s="49">
        <f t="shared" si="62"/>
        <v>0</v>
      </c>
      <c r="AZ82" s="50">
        <f t="shared" si="63"/>
        <v>0</v>
      </c>
      <c r="BA82" s="62"/>
      <c r="BB82" s="49">
        <f t="shared" si="64"/>
        <v>0</v>
      </c>
      <c r="BC82" s="50">
        <f t="shared" si="65"/>
        <v>0</v>
      </c>
      <c r="BD82" s="51">
        <f t="shared" si="66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34"/>
        <v>0</v>
      </c>
      <c r="L83" s="38">
        <f t="shared" si="35"/>
        <v>0</v>
      </c>
      <c r="M83" s="38">
        <f t="shared" si="36"/>
        <v>0</v>
      </c>
      <c r="N83" s="38">
        <f t="shared" si="37"/>
        <v>0</v>
      </c>
      <c r="O83" s="38">
        <f t="shared" si="38"/>
        <v>0</v>
      </c>
      <c r="P83" s="38">
        <f t="shared" si="39"/>
        <v>0</v>
      </c>
      <c r="Q83" s="39">
        <v>1</v>
      </c>
      <c r="R83" s="40">
        <f t="shared" si="40"/>
        <v>0</v>
      </c>
      <c r="S83" s="39">
        <v>1</v>
      </c>
      <c r="T83" s="41">
        <f t="shared" si="41"/>
        <v>0</v>
      </c>
      <c r="U83" s="42">
        <f t="shared" si="42"/>
        <v>0</v>
      </c>
      <c r="V83" s="43">
        <f t="shared" si="43"/>
        <v>0</v>
      </c>
      <c r="W83" s="193"/>
      <c r="X83" s="44">
        <f t="shared" si="45"/>
        <v>0</v>
      </c>
      <c r="Y83" s="45">
        <f t="shared" si="46"/>
        <v>0</v>
      </c>
      <c r="Z83" s="46" t="s">
        <v>0</v>
      </c>
      <c r="AA83" s="39">
        <v>1</v>
      </c>
      <c r="AB83" s="47">
        <f t="shared" si="47"/>
        <v>0</v>
      </c>
      <c r="AC83" s="39">
        <v>1</v>
      </c>
      <c r="AD83" s="47">
        <f t="shared" si="48"/>
        <v>0</v>
      </c>
      <c r="AE83" s="39">
        <v>1</v>
      </c>
      <c r="AF83" s="47">
        <f t="shared" si="49"/>
        <v>0</v>
      </c>
      <c r="AG83" s="62"/>
      <c r="AH83" s="191">
        <f t="shared" si="50"/>
        <v>12</v>
      </c>
      <c r="AI83" s="49">
        <f t="shared" si="51"/>
        <v>0</v>
      </c>
      <c r="AJ83" s="50">
        <f t="shared" si="52"/>
        <v>0</v>
      </c>
      <c r="AK83" s="62"/>
      <c r="AL83" s="191">
        <f t="shared" si="53"/>
        <v>4</v>
      </c>
      <c r="AM83" s="49">
        <f t="shared" si="54"/>
        <v>0</v>
      </c>
      <c r="AN83" s="50">
        <f t="shared" si="55"/>
        <v>0</v>
      </c>
      <c r="AO83" s="62"/>
      <c r="AP83" s="49">
        <f t="shared" si="56"/>
        <v>0</v>
      </c>
      <c r="AQ83" s="50">
        <f t="shared" si="57"/>
        <v>0</v>
      </c>
      <c r="AR83" s="62"/>
      <c r="AS83" s="49">
        <f t="shared" si="58"/>
        <v>0</v>
      </c>
      <c r="AT83" s="50">
        <f t="shared" si="59"/>
        <v>0</v>
      </c>
      <c r="AU83" s="62"/>
      <c r="AV83" s="49">
        <f t="shared" si="60"/>
        <v>0</v>
      </c>
      <c r="AW83" s="50">
        <f t="shared" si="61"/>
        <v>0</v>
      </c>
      <c r="AX83" s="62"/>
      <c r="AY83" s="49">
        <f t="shared" si="62"/>
        <v>0</v>
      </c>
      <c r="AZ83" s="50">
        <f t="shared" si="63"/>
        <v>0</v>
      </c>
      <c r="BA83" s="62"/>
      <c r="BB83" s="49">
        <f t="shared" si="64"/>
        <v>0</v>
      </c>
      <c r="BC83" s="50">
        <f t="shared" si="65"/>
        <v>0</v>
      </c>
      <c r="BD83" s="51">
        <f t="shared" si="66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34"/>
        <v>0</v>
      </c>
      <c r="L84" s="38">
        <f t="shared" si="35"/>
        <v>0</v>
      </c>
      <c r="M84" s="38">
        <f t="shared" si="36"/>
        <v>0</v>
      </c>
      <c r="N84" s="38">
        <f t="shared" si="37"/>
        <v>0</v>
      </c>
      <c r="O84" s="38">
        <f t="shared" si="38"/>
        <v>0</v>
      </c>
      <c r="P84" s="38">
        <f t="shared" si="39"/>
        <v>0</v>
      </c>
      <c r="Q84" s="39">
        <v>1</v>
      </c>
      <c r="R84" s="40">
        <f t="shared" si="40"/>
        <v>0</v>
      </c>
      <c r="S84" s="39">
        <v>1</v>
      </c>
      <c r="T84" s="41">
        <f t="shared" si="41"/>
        <v>0</v>
      </c>
      <c r="U84" s="42">
        <f t="shared" si="42"/>
        <v>0</v>
      </c>
      <c r="V84" s="43">
        <f t="shared" si="43"/>
        <v>0</v>
      </c>
      <c r="W84" s="193"/>
      <c r="X84" s="44">
        <f t="shared" si="45"/>
        <v>0</v>
      </c>
      <c r="Y84" s="45">
        <f t="shared" si="46"/>
        <v>0</v>
      </c>
      <c r="Z84" s="46" t="s">
        <v>0</v>
      </c>
      <c r="AA84" s="39">
        <v>1</v>
      </c>
      <c r="AB84" s="47">
        <f t="shared" si="47"/>
        <v>0</v>
      </c>
      <c r="AC84" s="39">
        <v>1</v>
      </c>
      <c r="AD84" s="47">
        <f t="shared" si="48"/>
        <v>0</v>
      </c>
      <c r="AE84" s="39">
        <v>1</v>
      </c>
      <c r="AF84" s="47">
        <f t="shared" si="49"/>
        <v>0</v>
      </c>
      <c r="AG84" s="62"/>
      <c r="AH84" s="191">
        <f t="shared" si="50"/>
        <v>12</v>
      </c>
      <c r="AI84" s="49">
        <f t="shared" si="51"/>
        <v>0</v>
      </c>
      <c r="AJ84" s="50">
        <f t="shared" si="52"/>
        <v>0</v>
      </c>
      <c r="AK84" s="62"/>
      <c r="AL84" s="191">
        <f t="shared" si="53"/>
        <v>4</v>
      </c>
      <c r="AM84" s="49">
        <f t="shared" si="54"/>
        <v>0</v>
      </c>
      <c r="AN84" s="50">
        <f t="shared" si="55"/>
        <v>0</v>
      </c>
      <c r="AO84" s="62"/>
      <c r="AP84" s="49">
        <f t="shared" si="56"/>
        <v>0</v>
      </c>
      <c r="AQ84" s="50">
        <f t="shared" si="57"/>
        <v>0</v>
      </c>
      <c r="AR84" s="62"/>
      <c r="AS84" s="49">
        <f t="shared" si="58"/>
        <v>0</v>
      </c>
      <c r="AT84" s="50">
        <f t="shared" si="59"/>
        <v>0</v>
      </c>
      <c r="AU84" s="62"/>
      <c r="AV84" s="49">
        <f t="shared" si="60"/>
        <v>0</v>
      </c>
      <c r="AW84" s="50">
        <f t="shared" si="61"/>
        <v>0</v>
      </c>
      <c r="AX84" s="62"/>
      <c r="AY84" s="49">
        <f t="shared" si="62"/>
        <v>0</v>
      </c>
      <c r="AZ84" s="50">
        <f t="shared" si="63"/>
        <v>0</v>
      </c>
      <c r="BA84" s="62"/>
      <c r="BB84" s="49">
        <f t="shared" si="64"/>
        <v>0</v>
      </c>
      <c r="BC84" s="50">
        <f t="shared" si="65"/>
        <v>0</v>
      </c>
      <c r="BD84" s="51">
        <f t="shared" si="66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34"/>
        <v>0</v>
      </c>
      <c r="L85" s="38">
        <f t="shared" si="35"/>
        <v>0</v>
      </c>
      <c r="M85" s="38">
        <f t="shared" si="36"/>
        <v>0</v>
      </c>
      <c r="N85" s="38">
        <f t="shared" si="37"/>
        <v>0</v>
      </c>
      <c r="O85" s="38">
        <f t="shared" si="38"/>
        <v>0</v>
      </c>
      <c r="P85" s="38">
        <f t="shared" si="39"/>
        <v>0</v>
      </c>
      <c r="Q85" s="39">
        <v>1</v>
      </c>
      <c r="R85" s="40">
        <f t="shared" si="40"/>
        <v>0</v>
      </c>
      <c r="S85" s="39">
        <v>1</v>
      </c>
      <c r="T85" s="41">
        <f t="shared" si="41"/>
        <v>0</v>
      </c>
      <c r="U85" s="42">
        <f t="shared" si="42"/>
        <v>0</v>
      </c>
      <c r="V85" s="43">
        <f t="shared" si="43"/>
        <v>0</v>
      </c>
      <c r="W85" s="193"/>
      <c r="X85" s="44">
        <f t="shared" si="45"/>
        <v>0</v>
      </c>
      <c r="Y85" s="45">
        <f t="shared" si="46"/>
        <v>0</v>
      </c>
      <c r="Z85" s="46" t="s">
        <v>0</v>
      </c>
      <c r="AA85" s="39">
        <v>1</v>
      </c>
      <c r="AB85" s="47">
        <f t="shared" si="47"/>
        <v>0</v>
      </c>
      <c r="AC85" s="39">
        <v>1</v>
      </c>
      <c r="AD85" s="47">
        <f t="shared" si="48"/>
        <v>0</v>
      </c>
      <c r="AE85" s="39">
        <v>1</v>
      </c>
      <c r="AF85" s="47">
        <f t="shared" si="49"/>
        <v>0</v>
      </c>
      <c r="AG85" s="62"/>
      <c r="AH85" s="191">
        <f t="shared" si="50"/>
        <v>12</v>
      </c>
      <c r="AI85" s="49">
        <f t="shared" si="51"/>
        <v>0</v>
      </c>
      <c r="AJ85" s="50">
        <f t="shared" si="52"/>
        <v>0</v>
      </c>
      <c r="AK85" s="62"/>
      <c r="AL85" s="191">
        <f t="shared" si="53"/>
        <v>4</v>
      </c>
      <c r="AM85" s="49">
        <f t="shared" si="54"/>
        <v>0</v>
      </c>
      <c r="AN85" s="50">
        <f t="shared" si="55"/>
        <v>0</v>
      </c>
      <c r="AO85" s="62"/>
      <c r="AP85" s="49">
        <f t="shared" si="56"/>
        <v>0</v>
      </c>
      <c r="AQ85" s="50">
        <f t="shared" si="57"/>
        <v>0</v>
      </c>
      <c r="AR85" s="62"/>
      <c r="AS85" s="49">
        <f t="shared" si="58"/>
        <v>0</v>
      </c>
      <c r="AT85" s="50">
        <f t="shared" si="59"/>
        <v>0</v>
      </c>
      <c r="AU85" s="62"/>
      <c r="AV85" s="49">
        <f t="shared" si="60"/>
        <v>0</v>
      </c>
      <c r="AW85" s="50">
        <f t="shared" si="61"/>
        <v>0</v>
      </c>
      <c r="AX85" s="62"/>
      <c r="AY85" s="49">
        <f t="shared" si="62"/>
        <v>0</v>
      </c>
      <c r="AZ85" s="50">
        <f t="shared" si="63"/>
        <v>0</v>
      </c>
      <c r="BA85" s="62"/>
      <c r="BB85" s="49">
        <f t="shared" si="64"/>
        <v>0</v>
      </c>
      <c r="BC85" s="50">
        <f t="shared" si="65"/>
        <v>0</v>
      </c>
      <c r="BD85" s="51">
        <f t="shared" si="66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34"/>
        <v>0</v>
      </c>
      <c r="L86" s="38">
        <f t="shared" si="35"/>
        <v>0</v>
      </c>
      <c r="M86" s="38">
        <f t="shared" si="36"/>
        <v>0</v>
      </c>
      <c r="N86" s="38">
        <f t="shared" si="37"/>
        <v>0</v>
      </c>
      <c r="O86" s="38">
        <f t="shared" si="38"/>
        <v>0</v>
      </c>
      <c r="P86" s="38">
        <f t="shared" si="39"/>
        <v>0</v>
      </c>
      <c r="Q86" s="39">
        <v>1</v>
      </c>
      <c r="R86" s="40">
        <f t="shared" si="40"/>
        <v>0</v>
      </c>
      <c r="S86" s="39">
        <v>1</v>
      </c>
      <c r="T86" s="41">
        <f t="shared" si="41"/>
        <v>0</v>
      </c>
      <c r="U86" s="42">
        <f t="shared" si="42"/>
        <v>0</v>
      </c>
      <c r="V86" s="43">
        <f t="shared" si="43"/>
        <v>0</v>
      </c>
      <c r="W86" s="193"/>
      <c r="X86" s="44">
        <f t="shared" si="45"/>
        <v>0</v>
      </c>
      <c r="Y86" s="45">
        <f t="shared" si="46"/>
        <v>0</v>
      </c>
      <c r="Z86" s="46" t="s">
        <v>0</v>
      </c>
      <c r="AA86" s="39">
        <v>1</v>
      </c>
      <c r="AB86" s="47">
        <f t="shared" si="47"/>
        <v>0</v>
      </c>
      <c r="AC86" s="39">
        <v>1</v>
      </c>
      <c r="AD86" s="47">
        <f t="shared" si="48"/>
        <v>0</v>
      </c>
      <c r="AE86" s="39">
        <v>1</v>
      </c>
      <c r="AF86" s="47">
        <f t="shared" si="49"/>
        <v>0</v>
      </c>
      <c r="AG86" s="62"/>
      <c r="AH86" s="191">
        <f t="shared" si="50"/>
        <v>12</v>
      </c>
      <c r="AI86" s="49">
        <f t="shared" si="51"/>
        <v>0</v>
      </c>
      <c r="AJ86" s="50">
        <f t="shared" si="52"/>
        <v>0</v>
      </c>
      <c r="AK86" s="62"/>
      <c r="AL86" s="191">
        <f t="shared" si="53"/>
        <v>4</v>
      </c>
      <c r="AM86" s="49">
        <f t="shared" si="54"/>
        <v>0</v>
      </c>
      <c r="AN86" s="50">
        <f t="shared" si="55"/>
        <v>0</v>
      </c>
      <c r="AO86" s="62"/>
      <c r="AP86" s="49">
        <f t="shared" si="56"/>
        <v>0</v>
      </c>
      <c r="AQ86" s="50">
        <f t="shared" si="57"/>
        <v>0</v>
      </c>
      <c r="AR86" s="62"/>
      <c r="AS86" s="49">
        <f t="shared" si="58"/>
        <v>0</v>
      </c>
      <c r="AT86" s="50">
        <f t="shared" si="59"/>
        <v>0</v>
      </c>
      <c r="AU86" s="62"/>
      <c r="AV86" s="49">
        <f t="shared" si="60"/>
        <v>0</v>
      </c>
      <c r="AW86" s="50">
        <f t="shared" si="61"/>
        <v>0</v>
      </c>
      <c r="AX86" s="62"/>
      <c r="AY86" s="49">
        <f t="shared" si="62"/>
        <v>0</v>
      </c>
      <c r="AZ86" s="50">
        <f t="shared" si="63"/>
        <v>0</v>
      </c>
      <c r="BA86" s="62"/>
      <c r="BB86" s="49">
        <f t="shared" si="64"/>
        <v>0</v>
      </c>
      <c r="BC86" s="50">
        <f t="shared" si="65"/>
        <v>0</v>
      </c>
      <c r="BD86" s="51">
        <f t="shared" si="66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ref="K87:K90" si="76">IF(G87=0,"0",F87/G87)</f>
        <v>0</v>
      </c>
      <c r="L87" s="38">
        <f t="shared" si="35"/>
        <v>0</v>
      </c>
      <c r="M87" s="38">
        <f t="shared" si="36"/>
        <v>0</v>
      </c>
      <c r="N87" s="38">
        <f t="shared" si="37"/>
        <v>0</v>
      </c>
      <c r="O87" s="38">
        <f t="shared" si="38"/>
        <v>0</v>
      </c>
      <c r="P87" s="38">
        <f t="shared" si="39"/>
        <v>0</v>
      </c>
      <c r="Q87" s="39">
        <v>1</v>
      </c>
      <c r="R87" s="40">
        <f t="shared" si="40"/>
        <v>0</v>
      </c>
      <c r="S87" s="39">
        <v>1</v>
      </c>
      <c r="T87" s="41">
        <f t="shared" si="41"/>
        <v>0</v>
      </c>
      <c r="U87" s="42">
        <f t="shared" ref="U87:U90" si="77">SUM(+L87+M87+N87+O87+P87+R87+T87)</f>
        <v>0</v>
      </c>
      <c r="V87" s="43">
        <f t="shared" ref="V87:V90" si="78">+U87*4.345</f>
        <v>0</v>
      </c>
      <c r="W87" s="193"/>
      <c r="X87" s="44">
        <f t="shared" ref="X87:X90" si="79">IF(V87="","",$X$4*V87)</f>
        <v>0</v>
      </c>
      <c r="Y87" s="45">
        <f t="shared" ref="Y87:Y90" si="80">ROUND(J87/4.3452380952381,1)</f>
        <v>0</v>
      </c>
      <c r="Z87" s="46" t="s">
        <v>0</v>
      </c>
      <c r="AA87" s="39">
        <v>1</v>
      </c>
      <c r="AB87" s="47">
        <f t="shared" ref="AB87:AB90" si="81">+IF($Z87="M",$U87,IF($Z87="MT",$U87/2,IF(Z87="MN",$U87/2,IF($Z87="MTN",$U87/3,0))))*AA87</f>
        <v>0</v>
      </c>
      <c r="AC87" s="39">
        <v>1</v>
      </c>
      <c r="AD87" s="47">
        <f t="shared" ref="AD87:AD90" si="82">+IF($Z87="T",$U87,IF($Z87="MT",$U87/2,IF($Z87="TN",$U87/2,IF($Z87="MTN",$U87/3,0))))*AC87</f>
        <v>0</v>
      </c>
      <c r="AE87" s="39">
        <v>1</v>
      </c>
      <c r="AF87" s="47">
        <f t="shared" ref="AF87:AF90" si="83">+IF($Z87="N",$U87,IF($Z87="MN",$U87/2,IF($Z87="TN",$U87/2,IF($Z87="MTN",$U87/3,0))))*AE87</f>
        <v>0</v>
      </c>
      <c r="AG87" s="62"/>
      <c r="AH87" s="191">
        <f t="shared" si="50"/>
        <v>12</v>
      </c>
      <c r="AI87" s="49">
        <f t="shared" si="51"/>
        <v>0</v>
      </c>
      <c r="AJ87" s="50">
        <f t="shared" si="52"/>
        <v>0</v>
      </c>
      <c r="AK87" s="62"/>
      <c r="AL87" s="191">
        <f t="shared" si="53"/>
        <v>4</v>
      </c>
      <c r="AM87" s="49">
        <f t="shared" si="54"/>
        <v>0</v>
      </c>
      <c r="AN87" s="50">
        <f t="shared" si="55"/>
        <v>0</v>
      </c>
      <c r="AO87" s="62"/>
      <c r="AP87" s="49">
        <f t="shared" si="56"/>
        <v>0</v>
      </c>
      <c r="AQ87" s="50">
        <f t="shared" si="57"/>
        <v>0</v>
      </c>
      <c r="AR87" s="62"/>
      <c r="AS87" s="49">
        <f t="shared" si="58"/>
        <v>0</v>
      </c>
      <c r="AT87" s="50">
        <f t="shared" si="59"/>
        <v>0</v>
      </c>
      <c r="AU87" s="62"/>
      <c r="AV87" s="49">
        <f t="shared" si="60"/>
        <v>0</v>
      </c>
      <c r="AW87" s="50">
        <f t="shared" si="61"/>
        <v>0</v>
      </c>
      <c r="AX87" s="62"/>
      <c r="AY87" s="49">
        <f t="shared" si="62"/>
        <v>0</v>
      </c>
      <c r="AZ87" s="50">
        <f t="shared" si="63"/>
        <v>0</v>
      </c>
      <c r="BA87" s="62"/>
      <c r="BB87" s="49">
        <f t="shared" si="64"/>
        <v>0</v>
      </c>
      <c r="BC87" s="50">
        <f t="shared" si="65"/>
        <v>0</v>
      </c>
      <c r="BD87" s="51">
        <f t="shared" ref="BD87:BD90" si="84">+AJ87+AN87+AQ87+AT87+AW87+AZ87+BC87</f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76"/>
        <v>0</v>
      </c>
      <c r="L88" s="38">
        <f t="shared" si="35"/>
        <v>0</v>
      </c>
      <c r="M88" s="38">
        <f t="shared" si="36"/>
        <v>0</v>
      </c>
      <c r="N88" s="38">
        <f t="shared" si="37"/>
        <v>0</v>
      </c>
      <c r="O88" s="38">
        <f t="shared" si="38"/>
        <v>0</v>
      </c>
      <c r="P88" s="38">
        <f t="shared" si="39"/>
        <v>0</v>
      </c>
      <c r="Q88" s="39">
        <v>1</v>
      </c>
      <c r="R88" s="40">
        <f t="shared" si="40"/>
        <v>0</v>
      </c>
      <c r="S88" s="39">
        <v>1</v>
      </c>
      <c r="T88" s="41">
        <f t="shared" si="41"/>
        <v>0</v>
      </c>
      <c r="U88" s="42">
        <f t="shared" si="77"/>
        <v>0</v>
      </c>
      <c r="V88" s="43">
        <f t="shared" si="78"/>
        <v>0</v>
      </c>
      <c r="W88" s="193"/>
      <c r="X88" s="44">
        <f t="shared" si="79"/>
        <v>0</v>
      </c>
      <c r="Y88" s="45">
        <f t="shared" si="80"/>
        <v>0</v>
      </c>
      <c r="Z88" s="46" t="s">
        <v>0</v>
      </c>
      <c r="AA88" s="39">
        <v>1</v>
      </c>
      <c r="AB88" s="47">
        <f t="shared" si="81"/>
        <v>0</v>
      </c>
      <c r="AC88" s="39">
        <v>1</v>
      </c>
      <c r="AD88" s="47">
        <f t="shared" si="82"/>
        <v>0</v>
      </c>
      <c r="AE88" s="39">
        <v>1</v>
      </c>
      <c r="AF88" s="47">
        <f t="shared" si="83"/>
        <v>0</v>
      </c>
      <c r="AG88" s="62"/>
      <c r="AH88" s="191">
        <f t="shared" si="50"/>
        <v>12</v>
      </c>
      <c r="AI88" s="49">
        <f t="shared" si="51"/>
        <v>0</v>
      </c>
      <c r="AJ88" s="50">
        <f t="shared" si="52"/>
        <v>0</v>
      </c>
      <c r="AK88" s="62"/>
      <c r="AL88" s="191">
        <f t="shared" si="53"/>
        <v>4</v>
      </c>
      <c r="AM88" s="49">
        <f t="shared" si="54"/>
        <v>0</v>
      </c>
      <c r="AN88" s="50">
        <f t="shared" si="55"/>
        <v>0</v>
      </c>
      <c r="AO88" s="62"/>
      <c r="AP88" s="49">
        <f t="shared" si="56"/>
        <v>0</v>
      </c>
      <c r="AQ88" s="50">
        <f t="shared" si="57"/>
        <v>0</v>
      </c>
      <c r="AR88" s="62"/>
      <c r="AS88" s="49">
        <f t="shared" si="58"/>
        <v>0</v>
      </c>
      <c r="AT88" s="50">
        <f t="shared" si="59"/>
        <v>0</v>
      </c>
      <c r="AU88" s="62"/>
      <c r="AV88" s="49">
        <f t="shared" si="60"/>
        <v>0</v>
      </c>
      <c r="AW88" s="50">
        <f t="shared" si="61"/>
        <v>0</v>
      </c>
      <c r="AX88" s="62"/>
      <c r="AY88" s="49">
        <f t="shared" si="62"/>
        <v>0</v>
      </c>
      <c r="AZ88" s="50">
        <f t="shared" si="63"/>
        <v>0</v>
      </c>
      <c r="BA88" s="62"/>
      <c r="BB88" s="49">
        <f t="shared" si="64"/>
        <v>0</v>
      </c>
      <c r="BC88" s="50">
        <f t="shared" si="65"/>
        <v>0</v>
      </c>
      <c r="BD88" s="51">
        <f t="shared" si="84"/>
        <v>0</v>
      </c>
    </row>
    <row r="89" spans="1:56" hidden="1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76"/>
        <v>0</v>
      </c>
      <c r="L89" s="38">
        <f t="shared" si="35"/>
        <v>0</v>
      </c>
      <c r="M89" s="38">
        <f t="shared" si="36"/>
        <v>0</v>
      </c>
      <c r="N89" s="38">
        <f t="shared" si="37"/>
        <v>0</v>
      </c>
      <c r="O89" s="38">
        <f t="shared" si="38"/>
        <v>0</v>
      </c>
      <c r="P89" s="38">
        <f t="shared" si="39"/>
        <v>0</v>
      </c>
      <c r="Q89" s="39">
        <v>1</v>
      </c>
      <c r="R89" s="40">
        <f t="shared" si="40"/>
        <v>0</v>
      </c>
      <c r="S89" s="39">
        <v>1</v>
      </c>
      <c r="T89" s="41">
        <f t="shared" si="41"/>
        <v>0</v>
      </c>
      <c r="U89" s="42">
        <f t="shared" si="77"/>
        <v>0</v>
      </c>
      <c r="V89" s="43">
        <f t="shared" si="78"/>
        <v>0</v>
      </c>
      <c r="W89" s="193"/>
      <c r="X89" s="44">
        <f t="shared" si="79"/>
        <v>0</v>
      </c>
      <c r="Y89" s="45">
        <f t="shared" si="80"/>
        <v>0</v>
      </c>
      <c r="Z89" s="46" t="s">
        <v>0</v>
      </c>
      <c r="AA89" s="39">
        <v>1</v>
      </c>
      <c r="AB89" s="47">
        <f t="shared" si="81"/>
        <v>0</v>
      </c>
      <c r="AC89" s="39">
        <v>1</v>
      </c>
      <c r="AD89" s="47">
        <f t="shared" si="82"/>
        <v>0</v>
      </c>
      <c r="AE89" s="39">
        <v>1</v>
      </c>
      <c r="AF89" s="47">
        <f t="shared" si="83"/>
        <v>0</v>
      </c>
      <c r="AG89" s="62"/>
      <c r="AH89" s="191">
        <f t="shared" si="50"/>
        <v>12</v>
      </c>
      <c r="AI89" s="49">
        <f t="shared" si="51"/>
        <v>0</v>
      </c>
      <c r="AJ89" s="50">
        <f t="shared" si="52"/>
        <v>0</v>
      </c>
      <c r="AK89" s="62"/>
      <c r="AL89" s="191">
        <f t="shared" si="53"/>
        <v>4</v>
      </c>
      <c r="AM89" s="49">
        <f t="shared" si="54"/>
        <v>0</v>
      </c>
      <c r="AN89" s="50">
        <f t="shared" si="55"/>
        <v>0</v>
      </c>
      <c r="AO89" s="62"/>
      <c r="AP89" s="49">
        <f t="shared" si="56"/>
        <v>0</v>
      </c>
      <c r="AQ89" s="50">
        <f t="shared" si="57"/>
        <v>0</v>
      </c>
      <c r="AR89" s="62"/>
      <c r="AS89" s="49">
        <f t="shared" si="58"/>
        <v>0</v>
      </c>
      <c r="AT89" s="50">
        <f t="shared" si="59"/>
        <v>0</v>
      </c>
      <c r="AU89" s="62"/>
      <c r="AV89" s="49">
        <f t="shared" si="60"/>
        <v>0</v>
      </c>
      <c r="AW89" s="50">
        <f t="shared" si="61"/>
        <v>0</v>
      </c>
      <c r="AX89" s="62"/>
      <c r="AY89" s="49">
        <f t="shared" si="62"/>
        <v>0</v>
      </c>
      <c r="AZ89" s="50">
        <f t="shared" si="63"/>
        <v>0</v>
      </c>
      <c r="BA89" s="62"/>
      <c r="BB89" s="49">
        <f t="shared" si="64"/>
        <v>0</v>
      </c>
      <c r="BC89" s="50">
        <f t="shared" si="65"/>
        <v>0</v>
      </c>
      <c r="BD89" s="51">
        <f t="shared" si="84"/>
        <v>0</v>
      </c>
    </row>
    <row r="90" spans="1:56" hidden="1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76"/>
        <v>0</v>
      </c>
      <c r="L90" s="38">
        <f t="shared" si="35"/>
        <v>0</v>
      </c>
      <c r="M90" s="38">
        <f t="shared" si="36"/>
        <v>0</v>
      </c>
      <c r="N90" s="38">
        <f t="shared" si="37"/>
        <v>0</v>
      </c>
      <c r="O90" s="38">
        <f t="shared" si="38"/>
        <v>0</v>
      </c>
      <c r="P90" s="38">
        <f t="shared" si="39"/>
        <v>0</v>
      </c>
      <c r="Q90" s="39">
        <v>1</v>
      </c>
      <c r="R90" s="40">
        <f t="shared" si="40"/>
        <v>0</v>
      </c>
      <c r="S90" s="39">
        <v>1</v>
      </c>
      <c r="T90" s="41">
        <f t="shared" si="41"/>
        <v>0</v>
      </c>
      <c r="U90" s="42">
        <f t="shared" si="77"/>
        <v>0</v>
      </c>
      <c r="V90" s="43">
        <f t="shared" si="78"/>
        <v>0</v>
      </c>
      <c r="W90" s="193"/>
      <c r="X90" s="44">
        <f t="shared" si="79"/>
        <v>0</v>
      </c>
      <c r="Y90" s="45">
        <f t="shared" si="80"/>
        <v>0</v>
      </c>
      <c r="Z90" s="46" t="s">
        <v>0</v>
      </c>
      <c r="AA90" s="39">
        <v>1</v>
      </c>
      <c r="AB90" s="47">
        <f t="shared" si="81"/>
        <v>0</v>
      </c>
      <c r="AC90" s="39">
        <v>1</v>
      </c>
      <c r="AD90" s="47">
        <f t="shared" si="82"/>
        <v>0</v>
      </c>
      <c r="AE90" s="39">
        <v>1</v>
      </c>
      <c r="AF90" s="47">
        <f t="shared" si="83"/>
        <v>0</v>
      </c>
      <c r="AG90" s="62"/>
      <c r="AH90" s="191">
        <f t="shared" si="50"/>
        <v>12</v>
      </c>
      <c r="AI90" s="49">
        <f t="shared" si="51"/>
        <v>0</v>
      </c>
      <c r="AJ90" s="50">
        <f t="shared" si="52"/>
        <v>0</v>
      </c>
      <c r="AK90" s="62"/>
      <c r="AL90" s="191">
        <f t="shared" si="53"/>
        <v>4</v>
      </c>
      <c r="AM90" s="49">
        <f t="shared" si="54"/>
        <v>0</v>
      </c>
      <c r="AN90" s="50">
        <f t="shared" si="55"/>
        <v>0</v>
      </c>
      <c r="AO90" s="62"/>
      <c r="AP90" s="49">
        <f t="shared" si="56"/>
        <v>0</v>
      </c>
      <c r="AQ90" s="50">
        <f t="shared" si="57"/>
        <v>0</v>
      </c>
      <c r="AR90" s="62"/>
      <c r="AS90" s="49">
        <f t="shared" si="58"/>
        <v>0</v>
      </c>
      <c r="AT90" s="50">
        <f t="shared" si="59"/>
        <v>0</v>
      </c>
      <c r="AU90" s="62"/>
      <c r="AV90" s="49">
        <f t="shared" si="60"/>
        <v>0</v>
      </c>
      <c r="AW90" s="50">
        <f t="shared" si="61"/>
        <v>0</v>
      </c>
      <c r="AX90" s="62"/>
      <c r="AY90" s="49">
        <f t="shared" si="62"/>
        <v>0</v>
      </c>
      <c r="AZ90" s="50">
        <f t="shared" si="63"/>
        <v>0</v>
      </c>
      <c r="BA90" s="62"/>
      <c r="BB90" s="49">
        <f t="shared" si="64"/>
        <v>0</v>
      </c>
      <c r="BC90" s="50">
        <f t="shared" si="65"/>
        <v>0</v>
      </c>
      <c r="BD90" s="51">
        <f t="shared" si="84"/>
        <v>0</v>
      </c>
    </row>
    <row r="91" spans="1:56" hidden="1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ref="K91:K94" si="85">IF(G91=0,"0",F91/G91)</f>
        <v>0</v>
      </c>
      <c r="L91" s="38">
        <f t="shared" si="35"/>
        <v>0</v>
      </c>
      <c r="M91" s="38">
        <f t="shared" si="36"/>
        <v>0</v>
      </c>
      <c r="N91" s="38">
        <f t="shared" si="37"/>
        <v>0</v>
      </c>
      <c r="O91" s="38">
        <f t="shared" si="38"/>
        <v>0</v>
      </c>
      <c r="P91" s="38">
        <f t="shared" si="39"/>
        <v>0</v>
      </c>
      <c r="Q91" s="39">
        <v>1</v>
      </c>
      <c r="R91" s="40">
        <f t="shared" si="40"/>
        <v>0</v>
      </c>
      <c r="S91" s="39">
        <v>1</v>
      </c>
      <c r="T91" s="41">
        <f t="shared" si="41"/>
        <v>0</v>
      </c>
      <c r="U91" s="42">
        <f t="shared" ref="U91:U94" si="86">SUM(+L91+M91+N91+O91+P91+R91+T91)</f>
        <v>0</v>
      </c>
      <c r="V91" s="43">
        <f t="shared" ref="V91:V94" si="87">+U91*4.345</f>
        <v>0</v>
      </c>
      <c r="W91" s="193"/>
      <c r="X91" s="44">
        <f t="shared" ref="X91:X94" si="88">IF(V91="","",$X$4*V91)</f>
        <v>0</v>
      </c>
      <c r="Y91" s="45">
        <f t="shared" ref="Y91:Y94" si="89">ROUND(J91/4.3452380952381,1)</f>
        <v>0</v>
      </c>
      <c r="Z91" s="46" t="s">
        <v>0</v>
      </c>
      <c r="AA91" s="39">
        <v>1</v>
      </c>
      <c r="AB91" s="47">
        <f t="shared" ref="AB91:AB94" si="90">+IF($Z91="M",$U91,IF($Z91="MT",$U91/2,IF(Z91="MN",$U91/2,IF($Z91="MTN",$U91/3,0))))*AA91</f>
        <v>0</v>
      </c>
      <c r="AC91" s="39">
        <v>1</v>
      </c>
      <c r="AD91" s="47">
        <f t="shared" ref="AD91:AD94" si="91">+IF($Z91="T",$U91,IF($Z91="MT",$U91/2,IF($Z91="TN",$U91/2,IF($Z91="MTN",$U91/3,0))))*AC91</f>
        <v>0</v>
      </c>
      <c r="AE91" s="39">
        <v>1</v>
      </c>
      <c r="AF91" s="47">
        <f t="shared" ref="AF91:AF94" si="92">+IF($Z91="N",$U91,IF($Z91="MN",$U91/2,IF($Z91="TN",$U91/2,IF($Z91="MTN",$U91/3,0))))*AE91</f>
        <v>0</v>
      </c>
      <c r="AG91" s="62"/>
      <c r="AH91" s="191">
        <f t="shared" si="50"/>
        <v>12</v>
      </c>
      <c r="AI91" s="49">
        <f t="shared" si="51"/>
        <v>0</v>
      </c>
      <c r="AJ91" s="50">
        <f t="shared" si="52"/>
        <v>0</v>
      </c>
      <c r="AK91" s="62"/>
      <c r="AL91" s="191">
        <f t="shared" si="53"/>
        <v>4</v>
      </c>
      <c r="AM91" s="49">
        <f t="shared" si="54"/>
        <v>0</v>
      </c>
      <c r="AN91" s="50">
        <f t="shared" si="55"/>
        <v>0</v>
      </c>
      <c r="AO91" s="62"/>
      <c r="AP91" s="49">
        <f t="shared" si="56"/>
        <v>0</v>
      </c>
      <c r="AQ91" s="50">
        <f t="shared" si="57"/>
        <v>0</v>
      </c>
      <c r="AR91" s="62"/>
      <c r="AS91" s="49">
        <f t="shared" si="58"/>
        <v>0</v>
      </c>
      <c r="AT91" s="50">
        <f t="shared" si="59"/>
        <v>0</v>
      </c>
      <c r="AU91" s="62"/>
      <c r="AV91" s="49">
        <f t="shared" si="60"/>
        <v>0</v>
      </c>
      <c r="AW91" s="50">
        <f t="shared" si="61"/>
        <v>0</v>
      </c>
      <c r="AX91" s="62"/>
      <c r="AY91" s="49">
        <f t="shared" si="62"/>
        <v>0</v>
      </c>
      <c r="AZ91" s="50">
        <f t="shared" si="63"/>
        <v>0</v>
      </c>
      <c r="BA91" s="62"/>
      <c r="BB91" s="49">
        <f t="shared" si="64"/>
        <v>0</v>
      </c>
      <c r="BC91" s="50">
        <f t="shared" si="65"/>
        <v>0</v>
      </c>
      <c r="BD91" s="51">
        <f t="shared" ref="BD91:BD94" si="93">+AJ91+AN91+AQ91+AT91+AW91+AZ91+BC91</f>
        <v>0</v>
      </c>
    </row>
    <row r="92" spans="1:56" hidden="1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85"/>
        <v>0</v>
      </c>
      <c r="L92" s="38">
        <f t="shared" si="35"/>
        <v>0</v>
      </c>
      <c r="M92" s="38">
        <f t="shared" si="36"/>
        <v>0</v>
      </c>
      <c r="N92" s="38">
        <f t="shared" si="37"/>
        <v>0</v>
      </c>
      <c r="O92" s="38">
        <f t="shared" si="38"/>
        <v>0</v>
      </c>
      <c r="P92" s="38">
        <f t="shared" si="39"/>
        <v>0</v>
      </c>
      <c r="Q92" s="39">
        <v>1</v>
      </c>
      <c r="R92" s="40">
        <f t="shared" si="40"/>
        <v>0</v>
      </c>
      <c r="S92" s="39">
        <v>1</v>
      </c>
      <c r="T92" s="41">
        <f t="shared" si="41"/>
        <v>0</v>
      </c>
      <c r="U92" s="42">
        <f t="shared" si="86"/>
        <v>0</v>
      </c>
      <c r="V92" s="43">
        <f t="shared" si="87"/>
        <v>0</v>
      </c>
      <c r="W92" s="193"/>
      <c r="X92" s="44">
        <f t="shared" si="88"/>
        <v>0</v>
      </c>
      <c r="Y92" s="45">
        <f t="shared" si="89"/>
        <v>0</v>
      </c>
      <c r="Z92" s="46" t="s">
        <v>0</v>
      </c>
      <c r="AA92" s="39">
        <v>1</v>
      </c>
      <c r="AB92" s="47">
        <f t="shared" si="90"/>
        <v>0</v>
      </c>
      <c r="AC92" s="39">
        <v>1</v>
      </c>
      <c r="AD92" s="47">
        <f t="shared" si="91"/>
        <v>0</v>
      </c>
      <c r="AE92" s="39">
        <v>1</v>
      </c>
      <c r="AF92" s="47">
        <f t="shared" si="92"/>
        <v>0</v>
      </c>
      <c r="AG92" s="62"/>
      <c r="AH92" s="191">
        <f t="shared" si="50"/>
        <v>12</v>
      </c>
      <c r="AI92" s="49">
        <f t="shared" si="51"/>
        <v>0</v>
      </c>
      <c r="AJ92" s="50">
        <f t="shared" si="52"/>
        <v>0</v>
      </c>
      <c r="AK92" s="62"/>
      <c r="AL92" s="191">
        <f t="shared" si="53"/>
        <v>4</v>
      </c>
      <c r="AM92" s="49">
        <f t="shared" si="54"/>
        <v>0</v>
      </c>
      <c r="AN92" s="50">
        <f t="shared" si="55"/>
        <v>0</v>
      </c>
      <c r="AO92" s="62"/>
      <c r="AP92" s="49">
        <f t="shared" si="56"/>
        <v>0</v>
      </c>
      <c r="AQ92" s="50">
        <f t="shared" si="57"/>
        <v>0</v>
      </c>
      <c r="AR92" s="62"/>
      <c r="AS92" s="49">
        <f t="shared" si="58"/>
        <v>0</v>
      </c>
      <c r="AT92" s="50">
        <f t="shared" si="59"/>
        <v>0</v>
      </c>
      <c r="AU92" s="62"/>
      <c r="AV92" s="49">
        <f t="shared" si="60"/>
        <v>0</v>
      </c>
      <c r="AW92" s="50">
        <f t="shared" si="61"/>
        <v>0</v>
      </c>
      <c r="AX92" s="62"/>
      <c r="AY92" s="49">
        <f t="shared" si="62"/>
        <v>0</v>
      </c>
      <c r="AZ92" s="50">
        <f t="shared" si="63"/>
        <v>0</v>
      </c>
      <c r="BA92" s="62"/>
      <c r="BB92" s="49">
        <f t="shared" si="64"/>
        <v>0</v>
      </c>
      <c r="BC92" s="50">
        <f t="shared" si="65"/>
        <v>0</v>
      </c>
      <c r="BD92" s="51">
        <f t="shared" si="93"/>
        <v>0</v>
      </c>
    </row>
    <row r="93" spans="1:56" hidden="1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85"/>
        <v>0</v>
      </c>
      <c r="L93" s="38">
        <f t="shared" si="35"/>
        <v>0</v>
      </c>
      <c r="M93" s="38">
        <f t="shared" si="36"/>
        <v>0</v>
      </c>
      <c r="N93" s="38">
        <f t="shared" si="37"/>
        <v>0</v>
      </c>
      <c r="O93" s="38">
        <f t="shared" si="38"/>
        <v>0</v>
      </c>
      <c r="P93" s="38">
        <f t="shared" si="39"/>
        <v>0</v>
      </c>
      <c r="Q93" s="39">
        <v>1</v>
      </c>
      <c r="R93" s="40">
        <f t="shared" si="40"/>
        <v>0</v>
      </c>
      <c r="S93" s="39">
        <v>1</v>
      </c>
      <c r="T93" s="41">
        <f t="shared" si="41"/>
        <v>0</v>
      </c>
      <c r="U93" s="42">
        <f t="shared" si="86"/>
        <v>0</v>
      </c>
      <c r="V93" s="43">
        <f t="shared" si="87"/>
        <v>0</v>
      </c>
      <c r="W93" s="193"/>
      <c r="X93" s="44">
        <f t="shared" si="88"/>
        <v>0</v>
      </c>
      <c r="Y93" s="45">
        <f t="shared" si="89"/>
        <v>0</v>
      </c>
      <c r="Z93" s="46" t="s">
        <v>0</v>
      </c>
      <c r="AA93" s="39">
        <v>1</v>
      </c>
      <c r="AB93" s="47">
        <f t="shared" si="90"/>
        <v>0</v>
      </c>
      <c r="AC93" s="39">
        <v>1</v>
      </c>
      <c r="AD93" s="47">
        <f t="shared" si="91"/>
        <v>0</v>
      </c>
      <c r="AE93" s="39">
        <v>1</v>
      </c>
      <c r="AF93" s="47">
        <f t="shared" si="92"/>
        <v>0</v>
      </c>
      <c r="AG93" s="62"/>
      <c r="AH93" s="191">
        <f t="shared" si="50"/>
        <v>12</v>
      </c>
      <c r="AI93" s="49">
        <f t="shared" si="51"/>
        <v>0</v>
      </c>
      <c r="AJ93" s="50">
        <f t="shared" si="52"/>
        <v>0</v>
      </c>
      <c r="AK93" s="62"/>
      <c r="AL93" s="191">
        <f t="shared" si="53"/>
        <v>4</v>
      </c>
      <c r="AM93" s="49">
        <f t="shared" si="54"/>
        <v>0</v>
      </c>
      <c r="AN93" s="50">
        <f t="shared" si="55"/>
        <v>0</v>
      </c>
      <c r="AO93" s="62"/>
      <c r="AP93" s="49">
        <f t="shared" si="56"/>
        <v>0</v>
      </c>
      <c r="AQ93" s="50">
        <f t="shared" si="57"/>
        <v>0</v>
      </c>
      <c r="AR93" s="62"/>
      <c r="AS93" s="49">
        <f t="shared" si="58"/>
        <v>0</v>
      </c>
      <c r="AT93" s="50">
        <f t="shared" si="59"/>
        <v>0</v>
      </c>
      <c r="AU93" s="62"/>
      <c r="AV93" s="49">
        <f t="shared" si="60"/>
        <v>0</v>
      </c>
      <c r="AW93" s="50">
        <f t="shared" si="61"/>
        <v>0</v>
      </c>
      <c r="AX93" s="62"/>
      <c r="AY93" s="49">
        <f t="shared" si="62"/>
        <v>0</v>
      </c>
      <c r="AZ93" s="50">
        <f t="shared" si="63"/>
        <v>0</v>
      </c>
      <c r="BA93" s="62"/>
      <c r="BB93" s="49">
        <f t="shared" si="64"/>
        <v>0</v>
      </c>
      <c r="BC93" s="50">
        <f t="shared" si="65"/>
        <v>0</v>
      </c>
      <c r="BD93" s="51">
        <f t="shared" si="93"/>
        <v>0</v>
      </c>
    </row>
    <row r="94" spans="1:56" hidden="1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85"/>
        <v>0</v>
      </c>
      <c r="L94" s="38">
        <f t="shared" si="35"/>
        <v>0</v>
      </c>
      <c r="M94" s="38">
        <f t="shared" si="36"/>
        <v>0</v>
      </c>
      <c r="N94" s="38">
        <f t="shared" si="37"/>
        <v>0</v>
      </c>
      <c r="O94" s="38">
        <f t="shared" si="38"/>
        <v>0</v>
      </c>
      <c r="P94" s="38">
        <f t="shared" si="39"/>
        <v>0</v>
      </c>
      <c r="Q94" s="39">
        <v>1</v>
      </c>
      <c r="R94" s="40">
        <f t="shared" si="40"/>
        <v>0</v>
      </c>
      <c r="S94" s="39">
        <v>1</v>
      </c>
      <c r="T94" s="41">
        <f t="shared" si="41"/>
        <v>0</v>
      </c>
      <c r="U94" s="42">
        <f t="shared" si="86"/>
        <v>0</v>
      </c>
      <c r="V94" s="43">
        <f t="shared" si="87"/>
        <v>0</v>
      </c>
      <c r="W94" s="193"/>
      <c r="X94" s="44">
        <f t="shared" si="88"/>
        <v>0</v>
      </c>
      <c r="Y94" s="45">
        <f t="shared" si="89"/>
        <v>0</v>
      </c>
      <c r="Z94" s="46" t="s">
        <v>0</v>
      </c>
      <c r="AA94" s="39">
        <v>1</v>
      </c>
      <c r="AB94" s="47">
        <f t="shared" si="90"/>
        <v>0</v>
      </c>
      <c r="AC94" s="39">
        <v>1</v>
      </c>
      <c r="AD94" s="47">
        <f t="shared" si="91"/>
        <v>0</v>
      </c>
      <c r="AE94" s="39">
        <v>1</v>
      </c>
      <c r="AF94" s="47">
        <f t="shared" si="92"/>
        <v>0</v>
      </c>
      <c r="AG94" s="62"/>
      <c r="AH94" s="191">
        <f t="shared" si="50"/>
        <v>12</v>
      </c>
      <c r="AI94" s="49">
        <f t="shared" si="51"/>
        <v>0</v>
      </c>
      <c r="AJ94" s="50">
        <f t="shared" si="52"/>
        <v>0</v>
      </c>
      <c r="AK94" s="62"/>
      <c r="AL94" s="191">
        <f t="shared" si="53"/>
        <v>4</v>
      </c>
      <c r="AM94" s="49">
        <f t="shared" si="54"/>
        <v>0</v>
      </c>
      <c r="AN94" s="50">
        <f t="shared" si="55"/>
        <v>0</v>
      </c>
      <c r="AO94" s="62"/>
      <c r="AP94" s="49">
        <f t="shared" si="56"/>
        <v>0</v>
      </c>
      <c r="AQ94" s="50">
        <f t="shared" si="57"/>
        <v>0</v>
      </c>
      <c r="AR94" s="62"/>
      <c r="AS94" s="49">
        <f t="shared" si="58"/>
        <v>0</v>
      </c>
      <c r="AT94" s="50">
        <f t="shared" si="59"/>
        <v>0</v>
      </c>
      <c r="AU94" s="62"/>
      <c r="AV94" s="49">
        <f t="shared" si="60"/>
        <v>0</v>
      </c>
      <c r="AW94" s="50">
        <f t="shared" si="61"/>
        <v>0</v>
      </c>
      <c r="AX94" s="62"/>
      <c r="AY94" s="49">
        <f t="shared" si="62"/>
        <v>0</v>
      </c>
      <c r="AZ94" s="50">
        <f t="shared" si="63"/>
        <v>0</v>
      </c>
      <c r="BA94" s="62"/>
      <c r="BB94" s="49">
        <f t="shared" si="64"/>
        <v>0</v>
      </c>
      <c r="BC94" s="50">
        <f t="shared" si="65"/>
        <v>0</v>
      </c>
      <c r="BD94" s="51">
        <f t="shared" si="93"/>
        <v>0</v>
      </c>
    </row>
    <row r="95" spans="1:56" ht="15.75" thickBot="1">
      <c r="A95" s="3"/>
      <c r="B95" s="6"/>
      <c r="C95" s="6"/>
      <c r="D95" s="6"/>
      <c r="E95" s="6"/>
      <c r="F95" s="252">
        <f>SUM(F8:F94)</f>
        <v>1077.5</v>
      </c>
      <c r="K95" s="52">
        <f t="shared" ref="K95:P95" si="94">SUM(K8:K94)</f>
        <v>0</v>
      </c>
      <c r="L95" s="52">
        <f t="shared" si="94"/>
        <v>0</v>
      </c>
      <c r="M95" s="52">
        <f t="shared" si="94"/>
        <v>0</v>
      </c>
      <c r="N95" s="52">
        <f t="shared" si="94"/>
        <v>0</v>
      </c>
      <c r="O95" s="52">
        <f t="shared" si="94"/>
        <v>0</v>
      </c>
      <c r="P95" s="52">
        <f t="shared" si="94"/>
        <v>0</v>
      </c>
      <c r="Q95" s="52"/>
      <c r="R95" s="52">
        <f>SUM(R8:R94)</f>
        <v>0</v>
      </c>
      <c r="S95" s="52"/>
      <c r="T95" s="52">
        <f>SUM(T8:T94)</f>
        <v>0</v>
      </c>
      <c r="U95" s="52">
        <f>SUM(U8:U94)</f>
        <v>0</v>
      </c>
      <c r="V95" s="52">
        <f>SUM(V8:V94)</f>
        <v>0</v>
      </c>
      <c r="W95" s="52"/>
      <c r="X95" s="52">
        <f>SUM(X8:X94)</f>
        <v>0</v>
      </c>
      <c r="Y95" s="53"/>
      <c r="Z95" s="53"/>
      <c r="AA95" s="53"/>
      <c r="AB95" s="52">
        <f>SUM(AB8:AB94)</f>
        <v>0</v>
      </c>
      <c r="AC95" s="52"/>
      <c r="AD95" s="52">
        <f>SUM(AD8:AD94)</f>
        <v>0</v>
      </c>
      <c r="AE95" s="52"/>
      <c r="AF95" s="52">
        <f>SUM(AF8:AF94)</f>
        <v>0</v>
      </c>
      <c r="AG95" s="54">
        <f>SUM(AG8:AG94)</f>
        <v>0</v>
      </c>
      <c r="AH95" s="54"/>
      <c r="AI95" s="54"/>
      <c r="AJ95" s="55">
        <f>SUM(AJ8:AJ94)</f>
        <v>0</v>
      </c>
      <c r="AK95" s="54">
        <f>SUM(AK8:AK94)</f>
        <v>150</v>
      </c>
      <c r="AL95" s="54"/>
      <c r="AM95" s="54"/>
      <c r="AN95" s="55">
        <f>SUM(AN8:AN94)</f>
        <v>0</v>
      </c>
      <c r="AO95" s="54">
        <f>SUM(AO8:AO94)</f>
        <v>1077.5</v>
      </c>
      <c r="AP95" s="54"/>
      <c r="AQ95" s="55">
        <f>SUM(AQ8:AQ94)</f>
        <v>0</v>
      </c>
      <c r="AR95" s="54">
        <f>SUM(AR8:AR94)</f>
        <v>3.25</v>
      </c>
      <c r="AS95" s="54"/>
      <c r="AT95" s="55">
        <f>SUM(AT8:AT94)</f>
        <v>0</v>
      </c>
      <c r="AU95" s="54">
        <f>SUM(AU8:AU94)</f>
        <v>0</v>
      </c>
      <c r="AV95" s="54"/>
      <c r="AW95" s="55">
        <f>SUM(AW8:AW94)</f>
        <v>0</v>
      </c>
      <c r="AX95" s="54">
        <f>SUM(AX8:AX94)</f>
        <v>1077.5</v>
      </c>
      <c r="AY95" s="54"/>
      <c r="AZ95" s="55">
        <f>SUM(AZ8:AZ94)</f>
        <v>0</v>
      </c>
      <c r="BA95" s="54">
        <f>SUM(BA8:BA94)</f>
        <v>0</v>
      </c>
      <c r="BB95" s="54"/>
      <c r="BC95" s="55">
        <f>SUM(BC8:BC94)</f>
        <v>0</v>
      </c>
      <c r="BD95" s="52">
        <f>SUM(BD8:BD94)</f>
        <v>0</v>
      </c>
    </row>
    <row r="96" spans="1:56" ht="15.75" hidden="1" thickBot="1">
      <c r="AB96" s="325">
        <f>SUM(AB95:AF95)</f>
        <v>0</v>
      </c>
      <c r="AC96" s="326"/>
      <c r="AD96" s="326"/>
      <c r="AE96" s="326"/>
      <c r="AF96" s="327"/>
      <c r="AG96" s="319">
        <f>+AJ95/4.345</f>
        <v>0</v>
      </c>
      <c r="AH96" s="319"/>
      <c r="AI96" s="319"/>
      <c r="AJ96" s="319"/>
      <c r="AK96" s="319">
        <f>+AN95/4.345</f>
        <v>0</v>
      </c>
      <c r="AL96" s="319"/>
      <c r="AM96" s="319"/>
      <c r="AN96" s="319"/>
      <c r="AO96" s="319">
        <f>+AQ95/4.345</f>
        <v>0</v>
      </c>
      <c r="AP96" s="319"/>
      <c r="AQ96" s="319"/>
      <c r="AR96" s="319">
        <f>+AT95/4.345</f>
        <v>0</v>
      </c>
      <c r="AS96" s="319"/>
      <c r="AT96" s="319"/>
      <c r="AU96" s="319">
        <f>+AW95/4.345</f>
        <v>0</v>
      </c>
      <c r="AV96" s="319"/>
      <c r="AW96" s="319"/>
      <c r="AX96" s="319">
        <f>+AZ95/4.345</f>
        <v>0</v>
      </c>
      <c r="AY96" s="319"/>
      <c r="AZ96" s="319"/>
      <c r="BA96" s="319">
        <f>+BC95/4.345</f>
        <v>0</v>
      </c>
      <c r="BB96" s="319"/>
      <c r="BC96" s="319"/>
      <c r="BD96" s="320" t="s">
        <v>4</v>
      </c>
    </row>
    <row r="97" spans="7:56" ht="16.5" thickTop="1" thickBot="1">
      <c r="AG97" s="322" t="s">
        <v>3</v>
      </c>
      <c r="AH97" s="322"/>
      <c r="AI97" s="322"/>
      <c r="AJ97" s="322"/>
      <c r="AK97" s="322"/>
      <c r="AL97" s="322"/>
      <c r="AM97" s="322"/>
      <c r="AN97" s="322"/>
      <c r="AO97" s="322"/>
      <c r="AP97" s="322"/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3"/>
      <c r="BD97" s="321"/>
    </row>
    <row r="99" spans="7:56">
      <c r="G99" s="56"/>
      <c r="H99" s="56"/>
      <c r="I99" s="56"/>
      <c r="J99" s="56"/>
    </row>
  </sheetData>
  <sheetProtection algorithmName="SHA-512" hashValue="TiHjEYFmFaTUt+bTs7dRuB6kfZwpWRP26PSH4Zr+d0zCkUeCvMzpH/xYMqhT/e+WBpy6QwrnaNgBcOveC2o4tw==" saltValue="D7sVb5g/gw66jF5GOW6qtA==" spinCount="100000" sheet="1" selectLockedCells="1" autoFilter="0"/>
  <autoFilter ref="B7:BD96" xr:uid="{00000000-0009-0000-0000-000013000000}">
    <filterColumn colId="4">
      <customFilters>
        <customFilter operator="notEqual" val=" "/>
      </customFilters>
    </filterColumn>
  </autoFilter>
  <mergeCells count="48">
    <mergeCell ref="BD96:BD97"/>
    <mergeCell ref="AG97:BC97"/>
    <mergeCell ref="P1:AB1"/>
    <mergeCell ref="AB96:AF96"/>
    <mergeCell ref="AG96:AJ96"/>
    <mergeCell ref="AK96:AN96"/>
    <mergeCell ref="AO96:AQ96"/>
    <mergeCell ref="AR96:AT96"/>
    <mergeCell ref="AU96:AW96"/>
    <mergeCell ref="AR3:AT3"/>
    <mergeCell ref="BD4:BD5"/>
    <mergeCell ref="Y5:AF5"/>
    <mergeCell ref="AA6:AB6"/>
    <mergeCell ref="AV4:AV5"/>
    <mergeCell ref="AW4:AW5"/>
    <mergeCell ref="AU4:AU5"/>
    <mergeCell ref="AX96:AZ96"/>
    <mergeCell ref="BA96:BC96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hyperlinks>
    <hyperlink ref="B1:C1" location="Inici!A1" display="Inici" xr:uid="{00000000-0004-0000-13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C195D0-31BA-4378-86F6-EF5E095E1CC9}">
          <x14:formula1>
            <xm:f>Tablas!$B$5:$B$40</xm:f>
          </x14:formula1>
          <xm:sqref>H8:H94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44" filterMode="1">
    <pageSetUpPr fitToPage="1"/>
  </sheetPr>
  <dimension ref="A1:BB65"/>
  <sheetViews>
    <sheetView workbookViewId="0">
      <pane xSplit="6" ySplit="7" topLeftCell="G8" activePane="bottomRight" state="frozen"/>
      <selection sqref="A1:AE1"/>
      <selection pane="topRight" sqref="A1:AE1"/>
      <selection pane="bottomLeft" sqref="A1:AE1"/>
      <selection pane="bottomRight" activeCell="G17" sqref="G8:G17"/>
    </sheetView>
  </sheetViews>
  <sheetFormatPr baseColWidth="10" defaultColWidth="11.42578125" defaultRowHeight="15"/>
  <cols>
    <col min="1" max="1" width="2.85546875" style="2" customWidth="1"/>
    <col min="2" max="2" width="16.7109375" style="2" bestFit="1" customWidth="1"/>
    <col min="3" max="3" width="8.710937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9.7109375" style="2" customWidth="1"/>
    <col min="8" max="8" width="14.8554687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5703125" style="2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7" style="2" customWidth="1"/>
    <col min="34" max="34" width="5.5703125" style="2" bestFit="1" customWidth="1"/>
    <col min="35" max="35" width="10.28515625" style="2" bestFit="1" customWidth="1"/>
    <col min="36" max="36" width="7.140625" style="2" bestFit="1" customWidth="1"/>
    <col min="37" max="37" width="6.140625" style="2" bestFit="1" customWidth="1"/>
    <col min="38" max="38" width="10.28515625" style="2" bestFit="1" customWidth="1"/>
    <col min="39" max="39" width="9.140625" style="2" bestFit="1" customWidth="1"/>
    <col min="40" max="40" width="6" style="2" bestFit="1" customWidth="1"/>
    <col min="41" max="41" width="9.5703125" style="2" bestFit="1" customWidth="1"/>
    <col min="42" max="42" width="7.140625" style="2" customWidth="1"/>
    <col min="43" max="43" width="6.140625" style="2" customWidth="1"/>
    <col min="44" max="44" width="9.5703125" style="2" customWidth="1"/>
    <col min="45" max="45" width="8.42578125" style="2" customWidth="1"/>
    <col min="46" max="46" width="7" style="2" customWidth="1"/>
    <col min="47" max="47" width="9.5703125" style="2" customWidth="1"/>
    <col min="48" max="48" width="8.42578125" style="2" bestFit="1" customWidth="1"/>
    <col min="49" max="49" width="7" style="2" bestFit="1" customWidth="1"/>
    <col min="50" max="50" width="9.5703125" style="2" bestFit="1" customWidth="1"/>
    <col min="51" max="51" width="6.85546875" style="2" customWidth="1"/>
    <col min="52" max="52" width="6.140625" style="2" customWidth="1"/>
    <col min="53" max="53" width="9.5703125" style="2" customWidth="1"/>
    <col min="54" max="54" width="13.7109375" style="2" bestFit="1" customWidth="1"/>
    <col min="55" max="16384" width="11.42578125" style="2"/>
  </cols>
  <sheetData>
    <row r="1" spans="1:54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Estudio'!D13</f>
        <v>Polilleuger Cèlia Artiga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7"/>
      <c r="AI1" s="58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4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/>
      <c r="AJ3" s="308" t="str">
        <f>+'1'!AK3</f>
        <v>Vidres perimetre</v>
      </c>
      <c r="AK3" s="308"/>
      <c r="AL3" s="308"/>
      <c r="AM3" s="308" t="str">
        <f>+'1'!AO3</f>
        <v>Punts de llum i difusors d'aire</v>
      </c>
      <c r="AN3" s="308"/>
      <c r="AO3" s="308"/>
      <c r="AP3" s="308" t="str">
        <f>+'1'!AR3</f>
        <v>Neteja de cadires i moquetes</v>
      </c>
      <c r="AQ3" s="308"/>
      <c r="AR3" s="308"/>
      <c r="AS3" s="308" t="str">
        <f>+'1'!AU3</f>
        <v>Neteja de passareles sostres</v>
      </c>
      <c r="AT3" s="308"/>
      <c r="AU3" s="308"/>
      <c r="AV3" s="308" t="str">
        <f>+'1'!AX3</f>
        <v>Tractament de Terres</v>
      </c>
      <c r="AW3" s="308"/>
      <c r="AX3" s="308"/>
      <c r="AY3" s="308" t="str">
        <f>+'1'!BA3</f>
        <v>Neteja de Persianes</v>
      </c>
      <c r="AZ3" s="308"/>
      <c r="BA3" s="308"/>
      <c r="BB3" s="19" t="s">
        <v>4</v>
      </c>
    </row>
    <row r="4" spans="1:54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+L61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Estudio'!H14</f>
        <v>10.5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79"/>
      <c r="AH4" s="317">
        <f>+'1'!AI4:AI5</f>
        <v>12</v>
      </c>
      <c r="AI4" s="318">
        <f>+'1'!AJ4:AJ5</f>
        <v>0</v>
      </c>
      <c r="AJ4" s="315" t="s">
        <v>6</v>
      </c>
      <c r="AK4" s="317">
        <f>+'1'!AM4:AM5</f>
        <v>4</v>
      </c>
      <c r="AL4" s="318">
        <f>+'1'!AN4:AN5</f>
        <v>0</v>
      </c>
      <c r="AM4" s="315" t="s">
        <v>6</v>
      </c>
      <c r="AN4" s="317">
        <f>+'1'!AP4:AP5</f>
        <v>1</v>
      </c>
      <c r="AO4" s="318">
        <f>+'1'!AQ4:AQ5</f>
        <v>0</v>
      </c>
      <c r="AP4" s="315" t="s">
        <v>6</v>
      </c>
      <c r="AQ4" s="317">
        <f>+'1'!AS4:AS5</f>
        <v>1</v>
      </c>
      <c r="AR4" s="318">
        <f>+'1'!AT4:AT5</f>
        <v>0</v>
      </c>
      <c r="AS4" s="315" t="s">
        <v>6</v>
      </c>
      <c r="AT4" s="317">
        <f>+'1'!AV4:AV5</f>
        <v>1</v>
      </c>
      <c r="AU4" s="318">
        <f>+'1'!AW4:AW5</f>
        <v>0</v>
      </c>
      <c r="AV4" s="315" t="s">
        <v>6</v>
      </c>
      <c r="AW4" s="317">
        <f>+'1'!AY4:AY5</f>
        <v>1</v>
      </c>
      <c r="AX4" s="318">
        <f>+'1'!AZ4:AZ5</f>
        <v>0</v>
      </c>
      <c r="AY4" s="315" t="s">
        <v>6</v>
      </c>
      <c r="AZ4" s="317">
        <f>+'1'!BB4:BB5</f>
        <v>1</v>
      </c>
      <c r="BA4" s="318">
        <f>+'1'!BC4:BC5</f>
        <v>0</v>
      </c>
      <c r="BB4" s="328">
        <f>BB61</f>
        <v>0</v>
      </c>
    </row>
    <row r="5" spans="1:54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79"/>
      <c r="AH5" s="317"/>
      <c r="AI5" s="318"/>
      <c r="AJ5" s="315"/>
      <c r="AK5" s="317"/>
      <c r="AL5" s="318"/>
      <c r="AM5" s="315"/>
      <c r="AN5" s="317"/>
      <c r="AO5" s="318"/>
      <c r="AP5" s="315"/>
      <c r="AQ5" s="317"/>
      <c r="AR5" s="318"/>
      <c r="AS5" s="315"/>
      <c r="AT5" s="317"/>
      <c r="AU5" s="318"/>
      <c r="AV5" s="315"/>
      <c r="AW5" s="317"/>
      <c r="AX5" s="318"/>
      <c r="AY5" s="315"/>
      <c r="AZ5" s="317"/>
      <c r="BA5" s="318"/>
      <c r="BB5" s="329"/>
    </row>
    <row r="6" spans="1:54" ht="26.25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0" t="s">
        <v>34</v>
      </c>
      <c r="X6" s="140" t="s">
        <v>10</v>
      </c>
      <c r="Y6" s="140" t="s">
        <v>35</v>
      </c>
      <c r="Z6" s="348" t="s">
        <v>36</v>
      </c>
      <c r="AA6" s="349"/>
      <c r="AB6" s="345" t="s">
        <v>39</v>
      </c>
      <c r="AC6" s="346"/>
      <c r="AD6" s="345" t="s">
        <v>40</v>
      </c>
      <c r="AE6" s="347"/>
      <c r="AF6" s="25"/>
      <c r="AG6" s="25"/>
      <c r="AH6" s="25" t="str">
        <f>+'1'!AI6</f>
        <v>H/V</v>
      </c>
      <c r="AI6" s="25" t="str">
        <f>+'1'!AJ6</f>
        <v>Hores/mes</v>
      </c>
      <c r="AJ6" s="25"/>
      <c r="AK6" s="25" t="str">
        <f>+'1'!AM6</f>
        <v>H/V</v>
      </c>
      <c r="AL6" s="25" t="str">
        <f>+'1'!AN6</f>
        <v>Hores/mes</v>
      </c>
      <c r="AM6" s="25"/>
      <c r="AN6" s="25" t="str">
        <f>+'1'!AP6</f>
        <v>H/V</v>
      </c>
      <c r="AO6" s="25" t="str">
        <f>+'1'!AQ6</f>
        <v>Hores/mes</v>
      </c>
      <c r="AP6" s="25"/>
      <c r="AQ6" s="25" t="str">
        <f>+'1'!AS6</f>
        <v>H/V</v>
      </c>
      <c r="AR6" s="25" t="str">
        <f>+'1'!AT6</f>
        <v>Hores/mes</v>
      </c>
      <c r="AS6" s="25"/>
      <c r="AT6" s="25" t="str">
        <f>+'1'!AV6</f>
        <v>H/V</v>
      </c>
      <c r="AU6" s="25" t="str">
        <f>+'1'!AW6</f>
        <v>Hores/mes</v>
      </c>
      <c r="AV6" s="25"/>
      <c r="AW6" s="25" t="str">
        <f>+'1'!AY6</f>
        <v>H/V</v>
      </c>
      <c r="AX6" s="25" t="str">
        <f>+'1'!AZ6</f>
        <v>Hores/mes</v>
      </c>
      <c r="AY6" s="25"/>
      <c r="AZ6" s="25" t="str">
        <f>+'1'!BB6</f>
        <v>H/V</v>
      </c>
      <c r="BA6" s="25" t="str">
        <f>+'1'!BC6</f>
        <v>Hores/mes</v>
      </c>
      <c r="BB6" s="28" t="s">
        <v>4</v>
      </c>
    </row>
    <row r="7" spans="1:54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29"/>
      <c r="AG7" s="29"/>
      <c r="AH7" s="30"/>
      <c r="AI7" s="31"/>
      <c r="AJ7" s="29"/>
      <c r="AK7" s="30"/>
      <c r="AL7" s="31"/>
      <c r="AM7" s="29"/>
      <c r="AN7" s="30"/>
      <c r="AO7" s="31"/>
      <c r="AP7" s="29"/>
      <c r="AQ7" s="30"/>
      <c r="AR7" s="31"/>
      <c r="AS7" s="29"/>
      <c r="AT7" s="30"/>
      <c r="AU7" s="31"/>
      <c r="AV7" s="29"/>
      <c r="AW7" s="30"/>
      <c r="AX7" s="31"/>
      <c r="AY7" s="29"/>
      <c r="AZ7" s="30"/>
      <c r="BA7" s="31"/>
      <c r="BB7" s="60"/>
    </row>
    <row r="8" spans="1:54" ht="24.6" customHeight="1">
      <c r="A8" s="32"/>
      <c r="B8" s="34" t="s">
        <v>477</v>
      </c>
      <c r="C8" s="34" t="s">
        <v>305</v>
      </c>
      <c r="D8" s="34" t="s">
        <v>478</v>
      </c>
      <c r="E8" s="35" t="s">
        <v>126</v>
      </c>
      <c r="F8" s="36">
        <v>105.31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:K60" si="1">IF(G8=0,"0",F8/G8)</f>
        <v>0</v>
      </c>
      <c r="L8" s="38">
        <f t="shared" ref="L8:L60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60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60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60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60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60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60" si="8">(IF($X8=7,$K8,)+IF($X8=21,$K8*3,)+IF($X8=42,$K8*6,0)+IF($X8=28,$K8*4,0)+IF($X8=14,$K8*2,))*S8</f>
        <v>0</v>
      </c>
      <c r="U8" s="42">
        <f t="shared" ref="U8:U60" si="9">SUM(+L8+M8+N8+O8+P8+R8+T8)</f>
        <v>0</v>
      </c>
      <c r="V8" s="43">
        <f t="shared" ref="V8:V60" si="10">+U8*4.345</f>
        <v>0</v>
      </c>
      <c r="W8" s="44">
        <f t="shared" ref="W8:W60" si="11">IF(V8="","",$W$4*V8)</f>
        <v>0</v>
      </c>
      <c r="X8" s="45">
        <f t="shared" ref="X8:X60" si="12">ROUND(J8/4.3452380952381,1)</f>
        <v>7</v>
      </c>
      <c r="Y8" s="46" t="s">
        <v>0</v>
      </c>
      <c r="Z8" s="39">
        <v>1</v>
      </c>
      <c r="AA8" s="47">
        <f t="shared" ref="AA8:AA60" si="13">+IF($Y8="M",$U8,IF($Y8="MT",$U8/2,IF(Y8="MN",$U8/2,IF($Y8="MTN",$U8/3,0))))*Z8</f>
        <v>0</v>
      </c>
      <c r="AB8" s="39">
        <v>1</v>
      </c>
      <c r="AC8" s="47">
        <f t="shared" ref="AC8:AC60" si="14">+IF($Y8="T",$U8,IF($Y8="MT",$U8/2,IF($Y8="TN",$U8/2,IF($Y8="MTN",$U8/3,0))))*AB8</f>
        <v>0</v>
      </c>
      <c r="AD8" s="39">
        <v>1</v>
      </c>
      <c r="AE8" s="47">
        <f t="shared" ref="AE8:AE60" si="15">+IF($Y8="N",$U8,IF($Y8="MN",$U8/2,IF($Y8="TN",$U8/2,IF($Y8="MTN",$U8/3,0))))*AD8</f>
        <v>0</v>
      </c>
      <c r="AF8" s="184"/>
      <c r="AG8" s="191">
        <f>+$AH$4</f>
        <v>12</v>
      </c>
      <c r="AH8" s="49">
        <f t="shared" ref="AH8" si="16">IF(AI$4=0,0,(AF8/AI$4))</f>
        <v>0</v>
      </c>
      <c r="AI8" s="50">
        <f t="shared" ref="AI8" si="17">IF(AI$4=0,0,(AH8*AH$4/12))</f>
        <v>0</v>
      </c>
      <c r="AJ8" s="184">
        <v>20</v>
      </c>
      <c r="AK8" s="49">
        <f t="shared" ref="AK8:AK60" si="18">IF(AL$4=0,0,(AJ8/AL$4))</f>
        <v>0</v>
      </c>
      <c r="AL8" s="50">
        <f t="shared" ref="AL8:AL60" si="19">IF(AL$4=0,0,(AK8*AK$4/12))</f>
        <v>0</v>
      </c>
      <c r="AM8" s="184">
        <v>105.31</v>
      </c>
      <c r="AN8" s="49">
        <f t="shared" ref="AN8:AN60" si="20">IF(AO$4=0,0,(AM8/AO$4))</f>
        <v>0</v>
      </c>
      <c r="AO8" s="50">
        <f t="shared" ref="AO8:AO60" si="21">IF(AO$4=0,0,(AN8*AN$4/12))</f>
        <v>0</v>
      </c>
      <c r="AP8" s="184"/>
      <c r="AQ8" s="49">
        <f t="shared" ref="AQ8:AQ60" si="22">IF(AR$4=0,0,(AP8/AR$4))</f>
        <v>0</v>
      </c>
      <c r="AR8" s="50">
        <f t="shared" ref="AR8:AR60" si="23">IF(AR$4=0,0,(AQ8*AQ$4/12))</f>
        <v>0</v>
      </c>
      <c r="AS8" s="62"/>
      <c r="AT8" s="49">
        <f t="shared" ref="AT8:AT60" si="24">IF(AU$4=0,0,(AS8/AU$4))</f>
        <v>0</v>
      </c>
      <c r="AU8" s="50">
        <f t="shared" ref="AU8:AU60" si="25">IF(AU$4=0,0,(AT8*AT$4/12))</f>
        <v>0</v>
      </c>
      <c r="AV8" s="184">
        <v>105.31</v>
      </c>
      <c r="AW8" s="49">
        <f t="shared" ref="AW8:AW60" si="26">IF(AX$4=0,0,(AV8/AX$4))</f>
        <v>0</v>
      </c>
      <c r="AX8" s="50">
        <f t="shared" ref="AX8:AX60" si="27">IF(AX$4=0,0,(AW8*AW$4/12))</f>
        <v>0</v>
      </c>
      <c r="AY8" s="184"/>
      <c r="AZ8" s="49">
        <f t="shared" ref="AZ8:AZ60" si="28">IF(BA$4=0,0,(AY8/BA$4))</f>
        <v>0</v>
      </c>
      <c r="BA8" s="50">
        <f t="shared" ref="BA8:BA60" si="29">IF(BA$4=0,0,(AZ8*AZ$4/12))</f>
        <v>0</v>
      </c>
      <c r="BB8" s="51">
        <f t="shared" ref="BB8:BB60" si="30">+AI8+AL8+AO8+AR8+AU8+AX8+BA8</f>
        <v>0</v>
      </c>
    </row>
    <row r="9" spans="1:54">
      <c r="A9" s="32"/>
      <c r="B9" s="34" t="s">
        <v>477</v>
      </c>
      <c r="C9" s="34" t="s">
        <v>305</v>
      </c>
      <c r="D9" s="34" t="s">
        <v>479</v>
      </c>
      <c r="E9" s="35" t="s">
        <v>399</v>
      </c>
      <c r="F9" s="36">
        <v>1000</v>
      </c>
      <c r="G9" s="72"/>
      <c r="H9" s="71" t="s">
        <v>90</v>
      </c>
      <c r="I9" s="73">
        <f>IF(H9=Tablas!$B$5,Tablas!$C$5,VLOOKUP(H9,Tablas!$B$5:$D$40,2,FALSE))</f>
        <v>19</v>
      </c>
      <c r="J9" s="70">
        <f>IF(I9=0,"",VLOOKUP(I9,Tablas!$C$5:$D$40,2,FALSE))</f>
        <v>21.72583333333333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44">
        <f t="shared" si="11"/>
        <v>0</v>
      </c>
      <c r="X9" s="45">
        <f t="shared" si="12"/>
        <v>5</v>
      </c>
      <c r="Y9" s="46" t="s">
        <v>0</v>
      </c>
      <c r="Z9" s="39">
        <v>1</v>
      </c>
      <c r="AA9" s="47">
        <f t="shared" si="13"/>
        <v>0</v>
      </c>
      <c r="AB9" s="39">
        <v>1</v>
      </c>
      <c r="AC9" s="47">
        <f t="shared" si="14"/>
        <v>0</v>
      </c>
      <c r="AD9" s="39">
        <v>1</v>
      </c>
      <c r="AE9" s="47">
        <f t="shared" si="15"/>
        <v>0</v>
      </c>
      <c r="AF9" s="184"/>
      <c r="AG9" s="191">
        <f t="shared" ref="AG9:AG60" si="31">+$AH$4</f>
        <v>12</v>
      </c>
      <c r="AH9" s="49">
        <f t="shared" ref="AH9:AH17" si="32">IF(AI$4=0,0,(AF9/AI$4))</f>
        <v>0</v>
      </c>
      <c r="AI9" s="50">
        <f t="shared" ref="AI9:AI17" si="33">IF(AI$4=0,0,(AH9*AH$4/12))</f>
        <v>0</v>
      </c>
      <c r="AJ9" s="184"/>
      <c r="AK9" s="49">
        <f t="shared" si="18"/>
        <v>0</v>
      </c>
      <c r="AL9" s="50">
        <f t="shared" si="19"/>
        <v>0</v>
      </c>
      <c r="AM9" s="184">
        <v>1000</v>
      </c>
      <c r="AN9" s="49">
        <f t="shared" si="20"/>
        <v>0</v>
      </c>
      <c r="AO9" s="50">
        <f t="shared" si="21"/>
        <v>0</v>
      </c>
      <c r="AP9" s="184"/>
      <c r="AQ9" s="49">
        <f t="shared" si="22"/>
        <v>0</v>
      </c>
      <c r="AR9" s="50">
        <f t="shared" si="23"/>
        <v>0</v>
      </c>
      <c r="AS9" s="62"/>
      <c r="AT9" s="49">
        <f t="shared" si="24"/>
        <v>0</v>
      </c>
      <c r="AU9" s="50">
        <f t="shared" si="25"/>
        <v>0</v>
      </c>
      <c r="AV9" s="184">
        <v>1000</v>
      </c>
      <c r="AW9" s="49">
        <f t="shared" si="26"/>
        <v>0</v>
      </c>
      <c r="AX9" s="50">
        <f t="shared" si="27"/>
        <v>0</v>
      </c>
      <c r="AY9" s="184"/>
      <c r="AZ9" s="49">
        <f t="shared" si="28"/>
        <v>0</v>
      </c>
      <c r="BA9" s="50">
        <f t="shared" si="29"/>
        <v>0</v>
      </c>
      <c r="BB9" s="51">
        <f t="shared" si="30"/>
        <v>0</v>
      </c>
    </row>
    <row r="10" spans="1:54">
      <c r="A10" s="32"/>
      <c r="B10" s="34" t="s">
        <v>477</v>
      </c>
      <c r="C10" s="34" t="s">
        <v>305</v>
      </c>
      <c r="D10" s="34" t="s">
        <v>480</v>
      </c>
      <c r="E10" s="35" t="s">
        <v>399</v>
      </c>
      <c r="F10" s="36">
        <v>230</v>
      </c>
      <c r="G10" s="72"/>
      <c r="H10" s="71" t="s">
        <v>90</v>
      </c>
      <c r="I10" s="73">
        <f>IF(H10=Tablas!$B$5,Tablas!$C$5,VLOOKUP(H10,Tablas!$B$5:$D$40,2,FALSE))</f>
        <v>19</v>
      </c>
      <c r="J10" s="70">
        <f>IF(I10=0,"",VLOOKUP(I10,Tablas!$C$5:$D$40,2,FALSE))</f>
        <v>21.72583333333333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44">
        <f t="shared" si="11"/>
        <v>0</v>
      </c>
      <c r="X10" s="45">
        <f t="shared" si="12"/>
        <v>5</v>
      </c>
      <c r="Y10" s="46" t="s">
        <v>0</v>
      </c>
      <c r="Z10" s="39">
        <v>1</v>
      </c>
      <c r="AA10" s="47">
        <f t="shared" si="13"/>
        <v>0</v>
      </c>
      <c r="AB10" s="39">
        <v>1</v>
      </c>
      <c r="AC10" s="47">
        <f t="shared" si="14"/>
        <v>0</v>
      </c>
      <c r="AD10" s="39">
        <v>1</v>
      </c>
      <c r="AE10" s="47">
        <f t="shared" si="15"/>
        <v>0</v>
      </c>
      <c r="AF10" s="184"/>
      <c r="AG10" s="191">
        <f t="shared" si="31"/>
        <v>12</v>
      </c>
      <c r="AH10" s="49">
        <f t="shared" si="32"/>
        <v>0</v>
      </c>
      <c r="AI10" s="50">
        <f t="shared" si="33"/>
        <v>0</v>
      </c>
      <c r="AJ10" s="184"/>
      <c r="AK10" s="49">
        <f t="shared" si="18"/>
        <v>0</v>
      </c>
      <c r="AL10" s="50">
        <f t="shared" si="19"/>
        <v>0</v>
      </c>
      <c r="AM10" s="184">
        <v>230</v>
      </c>
      <c r="AN10" s="49">
        <f t="shared" si="20"/>
        <v>0</v>
      </c>
      <c r="AO10" s="50">
        <f t="shared" si="21"/>
        <v>0</v>
      </c>
      <c r="AP10" s="184"/>
      <c r="AQ10" s="49">
        <f t="shared" si="22"/>
        <v>0</v>
      </c>
      <c r="AR10" s="50">
        <f t="shared" si="23"/>
        <v>0</v>
      </c>
      <c r="AS10" s="62"/>
      <c r="AT10" s="49">
        <f t="shared" si="24"/>
        <v>0</v>
      </c>
      <c r="AU10" s="50">
        <f t="shared" si="25"/>
        <v>0</v>
      </c>
      <c r="AV10" s="184">
        <v>230</v>
      </c>
      <c r="AW10" s="49">
        <f t="shared" si="26"/>
        <v>0</v>
      </c>
      <c r="AX10" s="50">
        <f t="shared" si="27"/>
        <v>0</v>
      </c>
      <c r="AY10" s="184"/>
      <c r="AZ10" s="49">
        <f t="shared" si="28"/>
        <v>0</v>
      </c>
      <c r="BA10" s="50">
        <f t="shared" si="29"/>
        <v>0</v>
      </c>
      <c r="BB10" s="51">
        <f t="shared" si="30"/>
        <v>0</v>
      </c>
    </row>
    <row r="11" spans="1:54">
      <c r="A11" s="32"/>
      <c r="B11" s="34" t="s">
        <v>477</v>
      </c>
      <c r="C11" s="34" t="s">
        <v>305</v>
      </c>
      <c r="D11" s="34" t="s">
        <v>397</v>
      </c>
      <c r="E11" s="35" t="s">
        <v>154</v>
      </c>
      <c r="F11" s="36">
        <v>57.16</v>
      </c>
      <c r="G11" s="72"/>
      <c r="H11" s="71" t="s">
        <v>90</v>
      </c>
      <c r="I11" s="73">
        <f>IF(H11=Tablas!$B$5,Tablas!$C$5,VLOOKUP(H11,Tablas!$B$5:$D$40,2,FALSE))</f>
        <v>19</v>
      </c>
      <c r="J11" s="70">
        <f>IF(I11=0,"",VLOOKUP(I11,Tablas!$C$5:$D$40,2,FALSE))</f>
        <v>21.72583333333333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44">
        <f t="shared" si="11"/>
        <v>0</v>
      </c>
      <c r="X11" s="45">
        <f t="shared" si="12"/>
        <v>5</v>
      </c>
      <c r="Y11" s="46" t="s">
        <v>0</v>
      </c>
      <c r="Z11" s="39">
        <v>1</v>
      </c>
      <c r="AA11" s="47">
        <f t="shared" si="13"/>
        <v>0</v>
      </c>
      <c r="AB11" s="39">
        <v>1</v>
      </c>
      <c r="AC11" s="47">
        <f t="shared" si="14"/>
        <v>0</v>
      </c>
      <c r="AD11" s="39">
        <v>1</v>
      </c>
      <c r="AE11" s="47">
        <f t="shared" si="15"/>
        <v>0</v>
      </c>
      <c r="AF11" s="184"/>
      <c r="AG11" s="191">
        <f t="shared" si="31"/>
        <v>12</v>
      </c>
      <c r="AH11" s="49">
        <f t="shared" si="32"/>
        <v>0</v>
      </c>
      <c r="AI11" s="50">
        <f t="shared" si="33"/>
        <v>0</v>
      </c>
      <c r="AJ11" s="184"/>
      <c r="AK11" s="49">
        <f t="shared" si="18"/>
        <v>0</v>
      </c>
      <c r="AL11" s="50">
        <f t="shared" si="19"/>
        <v>0</v>
      </c>
      <c r="AM11" s="184">
        <v>57.16</v>
      </c>
      <c r="AN11" s="49">
        <f t="shared" si="20"/>
        <v>0</v>
      </c>
      <c r="AO11" s="50">
        <f t="shared" si="21"/>
        <v>0</v>
      </c>
      <c r="AP11" s="184"/>
      <c r="AQ11" s="49">
        <f t="shared" si="22"/>
        <v>0</v>
      </c>
      <c r="AR11" s="50">
        <f t="shared" si="23"/>
        <v>0</v>
      </c>
      <c r="AS11" s="62"/>
      <c r="AT11" s="49">
        <f t="shared" si="24"/>
        <v>0</v>
      </c>
      <c r="AU11" s="50">
        <f t="shared" si="25"/>
        <v>0</v>
      </c>
      <c r="AV11" s="184">
        <v>57.16</v>
      </c>
      <c r="AW11" s="49">
        <f t="shared" si="26"/>
        <v>0</v>
      </c>
      <c r="AX11" s="50">
        <f t="shared" si="27"/>
        <v>0</v>
      </c>
      <c r="AY11" s="184"/>
      <c r="AZ11" s="49">
        <f t="shared" si="28"/>
        <v>0</v>
      </c>
      <c r="BA11" s="50">
        <f t="shared" si="29"/>
        <v>0</v>
      </c>
      <c r="BB11" s="51">
        <f t="shared" si="30"/>
        <v>0</v>
      </c>
    </row>
    <row r="12" spans="1:54">
      <c r="A12" s="32"/>
      <c r="B12" s="34" t="s">
        <v>477</v>
      </c>
      <c r="C12" s="34" t="s">
        <v>305</v>
      </c>
      <c r="D12" s="34" t="s">
        <v>159</v>
      </c>
      <c r="E12" s="35" t="s">
        <v>126</v>
      </c>
      <c r="F12" s="36">
        <v>103.69</v>
      </c>
      <c r="G12" s="72"/>
      <c r="H12" s="71" t="s">
        <v>101</v>
      </c>
      <c r="I12" s="73">
        <f>IF(H12=Tablas!$B$5,Tablas!$C$5,VLOOKUP(H12,Tablas!$B$5:$D$40,2,FALSE))</f>
        <v>7</v>
      </c>
      <c r="J12" s="70">
        <f>IF(I12=0,"",VLOOKUP(I12,Tablas!$C$5:$D$40,2,FALSE))</f>
        <v>30.416666666666668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44">
        <f t="shared" si="11"/>
        <v>0</v>
      </c>
      <c r="X12" s="45">
        <f t="shared" si="12"/>
        <v>7</v>
      </c>
      <c r="Y12" s="46" t="s">
        <v>0</v>
      </c>
      <c r="Z12" s="39">
        <v>1</v>
      </c>
      <c r="AA12" s="47">
        <f t="shared" si="13"/>
        <v>0</v>
      </c>
      <c r="AB12" s="39">
        <v>1</v>
      </c>
      <c r="AC12" s="47">
        <f t="shared" si="14"/>
        <v>0</v>
      </c>
      <c r="AD12" s="39">
        <v>1</v>
      </c>
      <c r="AE12" s="47">
        <f t="shared" si="15"/>
        <v>0</v>
      </c>
      <c r="AF12" s="184"/>
      <c r="AG12" s="191">
        <f t="shared" si="31"/>
        <v>12</v>
      </c>
      <c r="AH12" s="49">
        <f t="shared" si="32"/>
        <v>0</v>
      </c>
      <c r="AI12" s="50">
        <f t="shared" si="33"/>
        <v>0</v>
      </c>
      <c r="AJ12" s="184"/>
      <c r="AK12" s="49">
        <f t="shared" si="18"/>
        <v>0</v>
      </c>
      <c r="AL12" s="50">
        <f t="shared" si="19"/>
        <v>0</v>
      </c>
      <c r="AM12" s="184">
        <v>103.69</v>
      </c>
      <c r="AN12" s="49">
        <f t="shared" si="20"/>
        <v>0</v>
      </c>
      <c r="AO12" s="50">
        <f t="shared" si="21"/>
        <v>0</v>
      </c>
      <c r="AP12" s="184"/>
      <c r="AQ12" s="49">
        <f t="shared" si="22"/>
        <v>0</v>
      </c>
      <c r="AR12" s="50">
        <f t="shared" si="23"/>
        <v>0</v>
      </c>
      <c r="AS12" s="62"/>
      <c r="AT12" s="49">
        <f t="shared" si="24"/>
        <v>0</v>
      </c>
      <c r="AU12" s="50">
        <f t="shared" si="25"/>
        <v>0</v>
      </c>
      <c r="AV12" s="184">
        <v>103.69</v>
      </c>
      <c r="AW12" s="49">
        <f t="shared" si="26"/>
        <v>0</v>
      </c>
      <c r="AX12" s="50">
        <f t="shared" si="27"/>
        <v>0</v>
      </c>
      <c r="AY12" s="184"/>
      <c r="AZ12" s="49">
        <f t="shared" si="28"/>
        <v>0</v>
      </c>
      <c r="BA12" s="50">
        <f t="shared" si="29"/>
        <v>0</v>
      </c>
      <c r="BB12" s="51">
        <f t="shared" si="30"/>
        <v>0</v>
      </c>
    </row>
    <row r="13" spans="1:54">
      <c r="A13" s="32"/>
      <c r="B13" s="34" t="s">
        <v>477</v>
      </c>
      <c r="C13" s="34" t="s">
        <v>305</v>
      </c>
      <c r="D13" s="34" t="s">
        <v>398</v>
      </c>
      <c r="E13" s="35" t="s">
        <v>126</v>
      </c>
      <c r="F13" s="36">
        <v>25.12</v>
      </c>
      <c r="G13" s="72"/>
      <c r="H13" s="71" t="s">
        <v>101</v>
      </c>
      <c r="I13" s="73">
        <f>IF(H13=Tablas!$B$5,Tablas!$C$5,VLOOKUP(H13,Tablas!$B$5:$D$40,2,FALSE))</f>
        <v>7</v>
      </c>
      <c r="J13" s="70">
        <f>IF(I13=0,"",VLOOKUP(I13,Tablas!$C$5:$D$40,2,FALSE))</f>
        <v>30.416666666666668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44">
        <f t="shared" si="11"/>
        <v>0</v>
      </c>
      <c r="X13" s="45">
        <f t="shared" si="12"/>
        <v>7</v>
      </c>
      <c r="Y13" s="46" t="s">
        <v>0</v>
      </c>
      <c r="Z13" s="39">
        <v>1</v>
      </c>
      <c r="AA13" s="47">
        <f t="shared" si="13"/>
        <v>0</v>
      </c>
      <c r="AB13" s="39">
        <v>1</v>
      </c>
      <c r="AC13" s="47">
        <f t="shared" si="14"/>
        <v>0</v>
      </c>
      <c r="AD13" s="39">
        <v>1</v>
      </c>
      <c r="AE13" s="47">
        <f t="shared" si="15"/>
        <v>0</v>
      </c>
      <c r="AF13" s="184"/>
      <c r="AG13" s="191">
        <f t="shared" si="31"/>
        <v>12</v>
      </c>
      <c r="AH13" s="49">
        <f t="shared" si="32"/>
        <v>0</v>
      </c>
      <c r="AI13" s="50">
        <f t="shared" si="33"/>
        <v>0</v>
      </c>
      <c r="AJ13" s="184"/>
      <c r="AK13" s="49">
        <f t="shared" si="18"/>
        <v>0</v>
      </c>
      <c r="AL13" s="50">
        <f t="shared" si="19"/>
        <v>0</v>
      </c>
      <c r="AM13" s="184">
        <v>25.12</v>
      </c>
      <c r="AN13" s="49">
        <f t="shared" si="20"/>
        <v>0</v>
      </c>
      <c r="AO13" s="50">
        <f t="shared" si="21"/>
        <v>0</v>
      </c>
      <c r="AP13" s="184"/>
      <c r="AQ13" s="49">
        <f t="shared" si="22"/>
        <v>0</v>
      </c>
      <c r="AR13" s="50">
        <f t="shared" si="23"/>
        <v>0</v>
      </c>
      <c r="AS13" s="62"/>
      <c r="AT13" s="49">
        <f t="shared" si="24"/>
        <v>0</v>
      </c>
      <c r="AU13" s="50">
        <f t="shared" si="25"/>
        <v>0</v>
      </c>
      <c r="AV13" s="184">
        <v>25.12</v>
      </c>
      <c r="AW13" s="49">
        <f t="shared" si="26"/>
        <v>0</v>
      </c>
      <c r="AX13" s="50">
        <f t="shared" si="27"/>
        <v>0</v>
      </c>
      <c r="AY13" s="184"/>
      <c r="AZ13" s="49">
        <f t="shared" si="28"/>
        <v>0</v>
      </c>
      <c r="BA13" s="50">
        <f t="shared" si="29"/>
        <v>0</v>
      </c>
      <c r="BB13" s="51">
        <f t="shared" si="30"/>
        <v>0</v>
      </c>
    </row>
    <row r="14" spans="1:54">
      <c r="A14" s="32"/>
      <c r="B14" s="34" t="s">
        <v>477</v>
      </c>
      <c r="C14" s="34" t="s">
        <v>305</v>
      </c>
      <c r="D14" s="34" t="s">
        <v>481</v>
      </c>
      <c r="E14" s="35" t="s">
        <v>154</v>
      </c>
      <c r="F14" s="36">
        <v>221</v>
      </c>
      <c r="G14" s="72"/>
      <c r="H14" s="71" t="s">
        <v>90</v>
      </c>
      <c r="I14" s="73">
        <f>IF(H14=Tablas!$B$5,Tablas!$C$5,VLOOKUP(H14,Tablas!$B$5:$D$40,2,FALSE))</f>
        <v>19</v>
      </c>
      <c r="J14" s="70">
        <f>IF(I14=0,"",VLOOKUP(I14,Tablas!$C$5:$D$40,2,FALSE))</f>
        <v>21.72583333333333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44">
        <f t="shared" si="11"/>
        <v>0</v>
      </c>
      <c r="X14" s="45">
        <f t="shared" si="12"/>
        <v>5</v>
      </c>
      <c r="Y14" s="46" t="s">
        <v>0</v>
      </c>
      <c r="Z14" s="39">
        <v>1</v>
      </c>
      <c r="AA14" s="47">
        <f t="shared" si="13"/>
        <v>0</v>
      </c>
      <c r="AB14" s="39">
        <v>1</v>
      </c>
      <c r="AC14" s="47">
        <f t="shared" si="14"/>
        <v>0</v>
      </c>
      <c r="AD14" s="39">
        <v>1</v>
      </c>
      <c r="AE14" s="47">
        <f t="shared" si="15"/>
        <v>0</v>
      </c>
      <c r="AF14" s="184"/>
      <c r="AG14" s="191">
        <f t="shared" si="31"/>
        <v>12</v>
      </c>
      <c r="AH14" s="49">
        <f t="shared" si="32"/>
        <v>0</v>
      </c>
      <c r="AI14" s="50">
        <f t="shared" si="33"/>
        <v>0</v>
      </c>
      <c r="AJ14" s="184"/>
      <c r="AK14" s="49">
        <f t="shared" si="18"/>
        <v>0</v>
      </c>
      <c r="AL14" s="50">
        <f t="shared" si="19"/>
        <v>0</v>
      </c>
      <c r="AM14" s="184"/>
      <c r="AN14" s="49">
        <f t="shared" si="20"/>
        <v>0</v>
      </c>
      <c r="AO14" s="50">
        <f t="shared" si="21"/>
        <v>0</v>
      </c>
      <c r="AP14" s="184"/>
      <c r="AQ14" s="49">
        <f t="shared" si="22"/>
        <v>0</v>
      </c>
      <c r="AR14" s="50">
        <f t="shared" si="23"/>
        <v>0</v>
      </c>
      <c r="AS14" s="62"/>
      <c r="AT14" s="49">
        <f t="shared" si="24"/>
        <v>0</v>
      </c>
      <c r="AU14" s="50">
        <f t="shared" si="25"/>
        <v>0</v>
      </c>
      <c r="AV14" s="184"/>
      <c r="AW14" s="49">
        <f t="shared" si="26"/>
        <v>0</v>
      </c>
      <c r="AX14" s="50">
        <f t="shared" si="27"/>
        <v>0</v>
      </c>
      <c r="AY14" s="184"/>
      <c r="AZ14" s="49">
        <f t="shared" si="28"/>
        <v>0</v>
      </c>
      <c r="BA14" s="50">
        <f t="shared" si="29"/>
        <v>0</v>
      </c>
      <c r="BB14" s="51">
        <f t="shared" si="30"/>
        <v>0</v>
      </c>
    </row>
    <row r="15" spans="1:54">
      <c r="A15" s="32"/>
      <c r="B15" s="34" t="s">
        <v>477</v>
      </c>
      <c r="C15" s="34" t="s">
        <v>305</v>
      </c>
      <c r="D15" s="34" t="s">
        <v>310</v>
      </c>
      <c r="E15" s="35" t="s">
        <v>154</v>
      </c>
      <c r="F15" s="36">
        <v>87</v>
      </c>
      <c r="G15" s="72"/>
      <c r="H15" s="71" t="s">
        <v>91</v>
      </c>
      <c r="I15" s="73">
        <f>IF(H15=Tablas!$B$5,Tablas!$C$5,VLOOKUP(H15,Tablas!$B$5:$D$40,2,FALSE))</f>
        <v>26</v>
      </c>
      <c r="J15" s="70">
        <f>IF(I15=0,"",VLOOKUP(I15,Tablas!$C$5:$D$40,2,FALSE))</f>
        <v>4.3452380952380958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44">
        <f t="shared" si="11"/>
        <v>0</v>
      </c>
      <c r="X15" s="45">
        <f t="shared" si="12"/>
        <v>1</v>
      </c>
      <c r="Y15" s="46" t="s">
        <v>0</v>
      </c>
      <c r="Z15" s="39">
        <v>1</v>
      </c>
      <c r="AA15" s="47">
        <f t="shared" si="13"/>
        <v>0</v>
      </c>
      <c r="AB15" s="39">
        <v>1</v>
      </c>
      <c r="AC15" s="47">
        <f t="shared" si="14"/>
        <v>0</v>
      </c>
      <c r="AD15" s="39">
        <v>1</v>
      </c>
      <c r="AE15" s="47">
        <f t="shared" si="15"/>
        <v>0</v>
      </c>
      <c r="AF15" s="184"/>
      <c r="AG15" s="191">
        <f t="shared" si="31"/>
        <v>12</v>
      </c>
      <c r="AH15" s="49">
        <f t="shared" si="32"/>
        <v>0</v>
      </c>
      <c r="AI15" s="50">
        <f t="shared" si="33"/>
        <v>0</v>
      </c>
      <c r="AJ15" s="184"/>
      <c r="AK15" s="49">
        <f t="shared" si="18"/>
        <v>0</v>
      </c>
      <c r="AL15" s="50">
        <f t="shared" si="19"/>
        <v>0</v>
      </c>
      <c r="AM15" s="184">
        <v>87</v>
      </c>
      <c r="AN15" s="49">
        <f t="shared" si="20"/>
        <v>0</v>
      </c>
      <c r="AO15" s="50">
        <f t="shared" si="21"/>
        <v>0</v>
      </c>
      <c r="AP15" s="184"/>
      <c r="AQ15" s="49">
        <f t="shared" si="22"/>
        <v>0</v>
      </c>
      <c r="AR15" s="50">
        <f t="shared" si="23"/>
        <v>0</v>
      </c>
      <c r="AS15" s="62"/>
      <c r="AT15" s="49">
        <f t="shared" si="24"/>
        <v>0</v>
      </c>
      <c r="AU15" s="50">
        <f t="shared" si="25"/>
        <v>0</v>
      </c>
      <c r="AV15" s="184">
        <v>87</v>
      </c>
      <c r="AW15" s="49">
        <f t="shared" si="26"/>
        <v>0</v>
      </c>
      <c r="AX15" s="50">
        <f t="shared" si="27"/>
        <v>0</v>
      </c>
      <c r="AY15" s="184"/>
      <c r="AZ15" s="49">
        <f t="shared" si="28"/>
        <v>0</v>
      </c>
      <c r="BA15" s="50">
        <f t="shared" si="29"/>
        <v>0</v>
      </c>
      <c r="BB15" s="51">
        <f t="shared" si="30"/>
        <v>0</v>
      </c>
    </row>
    <row r="16" spans="1:54">
      <c r="A16" s="32"/>
      <c r="B16" s="34" t="s">
        <v>477</v>
      </c>
      <c r="C16" s="34" t="s">
        <v>305</v>
      </c>
      <c r="D16" s="34" t="s">
        <v>482</v>
      </c>
      <c r="E16" s="35" t="s">
        <v>154</v>
      </c>
      <c r="F16" s="36">
        <v>13.26</v>
      </c>
      <c r="G16" s="72"/>
      <c r="H16" s="71" t="s">
        <v>16</v>
      </c>
      <c r="I16" s="73">
        <f>IF(H16=Tablas!$B$5,Tablas!$C$5,VLOOKUP(H16,Tablas!$B$5:$D$40,2,FALSE))</f>
        <v>29</v>
      </c>
      <c r="J16" s="70">
        <f>IF(I16=0,"",VLOOKUP(I16,Tablas!$C$5:$D$40,2,FALSE))</f>
        <v>1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44">
        <f t="shared" si="11"/>
        <v>0</v>
      </c>
      <c r="X16" s="45">
        <f t="shared" si="12"/>
        <v>0.2</v>
      </c>
      <c r="Y16" s="46" t="s">
        <v>0</v>
      </c>
      <c r="Z16" s="39">
        <v>1</v>
      </c>
      <c r="AA16" s="47">
        <f t="shared" si="13"/>
        <v>0</v>
      </c>
      <c r="AB16" s="39">
        <v>1</v>
      </c>
      <c r="AC16" s="47">
        <f t="shared" si="14"/>
        <v>0</v>
      </c>
      <c r="AD16" s="39">
        <v>1</v>
      </c>
      <c r="AE16" s="47">
        <f t="shared" si="15"/>
        <v>0</v>
      </c>
      <c r="AF16" s="184"/>
      <c r="AG16" s="191">
        <f t="shared" si="31"/>
        <v>12</v>
      </c>
      <c r="AH16" s="49">
        <f t="shared" si="32"/>
        <v>0</v>
      </c>
      <c r="AI16" s="50">
        <f t="shared" si="33"/>
        <v>0</v>
      </c>
      <c r="AJ16" s="184"/>
      <c r="AK16" s="49">
        <f t="shared" si="18"/>
        <v>0</v>
      </c>
      <c r="AL16" s="50">
        <f t="shared" si="19"/>
        <v>0</v>
      </c>
      <c r="AM16" s="184">
        <v>13.26</v>
      </c>
      <c r="AN16" s="49">
        <f t="shared" si="20"/>
        <v>0</v>
      </c>
      <c r="AO16" s="50">
        <f t="shared" si="21"/>
        <v>0</v>
      </c>
      <c r="AP16" s="184"/>
      <c r="AQ16" s="49">
        <f t="shared" si="22"/>
        <v>0</v>
      </c>
      <c r="AR16" s="50">
        <f t="shared" si="23"/>
        <v>0</v>
      </c>
      <c r="AS16" s="62"/>
      <c r="AT16" s="49">
        <f t="shared" si="24"/>
        <v>0</v>
      </c>
      <c r="AU16" s="50">
        <f t="shared" si="25"/>
        <v>0</v>
      </c>
      <c r="AV16" s="184">
        <v>13.26</v>
      </c>
      <c r="AW16" s="49">
        <f t="shared" si="26"/>
        <v>0</v>
      </c>
      <c r="AX16" s="50">
        <f t="shared" si="27"/>
        <v>0</v>
      </c>
      <c r="AY16" s="184"/>
      <c r="AZ16" s="49">
        <f t="shared" si="28"/>
        <v>0</v>
      </c>
      <c r="BA16" s="50">
        <f t="shared" si="29"/>
        <v>0</v>
      </c>
      <c r="BB16" s="51">
        <f t="shared" si="30"/>
        <v>0</v>
      </c>
    </row>
    <row r="17" spans="1:54">
      <c r="A17" s="32"/>
      <c r="B17" s="34" t="s">
        <v>477</v>
      </c>
      <c r="C17" s="34" t="s">
        <v>305</v>
      </c>
      <c r="D17" s="34" t="s">
        <v>467</v>
      </c>
      <c r="E17" s="35" t="s">
        <v>126</v>
      </c>
      <c r="F17" s="36">
        <v>8.26</v>
      </c>
      <c r="G17" s="72"/>
      <c r="H17" s="71" t="s">
        <v>101</v>
      </c>
      <c r="I17" s="73">
        <f>IF(H17=Tablas!$B$5,Tablas!$C$5,VLOOKUP(H17,Tablas!$B$5:$D$40,2,FALSE))</f>
        <v>7</v>
      </c>
      <c r="J17" s="70">
        <f>IF(I17=0,"",VLOOKUP(I17,Tablas!$C$5:$D$40,2,FALSE))</f>
        <v>30.416666666666668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44">
        <f t="shared" si="11"/>
        <v>0</v>
      </c>
      <c r="X17" s="45">
        <f t="shared" si="12"/>
        <v>7</v>
      </c>
      <c r="Y17" s="46" t="s">
        <v>0</v>
      </c>
      <c r="Z17" s="39">
        <v>1</v>
      </c>
      <c r="AA17" s="47">
        <f t="shared" si="13"/>
        <v>0</v>
      </c>
      <c r="AB17" s="39">
        <v>1</v>
      </c>
      <c r="AC17" s="47">
        <f t="shared" si="14"/>
        <v>0</v>
      </c>
      <c r="AD17" s="39">
        <v>1</v>
      </c>
      <c r="AE17" s="47">
        <f t="shared" si="15"/>
        <v>0</v>
      </c>
      <c r="AF17" s="184"/>
      <c r="AG17" s="191">
        <f t="shared" si="31"/>
        <v>12</v>
      </c>
      <c r="AH17" s="49">
        <f t="shared" si="32"/>
        <v>0</v>
      </c>
      <c r="AI17" s="50">
        <f t="shared" si="33"/>
        <v>0</v>
      </c>
      <c r="AJ17" s="184"/>
      <c r="AK17" s="49">
        <f t="shared" si="18"/>
        <v>0</v>
      </c>
      <c r="AL17" s="50">
        <f t="shared" si="19"/>
        <v>0</v>
      </c>
      <c r="AM17" s="184">
        <v>8.26</v>
      </c>
      <c r="AN17" s="49">
        <f t="shared" si="20"/>
        <v>0</v>
      </c>
      <c r="AO17" s="50">
        <f t="shared" si="21"/>
        <v>0</v>
      </c>
      <c r="AP17" s="184"/>
      <c r="AQ17" s="49">
        <f t="shared" si="22"/>
        <v>0</v>
      </c>
      <c r="AR17" s="50">
        <f t="shared" si="23"/>
        <v>0</v>
      </c>
      <c r="AS17" s="62"/>
      <c r="AT17" s="49">
        <f t="shared" si="24"/>
        <v>0</v>
      </c>
      <c r="AU17" s="50">
        <f t="shared" si="25"/>
        <v>0</v>
      </c>
      <c r="AV17" s="184">
        <v>8.26</v>
      </c>
      <c r="AW17" s="49">
        <f t="shared" si="26"/>
        <v>0</v>
      </c>
      <c r="AX17" s="50">
        <f t="shared" si="27"/>
        <v>0</v>
      </c>
      <c r="AY17" s="184"/>
      <c r="AZ17" s="49">
        <f t="shared" si="28"/>
        <v>0</v>
      </c>
      <c r="BA17" s="50">
        <f t="shared" si="29"/>
        <v>0</v>
      </c>
      <c r="BB17" s="51">
        <f t="shared" si="30"/>
        <v>0</v>
      </c>
    </row>
    <row r="18" spans="1:54" hidden="1">
      <c r="A18" s="32"/>
      <c r="B18" s="61"/>
      <c r="C18" s="33"/>
      <c r="D18" s="34"/>
      <c r="E18" s="35"/>
      <c r="F18" s="36"/>
      <c r="G18" s="72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44">
        <f t="shared" si="11"/>
        <v>0</v>
      </c>
      <c r="X18" s="45">
        <f t="shared" si="12"/>
        <v>0</v>
      </c>
      <c r="Y18" s="46" t="s">
        <v>0</v>
      </c>
      <c r="Z18" s="39">
        <v>1</v>
      </c>
      <c r="AA18" s="47">
        <f t="shared" si="13"/>
        <v>0</v>
      </c>
      <c r="AB18" s="39">
        <v>1</v>
      </c>
      <c r="AC18" s="47">
        <f t="shared" si="14"/>
        <v>0</v>
      </c>
      <c r="AD18" s="39">
        <v>1</v>
      </c>
      <c r="AE18" s="47">
        <f t="shared" si="15"/>
        <v>0</v>
      </c>
      <c r="AF18" s="184"/>
      <c r="AG18" s="191">
        <f t="shared" si="31"/>
        <v>12</v>
      </c>
      <c r="AH18" s="49">
        <f t="shared" ref="AH18:AH60" si="34">IF(AI$4=0,0,(AF18/AI$4))</f>
        <v>0</v>
      </c>
      <c r="AI18" s="50">
        <f t="shared" ref="AI18:AI60" si="35">IF(AI$4=0,0,(AH18*AH$4/12))</f>
        <v>0</v>
      </c>
      <c r="AJ18" s="184"/>
      <c r="AK18" s="49">
        <f t="shared" si="18"/>
        <v>0</v>
      </c>
      <c r="AL18" s="50">
        <f t="shared" si="19"/>
        <v>0</v>
      </c>
      <c r="AM18" s="184"/>
      <c r="AN18" s="49">
        <f t="shared" si="20"/>
        <v>0</v>
      </c>
      <c r="AO18" s="50">
        <f t="shared" si="21"/>
        <v>0</v>
      </c>
      <c r="AP18" s="184"/>
      <c r="AQ18" s="49">
        <f t="shared" si="22"/>
        <v>0</v>
      </c>
      <c r="AR18" s="50">
        <f t="shared" si="23"/>
        <v>0</v>
      </c>
      <c r="AS18" s="62"/>
      <c r="AT18" s="49">
        <f t="shared" si="24"/>
        <v>0</v>
      </c>
      <c r="AU18" s="50">
        <f t="shared" si="25"/>
        <v>0</v>
      </c>
      <c r="AV18" s="184"/>
      <c r="AW18" s="49">
        <f t="shared" si="26"/>
        <v>0</v>
      </c>
      <c r="AX18" s="50">
        <f t="shared" si="27"/>
        <v>0</v>
      </c>
      <c r="AY18" s="184"/>
      <c r="AZ18" s="49">
        <f t="shared" si="28"/>
        <v>0</v>
      </c>
      <c r="BA18" s="50">
        <f t="shared" si="29"/>
        <v>0</v>
      </c>
      <c r="BB18" s="51">
        <f t="shared" si="30"/>
        <v>0</v>
      </c>
    </row>
    <row r="19" spans="1:54" hidden="1">
      <c r="A19" s="32"/>
      <c r="B19" s="61"/>
      <c r="C19" s="33"/>
      <c r="D19" s="34"/>
      <c r="E19" s="35"/>
      <c r="F19" s="36"/>
      <c r="G19" s="72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44">
        <f t="shared" si="11"/>
        <v>0</v>
      </c>
      <c r="X19" s="45">
        <f t="shared" si="12"/>
        <v>0</v>
      </c>
      <c r="Y19" s="46" t="s">
        <v>78</v>
      </c>
      <c r="Z19" s="39">
        <v>1</v>
      </c>
      <c r="AA19" s="47">
        <f t="shared" si="13"/>
        <v>0</v>
      </c>
      <c r="AB19" s="39">
        <v>1</v>
      </c>
      <c r="AC19" s="47">
        <f t="shared" si="14"/>
        <v>0</v>
      </c>
      <c r="AD19" s="39">
        <v>1</v>
      </c>
      <c r="AE19" s="47">
        <f t="shared" si="15"/>
        <v>0</v>
      </c>
      <c r="AF19" s="184"/>
      <c r="AG19" s="191">
        <f t="shared" si="31"/>
        <v>12</v>
      </c>
      <c r="AH19" s="49">
        <f t="shared" si="34"/>
        <v>0</v>
      </c>
      <c r="AI19" s="50">
        <f t="shared" si="35"/>
        <v>0</v>
      </c>
      <c r="AJ19" s="184"/>
      <c r="AK19" s="49">
        <f t="shared" si="18"/>
        <v>0</v>
      </c>
      <c r="AL19" s="50">
        <f t="shared" si="19"/>
        <v>0</v>
      </c>
      <c r="AM19" s="184"/>
      <c r="AN19" s="49">
        <f t="shared" si="20"/>
        <v>0</v>
      </c>
      <c r="AO19" s="50">
        <f t="shared" si="21"/>
        <v>0</v>
      </c>
      <c r="AP19" s="184"/>
      <c r="AQ19" s="49">
        <f t="shared" si="22"/>
        <v>0</v>
      </c>
      <c r="AR19" s="50">
        <f t="shared" si="23"/>
        <v>0</v>
      </c>
      <c r="AS19" s="62"/>
      <c r="AT19" s="49">
        <f t="shared" si="24"/>
        <v>0</v>
      </c>
      <c r="AU19" s="50">
        <f t="shared" si="25"/>
        <v>0</v>
      </c>
      <c r="AV19" s="184"/>
      <c r="AW19" s="49">
        <f t="shared" si="26"/>
        <v>0</v>
      </c>
      <c r="AX19" s="50">
        <f t="shared" si="27"/>
        <v>0</v>
      </c>
      <c r="AY19" s="184"/>
      <c r="AZ19" s="49">
        <f t="shared" si="28"/>
        <v>0</v>
      </c>
      <c r="BA19" s="50">
        <f t="shared" si="29"/>
        <v>0</v>
      </c>
      <c r="BB19" s="51">
        <f t="shared" si="30"/>
        <v>0</v>
      </c>
    </row>
    <row r="20" spans="1:54" hidden="1">
      <c r="A20" s="32"/>
      <c r="B20" s="61"/>
      <c r="C20" s="33"/>
      <c r="D20" s="34"/>
      <c r="E20" s="35"/>
      <c r="F20" s="36"/>
      <c r="G20" s="72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44">
        <f t="shared" si="11"/>
        <v>0</v>
      </c>
      <c r="X20" s="45">
        <f t="shared" si="12"/>
        <v>0</v>
      </c>
      <c r="Y20" s="46" t="s">
        <v>78</v>
      </c>
      <c r="Z20" s="39">
        <v>1</v>
      </c>
      <c r="AA20" s="47">
        <f t="shared" si="13"/>
        <v>0</v>
      </c>
      <c r="AB20" s="39">
        <v>1</v>
      </c>
      <c r="AC20" s="47">
        <f t="shared" si="14"/>
        <v>0</v>
      </c>
      <c r="AD20" s="39">
        <v>1</v>
      </c>
      <c r="AE20" s="47">
        <f t="shared" si="15"/>
        <v>0</v>
      </c>
      <c r="AF20" s="184"/>
      <c r="AG20" s="191">
        <f t="shared" si="31"/>
        <v>12</v>
      </c>
      <c r="AH20" s="49">
        <f t="shared" si="34"/>
        <v>0</v>
      </c>
      <c r="AI20" s="50">
        <f t="shared" si="35"/>
        <v>0</v>
      </c>
      <c r="AJ20" s="184"/>
      <c r="AK20" s="49">
        <f t="shared" si="18"/>
        <v>0</v>
      </c>
      <c r="AL20" s="50">
        <f t="shared" si="19"/>
        <v>0</v>
      </c>
      <c r="AM20" s="184"/>
      <c r="AN20" s="49">
        <f t="shared" si="20"/>
        <v>0</v>
      </c>
      <c r="AO20" s="50">
        <f t="shared" si="21"/>
        <v>0</v>
      </c>
      <c r="AP20" s="184"/>
      <c r="AQ20" s="49">
        <f t="shared" si="22"/>
        <v>0</v>
      </c>
      <c r="AR20" s="50">
        <f t="shared" si="23"/>
        <v>0</v>
      </c>
      <c r="AS20" s="62"/>
      <c r="AT20" s="49">
        <f t="shared" si="24"/>
        <v>0</v>
      </c>
      <c r="AU20" s="50">
        <f t="shared" si="25"/>
        <v>0</v>
      </c>
      <c r="AV20" s="184"/>
      <c r="AW20" s="49">
        <f t="shared" si="26"/>
        <v>0</v>
      </c>
      <c r="AX20" s="50">
        <f t="shared" si="27"/>
        <v>0</v>
      </c>
      <c r="AY20" s="184"/>
      <c r="AZ20" s="49">
        <f t="shared" si="28"/>
        <v>0</v>
      </c>
      <c r="BA20" s="50">
        <f t="shared" si="29"/>
        <v>0</v>
      </c>
      <c r="BB20" s="51">
        <f t="shared" si="30"/>
        <v>0</v>
      </c>
    </row>
    <row r="21" spans="1:54" hidden="1">
      <c r="A21" s="32"/>
      <c r="B21" s="61"/>
      <c r="C21" s="33"/>
      <c r="D21" s="34"/>
      <c r="E21" s="35"/>
      <c r="F21" s="36"/>
      <c r="G21" s="72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44">
        <f t="shared" si="11"/>
        <v>0</v>
      </c>
      <c r="X21" s="45">
        <f t="shared" si="12"/>
        <v>0</v>
      </c>
      <c r="Y21" s="46" t="s">
        <v>78</v>
      </c>
      <c r="Z21" s="39">
        <v>1</v>
      </c>
      <c r="AA21" s="47">
        <f t="shared" si="13"/>
        <v>0</v>
      </c>
      <c r="AB21" s="39">
        <v>1</v>
      </c>
      <c r="AC21" s="47">
        <f t="shared" si="14"/>
        <v>0</v>
      </c>
      <c r="AD21" s="39">
        <v>1</v>
      </c>
      <c r="AE21" s="47">
        <f t="shared" si="15"/>
        <v>0</v>
      </c>
      <c r="AF21" s="184"/>
      <c r="AG21" s="191">
        <f t="shared" si="31"/>
        <v>12</v>
      </c>
      <c r="AH21" s="49">
        <f t="shared" si="34"/>
        <v>0</v>
      </c>
      <c r="AI21" s="50">
        <f t="shared" si="35"/>
        <v>0</v>
      </c>
      <c r="AJ21" s="184"/>
      <c r="AK21" s="49">
        <f t="shared" si="18"/>
        <v>0</v>
      </c>
      <c r="AL21" s="50">
        <f t="shared" si="19"/>
        <v>0</v>
      </c>
      <c r="AM21" s="184"/>
      <c r="AN21" s="49">
        <f t="shared" si="20"/>
        <v>0</v>
      </c>
      <c r="AO21" s="50">
        <f t="shared" si="21"/>
        <v>0</v>
      </c>
      <c r="AP21" s="184"/>
      <c r="AQ21" s="49">
        <f t="shared" si="22"/>
        <v>0</v>
      </c>
      <c r="AR21" s="50">
        <f t="shared" si="23"/>
        <v>0</v>
      </c>
      <c r="AS21" s="62"/>
      <c r="AT21" s="49">
        <f t="shared" si="24"/>
        <v>0</v>
      </c>
      <c r="AU21" s="50">
        <f t="shared" si="25"/>
        <v>0</v>
      </c>
      <c r="AV21" s="184"/>
      <c r="AW21" s="49">
        <f t="shared" si="26"/>
        <v>0</v>
      </c>
      <c r="AX21" s="50">
        <f t="shared" si="27"/>
        <v>0</v>
      </c>
      <c r="AY21" s="184"/>
      <c r="AZ21" s="49">
        <f t="shared" si="28"/>
        <v>0</v>
      </c>
      <c r="BA21" s="50">
        <f t="shared" si="29"/>
        <v>0</v>
      </c>
      <c r="BB21" s="51">
        <f t="shared" si="30"/>
        <v>0</v>
      </c>
    </row>
    <row r="22" spans="1:54" hidden="1">
      <c r="A22" s="32"/>
      <c r="B22" s="61"/>
      <c r="C22" s="33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ref="K22:K38" si="36">IF(G22=0,"0",F22/G22)</f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ref="U22:U38" si="37">SUM(+L22+M22+N22+O22+P22+R22+T22)</f>
        <v>0</v>
      </c>
      <c r="V22" s="43">
        <f t="shared" ref="V22:V38" si="38">+U22*4.345</f>
        <v>0</v>
      </c>
      <c r="W22" s="44">
        <f t="shared" ref="W22:W38" si="39">IF(V22="","",$W$4*V22)</f>
        <v>0</v>
      </c>
      <c r="X22" s="45">
        <f t="shared" ref="X22:X38" si="40">ROUND(J22/4.3452380952381,1)</f>
        <v>0</v>
      </c>
      <c r="Y22" s="46" t="s">
        <v>0</v>
      </c>
      <c r="Z22" s="39">
        <v>1</v>
      </c>
      <c r="AA22" s="47">
        <f t="shared" ref="AA22:AA38" si="41">+IF($Y22="M",$U22,IF($Y22="MT",$U22/2,IF(Y22="MN",$U22/2,IF($Y22="MTN",$U22/3,0))))*Z22</f>
        <v>0</v>
      </c>
      <c r="AB22" s="39">
        <v>1</v>
      </c>
      <c r="AC22" s="47">
        <f t="shared" ref="AC22:AC38" si="42">+IF($Y22="T",$U22,IF($Y22="MT",$U22/2,IF($Y22="TN",$U22/2,IF($Y22="MTN",$U22/3,0))))*AB22</f>
        <v>0</v>
      </c>
      <c r="AD22" s="39">
        <v>1</v>
      </c>
      <c r="AE22" s="47">
        <f t="shared" ref="AE22:AE38" si="43">+IF($Y22="N",$U22,IF($Y22="MN",$U22/2,IF($Y22="TN",$U22/2,IF($Y22="MTN",$U22/3,0))))*AD22</f>
        <v>0</v>
      </c>
      <c r="AF22" s="184"/>
      <c r="AG22" s="191">
        <f t="shared" si="31"/>
        <v>12</v>
      </c>
      <c r="AH22" s="49">
        <f t="shared" si="34"/>
        <v>0</v>
      </c>
      <c r="AI22" s="50">
        <f t="shared" si="35"/>
        <v>0</v>
      </c>
      <c r="AJ22" s="184"/>
      <c r="AK22" s="49">
        <f t="shared" si="18"/>
        <v>0</v>
      </c>
      <c r="AL22" s="50">
        <f t="shared" si="19"/>
        <v>0</v>
      </c>
      <c r="AM22" s="184"/>
      <c r="AN22" s="49">
        <f t="shared" si="20"/>
        <v>0</v>
      </c>
      <c r="AO22" s="50">
        <f t="shared" si="21"/>
        <v>0</v>
      </c>
      <c r="AP22" s="184"/>
      <c r="AQ22" s="49">
        <f t="shared" si="22"/>
        <v>0</v>
      </c>
      <c r="AR22" s="50">
        <f t="shared" si="23"/>
        <v>0</v>
      </c>
      <c r="AS22" s="62"/>
      <c r="AT22" s="49">
        <f t="shared" si="24"/>
        <v>0</v>
      </c>
      <c r="AU22" s="50">
        <f t="shared" si="25"/>
        <v>0</v>
      </c>
      <c r="AV22" s="184"/>
      <c r="AW22" s="49">
        <f t="shared" si="26"/>
        <v>0</v>
      </c>
      <c r="AX22" s="50">
        <f t="shared" si="27"/>
        <v>0</v>
      </c>
      <c r="AY22" s="184"/>
      <c r="AZ22" s="49">
        <f t="shared" si="28"/>
        <v>0</v>
      </c>
      <c r="BA22" s="50">
        <f t="shared" si="29"/>
        <v>0</v>
      </c>
      <c r="BB22" s="51">
        <f t="shared" ref="BB22:BB38" si="44">+AI22+AL22+AO22+AR22+AU22+AX22+BA22</f>
        <v>0</v>
      </c>
    </row>
    <row r="23" spans="1:54" hidden="1">
      <c r="A23" s="32"/>
      <c r="B23" s="61"/>
      <c r="C23" s="33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36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37"/>
        <v>0</v>
      </c>
      <c r="V23" s="43">
        <f t="shared" si="38"/>
        <v>0</v>
      </c>
      <c r="W23" s="44">
        <f t="shared" si="39"/>
        <v>0</v>
      </c>
      <c r="X23" s="45">
        <f t="shared" si="40"/>
        <v>0</v>
      </c>
      <c r="Y23" s="46" t="s">
        <v>0</v>
      </c>
      <c r="Z23" s="39">
        <v>1</v>
      </c>
      <c r="AA23" s="47">
        <f t="shared" si="41"/>
        <v>0</v>
      </c>
      <c r="AB23" s="39">
        <v>1</v>
      </c>
      <c r="AC23" s="47">
        <f t="shared" si="42"/>
        <v>0</v>
      </c>
      <c r="AD23" s="39">
        <v>1</v>
      </c>
      <c r="AE23" s="47">
        <f t="shared" si="43"/>
        <v>0</v>
      </c>
      <c r="AF23" s="184"/>
      <c r="AG23" s="191">
        <f t="shared" si="31"/>
        <v>12</v>
      </c>
      <c r="AH23" s="49">
        <f t="shared" si="34"/>
        <v>0</v>
      </c>
      <c r="AI23" s="50">
        <f t="shared" si="35"/>
        <v>0</v>
      </c>
      <c r="AJ23" s="184"/>
      <c r="AK23" s="49">
        <f t="shared" si="18"/>
        <v>0</v>
      </c>
      <c r="AL23" s="50">
        <f t="shared" si="19"/>
        <v>0</v>
      </c>
      <c r="AM23" s="184"/>
      <c r="AN23" s="49">
        <f t="shared" si="20"/>
        <v>0</v>
      </c>
      <c r="AO23" s="50">
        <f t="shared" si="21"/>
        <v>0</v>
      </c>
      <c r="AP23" s="184"/>
      <c r="AQ23" s="49">
        <f t="shared" si="22"/>
        <v>0</v>
      </c>
      <c r="AR23" s="50">
        <f t="shared" si="23"/>
        <v>0</v>
      </c>
      <c r="AS23" s="62"/>
      <c r="AT23" s="49">
        <f t="shared" si="24"/>
        <v>0</v>
      </c>
      <c r="AU23" s="50">
        <f t="shared" si="25"/>
        <v>0</v>
      </c>
      <c r="AV23" s="184"/>
      <c r="AW23" s="49">
        <f t="shared" si="26"/>
        <v>0</v>
      </c>
      <c r="AX23" s="50">
        <f t="shared" si="27"/>
        <v>0</v>
      </c>
      <c r="AY23" s="184"/>
      <c r="AZ23" s="49">
        <f t="shared" si="28"/>
        <v>0</v>
      </c>
      <c r="BA23" s="50">
        <f t="shared" si="29"/>
        <v>0</v>
      </c>
      <c r="BB23" s="51">
        <f t="shared" si="44"/>
        <v>0</v>
      </c>
    </row>
    <row r="24" spans="1:54" hidden="1">
      <c r="A24" s="32"/>
      <c r="B24" s="61"/>
      <c r="C24" s="33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36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37"/>
        <v>0</v>
      </c>
      <c r="V24" s="43">
        <f t="shared" si="38"/>
        <v>0</v>
      </c>
      <c r="W24" s="44">
        <f t="shared" si="39"/>
        <v>0</v>
      </c>
      <c r="X24" s="45">
        <f t="shared" si="40"/>
        <v>0</v>
      </c>
      <c r="Y24" s="46" t="s">
        <v>0</v>
      </c>
      <c r="Z24" s="39">
        <v>1</v>
      </c>
      <c r="AA24" s="47">
        <f t="shared" si="41"/>
        <v>0</v>
      </c>
      <c r="AB24" s="39">
        <v>1</v>
      </c>
      <c r="AC24" s="47">
        <f t="shared" si="42"/>
        <v>0</v>
      </c>
      <c r="AD24" s="39">
        <v>1</v>
      </c>
      <c r="AE24" s="47">
        <f t="shared" si="43"/>
        <v>0</v>
      </c>
      <c r="AF24" s="184"/>
      <c r="AG24" s="191">
        <f t="shared" si="31"/>
        <v>12</v>
      </c>
      <c r="AH24" s="49">
        <f t="shared" si="34"/>
        <v>0</v>
      </c>
      <c r="AI24" s="50">
        <f t="shared" si="35"/>
        <v>0</v>
      </c>
      <c r="AJ24" s="184"/>
      <c r="AK24" s="49">
        <f t="shared" si="18"/>
        <v>0</v>
      </c>
      <c r="AL24" s="50">
        <f t="shared" si="19"/>
        <v>0</v>
      </c>
      <c r="AM24" s="184"/>
      <c r="AN24" s="49">
        <f t="shared" si="20"/>
        <v>0</v>
      </c>
      <c r="AO24" s="50">
        <f t="shared" si="21"/>
        <v>0</v>
      </c>
      <c r="AP24" s="184"/>
      <c r="AQ24" s="49">
        <f t="shared" si="22"/>
        <v>0</v>
      </c>
      <c r="AR24" s="50">
        <f t="shared" si="23"/>
        <v>0</v>
      </c>
      <c r="AS24" s="62"/>
      <c r="AT24" s="49">
        <f t="shared" si="24"/>
        <v>0</v>
      </c>
      <c r="AU24" s="50">
        <f t="shared" si="25"/>
        <v>0</v>
      </c>
      <c r="AV24" s="184"/>
      <c r="AW24" s="49">
        <f t="shared" si="26"/>
        <v>0</v>
      </c>
      <c r="AX24" s="50">
        <f t="shared" si="27"/>
        <v>0</v>
      </c>
      <c r="AY24" s="184"/>
      <c r="AZ24" s="49">
        <f t="shared" si="28"/>
        <v>0</v>
      </c>
      <c r="BA24" s="50">
        <f t="shared" si="29"/>
        <v>0</v>
      </c>
      <c r="BB24" s="51">
        <f t="shared" si="44"/>
        <v>0</v>
      </c>
    </row>
    <row r="25" spans="1:54" hidden="1">
      <c r="A25" s="32"/>
      <c r="B25" s="61"/>
      <c r="C25" s="33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36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37"/>
        <v>0</v>
      </c>
      <c r="V25" s="43">
        <f t="shared" si="38"/>
        <v>0</v>
      </c>
      <c r="W25" s="44">
        <f t="shared" si="39"/>
        <v>0</v>
      </c>
      <c r="X25" s="45">
        <f t="shared" si="40"/>
        <v>0</v>
      </c>
      <c r="Y25" s="46" t="s">
        <v>0</v>
      </c>
      <c r="Z25" s="39">
        <v>1</v>
      </c>
      <c r="AA25" s="47">
        <f t="shared" si="41"/>
        <v>0</v>
      </c>
      <c r="AB25" s="39">
        <v>1</v>
      </c>
      <c r="AC25" s="47">
        <f t="shared" si="42"/>
        <v>0</v>
      </c>
      <c r="AD25" s="39">
        <v>1</v>
      </c>
      <c r="AE25" s="47">
        <f t="shared" si="43"/>
        <v>0</v>
      </c>
      <c r="AF25" s="184"/>
      <c r="AG25" s="191">
        <f t="shared" si="31"/>
        <v>12</v>
      </c>
      <c r="AH25" s="49">
        <f t="shared" si="34"/>
        <v>0</v>
      </c>
      <c r="AI25" s="50">
        <f t="shared" si="35"/>
        <v>0</v>
      </c>
      <c r="AJ25" s="184"/>
      <c r="AK25" s="49">
        <f t="shared" si="18"/>
        <v>0</v>
      </c>
      <c r="AL25" s="50">
        <f t="shared" si="19"/>
        <v>0</v>
      </c>
      <c r="AM25" s="184"/>
      <c r="AN25" s="49">
        <f t="shared" si="20"/>
        <v>0</v>
      </c>
      <c r="AO25" s="50">
        <f t="shared" si="21"/>
        <v>0</v>
      </c>
      <c r="AP25" s="184"/>
      <c r="AQ25" s="49">
        <f t="shared" si="22"/>
        <v>0</v>
      </c>
      <c r="AR25" s="50">
        <f t="shared" si="23"/>
        <v>0</v>
      </c>
      <c r="AS25" s="62"/>
      <c r="AT25" s="49">
        <f t="shared" si="24"/>
        <v>0</v>
      </c>
      <c r="AU25" s="50">
        <f t="shared" si="25"/>
        <v>0</v>
      </c>
      <c r="AV25" s="184"/>
      <c r="AW25" s="49">
        <f t="shared" si="26"/>
        <v>0</v>
      </c>
      <c r="AX25" s="50">
        <f t="shared" si="27"/>
        <v>0</v>
      </c>
      <c r="AY25" s="184"/>
      <c r="AZ25" s="49">
        <f t="shared" si="28"/>
        <v>0</v>
      </c>
      <c r="BA25" s="50">
        <f t="shared" si="29"/>
        <v>0</v>
      </c>
      <c r="BB25" s="51">
        <f t="shared" si="44"/>
        <v>0</v>
      </c>
    </row>
    <row r="26" spans="1:54" hidden="1">
      <c r="A26" s="32"/>
      <c r="B26" s="61"/>
      <c r="C26" s="33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36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37"/>
        <v>0</v>
      </c>
      <c r="V26" s="43">
        <f t="shared" si="38"/>
        <v>0</v>
      </c>
      <c r="W26" s="44">
        <f t="shared" si="39"/>
        <v>0</v>
      </c>
      <c r="X26" s="45">
        <f t="shared" si="40"/>
        <v>0</v>
      </c>
      <c r="Y26" s="46" t="s">
        <v>0</v>
      </c>
      <c r="Z26" s="39">
        <v>1</v>
      </c>
      <c r="AA26" s="47">
        <f t="shared" si="41"/>
        <v>0</v>
      </c>
      <c r="AB26" s="39">
        <v>1</v>
      </c>
      <c r="AC26" s="47">
        <f t="shared" si="42"/>
        <v>0</v>
      </c>
      <c r="AD26" s="39">
        <v>1</v>
      </c>
      <c r="AE26" s="47">
        <f t="shared" si="43"/>
        <v>0</v>
      </c>
      <c r="AF26" s="184"/>
      <c r="AG26" s="191">
        <f t="shared" si="31"/>
        <v>12</v>
      </c>
      <c r="AH26" s="49">
        <f t="shared" si="34"/>
        <v>0</v>
      </c>
      <c r="AI26" s="50">
        <f t="shared" si="35"/>
        <v>0</v>
      </c>
      <c r="AJ26" s="184"/>
      <c r="AK26" s="49">
        <f t="shared" si="18"/>
        <v>0</v>
      </c>
      <c r="AL26" s="50">
        <f t="shared" si="19"/>
        <v>0</v>
      </c>
      <c r="AM26" s="184"/>
      <c r="AN26" s="49">
        <f t="shared" si="20"/>
        <v>0</v>
      </c>
      <c r="AO26" s="50">
        <f t="shared" si="21"/>
        <v>0</v>
      </c>
      <c r="AP26" s="184"/>
      <c r="AQ26" s="49">
        <f t="shared" si="22"/>
        <v>0</v>
      </c>
      <c r="AR26" s="50">
        <f t="shared" si="23"/>
        <v>0</v>
      </c>
      <c r="AS26" s="62"/>
      <c r="AT26" s="49">
        <f t="shared" si="24"/>
        <v>0</v>
      </c>
      <c r="AU26" s="50">
        <f t="shared" si="25"/>
        <v>0</v>
      </c>
      <c r="AV26" s="184"/>
      <c r="AW26" s="49">
        <f t="shared" si="26"/>
        <v>0</v>
      </c>
      <c r="AX26" s="50">
        <f t="shared" si="27"/>
        <v>0</v>
      </c>
      <c r="AY26" s="184"/>
      <c r="AZ26" s="49">
        <f t="shared" si="28"/>
        <v>0</v>
      </c>
      <c r="BA26" s="50">
        <f t="shared" si="29"/>
        <v>0</v>
      </c>
      <c r="BB26" s="51">
        <f t="shared" si="44"/>
        <v>0</v>
      </c>
    </row>
    <row r="27" spans="1:54" hidden="1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si="36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37"/>
        <v>0</v>
      </c>
      <c r="V27" s="43">
        <f t="shared" si="38"/>
        <v>0</v>
      </c>
      <c r="W27" s="44">
        <f t="shared" si="39"/>
        <v>0</v>
      </c>
      <c r="X27" s="45">
        <f t="shared" si="40"/>
        <v>0</v>
      </c>
      <c r="Y27" s="46" t="s">
        <v>0</v>
      </c>
      <c r="Z27" s="39">
        <v>1</v>
      </c>
      <c r="AA27" s="47">
        <f t="shared" si="41"/>
        <v>0</v>
      </c>
      <c r="AB27" s="39">
        <v>1</v>
      </c>
      <c r="AC27" s="47">
        <f t="shared" si="42"/>
        <v>0</v>
      </c>
      <c r="AD27" s="39">
        <v>1</v>
      </c>
      <c r="AE27" s="47">
        <f t="shared" si="43"/>
        <v>0</v>
      </c>
      <c r="AF27" s="184"/>
      <c r="AG27" s="191">
        <f t="shared" si="31"/>
        <v>12</v>
      </c>
      <c r="AH27" s="49">
        <f t="shared" si="34"/>
        <v>0</v>
      </c>
      <c r="AI27" s="50">
        <f t="shared" si="35"/>
        <v>0</v>
      </c>
      <c r="AJ27" s="184"/>
      <c r="AK27" s="49">
        <f t="shared" si="18"/>
        <v>0</v>
      </c>
      <c r="AL27" s="50">
        <f t="shared" si="19"/>
        <v>0</v>
      </c>
      <c r="AM27" s="184"/>
      <c r="AN27" s="49">
        <f t="shared" si="20"/>
        <v>0</v>
      </c>
      <c r="AO27" s="50">
        <f t="shared" si="21"/>
        <v>0</v>
      </c>
      <c r="AP27" s="184"/>
      <c r="AQ27" s="49">
        <f t="shared" si="22"/>
        <v>0</v>
      </c>
      <c r="AR27" s="50">
        <f t="shared" si="23"/>
        <v>0</v>
      </c>
      <c r="AS27" s="62"/>
      <c r="AT27" s="49">
        <f t="shared" si="24"/>
        <v>0</v>
      </c>
      <c r="AU27" s="50">
        <f t="shared" si="25"/>
        <v>0</v>
      </c>
      <c r="AV27" s="184"/>
      <c r="AW27" s="49">
        <f t="shared" si="26"/>
        <v>0</v>
      </c>
      <c r="AX27" s="50">
        <f t="shared" si="27"/>
        <v>0</v>
      </c>
      <c r="AY27" s="184"/>
      <c r="AZ27" s="49">
        <f t="shared" si="28"/>
        <v>0</v>
      </c>
      <c r="BA27" s="50">
        <f t="shared" si="29"/>
        <v>0</v>
      </c>
      <c r="BB27" s="51">
        <f t="shared" si="44"/>
        <v>0</v>
      </c>
    </row>
    <row r="28" spans="1:54" hidden="1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36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37"/>
        <v>0</v>
      </c>
      <c r="V28" s="43">
        <f t="shared" si="38"/>
        <v>0</v>
      </c>
      <c r="W28" s="44">
        <f t="shared" si="39"/>
        <v>0</v>
      </c>
      <c r="X28" s="45">
        <f t="shared" si="40"/>
        <v>0</v>
      </c>
      <c r="Y28" s="46" t="s">
        <v>0</v>
      </c>
      <c r="Z28" s="39">
        <v>1</v>
      </c>
      <c r="AA28" s="47">
        <f t="shared" si="41"/>
        <v>0</v>
      </c>
      <c r="AB28" s="39">
        <v>1</v>
      </c>
      <c r="AC28" s="47">
        <f t="shared" si="42"/>
        <v>0</v>
      </c>
      <c r="AD28" s="39">
        <v>1</v>
      </c>
      <c r="AE28" s="47">
        <f t="shared" si="43"/>
        <v>0</v>
      </c>
      <c r="AF28" s="184"/>
      <c r="AG28" s="191">
        <f t="shared" si="31"/>
        <v>12</v>
      </c>
      <c r="AH28" s="49">
        <f t="shared" si="34"/>
        <v>0</v>
      </c>
      <c r="AI28" s="50">
        <f t="shared" si="35"/>
        <v>0</v>
      </c>
      <c r="AJ28" s="184"/>
      <c r="AK28" s="49">
        <f t="shared" si="18"/>
        <v>0</v>
      </c>
      <c r="AL28" s="50">
        <f t="shared" si="19"/>
        <v>0</v>
      </c>
      <c r="AM28" s="184"/>
      <c r="AN28" s="49">
        <f t="shared" si="20"/>
        <v>0</v>
      </c>
      <c r="AO28" s="50">
        <f t="shared" si="21"/>
        <v>0</v>
      </c>
      <c r="AP28" s="184"/>
      <c r="AQ28" s="49">
        <f t="shared" si="22"/>
        <v>0</v>
      </c>
      <c r="AR28" s="50">
        <f t="shared" si="23"/>
        <v>0</v>
      </c>
      <c r="AS28" s="62"/>
      <c r="AT28" s="49">
        <f t="shared" si="24"/>
        <v>0</v>
      </c>
      <c r="AU28" s="50">
        <f t="shared" si="25"/>
        <v>0</v>
      </c>
      <c r="AV28" s="184"/>
      <c r="AW28" s="49">
        <f t="shared" si="26"/>
        <v>0</v>
      </c>
      <c r="AX28" s="50">
        <f t="shared" si="27"/>
        <v>0</v>
      </c>
      <c r="AY28" s="184"/>
      <c r="AZ28" s="49">
        <f t="shared" si="28"/>
        <v>0</v>
      </c>
      <c r="BA28" s="50">
        <f t="shared" si="29"/>
        <v>0</v>
      </c>
      <c r="BB28" s="51">
        <f t="shared" si="44"/>
        <v>0</v>
      </c>
    </row>
    <row r="29" spans="1:54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6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37"/>
        <v>0</v>
      </c>
      <c r="V29" s="43">
        <f t="shared" si="38"/>
        <v>0</v>
      </c>
      <c r="W29" s="44">
        <f t="shared" si="39"/>
        <v>0</v>
      </c>
      <c r="X29" s="45">
        <f t="shared" si="40"/>
        <v>0</v>
      </c>
      <c r="Y29" s="46" t="s">
        <v>0</v>
      </c>
      <c r="Z29" s="39">
        <v>1</v>
      </c>
      <c r="AA29" s="47">
        <f t="shared" si="41"/>
        <v>0</v>
      </c>
      <c r="AB29" s="39">
        <v>1</v>
      </c>
      <c r="AC29" s="47">
        <f t="shared" si="42"/>
        <v>0</v>
      </c>
      <c r="AD29" s="39">
        <v>1</v>
      </c>
      <c r="AE29" s="47">
        <f t="shared" si="43"/>
        <v>0</v>
      </c>
      <c r="AF29" s="184"/>
      <c r="AG29" s="191">
        <f t="shared" si="31"/>
        <v>12</v>
      </c>
      <c r="AH29" s="49">
        <f t="shared" si="34"/>
        <v>0</v>
      </c>
      <c r="AI29" s="50">
        <f t="shared" si="35"/>
        <v>0</v>
      </c>
      <c r="AJ29" s="184"/>
      <c r="AK29" s="49">
        <f t="shared" si="18"/>
        <v>0</v>
      </c>
      <c r="AL29" s="50">
        <f t="shared" si="19"/>
        <v>0</v>
      </c>
      <c r="AM29" s="184"/>
      <c r="AN29" s="49">
        <f t="shared" si="20"/>
        <v>0</v>
      </c>
      <c r="AO29" s="50">
        <f t="shared" si="21"/>
        <v>0</v>
      </c>
      <c r="AP29" s="184"/>
      <c r="AQ29" s="49">
        <f t="shared" si="22"/>
        <v>0</v>
      </c>
      <c r="AR29" s="50">
        <f t="shared" si="23"/>
        <v>0</v>
      </c>
      <c r="AS29" s="62"/>
      <c r="AT29" s="49">
        <f t="shared" si="24"/>
        <v>0</v>
      </c>
      <c r="AU29" s="50">
        <f t="shared" si="25"/>
        <v>0</v>
      </c>
      <c r="AV29" s="184"/>
      <c r="AW29" s="49">
        <f t="shared" si="26"/>
        <v>0</v>
      </c>
      <c r="AX29" s="50">
        <f t="shared" si="27"/>
        <v>0</v>
      </c>
      <c r="AY29" s="184"/>
      <c r="AZ29" s="49">
        <f t="shared" si="28"/>
        <v>0</v>
      </c>
      <c r="BA29" s="50">
        <f t="shared" si="29"/>
        <v>0</v>
      </c>
      <c r="BB29" s="51">
        <f t="shared" si="44"/>
        <v>0</v>
      </c>
    </row>
    <row r="30" spans="1:54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36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37"/>
        <v>0</v>
      </c>
      <c r="V30" s="43">
        <f t="shared" si="38"/>
        <v>0</v>
      </c>
      <c r="W30" s="44">
        <f t="shared" si="39"/>
        <v>0</v>
      </c>
      <c r="X30" s="45">
        <f t="shared" si="40"/>
        <v>0</v>
      </c>
      <c r="Y30" s="46" t="s">
        <v>0</v>
      </c>
      <c r="Z30" s="39">
        <v>1</v>
      </c>
      <c r="AA30" s="47">
        <f t="shared" si="41"/>
        <v>0</v>
      </c>
      <c r="AB30" s="39">
        <v>1</v>
      </c>
      <c r="AC30" s="47">
        <f t="shared" si="42"/>
        <v>0</v>
      </c>
      <c r="AD30" s="39">
        <v>1</v>
      </c>
      <c r="AE30" s="47">
        <f t="shared" si="43"/>
        <v>0</v>
      </c>
      <c r="AF30" s="184"/>
      <c r="AG30" s="191">
        <f t="shared" si="31"/>
        <v>12</v>
      </c>
      <c r="AH30" s="49">
        <f t="shared" si="34"/>
        <v>0</v>
      </c>
      <c r="AI30" s="50">
        <f t="shared" si="35"/>
        <v>0</v>
      </c>
      <c r="AJ30" s="184"/>
      <c r="AK30" s="49">
        <f t="shared" si="18"/>
        <v>0</v>
      </c>
      <c r="AL30" s="50">
        <f t="shared" si="19"/>
        <v>0</v>
      </c>
      <c r="AM30" s="184"/>
      <c r="AN30" s="49">
        <f t="shared" si="20"/>
        <v>0</v>
      </c>
      <c r="AO30" s="50">
        <f t="shared" si="21"/>
        <v>0</v>
      </c>
      <c r="AP30" s="184"/>
      <c r="AQ30" s="49">
        <f t="shared" si="22"/>
        <v>0</v>
      </c>
      <c r="AR30" s="50">
        <f t="shared" si="23"/>
        <v>0</v>
      </c>
      <c r="AS30" s="62"/>
      <c r="AT30" s="49">
        <f t="shared" si="24"/>
        <v>0</v>
      </c>
      <c r="AU30" s="50">
        <f t="shared" si="25"/>
        <v>0</v>
      </c>
      <c r="AV30" s="184"/>
      <c r="AW30" s="49">
        <f t="shared" si="26"/>
        <v>0</v>
      </c>
      <c r="AX30" s="50">
        <f t="shared" si="27"/>
        <v>0</v>
      </c>
      <c r="AY30" s="184"/>
      <c r="AZ30" s="49">
        <f t="shared" si="28"/>
        <v>0</v>
      </c>
      <c r="BA30" s="50">
        <f t="shared" si="29"/>
        <v>0</v>
      </c>
      <c r="BB30" s="51">
        <f t="shared" si="44"/>
        <v>0</v>
      </c>
    </row>
    <row r="31" spans="1:54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36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37"/>
        <v>0</v>
      </c>
      <c r="V31" s="43">
        <f t="shared" si="38"/>
        <v>0</v>
      </c>
      <c r="W31" s="44">
        <f t="shared" si="39"/>
        <v>0</v>
      </c>
      <c r="X31" s="45">
        <f t="shared" si="40"/>
        <v>0</v>
      </c>
      <c r="Y31" s="46" t="s">
        <v>0</v>
      </c>
      <c r="Z31" s="39">
        <v>1</v>
      </c>
      <c r="AA31" s="47">
        <f t="shared" si="41"/>
        <v>0</v>
      </c>
      <c r="AB31" s="39">
        <v>1</v>
      </c>
      <c r="AC31" s="47">
        <f t="shared" si="42"/>
        <v>0</v>
      </c>
      <c r="AD31" s="39">
        <v>1</v>
      </c>
      <c r="AE31" s="47">
        <f t="shared" si="43"/>
        <v>0</v>
      </c>
      <c r="AF31" s="184"/>
      <c r="AG31" s="191">
        <f t="shared" si="31"/>
        <v>12</v>
      </c>
      <c r="AH31" s="49">
        <f t="shared" si="34"/>
        <v>0</v>
      </c>
      <c r="AI31" s="50">
        <f t="shared" si="35"/>
        <v>0</v>
      </c>
      <c r="AJ31" s="184"/>
      <c r="AK31" s="49">
        <f t="shared" si="18"/>
        <v>0</v>
      </c>
      <c r="AL31" s="50">
        <f t="shared" si="19"/>
        <v>0</v>
      </c>
      <c r="AM31" s="184"/>
      <c r="AN31" s="49">
        <f t="shared" si="20"/>
        <v>0</v>
      </c>
      <c r="AO31" s="50">
        <f t="shared" si="21"/>
        <v>0</v>
      </c>
      <c r="AP31" s="184"/>
      <c r="AQ31" s="49">
        <f t="shared" si="22"/>
        <v>0</v>
      </c>
      <c r="AR31" s="50">
        <f t="shared" si="23"/>
        <v>0</v>
      </c>
      <c r="AS31" s="62"/>
      <c r="AT31" s="49">
        <f t="shared" si="24"/>
        <v>0</v>
      </c>
      <c r="AU31" s="50">
        <f t="shared" si="25"/>
        <v>0</v>
      </c>
      <c r="AV31" s="184"/>
      <c r="AW31" s="49">
        <f t="shared" si="26"/>
        <v>0</v>
      </c>
      <c r="AX31" s="50">
        <f t="shared" si="27"/>
        <v>0</v>
      </c>
      <c r="AY31" s="184"/>
      <c r="AZ31" s="49">
        <f t="shared" si="28"/>
        <v>0</v>
      </c>
      <c r="BA31" s="50">
        <f t="shared" si="29"/>
        <v>0</v>
      </c>
      <c r="BB31" s="51">
        <f t="shared" si="44"/>
        <v>0</v>
      </c>
    </row>
    <row r="32" spans="1:54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36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37"/>
        <v>0</v>
      </c>
      <c r="V32" s="43">
        <f t="shared" si="38"/>
        <v>0</v>
      </c>
      <c r="W32" s="44">
        <f t="shared" si="39"/>
        <v>0</v>
      </c>
      <c r="X32" s="45">
        <f t="shared" si="40"/>
        <v>0</v>
      </c>
      <c r="Y32" s="46" t="s">
        <v>0</v>
      </c>
      <c r="Z32" s="39">
        <v>1</v>
      </c>
      <c r="AA32" s="47">
        <f t="shared" si="41"/>
        <v>0</v>
      </c>
      <c r="AB32" s="39">
        <v>1</v>
      </c>
      <c r="AC32" s="47">
        <f t="shared" si="42"/>
        <v>0</v>
      </c>
      <c r="AD32" s="39">
        <v>1</v>
      </c>
      <c r="AE32" s="47">
        <f t="shared" si="43"/>
        <v>0</v>
      </c>
      <c r="AF32" s="184"/>
      <c r="AG32" s="191">
        <f t="shared" si="31"/>
        <v>12</v>
      </c>
      <c r="AH32" s="49">
        <f t="shared" si="34"/>
        <v>0</v>
      </c>
      <c r="AI32" s="50">
        <f t="shared" si="35"/>
        <v>0</v>
      </c>
      <c r="AJ32" s="184"/>
      <c r="AK32" s="49">
        <f t="shared" si="18"/>
        <v>0</v>
      </c>
      <c r="AL32" s="50">
        <f t="shared" si="19"/>
        <v>0</v>
      </c>
      <c r="AM32" s="184"/>
      <c r="AN32" s="49">
        <f t="shared" si="20"/>
        <v>0</v>
      </c>
      <c r="AO32" s="50">
        <f t="shared" si="21"/>
        <v>0</v>
      </c>
      <c r="AP32" s="184"/>
      <c r="AQ32" s="49">
        <f t="shared" si="22"/>
        <v>0</v>
      </c>
      <c r="AR32" s="50">
        <f t="shared" si="23"/>
        <v>0</v>
      </c>
      <c r="AS32" s="62"/>
      <c r="AT32" s="49">
        <f t="shared" si="24"/>
        <v>0</v>
      </c>
      <c r="AU32" s="50">
        <f t="shared" si="25"/>
        <v>0</v>
      </c>
      <c r="AV32" s="184"/>
      <c r="AW32" s="49">
        <f t="shared" si="26"/>
        <v>0</v>
      </c>
      <c r="AX32" s="50">
        <f t="shared" si="27"/>
        <v>0</v>
      </c>
      <c r="AY32" s="184"/>
      <c r="AZ32" s="49">
        <f t="shared" si="28"/>
        <v>0</v>
      </c>
      <c r="BA32" s="50">
        <f t="shared" si="29"/>
        <v>0</v>
      </c>
      <c r="BB32" s="51">
        <f t="shared" si="44"/>
        <v>0</v>
      </c>
    </row>
    <row r="33" spans="1:54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36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37"/>
        <v>0</v>
      </c>
      <c r="V33" s="43">
        <f t="shared" si="38"/>
        <v>0</v>
      </c>
      <c r="W33" s="44">
        <f t="shared" si="39"/>
        <v>0</v>
      </c>
      <c r="X33" s="45">
        <f t="shared" si="40"/>
        <v>0</v>
      </c>
      <c r="Y33" s="46" t="s">
        <v>0</v>
      </c>
      <c r="Z33" s="39">
        <v>1</v>
      </c>
      <c r="AA33" s="47">
        <f t="shared" si="41"/>
        <v>0</v>
      </c>
      <c r="AB33" s="39">
        <v>1</v>
      </c>
      <c r="AC33" s="47">
        <f t="shared" si="42"/>
        <v>0</v>
      </c>
      <c r="AD33" s="39">
        <v>1</v>
      </c>
      <c r="AE33" s="47">
        <f t="shared" si="43"/>
        <v>0</v>
      </c>
      <c r="AF33" s="184"/>
      <c r="AG33" s="191">
        <f t="shared" si="31"/>
        <v>12</v>
      </c>
      <c r="AH33" s="49">
        <f t="shared" si="34"/>
        <v>0</v>
      </c>
      <c r="AI33" s="50">
        <f t="shared" si="35"/>
        <v>0</v>
      </c>
      <c r="AJ33" s="184"/>
      <c r="AK33" s="49">
        <f t="shared" si="18"/>
        <v>0</v>
      </c>
      <c r="AL33" s="50">
        <f t="shared" si="19"/>
        <v>0</v>
      </c>
      <c r="AM33" s="184"/>
      <c r="AN33" s="49">
        <f t="shared" si="20"/>
        <v>0</v>
      </c>
      <c r="AO33" s="50">
        <f t="shared" si="21"/>
        <v>0</v>
      </c>
      <c r="AP33" s="184"/>
      <c r="AQ33" s="49">
        <f t="shared" si="22"/>
        <v>0</v>
      </c>
      <c r="AR33" s="50">
        <f t="shared" si="23"/>
        <v>0</v>
      </c>
      <c r="AS33" s="62"/>
      <c r="AT33" s="49">
        <f t="shared" si="24"/>
        <v>0</v>
      </c>
      <c r="AU33" s="50">
        <f t="shared" si="25"/>
        <v>0</v>
      </c>
      <c r="AV33" s="184"/>
      <c r="AW33" s="49">
        <f t="shared" si="26"/>
        <v>0</v>
      </c>
      <c r="AX33" s="50">
        <f t="shared" si="27"/>
        <v>0</v>
      </c>
      <c r="AY33" s="184"/>
      <c r="AZ33" s="49">
        <f t="shared" si="28"/>
        <v>0</v>
      </c>
      <c r="BA33" s="50">
        <f t="shared" si="29"/>
        <v>0</v>
      </c>
      <c r="BB33" s="51">
        <f t="shared" si="44"/>
        <v>0</v>
      </c>
    </row>
    <row r="34" spans="1:54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36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37"/>
        <v>0</v>
      </c>
      <c r="V34" s="43">
        <f t="shared" si="38"/>
        <v>0</v>
      </c>
      <c r="W34" s="44">
        <f t="shared" si="39"/>
        <v>0</v>
      </c>
      <c r="X34" s="45">
        <f t="shared" si="40"/>
        <v>0</v>
      </c>
      <c r="Y34" s="46" t="s">
        <v>0</v>
      </c>
      <c r="Z34" s="39">
        <v>1</v>
      </c>
      <c r="AA34" s="47">
        <f t="shared" si="41"/>
        <v>0</v>
      </c>
      <c r="AB34" s="39">
        <v>1</v>
      </c>
      <c r="AC34" s="47">
        <f t="shared" si="42"/>
        <v>0</v>
      </c>
      <c r="AD34" s="39">
        <v>1</v>
      </c>
      <c r="AE34" s="47">
        <f t="shared" si="43"/>
        <v>0</v>
      </c>
      <c r="AF34" s="184"/>
      <c r="AG34" s="191">
        <f t="shared" si="31"/>
        <v>12</v>
      </c>
      <c r="AH34" s="49">
        <f t="shared" si="34"/>
        <v>0</v>
      </c>
      <c r="AI34" s="50">
        <f t="shared" si="35"/>
        <v>0</v>
      </c>
      <c r="AJ34" s="184"/>
      <c r="AK34" s="49">
        <f t="shared" si="18"/>
        <v>0</v>
      </c>
      <c r="AL34" s="50">
        <f t="shared" si="19"/>
        <v>0</v>
      </c>
      <c r="AM34" s="184"/>
      <c r="AN34" s="49">
        <f t="shared" si="20"/>
        <v>0</v>
      </c>
      <c r="AO34" s="50">
        <f t="shared" si="21"/>
        <v>0</v>
      </c>
      <c r="AP34" s="184"/>
      <c r="AQ34" s="49">
        <f t="shared" si="22"/>
        <v>0</v>
      </c>
      <c r="AR34" s="50">
        <f t="shared" si="23"/>
        <v>0</v>
      </c>
      <c r="AS34" s="62"/>
      <c r="AT34" s="49">
        <f t="shared" si="24"/>
        <v>0</v>
      </c>
      <c r="AU34" s="50">
        <f t="shared" si="25"/>
        <v>0</v>
      </c>
      <c r="AV34" s="184"/>
      <c r="AW34" s="49">
        <f t="shared" si="26"/>
        <v>0</v>
      </c>
      <c r="AX34" s="50">
        <f t="shared" si="27"/>
        <v>0</v>
      </c>
      <c r="AY34" s="184"/>
      <c r="AZ34" s="49">
        <f t="shared" si="28"/>
        <v>0</v>
      </c>
      <c r="BA34" s="50">
        <f t="shared" si="29"/>
        <v>0</v>
      </c>
      <c r="BB34" s="51">
        <f t="shared" si="44"/>
        <v>0</v>
      </c>
    </row>
    <row r="35" spans="1:54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36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37"/>
        <v>0</v>
      </c>
      <c r="V35" s="43">
        <f t="shared" si="38"/>
        <v>0</v>
      </c>
      <c r="W35" s="44">
        <f t="shared" si="39"/>
        <v>0</v>
      </c>
      <c r="X35" s="45">
        <f t="shared" si="40"/>
        <v>0</v>
      </c>
      <c r="Y35" s="46" t="s">
        <v>0</v>
      </c>
      <c r="Z35" s="39">
        <v>1</v>
      </c>
      <c r="AA35" s="47">
        <f t="shared" si="41"/>
        <v>0</v>
      </c>
      <c r="AB35" s="39">
        <v>1</v>
      </c>
      <c r="AC35" s="47">
        <f t="shared" si="42"/>
        <v>0</v>
      </c>
      <c r="AD35" s="39">
        <v>1</v>
      </c>
      <c r="AE35" s="47">
        <f t="shared" si="43"/>
        <v>0</v>
      </c>
      <c r="AF35" s="184"/>
      <c r="AG35" s="191">
        <f t="shared" si="31"/>
        <v>12</v>
      </c>
      <c r="AH35" s="49">
        <f t="shared" si="34"/>
        <v>0</v>
      </c>
      <c r="AI35" s="50">
        <f t="shared" si="35"/>
        <v>0</v>
      </c>
      <c r="AJ35" s="184"/>
      <c r="AK35" s="49">
        <f t="shared" si="18"/>
        <v>0</v>
      </c>
      <c r="AL35" s="50">
        <f t="shared" si="19"/>
        <v>0</v>
      </c>
      <c r="AM35" s="184"/>
      <c r="AN35" s="49">
        <f t="shared" si="20"/>
        <v>0</v>
      </c>
      <c r="AO35" s="50">
        <f t="shared" si="21"/>
        <v>0</v>
      </c>
      <c r="AP35" s="184"/>
      <c r="AQ35" s="49">
        <f t="shared" si="22"/>
        <v>0</v>
      </c>
      <c r="AR35" s="50">
        <f t="shared" si="23"/>
        <v>0</v>
      </c>
      <c r="AS35" s="62"/>
      <c r="AT35" s="49">
        <f t="shared" si="24"/>
        <v>0</v>
      </c>
      <c r="AU35" s="50">
        <f t="shared" si="25"/>
        <v>0</v>
      </c>
      <c r="AV35" s="184"/>
      <c r="AW35" s="49">
        <f t="shared" si="26"/>
        <v>0</v>
      </c>
      <c r="AX35" s="50">
        <f t="shared" si="27"/>
        <v>0</v>
      </c>
      <c r="AY35" s="184"/>
      <c r="AZ35" s="49">
        <f t="shared" si="28"/>
        <v>0</v>
      </c>
      <c r="BA35" s="50">
        <f t="shared" si="29"/>
        <v>0</v>
      </c>
      <c r="BB35" s="51">
        <f t="shared" si="44"/>
        <v>0</v>
      </c>
    </row>
    <row r="36" spans="1:54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36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37"/>
        <v>0</v>
      </c>
      <c r="V36" s="43">
        <f t="shared" si="38"/>
        <v>0</v>
      </c>
      <c r="W36" s="44">
        <f t="shared" si="39"/>
        <v>0</v>
      </c>
      <c r="X36" s="45">
        <f t="shared" si="40"/>
        <v>0</v>
      </c>
      <c r="Y36" s="46" t="s">
        <v>0</v>
      </c>
      <c r="Z36" s="39">
        <v>1</v>
      </c>
      <c r="AA36" s="47">
        <f t="shared" si="41"/>
        <v>0</v>
      </c>
      <c r="AB36" s="39">
        <v>1</v>
      </c>
      <c r="AC36" s="47">
        <f t="shared" si="42"/>
        <v>0</v>
      </c>
      <c r="AD36" s="39">
        <v>1</v>
      </c>
      <c r="AE36" s="47">
        <f t="shared" si="43"/>
        <v>0</v>
      </c>
      <c r="AF36" s="184"/>
      <c r="AG36" s="191">
        <f t="shared" si="31"/>
        <v>12</v>
      </c>
      <c r="AH36" s="49">
        <f t="shared" si="34"/>
        <v>0</v>
      </c>
      <c r="AI36" s="50">
        <f t="shared" si="35"/>
        <v>0</v>
      </c>
      <c r="AJ36" s="184"/>
      <c r="AK36" s="49">
        <f t="shared" si="18"/>
        <v>0</v>
      </c>
      <c r="AL36" s="50">
        <f t="shared" si="19"/>
        <v>0</v>
      </c>
      <c r="AM36" s="184"/>
      <c r="AN36" s="49">
        <f t="shared" si="20"/>
        <v>0</v>
      </c>
      <c r="AO36" s="50">
        <f t="shared" si="21"/>
        <v>0</v>
      </c>
      <c r="AP36" s="184"/>
      <c r="AQ36" s="49">
        <f t="shared" si="22"/>
        <v>0</v>
      </c>
      <c r="AR36" s="50">
        <f t="shared" si="23"/>
        <v>0</v>
      </c>
      <c r="AS36" s="62"/>
      <c r="AT36" s="49">
        <f t="shared" si="24"/>
        <v>0</v>
      </c>
      <c r="AU36" s="50">
        <f t="shared" si="25"/>
        <v>0</v>
      </c>
      <c r="AV36" s="184"/>
      <c r="AW36" s="49">
        <f t="shared" si="26"/>
        <v>0</v>
      </c>
      <c r="AX36" s="50">
        <f t="shared" si="27"/>
        <v>0</v>
      </c>
      <c r="AY36" s="184"/>
      <c r="AZ36" s="49">
        <f t="shared" si="28"/>
        <v>0</v>
      </c>
      <c r="BA36" s="50">
        <f t="shared" si="29"/>
        <v>0</v>
      </c>
      <c r="BB36" s="51">
        <f t="shared" si="44"/>
        <v>0</v>
      </c>
    </row>
    <row r="37" spans="1:54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36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37"/>
        <v>0</v>
      </c>
      <c r="V37" s="43">
        <f t="shared" si="38"/>
        <v>0</v>
      </c>
      <c r="W37" s="44">
        <f t="shared" si="39"/>
        <v>0</v>
      </c>
      <c r="X37" s="45">
        <f t="shared" si="40"/>
        <v>0</v>
      </c>
      <c r="Y37" s="46" t="s">
        <v>0</v>
      </c>
      <c r="Z37" s="39">
        <v>1</v>
      </c>
      <c r="AA37" s="47">
        <f t="shared" si="41"/>
        <v>0</v>
      </c>
      <c r="AB37" s="39">
        <v>1</v>
      </c>
      <c r="AC37" s="47">
        <f t="shared" si="42"/>
        <v>0</v>
      </c>
      <c r="AD37" s="39">
        <v>1</v>
      </c>
      <c r="AE37" s="47">
        <f t="shared" si="43"/>
        <v>0</v>
      </c>
      <c r="AF37" s="184"/>
      <c r="AG37" s="191">
        <f t="shared" si="31"/>
        <v>12</v>
      </c>
      <c r="AH37" s="49">
        <f t="shared" si="34"/>
        <v>0</v>
      </c>
      <c r="AI37" s="50">
        <f t="shared" si="35"/>
        <v>0</v>
      </c>
      <c r="AJ37" s="184"/>
      <c r="AK37" s="49">
        <f t="shared" si="18"/>
        <v>0</v>
      </c>
      <c r="AL37" s="50">
        <f t="shared" si="19"/>
        <v>0</v>
      </c>
      <c r="AM37" s="184"/>
      <c r="AN37" s="49">
        <f t="shared" si="20"/>
        <v>0</v>
      </c>
      <c r="AO37" s="50">
        <f t="shared" si="21"/>
        <v>0</v>
      </c>
      <c r="AP37" s="184"/>
      <c r="AQ37" s="49">
        <f t="shared" si="22"/>
        <v>0</v>
      </c>
      <c r="AR37" s="50">
        <f t="shared" si="23"/>
        <v>0</v>
      </c>
      <c r="AS37" s="62"/>
      <c r="AT37" s="49">
        <f t="shared" si="24"/>
        <v>0</v>
      </c>
      <c r="AU37" s="50">
        <f t="shared" si="25"/>
        <v>0</v>
      </c>
      <c r="AV37" s="184"/>
      <c r="AW37" s="49">
        <f t="shared" si="26"/>
        <v>0</v>
      </c>
      <c r="AX37" s="50">
        <f t="shared" si="27"/>
        <v>0</v>
      </c>
      <c r="AY37" s="184"/>
      <c r="AZ37" s="49">
        <f t="shared" si="28"/>
        <v>0</v>
      </c>
      <c r="BA37" s="50">
        <f t="shared" si="29"/>
        <v>0</v>
      </c>
      <c r="BB37" s="51">
        <f t="shared" si="44"/>
        <v>0</v>
      </c>
    </row>
    <row r="38" spans="1:54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36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37"/>
        <v>0</v>
      </c>
      <c r="V38" s="43">
        <f t="shared" si="38"/>
        <v>0</v>
      </c>
      <c r="W38" s="44">
        <f t="shared" si="39"/>
        <v>0</v>
      </c>
      <c r="X38" s="45">
        <f t="shared" si="40"/>
        <v>0</v>
      </c>
      <c r="Y38" s="46" t="s">
        <v>0</v>
      </c>
      <c r="Z38" s="39">
        <v>1</v>
      </c>
      <c r="AA38" s="47">
        <f t="shared" si="41"/>
        <v>0</v>
      </c>
      <c r="AB38" s="39">
        <v>1</v>
      </c>
      <c r="AC38" s="47">
        <f t="shared" si="42"/>
        <v>0</v>
      </c>
      <c r="AD38" s="39">
        <v>1</v>
      </c>
      <c r="AE38" s="47">
        <f t="shared" si="43"/>
        <v>0</v>
      </c>
      <c r="AF38" s="184"/>
      <c r="AG38" s="191">
        <f t="shared" si="31"/>
        <v>12</v>
      </c>
      <c r="AH38" s="49">
        <f t="shared" si="34"/>
        <v>0</v>
      </c>
      <c r="AI38" s="50">
        <f t="shared" si="35"/>
        <v>0</v>
      </c>
      <c r="AJ38" s="184"/>
      <c r="AK38" s="49">
        <f t="shared" si="18"/>
        <v>0</v>
      </c>
      <c r="AL38" s="50">
        <f t="shared" si="19"/>
        <v>0</v>
      </c>
      <c r="AM38" s="184"/>
      <c r="AN38" s="49">
        <f t="shared" si="20"/>
        <v>0</v>
      </c>
      <c r="AO38" s="50">
        <f t="shared" si="21"/>
        <v>0</v>
      </c>
      <c r="AP38" s="184"/>
      <c r="AQ38" s="49">
        <f t="shared" si="22"/>
        <v>0</v>
      </c>
      <c r="AR38" s="50">
        <f t="shared" si="23"/>
        <v>0</v>
      </c>
      <c r="AS38" s="62"/>
      <c r="AT38" s="49">
        <f t="shared" si="24"/>
        <v>0</v>
      </c>
      <c r="AU38" s="50">
        <f t="shared" si="25"/>
        <v>0</v>
      </c>
      <c r="AV38" s="184"/>
      <c r="AW38" s="49">
        <f t="shared" si="26"/>
        <v>0</v>
      </c>
      <c r="AX38" s="50">
        <f t="shared" si="27"/>
        <v>0</v>
      </c>
      <c r="AY38" s="184"/>
      <c r="AZ38" s="49">
        <f t="shared" si="28"/>
        <v>0</v>
      </c>
      <c r="BA38" s="50">
        <f t="shared" si="29"/>
        <v>0</v>
      </c>
      <c r="BB38" s="51">
        <f t="shared" si="44"/>
        <v>0</v>
      </c>
    </row>
    <row r="39" spans="1:54" hidden="1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44">
        <f t="shared" si="11"/>
        <v>0</v>
      </c>
      <c r="X39" s="45">
        <f t="shared" si="12"/>
        <v>0</v>
      </c>
      <c r="Y39" s="46" t="s">
        <v>0</v>
      </c>
      <c r="Z39" s="39">
        <v>1</v>
      </c>
      <c r="AA39" s="47">
        <f t="shared" si="13"/>
        <v>0</v>
      </c>
      <c r="AB39" s="39">
        <v>1</v>
      </c>
      <c r="AC39" s="47">
        <f t="shared" si="14"/>
        <v>0</v>
      </c>
      <c r="AD39" s="39">
        <v>1</v>
      </c>
      <c r="AE39" s="47">
        <f t="shared" si="15"/>
        <v>0</v>
      </c>
      <c r="AF39" s="184"/>
      <c r="AG39" s="191">
        <f t="shared" si="31"/>
        <v>12</v>
      </c>
      <c r="AH39" s="49">
        <f t="shared" si="34"/>
        <v>0</v>
      </c>
      <c r="AI39" s="50">
        <f t="shared" si="35"/>
        <v>0</v>
      </c>
      <c r="AJ39" s="184"/>
      <c r="AK39" s="49">
        <f t="shared" si="18"/>
        <v>0</v>
      </c>
      <c r="AL39" s="50">
        <f t="shared" si="19"/>
        <v>0</v>
      </c>
      <c r="AM39" s="184"/>
      <c r="AN39" s="49">
        <f t="shared" si="20"/>
        <v>0</v>
      </c>
      <c r="AO39" s="50">
        <f t="shared" si="21"/>
        <v>0</v>
      </c>
      <c r="AP39" s="184"/>
      <c r="AQ39" s="49">
        <f t="shared" si="22"/>
        <v>0</v>
      </c>
      <c r="AR39" s="50">
        <f t="shared" si="23"/>
        <v>0</v>
      </c>
      <c r="AS39" s="62"/>
      <c r="AT39" s="49">
        <f t="shared" si="24"/>
        <v>0</v>
      </c>
      <c r="AU39" s="50">
        <f t="shared" si="25"/>
        <v>0</v>
      </c>
      <c r="AV39" s="184"/>
      <c r="AW39" s="49">
        <f t="shared" si="26"/>
        <v>0</v>
      </c>
      <c r="AX39" s="50">
        <f t="shared" si="27"/>
        <v>0</v>
      </c>
      <c r="AY39" s="184"/>
      <c r="AZ39" s="49">
        <f t="shared" si="28"/>
        <v>0</v>
      </c>
      <c r="BA39" s="50">
        <f t="shared" si="29"/>
        <v>0</v>
      </c>
      <c r="BB39" s="51">
        <f t="shared" si="30"/>
        <v>0</v>
      </c>
    </row>
    <row r="40" spans="1:54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44">
        <f t="shared" si="11"/>
        <v>0</v>
      </c>
      <c r="X40" s="45">
        <f t="shared" si="12"/>
        <v>0</v>
      </c>
      <c r="Y40" s="46" t="s">
        <v>0</v>
      </c>
      <c r="Z40" s="39">
        <v>1</v>
      </c>
      <c r="AA40" s="47">
        <f t="shared" si="13"/>
        <v>0</v>
      </c>
      <c r="AB40" s="39">
        <v>1</v>
      </c>
      <c r="AC40" s="47">
        <f t="shared" si="14"/>
        <v>0</v>
      </c>
      <c r="AD40" s="39">
        <v>1</v>
      </c>
      <c r="AE40" s="47">
        <f t="shared" si="15"/>
        <v>0</v>
      </c>
      <c r="AF40" s="184"/>
      <c r="AG40" s="191">
        <f t="shared" si="31"/>
        <v>12</v>
      </c>
      <c r="AH40" s="49">
        <f t="shared" si="34"/>
        <v>0</v>
      </c>
      <c r="AI40" s="50">
        <f t="shared" si="35"/>
        <v>0</v>
      </c>
      <c r="AJ40" s="184"/>
      <c r="AK40" s="49">
        <f t="shared" si="18"/>
        <v>0</v>
      </c>
      <c r="AL40" s="50">
        <f t="shared" si="19"/>
        <v>0</v>
      </c>
      <c r="AM40" s="184"/>
      <c r="AN40" s="49">
        <f t="shared" si="20"/>
        <v>0</v>
      </c>
      <c r="AO40" s="50">
        <f t="shared" si="21"/>
        <v>0</v>
      </c>
      <c r="AP40" s="184"/>
      <c r="AQ40" s="49">
        <f t="shared" si="22"/>
        <v>0</v>
      </c>
      <c r="AR40" s="50">
        <f t="shared" si="23"/>
        <v>0</v>
      </c>
      <c r="AS40" s="62"/>
      <c r="AT40" s="49">
        <f t="shared" si="24"/>
        <v>0</v>
      </c>
      <c r="AU40" s="50">
        <f t="shared" si="25"/>
        <v>0</v>
      </c>
      <c r="AV40" s="184"/>
      <c r="AW40" s="49">
        <f t="shared" si="26"/>
        <v>0</v>
      </c>
      <c r="AX40" s="50">
        <f t="shared" si="27"/>
        <v>0</v>
      </c>
      <c r="AY40" s="184"/>
      <c r="AZ40" s="49">
        <f t="shared" si="28"/>
        <v>0</v>
      </c>
      <c r="BA40" s="50">
        <f t="shared" si="29"/>
        <v>0</v>
      </c>
      <c r="BB40" s="51">
        <f t="shared" si="30"/>
        <v>0</v>
      </c>
    </row>
    <row r="41" spans="1:54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44">
        <f t="shared" si="11"/>
        <v>0</v>
      </c>
      <c r="X41" s="45">
        <f t="shared" si="12"/>
        <v>0</v>
      </c>
      <c r="Y41" s="46" t="s">
        <v>0</v>
      </c>
      <c r="Z41" s="39">
        <v>1</v>
      </c>
      <c r="AA41" s="47">
        <f t="shared" si="13"/>
        <v>0</v>
      </c>
      <c r="AB41" s="39">
        <v>1</v>
      </c>
      <c r="AC41" s="47">
        <f t="shared" si="14"/>
        <v>0</v>
      </c>
      <c r="AD41" s="39">
        <v>1</v>
      </c>
      <c r="AE41" s="47">
        <f t="shared" si="15"/>
        <v>0</v>
      </c>
      <c r="AF41" s="184"/>
      <c r="AG41" s="191">
        <f t="shared" si="31"/>
        <v>12</v>
      </c>
      <c r="AH41" s="49">
        <f t="shared" si="34"/>
        <v>0</v>
      </c>
      <c r="AI41" s="50">
        <f t="shared" si="35"/>
        <v>0</v>
      </c>
      <c r="AJ41" s="184"/>
      <c r="AK41" s="49">
        <f t="shared" si="18"/>
        <v>0</v>
      </c>
      <c r="AL41" s="50">
        <f t="shared" si="19"/>
        <v>0</v>
      </c>
      <c r="AM41" s="184"/>
      <c r="AN41" s="49">
        <f t="shared" si="20"/>
        <v>0</v>
      </c>
      <c r="AO41" s="50">
        <f t="shared" si="21"/>
        <v>0</v>
      </c>
      <c r="AP41" s="184"/>
      <c r="AQ41" s="49">
        <f t="shared" si="22"/>
        <v>0</v>
      </c>
      <c r="AR41" s="50">
        <f t="shared" si="23"/>
        <v>0</v>
      </c>
      <c r="AS41" s="62"/>
      <c r="AT41" s="49">
        <f t="shared" si="24"/>
        <v>0</v>
      </c>
      <c r="AU41" s="50">
        <f t="shared" si="25"/>
        <v>0</v>
      </c>
      <c r="AV41" s="184"/>
      <c r="AW41" s="49">
        <f t="shared" si="26"/>
        <v>0</v>
      </c>
      <c r="AX41" s="50">
        <f t="shared" si="27"/>
        <v>0</v>
      </c>
      <c r="AY41" s="184"/>
      <c r="AZ41" s="49">
        <f t="shared" si="28"/>
        <v>0</v>
      </c>
      <c r="BA41" s="50">
        <f t="shared" si="29"/>
        <v>0</v>
      </c>
      <c r="BB41" s="51">
        <f t="shared" si="30"/>
        <v>0</v>
      </c>
    </row>
    <row r="42" spans="1:54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44">
        <f t="shared" si="11"/>
        <v>0</v>
      </c>
      <c r="X42" s="45">
        <f t="shared" si="12"/>
        <v>0</v>
      </c>
      <c r="Y42" s="46" t="s">
        <v>0</v>
      </c>
      <c r="Z42" s="39">
        <v>1</v>
      </c>
      <c r="AA42" s="47">
        <f t="shared" si="13"/>
        <v>0</v>
      </c>
      <c r="AB42" s="39">
        <v>1</v>
      </c>
      <c r="AC42" s="47">
        <f t="shared" si="14"/>
        <v>0</v>
      </c>
      <c r="AD42" s="39">
        <v>1</v>
      </c>
      <c r="AE42" s="47">
        <f t="shared" si="15"/>
        <v>0</v>
      </c>
      <c r="AF42" s="184"/>
      <c r="AG42" s="191">
        <f t="shared" si="31"/>
        <v>12</v>
      </c>
      <c r="AH42" s="49">
        <f t="shared" si="34"/>
        <v>0</v>
      </c>
      <c r="AI42" s="50">
        <f t="shared" si="35"/>
        <v>0</v>
      </c>
      <c r="AJ42" s="184"/>
      <c r="AK42" s="49">
        <f t="shared" si="18"/>
        <v>0</v>
      </c>
      <c r="AL42" s="50">
        <f t="shared" si="19"/>
        <v>0</v>
      </c>
      <c r="AM42" s="184"/>
      <c r="AN42" s="49">
        <f t="shared" si="20"/>
        <v>0</v>
      </c>
      <c r="AO42" s="50">
        <f t="shared" si="21"/>
        <v>0</v>
      </c>
      <c r="AP42" s="184"/>
      <c r="AQ42" s="49">
        <f t="shared" si="22"/>
        <v>0</v>
      </c>
      <c r="AR42" s="50">
        <f t="shared" si="23"/>
        <v>0</v>
      </c>
      <c r="AS42" s="62"/>
      <c r="AT42" s="49">
        <f t="shared" si="24"/>
        <v>0</v>
      </c>
      <c r="AU42" s="50">
        <f t="shared" si="25"/>
        <v>0</v>
      </c>
      <c r="AV42" s="184"/>
      <c r="AW42" s="49">
        <f t="shared" si="26"/>
        <v>0</v>
      </c>
      <c r="AX42" s="50">
        <f t="shared" si="27"/>
        <v>0</v>
      </c>
      <c r="AY42" s="184"/>
      <c r="AZ42" s="49">
        <f t="shared" si="28"/>
        <v>0</v>
      </c>
      <c r="BA42" s="50">
        <f t="shared" si="29"/>
        <v>0</v>
      </c>
      <c r="BB42" s="51">
        <f t="shared" si="30"/>
        <v>0</v>
      </c>
    </row>
    <row r="43" spans="1:54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44">
        <f t="shared" si="11"/>
        <v>0</v>
      </c>
      <c r="X43" s="45">
        <f t="shared" si="12"/>
        <v>0</v>
      </c>
      <c r="Y43" s="46" t="s">
        <v>0</v>
      </c>
      <c r="Z43" s="39">
        <v>1</v>
      </c>
      <c r="AA43" s="47">
        <f t="shared" si="13"/>
        <v>0</v>
      </c>
      <c r="AB43" s="39">
        <v>1</v>
      </c>
      <c r="AC43" s="47">
        <f t="shared" si="14"/>
        <v>0</v>
      </c>
      <c r="AD43" s="39">
        <v>1</v>
      </c>
      <c r="AE43" s="47">
        <f t="shared" si="15"/>
        <v>0</v>
      </c>
      <c r="AF43" s="184"/>
      <c r="AG43" s="191">
        <f t="shared" si="31"/>
        <v>12</v>
      </c>
      <c r="AH43" s="49">
        <f t="shared" si="34"/>
        <v>0</v>
      </c>
      <c r="AI43" s="50">
        <f t="shared" si="35"/>
        <v>0</v>
      </c>
      <c r="AJ43" s="184"/>
      <c r="AK43" s="49">
        <f t="shared" si="18"/>
        <v>0</v>
      </c>
      <c r="AL43" s="50">
        <f t="shared" si="19"/>
        <v>0</v>
      </c>
      <c r="AM43" s="184"/>
      <c r="AN43" s="49">
        <f t="shared" si="20"/>
        <v>0</v>
      </c>
      <c r="AO43" s="50">
        <f t="shared" si="21"/>
        <v>0</v>
      </c>
      <c r="AP43" s="184"/>
      <c r="AQ43" s="49">
        <f t="shared" si="22"/>
        <v>0</v>
      </c>
      <c r="AR43" s="50">
        <f t="shared" si="23"/>
        <v>0</v>
      </c>
      <c r="AS43" s="62"/>
      <c r="AT43" s="49">
        <f t="shared" si="24"/>
        <v>0</v>
      </c>
      <c r="AU43" s="50">
        <f t="shared" si="25"/>
        <v>0</v>
      </c>
      <c r="AV43" s="184"/>
      <c r="AW43" s="49">
        <f t="shared" si="26"/>
        <v>0</v>
      </c>
      <c r="AX43" s="50">
        <f t="shared" si="27"/>
        <v>0</v>
      </c>
      <c r="AY43" s="184"/>
      <c r="AZ43" s="49">
        <f t="shared" si="28"/>
        <v>0</v>
      </c>
      <c r="BA43" s="50">
        <f t="shared" si="29"/>
        <v>0</v>
      </c>
      <c r="BB43" s="51">
        <f t="shared" si="30"/>
        <v>0</v>
      </c>
    </row>
    <row r="44" spans="1:54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44">
        <f t="shared" si="11"/>
        <v>0</v>
      </c>
      <c r="X44" s="45">
        <f t="shared" si="12"/>
        <v>0</v>
      </c>
      <c r="Y44" s="46" t="s">
        <v>0</v>
      </c>
      <c r="Z44" s="39">
        <v>1</v>
      </c>
      <c r="AA44" s="47">
        <f t="shared" si="13"/>
        <v>0</v>
      </c>
      <c r="AB44" s="39">
        <v>1</v>
      </c>
      <c r="AC44" s="47">
        <f t="shared" si="14"/>
        <v>0</v>
      </c>
      <c r="AD44" s="39">
        <v>1</v>
      </c>
      <c r="AE44" s="47">
        <f t="shared" si="15"/>
        <v>0</v>
      </c>
      <c r="AF44" s="184"/>
      <c r="AG44" s="191">
        <f t="shared" si="31"/>
        <v>12</v>
      </c>
      <c r="AH44" s="49">
        <f t="shared" si="34"/>
        <v>0</v>
      </c>
      <c r="AI44" s="50">
        <f t="shared" si="35"/>
        <v>0</v>
      </c>
      <c r="AJ44" s="184"/>
      <c r="AK44" s="49">
        <f t="shared" si="18"/>
        <v>0</v>
      </c>
      <c r="AL44" s="50">
        <f t="shared" si="19"/>
        <v>0</v>
      </c>
      <c r="AM44" s="184"/>
      <c r="AN44" s="49">
        <f t="shared" si="20"/>
        <v>0</v>
      </c>
      <c r="AO44" s="50">
        <f t="shared" si="21"/>
        <v>0</v>
      </c>
      <c r="AP44" s="184"/>
      <c r="AQ44" s="49">
        <f t="shared" si="22"/>
        <v>0</v>
      </c>
      <c r="AR44" s="50">
        <f t="shared" si="23"/>
        <v>0</v>
      </c>
      <c r="AS44" s="62"/>
      <c r="AT44" s="49">
        <f t="shared" si="24"/>
        <v>0</v>
      </c>
      <c r="AU44" s="50">
        <f t="shared" si="25"/>
        <v>0</v>
      </c>
      <c r="AV44" s="184"/>
      <c r="AW44" s="49">
        <f t="shared" si="26"/>
        <v>0</v>
      </c>
      <c r="AX44" s="50">
        <f t="shared" si="27"/>
        <v>0</v>
      </c>
      <c r="AY44" s="184"/>
      <c r="AZ44" s="49">
        <f t="shared" si="28"/>
        <v>0</v>
      </c>
      <c r="BA44" s="50">
        <f t="shared" si="29"/>
        <v>0</v>
      </c>
      <c r="BB44" s="51">
        <f t="shared" si="30"/>
        <v>0</v>
      </c>
    </row>
    <row r="45" spans="1:54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1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9"/>
        <v>0</v>
      </c>
      <c r="V45" s="43">
        <f t="shared" si="10"/>
        <v>0</v>
      </c>
      <c r="W45" s="44">
        <f t="shared" si="11"/>
        <v>0</v>
      </c>
      <c r="X45" s="45">
        <f t="shared" si="12"/>
        <v>0</v>
      </c>
      <c r="Y45" s="46" t="s">
        <v>0</v>
      </c>
      <c r="Z45" s="39">
        <v>1</v>
      </c>
      <c r="AA45" s="47">
        <f t="shared" si="13"/>
        <v>0</v>
      </c>
      <c r="AB45" s="39">
        <v>1</v>
      </c>
      <c r="AC45" s="47">
        <f t="shared" si="14"/>
        <v>0</v>
      </c>
      <c r="AD45" s="39">
        <v>1</v>
      </c>
      <c r="AE45" s="47">
        <f t="shared" si="15"/>
        <v>0</v>
      </c>
      <c r="AF45" s="184"/>
      <c r="AG45" s="191">
        <f t="shared" si="31"/>
        <v>12</v>
      </c>
      <c r="AH45" s="49">
        <f t="shared" si="34"/>
        <v>0</v>
      </c>
      <c r="AI45" s="50">
        <f t="shared" si="35"/>
        <v>0</v>
      </c>
      <c r="AJ45" s="184"/>
      <c r="AK45" s="49">
        <f t="shared" si="18"/>
        <v>0</v>
      </c>
      <c r="AL45" s="50">
        <f t="shared" si="19"/>
        <v>0</v>
      </c>
      <c r="AM45" s="184"/>
      <c r="AN45" s="49">
        <f t="shared" si="20"/>
        <v>0</v>
      </c>
      <c r="AO45" s="50">
        <f t="shared" si="21"/>
        <v>0</v>
      </c>
      <c r="AP45" s="184"/>
      <c r="AQ45" s="49">
        <f t="shared" si="22"/>
        <v>0</v>
      </c>
      <c r="AR45" s="50">
        <f t="shared" si="23"/>
        <v>0</v>
      </c>
      <c r="AS45" s="62"/>
      <c r="AT45" s="49">
        <f t="shared" si="24"/>
        <v>0</v>
      </c>
      <c r="AU45" s="50">
        <f t="shared" si="25"/>
        <v>0</v>
      </c>
      <c r="AV45" s="184"/>
      <c r="AW45" s="49">
        <f t="shared" si="26"/>
        <v>0</v>
      </c>
      <c r="AX45" s="50">
        <f t="shared" si="27"/>
        <v>0</v>
      </c>
      <c r="AY45" s="184"/>
      <c r="AZ45" s="49">
        <f t="shared" si="28"/>
        <v>0</v>
      </c>
      <c r="BA45" s="50">
        <f t="shared" si="29"/>
        <v>0</v>
      </c>
      <c r="BB45" s="51">
        <f t="shared" si="30"/>
        <v>0</v>
      </c>
    </row>
    <row r="46" spans="1:54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1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9"/>
        <v>0</v>
      </c>
      <c r="V46" s="43">
        <f t="shared" si="10"/>
        <v>0</v>
      </c>
      <c r="W46" s="44">
        <f t="shared" si="11"/>
        <v>0</v>
      </c>
      <c r="X46" s="45">
        <f t="shared" si="12"/>
        <v>0</v>
      </c>
      <c r="Y46" s="46" t="s">
        <v>0</v>
      </c>
      <c r="Z46" s="39">
        <v>1</v>
      </c>
      <c r="AA46" s="47">
        <f t="shared" si="13"/>
        <v>0</v>
      </c>
      <c r="AB46" s="39">
        <v>1</v>
      </c>
      <c r="AC46" s="47">
        <f t="shared" si="14"/>
        <v>0</v>
      </c>
      <c r="AD46" s="39">
        <v>1</v>
      </c>
      <c r="AE46" s="47">
        <f t="shared" si="15"/>
        <v>0</v>
      </c>
      <c r="AF46" s="184"/>
      <c r="AG46" s="191">
        <f t="shared" si="31"/>
        <v>12</v>
      </c>
      <c r="AH46" s="49">
        <f t="shared" si="34"/>
        <v>0</v>
      </c>
      <c r="AI46" s="50">
        <f t="shared" si="35"/>
        <v>0</v>
      </c>
      <c r="AJ46" s="184"/>
      <c r="AK46" s="49">
        <f t="shared" si="18"/>
        <v>0</v>
      </c>
      <c r="AL46" s="50">
        <f t="shared" si="19"/>
        <v>0</v>
      </c>
      <c r="AM46" s="184"/>
      <c r="AN46" s="49">
        <f t="shared" si="20"/>
        <v>0</v>
      </c>
      <c r="AO46" s="50">
        <f t="shared" si="21"/>
        <v>0</v>
      </c>
      <c r="AP46" s="184"/>
      <c r="AQ46" s="49">
        <f t="shared" si="22"/>
        <v>0</v>
      </c>
      <c r="AR46" s="50">
        <f t="shared" si="23"/>
        <v>0</v>
      </c>
      <c r="AS46" s="62"/>
      <c r="AT46" s="49">
        <f t="shared" si="24"/>
        <v>0</v>
      </c>
      <c r="AU46" s="50">
        <f t="shared" si="25"/>
        <v>0</v>
      </c>
      <c r="AV46" s="184"/>
      <c r="AW46" s="49">
        <f t="shared" si="26"/>
        <v>0</v>
      </c>
      <c r="AX46" s="50">
        <f t="shared" si="27"/>
        <v>0</v>
      </c>
      <c r="AY46" s="184"/>
      <c r="AZ46" s="49">
        <f t="shared" si="28"/>
        <v>0</v>
      </c>
      <c r="BA46" s="50">
        <f t="shared" si="29"/>
        <v>0</v>
      </c>
      <c r="BB46" s="51">
        <f t="shared" si="30"/>
        <v>0</v>
      </c>
    </row>
    <row r="47" spans="1:54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1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9"/>
        <v>0</v>
      </c>
      <c r="V47" s="43">
        <f t="shared" si="10"/>
        <v>0</v>
      </c>
      <c r="W47" s="44">
        <f t="shared" si="11"/>
        <v>0</v>
      </c>
      <c r="X47" s="45">
        <f t="shared" si="12"/>
        <v>0</v>
      </c>
      <c r="Y47" s="46" t="s">
        <v>0</v>
      </c>
      <c r="Z47" s="39">
        <v>1</v>
      </c>
      <c r="AA47" s="47">
        <f t="shared" si="13"/>
        <v>0</v>
      </c>
      <c r="AB47" s="39">
        <v>1</v>
      </c>
      <c r="AC47" s="47">
        <f t="shared" si="14"/>
        <v>0</v>
      </c>
      <c r="AD47" s="39">
        <v>1</v>
      </c>
      <c r="AE47" s="47">
        <f t="shared" si="15"/>
        <v>0</v>
      </c>
      <c r="AF47" s="184"/>
      <c r="AG47" s="191">
        <f t="shared" si="31"/>
        <v>12</v>
      </c>
      <c r="AH47" s="49">
        <f t="shared" si="34"/>
        <v>0</v>
      </c>
      <c r="AI47" s="50">
        <f t="shared" si="35"/>
        <v>0</v>
      </c>
      <c r="AJ47" s="184"/>
      <c r="AK47" s="49">
        <f t="shared" si="18"/>
        <v>0</v>
      </c>
      <c r="AL47" s="50">
        <f t="shared" si="19"/>
        <v>0</v>
      </c>
      <c r="AM47" s="184"/>
      <c r="AN47" s="49">
        <f t="shared" si="20"/>
        <v>0</v>
      </c>
      <c r="AO47" s="50">
        <f t="shared" si="21"/>
        <v>0</v>
      </c>
      <c r="AP47" s="184"/>
      <c r="AQ47" s="49">
        <f t="shared" si="22"/>
        <v>0</v>
      </c>
      <c r="AR47" s="50">
        <f t="shared" si="23"/>
        <v>0</v>
      </c>
      <c r="AS47" s="62"/>
      <c r="AT47" s="49">
        <f t="shared" si="24"/>
        <v>0</v>
      </c>
      <c r="AU47" s="50">
        <f t="shared" si="25"/>
        <v>0</v>
      </c>
      <c r="AV47" s="184"/>
      <c r="AW47" s="49">
        <f t="shared" si="26"/>
        <v>0</v>
      </c>
      <c r="AX47" s="50">
        <f t="shared" si="27"/>
        <v>0</v>
      </c>
      <c r="AY47" s="184"/>
      <c r="AZ47" s="49">
        <f t="shared" si="28"/>
        <v>0</v>
      </c>
      <c r="BA47" s="50">
        <f t="shared" si="29"/>
        <v>0</v>
      </c>
      <c r="BB47" s="51">
        <f t="shared" si="30"/>
        <v>0</v>
      </c>
    </row>
    <row r="48" spans="1:54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44">
        <f t="shared" si="11"/>
        <v>0</v>
      </c>
      <c r="X48" s="45">
        <f t="shared" si="12"/>
        <v>0</v>
      </c>
      <c r="Y48" s="46" t="s">
        <v>0</v>
      </c>
      <c r="Z48" s="39">
        <v>1</v>
      </c>
      <c r="AA48" s="47">
        <f t="shared" si="13"/>
        <v>0</v>
      </c>
      <c r="AB48" s="39">
        <v>1</v>
      </c>
      <c r="AC48" s="47">
        <f t="shared" si="14"/>
        <v>0</v>
      </c>
      <c r="AD48" s="39">
        <v>1</v>
      </c>
      <c r="AE48" s="47">
        <f t="shared" si="15"/>
        <v>0</v>
      </c>
      <c r="AF48" s="184"/>
      <c r="AG48" s="191">
        <f t="shared" si="31"/>
        <v>12</v>
      </c>
      <c r="AH48" s="49">
        <f t="shared" si="34"/>
        <v>0</v>
      </c>
      <c r="AI48" s="50">
        <f t="shared" si="35"/>
        <v>0</v>
      </c>
      <c r="AJ48" s="184"/>
      <c r="AK48" s="49">
        <f t="shared" si="18"/>
        <v>0</v>
      </c>
      <c r="AL48" s="50">
        <f t="shared" si="19"/>
        <v>0</v>
      </c>
      <c r="AM48" s="184"/>
      <c r="AN48" s="49">
        <f t="shared" si="20"/>
        <v>0</v>
      </c>
      <c r="AO48" s="50">
        <f t="shared" si="21"/>
        <v>0</v>
      </c>
      <c r="AP48" s="184"/>
      <c r="AQ48" s="49">
        <f t="shared" si="22"/>
        <v>0</v>
      </c>
      <c r="AR48" s="50">
        <f t="shared" si="23"/>
        <v>0</v>
      </c>
      <c r="AS48" s="62"/>
      <c r="AT48" s="49">
        <f t="shared" si="24"/>
        <v>0</v>
      </c>
      <c r="AU48" s="50">
        <f t="shared" si="25"/>
        <v>0</v>
      </c>
      <c r="AV48" s="184"/>
      <c r="AW48" s="49">
        <f t="shared" si="26"/>
        <v>0</v>
      </c>
      <c r="AX48" s="50">
        <f t="shared" si="27"/>
        <v>0</v>
      </c>
      <c r="AY48" s="184"/>
      <c r="AZ48" s="49">
        <f t="shared" si="28"/>
        <v>0</v>
      </c>
      <c r="BA48" s="50">
        <f t="shared" si="29"/>
        <v>0</v>
      </c>
      <c r="BB48" s="51">
        <f t="shared" si="30"/>
        <v>0</v>
      </c>
    </row>
    <row r="49" spans="1:54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44">
        <f t="shared" si="11"/>
        <v>0</v>
      </c>
      <c r="X49" s="45">
        <f t="shared" si="12"/>
        <v>0</v>
      </c>
      <c r="Y49" s="46" t="s">
        <v>0</v>
      </c>
      <c r="Z49" s="39">
        <v>1</v>
      </c>
      <c r="AA49" s="47">
        <f t="shared" si="13"/>
        <v>0</v>
      </c>
      <c r="AB49" s="39">
        <v>1</v>
      </c>
      <c r="AC49" s="47">
        <f t="shared" si="14"/>
        <v>0</v>
      </c>
      <c r="AD49" s="39">
        <v>1</v>
      </c>
      <c r="AE49" s="47">
        <f t="shared" si="15"/>
        <v>0</v>
      </c>
      <c r="AF49" s="184"/>
      <c r="AG49" s="191">
        <f t="shared" si="31"/>
        <v>12</v>
      </c>
      <c r="AH49" s="49">
        <f t="shared" si="34"/>
        <v>0</v>
      </c>
      <c r="AI49" s="50">
        <f t="shared" si="35"/>
        <v>0</v>
      </c>
      <c r="AJ49" s="184"/>
      <c r="AK49" s="49">
        <f t="shared" si="18"/>
        <v>0</v>
      </c>
      <c r="AL49" s="50">
        <f t="shared" si="19"/>
        <v>0</v>
      </c>
      <c r="AM49" s="184"/>
      <c r="AN49" s="49">
        <f t="shared" si="20"/>
        <v>0</v>
      </c>
      <c r="AO49" s="50">
        <f t="shared" si="21"/>
        <v>0</v>
      </c>
      <c r="AP49" s="184"/>
      <c r="AQ49" s="49">
        <f t="shared" si="22"/>
        <v>0</v>
      </c>
      <c r="AR49" s="50">
        <f t="shared" si="23"/>
        <v>0</v>
      </c>
      <c r="AS49" s="62"/>
      <c r="AT49" s="49">
        <f t="shared" si="24"/>
        <v>0</v>
      </c>
      <c r="AU49" s="50">
        <f t="shared" si="25"/>
        <v>0</v>
      </c>
      <c r="AV49" s="184"/>
      <c r="AW49" s="49">
        <f t="shared" si="26"/>
        <v>0</v>
      </c>
      <c r="AX49" s="50">
        <f t="shared" si="27"/>
        <v>0</v>
      </c>
      <c r="AY49" s="184"/>
      <c r="AZ49" s="49">
        <f t="shared" si="28"/>
        <v>0</v>
      </c>
      <c r="BA49" s="50">
        <f t="shared" si="29"/>
        <v>0</v>
      </c>
      <c r="BB49" s="51">
        <f t="shared" si="30"/>
        <v>0</v>
      </c>
    </row>
    <row r="50" spans="1:54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44">
        <f t="shared" si="11"/>
        <v>0</v>
      </c>
      <c r="X50" s="45">
        <f t="shared" si="12"/>
        <v>0</v>
      </c>
      <c r="Y50" s="46" t="s">
        <v>0</v>
      </c>
      <c r="Z50" s="39">
        <v>1</v>
      </c>
      <c r="AA50" s="47">
        <f t="shared" si="13"/>
        <v>0</v>
      </c>
      <c r="AB50" s="39">
        <v>1</v>
      </c>
      <c r="AC50" s="47">
        <f t="shared" si="14"/>
        <v>0</v>
      </c>
      <c r="AD50" s="39">
        <v>1</v>
      </c>
      <c r="AE50" s="47">
        <f t="shared" si="15"/>
        <v>0</v>
      </c>
      <c r="AF50" s="184"/>
      <c r="AG50" s="191">
        <f t="shared" si="31"/>
        <v>12</v>
      </c>
      <c r="AH50" s="49">
        <f t="shared" si="34"/>
        <v>0</v>
      </c>
      <c r="AI50" s="50">
        <f t="shared" si="35"/>
        <v>0</v>
      </c>
      <c r="AJ50" s="184"/>
      <c r="AK50" s="49">
        <f t="shared" si="18"/>
        <v>0</v>
      </c>
      <c r="AL50" s="50">
        <f t="shared" si="19"/>
        <v>0</v>
      </c>
      <c r="AM50" s="184"/>
      <c r="AN50" s="49">
        <f t="shared" si="20"/>
        <v>0</v>
      </c>
      <c r="AO50" s="50">
        <f t="shared" si="21"/>
        <v>0</v>
      </c>
      <c r="AP50" s="184"/>
      <c r="AQ50" s="49">
        <f t="shared" si="22"/>
        <v>0</v>
      </c>
      <c r="AR50" s="50">
        <f t="shared" si="23"/>
        <v>0</v>
      </c>
      <c r="AS50" s="62"/>
      <c r="AT50" s="49">
        <f t="shared" si="24"/>
        <v>0</v>
      </c>
      <c r="AU50" s="50">
        <f t="shared" si="25"/>
        <v>0</v>
      </c>
      <c r="AV50" s="184"/>
      <c r="AW50" s="49">
        <f t="shared" si="26"/>
        <v>0</v>
      </c>
      <c r="AX50" s="50">
        <f t="shared" si="27"/>
        <v>0</v>
      </c>
      <c r="AY50" s="184"/>
      <c r="AZ50" s="49">
        <f t="shared" si="28"/>
        <v>0</v>
      </c>
      <c r="BA50" s="50">
        <f t="shared" si="29"/>
        <v>0</v>
      </c>
      <c r="BB50" s="51">
        <f t="shared" si="30"/>
        <v>0</v>
      </c>
    </row>
    <row r="51" spans="1:54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44">
        <f t="shared" si="11"/>
        <v>0</v>
      </c>
      <c r="X51" s="45">
        <f t="shared" si="12"/>
        <v>0</v>
      </c>
      <c r="Y51" s="46" t="s">
        <v>0</v>
      </c>
      <c r="Z51" s="39">
        <v>1</v>
      </c>
      <c r="AA51" s="47">
        <f t="shared" si="13"/>
        <v>0</v>
      </c>
      <c r="AB51" s="39">
        <v>1</v>
      </c>
      <c r="AC51" s="47">
        <f t="shared" si="14"/>
        <v>0</v>
      </c>
      <c r="AD51" s="39">
        <v>1</v>
      </c>
      <c r="AE51" s="47">
        <f t="shared" si="15"/>
        <v>0</v>
      </c>
      <c r="AF51" s="184"/>
      <c r="AG51" s="191">
        <f t="shared" si="31"/>
        <v>12</v>
      </c>
      <c r="AH51" s="49">
        <f t="shared" si="34"/>
        <v>0</v>
      </c>
      <c r="AI51" s="50">
        <f t="shared" si="35"/>
        <v>0</v>
      </c>
      <c r="AJ51" s="184"/>
      <c r="AK51" s="49">
        <f t="shared" si="18"/>
        <v>0</v>
      </c>
      <c r="AL51" s="50">
        <f t="shared" si="19"/>
        <v>0</v>
      </c>
      <c r="AM51" s="184"/>
      <c r="AN51" s="49">
        <f t="shared" si="20"/>
        <v>0</v>
      </c>
      <c r="AO51" s="50">
        <f t="shared" si="21"/>
        <v>0</v>
      </c>
      <c r="AP51" s="184"/>
      <c r="AQ51" s="49">
        <f t="shared" si="22"/>
        <v>0</v>
      </c>
      <c r="AR51" s="50">
        <f t="shared" si="23"/>
        <v>0</v>
      </c>
      <c r="AS51" s="62"/>
      <c r="AT51" s="49">
        <f t="shared" si="24"/>
        <v>0</v>
      </c>
      <c r="AU51" s="50">
        <f t="shared" si="25"/>
        <v>0</v>
      </c>
      <c r="AV51" s="184"/>
      <c r="AW51" s="49">
        <f t="shared" si="26"/>
        <v>0</v>
      </c>
      <c r="AX51" s="50">
        <f t="shared" si="27"/>
        <v>0</v>
      </c>
      <c r="AY51" s="184"/>
      <c r="AZ51" s="49">
        <f t="shared" si="28"/>
        <v>0</v>
      </c>
      <c r="BA51" s="50">
        <f t="shared" si="29"/>
        <v>0</v>
      </c>
      <c r="BB51" s="51">
        <f t="shared" si="30"/>
        <v>0</v>
      </c>
    </row>
    <row r="52" spans="1:54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44">
        <f t="shared" si="11"/>
        <v>0</v>
      </c>
      <c r="X52" s="45">
        <f t="shared" si="12"/>
        <v>0</v>
      </c>
      <c r="Y52" s="46" t="s">
        <v>0</v>
      </c>
      <c r="Z52" s="39">
        <v>1</v>
      </c>
      <c r="AA52" s="47">
        <f t="shared" si="13"/>
        <v>0</v>
      </c>
      <c r="AB52" s="39">
        <v>1</v>
      </c>
      <c r="AC52" s="47">
        <f t="shared" si="14"/>
        <v>0</v>
      </c>
      <c r="AD52" s="39">
        <v>1</v>
      </c>
      <c r="AE52" s="47">
        <f t="shared" si="15"/>
        <v>0</v>
      </c>
      <c r="AF52" s="184"/>
      <c r="AG52" s="191">
        <f t="shared" si="31"/>
        <v>12</v>
      </c>
      <c r="AH52" s="49">
        <f t="shared" si="34"/>
        <v>0</v>
      </c>
      <c r="AI52" s="50">
        <f t="shared" si="35"/>
        <v>0</v>
      </c>
      <c r="AJ52" s="184"/>
      <c r="AK52" s="49">
        <f t="shared" si="18"/>
        <v>0</v>
      </c>
      <c r="AL52" s="50">
        <f t="shared" si="19"/>
        <v>0</v>
      </c>
      <c r="AM52" s="184"/>
      <c r="AN52" s="49">
        <f t="shared" si="20"/>
        <v>0</v>
      </c>
      <c r="AO52" s="50">
        <f t="shared" si="21"/>
        <v>0</v>
      </c>
      <c r="AP52" s="184"/>
      <c r="AQ52" s="49">
        <f t="shared" si="22"/>
        <v>0</v>
      </c>
      <c r="AR52" s="50">
        <f t="shared" si="23"/>
        <v>0</v>
      </c>
      <c r="AS52" s="62"/>
      <c r="AT52" s="49">
        <f t="shared" si="24"/>
        <v>0</v>
      </c>
      <c r="AU52" s="50">
        <f t="shared" si="25"/>
        <v>0</v>
      </c>
      <c r="AV52" s="184"/>
      <c r="AW52" s="49">
        <f t="shared" si="26"/>
        <v>0</v>
      </c>
      <c r="AX52" s="50">
        <f t="shared" si="27"/>
        <v>0</v>
      </c>
      <c r="AY52" s="184"/>
      <c r="AZ52" s="49">
        <f t="shared" si="28"/>
        <v>0</v>
      </c>
      <c r="BA52" s="50">
        <f t="shared" si="29"/>
        <v>0</v>
      </c>
      <c r="BB52" s="51">
        <f t="shared" si="30"/>
        <v>0</v>
      </c>
    </row>
    <row r="53" spans="1:54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44">
        <f t="shared" si="11"/>
        <v>0</v>
      </c>
      <c r="X53" s="45">
        <f t="shared" si="12"/>
        <v>0</v>
      </c>
      <c r="Y53" s="46" t="s">
        <v>0</v>
      </c>
      <c r="Z53" s="39">
        <v>1</v>
      </c>
      <c r="AA53" s="47">
        <f t="shared" si="13"/>
        <v>0</v>
      </c>
      <c r="AB53" s="39">
        <v>1</v>
      </c>
      <c r="AC53" s="47">
        <f t="shared" si="14"/>
        <v>0</v>
      </c>
      <c r="AD53" s="39">
        <v>1</v>
      </c>
      <c r="AE53" s="47">
        <f t="shared" si="15"/>
        <v>0</v>
      </c>
      <c r="AF53" s="184"/>
      <c r="AG53" s="191">
        <f t="shared" si="31"/>
        <v>12</v>
      </c>
      <c r="AH53" s="49">
        <f t="shared" si="34"/>
        <v>0</v>
      </c>
      <c r="AI53" s="50">
        <f t="shared" si="35"/>
        <v>0</v>
      </c>
      <c r="AJ53" s="184"/>
      <c r="AK53" s="49">
        <f t="shared" si="18"/>
        <v>0</v>
      </c>
      <c r="AL53" s="50">
        <f t="shared" si="19"/>
        <v>0</v>
      </c>
      <c r="AM53" s="184"/>
      <c r="AN53" s="49">
        <f t="shared" si="20"/>
        <v>0</v>
      </c>
      <c r="AO53" s="50">
        <f t="shared" si="21"/>
        <v>0</v>
      </c>
      <c r="AP53" s="184"/>
      <c r="AQ53" s="49">
        <f t="shared" si="22"/>
        <v>0</v>
      </c>
      <c r="AR53" s="50">
        <f t="shared" si="23"/>
        <v>0</v>
      </c>
      <c r="AS53" s="62"/>
      <c r="AT53" s="49">
        <f t="shared" si="24"/>
        <v>0</v>
      </c>
      <c r="AU53" s="50">
        <f t="shared" si="25"/>
        <v>0</v>
      </c>
      <c r="AV53" s="184"/>
      <c r="AW53" s="49">
        <f t="shared" si="26"/>
        <v>0</v>
      </c>
      <c r="AX53" s="50">
        <f t="shared" si="27"/>
        <v>0</v>
      </c>
      <c r="AY53" s="184"/>
      <c r="AZ53" s="49">
        <f t="shared" si="28"/>
        <v>0</v>
      </c>
      <c r="BA53" s="50">
        <f t="shared" si="29"/>
        <v>0</v>
      </c>
      <c r="BB53" s="51">
        <f t="shared" si="30"/>
        <v>0</v>
      </c>
    </row>
    <row r="54" spans="1:54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1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si="9"/>
        <v>0</v>
      </c>
      <c r="V54" s="43">
        <f t="shared" si="10"/>
        <v>0</v>
      </c>
      <c r="W54" s="44">
        <f t="shared" si="11"/>
        <v>0</v>
      </c>
      <c r="X54" s="45">
        <f t="shared" si="12"/>
        <v>0</v>
      </c>
      <c r="Y54" s="46" t="s">
        <v>0</v>
      </c>
      <c r="Z54" s="39">
        <v>1</v>
      </c>
      <c r="AA54" s="47">
        <f t="shared" si="13"/>
        <v>0</v>
      </c>
      <c r="AB54" s="39">
        <v>1</v>
      </c>
      <c r="AC54" s="47">
        <f t="shared" si="14"/>
        <v>0</v>
      </c>
      <c r="AD54" s="39">
        <v>1</v>
      </c>
      <c r="AE54" s="47">
        <f t="shared" si="15"/>
        <v>0</v>
      </c>
      <c r="AF54" s="184"/>
      <c r="AG54" s="191">
        <f t="shared" si="31"/>
        <v>12</v>
      </c>
      <c r="AH54" s="49">
        <f t="shared" si="34"/>
        <v>0</v>
      </c>
      <c r="AI54" s="50">
        <f t="shared" si="35"/>
        <v>0</v>
      </c>
      <c r="AJ54" s="184"/>
      <c r="AK54" s="49">
        <f t="shared" si="18"/>
        <v>0</v>
      </c>
      <c r="AL54" s="50">
        <f t="shared" si="19"/>
        <v>0</v>
      </c>
      <c r="AM54" s="184"/>
      <c r="AN54" s="49">
        <f t="shared" si="20"/>
        <v>0</v>
      </c>
      <c r="AO54" s="50">
        <f t="shared" si="21"/>
        <v>0</v>
      </c>
      <c r="AP54" s="184"/>
      <c r="AQ54" s="49">
        <f t="shared" si="22"/>
        <v>0</v>
      </c>
      <c r="AR54" s="50">
        <f t="shared" si="23"/>
        <v>0</v>
      </c>
      <c r="AS54" s="62"/>
      <c r="AT54" s="49">
        <f t="shared" si="24"/>
        <v>0</v>
      </c>
      <c r="AU54" s="50">
        <f t="shared" si="25"/>
        <v>0</v>
      </c>
      <c r="AV54" s="184"/>
      <c r="AW54" s="49">
        <f t="shared" si="26"/>
        <v>0</v>
      </c>
      <c r="AX54" s="50">
        <f t="shared" si="27"/>
        <v>0</v>
      </c>
      <c r="AY54" s="184"/>
      <c r="AZ54" s="49">
        <f t="shared" si="28"/>
        <v>0</v>
      </c>
      <c r="BA54" s="50">
        <f t="shared" si="29"/>
        <v>0</v>
      </c>
      <c r="BB54" s="51">
        <f t="shared" si="30"/>
        <v>0</v>
      </c>
    </row>
    <row r="55" spans="1:54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1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9"/>
        <v>0</v>
      </c>
      <c r="V55" s="43">
        <f t="shared" si="10"/>
        <v>0</v>
      </c>
      <c r="W55" s="44">
        <f t="shared" si="11"/>
        <v>0</v>
      </c>
      <c r="X55" s="45">
        <f t="shared" si="12"/>
        <v>0</v>
      </c>
      <c r="Y55" s="46" t="s">
        <v>0</v>
      </c>
      <c r="Z55" s="39">
        <v>1</v>
      </c>
      <c r="AA55" s="47">
        <f t="shared" si="13"/>
        <v>0</v>
      </c>
      <c r="AB55" s="39">
        <v>1</v>
      </c>
      <c r="AC55" s="47">
        <f t="shared" si="14"/>
        <v>0</v>
      </c>
      <c r="AD55" s="39">
        <v>1</v>
      </c>
      <c r="AE55" s="47">
        <f t="shared" si="15"/>
        <v>0</v>
      </c>
      <c r="AF55" s="184"/>
      <c r="AG55" s="191">
        <f t="shared" si="31"/>
        <v>12</v>
      </c>
      <c r="AH55" s="49">
        <f t="shared" si="34"/>
        <v>0</v>
      </c>
      <c r="AI55" s="50">
        <f t="shared" si="35"/>
        <v>0</v>
      </c>
      <c r="AJ55" s="184"/>
      <c r="AK55" s="49">
        <f t="shared" si="18"/>
        <v>0</v>
      </c>
      <c r="AL55" s="50">
        <f t="shared" si="19"/>
        <v>0</v>
      </c>
      <c r="AM55" s="184"/>
      <c r="AN55" s="49">
        <f t="shared" si="20"/>
        <v>0</v>
      </c>
      <c r="AO55" s="50">
        <f t="shared" si="21"/>
        <v>0</v>
      </c>
      <c r="AP55" s="184"/>
      <c r="AQ55" s="49">
        <f t="shared" si="22"/>
        <v>0</v>
      </c>
      <c r="AR55" s="50">
        <f t="shared" si="23"/>
        <v>0</v>
      </c>
      <c r="AS55" s="62"/>
      <c r="AT55" s="49">
        <f t="shared" si="24"/>
        <v>0</v>
      </c>
      <c r="AU55" s="50">
        <f t="shared" si="25"/>
        <v>0</v>
      </c>
      <c r="AV55" s="184"/>
      <c r="AW55" s="49">
        <f t="shared" si="26"/>
        <v>0</v>
      </c>
      <c r="AX55" s="50">
        <f t="shared" si="27"/>
        <v>0</v>
      </c>
      <c r="AY55" s="184"/>
      <c r="AZ55" s="49">
        <f t="shared" si="28"/>
        <v>0</v>
      </c>
      <c r="BA55" s="50">
        <f t="shared" si="29"/>
        <v>0</v>
      </c>
      <c r="BB55" s="51">
        <f t="shared" si="30"/>
        <v>0</v>
      </c>
    </row>
    <row r="56" spans="1:54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1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9"/>
        <v>0</v>
      </c>
      <c r="V56" s="43">
        <f t="shared" si="10"/>
        <v>0</v>
      </c>
      <c r="W56" s="44">
        <f t="shared" si="11"/>
        <v>0</v>
      </c>
      <c r="X56" s="45">
        <f t="shared" si="12"/>
        <v>0</v>
      </c>
      <c r="Y56" s="46" t="s">
        <v>0</v>
      </c>
      <c r="Z56" s="39">
        <v>1</v>
      </c>
      <c r="AA56" s="47">
        <f t="shared" si="13"/>
        <v>0</v>
      </c>
      <c r="AB56" s="39">
        <v>1</v>
      </c>
      <c r="AC56" s="47">
        <f t="shared" si="14"/>
        <v>0</v>
      </c>
      <c r="AD56" s="39">
        <v>1</v>
      </c>
      <c r="AE56" s="47">
        <f t="shared" si="15"/>
        <v>0</v>
      </c>
      <c r="AF56" s="184"/>
      <c r="AG56" s="191">
        <f t="shared" si="31"/>
        <v>12</v>
      </c>
      <c r="AH56" s="49">
        <f t="shared" si="34"/>
        <v>0</v>
      </c>
      <c r="AI56" s="50">
        <f t="shared" si="35"/>
        <v>0</v>
      </c>
      <c r="AJ56" s="184"/>
      <c r="AK56" s="49">
        <f t="shared" si="18"/>
        <v>0</v>
      </c>
      <c r="AL56" s="50">
        <f t="shared" si="19"/>
        <v>0</v>
      </c>
      <c r="AM56" s="184"/>
      <c r="AN56" s="49">
        <f t="shared" si="20"/>
        <v>0</v>
      </c>
      <c r="AO56" s="50">
        <f t="shared" si="21"/>
        <v>0</v>
      </c>
      <c r="AP56" s="184"/>
      <c r="AQ56" s="49">
        <f t="shared" si="22"/>
        <v>0</v>
      </c>
      <c r="AR56" s="50">
        <f t="shared" si="23"/>
        <v>0</v>
      </c>
      <c r="AS56" s="62"/>
      <c r="AT56" s="49">
        <f t="shared" si="24"/>
        <v>0</v>
      </c>
      <c r="AU56" s="50">
        <f t="shared" si="25"/>
        <v>0</v>
      </c>
      <c r="AV56" s="184"/>
      <c r="AW56" s="49">
        <f t="shared" si="26"/>
        <v>0</v>
      </c>
      <c r="AX56" s="50">
        <f t="shared" si="27"/>
        <v>0</v>
      </c>
      <c r="AY56" s="184"/>
      <c r="AZ56" s="49">
        <f t="shared" si="28"/>
        <v>0</v>
      </c>
      <c r="BA56" s="50">
        <f t="shared" si="29"/>
        <v>0</v>
      </c>
      <c r="BB56" s="51">
        <f t="shared" si="30"/>
        <v>0</v>
      </c>
    </row>
    <row r="57" spans="1:54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1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1</v>
      </c>
      <c r="R57" s="40">
        <f t="shared" si="7"/>
        <v>0</v>
      </c>
      <c r="S57" s="39">
        <v>1</v>
      </c>
      <c r="T57" s="41">
        <f t="shared" si="8"/>
        <v>0</v>
      </c>
      <c r="U57" s="42">
        <f t="shared" si="9"/>
        <v>0</v>
      </c>
      <c r="V57" s="43">
        <f t="shared" si="10"/>
        <v>0</v>
      </c>
      <c r="W57" s="44">
        <f t="shared" si="11"/>
        <v>0</v>
      </c>
      <c r="X57" s="45">
        <f t="shared" si="12"/>
        <v>0</v>
      </c>
      <c r="Y57" s="46" t="s">
        <v>0</v>
      </c>
      <c r="Z57" s="39">
        <v>1</v>
      </c>
      <c r="AA57" s="47">
        <f t="shared" si="13"/>
        <v>0</v>
      </c>
      <c r="AB57" s="39">
        <v>1</v>
      </c>
      <c r="AC57" s="47">
        <f t="shared" si="14"/>
        <v>0</v>
      </c>
      <c r="AD57" s="39">
        <v>1</v>
      </c>
      <c r="AE57" s="47">
        <f t="shared" si="15"/>
        <v>0</v>
      </c>
      <c r="AF57" s="184"/>
      <c r="AG57" s="191">
        <f t="shared" si="31"/>
        <v>12</v>
      </c>
      <c r="AH57" s="49">
        <f t="shared" si="34"/>
        <v>0</v>
      </c>
      <c r="AI57" s="50">
        <f t="shared" si="35"/>
        <v>0</v>
      </c>
      <c r="AJ57" s="184"/>
      <c r="AK57" s="49">
        <f t="shared" si="18"/>
        <v>0</v>
      </c>
      <c r="AL57" s="50">
        <f t="shared" si="19"/>
        <v>0</v>
      </c>
      <c r="AM57" s="184"/>
      <c r="AN57" s="49">
        <f t="shared" si="20"/>
        <v>0</v>
      </c>
      <c r="AO57" s="50">
        <f t="shared" si="21"/>
        <v>0</v>
      </c>
      <c r="AP57" s="184"/>
      <c r="AQ57" s="49">
        <f t="shared" si="22"/>
        <v>0</v>
      </c>
      <c r="AR57" s="50">
        <f t="shared" si="23"/>
        <v>0</v>
      </c>
      <c r="AS57" s="62"/>
      <c r="AT57" s="49">
        <f t="shared" si="24"/>
        <v>0</v>
      </c>
      <c r="AU57" s="50">
        <f t="shared" si="25"/>
        <v>0</v>
      </c>
      <c r="AV57" s="184"/>
      <c r="AW57" s="49">
        <f t="shared" si="26"/>
        <v>0</v>
      </c>
      <c r="AX57" s="50">
        <f t="shared" si="27"/>
        <v>0</v>
      </c>
      <c r="AY57" s="184"/>
      <c r="AZ57" s="49">
        <f t="shared" si="28"/>
        <v>0</v>
      </c>
      <c r="BA57" s="50">
        <f t="shared" si="29"/>
        <v>0</v>
      </c>
      <c r="BB57" s="51">
        <f t="shared" si="30"/>
        <v>0</v>
      </c>
    </row>
    <row r="58" spans="1:54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1"/>
        <v>0</v>
      </c>
      <c r="L58" s="38">
        <f t="shared" si="2"/>
        <v>0</v>
      </c>
      <c r="M58" s="38">
        <f t="shared" si="3"/>
        <v>0</v>
      </c>
      <c r="N58" s="38">
        <f t="shared" si="4"/>
        <v>0</v>
      </c>
      <c r="O58" s="38">
        <f t="shared" si="5"/>
        <v>0</v>
      </c>
      <c r="P58" s="38">
        <f t="shared" si="6"/>
        <v>0</v>
      </c>
      <c r="Q58" s="39">
        <v>1</v>
      </c>
      <c r="R58" s="40">
        <f t="shared" si="7"/>
        <v>0</v>
      </c>
      <c r="S58" s="39">
        <v>1</v>
      </c>
      <c r="T58" s="41">
        <f t="shared" si="8"/>
        <v>0</v>
      </c>
      <c r="U58" s="42">
        <f t="shared" si="9"/>
        <v>0</v>
      </c>
      <c r="V58" s="43">
        <f t="shared" si="10"/>
        <v>0</v>
      </c>
      <c r="W58" s="44">
        <f t="shared" si="11"/>
        <v>0</v>
      </c>
      <c r="X58" s="45">
        <f t="shared" si="12"/>
        <v>0</v>
      </c>
      <c r="Y58" s="46" t="s">
        <v>0</v>
      </c>
      <c r="Z58" s="39">
        <v>1</v>
      </c>
      <c r="AA58" s="47">
        <f t="shared" si="13"/>
        <v>0</v>
      </c>
      <c r="AB58" s="39">
        <v>1</v>
      </c>
      <c r="AC58" s="47">
        <f t="shared" si="14"/>
        <v>0</v>
      </c>
      <c r="AD58" s="39">
        <v>1</v>
      </c>
      <c r="AE58" s="47">
        <f t="shared" si="15"/>
        <v>0</v>
      </c>
      <c r="AF58" s="184"/>
      <c r="AG58" s="191">
        <f t="shared" si="31"/>
        <v>12</v>
      </c>
      <c r="AH58" s="49">
        <f t="shared" si="34"/>
        <v>0</v>
      </c>
      <c r="AI58" s="50">
        <f t="shared" si="35"/>
        <v>0</v>
      </c>
      <c r="AJ58" s="184"/>
      <c r="AK58" s="49">
        <f t="shared" si="18"/>
        <v>0</v>
      </c>
      <c r="AL58" s="50">
        <f t="shared" si="19"/>
        <v>0</v>
      </c>
      <c r="AM58" s="184"/>
      <c r="AN58" s="49">
        <f t="shared" si="20"/>
        <v>0</v>
      </c>
      <c r="AO58" s="50">
        <f t="shared" si="21"/>
        <v>0</v>
      </c>
      <c r="AP58" s="184"/>
      <c r="AQ58" s="49">
        <f t="shared" si="22"/>
        <v>0</v>
      </c>
      <c r="AR58" s="50">
        <f t="shared" si="23"/>
        <v>0</v>
      </c>
      <c r="AS58" s="62"/>
      <c r="AT58" s="49">
        <f t="shared" si="24"/>
        <v>0</v>
      </c>
      <c r="AU58" s="50">
        <f t="shared" si="25"/>
        <v>0</v>
      </c>
      <c r="AV58" s="184"/>
      <c r="AW58" s="49">
        <f t="shared" si="26"/>
        <v>0</v>
      </c>
      <c r="AX58" s="50">
        <f t="shared" si="27"/>
        <v>0</v>
      </c>
      <c r="AY58" s="184"/>
      <c r="AZ58" s="49">
        <f t="shared" si="28"/>
        <v>0</v>
      </c>
      <c r="BA58" s="50">
        <f t="shared" si="29"/>
        <v>0</v>
      </c>
      <c r="BB58" s="51">
        <f t="shared" si="30"/>
        <v>0</v>
      </c>
    </row>
    <row r="59" spans="1:54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1"/>
        <v>0</v>
      </c>
      <c r="L59" s="38">
        <f t="shared" si="2"/>
        <v>0</v>
      </c>
      <c r="M59" s="38">
        <f t="shared" si="3"/>
        <v>0</v>
      </c>
      <c r="N59" s="38">
        <f t="shared" si="4"/>
        <v>0</v>
      </c>
      <c r="O59" s="38">
        <f t="shared" si="5"/>
        <v>0</v>
      </c>
      <c r="P59" s="38">
        <f t="shared" si="6"/>
        <v>0</v>
      </c>
      <c r="Q59" s="39">
        <v>1</v>
      </c>
      <c r="R59" s="40">
        <f t="shared" si="7"/>
        <v>0</v>
      </c>
      <c r="S59" s="39">
        <v>1</v>
      </c>
      <c r="T59" s="41">
        <f t="shared" si="8"/>
        <v>0</v>
      </c>
      <c r="U59" s="42">
        <f t="shared" si="9"/>
        <v>0</v>
      </c>
      <c r="V59" s="43">
        <f t="shared" si="10"/>
        <v>0</v>
      </c>
      <c r="W59" s="44">
        <f t="shared" si="11"/>
        <v>0</v>
      </c>
      <c r="X59" s="45">
        <f t="shared" si="12"/>
        <v>0</v>
      </c>
      <c r="Y59" s="46" t="s">
        <v>0</v>
      </c>
      <c r="Z59" s="39">
        <v>1</v>
      </c>
      <c r="AA59" s="47">
        <f t="shared" si="13"/>
        <v>0</v>
      </c>
      <c r="AB59" s="39">
        <v>1</v>
      </c>
      <c r="AC59" s="47">
        <f t="shared" si="14"/>
        <v>0</v>
      </c>
      <c r="AD59" s="39">
        <v>1</v>
      </c>
      <c r="AE59" s="47">
        <f t="shared" si="15"/>
        <v>0</v>
      </c>
      <c r="AF59" s="184"/>
      <c r="AG59" s="191">
        <f t="shared" si="31"/>
        <v>12</v>
      </c>
      <c r="AH59" s="49">
        <f t="shared" si="34"/>
        <v>0</v>
      </c>
      <c r="AI59" s="50">
        <f t="shared" si="35"/>
        <v>0</v>
      </c>
      <c r="AJ59" s="184"/>
      <c r="AK59" s="49">
        <f t="shared" si="18"/>
        <v>0</v>
      </c>
      <c r="AL59" s="50">
        <f t="shared" si="19"/>
        <v>0</v>
      </c>
      <c r="AM59" s="184"/>
      <c r="AN59" s="49">
        <f t="shared" si="20"/>
        <v>0</v>
      </c>
      <c r="AO59" s="50">
        <f t="shared" si="21"/>
        <v>0</v>
      </c>
      <c r="AP59" s="184"/>
      <c r="AQ59" s="49">
        <f t="shared" si="22"/>
        <v>0</v>
      </c>
      <c r="AR59" s="50">
        <f t="shared" si="23"/>
        <v>0</v>
      </c>
      <c r="AS59" s="62"/>
      <c r="AT59" s="49">
        <f t="shared" si="24"/>
        <v>0</v>
      </c>
      <c r="AU59" s="50">
        <f t="shared" si="25"/>
        <v>0</v>
      </c>
      <c r="AV59" s="184"/>
      <c r="AW59" s="49">
        <f t="shared" si="26"/>
        <v>0</v>
      </c>
      <c r="AX59" s="50">
        <f t="shared" si="27"/>
        <v>0</v>
      </c>
      <c r="AY59" s="184"/>
      <c r="AZ59" s="49">
        <f t="shared" si="28"/>
        <v>0</v>
      </c>
      <c r="BA59" s="50">
        <f t="shared" si="29"/>
        <v>0</v>
      </c>
      <c r="BB59" s="51">
        <f t="shared" si="30"/>
        <v>0</v>
      </c>
    </row>
    <row r="60" spans="1:54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1"/>
        <v>0</v>
      </c>
      <c r="L60" s="38">
        <f t="shared" si="2"/>
        <v>0</v>
      </c>
      <c r="M60" s="38">
        <f t="shared" si="3"/>
        <v>0</v>
      </c>
      <c r="N60" s="38">
        <f t="shared" si="4"/>
        <v>0</v>
      </c>
      <c r="O60" s="38">
        <f t="shared" si="5"/>
        <v>0</v>
      </c>
      <c r="P60" s="38">
        <f t="shared" si="6"/>
        <v>0</v>
      </c>
      <c r="Q60" s="39">
        <v>1</v>
      </c>
      <c r="R60" s="40">
        <f t="shared" si="7"/>
        <v>0</v>
      </c>
      <c r="S60" s="39">
        <v>1</v>
      </c>
      <c r="T60" s="41">
        <f t="shared" si="8"/>
        <v>0</v>
      </c>
      <c r="U60" s="42">
        <f t="shared" si="9"/>
        <v>0</v>
      </c>
      <c r="V60" s="43">
        <f t="shared" si="10"/>
        <v>0</v>
      </c>
      <c r="W60" s="44">
        <f t="shared" si="11"/>
        <v>0</v>
      </c>
      <c r="X60" s="45">
        <f t="shared" si="12"/>
        <v>0</v>
      </c>
      <c r="Y60" s="46" t="s">
        <v>0</v>
      </c>
      <c r="Z60" s="39">
        <v>1</v>
      </c>
      <c r="AA60" s="47">
        <f t="shared" si="13"/>
        <v>0</v>
      </c>
      <c r="AB60" s="39">
        <v>1</v>
      </c>
      <c r="AC60" s="47">
        <f t="shared" si="14"/>
        <v>0</v>
      </c>
      <c r="AD60" s="39">
        <v>1</v>
      </c>
      <c r="AE60" s="47">
        <f t="shared" si="15"/>
        <v>0</v>
      </c>
      <c r="AF60" s="184"/>
      <c r="AG60" s="191">
        <f t="shared" si="31"/>
        <v>12</v>
      </c>
      <c r="AH60" s="49">
        <f t="shared" si="34"/>
        <v>0</v>
      </c>
      <c r="AI60" s="50">
        <f t="shared" si="35"/>
        <v>0</v>
      </c>
      <c r="AJ60" s="184"/>
      <c r="AK60" s="49">
        <f t="shared" si="18"/>
        <v>0</v>
      </c>
      <c r="AL60" s="50">
        <f t="shared" si="19"/>
        <v>0</v>
      </c>
      <c r="AM60" s="184"/>
      <c r="AN60" s="49">
        <f t="shared" si="20"/>
        <v>0</v>
      </c>
      <c r="AO60" s="50">
        <f t="shared" si="21"/>
        <v>0</v>
      </c>
      <c r="AP60" s="184"/>
      <c r="AQ60" s="49">
        <f t="shared" si="22"/>
        <v>0</v>
      </c>
      <c r="AR60" s="50">
        <f t="shared" si="23"/>
        <v>0</v>
      </c>
      <c r="AS60" s="62"/>
      <c r="AT60" s="49">
        <f t="shared" si="24"/>
        <v>0</v>
      </c>
      <c r="AU60" s="50">
        <f t="shared" si="25"/>
        <v>0</v>
      </c>
      <c r="AV60" s="184"/>
      <c r="AW60" s="49">
        <f t="shared" si="26"/>
        <v>0</v>
      </c>
      <c r="AX60" s="50">
        <f t="shared" si="27"/>
        <v>0</v>
      </c>
      <c r="AY60" s="184"/>
      <c r="AZ60" s="49">
        <f t="shared" si="28"/>
        <v>0</v>
      </c>
      <c r="BA60" s="50">
        <f t="shared" si="29"/>
        <v>0</v>
      </c>
      <c r="BB60" s="51">
        <f t="shared" si="30"/>
        <v>0</v>
      </c>
    </row>
    <row r="61" spans="1:54" ht="15.75" thickBot="1">
      <c r="A61" s="3"/>
      <c r="B61" s="6"/>
      <c r="C61" s="6"/>
      <c r="D61" s="6"/>
      <c r="E61" s="6"/>
      <c r="F61" s="252">
        <f>SUM(F8:F60)</f>
        <v>1850.8</v>
      </c>
      <c r="K61" s="52">
        <f t="shared" ref="K61:P61" si="45">SUM(K8:K60)</f>
        <v>0</v>
      </c>
      <c r="L61" s="52">
        <f t="shared" si="45"/>
        <v>0</v>
      </c>
      <c r="M61" s="52">
        <f t="shared" si="45"/>
        <v>0</v>
      </c>
      <c r="N61" s="52">
        <f t="shared" si="45"/>
        <v>0</v>
      </c>
      <c r="O61" s="52">
        <f t="shared" si="45"/>
        <v>0</v>
      </c>
      <c r="P61" s="52">
        <f t="shared" si="45"/>
        <v>0</v>
      </c>
      <c r="Q61" s="52"/>
      <c r="R61" s="52">
        <f>SUM(R8:R60)</f>
        <v>0</v>
      </c>
      <c r="S61" s="52"/>
      <c r="T61" s="52">
        <f>SUM(T8:T60)</f>
        <v>0</v>
      </c>
      <c r="U61" s="52">
        <f>SUM(U8:U60)</f>
        <v>0</v>
      </c>
      <c r="V61" s="52">
        <f>SUM(V8:V60)</f>
        <v>0</v>
      </c>
      <c r="W61" s="52">
        <f>SUM(W8:W60)</f>
        <v>0</v>
      </c>
      <c r="X61" s="53"/>
      <c r="Y61" s="53"/>
      <c r="Z61" s="53"/>
      <c r="AA61" s="52">
        <f>SUM(AA8:AA60)</f>
        <v>0</v>
      </c>
      <c r="AB61" s="52"/>
      <c r="AC61" s="52">
        <f>SUM(AC8:AC60)</f>
        <v>0</v>
      </c>
      <c r="AD61" s="52"/>
      <c r="AE61" s="52">
        <f>SUM(AE8:AE60)</f>
        <v>0</v>
      </c>
      <c r="AF61" s="54">
        <f>SUM(AF8:AF60)</f>
        <v>0</v>
      </c>
      <c r="AG61" s="54"/>
      <c r="AH61" s="54"/>
      <c r="AI61" s="55">
        <f>SUM(AI8:AI60)</f>
        <v>0</v>
      </c>
      <c r="AJ61" s="54">
        <f>SUM(AJ8:AJ60)</f>
        <v>20</v>
      </c>
      <c r="AK61" s="54"/>
      <c r="AL61" s="55">
        <f>SUM(AL8:AL60)</f>
        <v>0</v>
      </c>
      <c r="AM61" s="54">
        <f>SUM(AM8:AM60)</f>
        <v>1629.8</v>
      </c>
      <c r="AN61" s="54"/>
      <c r="AO61" s="55">
        <f>SUM(AO8:AO60)</f>
        <v>0</v>
      </c>
      <c r="AP61" s="54">
        <f>SUM(AP8:AP60)</f>
        <v>0</v>
      </c>
      <c r="AQ61" s="54"/>
      <c r="AR61" s="55">
        <f>SUM(AR8:AR60)</f>
        <v>0</v>
      </c>
      <c r="AS61" s="54">
        <f>SUM(AS8:AS60)</f>
        <v>0</v>
      </c>
      <c r="AT61" s="54"/>
      <c r="AU61" s="55">
        <f>SUM(AU8:AU60)</f>
        <v>0</v>
      </c>
      <c r="AV61" s="54">
        <f>SUM(AV8:AV60)</f>
        <v>1629.8</v>
      </c>
      <c r="AW61" s="54"/>
      <c r="AX61" s="55">
        <f>SUM(AX8:AX60)</f>
        <v>0</v>
      </c>
      <c r="AY61" s="54">
        <f>SUM(AY8:AY60)</f>
        <v>0</v>
      </c>
      <c r="AZ61" s="54"/>
      <c r="BA61" s="55">
        <f>SUM(BA8:BA60)</f>
        <v>0</v>
      </c>
      <c r="BB61" s="52">
        <f>SUM(BB8:BB60)</f>
        <v>0</v>
      </c>
    </row>
    <row r="62" spans="1:54" ht="15.75" hidden="1" thickBot="1">
      <c r="AA62" s="325">
        <f>SUM(AA61:AE61)</f>
        <v>0</v>
      </c>
      <c r="AB62" s="326"/>
      <c r="AC62" s="326"/>
      <c r="AD62" s="326"/>
      <c r="AE62" s="327"/>
      <c r="AF62" s="319">
        <f>+AI61/4.345</f>
        <v>0</v>
      </c>
      <c r="AG62" s="319"/>
      <c r="AH62" s="319"/>
      <c r="AI62" s="319"/>
      <c r="AJ62" s="319">
        <f>+AL61/4.345</f>
        <v>0</v>
      </c>
      <c r="AK62" s="319"/>
      <c r="AL62" s="319"/>
      <c r="AM62" s="319">
        <f>+AO61/4.345</f>
        <v>0</v>
      </c>
      <c r="AN62" s="319"/>
      <c r="AO62" s="319"/>
      <c r="AP62" s="319">
        <f>+AR61/4.345</f>
        <v>0</v>
      </c>
      <c r="AQ62" s="319"/>
      <c r="AR62" s="319"/>
      <c r="AS62" s="319">
        <f>+AU61/4.345</f>
        <v>0</v>
      </c>
      <c r="AT62" s="319"/>
      <c r="AU62" s="319"/>
      <c r="AV62" s="319">
        <f>+AX61/4.345</f>
        <v>0</v>
      </c>
      <c r="AW62" s="319"/>
      <c r="AX62" s="319"/>
      <c r="AY62" s="319">
        <f>+BA61/4.345</f>
        <v>0</v>
      </c>
      <c r="AZ62" s="319"/>
      <c r="BA62" s="319"/>
      <c r="BB62" s="320" t="s">
        <v>4</v>
      </c>
    </row>
    <row r="63" spans="1:54" ht="16.5" thickTop="1" thickBot="1">
      <c r="AF63" s="322" t="s">
        <v>3</v>
      </c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2"/>
      <c r="BA63" s="323"/>
      <c r="BB63" s="321"/>
    </row>
    <row r="65" spans="7:10">
      <c r="G65" s="56"/>
      <c r="H65" s="56"/>
      <c r="I65" s="56"/>
      <c r="J65" s="56"/>
    </row>
  </sheetData>
  <sheetProtection algorithmName="SHA-512" hashValue="PCDCtQei2OQw/uTlTEVyTYLxrRvNPXpVfrj1fnLkKcN0O3pDy7APleFT917hcdiLbjG9XJHi1mftYgWTNx5/yw==" saltValue="GQwOde8ReNzHeUHcQ3R6Fw==" spinCount="100000" sheet="1" selectLockedCells="1" autoFilter="0"/>
  <autoFilter ref="B7:BB62" xr:uid="{00000000-0009-0000-0000-000014000000}">
    <filterColumn colId="4">
      <customFilters>
        <customFilter operator="notEqual" val=" "/>
      </customFilters>
    </filterColumn>
  </autoFilter>
  <mergeCells count="46">
    <mergeCell ref="BB62:BB63"/>
    <mergeCell ref="AF63:BA63"/>
    <mergeCell ref="P1:AA1"/>
    <mergeCell ref="AA62:AE62"/>
    <mergeCell ref="AF62:AI62"/>
    <mergeCell ref="AJ62:AL62"/>
    <mergeCell ref="AM62:AO62"/>
    <mergeCell ref="AP62:AR62"/>
    <mergeCell ref="AS62:AU62"/>
    <mergeCell ref="AP3:AR3"/>
    <mergeCell ref="BB4:BB5"/>
    <mergeCell ref="X5:AE5"/>
    <mergeCell ref="Z6:AA6"/>
    <mergeCell ref="AT4:AT5"/>
    <mergeCell ref="AU4:AU5"/>
    <mergeCell ref="AS4:AS5"/>
    <mergeCell ref="AV62:AX62"/>
    <mergeCell ref="AY62:BA62"/>
    <mergeCell ref="AP4:AP5"/>
    <mergeCell ref="AQ4:AQ5"/>
    <mergeCell ref="AR4:AR5"/>
    <mergeCell ref="AZ4:AZ5"/>
    <mergeCell ref="BA4:BA5"/>
    <mergeCell ref="AW4:AW5"/>
    <mergeCell ref="AX4:AX5"/>
    <mergeCell ref="AY4:AY5"/>
    <mergeCell ref="AV4:AV5"/>
    <mergeCell ref="AB6:AC6"/>
    <mergeCell ref="AD6:AE6"/>
    <mergeCell ref="AS3:AU3"/>
    <mergeCell ref="AV3:AX3"/>
    <mergeCell ref="AY3:BA3"/>
    <mergeCell ref="AF4:AF5"/>
    <mergeCell ref="AH4:AH5"/>
    <mergeCell ref="AI4:AI5"/>
    <mergeCell ref="AJ4:AJ5"/>
    <mergeCell ref="AK4:AK5"/>
    <mergeCell ref="AN4:AN5"/>
    <mergeCell ref="AO4:AO5"/>
    <mergeCell ref="AL4:AL5"/>
    <mergeCell ref="AM4:AM5"/>
    <mergeCell ref="B1:C1"/>
    <mergeCell ref="B3:D3"/>
    <mergeCell ref="AF3:AI3"/>
    <mergeCell ref="AJ3:AL3"/>
    <mergeCell ref="AM3:AO3"/>
  </mergeCells>
  <hyperlinks>
    <hyperlink ref="B1:C1" location="Inici!A1" display="Inici" xr:uid="{00000000-0004-0000-14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A9FBFA-EB09-4805-9571-3E389A3B0681}">
          <x14:formula1>
            <xm:f>Tablas!$B$5:$B$40</xm:f>
          </x14:formula1>
          <xm:sqref>H8:H60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43B9-4306-44DA-B8C3-D6B8889E35BE}">
  <sheetPr>
    <pageSetUpPr fitToPage="1"/>
  </sheetPr>
  <dimension ref="A1:AE35"/>
  <sheetViews>
    <sheetView workbookViewId="0">
      <pane ySplit="3" topLeftCell="A4" activePane="bottomLeft" state="frozen"/>
      <selection activeCell="H1" sqref="H1"/>
      <selection pane="bottomLeft" activeCell="G25" sqref="G25"/>
    </sheetView>
  </sheetViews>
  <sheetFormatPr baseColWidth="10" defaultColWidth="11.5703125" defaultRowHeight="15"/>
  <cols>
    <col min="1" max="2" width="10.5703125" style="194" bestFit="1" customWidth="1"/>
    <col min="3" max="3" width="5.42578125" style="194" bestFit="1" customWidth="1"/>
    <col min="4" max="4" width="11.7109375" style="194" customWidth="1"/>
    <col min="5" max="5" width="6.7109375" style="194" bestFit="1" customWidth="1"/>
    <col min="6" max="6" width="28" style="194" customWidth="1"/>
    <col min="7" max="7" width="58.5703125" style="194" bestFit="1" customWidth="1"/>
    <col min="8" max="10" width="4.7109375" style="194" customWidth="1"/>
    <col min="11" max="31" width="4.7109375" style="244" customWidth="1"/>
    <col min="32" max="16384" width="11.5703125" style="194"/>
  </cols>
  <sheetData>
    <row r="1" spans="1:31" ht="28.9" customHeight="1" thickTop="1" thickBot="1">
      <c r="A1" s="359" t="s">
        <v>151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1"/>
    </row>
    <row r="2" spans="1:31" ht="16.5" thickTop="1" thickBot="1">
      <c r="A2" s="362" t="s">
        <v>133</v>
      </c>
      <c r="B2" s="363"/>
      <c r="C2" s="364" t="s">
        <v>53</v>
      </c>
      <c r="D2" s="366" t="s">
        <v>134</v>
      </c>
      <c r="E2" s="366" t="s">
        <v>135</v>
      </c>
      <c r="F2" s="366" t="s">
        <v>136</v>
      </c>
      <c r="G2" s="368" t="s">
        <v>137</v>
      </c>
      <c r="H2" s="370" t="s">
        <v>125</v>
      </c>
      <c r="I2" s="370"/>
      <c r="J2" s="371"/>
      <c r="K2" s="370" t="s">
        <v>138</v>
      </c>
      <c r="L2" s="370"/>
      <c r="M2" s="371"/>
      <c r="N2" s="372" t="s">
        <v>148</v>
      </c>
      <c r="O2" s="373"/>
      <c r="P2" s="374"/>
      <c r="Q2" s="372" t="s">
        <v>149</v>
      </c>
      <c r="R2" s="373"/>
      <c r="S2" s="374"/>
      <c r="T2" s="372" t="s">
        <v>150</v>
      </c>
      <c r="U2" s="373"/>
      <c r="V2" s="374"/>
      <c r="W2" s="372" t="s">
        <v>139</v>
      </c>
      <c r="X2" s="373"/>
      <c r="Y2" s="374"/>
      <c r="Z2" s="372" t="s">
        <v>146</v>
      </c>
      <c r="AA2" s="373"/>
      <c r="AB2" s="374"/>
      <c r="AC2" s="372" t="s">
        <v>140</v>
      </c>
      <c r="AD2" s="373"/>
      <c r="AE2" s="375"/>
    </row>
    <row r="3" spans="1:31" ht="31.5" thickTop="1" thickBot="1">
      <c r="A3" s="195" t="s">
        <v>141</v>
      </c>
      <c r="B3" s="196" t="s">
        <v>142</v>
      </c>
      <c r="C3" s="365"/>
      <c r="D3" s="367"/>
      <c r="E3" s="367"/>
      <c r="F3" s="367"/>
      <c r="G3" s="369"/>
      <c r="H3" s="197" t="s">
        <v>143</v>
      </c>
      <c r="I3" s="198" t="s">
        <v>144</v>
      </c>
      <c r="J3" s="199" t="s">
        <v>145</v>
      </c>
      <c r="K3" s="197" t="s">
        <v>143</v>
      </c>
      <c r="L3" s="198" t="s">
        <v>144</v>
      </c>
      <c r="M3" s="199" t="s">
        <v>145</v>
      </c>
      <c r="N3" s="200" t="s">
        <v>143</v>
      </c>
      <c r="O3" s="201" t="s">
        <v>144</v>
      </c>
      <c r="P3" s="202" t="s">
        <v>145</v>
      </c>
      <c r="Q3" s="200" t="s">
        <v>143</v>
      </c>
      <c r="R3" s="201" t="s">
        <v>144</v>
      </c>
      <c r="S3" s="202" t="s">
        <v>145</v>
      </c>
      <c r="T3" s="200" t="s">
        <v>143</v>
      </c>
      <c r="U3" s="201" t="s">
        <v>144</v>
      </c>
      <c r="V3" s="202" t="s">
        <v>145</v>
      </c>
      <c r="W3" s="200" t="s">
        <v>143</v>
      </c>
      <c r="X3" s="201" t="s">
        <v>144</v>
      </c>
      <c r="Y3" s="202" t="s">
        <v>145</v>
      </c>
      <c r="Z3" s="200" t="s">
        <v>143</v>
      </c>
      <c r="AA3" s="201" t="s">
        <v>144</v>
      </c>
      <c r="AB3" s="202" t="s">
        <v>145</v>
      </c>
      <c r="AC3" s="200" t="s">
        <v>144</v>
      </c>
      <c r="AD3" s="201" t="s">
        <v>145</v>
      </c>
      <c r="AE3" s="203" t="s">
        <v>82</v>
      </c>
    </row>
    <row r="4" spans="1:31" ht="46.9" customHeight="1" thickTop="1" thickBot="1">
      <c r="A4" s="204"/>
      <c r="B4" s="205"/>
      <c r="C4" s="206"/>
      <c r="D4" s="207"/>
      <c r="E4" s="208"/>
      <c r="F4" s="209"/>
      <c r="G4" s="210"/>
      <c r="H4" s="211"/>
      <c r="I4" s="212"/>
      <c r="J4" s="213"/>
      <c r="K4" s="211"/>
      <c r="L4" s="212"/>
      <c r="M4" s="213"/>
      <c r="N4" s="214"/>
      <c r="O4" s="212"/>
      <c r="P4" s="213"/>
      <c r="Q4" s="214"/>
      <c r="R4" s="212"/>
      <c r="S4" s="213"/>
      <c r="T4" s="214"/>
      <c r="U4" s="212"/>
      <c r="V4" s="213"/>
      <c r="W4" s="214"/>
      <c r="X4" s="212"/>
      <c r="Y4" s="213"/>
      <c r="Z4" s="214"/>
      <c r="AA4" s="224"/>
      <c r="AB4" s="213"/>
      <c r="AC4" s="227"/>
      <c r="AD4" s="212"/>
      <c r="AE4" s="215"/>
    </row>
    <row r="5" spans="1:31" ht="23.45" customHeight="1" thickBot="1">
      <c r="A5" s="216"/>
      <c r="B5" s="217"/>
      <c r="C5" s="218"/>
      <c r="D5" s="219"/>
      <c r="E5" s="220"/>
      <c r="F5" s="221"/>
      <c r="G5" s="222"/>
      <c r="H5" s="223"/>
      <c r="I5" s="224"/>
      <c r="J5" s="225"/>
      <c r="K5" s="223"/>
      <c r="L5" s="224"/>
      <c r="M5" s="225"/>
      <c r="N5" s="226"/>
      <c r="O5" s="224"/>
      <c r="P5" s="225"/>
      <c r="Q5" s="226"/>
      <c r="R5" s="224"/>
      <c r="S5" s="225"/>
      <c r="T5" s="226"/>
      <c r="U5" s="224"/>
      <c r="V5" s="225"/>
      <c r="W5" s="226"/>
      <c r="X5" s="224"/>
      <c r="Y5" s="225"/>
      <c r="Z5" s="226"/>
      <c r="AA5" s="224"/>
      <c r="AB5" s="225"/>
      <c r="AC5" s="227"/>
      <c r="AD5" s="212"/>
      <c r="AE5" s="228"/>
    </row>
    <row r="6" spans="1:31" ht="28.15" customHeight="1" thickBot="1">
      <c r="A6" s="357"/>
      <c r="B6" s="358"/>
      <c r="C6" s="229"/>
      <c r="D6" s="230"/>
      <c r="E6" s="231"/>
      <c r="F6" s="232"/>
      <c r="G6" s="210"/>
      <c r="H6" s="223"/>
      <c r="I6" s="224"/>
      <c r="J6" s="225"/>
      <c r="K6" s="223"/>
      <c r="L6" s="224"/>
      <c r="M6" s="225"/>
      <c r="N6" s="226"/>
      <c r="O6" s="224"/>
      <c r="P6" s="225"/>
      <c r="Q6" s="226"/>
      <c r="R6" s="224"/>
      <c r="S6" s="225"/>
      <c r="T6" s="226"/>
      <c r="U6" s="224"/>
      <c r="V6" s="225"/>
      <c r="W6" s="226"/>
      <c r="X6" s="224"/>
      <c r="Y6" s="225"/>
      <c r="Z6" s="226"/>
      <c r="AA6" s="224"/>
      <c r="AB6" s="225"/>
      <c r="AC6" s="227"/>
      <c r="AD6" s="212"/>
      <c r="AE6" s="228"/>
    </row>
    <row r="7" spans="1:31" ht="19.149999999999999" customHeight="1" thickBot="1">
      <c r="A7" s="350"/>
      <c r="B7" s="351"/>
      <c r="C7" s="218"/>
      <c r="D7" s="219"/>
      <c r="E7" s="220"/>
      <c r="F7" s="221"/>
      <c r="G7" s="222"/>
      <c r="H7" s="223"/>
      <c r="I7" s="224"/>
      <c r="J7" s="225"/>
      <c r="K7" s="223"/>
      <c r="L7" s="224"/>
      <c r="M7" s="225"/>
      <c r="N7" s="226"/>
      <c r="O7" s="224"/>
      <c r="P7" s="225"/>
      <c r="Q7" s="226"/>
      <c r="R7" s="224"/>
      <c r="S7" s="225"/>
      <c r="T7" s="226"/>
      <c r="U7" s="224"/>
      <c r="V7" s="225"/>
      <c r="W7" s="226"/>
      <c r="X7" s="224"/>
      <c r="Y7" s="225"/>
      <c r="Z7" s="226"/>
      <c r="AA7" s="224"/>
      <c r="AB7" s="225"/>
      <c r="AC7" s="227"/>
      <c r="AD7" s="212"/>
      <c r="AE7" s="228"/>
    </row>
    <row r="8" spans="1:31" ht="19.149999999999999" customHeight="1" thickBot="1">
      <c r="A8" s="357"/>
      <c r="B8" s="358"/>
      <c r="C8" s="229"/>
      <c r="D8" s="230"/>
      <c r="E8" s="231"/>
      <c r="F8" s="232"/>
      <c r="G8" s="210"/>
      <c r="H8" s="223"/>
      <c r="I8" s="224"/>
      <c r="J8" s="225"/>
      <c r="K8" s="223"/>
      <c r="L8" s="224"/>
      <c r="M8" s="225"/>
      <c r="N8" s="226"/>
      <c r="O8" s="224"/>
      <c r="P8" s="225"/>
      <c r="Q8" s="226"/>
      <c r="R8" s="224"/>
      <c r="S8" s="225"/>
      <c r="T8" s="226"/>
      <c r="U8" s="224"/>
      <c r="V8" s="225"/>
      <c r="W8" s="226"/>
      <c r="X8" s="224"/>
      <c r="Y8" s="225"/>
      <c r="Z8" s="226"/>
      <c r="AA8" s="224"/>
      <c r="AB8" s="225"/>
      <c r="AC8" s="227"/>
      <c r="AD8" s="212"/>
      <c r="AE8" s="228"/>
    </row>
    <row r="9" spans="1:31" ht="15.75" thickBot="1">
      <c r="A9" s="350"/>
      <c r="B9" s="351"/>
      <c r="C9" s="218"/>
      <c r="D9" s="219"/>
      <c r="E9" s="220"/>
      <c r="F9" s="221"/>
      <c r="G9" s="222"/>
      <c r="H9" s="223"/>
      <c r="I9" s="224"/>
      <c r="J9" s="225"/>
      <c r="K9" s="223"/>
      <c r="L9" s="224"/>
      <c r="M9" s="225"/>
      <c r="N9" s="226"/>
      <c r="O9" s="224"/>
      <c r="P9" s="225"/>
      <c r="Q9" s="226"/>
      <c r="R9" s="224"/>
      <c r="S9" s="225"/>
      <c r="T9" s="226"/>
      <c r="U9" s="224"/>
      <c r="V9" s="225"/>
      <c r="W9" s="226"/>
      <c r="X9" s="224"/>
      <c r="Y9" s="225"/>
      <c r="Z9" s="226"/>
      <c r="AA9" s="224"/>
      <c r="AB9" s="225"/>
      <c r="AC9" s="227"/>
      <c r="AD9" s="212"/>
      <c r="AE9" s="228"/>
    </row>
    <row r="10" spans="1:31" ht="42" customHeight="1" thickBot="1">
      <c r="A10" s="357"/>
      <c r="B10" s="358"/>
      <c r="C10" s="229"/>
      <c r="D10" s="230"/>
      <c r="E10" s="231"/>
      <c r="F10" s="232"/>
      <c r="G10" s="210"/>
      <c r="H10" s="223"/>
      <c r="I10" s="224"/>
      <c r="J10" s="225"/>
      <c r="K10" s="223"/>
      <c r="L10" s="224"/>
      <c r="M10" s="225"/>
      <c r="N10" s="226"/>
      <c r="O10" s="224"/>
      <c r="P10" s="225"/>
      <c r="Q10" s="226"/>
      <c r="R10" s="224"/>
      <c r="S10" s="225"/>
      <c r="T10" s="226"/>
      <c r="U10" s="224"/>
      <c r="V10" s="225"/>
      <c r="W10" s="226"/>
      <c r="X10" s="224"/>
      <c r="Y10" s="225"/>
      <c r="Z10" s="226"/>
      <c r="AA10" s="224"/>
      <c r="AB10" s="225"/>
      <c r="AC10" s="227"/>
      <c r="AD10" s="212"/>
      <c r="AE10" s="228"/>
    </row>
    <row r="11" spans="1:31" ht="22.15" customHeight="1" thickBot="1">
      <c r="A11" s="350"/>
      <c r="B11" s="351"/>
      <c r="C11" s="218"/>
      <c r="D11" s="219"/>
      <c r="E11" s="220"/>
      <c r="F11" s="221"/>
      <c r="G11" s="222"/>
      <c r="H11" s="223"/>
      <c r="I11" s="224"/>
      <c r="J11" s="225"/>
      <c r="K11" s="223"/>
      <c r="L11" s="224"/>
      <c r="M11" s="225"/>
      <c r="N11" s="226"/>
      <c r="O11" s="224"/>
      <c r="P11" s="225"/>
      <c r="Q11" s="223"/>
      <c r="R11" s="224"/>
      <c r="S11" s="225"/>
      <c r="T11" s="223"/>
      <c r="U11" s="224"/>
      <c r="V11" s="225"/>
      <c r="W11" s="223"/>
      <c r="X11" s="224"/>
      <c r="Y11" s="225"/>
      <c r="Z11" s="223"/>
      <c r="AA11" s="224"/>
      <c r="AB11" s="225"/>
      <c r="AC11" s="227"/>
      <c r="AD11" s="212"/>
      <c r="AE11" s="228"/>
    </row>
    <row r="12" spans="1:31" ht="27" customHeight="1" thickBot="1">
      <c r="A12" s="216"/>
      <c r="B12" s="217"/>
      <c r="C12" s="218"/>
      <c r="D12" s="219"/>
      <c r="E12" s="220"/>
      <c r="F12" s="221"/>
      <c r="G12" s="222"/>
      <c r="H12" s="223"/>
      <c r="I12" s="224"/>
      <c r="J12" s="225"/>
      <c r="K12" s="223"/>
      <c r="L12" s="224"/>
      <c r="M12" s="225"/>
      <c r="N12" s="223"/>
      <c r="O12" s="224"/>
      <c r="P12" s="225"/>
      <c r="Q12" s="223"/>
      <c r="R12" s="224"/>
      <c r="S12" s="225"/>
      <c r="T12" s="223"/>
      <c r="U12" s="224"/>
      <c r="V12" s="225"/>
      <c r="W12" s="223"/>
      <c r="X12" s="224"/>
      <c r="Y12" s="225"/>
      <c r="Z12" s="223"/>
      <c r="AA12" s="224"/>
      <c r="AB12" s="225"/>
      <c r="AC12" s="227"/>
      <c r="AD12" s="212"/>
      <c r="AE12" s="228"/>
    </row>
    <row r="13" spans="1:31" ht="28.15" customHeight="1" thickBot="1">
      <c r="A13" s="357"/>
      <c r="B13" s="358"/>
      <c r="C13" s="229"/>
      <c r="D13" s="230"/>
      <c r="E13" s="231"/>
      <c r="F13" s="232"/>
      <c r="G13" s="210"/>
      <c r="H13" s="223"/>
      <c r="I13" s="224"/>
      <c r="J13" s="225"/>
      <c r="K13" s="223"/>
      <c r="L13" s="224"/>
      <c r="M13" s="225"/>
      <c r="N13" s="226"/>
      <c r="O13" s="224"/>
      <c r="P13" s="225"/>
      <c r="Q13" s="226"/>
      <c r="R13" s="224"/>
      <c r="S13" s="225"/>
      <c r="T13" s="226"/>
      <c r="U13" s="224"/>
      <c r="V13" s="225"/>
      <c r="W13" s="226"/>
      <c r="X13" s="224"/>
      <c r="Y13" s="225"/>
      <c r="Z13" s="226"/>
      <c r="AA13" s="224"/>
      <c r="AB13" s="225"/>
      <c r="AC13" s="227"/>
      <c r="AD13" s="212"/>
      <c r="AE13" s="228"/>
    </row>
    <row r="14" spans="1:31" ht="28.15" customHeight="1" thickBot="1">
      <c r="A14" s="350"/>
      <c r="B14" s="351"/>
      <c r="C14" s="218"/>
      <c r="D14" s="219"/>
      <c r="E14" s="220"/>
      <c r="F14" s="221"/>
      <c r="G14" s="222"/>
      <c r="H14" s="223"/>
      <c r="I14" s="224"/>
      <c r="J14" s="225"/>
      <c r="K14" s="223"/>
      <c r="L14" s="224"/>
      <c r="M14" s="225"/>
      <c r="N14" s="226"/>
      <c r="O14" s="224"/>
      <c r="P14" s="225"/>
      <c r="Q14" s="226"/>
      <c r="R14" s="224"/>
      <c r="S14" s="225"/>
      <c r="T14" s="226"/>
      <c r="U14" s="224"/>
      <c r="V14" s="225"/>
      <c r="W14" s="226"/>
      <c r="X14" s="224"/>
      <c r="Y14" s="225"/>
      <c r="Z14" s="226"/>
      <c r="AA14" s="224"/>
      <c r="AB14" s="225"/>
      <c r="AC14" s="227"/>
      <c r="AD14" s="212"/>
      <c r="AE14" s="228"/>
    </row>
    <row r="15" spans="1:31" ht="55.9" customHeight="1" thickBot="1">
      <c r="A15" s="357"/>
      <c r="B15" s="358"/>
      <c r="C15" s="229"/>
      <c r="D15" s="230"/>
      <c r="E15" s="231"/>
      <c r="F15" s="232"/>
      <c r="G15" s="210"/>
      <c r="H15" s="223"/>
      <c r="I15" s="224"/>
      <c r="J15" s="225"/>
      <c r="K15" s="223"/>
      <c r="L15" s="224"/>
      <c r="M15" s="225"/>
      <c r="N15" s="226"/>
      <c r="O15" s="224"/>
      <c r="P15" s="225"/>
      <c r="Q15" s="226"/>
      <c r="R15" s="224"/>
      <c r="S15" s="225"/>
      <c r="T15" s="226"/>
      <c r="U15" s="224"/>
      <c r="V15" s="225"/>
      <c r="W15" s="226"/>
      <c r="X15" s="224"/>
      <c r="Y15" s="225"/>
      <c r="Z15" s="226"/>
      <c r="AA15" s="224"/>
      <c r="AB15" s="225"/>
      <c r="AC15" s="227"/>
      <c r="AD15" s="212"/>
      <c r="AE15" s="228"/>
    </row>
    <row r="16" spans="1:31" ht="28.15" customHeight="1" thickBot="1">
      <c r="A16" s="350"/>
      <c r="B16" s="351"/>
      <c r="C16" s="218"/>
      <c r="D16" s="219"/>
      <c r="E16" s="220"/>
      <c r="F16" s="221"/>
      <c r="G16" s="222"/>
      <c r="H16" s="223"/>
      <c r="I16" s="224"/>
      <c r="J16" s="225"/>
      <c r="K16" s="223"/>
      <c r="L16" s="224"/>
      <c r="M16" s="225"/>
      <c r="N16" s="226"/>
      <c r="O16" s="224"/>
      <c r="P16" s="225"/>
      <c r="Q16" s="226"/>
      <c r="R16" s="224"/>
      <c r="S16" s="225"/>
      <c r="T16" s="226"/>
      <c r="U16" s="224"/>
      <c r="V16" s="225"/>
      <c r="W16" s="226"/>
      <c r="X16" s="224"/>
      <c r="Y16" s="225"/>
      <c r="Z16" s="226"/>
      <c r="AA16" s="224"/>
      <c r="AB16" s="225"/>
      <c r="AC16" s="227"/>
      <c r="AD16" s="212"/>
      <c r="AE16" s="228"/>
    </row>
    <row r="17" spans="1:31" ht="15.75" thickBot="1">
      <c r="A17" s="352"/>
      <c r="B17" s="353"/>
      <c r="C17" s="233"/>
      <c r="D17" s="234"/>
      <c r="E17" s="235"/>
      <c r="F17" s="232"/>
      <c r="G17" s="210"/>
      <c r="H17" s="236"/>
      <c r="I17" s="237"/>
      <c r="J17" s="238"/>
      <c r="K17" s="236"/>
      <c r="L17" s="237"/>
      <c r="M17" s="238"/>
      <c r="N17" s="239"/>
      <c r="O17" s="237"/>
      <c r="P17" s="238"/>
      <c r="Q17" s="239"/>
      <c r="R17" s="237"/>
      <c r="S17" s="238"/>
      <c r="T17" s="239"/>
      <c r="U17" s="237"/>
      <c r="V17" s="238"/>
      <c r="W17" s="239"/>
      <c r="X17" s="237"/>
      <c r="Y17" s="238"/>
      <c r="Z17" s="239"/>
      <c r="AA17" s="237"/>
      <c r="AB17" s="238"/>
      <c r="AC17" s="227"/>
      <c r="AD17" s="212"/>
      <c r="AE17" s="240"/>
    </row>
    <row r="18" spans="1:31" ht="16.5" thickTop="1" thickBot="1">
      <c r="A18" s="352"/>
      <c r="B18" s="353"/>
      <c r="C18" s="233"/>
      <c r="D18" s="234"/>
      <c r="E18" s="235"/>
      <c r="F18" s="232"/>
      <c r="G18" s="210"/>
      <c r="H18" s="236"/>
      <c r="I18" s="237"/>
      <c r="J18" s="238"/>
      <c r="K18" s="236"/>
      <c r="L18" s="237"/>
      <c r="M18" s="238"/>
      <c r="N18" s="239"/>
      <c r="O18" s="237"/>
      <c r="P18" s="238"/>
      <c r="Q18" s="239"/>
      <c r="R18" s="237"/>
      <c r="S18" s="238"/>
      <c r="T18" s="239"/>
      <c r="U18" s="237"/>
      <c r="V18" s="238"/>
      <c r="W18" s="239"/>
      <c r="X18" s="237"/>
      <c r="Y18" s="238"/>
      <c r="Z18" s="239"/>
      <c r="AA18" s="237"/>
      <c r="AB18" s="238"/>
      <c r="AC18" s="227"/>
      <c r="AD18" s="227"/>
      <c r="AE18" s="240"/>
    </row>
    <row r="19" spans="1:31" ht="16.5" thickTop="1" thickBot="1">
      <c r="H19" s="241"/>
      <c r="I19" s="242">
        <f>SUM(I4:I18)</f>
        <v>0</v>
      </c>
      <c r="J19" s="242">
        <f>SUM(J4:J18)</f>
        <v>0</v>
      </c>
      <c r="K19" s="241"/>
      <c r="L19" s="242">
        <f>SUM(L4:L18)</f>
        <v>0</v>
      </c>
      <c r="M19" s="242">
        <f>SUM(M4:M18)</f>
        <v>0</v>
      </c>
      <c r="N19" s="242"/>
      <c r="O19" s="242">
        <f>SUM(O4:O18)</f>
        <v>0</v>
      </c>
      <c r="P19" s="242">
        <f>SUM(P4:P18)</f>
        <v>0</v>
      </c>
      <c r="Q19" s="242"/>
      <c r="R19" s="242">
        <f>SUM(R4:R18)</f>
        <v>0</v>
      </c>
      <c r="S19" s="242">
        <f>SUM(S4:S18)</f>
        <v>0</v>
      </c>
      <c r="T19" s="242"/>
      <c r="U19" s="242">
        <f>SUM(U4:U18)</f>
        <v>0</v>
      </c>
      <c r="V19" s="242">
        <f>SUM(V4:V18)</f>
        <v>0</v>
      </c>
      <c r="W19" s="242"/>
      <c r="X19" s="242">
        <f>SUM(X4:X18)</f>
        <v>0</v>
      </c>
      <c r="Y19" s="242">
        <f>SUM(Y4:Y18)</f>
        <v>0</v>
      </c>
      <c r="Z19" s="242"/>
      <c r="AA19" s="242">
        <f>SUM(AA4:AA18)</f>
        <v>0</v>
      </c>
      <c r="AB19" s="242">
        <f>SUM(AB4:AB18)</f>
        <v>0</v>
      </c>
      <c r="AC19" s="242">
        <f>SUM(AC4:AC18)</f>
        <v>0</v>
      </c>
      <c r="AD19" s="242">
        <f>SUM(AD4:AD18)</f>
        <v>0</v>
      </c>
      <c r="AE19" s="243">
        <f>SUM(AC19:AD19)</f>
        <v>0</v>
      </c>
    </row>
    <row r="20" spans="1:31" ht="28.9" customHeight="1" thickTop="1" thickBot="1">
      <c r="A20" s="354" t="s">
        <v>147</v>
      </c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6"/>
    </row>
    <row r="21" spans="1:31" ht="15.75" thickTop="1">
      <c r="U21" s="194"/>
      <c r="V21" s="194"/>
      <c r="X21" s="194"/>
      <c r="Y21" s="194"/>
      <c r="AA21" s="194"/>
      <c r="AB21" s="194"/>
      <c r="AC21" s="194"/>
      <c r="AD21" s="194"/>
    </row>
    <row r="22" spans="1:31">
      <c r="U22" s="194"/>
      <c r="V22" s="194"/>
      <c r="X22" s="194"/>
      <c r="Y22" s="194"/>
      <c r="AA22" s="194"/>
      <c r="AB22" s="194"/>
      <c r="AC22" s="194"/>
      <c r="AD22" s="194"/>
    </row>
    <row r="23" spans="1:31">
      <c r="U23" s="194"/>
      <c r="V23" s="194"/>
      <c r="X23" s="194"/>
      <c r="Y23" s="194"/>
      <c r="AA23" s="194"/>
      <c r="AB23" s="194"/>
      <c r="AC23" s="194"/>
      <c r="AD23" s="194"/>
    </row>
    <row r="24" spans="1:31">
      <c r="U24" s="194"/>
      <c r="V24" s="194"/>
      <c r="X24" s="194"/>
      <c r="Y24" s="194"/>
      <c r="AA24" s="194"/>
      <c r="AB24" s="194"/>
      <c r="AC24" s="194"/>
      <c r="AD24" s="194"/>
    </row>
    <row r="25" spans="1:31">
      <c r="U25" s="194"/>
      <c r="V25" s="194"/>
      <c r="X25" s="194"/>
      <c r="Y25" s="194"/>
      <c r="AA25" s="194"/>
      <c r="AB25" s="194"/>
      <c r="AC25" s="194"/>
      <c r="AD25" s="194"/>
    </row>
    <row r="26" spans="1:31">
      <c r="U26" s="194"/>
      <c r="V26" s="194"/>
      <c r="X26" s="194"/>
      <c r="Y26" s="194"/>
      <c r="AA26" s="194"/>
      <c r="AB26" s="194"/>
      <c r="AC26" s="194"/>
      <c r="AD26" s="194"/>
    </row>
    <row r="27" spans="1:31">
      <c r="U27" s="194"/>
      <c r="V27" s="194"/>
      <c r="X27" s="194"/>
      <c r="Y27" s="194"/>
      <c r="AA27" s="194"/>
      <c r="AB27" s="194"/>
      <c r="AC27" s="194"/>
      <c r="AD27" s="194"/>
    </row>
    <row r="28" spans="1:31">
      <c r="U28" s="194"/>
      <c r="V28" s="194"/>
      <c r="X28" s="194"/>
      <c r="Y28" s="194"/>
      <c r="AA28" s="194"/>
      <c r="AB28" s="194"/>
      <c r="AC28" s="194"/>
      <c r="AD28" s="194"/>
    </row>
    <row r="29" spans="1:31">
      <c r="U29" s="194"/>
      <c r="V29" s="194"/>
      <c r="X29" s="194"/>
      <c r="Y29" s="194"/>
      <c r="AA29" s="194"/>
      <c r="AB29" s="194"/>
      <c r="AC29" s="194"/>
      <c r="AD29" s="194"/>
    </row>
    <row r="30" spans="1:31">
      <c r="U30" s="194"/>
      <c r="V30" s="194"/>
      <c r="X30" s="194"/>
      <c r="Y30" s="194"/>
      <c r="AA30" s="194"/>
      <c r="AB30" s="194"/>
      <c r="AC30" s="194"/>
      <c r="AD30" s="194"/>
    </row>
    <row r="31" spans="1:31">
      <c r="U31" s="194"/>
      <c r="V31" s="194"/>
      <c r="X31" s="194"/>
      <c r="Y31" s="194"/>
      <c r="AA31" s="194"/>
      <c r="AB31" s="194"/>
      <c r="AC31" s="194"/>
      <c r="AD31" s="194"/>
    </row>
    <row r="32" spans="1:31">
      <c r="U32" s="194"/>
      <c r="V32" s="194"/>
      <c r="X32" s="194"/>
      <c r="Y32" s="194"/>
      <c r="AA32" s="194"/>
      <c r="AB32" s="194"/>
      <c r="AC32" s="194"/>
      <c r="AD32" s="194"/>
    </row>
    <row r="33" spans="21:30">
      <c r="U33" s="194"/>
      <c r="V33" s="194"/>
      <c r="X33" s="194"/>
      <c r="Y33" s="194"/>
      <c r="AA33" s="194"/>
      <c r="AB33" s="194"/>
      <c r="AC33" s="194"/>
      <c r="AD33" s="194"/>
    </row>
    <row r="34" spans="21:30">
      <c r="U34" s="194"/>
      <c r="V34" s="194"/>
      <c r="X34" s="194"/>
      <c r="Y34" s="194"/>
      <c r="AA34" s="194"/>
      <c r="AB34" s="194"/>
      <c r="AC34" s="194"/>
      <c r="AD34" s="194"/>
    </row>
    <row r="35" spans="21:30">
      <c r="U35" s="194"/>
      <c r="V35" s="194"/>
      <c r="X35" s="194"/>
      <c r="Y35" s="194"/>
      <c r="AA35" s="194"/>
      <c r="AB35" s="194"/>
      <c r="AC35" s="194"/>
      <c r="AD35" s="194"/>
    </row>
  </sheetData>
  <mergeCells count="28">
    <mergeCell ref="A6:B6"/>
    <mergeCell ref="A1:AE1"/>
    <mergeCell ref="A2:B2"/>
    <mergeCell ref="C2:C3"/>
    <mergeCell ref="D2:D3"/>
    <mergeCell ref="E2:E3"/>
    <mergeCell ref="F2:F3"/>
    <mergeCell ref="G2:G3"/>
    <mergeCell ref="K2:M2"/>
    <mergeCell ref="N2:P2"/>
    <mergeCell ref="Q2:S2"/>
    <mergeCell ref="W2:Y2"/>
    <mergeCell ref="T2:V2"/>
    <mergeCell ref="Z2:AB2"/>
    <mergeCell ref="AC2:AE2"/>
    <mergeCell ref="H2:J2"/>
    <mergeCell ref="A7:B7"/>
    <mergeCell ref="A16:B16"/>
    <mergeCell ref="A18:B18"/>
    <mergeCell ref="A20:AE20"/>
    <mergeCell ref="A9:B9"/>
    <mergeCell ref="A10:B10"/>
    <mergeCell ref="A11:B11"/>
    <mergeCell ref="A13:B13"/>
    <mergeCell ref="A14:B14"/>
    <mergeCell ref="A15:B15"/>
    <mergeCell ref="A8:B8"/>
    <mergeCell ref="A17:B1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48" filterMode="1">
    <pageSetUpPr fitToPage="1"/>
  </sheetPr>
  <dimension ref="A1:BB62"/>
  <sheetViews>
    <sheetView zoomScale="115" zoomScaleNormal="115" workbookViewId="0">
      <pane xSplit="6" ySplit="7" topLeftCell="G14" activePane="bottomRight" state="frozen"/>
      <selection activeCell="B2" sqref="B2:C2"/>
      <selection pane="topRight" activeCell="B2" sqref="B2:C2"/>
      <selection pane="bottomLeft" activeCell="B2" sqref="B2:C2"/>
      <selection pane="bottomRight" activeCell="B1" sqref="B1:C1"/>
    </sheetView>
  </sheetViews>
  <sheetFormatPr baseColWidth="10" defaultColWidth="11.42578125" defaultRowHeight="15"/>
  <cols>
    <col min="1" max="1" width="2.85546875" style="2" customWidth="1"/>
    <col min="2" max="2" width="14.140625" style="2" bestFit="1" customWidth="1"/>
    <col min="3" max="3" width="11.570312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8.28515625" style="2" bestFit="1" customWidth="1"/>
    <col min="8" max="8" width="12.7109375" style="2" bestFit="1" customWidth="1"/>
    <col min="9" max="9" width="3" style="2" hidden="1" customWidth="1"/>
    <col min="10" max="10" width="4.85546875" style="2" hidden="1" customWidth="1"/>
    <col min="11" max="11" width="6.7109375" style="2" bestFit="1" customWidth="1"/>
    <col min="12" max="12" width="6" style="2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7" style="2" customWidth="1"/>
    <col min="34" max="34" width="5.5703125" style="2" bestFit="1" customWidth="1"/>
    <col min="35" max="35" width="10.28515625" style="2" bestFit="1" customWidth="1"/>
    <col min="36" max="36" width="7.140625" style="2" bestFit="1" customWidth="1"/>
    <col min="37" max="37" width="6.140625" style="2" bestFit="1" customWidth="1"/>
    <col min="38" max="38" width="10.28515625" style="2" bestFit="1" customWidth="1"/>
    <col min="39" max="39" width="9.140625" style="2" bestFit="1" customWidth="1"/>
    <col min="40" max="40" width="6" style="2" bestFit="1" customWidth="1"/>
    <col min="41" max="41" width="9.5703125" style="2" bestFit="1" customWidth="1"/>
    <col min="42" max="42" width="7.140625" style="2" customWidth="1"/>
    <col min="43" max="43" width="6.140625" style="2" customWidth="1"/>
    <col min="44" max="44" width="9.5703125" style="2" customWidth="1"/>
    <col min="45" max="45" width="8.42578125" style="2" customWidth="1"/>
    <col min="46" max="46" width="7" style="2" customWidth="1"/>
    <col min="47" max="47" width="9.5703125" style="2" customWidth="1"/>
    <col min="48" max="48" width="8.42578125" style="2" bestFit="1" customWidth="1"/>
    <col min="49" max="49" width="7" style="2" bestFit="1" customWidth="1"/>
    <col min="50" max="50" width="9.5703125" style="2" bestFit="1" customWidth="1"/>
    <col min="51" max="51" width="6.85546875" style="2" customWidth="1"/>
    <col min="52" max="52" width="6.140625" style="2" customWidth="1"/>
    <col min="53" max="53" width="9.5703125" style="2" customWidth="1"/>
    <col min="54" max="54" width="13.7109375" style="2" bestFit="1" customWidth="1"/>
    <col min="55" max="16384" width="11.42578125" style="2"/>
  </cols>
  <sheetData>
    <row r="1" spans="1:54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Estudio'!D14</f>
        <v>Polilleuger Joan Rebull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7"/>
      <c r="AI1" s="58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4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36" t="str">
        <f>+'1'!AG3</f>
        <v>Vidres interiors</v>
      </c>
      <c r="AG3" s="337"/>
      <c r="AH3" s="337"/>
      <c r="AI3" s="338"/>
      <c r="AJ3" s="336" t="str">
        <f>+'1'!AK3</f>
        <v>Vidres perimetre</v>
      </c>
      <c r="AK3" s="337"/>
      <c r="AL3" s="338"/>
      <c r="AM3" s="336" t="str">
        <f>+'1'!AO3</f>
        <v>Punts de llum i difusors d'aire</v>
      </c>
      <c r="AN3" s="337"/>
      <c r="AO3" s="338"/>
      <c r="AP3" s="336" t="str">
        <f>+'1'!AR3</f>
        <v>Neteja de cadires i moquetes</v>
      </c>
      <c r="AQ3" s="337"/>
      <c r="AR3" s="338"/>
      <c r="AS3" s="336" t="str">
        <f>+'1'!AU3</f>
        <v>Neteja de passareles sostres</v>
      </c>
      <c r="AT3" s="337"/>
      <c r="AU3" s="338"/>
      <c r="AV3" s="336" t="str">
        <f>+'1'!AX3</f>
        <v>Tractament de Terres</v>
      </c>
      <c r="AW3" s="337"/>
      <c r="AX3" s="338"/>
      <c r="AY3" s="336" t="str">
        <f>+'1'!BA3</f>
        <v>Neteja de Persianes</v>
      </c>
      <c r="AZ3" s="337"/>
      <c r="BA3" s="338"/>
      <c r="BB3" s="19" t="s">
        <v>4</v>
      </c>
    </row>
    <row r="4" spans="1:54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+L58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Estudio'!H15</f>
        <v>10.5</v>
      </c>
      <c r="X4" s="23"/>
      <c r="Y4" s="23"/>
      <c r="Z4" s="23"/>
      <c r="AA4" s="23"/>
      <c r="AB4" s="23"/>
      <c r="AC4" s="23"/>
      <c r="AD4" s="23"/>
      <c r="AE4" s="23"/>
      <c r="AF4" s="339" t="s">
        <v>6</v>
      </c>
      <c r="AG4" s="292"/>
      <c r="AH4" s="341">
        <f>+'1'!AI4:AI5</f>
        <v>12</v>
      </c>
      <c r="AI4" s="343">
        <f>+'1'!AJ4:AJ5</f>
        <v>0</v>
      </c>
      <c r="AJ4" s="315" t="s">
        <v>6</v>
      </c>
      <c r="AK4" s="317">
        <f>+'1'!AM4:AM5</f>
        <v>4</v>
      </c>
      <c r="AL4" s="318">
        <f>+'1'!AN4:AN5</f>
        <v>0</v>
      </c>
      <c r="AM4" s="315" t="s">
        <v>6</v>
      </c>
      <c r="AN4" s="317">
        <f>+'1'!AP4:AP5</f>
        <v>1</v>
      </c>
      <c r="AO4" s="318">
        <f>+'1'!AQ4:AQ5</f>
        <v>0</v>
      </c>
      <c r="AP4" s="315" t="s">
        <v>6</v>
      </c>
      <c r="AQ4" s="317">
        <f>+'1'!AS4:AS5</f>
        <v>1</v>
      </c>
      <c r="AR4" s="318">
        <f>+'1'!AT4:AT5</f>
        <v>0</v>
      </c>
      <c r="AS4" s="315" t="s">
        <v>6</v>
      </c>
      <c r="AT4" s="317">
        <f>+'1'!AV4:AV5</f>
        <v>1</v>
      </c>
      <c r="AU4" s="318">
        <f>+'1'!AW4:AW5</f>
        <v>0</v>
      </c>
      <c r="AV4" s="315" t="s">
        <v>6</v>
      </c>
      <c r="AW4" s="317">
        <f>+'1'!AY4:AY5</f>
        <v>1</v>
      </c>
      <c r="AX4" s="318">
        <f>+'1'!AZ4:AZ5</f>
        <v>0</v>
      </c>
      <c r="AY4" s="315" t="s">
        <v>6</v>
      </c>
      <c r="AZ4" s="317">
        <f>+'1'!BB4:BB5</f>
        <v>1</v>
      </c>
      <c r="BA4" s="318">
        <f>+'1'!BC4:BC5</f>
        <v>0</v>
      </c>
      <c r="BB4" s="328">
        <f>BB58</f>
        <v>0</v>
      </c>
    </row>
    <row r="5" spans="1:54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40"/>
      <c r="AG5" s="293"/>
      <c r="AH5" s="342"/>
      <c r="AI5" s="344"/>
      <c r="AJ5" s="315"/>
      <c r="AK5" s="317"/>
      <c r="AL5" s="318"/>
      <c r="AM5" s="315"/>
      <c r="AN5" s="317"/>
      <c r="AO5" s="318"/>
      <c r="AP5" s="315"/>
      <c r="AQ5" s="317"/>
      <c r="AR5" s="318"/>
      <c r="AS5" s="315"/>
      <c r="AT5" s="317"/>
      <c r="AU5" s="318"/>
      <c r="AV5" s="315"/>
      <c r="AW5" s="317"/>
      <c r="AX5" s="318"/>
      <c r="AY5" s="315"/>
      <c r="AZ5" s="317"/>
      <c r="BA5" s="318"/>
      <c r="BB5" s="329"/>
    </row>
    <row r="6" spans="1:54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0" t="s">
        <v>34</v>
      </c>
      <c r="X6" s="140" t="s">
        <v>10</v>
      </c>
      <c r="Y6" s="140" t="s">
        <v>35</v>
      </c>
      <c r="Z6" s="348" t="s">
        <v>36</v>
      </c>
      <c r="AA6" s="349"/>
      <c r="AB6" s="345" t="s">
        <v>39</v>
      </c>
      <c r="AC6" s="346"/>
      <c r="AD6" s="345" t="s">
        <v>40</v>
      </c>
      <c r="AE6" s="347"/>
      <c r="AF6" s="25"/>
      <c r="AG6" s="25"/>
      <c r="AH6" s="25" t="str">
        <f>+'1'!AI6</f>
        <v>H/V</v>
      </c>
      <c r="AI6" s="25" t="str">
        <f>+'1'!AJ6</f>
        <v>Hores/mes</v>
      </c>
      <c r="AJ6" s="25"/>
      <c r="AK6" s="25" t="str">
        <f>+'1'!AM6</f>
        <v>H/V</v>
      </c>
      <c r="AL6" s="25" t="str">
        <f>+'1'!AN6</f>
        <v>Hores/mes</v>
      </c>
      <c r="AM6" s="25"/>
      <c r="AN6" s="25" t="str">
        <f>+'1'!AP6</f>
        <v>H/V</v>
      </c>
      <c r="AO6" s="25" t="str">
        <f>+'1'!AQ6</f>
        <v>Hores/mes</v>
      </c>
      <c r="AP6" s="25"/>
      <c r="AQ6" s="25" t="str">
        <f>+'1'!AS6</f>
        <v>H/V</v>
      </c>
      <c r="AR6" s="25" t="str">
        <f>+'1'!AT6</f>
        <v>Hores/mes</v>
      </c>
      <c r="AS6" s="25"/>
      <c r="AT6" s="25" t="str">
        <f>+'1'!AV6</f>
        <v>H/V</v>
      </c>
      <c r="AU6" s="25" t="str">
        <f>+'1'!AW6</f>
        <v>Hores/mes</v>
      </c>
      <c r="AV6" s="25"/>
      <c r="AW6" s="25" t="str">
        <f>+'1'!AY6</f>
        <v>H/V</v>
      </c>
      <c r="AX6" s="25" t="str">
        <f>+'1'!AZ6</f>
        <v>Hores/mes</v>
      </c>
      <c r="AY6" s="25"/>
      <c r="AZ6" s="25" t="str">
        <f>+'1'!BB6</f>
        <v>H/V</v>
      </c>
      <c r="BA6" s="25" t="str">
        <f>+'1'!BC6</f>
        <v>Hores/mes</v>
      </c>
      <c r="BB6" s="28" t="s">
        <v>4</v>
      </c>
    </row>
    <row r="7" spans="1:54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29"/>
      <c r="AG7" s="29"/>
      <c r="AH7" s="30"/>
      <c r="AI7" s="31"/>
      <c r="AJ7" s="29"/>
      <c r="AK7" s="30"/>
      <c r="AL7" s="31"/>
      <c r="AM7" s="29"/>
      <c r="AN7" s="30"/>
      <c r="AO7" s="31"/>
      <c r="AP7" s="29"/>
      <c r="AQ7" s="30"/>
      <c r="AR7" s="31"/>
      <c r="AS7" s="29"/>
      <c r="AT7" s="30"/>
      <c r="AU7" s="31"/>
      <c r="AV7" s="29"/>
      <c r="AW7" s="30"/>
      <c r="AX7" s="31"/>
      <c r="AY7" s="29"/>
      <c r="AZ7" s="30"/>
      <c r="BA7" s="31"/>
      <c r="BB7" s="60"/>
    </row>
    <row r="8" spans="1:54">
      <c r="A8" s="32"/>
      <c r="B8" s="61" t="s">
        <v>182</v>
      </c>
      <c r="C8" s="33" t="s">
        <v>305</v>
      </c>
      <c r="D8" s="34" t="s">
        <v>478</v>
      </c>
      <c r="E8" s="35" t="s">
        <v>126</v>
      </c>
      <c r="F8" s="36">
        <v>99.899999999999991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:K57" si="1">IF(G8=0,"0",F8/G8)</f>
        <v>0</v>
      </c>
      <c r="L8" s="38">
        <f t="shared" ref="L8:L57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57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57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57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57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57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57" si="8">(IF($X8=7,$K8,)+IF($X8=21,$K8*3,)+IF($X8=42,$K8*6,0)+IF($X8=28,$K8*4,0)+IF($X8=14,$K8*2,))*S8</f>
        <v>0</v>
      </c>
      <c r="U8" s="42">
        <f t="shared" ref="U8:U57" si="9">SUM(+L8+M8+N8+O8+P8+R8+T8)</f>
        <v>0</v>
      </c>
      <c r="V8" s="43">
        <f t="shared" ref="V8:V57" si="10">+U8*4.345</f>
        <v>0</v>
      </c>
      <c r="W8" s="44">
        <f t="shared" ref="W8:W57" si="11">IF(V8="","",$W$4*V8)</f>
        <v>0</v>
      </c>
      <c r="X8" s="45">
        <f t="shared" ref="X8:X57" si="12">ROUND(J8/4.3452380952381,1)</f>
        <v>7</v>
      </c>
      <c r="Y8" s="46" t="s">
        <v>0</v>
      </c>
      <c r="Z8" s="39">
        <v>1</v>
      </c>
      <c r="AA8" s="47">
        <f t="shared" ref="AA8:AA57" si="13">+IF($Y8="M",$U8,IF($Y8="MT",$U8/2,IF(Y8="MN",$U8/2,IF($Y8="MTN",$U8/3,0))))*Z8</f>
        <v>0</v>
      </c>
      <c r="AB8" s="39">
        <v>1</v>
      </c>
      <c r="AC8" s="47">
        <f t="shared" ref="AC8:AC57" si="14">+IF($Y8="T",$U8,IF($Y8="MT",$U8/2,IF($Y8="TN",$U8/2,IF($Y8="MTN",$U8/3,0))))*AB8</f>
        <v>0</v>
      </c>
      <c r="AD8" s="39">
        <v>1</v>
      </c>
      <c r="AE8" s="47">
        <f t="shared" ref="AE8:AE57" si="15">+IF($Y8="N",$U8,IF($Y8="MN",$U8/2,IF($Y8="TN",$U8/2,IF($Y8="MTN",$U8/3,0))))*AD8</f>
        <v>0</v>
      </c>
      <c r="AF8" s="184"/>
      <c r="AG8" s="192">
        <f>+$AH$4</f>
        <v>12</v>
      </c>
      <c r="AH8" s="49">
        <f t="shared" ref="AH8:AH15" si="16">IF(AI$4=0,0,(AF8/AI$4))</f>
        <v>0</v>
      </c>
      <c r="AI8" s="50">
        <f t="shared" ref="AI8:AI15" si="17">IF(AI$4=0,0,(AH8*AH$4/12))</f>
        <v>0</v>
      </c>
      <c r="AJ8" s="184">
        <v>30</v>
      </c>
      <c r="AK8" s="49">
        <f t="shared" ref="AK8:AK57" si="18">IF(AL$4=0,0,(AJ8/AL$4))</f>
        <v>0</v>
      </c>
      <c r="AL8" s="50">
        <f t="shared" ref="AL8:AL57" si="19">IF(AL$4=0,0,(AK8*AK$4/12))</f>
        <v>0</v>
      </c>
      <c r="AM8" s="184">
        <v>99.899999999999991</v>
      </c>
      <c r="AN8" s="49">
        <f t="shared" ref="AN8:AN57" si="20">IF(AO$4=0,0,(AM8/AO$4))</f>
        <v>0</v>
      </c>
      <c r="AO8" s="50">
        <f t="shared" ref="AO8:AO57" si="21">IF(AO$4=0,0,(AN8*AN$4/12))</f>
        <v>0</v>
      </c>
      <c r="AP8" s="184"/>
      <c r="AQ8" s="49">
        <f t="shared" ref="AQ8:AQ57" si="22">IF(AR$4=0,0,(AP8/AR$4))</f>
        <v>0</v>
      </c>
      <c r="AR8" s="50">
        <f t="shared" ref="AR8:AR57" si="23">IF(AR$4=0,0,(AQ8*AQ$4/12))</f>
        <v>0</v>
      </c>
      <c r="AS8" s="62"/>
      <c r="AT8" s="49">
        <f t="shared" ref="AT8:AT57" si="24">IF(AU$4=0,0,(AS8/AU$4))</f>
        <v>0</v>
      </c>
      <c r="AU8" s="50">
        <f t="shared" ref="AU8:AU57" si="25">IF(AU$4=0,0,(AT8*AT$4/12))</f>
        <v>0</v>
      </c>
      <c r="AV8" s="184">
        <v>99.899999999999991</v>
      </c>
      <c r="AW8" s="49">
        <f t="shared" ref="AW8:AW57" si="26">IF(AX$4=0,0,(AV8/AX$4))</f>
        <v>0</v>
      </c>
      <c r="AX8" s="50">
        <f t="shared" ref="AX8:AX57" si="27">IF(AX$4=0,0,(AW8*AW$4/12))</f>
        <v>0</v>
      </c>
      <c r="AY8" s="184"/>
      <c r="AZ8" s="49">
        <f t="shared" ref="AZ8:AZ57" si="28">IF(BA$4=0,0,(AY8/BA$4))</f>
        <v>0</v>
      </c>
      <c r="BA8" s="50">
        <f t="shared" ref="BA8:BA57" si="29">IF(BA$4=0,0,(AZ8*AZ$4/12))</f>
        <v>0</v>
      </c>
      <c r="BB8" s="51">
        <f t="shared" ref="BB8:BB57" si="30">+AI8+AL8+AO8+AR8+AU8+AX8+BA8</f>
        <v>0</v>
      </c>
    </row>
    <row r="9" spans="1:54">
      <c r="A9" s="32"/>
      <c r="B9" s="61" t="s">
        <v>182</v>
      </c>
      <c r="C9" s="33" t="s">
        <v>305</v>
      </c>
      <c r="D9" s="34" t="s">
        <v>479</v>
      </c>
      <c r="E9" s="35" t="s">
        <v>401</v>
      </c>
      <c r="F9" s="36">
        <v>900</v>
      </c>
      <c r="G9" s="72"/>
      <c r="H9" s="71" t="s">
        <v>90</v>
      </c>
      <c r="I9" s="73">
        <f>IF(H9=Tablas!$B$5,Tablas!$C$5,VLOOKUP(H9,Tablas!$B$5:$D$40,2,FALSE))</f>
        <v>19</v>
      </c>
      <c r="J9" s="70">
        <f>IF(I9=0,"",VLOOKUP(I9,Tablas!$C$5:$D$40,2,FALSE))</f>
        <v>21.72583333333333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44">
        <f t="shared" si="11"/>
        <v>0</v>
      </c>
      <c r="X9" s="45">
        <f t="shared" si="12"/>
        <v>5</v>
      </c>
      <c r="Y9" s="46" t="s">
        <v>0</v>
      </c>
      <c r="Z9" s="39">
        <v>1</v>
      </c>
      <c r="AA9" s="47">
        <f t="shared" si="13"/>
        <v>0</v>
      </c>
      <c r="AB9" s="39">
        <v>1</v>
      </c>
      <c r="AC9" s="47">
        <f t="shared" si="14"/>
        <v>0</v>
      </c>
      <c r="AD9" s="39">
        <v>1</v>
      </c>
      <c r="AE9" s="47">
        <f t="shared" si="15"/>
        <v>0</v>
      </c>
      <c r="AF9" s="184"/>
      <c r="AG9" s="192">
        <f t="shared" ref="AG9:AG57" si="31">+$AH$4</f>
        <v>12</v>
      </c>
      <c r="AH9" s="49">
        <f t="shared" si="16"/>
        <v>0</v>
      </c>
      <c r="AI9" s="50">
        <f t="shared" si="17"/>
        <v>0</v>
      </c>
      <c r="AJ9" s="184"/>
      <c r="AK9" s="49">
        <f t="shared" si="18"/>
        <v>0</v>
      </c>
      <c r="AL9" s="50">
        <f t="shared" si="19"/>
        <v>0</v>
      </c>
      <c r="AM9" s="184">
        <v>900</v>
      </c>
      <c r="AN9" s="49">
        <f t="shared" si="20"/>
        <v>0</v>
      </c>
      <c r="AO9" s="50">
        <f t="shared" si="21"/>
        <v>0</v>
      </c>
      <c r="AP9" s="184"/>
      <c r="AQ9" s="49">
        <f t="shared" si="22"/>
        <v>0</v>
      </c>
      <c r="AR9" s="50">
        <f t="shared" si="23"/>
        <v>0</v>
      </c>
      <c r="AS9" s="62"/>
      <c r="AT9" s="49">
        <f t="shared" si="24"/>
        <v>0</v>
      </c>
      <c r="AU9" s="50">
        <f t="shared" si="25"/>
        <v>0</v>
      </c>
      <c r="AV9" s="184">
        <v>900</v>
      </c>
      <c r="AW9" s="49">
        <f t="shared" si="26"/>
        <v>0</v>
      </c>
      <c r="AX9" s="50">
        <f t="shared" si="27"/>
        <v>0</v>
      </c>
      <c r="AY9" s="184"/>
      <c r="AZ9" s="49">
        <f t="shared" si="28"/>
        <v>0</v>
      </c>
      <c r="BA9" s="50">
        <f t="shared" si="29"/>
        <v>0</v>
      </c>
      <c r="BB9" s="51">
        <f t="shared" si="30"/>
        <v>0</v>
      </c>
    </row>
    <row r="10" spans="1:54">
      <c r="A10" s="32"/>
      <c r="B10" s="61" t="s">
        <v>182</v>
      </c>
      <c r="C10" s="33" t="s">
        <v>305</v>
      </c>
      <c r="D10" s="34" t="s">
        <v>480</v>
      </c>
      <c r="E10" s="35" t="s">
        <v>401</v>
      </c>
      <c r="F10" s="36">
        <v>208</v>
      </c>
      <c r="G10" s="72"/>
      <c r="H10" s="71" t="s">
        <v>101</v>
      </c>
      <c r="I10" s="73">
        <f>IF(H10=Tablas!$B$5,Tablas!$C$5,VLOOKUP(H10,Tablas!$B$5:$D$40,2,FALSE))</f>
        <v>7</v>
      </c>
      <c r="J10" s="70">
        <f>IF(I10=0,"",VLOOKUP(I10,Tablas!$C$5:$D$40,2,FALSE))</f>
        <v>30.416666666666668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44">
        <f t="shared" si="11"/>
        <v>0</v>
      </c>
      <c r="X10" s="45">
        <f t="shared" si="12"/>
        <v>7</v>
      </c>
      <c r="Y10" s="46" t="s">
        <v>0</v>
      </c>
      <c r="Z10" s="39">
        <v>1</v>
      </c>
      <c r="AA10" s="47">
        <f t="shared" si="13"/>
        <v>0</v>
      </c>
      <c r="AB10" s="39">
        <v>1</v>
      </c>
      <c r="AC10" s="47">
        <f t="shared" si="14"/>
        <v>0</v>
      </c>
      <c r="AD10" s="39">
        <v>1</v>
      </c>
      <c r="AE10" s="47">
        <f t="shared" si="15"/>
        <v>0</v>
      </c>
      <c r="AF10" s="184"/>
      <c r="AG10" s="192">
        <f t="shared" si="31"/>
        <v>12</v>
      </c>
      <c r="AH10" s="49">
        <f t="shared" si="16"/>
        <v>0</v>
      </c>
      <c r="AI10" s="50">
        <f t="shared" si="17"/>
        <v>0</v>
      </c>
      <c r="AJ10" s="184"/>
      <c r="AK10" s="49">
        <f t="shared" si="18"/>
        <v>0</v>
      </c>
      <c r="AL10" s="50">
        <f t="shared" si="19"/>
        <v>0</v>
      </c>
      <c r="AM10" s="184">
        <v>208</v>
      </c>
      <c r="AN10" s="49">
        <f t="shared" si="20"/>
        <v>0</v>
      </c>
      <c r="AO10" s="50">
        <f t="shared" si="21"/>
        <v>0</v>
      </c>
      <c r="AP10" s="184"/>
      <c r="AQ10" s="49">
        <f t="shared" si="22"/>
        <v>0</v>
      </c>
      <c r="AR10" s="50">
        <f t="shared" si="23"/>
        <v>0</v>
      </c>
      <c r="AS10" s="62"/>
      <c r="AT10" s="49">
        <f t="shared" si="24"/>
        <v>0</v>
      </c>
      <c r="AU10" s="50">
        <f t="shared" si="25"/>
        <v>0</v>
      </c>
      <c r="AV10" s="184">
        <v>208</v>
      </c>
      <c r="AW10" s="49">
        <f t="shared" si="26"/>
        <v>0</v>
      </c>
      <c r="AX10" s="50">
        <f t="shared" si="27"/>
        <v>0</v>
      </c>
      <c r="AY10" s="184"/>
      <c r="AZ10" s="49">
        <f t="shared" si="28"/>
        <v>0</v>
      </c>
      <c r="BA10" s="50">
        <f t="shared" si="29"/>
        <v>0</v>
      </c>
      <c r="BB10" s="51">
        <f t="shared" si="30"/>
        <v>0</v>
      </c>
    </row>
    <row r="11" spans="1:54">
      <c r="A11" s="32"/>
      <c r="B11" s="61" t="s">
        <v>182</v>
      </c>
      <c r="C11" s="33" t="s">
        <v>305</v>
      </c>
      <c r="D11" s="34" t="s">
        <v>310</v>
      </c>
      <c r="E11" s="35" t="s">
        <v>126</v>
      </c>
      <c r="F11" s="36">
        <v>49</v>
      </c>
      <c r="G11" s="72"/>
      <c r="H11" s="71" t="s">
        <v>91</v>
      </c>
      <c r="I11" s="73">
        <f>IF(H11=Tablas!$B$5,Tablas!$C$5,VLOOKUP(H11,Tablas!$B$5:$D$40,2,FALSE))</f>
        <v>26</v>
      </c>
      <c r="J11" s="70">
        <f>IF(I11=0,"",VLOOKUP(I11,Tablas!$C$5:$D$40,2,FALSE))</f>
        <v>4.3452380952380958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44">
        <f t="shared" si="11"/>
        <v>0</v>
      </c>
      <c r="X11" s="45">
        <f t="shared" si="12"/>
        <v>1</v>
      </c>
      <c r="Y11" s="46" t="s">
        <v>0</v>
      </c>
      <c r="Z11" s="39">
        <v>1</v>
      </c>
      <c r="AA11" s="47">
        <f t="shared" si="13"/>
        <v>0</v>
      </c>
      <c r="AB11" s="39">
        <v>1</v>
      </c>
      <c r="AC11" s="47">
        <f t="shared" si="14"/>
        <v>0</v>
      </c>
      <c r="AD11" s="39">
        <v>1</v>
      </c>
      <c r="AE11" s="47">
        <f t="shared" si="15"/>
        <v>0</v>
      </c>
      <c r="AF11" s="184"/>
      <c r="AG11" s="192">
        <f t="shared" si="31"/>
        <v>12</v>
      </c>
      <c r="AH11" s="49">
        <f t="shared" si="16"/>
        <v>0</v>
      </c>
      <c r="AI11" s="50">
        <f t="shared" si="17"/>
        <v>0</v>
      </c>
      <c r="AJ11" s="184"/>
      <c r="AK11" s="49">
        <f t="shared" si="18"/>
        <v>0</v>
      </c>
      <c r="AL11" s="50">
        <f t="shared" si="19"/>
        <v>0</v>
      </c>
      <c r="AM11" s="184"/>
      <c r="AN11" s="49">
        <f t="shared" si="20"/>
        <v>0</v>
      </c>
      <c r="AO11" s="50">
        <f t="shared" si="21"/>
        <v>0</v>
      </c>
      <c r="AP11" s="184"/>
      <c r="AQ11" s="49">
        <f t="shared" si="22"/>
        <v>0</v>
      </c>
      <c r="AR11" s="50">
        <f t="shared" si="23"/>
        <v>0</v>
      </c>
      <c r="AS11" s="62"/>
      <c r="AT11" s="49">
        <f t="shared" si="24"/>
        <v>0</v>
      </c>
      <c r="AU11" s="50">
        <f t="shared" si="25"/>
        <v>0</v>
      </c>
      <c r="AV11" s="184"/>
      <c r="AW11" s="49">
        <f t="shared" si="26"/>
        <v>0</v>
      </c>
      <c r="AX11" s="50">
        <f t="shared" si="27"/>
        <v>0</v>
      </c>
      <c r="AY11" s="184"/>
      <c r="AZ11" s="49">
        <f t="shared" si="28"/>
        <v>0</v>
      </c>
      <c r="BA11" s="50">
        <f t="shared" si="29"/>
        <v>0</v>
      </c>
      <c r="BB11" s="51">
        <f t="shared" si="30"/>
        <v>0</v>
      </c>
    </row>
    <row r="12" spans="1:54">
      <c r="A12" s="32"/>
      <c r="B12" s="61" t="s">
        <v>182</v>
      </c>
      <c r="C12" s="33" t="s">
        <v>305</v>
      </c>
      <c r="D12" s="34" t="s">
        <v>397</v>
      </c>
      <c r="E12" s="35" t="s">
        <v>154</v>
      </c>
      <c r="F12" s="36">
        <v>51.989999999999995</v>
      </c>
      <c r="G12" s="72"/>
      <c r="H12" s="71" t="s">
        <v>91</v>
      </c>
      <c r="I12" s="73">
        <f>IF(H12=Tablas!$B$5,Tablas!$C$5,VLOOKUP(H12,Tablas!$B$5:$D$40,2,FALSE))</f>
        <v>26</v>
      </c>
      <c r="J12" s="70">
        <f>IF(I12=0,"",VLOOKUP(I12,Tablas!$C$5:$D$40,2,FALSE))</f>
        <v>4.3452380952380958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44">
        <f t="shared" si="11"/>
        <v>0</v>
      </c>
      <c r="X12" s="45">
        <f t="shared" si="12"/>
        <v>1</v>
      </c>
      <c r="Y12" s="46" t="s">
        <v>0</v>
      </c>
      <c r="Z12" s="39">
        <v>1</v>
      </c>
      <c r="AA12" s="47">
        <f t="shared" si="13"/>
        <v>0</v>
      </c>
      <c r="AB12" s="39">
        <v>1</v>
      </c>
      <c r="AC12" s="47">
        <f t="shared" si="14"/>
        <v>0</v>
      </c>
      <c r="AD12" s="39">
        <v>1</v>
      </c>
      <c r="AE12" s="47">
        <f t="shared" si="15"/>
        <v>0</v>
      </c>
      <c r="AF12" s="184"/>
      <c r="AG12" s="192">
        <f t="shared" si="31"/>
        <v>12</v>
      </c>
      <c r="AH12" s="49">
        <f t="shared" si="16"/>
        <v>0</v>
      </c>
      <c r="AI12" s="50">
        <f t="shared" si="17"/>
        <v>0</v>
      </c>
      <c r="AJ12" s="184"/>
      <c r="AK12" s="49">
        <f t="shared" si="18"/>
        <v>0</v>
      </c>
      <c r="AL12" s="50">
        <f t="shared" si="19"/>
        <v>0</v>
      </c>
      <c r="AM12" s="184">
        <v>51.989999999999995</v>
      </c>
      <c r="AN12" s="49">
        <f t="shared" si="20"/>
        <v>0</v>
      </c>
      <c r="AO12" s="50">
        <f t="shared" si="21"/>
        <v>0</v>
      </c>
      <c r="AP12" s="184"/>
      <c r="AQ12" s="49">
        <f t="shared" si="22"/>
        <v>0</v>
      </c>
      <c r="AR12" s="50">
        <f t="shared" si="23"/>
        <v>0</v>
      </c>
      <c r="AS12" s="62"/>
      <c r="AT12" s="49">
        <f t="shared" si="24"/>
        <v>0</v>
      </c>
      <c r="AU12" s="50">
        <f t="shared" si="25"/>
        <v>0</v>
      </c>
      <c r="AV12" s="184">
        <v>51.989999999999995</v>
      </c>
      <c r="AW12" s="49">
        <f t="shared" si="26"/>
        <v>0</v>
      </c>
      <c r="AX12" s="50">
        <f t="shared" si="27"/>
        <v>0</v>
      </c>
      <c r="AY12" s="184"/>
      <c r="AZ12" s="49">
        <f t="shared" si="28"/>
        <v>0</v>
      </c>
      <c r="BA12" s="50">
        <f t="shared" si="29"/>
        <v>0</v>
      </c>
      <c r="BB12" s="51">
        <f t="shared" si="30"/>
        <v>0</v>
      </c>
    </row>
    <row r="13" spans="1:54">
      <c r="A13" s="32"/>
      <c r="B13" s="61" t="s">
        <v>182</v>
      </c>
      <c r="C13" s="33" t="s">
        <v>305</v>
      </c>
      <c r="D13" s="34" t="s">
        <v>483</v>
      </c>
      <c r="E13" s="35" t="s">
        <v>126</v>
      </c>
      <c r="F13" s="36">
        <v>47.49</v>
      </c>
      <c r="G13" s="72"/>
      <c r="H13" s="71" t="s">
        <v>101</v>
      </c>
      <c r="I13" s="73">
        <f>IF(H13=Tablas!$B$5,Tablas!$C$5,VLOOKUP(H13,Tablas!$B$5:$D$40,2,FALSE))</f>
        <v>7</v>
      </c>
      <c r="J13" s="70">
        <f>IF(I13=0,"",VLOOKUP(I13,Tablas!$C$5:$D$40,2,FALSE))</f>
        <v>30.416666666666668</v>
      </c>
      <c r="K13" s="37" t="str">
        <f t="shared" ref="K13:K32" si="32">IF(G13=0,"0",F13/G13)</f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ref="U13:U32" si="33">SUM(+L13+M13+N13+O13+P13+R13+T13)</f>
        <v>0</v>
      </c>
      <c r="V13" s="43">
        <f t="shared" ref="V13:V32" si="34">+U13*4.345</f>
        <v>0</v>
      </c>
      <c r="W13" s="44">
        <f t="shared" ref="W13:W32" si="35">IF(V13="","",$W$4*V13)</f>
        <v>0</v>
      </c>
      <c r="X13" s="45">
        <f t="shared" ref="X13:X32" si="36">ROUND(J13/4.3452380952381,1)</f>
        <v>7</v>
      </c>
      <c r="Y13" s="46" t="s">
        <v>0</v>
      </c>
      <c r="Z13" s="39">
        <v>1</v>
      </c>
      <c r="AA13" s="47">
        <f t="shared" ref="AA13:AA32" si="37">+IF($Y13="M",$U13,IF($Y13="MT",$U13/2,IF(Y13="MN",$U13/2,IF($Y13="MTN",$U13/3,0))))*Z13</f>
        <v>0</v>
      </c>
      <c r="AB13" s="39">
        <v>1</v>
      </c>
      <c r="AC13" s="47">
        <f t="shared" ref="AC13:AC32" si="38">+IF($Y13="T",$U13,IF($Y13="MT",$U13/2,IF($Y13="TN",$U13/2,IF($Y13="MTN",$U13/3,0))))*AB13</f>
        <v>0</v>
      </c>
      <c r="AD13" s="39">
        <v>1</v>
      </c>
      <c r="AE13" s="47">
        <f t="shared" ref="AE13:AE32" si="39">+IF($Y13="N",$U13,IF($Y13="MN",$U13/2,IF($Y13="TN",$U13/2,IF($Y13="MTN",$U13/3,0))))*AD13</f>
        <v>0</v>
      </c>
      <c r="AF13" s="184"/>
      <c r="AG13" s="192">
        <f t="shared" si="31"/>
        <v>12</v>
      </c>
      <c r="AH13" s="49">
        <f t="shared" si="16"/>
        <v>0</v>
      </c>
      <c r="AI13" s="50">
        <f t="shared" si="17"/>
        <v>0</v>
      </c>
      <c r="AJ13" s="184"/>
      <c r="AK13" s="49">
        <f t="shared" si="18"/>
        <v>0</v>
      </c>
      <c r="AL13" s="50">
        <f t="shared" si="19"/>
        <v>0</v>
      </c>
      <c r="AM13" s="184">
        <v>47.49</v>
      </c>
      <c r="AN13" s="49">
        <f t="shared" si="20"/>
        <v>0</v>
      </c>
      <c r="AO13" s="50">
        <f t="shared" si="21"/>
        <v>0</v>
      </c>
      <c r="AP13" s="184"/>
      <c r="AQ13" s="49">
        <f t="shared" si="22"/>
        <v>0</v>
      </c>
      <c r="AR13" s="50">
        <f t="shared" si="23"/>
        <v>0</v>
      </c>
      <c r="AS13" s="62"/>
      <c r="AT13" s="49">
        <f t="shared" si="24"/>
        <v>0</v>
      </c>
      <c r="AU13" s="50">
        <f t="shared" si="25"/>
        <v>0</v>
      </c>
      <c r="AV13" s="184">
        <v>47.49</v>
      </c>
      <c r="AW13" s="49">
        <f t="shared" si="26"/>
        <v>0</v>
      </c>
      <c r="AX13" s="50">
        <f t="shared" si="27"/>
        <v>0</v>
      </c>
      <c r="AY13" s="184"/>
      <c r="AZ13" s="49">
        <f t="shared" si="28"/>
        <v>0</v>
      </c>
      <c r="BA13" s="50">
        <f t="shared" si="29"/>
        <v>0</v>
      </c>
      <c r="BB13" s="51">
        <f t="shared" ref="BB13:BB32" si="40">+AI13+AL13+AO13+AR13+AU13+AX13+BA13</f>
        <v>0</v>
      </c>
    </row>
    <row r="14" spans="1:54">
      <c r="A14" s="32"/>
      <c r="B14" s="61" t="s">
        <v>182</v>
      </c>
      <c r="C14" s="33" t="s">
        <v>305</v>
      </c>
      <c r="D14" s="34" t="s">
        <v>161</v>
      </c>
      <c r="E14" s="35" t="s">
        <v>126</v>
      </c>
      <c r="F14" s="36">
        <v>234.12</v>
      </c>
      <c r="G14" s="72"/>
      <c r="H14" s="71" t="s">
        <v>101</v>
      </c>
      <c r="I14" s="73">
        <f>IF(H14=Tablas!$B$5,Tablas!$C$5,VLOOKUP(H14,Tablas!$B$5:$D$40,2,FALSE))</f>
        <v>7</v>
      </c>
      <c r="J14" s="70">
        <f>IF(I14=0,"",VLOOKUP(I14,Tablas!$C$5:$D$40,2,FALSE))</f>
        <v>30.416666666666668</v>
      </c>
      <c r="K14" s="37" t="str">
        <f t="shared" si="32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33"/>
        <v>0</v>
      </c>
      <c r="V14" s="43">
        <f t="shared" si="34"/>
        <v>0</v>
      </c>
      <c r="W14" s="44">
        <f t="shared" si="35"/>
        <v>0</v>
      </c>
      <c r="X14" s="45">
        <f t="shared" si="36"/>
        <v>7</v>
      </c>
      <c r="Y14" s="46" t="s">
        <v>0</v>
      </c>
      <c r="Z14" s="39">
        <v>1</v>
      </c>
      <c r="AA14" s="47">
        <f t="shared" si="37"/>
        <v>0</v>
      </c>
      <c r="AB14" s="39">
        <v>1</v>
      </c>
      <c r="AC14" s="47">
        <f t="shared" si="38"/>
        <v>0</v>
      </c>
      <c r="AD14" s="39">
        <v>1</v>
      </c>
      <c r="AE14" s="47">
        <f t="shared" si="39"/>
        <v>0</v>
      </c>
      <c r="AF14" s="184"/>
      <c r="AG14" s="192">
        <f t="shared" si="31"/>
        <v>12</v>
      </c>
      <c r="AH14" s="49">
        <f t="shared" si="16"/>
        <v>0</v>
      </c>
      <c r="AI14" s="50">
        <f t="shared" si="17"/>
        <v>0</v>
      </c>
      <c r="AJ14" s="184"/>
      <c r="AK14" s="49">
        <f t="shared" si="18"/>
        <v>0</v>
      </c>
      <c r="AL14" s="50">
        <f t="shared" si="19"/>
        <v>0</v>
      </c>
      <c r="AM14" s="184">
        <v>234.12</v>
      </c>
      <c r="AN14" s="49">
        <f t="shared" si="20"/>
        <v>0</v>
      </c>
      <c r="AO14" s="50">
        <f t="shared" si="21"/>
        <v>0</v>
      </c>
      <c r="AP14" s="184"/>
      <c r="AQ14" s="49">
        <f t="shared" si="22"/>
        <v>0</v>
      </c>
      <c r="AR14" s="50">
        <f t="shared" si="23"/>
        <v>0</v>
      </c>
      <c r="AS14" s="62"/>
      <c r="AT14" s="49">
        <f t="shared" si="24"/>
        <v>0</v>
      </c>
      <c r="AU14" s="50">
        <f t="shared" si="25"/>
        <v>0</v>
      </c>
      <c r="AV14" s="184">
        <v>234.12</v>
      </c>
      <c r="AW14" s="49">
        <f t="shared" si="26"/>
        <v>0</v>
      </c>
      <c r="AX14" s="50">
        <f t="shared" si="27"/>
        <v>0</v>
      </c>
      <c r="AY14" s="184"/>
      <c r="AZ14" s="49">
        <f t="shared" si="28"/>
        <v>0</v>
      </c>
      <c r="BA14" s="50">
        <f t="shared" si="29"/>
        <v>0</v>
      </c>
      <c r="BB14" s="51">
        <f t="shared" si="40"/>
        <v>0</v>
      </c>
    </row>
    <row r="15" spans="1:54">
      <c r="A15" s="32"/>
      <c r="B15" s="61" t="s">
        <v>182</v>
      </c>
      <c r="C15" s="33" t="s">
        <v>305</v>
      </c>
      <c r="D15" s="34" t="s">
        <v>484</v>
      </c>
      <c r="E15" s="35" t="s">
        <v>126</v>
      </c>
      <c r="F15" s="36">
        <v>24</v>
      </c>
      <c r="G15" s="72"/>
      <c r="H15" s="71" t="s">
        <v>101</v>
      </c>
      <c r="I15" s="73">
        <f>IF(H15=Tablas!$B$5,Tablas!$C$5,VLOOKUP(H15,Tablas!$B$5:$D$40,2,FALSE))</f>
        <v>7</v>
      </c>
      <c r="J15" s="70">
        <f>IF(I15=0,"",VLOOKUP(I15,Tablas!$C$5:$D$40,2,FALSE))</f>
        <v>30.416666666666668</v>
      </c>
      <c r="K15" s="37" t="str">
        <f t="shared" si="32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33"/>
        <v>0</v>
      </c>
      <c r="V15" s="43">
        <f t="shared" si="34"/>
        <v>0</v>
      </c>
      <c r="W15" s="44">
        <f t="shared" si="35"/>
        <v>0</v>
      </c>
      <c r="X15" s="45">
        <f t="shared" si="36"/>
        <v>7</v>
      </c>
      <c r="Y15" s="46" t="s">
        <v>0</v>
      </c>
      <c r="Z15" s="39">
        <v>1</v>
      </c>
      <c r="AA15" s="47">
        <f t="shared" si="37"/>
        <v>0</v>
      </c>
      <c r="AB15" s="39">
        <v>1</v>
      </c>
      <c r="AC15" s="47">
        <f t="shared" si="38"/>
        <v>0</v>
      </c>
      <c r="AD15" s="39">
        <v>1</v>
      </c>
      <c r="AE15" s="47">
        <f t="shared" si="39"/>
        <v>0</v>
      </c>
      <c r="AF15" s="184"/>
      <c r="AG15" s="192">
        <f t="shared" si="31"/>
        <v>12</v>
      </c>
      <c r="AH15" s="49">
        <f t="shared" si="16"/>
        <v>0</v>
      </c>
      <c r="AI15" s="50">
        <f t="shared" si="17"/>
        <v>0</v>
      </c>
      <c r="AJ15" s="184"/>
      <c r="AK15" s="49">
        <f t="shared" si="18"/>
        <v>0</v>
      </c>
      <c r="AL15" s="50">
        <f t="shared" si="19"/>
        <v>0</v>
      </c>
      <c r="AM15" s="184">
        <v>24</v>
      </c>
      <c r="AN15" s="49">
        <f t="shared" si="20"/>
        <v>0</v>
      </c>
      <c r="AO15" s="50">
        <f t="shared" si="21"/>
        <v>0</v>
      </c>
      <c r="AP15" s="184"/>
      <c r="AQ15" s="49">
        <f t="shared" si="22"/>
        <v>0</v>
      </c>
      <c r="AR15" s="50">
        <f t="shared" si="23"/>
        <v>0</v>
      </c>
      <c r="AS15" s="62"/>
      <c r="AT15" s="49">
        <f t="shared" si="24"/>
        <v>0</v>
      </c>
      <c r="AU15" s="50">
        <f t="shared" si="25"/>
        <v>0</v>
      </c>
      <c r="AV15" s="184">
        <v>24</v>
      </c>
      <c r="AW15" s="49">
        <f t="shared" si="26"/>
        <v>0</v>
      </c>
      <c r="AX15" s="50">
        <f t="shared" si="27"/>
        <v>0</v>
      </c>
      <c r="AY15" s="184"/>
      <c r="AZ15" s="49">
        <f t="shared" si="28"/>
        <v>0</v>
      </c>
      <c r="BA15" s="50">
        <f t="shared" si="29"/>
        <v>0</v>
      </c>
      <c r="BB15" s="51">
        <f t="shared" si="40"/>
        <v>0</v>
      </c>
    </row>
    <row r="16" spans="1:54">
      <c r="A16" s="32"/>
      <c r="B16" s="61" t="s">
        <v>182</v>
      </c>
      <c r="C16" s="33" t="s">
        <v>305</v>
      </c>
      <c r="D16" s="34" t="s">
        <v>398</v>
      </c>
      <c r="E16" s="35" t="s">
        <v>126</v>
      </c>
      <c r="F16" s="36">
        <v>28.98</v>
      </c>
      <c r="G16" s="72"/>
      <c r="H16" s="71" t="s">
        <v>101</v>
      </c>
      <c r="I16" s="73">
        <f>IF(H16=Tablas!$B$5,Tablas!$C$5,VLOOKUP(H16,Tablas!$B$5:$D$40,2,FALSE))</f>
        <v>7</v>
      </c>
      <c r="J16" s="70">
        <f>IF(I16=0,"",VLOOKUP(I16,Tablas!$C$5:$D$40,2,FALSE))</f>
        <v>30.416666666666668</v>
      </c>
      <c r="K16" s="37" t="str">
        <f t="shared" si="32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33"/>
        <v>0</v>
      </c>
      <c r="V16" s="43">
        <f t="shared" si="34"/>
        <v>0</v>
      </c>
      <c r="W16" s="44">
        <f t="shared" si="35"/>
        <v>0</v>
      </c>
      <c r="X16" s="45">
        <f t="shared" si="36"/>
        <v>7</v>
      </c>
      <c r="Y16" s="46" t="s">
        <v>0</v>
      </c>
      <c r="Z16" s="39">
        <v>1</v>
      </c>
      <c r="AA16" s="47">
        <f t="shared" si="37"/>
        <v>0</v>
      </c>
      <c r="AB16" s="39">
        <v>1</v>
      </c>
      <c r="AC16" s="47">
        <f t="shared" si="38"/>
        <v>0</v>
      </c>
      <c r="AD16" s="39">
        <v>1</v>
      </c>
      <c r="AE16" s="47">
        <f t="shared" si="39"/>
        <v>0</v>
      </c>
      <c r="AF16" s="184"/>
      <c r="AG16" s="192">
        <f t="shared" si="31"/>
        <v>12</v>
      </c>
      <c r="AH16" s="49">
        <f t="shared" ref="AH16:AH57" si="41">IF(AI$4=0,0,(AF16/AI$4))</f>
        <v>0</v>
      </c>
      <c r="AI16" s="50">
        <f t="shared" ref="AI16:AI57" si="42">IF(AI$4=0,0,(AH16*AH$4/12))</f>
        <v>0</v>
      </c>
      <c r="AJ16" s="184"/>
      <c r="AK16" s="49">
        <f t="shared" si="18"/>
        <v>0</v>
      </c>
      <c r="AL16" s="50">
        <f t="shared" si="19"/>
        <v>0</v>
      </c>
      <c r="AM16" s="184">
        <v>28.98</v>
      </c>
      <c r="AN16" s="49">
        <f t="shared" si="20"/>
        <v>0</v>
      </c>
      <c r="AO16" s="50">
        <f t="shared" si="21"/>
        <v>0</v>
      </c>
      <c r="AP16" s="184"/>
      <c r="AQ16" s="49">
        <f t="shared" si="22"/>
        <v>0</v>
      </c>
      <c r="AR16" s="50">
        <f t="shared" si="23"/>
        <v>0</v>
      </c>
      <c r="AS16" s="62"/>
      <c r="AT16" s="49">
        <f t="shared" si="24"/>
        <v>0</v>
      </c>
      <c r="AU16" s="50">
        <f t="shared" si="25"/>
        <v>0</v>
      </c>
      <c r="AV16" s="184">
        <v>28.98</v>
      </c>
      <c r="AW16" s="49">
        <f t="shared" si="26"/>
        <v>0</v>
      </c>
      <c r="AX16" s="50">
        <f t="shared" si="27"/>
        <v>0</v>
      </c>
      <c r="AY16" s="184"/>
      <c r="AZ16" s="49">
        <f t="shared" si="28"/>
        <v>0</v>
      </c>
      <c r="BA16" s="50">
        <f t="shared" si="29"/>
        <v>0</v>
      </c>
      <c r="BB16" s="51">
        <f t="shared" si="40"/>
        <v>0</v>
      </c>
    </row>
    <row r="17" spans="1:54">
      <c r="A17" s="32"/>
      <c r="B17" s="61" t="s">
        <v>182</v>
      </c>
      <c r="C17" s="33" t="s">
        <v>305</v>
      </c>
      <c r="D17" s="34" t="s">
        <v>481</v>
      </c>
      <c r="E17" s="35" t="s">
        <v>154</v>
      </c>
      <c r="F17" s="36">
        <v>47.49</v>
      </c>
      <c r="G17" s="72"/>
      <c r="H17" s="71" t="s">
        <v>90</v>
      </c>
      <c r="I17" s="73">
        <f>IF(H17=Tablas!$B$5,Tablas!$C$5,VLOOKUP(H17,Tablas!$B$5:$D$40,2,FALSE))</f>
        <v>19</v>
      </c>
      <c r="J17" s="70">
        <f>IF(I17=0,"",VLOOKUP(I17,Tablas!$C$5:$D$40,2,FALSE))</f>
        <v>21.72583333333333</v>
      </c>
      <c r="K17" s="37" t="str">
        <f t="shared" si="32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33"/>
        <v>0</v>
      </c>
      <c r="V17" s="43">
        <f t="shared" si="34"/>
        <v>0</v>
      </c>
      <c r="W17" s="44">
        <f t="shared" si="35"/>
        <v>0</v>
      </c>
      <c r="X17" s="45">
        <f t="shared" si="36"/>
        <v>5</v>
      </c>
      <c r="Y17" s="46" t="s">
        <v>0</v>
      </c>
      <c r="Z17" s="39">
        <v>1</v>
      </c>
      <c r="AA17" s="47">
        <f t="shared" si="37"/>
        <v>0</v>
      </c>
      <c r="AB17" s="39">
        <v>1</v>
      </c>
      <c r="AC17" s="47">
        <f t="shared" si="38"/>
        <v>0</v>
      </c>
      <c r="AD17" s="39">
        <v>1</v>
      </c>
      <c r="AE17" s="47">
        <f t="shared" si="39"/>
        <v>0</v>
      </c>
      <c r="AF17" s="184"/>
      <c r="AG17" s="192">
        <f t="shared" si="31"/>
        <v>12</v>
      </c>
      <c r="AH17" s="49">
        <f t="shared" si="41"/>
        <v>0</v>
      </c>
      <c r="AI17" s="50">
        <f t="shared" si="42"/>
        <v>0</v>
      </c>
      <c r="AJ17" s="184"/>
      <c r="AK17" s="49">
        <f t="shared" si="18"/>
        <v>0</v>
      </c>
      <c r="AL17" s="50">
        <f t="shared" si="19"/>
        <v>0</v>
      </c>
      <c r="AM17" s="184"/>
      <c r="AN17" s="49">
        <f t="shared" si="20"/>
        <v>0</v>
      </c>
      <c r="AO17" s="50">
        <f t="shared" si="21"/>
        <v>0</v>
      </c>
      <c r="AP17" s="184"/>
      <c r="AQ17" s="49">
        <f t="shared" si="22"/>
        <v>0</v>
      </c>
      <c r="AR17" s="50">
        <f t="shared" si="23"/>
        <v>0</v>
      </c>
      <c r="AS17" s="62"/>
      <c r="AT17" s="49">
        <f t="shared" si="24"/>
        <v>0</v>
      </c>
      <c r="AU17" s="50">
        <f t="shared" si="25"/>
        <v>0</v>
      </c>
      <c r="AV17" s="184"/>
      <c r="AW17" s="49">
        <f t="shared" si="26"/>
        <v>0</v>
      </c>
      <c r="AX17" s="50">
        <f t="shared" si="27"/>
        <v>0</v>
      </c>
      <c r="AY17" s="184"/>
      <c r="AZ17" s="49">
        <f t="shared" si="28"/>
        <v>0</v>
      </c>
      <c r="BA17" s="50">
        <f t="shared" si="29"/>
        <v>0</v>
      </c>
      <c r="BB17" s="51">
        <f t="shared" si="40"/>
        <v>0</v>
      </c>
    </row>
    <row r="18" spans="1:54">
      <c r="A18" s="32"/>
      <c r="B18" s="61" t="s">
        <v>182</v>
      </c>
      <c r="C18" s="33" t="s">
        <v>305</v>
      </c>
      <c r="D18" s="34" t="s">
        <v>340</v>
      </c>
      <c r="E18" s="35" t="s">
        <v>154</v>
      </c>
      <c r="F18" s="36">
        <v>2.02</v>
      </c>
      <c r="G18" s="72"/>
      <c r="H18" s="71" t="s">
        <v>91</v>
      </c>
      <c r="I18" s="73">
        <f>IF(H18=Tablas!$B$5,Tablas!$C$5,VLOOKUP(H18,Tablas!$B$5:$D$40,2,FALSE))</f>
        <v>26</v>
      </c>
      <c r="J18" s="70">
        <f>IF(I18=0,"",VLOOKUP(I18,Tablas!$C$5:$D$40,2,FALSE))</f>
        <v>4.3452380952380958</v>
      </c>
      <c r="K18" s="37" t="str">
        <f t="shared" si="32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33"/>
        <v>0</v>
      </c>
      <c r="V18" s="43">
        <f t="shared" si="34"/>
        <v>0</v>
      </c>
      <c r="W18" s="44">
        <f t="shared" si="35"/>
        <v>0</v>
      </c>
      <c r="X18" s="45">
        <f t="shared" si="36"/>
        <v>1</v>
      </c>
      <c r="Y18" s="46" t="s">
        <v>0</v>
      </c>
      <c r="Z18" s="39">
        <v>1</v>
      </c>
      <c r="AA18" s="47">
        <f t="shared" si="37"/>
        <v>0</v>
      </c>
      <c r="AB18" s="39">
        <v>1</v>
      </c>
      <c r="AC18" s="47">
        <f t="shared" si="38"/>
        <v>0</v>
      </c>
      <c r="AD18" s="39">
        <v>1</v>
      </c>
      <c r="AE18" s="47">
        <f t="shared" si="39"/>
        <v>0</v>
      </c>
      <c r="AF18" s="184"/>
      <c r="AG18" s="192">
        <f t="shared" si="31"/>
        <v>12</v>
      </c>
      <c r="AH18" s="49">
        <f t="shared" si="41"/>
        <v>0</v>
      </c>
      <c r="AI18" s="50">
        <f t="shared" si="42"/>
        <v>0</v>
      </c>
      <c r="AJ18" s="184"/>
      <c r="AK18" s="49">
        <f t="shared" si="18"/>
        <v>0</v>
      </c>
      <c r="AL18" s="50">
        <f t="shared" si="19"/>
        <v>0</v>
      </c>
      <c r="AM18" s="184">
        <v>2.02</v>
      </c>
      <c r="AN18" s="49">
        <f t="shared" si="20"/>
        <v>0</v>
      </c>
      <c r="AO18" s="50">
        <f t="shared" si="21"/>
        <v>0</v>
      </c>
      <c r="AP18" s="184"/>
      <c r="AQ18" s="49">
        <f t="shared" si="22"/>
        <v>0</v>
      </c>
      <c r="AR18" s="50">
        <f t="shared" si="23"/>
        <v>0</v>
      </c>
      <c r="AS18" s="62"/>
      <c r="AT18" s="49">
        <f t="shared" si="24"/>
        <v>0</v>
      </c>
      <c r="AU18" s="50">
        <f t="shared" si="25"/>
        <v>0</v>
      </c>
      <c r="AV18" s="184">
        <v>2.02</v>
      </c>
      <c r="AW18" s="49">
        <f t="shared" si="26"/>
        <v>0</v>
      </c>
      <c r="AX18" s="50">
        <f t="shared" si="27"/>
        <v>0</v>
      </c>
      <c r="AY18" s="184"/>
      <c r="AZ18" s="49">
        <f t="shared" si="28"/>
        <v>0</v>
      </c>
      <c r="BA18" s="50">
        <f t="shared" si="29"/>
        <v>0</v>
      </c>
      <c r="BB18" s="51">
        <f t="shared" si="40"/>
        <v>0</v>
      </c>
    </row>
    <row r="19" spans="1:54">
      <c r="A19" s="32"/>
      <c r="B19" s="61" t="s">
        <v>182</v>
      </c>
      <c r="C19" s="33" t="s">
        <v>305</v>
      </c>
      <c r="D19" s="34" t="s">
        <v>314</v>
      </c>
      <c r="E19" s="35" t="s">
        <v>154</v>
      </c>
      <c r="F19" s="36">
        <v>13.26</v>
      </c>
      <c r="G19" s="72"/>
      <c r="H19" s="71" t="s">
        <v>16</v>
      </c>
      <c r="I19" s="73">
        <f>IF(H19=Tablas!$B$5,Tablas!$C$5,VLOOKUP(H19,Tablas!$B$5:$D$40,2,FALSE))</f>
        <v>29</v>
      </c>
      <c r="J19" s="70">
        <f>IF(I19=0,"",VLOOKUP(I19,Tablas!$C$5:$D$40,2,FALSE))</f>
        <v>1</v>
      </c>
      <c r="K19" s="37" t="str">
        <f t="shared" si="32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33"/>
        <v>0</v>
      </c>
      <c r="V19" s="43">
        <f t="shared" si="34"/>
        <v>0</v>
      </c>
      <c r="W19" s="44">
        <f t="shared" si="35"/>
        <v>0</v>
      </c>
      <c r="X19" s="45">
        <f t="shared" si="36"/>
        <v>0.2</v>
      </c>
      <c r="Y19" s="46" t="s">
        <v>0</v>
      </c>
      <c r="Z19" s="39">
        <v>1</v>
      </c>
      <c r="AA19" s="47">
        <f t="shared" si="37"/>
        <v>0</v>
      </c>
      <c r="AB19" s="39">
        <v>1</v>
      </c>
      <c r="AC19" s="47">
        <f t="shared" si="38"/>
        <v>0</v>
      </c>
      <c r="AD19" s="39">
        <v>1</v>
      </c>
      <c r="AE19" s="47">
        <f t="shared" si="39"/>
        <v>0</v>
      </c>
      <c r="AF19" s="184"/>
      <c r="AG19" s="192">
        <f t="shared" si="31"/>
        <v>12</v>
      </c>
      <c r="AH19" s="49">
        <f t="shared" si="41"/>
        <v>0</v>
      </c>
      <c r="AI19" s="50">
        <f t="shared" si="42"/>
        <v>0</v>
      </c>
      <c r="AJ19" s="184"/>
      <c r="AK19" s="49">
        <f t="shared" si="18"/>
        <v>0</v>
      </c>
      <c r="AL19" s="50">
        <f t="shared" si="19"/>
        <v>0</v>
      </c>
      <c r="AM19" s="184">
        <v>13.26</v>
      </c>
      <c r="AN19" s="49">
        <f t="shared" si="20"/>
        <v>0</v>
      </c>
      <c r="AO19" s="50">
        <f t="shared" si="21"/>
        <v>0</v>
      </c>
      <c r="AP19" s="184"/>
      <c r="AQ19" s="49">
        <f t="shared" si="22"/>
        <v>0</v>
      </c>
      <c r="AR19" s="50">
        <f t="shared" si="23"/>
        <v>0</v>
      </c>
      <c r="AS19" s="62"/>
      <c r="AT19" s="49">
        <f t="shared" si="24"/>
        <v>0</v>
      </c>
      <c r="AU19" s="50">
        <f t="shared" si="25"/>
        <v>0</v>
      </c>
      <c r="AV19" s="184">
        <v>13.26</v>
      </c>
      <c r="AW19" s="49">
        <f t="shared" si="26"/>
        <v>0</v>
      </c>
      <c r="AX19" s="50">
        <f t="shared" si="27"/>
        <v>0</v>
      </c>
      <c r="AY19" s="184"/>
      <c r="AZ19" s="49">
        <f t="shared" si="28"/>
        <v>0</v>
      </c>
      <c r="BA19" s="50">
        <f t="shared" si="29"/>
        <v>0</v>
      </c>
      <c r="BB19" s="51">
        <f t="shared" si="40"/>
        <v>0</v>
      </c>
    </row>
    <row r="20" spans="1:54">
      <c r="A20" s="32"/>
      <c r="B20" s="61" t="s">
        <v>182</v>
      </c>
      <c r="C20" s="33" t="s">
        <v>305</v>
      </c>
      <c r="D20" s="34" t="s">
        <v>485</v>
      </c>
      <c r="E20" s="35" t="s">
        <v>154</v>
      </c>
      <c r="F20" s="36">
        <v>19.28</v>
      </c>
      <c r="G20" s="72"/>
      <c r="H20" s="71" t="s">
        <v>16</v>
      </c>
      <c r="I20" s="73">
        <f>IF(H20=Tablas!$B$5,Tablas!$C$5,VLOOKUP(H20,Tablas!$B$5:$D$40,2,FALSE))</f>
        <v>29</v>
      </c>
      <c r="J20" s="70">
        <f>IF(I20=0,"",VLOOKUP(I20,Tablas!$C$5:$D$40,2,FALSE))</f>
        <v>1</v>
      </c>
      <c r="K20" s="37" t="str">
        <f t="shared" si="32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33"/>
        <v>0</v>
      </c>
      <c r="V20" s="43">
        <f t="shared" si="34"/>
        <v>0</v>
      </c>
      <c r="W20" s="44">
        <f t="shared" si="35"/>
        <v>0</v>
      </c>
      <c r="X20" s="45">
        <f t="shared" si="36"/>
        <v>0.2</v>
      </c>
      <c r="Y20" s="46" t="s">
        <v>0</v>
      </c>
      <c r="Z20" s="39">
        <v>1</v>
      </c>
      <c r="AA20" s="47">
        <f t="shared" si="37"/>
        <v>0</v>
      </c>
      <c r="AB20" s="39">
        <v>1</v>
      </c>
      <c r="AC20" s="47">
        <f t="shared" si="38"/>
        <v>0</v>
      </c>
      <c r="AD20" s="39">
        <v>1</v>
      </c>
      <c r="AE20" s="47">
        <f t="shared" si="39"/>
        <v>0</v>
      </c>
      <c r="AF20" s="184"/>
      <c r="AG20" s="192">
        <f t="shared" si="31"/>
        <v>12</v>
      </c>
      <c r="AH20" s="49">
        <f t="shared" si="41"/>
        <v>0</v>
      </c>
      <c r="AI20" s="50">
        <f t="shared" si="42"/>
        <v>0</v>
      </c>
      <c r="AJ20" s="184"/>
      <c r="AK20" s="49">
        <f t="shared" si="18"/>
        <v>0</v>
      </c>
      <c r="AL20" s="50">
        <f t="shared" si="19"/>
        <v>0</v>
      </c>
      <c r="AM20" s="184">
        <v>19.28</v>
      </c>
      <c r="AN20" s="49">
        <f t="shared" si="20"/>
        <v>0</v>
      </c>
      <c r="AO20" s="50">
        <f t="shared" si="21"/>
        <v>0</v>
      </c>
      <c r="AP20" s="184"/>
      <c r="AQ20" s="49">
        <f t="shared" si="22"/>
        <v>0</v>
      </c>
      <c r="AR20" s="50">
        <f t="shared" si="23"/>
        <v>0</v>
      </c>
      <c r="AS20" s="62"/>
      <c r="AT20" s="49">
        <f t="shared" si="24"/>
        <v>0</v>
      </c>
      <c r="AU20" s="50">
        <f t="shared" si="25"/>
        <v>0</v>
      </c>
      <c r="AV20" s="184">
        <v>19.28</v>
      </c>
      <c r="AW20" s="49">
        <f t="shared" si="26"/>
        <v>0</v>
      </c>
      <c r="AX20" s="50">
        <f t="shared" si="27"/>
        <v>0</v>
      </c>
      <c r="AY20" s="184"/>
      <c r="AZ20" s="49">
        <f t="shared" si="28"/>
        <v>0</v>
      </c>
      <c r="BA20" s="50">
        <f t="shared" si="29"/>
        <v>0</v>
      </c>
      <c r="BB20" s="51">
        <f t="shared" si="40"/>
        <v>0</v>
      </c>
    </row>
    <row r="21" spans="1:54">
      <c r="A21" s="32"/>
      <c r="B21" s="61" t="s">
        <v>182</v>
      </c>
      <c r="C21" s="33" t="s">
        <v>305</v>
      </c>
      <c r="D21" s="34" t="s">
        <v>467</v>
      </c>
      <c r="E21" s="35" t="s">
        <v>126</v>
      </c>
      <c r="F21" s="36">
        <v>12</v>
      </c>
      <c r="G21" s="72"/>
      <c r="H21" s="71" t="s">
        <v>101</v>
      </c>
      <c r="I21" s="73">
        <f>IF(H21=Tablas!$B$5,Tablas!$C$5,VLOOKUP(H21,Tablas!$B$5:$D$40,2,FALSE))</f>
        <v>7</v>
      </c>
      <c r="J21" s="70">
        <f>IF(I21=0,"",VLOOKUP(I21,Tablas!$C$5:$D$40,2,FALSE))</f>
        <v>30.416666666666668</v>
      </c>
      <c r="K21" s="37" t="str">
        <f t="shared" si="32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33"/>
        <v>0</v>
      </c>
      <c r="V21" s="43">
        <f t="shared" si="34"/>
        <v>0</v>
      </c>
      <c r="W21" s="44">
        <f t="shared" si="35"/>
        <v>0</v>
      </c>
      <c r="X21" s="45">
        <f t="shared" si="36"/>
        <v>7</v>
      </c>
      <c r="Y21" s="46" t="s">
        <v>0</v>
      </c>
      <c r="Z21" s="39">
        <v>1</v>
      </c>
      <c r="AA21" s="47">
        <f t="shared" si="37"/>
        <v>0</v>
      </c>
      <c r="AB21" s="39">
        <v>1</v>
      </c>
      <c r="AC21" s="47">
        <f t="shared" si="38"/>
        <v>0</v>
      </c>
      <c r="AD21" s="39">
        <v>1</v>
      </c>
      <c r="AE21" s="47">
        <f t="shared" si="39"/>
        <v>0</v>
      </c>
      <c r="AF21" s="184"/>
      <c r="AG21" s="192">
        <f t="shared" si="31"/>
        <v>12</v>
      </c>
      <c r="AH21" s="49">
        <f t="shared" si="41"/>
        <v>0</v>
      </c>
      <c r="AI21" s="50">
        <f t="shared" si="42"/>
        <v>0</v>
      </c>
      <c r="AJ21" s="184"/>
      <c r="AK21" s="49">
        <f t="shared" si="18"/>
        <v>0</v>
      </c>
      <c r="AL21" s="50">
        <f t="shared" si="19"/>
        <v>0</v>
      </c>
      <c r="AM21" s="184">
        <v>12</v>
      </c>
      <c r="AN21" s="49">
        <f t="shared" si="20"/>
        <v>0</v>
      </c>
      <c r="AO21" s="50">
        <f t="shared" si="21"/>
        <v>0</v>
      </c>
      <c r="AP21" s="184"/>
      <c r="AQ21" s="49">
        <f t="shared" si="22"/>
        <v>0</v>
      </c>
      <c r="AR21" s="50">
        <f t="shared" si="23"/>
        <v>0</v>
      </c>
      <c r="AS21" s="62"/>
      <c r="AT21" s="49">
        <f t="shared" si="24"/>
        <v>0</v>
      </c>
      <c r="AU21" s="50">
        <f t="shared" si="25"/>
        <v>0</v>
      </c>
      <c r="AV21" s="184">
        <v>12</v>
      </c>
      <c r="AW21" s="49">
        <f t="shared" si="26"/>
        <v>0</v>
      </c>
      <c r="AX21" s="50">
        <f t="shared" si="27"/>
        <v>0</v>
      </c>
      <c r="AY21" s="184"/>
      <c r="AZ21" s="49">
        <f t="shared" si="28"/>
        <v>0</v>
      </c>
      <c r="BA21" s="50">
        <f t="shared" si="29"/>
        <v>0</v>
      </c>
      <c r="BB21" s="51">
        <f t="shared" si="40"/>
        <v>0</v>
      </c>
    </row>
    <row r="22" spans="1:54" hidden="1">
      <c r="A22" s="32"/>
      <c r="B22" s="61"/>
      <c r="C22" s="33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32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33"/>
        <v>0</v>
      </c>
      <c r="V22" s="43">
        <f t="shared" si="34"/>
        <v>0</v>
      </c>
      <c r="W22" s="44">
        <f t="shared" si="35"/>
        <v>0</v>
      </c>
      <c r="X22" s="45">
        <f t="shared" si="36"/>
        <v>0</v>
      </c>
      <c r="Y22" s="46" t="s">
        <v>78</v>
      </c>
      <c r="Z22" s="39">
        <v>1</v>
      </c>
      <c r="AA22" s="47">
        <f t="shared" si="37"/>
        <v>0</v>
      </c>
      <c r="AB22" s="39">
        <v>1</v>
      </c>
      <c r="AC22" s="47">
        <f t="shared" si="38"/>
        <v>0</v>
      </c>
      <c r="AD22" s="39">
        <v>1</v>
      </c>
      <c r="AE22" s="47">
        <f t="shared" si="39"/>
        <v>0</v>
      </c>
      <c r="AF22" s="184"/>
      <c r="AG22" s="192">
        <f t="shared" si="31"/>
        <v>12</v>
      </c>
      <c r="AH22" s="49">
        <f t="shared" si="41"/>
        <v>0</v>
      </c>
      <c r="AI22" s="50">
        <f t="shared" si="42"/>
        <v>0</v>
      </c>
      <c r="AJ22" s="184"/>
      <c r="AK22" s="49">
        <f t="shared" si="18"/>
        <v>0</v>
      </c>
      <c r="AL22" s="50">
        <f t="shared" si="19"/>
        <v>0</v>
      </c>
      <c r="AM22" s="184"/>
      <c r="AN22" s="49">
        <f t="shared" si="20"/>
        <v>0</v>
      </c>
      <c r="AO22" s="50">
        <f t="shared" si="21"/>
        <v>0</v>
      </c>
      <c r="AP22" s="184"/>
      <c r="AQ22" s="49">
        <f t="shared" si="22"/>
        <v>0</v>
      </c>
      <c r="AR22" s="50">
        <f t="shared" si="23"/>
        <v>0</v>
      </c>
      <c r="AS22" s="62"/>
      <c r="AT22" s="49">
        <f t="shared" si="24"/>
        <v>0</v>
      </c>
      <c r="AU22" s="50">
        <f t="shared" si="25"/>
        <v>0</v>
      </c>
      <c r="AV22" s="184"/>
      <c r="AW22" s="49">
        <f t="shared" si="26"/>
        <v>0</v>
      </c>
      <c r="AX22" s="50">
        <f t="shared" si="27"/>
        <v>0</v>
      </c>
      <c r="AY22" s="184"/>
      <c r="AZ22" s="49">
        <f t="shared" si="28"/>
        <v>0</v>
      </c>
      <c r="BA22" s="50">
        <f t="shared" si="29"/>
        <v>0</v>
      </c>
      <c r="BB22" s="51">
        <f t="shared" si="40"/>
        <v>0</v>
      </c>
    </row>
    <row r="23" spans="1:54" hidden="1">
      <c r="A23" s="32"/>
      <c r="B23" s="61"/>
      <c r="C23" s="33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32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33"/>
        <v>0</v>
      </c>
      <c r="V23" s="43">
        <f t="shared" si="34"/>
        <v>0</v>
      </c>
      <c r="W23" s="44">
        <f t="shared" si="35"/>
        <v>0</v>
      </c>
      <c r="X23" s="45">
        <f t="shared" si="36"/>
        <v>0</v>
      </c>
      <c r="Y23" s="46" t="s">
        <v>0</v>
      </c>
      <c r="Z23" s="39">
        <v>1</v>
      </c>
      <c r="AA23" s="47">
        <f t="shared" si="37"/>
        <v>0</v>
      </c>
      <c r="AB23" s="39">
        <v>1</v>
      </c>
      <c r="AC23" s="47">
        <f t="shared" si="38"/>
        <v>0</v>
      </c>
      <c r="AD23" s="39">
        <v>1</v>
      </c>
      <c r="AE23" s="47">
        <f t="shared" si="39"/>
        <v>0</v>
      </c>
      <c r="AF23" s="184"/>
      <c r="AG23" s="192">
        <f t="shared" si="31"/>
        <v>12</v>
      </c>
      <c r="AH23" s="49">
        <f t="shared" si="41"/>
        <v>0</v>
      </c>
      <c r="AI23" s="50">
        <f t="shared" si="42"/>
        <v>0</v>
      </c>
      <c r="AJ23" s="184"/>
      <c r="AK23" s="49">
        <f t="shared" si="18"/>
        <v>0</v>
      </c>
      <c r="AL23" s="50">
        <f t="shared" si="19"/>
        <v>0</v>
      </c>
      <c r="AM23" s="184"/>
      <c r="AN23" s="49">
        <f t="shared" si="20"/>
        <v>0</v>
      </c>
      <c r="AO23" s="50">
        <f t="shared" si="21"/>
        <v>0</v>
      </c>
      <c r="AP23" s="184"/>
      <c r="AQ23" s="49">
        <f t="shared" si="22"/>
        <v>0</v>
      </c>
      <c r="AR23" s="50">
        <f t="shared" si="23"/>
        <v>0</v>
      </c>
      <c r="AS23" s="62"/>
      <c r="AT23" s="49">
        <f t="shared" si="24"/>
        <v>0</v>
      </c>
      <c r="AU23" s="50">
        <f t="shared" si="25"/>
        <v>0</v>
      </c>
      <c r="AV23" s="184"/>
      <c r="AW23" s="49">
        <f t="shared" si="26"/>
        <v>0</v>
      </c>
      <c r="AX23" s="50">
        <f t="shared" si="27"/>
        <v>0</v>
      </c>
      <c r="AY23" s="184"/>
      <c r="AZ23" s="49">
        <f t="shared" si="28"/>
        <v>0</v>
      </c>
      <c r="BA23" s="50">
        <f t="shared" si="29"/>
        <v>0</v>
      </c>
      <c r="BB23" s="51">
        <f t="shared" si="40"/>
        <v>0</v>
      </c>
    </row>
    <row r="24" spans="1:54" hidden="1">
      <c r="A24" s="32"/>
      <c r="B24" s="61"/>
      <c r="C24" s="33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32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33"/>
        <v>0</v>
      </c>
      <c r="V24" s="43">
        <f t="shared" si="34"/>
        <v>0</v>
      </c>
      <c r="W24" s="44">
        <f t="shared" si="35"/>
        <v>0</v>
      </c>
      <c r="X24" s="45">
        <f t="shared" si="36"/>
        <v>0</v>
      </c>
      <c r="Y24" s="46" t="s">
        <v>0</v>
      </c>
      <c r="Z24" s="39">
        <v>1</v>
      </c>
      <c r="AA24" s="47">
        <f t="shared" si="37"/>
        <v>0</v>
      </c>
      <c r="AB24" s="39">
        <v>1</v>
      </c>
      <c r="AC24" s="47">
        <f t="shared" si="38"/>
        <v>0</v>
      </c>
      <c r="AD24" s="39">
        <v>1</v>
      </c>
      <c r="AE24" s="47">
        <f t="shared" si="39"/>
        <v>0</v>
      </c>
      <c r="AF24" s="184"/>
      <c r="AG24" s="192">
        <f t="shared" si="31"/>
        <v>12</v>
      </c>
      <c r="AH24" s="49">
        <f t="shared" si="41"/>
        <v>0</v>
      </c>
      <c r="AI24" s="50">
        <f t="shared" si="42"/>
        <v>0</v>
      </c>
      <c r="AJ24" s="184"/>
      <c r="AK24" s="49">
        <f t="shared" si="18"/>
        <v>0</v>
      </c>
      <c r="AL24" s="50">
        <f t="shared" si="19"/>
        <v>0</v>
      </c>
      <c r="AM24" s="184"/>
      <c r="AN24" s="49">
        <f t="shared" si="20"/>
        <v>0</v>
      </c>
      <c r="AO24" s="50">
        <f t="shared" si="21"/>
        <v>0</v>
      </c>
      <c r="AP24" s="184"/>
      <c r="AQ24" s="49">
        <f t="shared" si="22"/>
        <v>0</v>
      </c>
      <c r="AR24" s="50">
        <f t="shared" si="23"/>
        <v>0</v>
      </c>
      <c r="AS24" s="62"/>
      <c r="AT24" s="49">
        <f t="shared" si="24"/>
        <v>0</v>
      </c>
      <c r="AU24" s="50">
        <f t="shared" si="25"/>
        <v>0</v>
      </c>
      <c r="AV24" s="184"/>
      <c r="AW24" s="49">
        <f t="shared" si="26"/>
        <v>0</v>
      </c>
      <c r="AX24" s="50">
        <f t="shared" si="27"/>
        <v>0</v>
      </c>
      <c r="AY24" s="184"/>
      <c r="AZ24" s="49">
        <f t="shared" si="28"/>
        <v>0</v>
      </c>
      <c r="BA24" s="50">
        <f t="shared" si="29"/>
        <v>0</v>
      </c>
      <c r="BB24" s="51">
        <f t="shared" si="40"/>
        <v>0</v>
      </c>
    </row>
    <row r="25" spans="1:54" hidden="1">
      <c r="A25" s="32"/>
      <c r="B25" s="61"/>
      <c r="C25" s="33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32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33"/>
        <v>0</v>
      </c>
      <c r="V25" s="43">
        <f t="shared" si="34"/>
        <v>0</v>
      </c>
      <c r="W25" s="44">
        <f t="shared" si="35"/>
        <v>0</v>
      </c>
      <c r="X25" s="45">
        <f t="shared" si="36"/>
        <v>0</v>
      </c>
      <c r="Y25" s="46" t="s">
        <v>0</v>
      </c>
      <c r="Z25" s="39">
        <v>1</v>
      </c>
      <c r="AA25" s="47">
        <f t="shared" si="37"/>
        <v>0</v>
      </c>
      <c r="AB25" s="39">
        <v>1</v>
      </c>
      <c r="AC25" s="47">
        <f t="shared" si="38"/>
        <v>0</v>
      </c>
      <c r="AD25" s="39">
        <v>1</v>
      </c>
      <c r="AE25" s="47">
        <f t="shared" si="39"/>
        <v>0</v>
      </c>
      <c r="AF25" s="184"/>
      <c r="AG25" s="192">
        <f t="shared" si="31"/>
        <v>12</v>
      </c>
      <c r="AH25" s="49">
        <f t="shared" si="41"/>
        <v>0</v>
      </c>
      <c r="AI25" s="50">
        <f t="shared" si="42"/>
        <v>0</v>
      </c>
      <c r="AJ25" s="184"/>
      <c r="AK25" s="49">
        <f t="shared" si="18"/>
        <v>0</v>
      </c>
      <c r="AL25" s="50">
        <f t="shared" si="19"/>
        <v>0</v>
      </c>
      <c r="AM25" s="184"/>
      <c r="AN25" s="49">
        <f t="shared" si="20"/>
        <v>0</v>
      </c>
      <c r="AO25" s="50">
        <f t="shared" si="21"/>
        <v>0</v>
      </c>
      <c r="AP25" s="184"/>
      <c r="AQ25" s="49">
        <f t="shared" si="22"/>
        <v>0</v>
      </c>
      <c r="AR25" s="50">
        <f t="shared" si="23"/>
        <v>0</v>
      </c>
      <c r="AS25" s="62"/>
      <c r="AT25" s="49">
        <f t="shared" si="24"/>
        <v>0</v>
      </c>
      <c r="AU25" s="50">
        <f t="shared" si="25"/>
        <v>0</v>
      </c>
      <c r="AV25" s="184"/>
      <c r="AW25" s="49">
        <f t="shared" si="26"/>
        <v>0</v>
      </c>
      <c r="AX25" s="50">
        <f t="shared" si="27"/>
        <v>0</v>
      </c>
      <c r="AY25" s="184"/>
      <c r="AZ25" s="49">
        <f t="shared" si="28"/>
        <v>0</v>
      </c>
      <c r="BA25" s="50">
        <f t="shared" si="29"/>
        <v>0</v>
      </c>
      <c r="BB25" s="51">
        <f t="shared" si="40"/>
        <v>0</v>
      </c>
    </row>
    <row r="26" spans="1:54" hidden="1">
      <c r="A26" s="32"/>
      <c r="B26" s="61"/>
      <c r="C26" s="33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32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33"/>
        <v>0</v>
      </c>
      <c r="V26" s="43">
        <f t="shared" si="34"/>
        <v>0</v>
      </c>
      <c r="W26" s="44">
        <f t="shared" si="35"/>
        <v>0</v>
      </c>
      <c r="X26" s="45">
        <f t="shared" si="36"/>
        <v>0</v>
      </c>
      <c r="Y26" s="46" t="s">
        <v>0</v>
      </c>
      <c r="Z26" s="39">
        <v>1</v>
      </c>
      <c r="AA26" s="47">
        <f t="shared" si="37"/>
        <v>0</v>
      </c>
      <c r="AB26" s="39">
        <v>1</v>
      </c>
      <c r="AC26" s="47">
        <f t="shared" si="38"/>
        <v>0</v>
      </c>
      <c r="AD26" s="39">
        <v>1</v>
      </c>
      <c r="AE26" s="47">
        <f t="shared" si="39"/>
        <v>0</v>
      </c>
      <c r="AF26" s="184"/>
      <c r="AG26" s="192">
        <f t="shared" si="31"/>
        <v>12</v>
      </c>
      <c r="AH26" s="49">
        <f t="shared" si="41"/>
        <v>0</v>
      </c>
      <c r="AI26" s="50">
        <f t="shared" si="42"/>
        <v>0</v>
      </c>
      <c r="AJ26" s="184"/>
      <c r="AK26" s="49">
        <f t="shared" si="18"/>
        <v>0</v>
      </c>
      <c r="AL26" s="50">
        <f t="shared" si="19"/>
        <v>0</v>
      </c>
      <c r="AM26" s="184"/>
      <c r="AN26" s="49">
        <f t="shared" si="20"/>
        <v>0</v>
      </c>
      <c r="AO26" s="50">
        <f t="shared" si="21"/>
        <v>0</v>
      </c>
      <c r="AP26" s="184"/>
      <c r="AQ26" s="49">
        <f t="shared" si="22"/>
        <v>0</v>
      </c>
      <c r="AR26" s="50">
        <f t="shared" si="23"/>
        <v>0</v>
      </c>
      <c r="AS26" s="62"/>
      <c r="AT26" s="49">
        <f t="shared" si="24"/>
        <v>0</v>
      </c>
      <c r="AU26" s="50">
        <f t="shared" si="25"/>
        <v>0</v>
      </c>
      <c r="AV26" s="184"/>
      <c r="AW26" s="49">
        <f t="shared" si="26"/>
        <v>0</v>
      </c>
      <c r="AX26" s="50">
        <f t="shared" si="27"/>
        <v>0</v>
      </c>
      <c r="AY26" s="184"/>
      <c r="AZ26" s="49">
        <f t="shared" si="28"/>
        <v>0</v>
      </c>
      <c r="BA26" s="50">
        <f t="shared" si="29"/>
        <v>0</v>
      </c>
      <c r="BB26" s="51">
        <f t="shared" si="40"/>
        <v>0</v>
      </c>
    </row>
    <row r="27" spans="1:54" hidden="1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si="32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33"/>
        <v>0</v>
      </c>
      <c r="V27" s="43">
        <f t="shared" si="34"/>
        <v>0</v>
      </c>
      <c r="W27" s="44">
        <f t="shared" si="35"/>
        <v>0</v>
      </c>
      <c r="X27" s="45">
        <f t="shared" si="36"/>
        <v>0</v>
      </c>
      <c r="Y27" s="46" t="s">
        <v>0</v>
      </c>
      <c r="Z27" s="39">
        <v>1</v>
      </c>
      <c r="AA27" s="47">
        <f t="shared" si="37"/>
        <v>0</v>
      </c>
      <c r="AB27" s="39">
        <v>1</v>
      </c>
      <c r="AC27" s="47">
        <f t="shared" si="38"/>
        <v>0</v>
      </c>
      <c r="AD27" s="39">
        <v>1</v>
      </c>
      <c r="AE27" s="47">
        <f t="shared" si="39"/>
        <v>0</v>
      </c>
      <c r="AF27" s="184"/>
      <c r="AG27" s="192">
        <f t="shared" si="31"/>
        <v>12</v>
      </c>
      <c r="AH27" s="49">
        <f t="shared" si="41"/>
        <v>0</v>
      </c>
      <c r="AI27" s="50">
        <f t="shared" si="42"/>
        <v>0</v>
      </c>
      <c r="AJ27" s="184"/>
      <c r="AK27" s="49">
        <f t="shared" si="18"/>
        <v>0</v>
      </c>
      <c r="AL27" s="50">
        <f t="shared" si="19"/>
        <v>0</v>
      </c>
      <c r="AM27" s="184"/>
      <c r="AN27" s="49">
        <f t="shared" si="20"/>
        <v>0</v>
      </c>
      <c r="AO27" s="50">
        <f t="shared" si="21"/>
        <v>0</v>
      </c>
      <c r="AP27" s="184"/>
      <c r="AQ27" s="49">
        <f t="shared" si="22"/>
        <v>0</v>
      </c>
      <c r="AR27" s="50">
        <f t="shared" si="23"/>
        <v>0</v>
      </c>
      <c r="AS27" s="62"/>
      <c r="AT27" s="49">
        <f t="shared" si="24"/>
        <v>0</v>
      </c>
      <c r="AU27" s="50">
        <f t="shared" si="25"/>
        <v>0</v>
      </c>
      <c r="AV27" s="184"/>
      <c r="AW27" s="49">
        <f t="shared" si="26"/>
        <v>0</v>
      </c>
      <c r="AX27" s="50">
        <f t="shared" si="27"/>
        <v>0</v>
      </c>
      <c r="AY27" s="184"/>
      <c r="AZ27" s="49">
        <f t="shared" si="28"/>
        <v>0</v>
      </c>
      <c r="BA27" s="50">
        <f t="shared" si="29"/>
        <v>0</v>
      </c>
      <c r="BB27" s="51">
        <f t="shared" si="40"/>
        <v>0</v>
      </c>
    </row>
    <row r="28" spans="1:54" hidden="1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32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33"/>
        <v>0</v>
      </c>
      <c r="V28" s="43">
        <f t="shared" si="34"/>
        <v>0</v>
      </c>
      <c r="W28" s="44">
        <f t="shared" si="35"/>
        <v>0</v>
      </c>
      <c r="X28" s="45">
        <f t="shared" si="36"/>
        <v>0</v>
      </c>
      <c r="Y28" s="46" t="s">
        <v>0</v>
      </c>
      <c r="Z28" s="39">
        <v>1</v>
      </c>
      <c r="AA28" s="47">
        <f t="shared" si="37"/>
        <v>0</v>
      </c>
      <c r="AB28" s="39">
        <v>1</v>
      </c>
      <c r="AC28" s="47">
        <f t="shared" si="38"/>
        <v>0</v>
      </c>
      <c r="AD28" s="39">
        <v>1</v>
      </c>
      <c r="AE28" s="47">
        <f t="shared" si="39"/>
        <v>0</v>
      </c>
      <c r="AF28" s="184"/>
      <c r="AG28" s="192">
        <f t="shared" si="31"/>
        <v>12</v>
      </c>
      <c r="AH28" s="49">
        <f t="shared" si="41"/>
        <v>0</v>
      </c>
      <c r="AI28" s="50">
        <f t="shared" si="42"/>
        <v>0</v>
      </c>
      <c r="AJ28" s="184"/>
      <c r="AK28" s="49">
        <f t="shared" si="18"/>
        <v>0</v>
      </c>
      <c r="AL28" s="50">
        <f t="shared" si="19"/>
        <v>0</v>
      </c>
      <c r="AM28" s="184"/>
      <c r="AN28" s="49">
        <f t="shared" si="20"/>
        <v>0</v>
      </c>
      <c r="AO28" s="50">
        <f t="shared" si="21"/>
        <v>0</v>
      </c>
      <c r="AP28" s="184"/>
      <c r="AQ28" s="49">
        <f t="shared" si="22"/>
        <v>0</v>
      </c>
      <c r="AR28" s="50">
        <f t="shared" si="23"/>
        <v>0</v>
      </c>
      <c r="AS28" s="62"/>
      <c r="AT28" s="49">
        <f t="shared" si="24"/>
        <v>0</v>
      </c>
      <c r="AU28" s="50">
        <f t="shared" si="25"/>
        <v>0</v>
      </c>
      <c r="AV28" s="184"/>
      <c r="AW28" s="49">
        <f t="shared" si="26"/>
        <v>0</v>
      </c>
      <c r="AX28" s="50">
        <f t="shared" si="27"/>
        <v>0</v>
      </c>
      <c r="AY28" s="184"/>
      <c r="AZ28" s="49">
        <f t="shared" si="28"/>
        <v>0</v>
      </c>
      <c r="BA28" s="50">
        <f t="shared" si="29"/>
        <v>0</v>
      </c>
      <c r="BB28" s="51">
        <f t="shared" si="40"/>
        <v>0</v>
      </c>
    </row>
    <row r="29" spans="1:54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2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33"/>
        <v>0</v>
      </c>
      <c r="V29" s="43">
        <f t="shared" si="34"/>
        <v>0</v>
      </c>
      <c r="W29" s="44">
        <f t="shared" si="35"/>
        <v>0</v>
      </c>
      <c r="X29" s="45">
        <f t="shared" si="36"/>
        <v>0</v>
      </c>
      <c r="Y29" s="46" t="s">
        <v>0</v>
      </c>
      <c r="Z29" s="39">
        <v>1</v>
      </c>
      <c r="AA29" s="47">
        <f t="shared" si="37"/>
        <v>0</v>
      </c>
      <c r="AB29" s="39">
        <v>1</v>
      </c>
      <c r="AC29" s="47">
        <f t="shared" si="38"/>
        <v>0</v>
      </c>
      <c r="AD29" s="39">
        <v>1</v>
      </c>
      <c r="AE29" s="47">
        <f t="shared" si="39"/>
        <v>0</v>
      </c>
      <c r="AF29" s="184"/>
      <c r="AG29" s="192">
        <f t="shared" si="31"/>
        <v>12</v>
      </c>
      <c r="AH29" s="49">
        <f t="shared" si="41"/>
        <v>0</v>
      </c>
      <c r="AI29" s="50">
        <f t="shared" si="42"/>
        <v>0</v>
      </c>
      <c r="AJ29" s="184"/>
      <c r="AK29" s="49">
        <f t="shared" si="18"/>
        <v>0</v>
      </c>
      <c r="AL29" s="50">
        <f t="shared" si="19"/>
        <v>0</v>
      </c>
      <c r="AM29" s="184"/>
      <c r="AN29" s="49">
        <f t="shared" si="20"/>
        <v>0</v>
      </c>
      <c r="AO29" s="50">
        <f t="shared" si="21"/>
        <v>0</v>
      </c>
      <c r="AP29" s="184"/>
      <c r="AQ29" s="49">
        <f t="shared" si="22"/>
        <v>0</v>
      </c>
      <c r="AR29" s="50">
        <f t="shared" si="23"/>
        <v>0</v>
      </c>
      <c r="AS29" s="62"/>
      <c r="AT29" s="49">
        <f t="shared" si="24"/>
        <v>0</v>
      </c>
      <c r="AU29" s="50">
        <f t="shared" si="25"/>
        <v>0</v>
      </c>
      <c r="AV29" s="184"/>
      <c r="AW29" s="49">
        <f t="shared" si="26"/>
        <v>0</v>
      </c>
      <c r="AX29" s="50">
        <f t="shared" si="27"/>
        <v>0</v>
      </c>
      <c r="AY29" s="184"/>
      <c r="AZ29" s="49">
        <f t="shared" si="28"/>
        <v>0</v>
      </c>
      <c r="BA29" s="50">
        <f t="shared" si="29"/>
        <v>0</v>
      </c>
      <c r="BB29" s="51">
        <f t="shared" si="40"/>
        <v>0</v>
      </c>
    </row>
    <row r="30" spans="1:54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32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33"/>
        <v>0</v>
      </c>
      <c r="V30" s="43">
        <f t="shared" si="34"/>
        <v>0</v>
      </c>
      <c r="W30" s="44">
        <f t="shared" si="35"/>
        <v>0</v>
      </c>
      <c r="X30" s="45">
        <f t="shared" si="36"/>
        <v>0</v>
      </c>
      <c r="Y30" s="46" t="s">
        <v>0</v>
      </c>
      <c r="Z30" s="39">
        <v>1</v>
      </c>
      <c r="AA30" s="47">
        <f t="shared" si="37"/>
        <v>0</v>
      </c>
      <c r="AB30" s="39">
        <v>1</v>
      </c>
      <c r="AC30" s="47">
        <f t="shared" si="38"/>
        <v>0</v>
      </c>
      <c r="AD30" s="39">
        <v>1</v>
      </c>
      <c r="AE30" s="47">
        <f t="shared" si="39"/>
        <v>0</v>
      </c>
      <c r="AF30" s="184"/>
      <c r="AG30" s="192">
        <f t="shared" si="31"/>
        <v>12</v>
      </c>
      <c r="AH30" s="49">
        <f t="shared" si="41"/>
        <v>0</v>
      </c>
      <c r="AI30" s="50">
        <f t="shared" si="42"/>
        <v>0</v>
      </c>
      <c r="AJ30" s="184"/>
      <c r="AK30" s="49">
        <f t="shared" si="18"/>
        <v>0</v>
      </c>
      <c r="AL30" s="50">
        <f t="shared" si="19"/>
        <v>0</v>
      </c>
      <c r="AM30" s="184"/>
      <c r="AN30" s="49">
        <f t="shared" si="20"/>
        <v>0</v>
      </c>
      <c r="AO30" s="50">
        <f t="shared" si="21"/>
        <v>0</v>
      </c>
      <c r="AP30" s="184"/>
      <c r="AQ30" s="49">
        <f t="shared" si="22"/>
        <v>0</v>
      </c>
      <c r="AR30" s="50">
        <f t="shared" si="23"/>
        <v>0</v>
      </c>
      <c r="AS30" s="62"/>
      <c r="AT30" s="49">
        <f t="shared" si="24"/>
        <v>0</v>
      </c>
      <c r="AU30" s="50">
        <f t="shared" si="25"/>
        <v>0</v>
      </c>
      <c r="AV30" s="184"/>
      <c r="AW30" s="49">
        <f t="shared" si="26"/>
        <v>0</v>
      </c>
      <c r="AX30" s="50">
        <f t="shared" si="27"/>
        <v>0</v>
      </c>
      <c r="AY30" s="184"/>
      <c r="AZ30" s="49">
        <f t="shared" si="28"/>
        <v>0</v>
      </c>
      <c r="BA30" s="50">
        <f t="shared" si="29"/>
        <v>0</v>
      </c>
      <c r="BB30" s="51">
        <f t="shared" si="40"/>
        <v>0</v>
      </c>
    </row>
    <row r="31" spans="1:54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32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33"/>
        <v>0</v>
      </c>
      <c r="V31" s="43">
        <f t="shared" si="34"/>
        <v>0</v>
      </c>
      <c r="W31" s="44">
        <f t="shared" si="35"/>
        <v>0</v>
      </c>
      <c r="X31" s="45">
        <f t="shared" si="36"/>
        <v>0</v>
      </c>
      <c r="Y31" s="46" t="s">
        <v>0</v>
      </c>
      <c r="Z31" s="39">
        <v>1</v>
      </c>
      <c r="AA31" s="47">
        <f t="shared" si="37"/>
        <v>0</v>
      </c>
      <c r="AB31" s="39">
        <v>1</v>
      </c>
      <c r="AC31" s="47">
        <f t="shared" si="38"/>
        <v>0</v>
      </c>
      <c r="AD31" s="39">
        <v>1</v>
      </c>
      <c r="AE31" s="47">
        <f t="shared" si="39"/>
        <v>0</v>
      </c>
      <c r="AF31" s="184"/>
      <c r="AG31" s="192">
        <f t="shared" si="31"/>
        <v>12</v>
      </c>
      <c r="AH31" s="49">
        <f t="shared" si="41"/>
        <v>0</v>
      </c>
      <c r="AI31" s="50">
        <f t="shared" si="42"/>
        <v>0</v>
      </c>
      <c r="AJ31" s="184"/>
      <c r="AK31" s="49">
        <f t="shared" si="18"/>
        <v>0</v>
      </c>
      <c r="AL31" s="50">
        <f t="shared" si="19"/>
        <v>0</v>
      </c>
      <c r="AM31" s="184"/>
      <c r="AN31" s="49">
        <f t="shared" si="20"/>
        <v>0</v>
      </c>
      <c r="AO31" s="50">
        <f t="shared" si="21"/>
        <v>0</v>
      </c>
      <c r="AP31" s="184"/>
      <c r="AQ31" s="49">
        <f t="shared" si="22"/>
        <v>0</v>
      </c>
      <c r="AR31" s="50">
        <f t="shared" si="23"/>
        <v>0</v>
      </c>
      <c r="AS31" s="62"/>
      <c r="AT31" s="49">
        <f t="shared" si="24"/>
        <v>0</v>
      </c>
      <c r="AU31" s="50">
        <f t="shared" si="25"/>
        <v>0</v>
      </c>
      <c r="AV31" s="184"/>
      <c r="AW31" s="49">
        <f t="shared" si="26"/>
        <v>0</v>
      </c>
      <c r="AX31" s="50">
        <f t="shared" si="27"/>
        <v>0</v>
      </c>
      <c r="AY31" s="184"/>
      <c r="AZ31" s="49">
        <f t="shared" si="28"/>
        <v>0</v>
      </c>
      <c r="BA31" s="50">
        <f t="shared" si="29"/>
        <v>0</v>
      </c>
      <c r="BB31" s="51">
        <f t="shared" si="40"/>
        <v>0</v>
      </c>
    </row>
    <row r="32" spans="1:54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32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33"/>
        <v>0</v>
      </c>
      <c r="V32" s="43">
        <f t="shared" si="34"/>
        <v>0</v>
      </c>
      <c r="W32" s="44">
        <f t="shared" si="35"/>
        <v>0</v>
      </c>
      <c r="X32" s="45">
        <f t="shared" si="36"/>
        <v>0</v>
      </c>
      <c r="Y32" s="46" t="s">
        <v>0</v>
      </c>
      <c r="Z32" s="39">
        <v>1</v>
      </c>
      <c r="AA32" s="47">
        <f t="shared" si="37"/>
        <v>0</v>
      </c>
      <c r="AB32" s="39">
        <v>1</v>
      </c>
      <c r="AC32" s="47">
        <f t="shared" si="38"/>
        <v>0</v>
      </c>
      <c r="AD32" s="39">
        <v>1</v>
      </c>
      <c r="AE32" s="47">
        <f t="shared" si="39"/>
        <v>0</v>
      </c>
      <c r="AF32" s="184"/>
      <c r="AG32" s="192">
        <f t="shared" si="31"/>
        <v>12</v>
      </c>
      <c r="AH32" s="49">
        <f t="shared" si="41"/>
        <v>0</v>
      </c>
      <c r="AI32" s="50">
        <f t="shared" si="42"/>
        <v>0</v>
      </c>
      <c r="AJ32" s="184"/>
      <c r="AK32" s="49">
        <f t="shared" si="18"/>
        <v>0</v>
      </c>
      <c r="AL32" s="50">
        <f t="shared" si="19"/>
        <v>0</v>
      </c>
      <c r="AM32" s="184"/>
      <c r="AN32" s="49">
        <f t="shared" si="20"/>
        <v>0</v>
      </c>
      <c r="AO32" s="50">
        <f t="shared" si="21"/>
        <v>0</v>
      </c>
      <c r="AP32" s="184"/>
      <c r="AQ32" s="49">
        <f t="shared" si="22"/>
        <v>0</v>
      </c>
      <c r="AR32" s="50">
        <f t="shared" si="23"/>
        <v>0</v>
      </c>
      <c r="AS32" s="62"/>
      <c r="AT32" s="49">
        <f t="shared" si="24"/>
        <v>0</v>
      </c>
      <c r="AU32" s="50">
        <f t="shared" si="25"/>
        <v>0</v>
      </c>
      <c r="AV32" s="184"/>
      <c r="AW32" s="49">
        <f t="shared" si="26"/>
        <v>0</v>
      </c>
      <c r="AX32" s="50">
        <f t="shared" si="27"/>
        <v>0</v>
      </c>
      <c r="AY32" s="184"/>
      <c r="AZ32" s="49">
        <f t="shared" si="28"/>
        <v>0</v>
      </c>
      <c r="BA32" s="50">
        <f t="shared" si="29"/>
        <v>0</v>
      </c>
      <c r="BB32" s="51">
        <f t="shared" si="40"/>
        <v>0</v>
      </c>
    </row>
    <row r="33" spans="1:54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44">
        <f t="shared" si="11"/>
        <v>0</v>
      </c>
      <c r="X33" s="45">
        <f t="shared" si="12"/>
        <v>0</v>
      </c>
      <c r="Y33" s="46" t="s">
        <v>0</v>
      </c>
      <c r="Z33" s="39">
        <v>1</v>
      </c>
      <c r="AA33" s="47">
        <f t="shared" si="13"/>
        <v>0</v>
      </c>
      <c r="AB33" s="39">
        <v>1</v>
      </c>
      <c r="AC33" s="47">
        <f t="shared" si="14"/>
        <v>0</v>
      </c>
      <c r="AD33" s="39">
        <v>1</v>
      </c>
      <c r="AE33" s="47">
        <f t="shared" si="15"/>
        <v>0</v>
      </c>
      <c r="AF33" s="184"/>
      <c r="AG33" s="192">
        <f t="shared" si="31"/>
        <v>12</v>
      </c>
      <c r="AH33" s="49">
        <f t="shared" si="41"/>
        <v>0</v>
      </c>
      <c r="AI33" s="50">
        <f t="shared" si="42"/>
        <v>0</v>
      </c>
      <c r="AJ33" s="184"/>
      <c r="AK33" s="49">
        <f t="shared" si="18"/>
        <v>0</v>
      </c>
      <c r="AL33" s="50">
        <f t="shared" si="19"/>
        <v>0</v>
      </c>
      <c r="AM33" s="184"/>
      <c r="AN33" s="49">
        <f t="shared" si="20"/>
        <v>0</v>
      </c>
      <c r="AO33" s="50">
        <f t="shared" si="21"/>
        <v>0</v>
      </c>
      <c r="AP33" s="184"/>
      <c r="AQ33" s="49">
        <f t="shared" si="22"/>
        <v>0</v>
      </c>
      <c r="AR33" s="50">
        <f t="shared" si="23"/>
        <v>0</v>
      </c>
      <c r="AS33" s="62"/>
      <c r="AT33" s="49">
        <f t="shared" si="24"/>
        <v>0</v>
      </c>
      <c r="AU33" s="50">
        <f t="shared" si="25"/>
        <v>0</v>
      </c>
      <c r="AV33" s="184"/>
      <c r="AW33" s="49">
        <f t="shared" si="26"/>
        <v>0</v>
      </c>
      <c r="AX33" s="50">
        <f t="shared" si="27"/>
        <v>0</v>
      </c>
      <c r="AY33" s="184"/>
      <c r="AZ33" s="49">
        <f t="shared" si="28"/>
        <v>0</v>
      </c>
      <c r="BA33" s="50">
        <f t="shared" si="29"/>
        <v>0</v>
      </c>
      <c r="BB33" s="51">
        <f t="shared" si="30"/>
        <v>0</v>
      </c>
    </row>
    <row r="34" spans="1:54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44">
        <f t="shared" si="11"/>
        <v>0</v>
      </c>
      <c r="X34" s="45">
        <f t="shared" si="12"/>
        <v>0</v>
      </c>
      <c r="Y34" s="46" t="s">
        <v>0</v>
      </c>
      <c r="Z34" s="39">
        <v>1</v>
      </c>
      <c r="AA34" s="47">
        <f t="shared" si="13"/>
        <v>0</v>
      </c>
      <c r="AB34" s="39">
        <v>1</v>
      </c>
      <c r="AC34" s="47">
        <f t="shared" si="14"/>
        <v>0</v>
      </c>
      <c r="AD34" s="39">
        <v>1</v>
      </c>
      <c r="AE34" s="47">
        <f t="shared" si="15"/>
        <v>0</v>
      </c>
      <c r="AF34" s="184"/>
      <c r="AG34" s="192">
        <f t="shared" si="31"/>
        <v>12</v>
      </c>
      <c r="AH34" s="49">
        <f t="shared" si="41"/>
        <v>0</v>
      </c>
      <c r="AI34" s="50">
        <f t="shared" si="42"/>
        <v>0</v>
      </c>
      <c r="AJ34" s="184"/>
      <c r="AK34" s="49">
        <f t="shared" si="18"/>
        <v>0</v>
      </c>
      <c r="AL34" s="50">
        <f t="shared" si="19"/>
        <v>0</v>
      </c>
      <c r="AM34" s="184"/>
      <c r="AN34" s="49">
        <f t="shared" si="20"/>
        <v>0</v>
      </c>
      <c r="AO34" s="50">
        <f t="shared" si="21"/>
        <v>0</v>
      </c>
      <c r="AP34" s="184"/>
      <c r="AQ34" s="49">
        <f t="shared" si="22"/>
        <v>0</v>
      </c>
      <c r="AR34" s="50">
        <f t="shared" si="23"/>
        <v>0</v>
      </c>
      <c r="AS34" s="62"/>
      <c r="AT34" s="49">
        <f t="shared" si="24"/>
        <v>0</v>
      </c>
      <c r="AU34" s="50">
        <f t="shared" si="25"/>
        <v>0</v>
      </c>
      <c r="AV34" s="184"/>
      <c r="AW34" s="49">
        <f t="shared" si="26"/>
        <v>0</v>
      </c>
      <c r="AX34" s="50">
        <f t="shared" si="27"/>
        <v>0</v>
      </c>
      <c r="AY34" s="184"/>
      <c r="AZ34" s="49">
        <f t="shared" si="28"/>
        <v>0</v>
      </c>
      <c r="BA34" s="50">
        <f t="shared" si="29"/>
        <v>0</v>
      </c>
      <c r="BB34" s="51">
        <f t="shared" si="30"/>
        <v>0</v>
      </c>
    </row>
    <row r="35" spans="1:54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44">
        <f t="shared" si="11"/>
        <v>0</v>
      </c>
      <c r="X35" s="45">
        <f t="shared" si="12"/>
        <v>0</v>
      </c>
      <c r="Y35" s="46" t="s">
        <v>0</v>
      </c>
      <c r="Z35" s="39">
        <v>1</v>
      </c>
      <c r="AA35" s="47">
        <f t="shared" si="13"/>
        <v>0</v>
      </c>
      <c r="AB35" s="39">
        <v>1</v>
      </c>
      <c r="AC35" s="47">
        <f t="shared" si="14"/>
        <v>0</v>
      </c>
      <c r="AD35" s="39">
        <v>1</v>
      </c>
      <c r="AE35" s="47">
        <f t="shared" si="15"/>
        <v>0</v>
      </c>
      <c r="AF35" s="184"/>
      <c r="AG35" s="192">
        <f t="shared" si="31"/>
        <v>12</v>
      </c>
      <c r="AH35" s="49">
        <f t="shared" si="41"/>
        <v>0</v>
      </c>
      <c r="AI35" s="50">
        <f t="shared" si="42"/>
        <v>0</v>
      </c>
      <c r="AJ35" s="184"/>
      <c r="AK35" s="49">
        <f t="shared" si="18"/>
        <v>0</v>
      </c>
      <c r="AL35" s="50">
        <f t="shared" si="19"/>
        <v>0</v>
      </c>
      <c r="AM35" s="184"/>
      <c r="AN35" s="49">
        <f t="shared" si="20"/>
        <v>0</v>
      </c>
      <c r="AO35" s="50">
        <f t="shared" si="21"/>
        <v>0</v>
      </c>
      <c r="AP35" s="184"/>
      <c r="AQ35" s="49">
        <f t="shared" si="22"/>
        <v>0</v>
      </c>
      <c r="AR35" s="50">
        <f t="shared" si="23"/>
        <v>0</v>
      </c>
      <c r="AS35" s="62"/>
      <c r="AT35" s="49">
        <f t="shared" si="24"/>
        <v>0</v>
      </c>
      <c r="AU35" s="50">
        <f t="shared" si="25"/>
        <v>0</v>
      </c>
      <c r="AV35" s="184"/>
      <c r="AW35" s="49">
        <f t="shared" si="26"/>
        <v>0</v>
      </c>
      <c r="AX35" s="50">
        <f t="shared" si="27"/>
        <v>0</v>
      </c>
      <c r="AY35" s="184"/>
      <c r="AZ35" s="49">
        <f t="shared" si="28"/>
        <v>0</v>
      </c>
      <c r="BA35" s="50">
        <f t="shared" si="29"/>
        <v>0</v>
      </c>
      <c r="BB35" s="51">
        <f t="shared" si="30"/>
        <v>0</v>
      </c>
    </row>
    <row r="36" spans="1:54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44">
        <f t="shared" si="11"/>
        <v>0</v>
      </c>
      <c r="X36" s="45">
        <f t="shared" si="12"/>
        <v>0</v>
      </c>
      <c r="Y36" s="46" t="s">
        <v>0</v>
      </c>
      <c r="Z36" s="39">
        <v>1</v>
      </c>
      <c r="AA36" s="47">
        <f t="shared" si="13"/>
        <v>0</v>
      </c>
      <c r="AB36" s="39">
        <v>1</v>
      </c>
      <c r="AC36" s="47">
        <f t="shared" si="14"/>
        <v>0</v>
      </c>
      <c r="AD36" s="39">
        <v>1</v>
      </c>
      <c r="AE36" s="47">
        <f t="shared" si="15"/>
        <v>0</v>
      </c>
      <c r="AF36" s="184"/>
      <c r="AG36" s="192">
        <f t="shared" si="31"/>
        <v>12</v>
      </c>
      <c r="AH36" s="49">
        <f t="shared" si="41"/>
        <v>0</v>
      </c>
      <c r="AI36" s="50">
        <f t="shared" si="42"/>
        <v>0</v>
      </c>
      <c r="AJ36" s="184"/>
      <c r="AK36" s="49">
        <f t="shared" si="18"/>
        <v>0</v>
      </c>
      <c r="AL36" s="50">
        <f t="shared" si="19"/>
        <v>0</v>
      </c>
      <c r="AM36" s="184"/>
      <c r="AN36" s="49">
        <f t="shared" si="20"/>
        <v>0</v>
      </c>
      <c r="AO36" s="50">
        <f t="shared" si="21"/>
        <v>0</v>
      </c>
      <c r="AP36" s="184"/>
      <c r="AQ36" s="49">
        <f t="shared" si="22"/>
        <v>0</v>
      </c>
      <c r="AR36" s="50">
        <f t="shared" si="23"/>
        <v>0</v>
      </c>
      <c r="AS36" s="62"/>
      <c r="AT36" s="49">
        <f t="shared" si="24"/>
        <v>0</v>
      </c>
      <c r="AU36" s="50">
        <f t="shared" si="25"/>
        <v>0</v>
      </c>
      <c r="AV36" s="184"/>
      <c r="AW36" s="49">
        <f t="shared" si="26"/>
        <v>0</v>
      </c>
      <c r="AX36" s="50">
        <f t="shared" si="27"/>
        <v>0</v>
      </c>
      <c r="AY36" s="184"/>
      <c r="AZ36" s="49">
        <f t="shared" si="28"/>
        <v>0</v>
      </c>
      <c r="BA36" s="50">
        <f t="shared" si="29"/>
        <v>0</v>
      </c>
      <c r="BB36" s="51">
        <f t="shared" si="30"/>
        <v>0</v>
      </c>
    </row>
    <row r="37" spans="1:54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44">
        <f t="shared" si="11"/>
        <v>0</v>
      </c>
      <c r="X37" s="45">
        <f t="shared" si="12"/>
        <v>0</v>
      </c>
      <c r="Y37" s="46" t="s">
        <v>0</v>
      </c>
      <c r="Z37" s="39">
        <v>1</v>
      </c>
      <c r="AA37" s="47">
        <f t="shared" si="13"/>
        <v>0</v>
      </c>
      <c r="AB37" s="39">
        <v>1</v>
      </c>
      <c r="AC37" s="47">
        <f t="shared" si="14"/>
        <v>0</v>
      </c>
      <c r="AD37" s="39">
        <v>1</v>
      </c>
      <c r="AE37" s="47">
        <f t="shared" si="15"/>
        <v>0</v>
      </c>
      <c r="AF37" s="184"/>
      <c r="AG37" s="192">
        <f t="shared" si="31"/>
        <v>12</v>
      </c>
      <c r="AH37" s="49">
        <f t="shared" si="41"/>
        <v>0</v>
      </c>
      <c r="AI37" s="50">
        <f t="shared" si="42"/>
        <v>0</v>
      </c>
      <c r="AJ37" s="184"/>
      <c r="AK37" s="49">
        <f t="shared" si="18"/>
        <v>0</v>
      </c>
      <c r="AL37" s="50">
        <f t="shared" si="19"/>
        <v>0</v>
      </c>
      <c r="AM37" s="184"/>
      <c r="AN37" s="49">
        <f t="shared" si="20"/>
        <v>0</v>
      </c>
      <c r="AO37" s="50">
        <f t="shared" si="21"/>
        <v>0</v>
      </c>
      <c r="AP37" s="184"/>
      <c r="AQ37" s="49">
        <f t="shared" si="22"/>
        <v>0</v>
      </c>
      <c r="AR37" s="50">
        <f t="shared" si="23"/>
        <v>0</v>
      </c>
      <c r="AS37" s="62"/>
      <c r="AT37" s="49">
        <f t="shared" si="24"/>
        <v>0</v>
      </c>
      <c r="AU37" s="50">
        <f t="shared" si="25"/>
        <v>0</v>
      </c>
      <c r="AV37" s="184"/>
      <c r="AW37" s="49">
        <f t="shared" si="26"/>
        <v>0</v>
      </c>
      <c r="AX37" s="50">
        <f t="shared" si="27"/>
        <v>0</v>
      </c>
      <c r="AY37" s="184"/>
      <c r="AZ37" s="49">
        <f t="shared" si="28"/>
        <v>0</v>
      </c>
      <c r="BA37" s="50">
        <f t="shared" si="29"/>
        <v>0</v>
      </c>
      <c r="BB37" s="51">
        <f t="shared" si="30"/>
        <v>0</v>
      </c>
    </row>
    <row r="38" spans="1:54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44">
        <f t="shared" si="11"/>
        <v>0</v>
      </c>
      <c r="X38" s="45">
        <f t="shared" si="12"/>
        <v>0</v>
      </c>
      <c r="Y38" s="46" t="s">
        <v>0</v>
      </c>
      <c r="Z38" s="39">
        <v>1</v>
      </c>
      <c r="AA38" s="47">
        <f t="shared" si="13"/>
        <v>0</v>
      </c>
      <c r="AB38" s="39">
        <v>1</v>
      </c>
      <c r="AC38" s="47">
        <f t="shared" si="14"/>
        <v>0</v>
      </c>
      <c r="AD38" s="39">
        <v>1</v>
      </c>
      <c r="AE38" s="47">
        <f t="shared" si="15"/>
        <v>0</v>
      </c>
      <c r="AF38" s="184"/>
      <c r="AG38" s="192">
        <f t="shared" si="31"/>
        <v>12</v>
      </c>
      <c r="AH38" s="49">
        <f t="shared" si="41"/>
        <v>0</v>
      </c>
      <c r="AI38" s="50">
        <f t="shared" si="42"/>
        <v>0</v>
      </c>
      <c r="AJ38" s="184"/>
      <c r="AK38" s="49">
        <f t="shared" si="18"/>
        <v>0</v>
      </c>
      <c r="AL38" s="50">
        <f t="shared" si="19"/>
        <v>0</v>
      </c>
      <c r="AM38" s="184"/>
      <c r="AN38" s="49">
        <f t="shared" si="20"/>
        <v>0</v>
      </c>
      <c r="AO38" s="50">
        <f t="shared" si="21"/>
        <v>0</v>
      </c>
      <c r="AP38" s="184"/>
      <c r="AQ38" s="49">
        <f t="shared" si="22"/>
        <v>0</v>
      </c>
      <c r="AR38" s="50">
        <f t="shared" si="23"/>
        <v>0</v>
      </c>
      <c r="AS38" s="62"/>
      <c r="AT38" s="49">
        <f t="shared" si="24"/>
        <v>0</v>
      </c>
      <c r="AU38" s="50">
        <f t="shared" si="25"/>
        <v>0</v>
      </c>
      <c r="AV38" s="184"/>
      <c r="AW38" s="49">
        <f t="shared" si="26"/>
        <v>0</v>
      </c>
      <c r="AX38" s="50">
        <f t="shared" si="27"/>
        <v>0</v>
      </c>
      <c r="AY38" s="184"/>
      <c r="AZ38" s="49">
        <f t="shared" si="28"/>
        <v>0</v>
      </c>
      <c r="BA38" s="50">
        <f t="shared" si="29"/>
        <v>0</v>
      </c>
      <c r="BB38" s="51">
        <f t="shared" si="30"/>
        <v>0</v>
      </c>
    </row>
    <row r="39" spans="1:54" hidden="1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ref="K39:K47" si="43">IF(G39=0,"0",F39/G39)</f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ref="U39:U47" si="44">SUM(+L39+M39+N39+O39+P39+R39+T39)</f>
        <v>0</v>
      </c>
      <c r="V39" s="43">
        <f t="shared" ref="V39:V47" si="45">+U39*4.345</f>
        <v>0</v>
      </c>
      <c r="W39" s="44">
        <f t="shared" ref="W39:W47" si="46">IF(V39="","",$W$4*V39)</f>
        <v>0</v>
      </c>
      <c r="X39" s="45">
        <f t="shared" ref="X39:X47" si="47">ROUND(J39/4.3452380952381,1)</f>
        <v>0</v>
      </c>
      <c r="Y39" s="46" t="s">
        <v>0</v>
      </c>
      <c r="Z39" s="39">
        <v>1</v>
      </c>
      <c r="AA39" s="47">
        <f t="shared" ref="AA39:AA47" si="48">+IF($Y39="M",$U39,IF($Y39="MT",$U39/2,IF(Y39="MN",$U39/2,IF($Y39="MTN",$U39/3,0))))*Z39</f>
        <v>0</v>
      </c>
      <c r="AB39" s="39">
        <v>1</v>
      </c>
      <c r="AC39" s="47">
        <f t="shared" ref="AC39:AC47" si="49">+IF($Y39="T",$U39,IF($Y39="MT",$U39/2,IF($Y39="TN",$U39/2,IF($Y39="MTN",$U39/3,0))))*AB39</f>
        <v>0</v>
      </c>
      <c r="AD39" s="39">
        <v>1</v>
      </c>
      <c r="AE39" s="47">
        <f t="shared" ref="AE39:AE47" si="50">+IF($Y39="N",$U39,IF($Y39="MN",$U39/2,IF($Y39="TN",$U39/2,IF($Y39="MTN",$U39/3,0))))*AD39</f>
        <v>0</v>
      </c>
      <c r="AF39" s="184"/>
      <c r="AG39" s="192">
        <f t="shared" si="31"/>
        <v>12</v>
      </c>
      <c r="AH39" s="49">
        <f t="shared" si="41"/>
        <v>0</v>
      </c>
      <c r="AI39" s="50">
        <f t="shared" si="42"/>
        <v>0</v>
      </c>
      <c r="AJ39" s="184"/>
      <c r="AK39" s="49">
        <f t="shared" si="18"/>
        <v>0</v>
      </c>
      <c r="AL39" s="50">
        <f t="shared" si="19"/>
        <v>0</v>
      </c>
      <c r="AM39" s="184"/>
      <c r="AN39" s="49">
        <f t="shared" si="20"/>
        <v>0</v>
      </c>
      <c r="AO39" s="50">
        <f t="shared" si="21"/>
        <v>0</v>
      </c>
      <c r="AP39" s="184"/>
      <c r="AQ39" s="49">
        <f t="shared" si="22"/>
        <v>0</v>
      </c>
      <c r="AR39" s="50">
        <f t="shared" si="23"/>
        <v>0</v>
      </c>
      <c r="AS39" s="62"/>
      <c r="AT39" s="49">
        <f t="shared" si="24"/>
        <v>0</v>
      </c>
      <c r="AU39" s="50">
        <f t="shared" si="25"/>
        <v>0</v>
      </c>
      <c r="AV39" s="184"/>
      <c r="AW39" s="49">
        <f t="shared" si="26"/>
        <v>0</v>
      </c>
      <c r="AX39" s="50">
        <f t="shared" si="27"/>
        <v>0</v>
      </c>
      <c r="AY39" s="184"/>
      <c r="AZ39" s="49">
        <f t="shared" si="28"/>
        <v>0</v>
      </c>
      <c r="BA39" s="50">
        <f t="shared" si="29"/>
        <v>0</v>
      </c>
      <c r="BB39" s="51">
        <f t="shared" ref="BB39:BB47" si="51">+AI39+AL39+AO39+AR39+AU39+AX39+BA39</f>
        <v>0</v>
      </c>
    </row>
    <row r="40" spans="1:54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43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44"/>
        <v>0</v>
      </c>
      <c r="V40" s="43">
        <f t="shared" si="45"/>
        <v>0</v>
      </c>
      <c r="W40" s="44">
        <f t="shared" si="46"/>
        <v>0</v>
      </c>
      <c r="X40" s="45">
        <f t="shared" si="47"/>
        <v>0</v>
      </c>
      <c r="Y40" s="46" t="s">
        <v>0</v>
      </c>
      <c r="Z40" s="39">
        <v>1</v>
      </c>
      <c r="AA40" s="47">
        <f t="shared" si="48"/>
        <v>0</v>
      </c>
      <c r="AB40" s="39">
        <v>1</v>
      </c>
      <c r="AC40" s="47">
        <f t="shared" si="49"/>
        <v>0</v>
      </c>
      <c r="AD40" s="39">
        <v>1</v>
      </c>
      <c r="AE40" s="47">
        <f t="shared" si="50"/>
        <v>0</v>
      </c>
      <c r="AF40" s="184"/>
      <c r="AG40" s="192">
        <f t="shared" si="31"/>
        <v>12</v>
      </c>
      <c r="AH40" s="49">
        <f t="shared" si="41"/>
        <v>0</v>
      </c>
      <c r="AI40" s="50">
        <f t="shared" si="42"/>
        <v>0</v>
      </c>
      <c r="AJ40" s="184"/>
      <c r="AK40" s="49">
        <f t="shared" si="18"/>
        <v>0</v>
      </c>
      <c r="AL40" s="50">
        <f t="shared" si="19"/>
        <v>0</v>
      </c>
      <c r="AM40" s="184"/>
      <c r="AN40" s="49">
        <f t="shared" si="20"/>
        <v>0</v>
      </c>
      <c r="AO40" s="50">
        <f t="shared" si="21"/>
        <v>0</v>
      </c>
      <c r="AP40" s="184"/>
      <c r="AQ40" s="49">
        <f t="shared" si="22"/>
        <v>0</v>
      </c>
      <c r="AR40" s="50">
        <f t="shared" si="23"/>
        <v>0</v>
      </c>
      <c r="AS40" s="62"/>
      <c r="AT40" s="49">
        <f t="shared" si="24"/>
        <v>0</v>
      </c>
      <c r="AU40" s="50">
        <f t="shared" si="25"/>
        <v>0</v>
      </c>
      <c r="AV40" s="184"/>
      <c r="AW40" s="49">
        <f t="shared" si="26"/>
        <v>0</v>
      </c>
      <c r="AX40" s="50">
        <f t="shared" si="27"/>
        <v>0</v>
      </c>
      <c r="AY40" s="184"/>
      <c r="AZ40" s="49">
        <f t="shared" si="28"/>
        <v>0</v>
      </c>
      <c r="BA40" s="50">
        <f t="shared" si="29"/>
        <v>0</v>
      </c>
      <c r="BB40" s="51">
        <f t="shared" si="51"/>
        <v>0</v>
      </c>
    </row>
    <row r="41" spans="1:54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43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44"/>
        <v>0</v>
      </c>
      <c r="V41" s="43">
        <f t="shared" si="45"/>
        <v>0</v>
      </c>
      <c r="W41" s="44">
        <f t="shared" si="46"/>
        <v>0</v>
      </c>
      <c r="X41" s="45">
        <f t="shared" si="47"/>
        <v>0</v>
      </c>
      <c r="Y41" s="46" t="s">
        <v>0</v>
      </c>
      <c r="Z41" s="39">
        <v>1</v>
      </c>
      <c r="AA41" s="47">
        <f t="shared" si="48"/>
        <v>0</v>
      </c>
      <c r="AB41" s="39">
        <v>1</v>
      </c>
      <c r="AC41" s="47">
        <f t="shared" si="49"/>
        <v>0</v>
      </c>
      <c r="AD41" s="39">
        <v>1</v>
      </c>
      <c r="AE41" s="47">
        <f t="shared" si="50"/>
        <v>0</v>
      </c>
      <c r="AF41" s="184"/>
      <c r="AG41" s="192">
        <f t="shared" si="31"/>
        <v>12</v>
      </c>
      <c r="AH41" s="49">
        <f t="shared" si="41"/>
        <v>0</v>
      </c>
      <c r="AI41" s="50">
        <f t="shared" si="42"/>
        <v>0</v>
      </c>
      <c r="AJ41" s="184"/>
      <c r="AK41" s="49">
        <f t="shared" si="18"/>
        <v>0</v>
      </c>
      <c r="AL41" s="50">
        <f t="shared" si="19"/>
        <v>0</v>
      </c>
      <c r="AM41" s="184"/>
      <c r="AN41" s="49">
        <f t="shared" si="20"/>
        <v>0</v>
      </c>
      <c r="AO41" s="50">
        <f t="shared" si="21"/>
        <v>0</v>
      </c>
      <c r="AP41" s="184"/>
      <c r="AQ41" s="49">
        <f t="shared" si="22"/>
        <v>0</v>
      </c>
      <c r="AR41" s="50">
        <f t="shared" si="23"/>
        <v>0</v>
      </c>
      <c r="AS41" s="62"/>
      <c r="AT41" s="49">
        <f t="shared" si="24"/>
        <v>0</v>
      </c>
      <c r="AU41" s="50">
        <f t="shared" si="25"/>
        <v>0</v>
      </c>
      <c r="AV41" s="184"/>
      <c r="AW41" s="49">
        <f t="shared" si="26"/>
        <v>0</v>
      </c>
      <c r="AX41" s="50">
        <f t="shared" si="27"/>
        <v>0</v>
      </c>
      <c r="AY41" s="184"/>
      <c r="AZ41" s="49">
        <f t="shared" si="28"/>
        <v>0</v>
      </c>
      <c r="BA41" s="50">
        <f t="shared" si="29"/>
        <v>0</v>
      </c>
      <c r="BB41" s="51">
        <f t="shared" si="51"/>
        <v>0</v>
      </c>
    </row>
    <row r="42" spans="1:54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43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44"/>
        <v>0</v>
      </c>
      <c r="V42" s="43">
        <f t="shared" si="45"/>
        <v>0</v>
      </c>
      <c r="W42" s="44">
        <f t="shared" si="46"/>
        <v>0</v>
      </c>
      <c r="X42" s="45">
        <f t="shared" si="47"/>
        <v>0</v>
      </c>
      <c r="Y42" s="46" t="s">
        <v>0</v>
      </c>
      <c r="Z42" s="39">
        <v>1</v>
      </c>
      <c r="AA42" s="47">
        <f t="shared" si="48"/>
        <v>0</v>
      </c>
      <c r="AB42" s="39">
        <v>1</v>
      </c>
      <c r="AC42" s="47">
        <f t="shared" si="49"/>
        <v>0</v>
      </c>
      <c r="AD42" s="39">
        <v>1</v>
      </c>
      <c r="AE42" s="47">
        <f t="shared" si="50"/>
        <v>0</v>
      </c>
      <c r="AF42" s="184"/>
      <c r="AG42" s="192">
        <f t="shared" si="31"/>
        <v>12</v>
      </c>
      <c r="AH42" s="49">
        <f t="shared" si="41"/>
        <v>0</v>
      </c>
      <c r="AI42" s="50">
        <f t="shared" si="42"/>
        <v>0</v>
      </c>
      <c r="AJ42" s="184"/>
      <c r="AK42" s="49">
        <f t="shared" si="18"/>
        <v>0</v>
      </c>
      <c r="AL42" s="50">
        <f t="shared" si="19"/>
        <v>0</v>
      </c>
      <c r="AM42" s="184"/>
      <c r="AN42" s="49">
        <f t="shared" si="20"/>
        <v>0</v>
      </c>
      <c r="AO42" s="50">
        <f t="shared" si="21"/>
        <v>0</v>
      </c>
      <c r="AP42" s="184"/>
      <c r="AQ42" s="49">
        <f t="shared" si="22"/>
        <v>0</v>
      </c>
      <c r="AR42" s="50">
        <f t="shared" si="23"/>
        <v>0</v>
      </c>
      <c r="AS42" s="62"/>
      <c r="AT42" s="49">
        <f t="shared" si="24"/>
        <v>0</v>
      </c>
      <c r="AU42" s="50">
        <f t="shared" si="25"/>
        <v>0</v>
      </c>
      <c r="AV42" s="184"/>
      <c r="AW42" s="49">
        <f t="shared" si="26"/>
        <v>0</v>
      </c>
      <c r="AX42" s="50">
        <f t="shared" si="27"/>
        <v>0</v>
      </c>
      <c r="AY42" s="184"/>
      <c r="AZ42" s="49">
        <f t="shared" si="28"/>
        <v>0</v>
      </c>
      <c r="BA42" s="50">
        <f t="shared" si="29"/>
        <v>0</v>
      </c>
      <c r="BB42" s="51">
        <f t="shared" si="51"/>
        <v>0</v>
      </c>
    </row>
    <row r="43" spans="1:54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43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44"/>
        <v>0</v>
      </c>
      <c r="V43" s="43">
        <f t="shared" si="45"/>
        <v>0</v>
      </c>
      <c r="W43" s="44">
        <f t="shared" si="46"/>
        <v>0</v>
      </c>
      <c r="X43" s="45">
        <f t="shared" si="47"/>
        <v>0</v>
      </c>
      <c r="Y43" s="46" t="s">
        <v>0</v>
      </c>
      <c r="Z43" s="39">
        <v>1</v>
      </c>
      <c r="AA43" s="47">
        <f t="shared" si="48"/>
        <v>0</v>
      </c>
      <c r="AB43" s="39">
        <v>1</v>
      </c>
      <c r="AC43" s="47">
        <f t="shared" si="49"/>
        <v>0</v>
      </c>
      <c r="AD43" s="39">
        <v>1</v>
      </c>
      <c r="AE43" s="47">
        <f t="shared" si="50"/>
        <v>0</v>
      </c>
      <c r="AF43" s="184"/>
      <c r="AG43" s="192">
        <f t="shared" si="31"/>
        <v>12</v>
      </c>
      <c r="AH43" s="49">
        <f t="shared" si="41"/>
        <v>0</v>
      </c>
      <c r="AI43" s="50">
        <f t="shared" si="42"/>
        <v>0</v>
      </c>
      <c r="AJ43" s="184"/>
      <c r="AK43" s="49">
        <f t="shared" si="18"/>
        <v>0</v>
      </c>
      <c r="AL43" s="50">
        <f t="shared" si="19"/>
        <v>0</v>
      </c>
      <c r="AM43" s="184"/>
      <c r="AN43" s="49">
        <f t="shared" si="20"/>
        <v>0</v>
      </c>
      <c r="AO43" s="50">
        <f t="shared" si="21"/>
        <v>0</v>
      </c>
      <c r="AP43" s="184"/>
      <c r="AQ43" s="49">
        <f t="shared" si="22"/>
        <v>0</v>
      </c>
      <c r="AR43" s="50">
        <f t="shared" si="23"/>
        <v>0</v>
      </c>
      <c r="AS43" s="62"/>
      <c r="AT43" s="49">
        <f t="shared" si="24"/>
        <v>0</v>
      </c>
      <c r="AU43" s="50">
        <f t="shared" si="25"/>
        <v>0</v>
      </c>
      <c r="AV43" s="184"/>
      <c r="AW43" s="49">
        <f t="shared" si="26"/>
        <v>0</v>
      </c>
      <c r="AX43" s="50">
        <f t="shared" si="27"/>
        <v>0</v>
      </c>
      <c r="AY43" s="184"/>
      <c r="AZ43" s="49">
        <f t="shared" si="28"/>
        <v>0</v>
      </c>
      <c r="BA43" s="50">
        <f t="shared" si="29"/>
        <v>0</v>
      </c>
      <c r="BB43" s="51">
        <f t="shared" si="51"/>
        <v>0</v>
      </c>
    </row>
    <row r="44" spans="1:54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43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44"/>
        <v>0</v>
      </c>
      <c r="V44" s="43">
        <f t="shared" si="45"/>
        <v>0</v>
      </c>
      <c r="W44" s="44">
        <f t="shared" si="46"/>
        <v>0</v>
      </c>
      <c r="X44" s="45">
        <f t="shared" si="47"/>
        <v>0</v>
      </c>
      <c r="Y44" s="46" t="s">
        <v>0</v>
      </c>
      <c r="Z44" s="39">
        <v>1</v>
      </c>
      <c r="AA44" s="47">
        <f t="shared" si="48"/>
        <v>0</v>
      </c>
      <c r="AB44" s="39">
        <v>1</v>
      </c>
      <c r="AC44" s="47">
        <f t="shared" si="49"/>
        <v>0</v>
      </c>
      <c r="AD44" s="39">
        <v>1</v>
      </c>
      <c r="AE44" s="47">
        <f t="shared" si="50"/>
        <v>0</v>
      </c>
      <c r="AF44" s="184"/>
      <c r="AG44" s="192">
        <f t="shared" si="31"/>
        <v>12</v>
      </c>
      <c r="AH44" s="49">
        <f t="shared" si="41"/>
        <v>0</v>
      </c>
      <c r="AI44" s="50">
        <f t="shared" si="42"/>
        <v>0</v>
      </c>
      <c r="AJ44" s="184"/>
      <c r="AK44" s="49">
        <f t="shared" si="18"/>
        <v>0</v>
      </c>
      <c r="AL44" s="50">
        <f t="shared" si="19"/>
        <v>0</v>
      </c>
      <c r="AM44" s="184"/>
      <c r="AN44" s="49">
        <f t="shared" si="20"/>
        <v>0</v>
      </c>
      <c r="AO44" s="50">
        <f t="shared" si="21"/>
        <v>0</v>
      </c>
      <c r="AP44" s="184"/>
      <c r="AQ44" s="49">
        <f t="shared" si="22"/>
        <v>0</v>
      </c>
      <c r="AR44" s="50">
        <f t="shared" si="23"/>
        <v>0</v>
      </c>
      <c r="AS44" s="62"/>
      <c r="AT44" s="49">
        <f t="shared" si="24"/>
        <v>0</v>
      </c>
      <c r="AU44" s="50">
        <f t="shared" si="25"/>
        <v>0</v>
      </c>
      <c r="AV44" s="184"/>
      <c r="AW44" s="49">
        <f t="shared" si="26"/>
        <v>0</v>
      </c>
      <c r="AX44" s="50">
        <f t="shared" si="27"/>
        <v>0</v>
      </c>
      <c r="AY44" s="184"/>
      <c r="AZ44" s="49">
        <f t="shared" si="28"/>
        <v>0</v>
      </c>
      <c r="BA44" s="50">
        <f t="shared" si="29"/>
        <v>0</v>
      </c>
      <c r="BB44" s="51">
        <f t="shared" si="51"/>
        <v>0</v>
      </c>
    </row>
    <row r="45" spans="1:54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43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44"/>
        <v>0</v>
      </c>
      <c r="V45" s="43">
        <f t="shared" si="45"/>
        <v>0</v>
      </c>
      <c r="W45" s="44">
        <f t="shared" si="46"/>
        <v>0</v>
      </c>
      <c r="X45" s="45">
        <f t="shared" si="47"/>
        <v>0</v>
      </c>
      <c r="Y45" s="46" t="s">
        <v>0</v>
      </c>
      <c r="Z45" s="39">
        <v>1</v>
      </c>
      <c r="AA45" s="47">
        <f t="shared" si="48"/>
        <v>0</v>
      </c>
      <c r="AB45" s="39">
        <v>1</v>
      </c>
      <c r="AC45" s="47">
        <f t="shared" si="49"/>
        <v>0</v>
      </c>
      <c r="AD45" s="39">
        <v>1</v>
      </c>
      <c r="AE45" s="47">
        <f t="shared" si="50"/>
        <v>0</v>
      </c>
      <c r="AF45" s="184"/>
      <c r="AG45" s="192">
        <f t="shared" si="31"/>
        <v>12</v>
      </c>
      <c r="AH45" s="49">
        <f t="shared" si="41"/>
        <v>0</v>
      </c>
      <c r="AI45" s="50">
        <f t="shared" si="42"/>
        <v>0</v>
      </c>
      <c r="AJ45" s="184"/>
      <c r="AK45" s="49">
        <f t="shared" si="18"/>
        <v>0</v>
      </c>
      <c r="AL45" s="50">
        <f t="shared" si="19"/>
        <v>0</v>
      </c>
      <c r="AM45" s="184"/>
      <c r="AN45" s="49">
        <f t="shared" si="20"/>
        <v>0</v>
      </c>
      <c r="AO45" s="50">
        <f t="shared" si="21"/>
        <v>0</v>
      </c>
      <c r="AP45" s="184"/>
      <c r="AQ45" s="49">
        <f t="shared" si="22"/>
        <v>0</v>
      </c>
      <c r="AR45" s="50">
        <f t="shared" si="23"/>
        <v>0</v>
      </c>
      <c r="AS45" s="62"/>
      <c r="AT45" s="49">
        <f t="shared" si="24"/>
        <v>0</v>
      </c>
      <c r="AU45" s="50">
        <f t="shared" si="25"/>
        <v>0</v>
      </c>
      <c r="AV45" s="184"/>
      <c r="AW45" s="49">
        <f t="shared" si="26"/>
        <v>0</v>
      </c>
      <c r="AX45" s="50">
        <f t="shared" si="27"/>
        <v>0</v>
      </c>
      <c r="AY45" s="184"/>
      <c r="AZ45" s="49">
        <f t="shared" si="28"/>
        <v>0</v>
      </c>
      <c r="BA45" s="50">
        <f t="shared" si="29"/>
        <v>0</v>
      </c>
      <c r="BB45" s="51">
        <f t="shared" si="51"/>
        <v>0</v>
      </c>
    </row>
    <row r="46" spans="1:54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43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44"/>
        <v>0</v>
      </c>
      <c r="V46" s="43">
        <f t="shared" si="45"/>
        <v>0</v>
      </c>
      <c r="W46" s="44">
        <f t="shared" si="46"/>
        <v>0</v>
      </c>
      <c r="X46" s="45">
        <f t="shared" si="47"/>
        <v>0</v>
      </c>
      <c r="Y46" s="46" t="s">
        <v>0</v>
      </c>
      <c r="Z46" s="39">
        <v>1</v>
      </c>
      <c r="AA46" s="47">
        <f t="shared" si="48"/>
        <v>0</v>
      </c>
      <c r="AB46" s="39">
        <v>1</v>
      </c>
      <c r="AC46" s="47">
        <f t="shared" si="49"/>
        <v>0</v>
      </c>
      <c r="AD46" s="39">
        <v>1</v>
      </c>
      <c r="AE46" s="47">
        <f t="shared" si="50"/>
        <v>0</v>
      </c>
      <c r="AF46" s="184"/>
      <c r="AG46" s="192">
        <f t="shared" si="31"/>
        <v>12</v>
      </c>
      <c r="AH46" s="49">
        <f t="shared" si="41"/>
        <v>0</v>
      </c>
      <c r="AI46" s="50">
        <f t="shared" si="42"/>
        <v>0</v>
      </c>
      <c r="AJ46" s="184"/>
      <c r="AK46" s="49">
        <f t="shared" si="18"/>
        <v>0</v>
      </c>
      <c r="AL46" s="50">
        <f t="shared" si="19"/>
        <v>0</v>
      </c>
      <c r="AM46" s="184"/>
      <c r="AN46" s="49">
        <f t="shared" si="20"/>
        <v>0</v>
      </c>
      <c r="AO46" s="50">
        <f t="shared" si="21"/>
        <v>0</v>
      </c>
      <c r="AP46" s="184"/>
      <c r="AQ46" s="49">
        <f t="shared" si="22"/>
        <v>0</v>
      </c>
      <c r="AR46" s="50">
        <f t="shared" si="23"/>
        <v>0</v>
      </c>
      <c r="AS46" s="62"/>
      <c r="AT46" s="49">
        <f t="shared" si="24"/>
        <v>0</v>
      </c>
      <c r="AU46" s="50">
        <f t="shared" si="25"/>
        <v>0</v>
      </c>
      <c r="AV46" s="184"/>
      <c r="AW46" s="49">
        <f t="shared" si="26"/>
        <v>0</v>
      </c>
      <c r="AX46" s="50">
        <f t="shared" si="27"/>
        <v>0</v>
      </c>
      <c r="AY46" s="184"/>
      <c r="AZ46" s="49">
        <f t="shared" si="28"/>
        <v>0</v>
      </c>
      <c r="BA46" s="50">
        <f t="shared" si="29"/>
        <v>0</v>
      </c>
      <c r="BB46" s="51">
        <f t="shared" si="51"/>
        <v>0</v>
      </c>
    </row>
    <row r="47" spans="1:54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43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44"/>
        <v>0</v>
      </c>
      <c r="V47" s="43">
        <f t="shared" si="45"/>
        <v>0</v>
      </c>
      <c r="W47" s="44">
        <f t="shared" si="46"/>
        <v>0</v>
      </c>
      <c r="X47" s="45">
        <f t="shared" si="47"/>
        <v>0</v>
      </c>
      <c r="Y47" s="46" t="s">
        <v>0</v>
      </c>
      <c r="Z47" s="39">
        <v>1</v>
      </c>
      <c r="AA47" s="47">
        <f t="shared" si="48"/>
        <v>0</v>
      </c>
      <c r="AB47" s="39">
        <v>1</v>
      </c>
      <c r="AC47" s="47">
        <f t="shared" si="49"/>
        <v>0</v>
      </c>
      <c r="AD47" s="39">
        <v>1</v>
      </c>
      <c r="AE47" s="47">
        <f t="shared" si="50"/>
        <v>0</v>
      </c>
      <c r="AF47" s="184"/>
      <c r="AG47" s="192">
        <f t="shared" si="31"/>
        <v>12</v>
      </c>
      <c r="AH47" s="49">
        <f t="shared" si="41"/>
        <v>0</v>
      </c>
      <c r="AI47" s="50">
        <f t="shared" si="42"/>
        <v>0</v>
      </c>
      <c r="AJ47" s="184"/>
      <c r="AK47" s="49">
        <f t="shared" si="18"/>
        <v>0</v>
      </c>
      <c r="AL47" s="50">
        <f t="shared" si="19"/>
        <v>0</v>
      </c>
      <c r="AM47" s="184"/>
      <c r="AN47" s="49">
        <f t="shared" si="20"/>
        <v>0</v>
      </c>
      <c r="AO47" s="50">
        <f t="shared" si="21"/>
        <v>0</v>
      </c>
      <c r="AP47" s="184"/>
      <c r="AQ47" s="49">
        <f t="shared" si="22"/>
        <v>0</v>
      </c>
      <c r="AR47" s="50">
        <f t="shared" si="23"/>
        <v>0</v>
      </c>
      <c r="AS47" s="62"/>
      <c r="AT47" s="49">
        <f t="shared" si="24"/>
        <v>0</v>
      </c>
      <c r="AU47" s="50">
        <f t="shared" si="25"/>
        <v>0</v>
      </c>
      <c r="AV47" s="184"/>
      <c r="AW47" s="49">
        <f t="shared" si="26"/>
        <v>0</v>
      </c>
      <c r="AX47" s="50">
        <f t="shared" si="27"/>
        <v>0</v>
      </c>
      <c r="AY47" s="184"/>
      <c r="AZ47" s="49">
        <f t="shared" si="28"/>
        <v>0</v>
      </c>
      <c r="BA47" s="50">
        <f t="shared" si="29"/>
        <v>0</v>
      </c>
      <c r="BB47" s="51">
        <f t="shared" si="51"/>
        <v>0</v>
      </c>
    </row>
    <row r="48" spans="1:54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44">
        <f t="shared" si="11"/>
        <v>0</v>
      </c>
      <c r="X48" s="45">
        <f t="shared" si="12"/>
        <v>0</v>
      </c>
      <c r="Y48" s="46" t="s">
        <v>0</v>
      </c>
      <c r="Z48" s="39">
        <v>1</v>
      </c>
      <c r="AA48" s="47">
        <f t="shared" si="13"/>
        <v>0</v>
      </c>
      <c r="AB48" s="39">
        <v>1</v>
      </c>
      <c r="AC48" s="47">
        <f t="shared" si="14"/>
        <v>0</v>
      </c>
      <c r="AD48" s="39">
        <v>1</v>
      </c>
      <c r="AE48" s="47">
        <f t="shared" si="15"/>
        <v>0</v>
      </c>
      <c r="AF48" s="184"/>
      <c r="AG48" s="192">
        <f t="shared" si="31"/>
        <v>12</v>
      </c>
      <c r="AH48" s="49">
        <f t="shared" si="41"/>
        <v>0</v>
      </c>
      <c r="AI48" s="50">
        <f t="shared" si="42"/>
        <v>0</v>
      </c>
      <c r="AJ48" s="184"/>
      <c r="AK48" s="49">
        <f t="shared" si="18"/>
        <v>0</v>
      </c>
      <c r="AL48" s="50">
        <f t="shared" si="19"/>
        <v>0</v>
      </c>
      <c r="AM48" s="184"/>
      <c r="AN48" s="49">
        <f t="shared" si="20"/>
        <v>0</v>
      </c>
      <c r="AO48" s="50">
        <f t="shared" si="21"/>
        <v>0</v>
      </c>
      <c r="AP48" s="184"/>
      <c r="AQ48" s="49">
        <f t="shared" si="22"/>
        <v>0</v>
      </c>
      <c r="AR48" s="50">
        <f t="shared" si="23"/>
        <v>0</v>
      </c>
      <c r="AS48" s="62"/>
      <c r="AT48" s="49">
        <f t="shared" si="24"/>
        <v>0</v>
      </c>
      <c r="AU48" s="50">
        <f t="shared" si="25"/>
        <v>0</v>
      </c>
      <c r="AV48" s="184"/>
      <c r="AW48" s="49">
        <f t="shared" si="26"/>
        <v>0</v>
      </c>
      <c r="AX48" s="50">
        <f t="shared" si="27"/>
        <v>0</v>
      </c>
      <c r="AY48" s="184"/>
      <c r="AZ48" s="49">
        <f t="shared" si="28"/>
        <v>0</v>
      </c>
      <c r="BA48" s="50">
        <f t="shared" si="29"/>
        <v>0</v>
      </c>
      <c r="BB48" s="51">
        <f t="shared" si="30"/>
        <v>0</v>
      </c>
    </row>
    <row r="49" spans="1:54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44">
        <f t="shared" si="11"/>
        <v>0</v>
      </c>
      <c r="X49" s="45">
        <f t="shared" si="12"/>
        <v>0</v>
      </c>
      <c r="Y49" s="46" t="s">
        <v>0</v>
      </c>
      <c r="Z49" s="39">
        <v>1</v>
      </c>
      <c r="AA49" s="47">
        <f t="shared" si="13"/>
        <v>0</v>
      </c>
      <c r="AB49" s="39">
        <v>1</v>
      </c>
      <c r="AC49" s="47">
        <f t="shared" si="14"/>
        <v>0</v>
      </c>
      <c r="AD49" s="39">
        <v>1</v>
      </c>
      <c r="AE49" s="47">
        <f t="shared" si="15"/>
        <v>0</v>
      </c>
      <c r="AF49" s="184"/>
      <c r="AG49" s="192">
        <f t="shared" si="31"/>
        <v>12</v>
      </c>
      <c r="AH49" s="49">
        <f t="shared" si="41"/>
        <v>0</v>
      </c>
      <c r="AI49" s="50">
        <f t="shared" si="42"/>
        <v>0</v>
      </c>
      <c r="AJ49" s="184"/>
      <c r="AK49" s="49">
        <f t="shared" si="18"/>
        <v>0</v>
      </c>
      <c r="AL49" s="50">
        <f t="shared" si="19"/>
        <v>0</v>
      </c>
      <c r="AM49" s="184"/>
      <c r="AN49" s="49">
        <f t="shared" si="20"/>
        <v>0</v>
      </c>
      <c r="AO49" s="50">
        <f t="shared" si="21"/>
        <v>0</v>
      </c>
      <c r="AP49" s="184"/>
      <c r="AQ49" s="49">
        <f t="shared" si="22"/>
        <v>0</v>
      </c>
      <c r="AR49" s="50">
        <f t="shared" si="23"/>
        <v>0</v>
      </c>
      <c r="AS49" s="62"/>
      <c r="AT49" s="49">
        <f t="shared" si="24"/>
        <v>0</v>
      </c>
      <c r="AU49" s="50">
        <f t="shared" si="25"/>
        <v>0</v>
      </c>
      <c r="AV49" s="184"/>
      <c r="AW49" s="49">
        <f t="shared" si="26"/>
        <v>0</v>
      </c>
      <c r="AX49" s="50">
        <f t="shared" si="27"/>
        <v>0</v>
      </c>
      <c r="AY49" s="184"/>
      <c r="AZ49" s="49">
        <f t="shared" si="28"/>
        <v>0</v>
      </c>
      <c r="BA49" s="50">
        <f t="shared" si="29"/>
        <v>0</v>
      </c>
      <c r="BB49" s="51">
        <f t="shared" si="30"/>
        <v>0</v>
      </c>
    </row>
    <row r="50" spans="1:54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44">
        <f t="shared" si="11"/>
        <v>0</v>
      </c>
      <c r="X50" s="45">
        <f t="shared" si="12"/>
        <v>0</v>
      </c>
      <c r="Y50" s="46" t="s">
        <v>0</v>
      </c>
      <c r="Z50" s="39">
        <v>1</v>
      </c>
      <c r="AA50" s="47">
        <f t="shared" si="13"/>
        <v>0</v>
      </c>
      <c r="AB50" s="39">
        <v>1</v>
      </c>
      <c r="AC50" s="47">
        <f t="shared" si="14"/>
        <v>0</v>
      </c>
      <c r="AD50" s="39">
        <v>1</v>
      </c>
      <c r="AE50" s="47">
        <f t="shared" si="15"/>
        <v>0</v>
      </c>
      <c r="AF50" s="184"/>
      <c r="AG50" s="192">
        <f t="shared" si="31"/>
        <v>12</v>
      </c>
      <c r="AH50" s="49">
        <f t="shared" si="41"/>
        <v>0</v>
      </c>
      <c r="AI50" s="50">
        <f t="shared" si="42"/>
        <v>0</v>
      </c>
      <c r="AJ50" s="184"/>
      <c r="AK50" s="49">
        <f t="shared" si="18"/>
        <v>0</v>
      </c>
      <c r="AL50" s="50">
        <f t="shared" si="19"/>
        <v>0</v>
      </c>
      <c r="AM50" s="184"/>
      <c r="AN50" s="49">
        <f t="shared" si="20"/>
        <v>0</v>
      </c>
      <c r="AO50" s="50">
        <f t="shared" si="21"/>
        <v>0</v>
      </c>
      <c r="AP50" s="184"/>
      <c r="AQ50" s="49">
        <f t="shared" si="22"/>
        <v>0</v>
      </c>
      <c r="AR50" s="50">
        <f t="shared" si="23"/>
        <v>0</v>
      </c>
      <c r="AS50" s="62"/>
      <c r="AT50" s="49">
        <f t="shared" si="24"/>
        <v>0</v>
      </c>
      <c r="AU50" s="50">
        <f t="shared" si="25"/>
        <v>0</v>
      </c>
      <c r="AV50" s="184"/>
      <c r="AW50" s="49">
        <f t="shared" si="26"/>
        <v>0</v>
      </c>
      <c r="AX50" s="50">
        <f t="shared" si="27"/>
        <v>0</v>
      </c>
      <c r="AY50" s="184"/>
      <c r="AZ50" s="49">
        <f t="shared" si="28"/>
        <v>0</v>
      </c>
      <c r="BA50" s="50">
        <f t="shared" si="29"/>
        <v>0</v>
      </c>
      <c r="BB50" s="51">
        <f t="shared" si="30"/>
        <v>0</v>
      </c>
    </row>
    <row r="51" spans="1:54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44">
        <f t="shared" si="11"/>
        <v>0</v>
      </c>
      <c r="X51" s="45">
        <f t="shared" si="12"/>
        <v>0</v>
      </c>
      <c r="Y51" s="46" t="s">
        <v>0</v>
      </c>
      <c r="Z51" s="39">
        <v>1</v>
      </c>
      <c r="AA51" s="47">
        <f t="shared" si="13"/>
        <v>0</v>
      </c>
      <c r="AB51" s="39">
        <v>1</v>
      </c>
      <c r="AC51" s="47">
        <f t="shared" si="14"/>
        <v>0</v>
      </c>
      <c r="AD51" s="39">
        <v>1</v>
      </c>
      <c r="AE51" s="47">
        <f t="shared" si="15"/>
        <v>0</v>
      </c>
      <c r="AF51" s="184"/>
      <c r="AG51" s="192">
        <f t="shared" si="31"/>
        <v>12</v>
      </c>
      <c r="AH51" s="49">
        <f t="shared" si="41"/>
        <v>0</v>
      </c>
      <c r="AI51" s="50">
        <f t="shared" si="42"/>
        <v>0</v>
      </c>
      <c r="AJ51" s="184"/>
      <c r="AK51" s="49">
        <f t="shared" si="18"/>
        <v>0</v>
      </c>
      <c r="AL51" s="50">
        <f t="shared" si="19"/>
        <v>0</v>
      </c>
      <c r="AM51" s="184"/>
      <c r="AN51" s="49">
        <f t="shared" si="20"/>
        <v>0</v>
      </c>
      <c r="AO51" s="50">
        <f t="shared" si="21"/>
        <v>0</v>
      </c>
      <c r="AP51" s="184"/>
      <c r="AQ51" s="49">
        <f t="shared" si="22"/>
        <v>0</v>
      </c>
      <c r="AR51" s="50">
        <f t="shared" si="23"/>
        <v>0</v>
      </c>
      <c r="AS51" s="62"/>
      <c r="AT51" s="49">
        <f t="shared" si="24"/>
        <v>0</v>
      </c>
      <c r="AU51" s="50">
        <f t="shared" si="25"/>
        <v>0</v>
      </c>
      <c r="AV51" s="184"/>
      <c r="AW51" s="49">
        <f t="shared" si="26"/>
        <v>0</v>
      </c>
      <c r="AX51" s="50">
        <f t="shared" si="27"/>
        <v>0</v>
      </c>
      <c r="AY51" s="184"/>
      <c r="AZ51" s="49">
        <f t="shared" si="28"/>
        <v>0</v>
      </c>
      <c r="BA51" s="50">
        <f t="shared" si="29"/>
        <v>0</v>
      </c>
      <c r="BB51" s="51">
        <f t="shared" si="30"/>
        <v>0</v>
      </c>
    </row>
    <row r="52" spans="1:54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44">
        <f t="shared" si="11"/>
        <v>0</v>
      </c>
      <c r="X52" s="45">
        <f t="shared" si="12"/>
        <v>0</v>
      </c>
      <c r="Y52" s="46" t="s">
        <v>0</v>
      </c>
      <c r="Z52" s="39">
        <v>1</v>
      </c>
      <c r="AA52" s="47">
        <f t="shared" si="13"/>
        <v>0</v>
      </c>
      <c r="AB52" s="39">
        <v>1</v>
      </c>
      <c r="AC52" s="47">
        <f t="shared" si="14"/>
        <v>0</v>
      </c>
      <c r="AD52" s="39">
        <v>1</v>
      </c>
      <c r="AE52" s="47">
        <f t="shared" si="15"/>
        <v>0</v>
      </c>
      <c r="AF52" s="184"/>
      <c r="AG52" s="192">
        <f t="shared" si="31"/>
        <v>12</v>
      </c>
      <c r="AH52" s="49">
        <f t="shared" si="41"/>
        <v>0</v>
      </c>
      <c r="AI52" s="50">
        <f t="shared" si="42"/>
        <v>0</v>
      </c>
      <c r="AJ52" s="184"/>
      <c r="AK52" s="49">
        <f t="shared" si="18"/>
        <v>0</v>
      </c>
      <c r="AL52" s="50">
        <f t="shared" si="19"/>
        <v>0</v>
      </c>
      <c r="AM52" s="184"/>
      <c r="AN52" s="49">
        <f t="shared" si="20"/>
        <v>0</v>
      </c>
      <c r="AO52" s="50">
        <f t="shared" si="21"/>
        <v>0</v>
      </c>
      <c r="AP52" s="184"/>
      <c r="AQ52" s="49">
        <f t="shared" si="22"/>
        <v>0</v>
      </c>
      <c r="AR52" s="50">
        <f t="shared" si="23"/>
        <v>0</v>
      </c>
      <c r="AS52" s="62"/>
      <c r="AT52" s="49">
        <f t="shared" si="24"/>
        <v>0</v>
      </c>
      <c r="AU52" s="50">
        <f t="shared" si="25"/>
        <v>0</v>
      </c>
      <c r="AV52" s="184"/>
      <c r="AW52" s="49">
        <f t="shared" si="26"/>
        <v>0</v>
      </c>
      <c r="AX52" s="50">
        <f t="shared" si="27"/>
        <v>0</v>
      </c>
      <c r="AY52" s="184"/>
      <c r="AZ52" s="49">
        <f t="shared" si="28"/>
        <v>0</v>
      </c>
      <c r="BA52" s="50">
        <f t="shared" si="29"/>
        <v>0</v>
      </c>
      <c r="BB52" s="51">
        <f t="shared" si="30"/>
        <v>0</v>
      </c>
    </row>
    <row r="53" spans="1:54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44">
        <f t="shared" si="11"/>
        <v>0</v>
      </c>
      <c r="X53" s="45">
        <f t="shared" si="12"/>
        <v>0</v>
      </c>
      <c r="Y53" s="46" t="s">
        <v>0</v>
      </c>
      <c r="Z53" s="39">
        <v>1</v>
      </c>
      <c r="AA53" s="47">
        <f t="shared" si="13"/>
        <v>0</v>
      </c>
      <c r="AB53" s="39">
        <v>1</v>
      </c>
      <c r="AC53" s="47">
        <f t="shared" si="14"/>
        <v>0</v>
      </c>
      <c r="AD53" s="39">
        <v>1</v>
      </c>
      <c r="AE53" s="47">
        <f t="shared" si="15"/>
        <v>0</v>
      </c>
      <c r="AF53" s="184"/>
      <c r="AG53" s="192">
        <f t="shared" si="31"/>
        <v>12</v>
      </c>
      <c r="AH53" s="49">
        <f t="shared" si="41"/>
        <v>0</v>
      </c>
      <c r="AI53" s="50">
        <f t="shared" si="42"/>
        <v>0</v>
      </c>
      <c r="AJ53" s="184"/>
      <c r="AK53" s="49">
        <f t="shared" si="18"/>
        <v>0</v>
      </c>
      <c r="AL53" s="50">
        <f t="shared" si="19"/>
        <v>0</v>
      </c>
      <c r="AM53" s="184"/>
      <c r="AN53" s="49">
        <f t="shared" si="20"/>
        <v>0</v>
      </c>
      <c r="AO53" s="50">
        <f t="shared" si="21"/>
        <v>0</v>
      </c>
      <c r="AP53" s="184"/>
      <c r="AQ53" s="49">
        <f t="shared" si="22"/>
        <v>0</v>
      </c>
      <c r="AR53" s="50">
        <f t="shared" si="23"/>
        <v>0</v>
      </c>
      <c r="AS53" s="62"/>
      <c r="AT53" s="49">
        <f t="shared" si="24"/>
        <v>0</v>
      </c>
      <c r="AU53" s="50">
        <f t="shared" si="25"/>
        <v>0</v>
      </c>
      <c r="AV53" s="184"/>
      <c r="AW53" s="49">
        <f t="shared" si="26"/>
        <v>0</v>
      </c>
      <c r="AX53" s="50">
        <f t="shared" si="27"/>
        <v>0</v>
      </c>
      <c r="AY53" s="184"/>
      <c r="AZ53" s="49">
        <f t="shared" si="28"/>
        <v>0</v>
      </c>
      <c r="BA53" s="50">
        <f t="shared" si="29"/>
        <v>0</v>
      </c>
      <c r="BB53" s="51">
        <f t="shared" si="30"/>
        <v>0</v>
      </c>
    </row>
    <row r="54" spans="1:54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1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si="9"/>
        <v>0</v>
      </c>
      <c r="V54" s="43">
        <f t="shared" si="10"/>
        <v>0</v>
      </c>
      <c r="W54" s="44">
        <f t="shared" si="11"/>
        <v>0</v>
      </c>
      <c r="X54" s="45">
        <f t="shared" si="12"/>
        <v>0</v>
      </c>
      <c r="Y54" s="46" t="s">
        <v>0</v>
      </c>
      <c r="Z54" s="39">
        <v>1</v>
      </c>
      <c r="AA54" s="47">
        <f t="shared" si="13"/>
        <v>0</v>
      </c>
      <c r="AB54" s="39">
        <v>1</v>
      </c>
      <c r="AC54" s="47">
        <f t="shared" si="14"/>
        <v>0</v>
      </c>
      <c r="AD54" s="39">
        <v>1</v>
      </c>
      <c r="AE54" s="47">
        <f t="shared" si="15"/>
        <v>0</v>
      </c>
      <c r="AF54" s="184"/>
      <c r="AG54" s="192">
        <f t="shared" si="31"/>
        <v>12</v>
      </c>
      <c r="AH54" s="49">
        <f t="shared" si="41"/>
        <v>0</v>
      </c>
      <c r="AI54" s="50">
        <f t="shared" si="42"/>
        <v>0</v>
      </c>
      <c r="AJ54" s="184"/>
      <c r="AK54" s="49">
        <f t="shared" si="18"/>
        <v>0</v>
      </c>
      <c r="AL54" s="50">
        <f t="shared" si="19"/>
        <v>0</v>
      </c>
      <c r="AM54" s="184"/>
      <c r="AN54" s="49">
        <f t="shared" si="20"/>
        <v>0</v>
      </c>
      <c r="AO54" s="50">
        <f t="shared" si="21"/>
        <v>0</v>
      </c>
      <c r="AP54" s="184"/>
      <c r="AQ54" s="49">
        <f t="shared" si="22"/>
        <v>0</v>
      </c>
      <c r="AR54" s="50">
        <f t="shared" si="23"/>
        <v>0</v>
      </c>
      <c r="AS54" s="62"/>
      <c r="AT54" s="49">
        <f t="shared" si="24"/>
        <v>0</v>
      </c>
      <c r="AU54" s="50">
        <f t="shared" si="25"/>
        <v>0</v>
      </c>
      <c r="AV54" s="184"/>
      <c r="AW54" s="49">
        <f t="shared" si="26"/>
        <v>0</v>
      </c>
      <c r="AX54" s="50">
        <f t="shared" si="27"/>
        <v>0</v>
      </c>
      <c r="AY54" s="184"/>
      <c r="AZ54" s="49">
        <f t="shared" si="28"/>
        <v>0</v>
      </c>
      <c r="BA54" s="50">
        <f t="shared" si="29"/>
        <v>0</v>
      </c>
      <c r="BB54" s="51">
        <f t="shared" si="30"/>
        <v>0</v>
      </c>
    </row>
    <row r="55" spans="1:54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1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9"/>
        <v>0</v>
      </c>
      <c r="V55" s="43">
        <f t="shared" si="10"/>
        <v>0</v>
      </c>
      <c r="W55" s="44">
        <f t="shared" si="11"/>
        <v>0</v>
      </c>
      <c r="X55" s="45">
        <f t="shared" si="12"/>
        <v>0</v>
      </c>
      <c r="Y55" s="46" t="s">
        <v>0</v>
      </c>
      <c r="Z55" s="39">
        <v>1</v>
      </c>
      <c r="AA55" s="47">
        <f t="shared" si="13"/>
        <v>0</v>
      </c>
      <c r="AB55" s="39">
        <v>1</v>
      </c>
      <c r="AC55" s="47">
        <f t="shared" si="14"/>
        <v>0</v>
      </c>
      <c r="AD55" s="39">
        <v>1</v>
      </c>
      <c r="AE55" s="47">
        <f t="shared" si="15"/>
        <v>0</v>
      </c>
      <c r="AF55" s="184"/>
      <c r="AG55" s="192">
        <f t="shared" si="31"/>
        <v>12</v>
      </c>
      <c r="AH55" s="49">
        <f t="shared" si="41"/>
        <v>0</v>
      </c>
      <c r="AI55" s="50">
        <f t="shared" si="42"/>
        <v>0</v>
      </c>
      <c r="AJ55" s="184"/>
      <c r="AK55" s="49">
        <f t="shared" si="18"/>
        <v>0</v>
      </c>
      <c r="AL55" s="50">
        <f t="shared" si="19"/>
        <v>0</v>
      </c>
      <c r="AM55" s="184"/>
      <c r="AN55" s="49">
        <f t="shared" si="20"/>
        <v>0</v>
      </c>
      <c r="AO55" s="50">
        <f t="shared" si="21"/>
        <v>0</v>
      </c>
      <c r="AP55" s="184"/>
      <c r="AQ55" s="49">
        <f t="shared" si="22"/>
        <v>0</v>
      </c>
      <c r="AR55" s="50">
        <f t="shared" si="23"/>
        <v>0</v>
      </c>
      <c r="AS55" s="62"/>
      <c r="AT55" s="49">
        <f t="shared" si="24"/>
        <v>0</v>
      </c>
      <c r="AU55" s="50">
        <f t="shared" si="25"/>
        <v>0</v>
      </c>
      <c r="AV55" s="184"/>
      <c r="AW55" s="49">
        <f t="shared" si="26"/>
        <v>0</v>
      </c>
      <c r="AX55" s="50">
        <f t="shared" si="27"/>
        <v>0</v>
      </c>
      <c r="AY55" s="184"/>
      <c r="AZ55" s="49">
        <f t="shared" si="28"/>
        <v>0</v>
      </c>
      <c r="BA55" s="50">
        <f t="shared" si="29"/>
        <v>0</v>
      </c>
      <c r="BB55" s="51">
        <f t="shared" si="30"/>
        <v>0</v>
      </c>
    </row>
    <row r="56" spans="1:54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1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9"/>
        <v>0</v>
      </c>
      <c r="V56" s="43">
        <f t="shared" si="10"/>
        <v>0</v>
      </c>
      <c r="W56" s="44">
        <f t="shared" si="11"/>
        <v>0</v>
      </c>
      <c r="X56" s="45">
        <f t="shared" si="12"/>
        <v>0</v>
      </c>
      <c r="Y56" s="46" t="s">
        <v>0</v>
      </c>
      <c r="Z56" s="39">
        <v>1</v>
      </c>
      <c r="AA56" s="47">
        <f t="shared" si="13"/>
        <v>0</v>
      </c>
      <c r="AB56" s="39">
        <v>1</v>
      </c>
      <c r="AC56" s="47">
        <f t="shared" si="14"/>
        <v>0</v>
      </c>
      <c r="AD56" s="39">
        <v>1</v>
      </c>
      <c r="AE56" s="47">
        <f t="shared" si="15"/>
        <v>0</v>
      </c>
      <c r="AF56" s="184"/>
      <c r="AG56" s="192">
        <f t="shared" si="31"/>
        <v>12</v>
      </c>
      <c r="AH56" s="49">
        <f t="shared" si="41"/>
        <v>0</v>
      </c>
      <c r="AI56" s="50">
        <f t="shared" si="42"/>
        <v>0</v>
      </c>
      <c r="AJ56" s="184"/>
      <c r="AK56" s="49">
        <f t="shared" si="18"/>
        <v>0</v>
      </c>
      <c r="AL56" s="50">
        <f t="shared" si="19"/>
        <v>0</v>
      </c>
      <c r="AM56" s="184"/>
      <c r="AN56" s="49">
        <f t="shared" si="20"/>
        <v>0</v>
      </c>
      <c r="AO56" s="50">
        <f t="shared" si="21"/>
        <v>0</v>
      </c>
      <c r="AP56" s="184"/>
      <c r="AQ56" s="49">
        <f t="shared" si="22"/>
        <v>0</v>
      </c>
      <c r="AR56" s="50">
        <f t="shared" si="23"/>
        <v>0</v>
      </c>
      <c r="AS56" s="62"/>
      <c r="AT56" s="49">
        <f t="shared" si="24"/>
        <v>0</v>
      </c>
      <c r="AU56" s="50">
        <f t="shared" si="25"/>
        <v>0</v>
      </c>
      <c r="AV56" s="184"/>
      <c r="AW56" s="49">
        <f t="shared" si="26"/>
        <v>0</v>
      </c>
      <c r="AX56" s="50">
        <f t="shared" si="27"/>
        <v>0</v>
      </c>
      <c r="AY56" s="184"/>
      <c r="AZ56" s="49">
        <f t="shared" si="28"/>
        <v>0</v>
      </c>
      <c r="BA56" s="50">
        <f t="shared" si="29"/>
        <v>0</v>
      </c>
      <c r="BB56" s="51">
        <f t="shared" si="30"/>
        <v>0</v>
      </c>
    </row>
    <row r="57" spans="1:54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1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1</v>
      </c>
      <c r="R57" s="40">
        <f t="shared" si="7"/>
        <v>0</v>
      </c>
      <c r="S57" s="39">
        <v>1</v>
      </c>
      <c r="T57" s="41">
        <f t="shared" si="8"/>
        <v>0</v>
      </c>
      <c r="U57" s="42">
        <f t="shared" si="9"/>
        <v>0</v>
      </c>
      <c r="V57" s="43">
        <f t="shared" si="10"/>
        <v>0</v>
      </c>
      <c r="W57" s="44">
        <f t="shared" si="11"/>
        <v>0</v>
      </c>
      <c r="X57" s="45">
        <f t="shared" si="12"/>
        <v>0</v>
      </c>
      <c r="Y57" s="46" t="s">
        <v>0</v>
      </c>
      <c r="Z57" s="39">
        <v>1</v>
      </c>
      <c r="AA57" s="47">
        <f t="shared" si="13"/>
        <v>0</v>
      </c>
      <c r="AB57" s="39">
        <v>1</v>
      </c>
      <c r="AC57" s="47">
        <f t="shared" si="14"/>
        <v>0</v>
      </c>
      <c r="AD57" s="39">
        <v>1</v>
      </c>
      <c r="AE57" s="47">
        <f t="shared" si="15"/>
        <v>0</v>
      </c>
      <c r="AF57" s="184"/>
      <c r="AG57" s="192">
        <f t="shared" si="31"/>
        <v>12</v>
      </c>
      <c r="AH57" s="49">
        <f t="shared" si="41"/>
        <v>0</v>
      </c>
      <c r="AI57" s="50">
        <f t="shared" si="42"/>
        <v>0</v>
      </c>
      <c r="AJ57" s="184"/>
      <c r="AK57" s="49">
        <f t="shared" si="18"/>
        <v>0</v>
      </c>
      <c r="AL57" s="50">
        <f t="shared" si="19"/>
        <v>0</v>
      </c>
      <c r="AM57" s="184"/>
      <c r="AN57" s="49">
        <f t="shared" si="20"/>
        <v>0</v>
      </c>
      <c r="AO57" s="50">
        <f t="shared" si="21"/>
        <v>0</v>
      </c>
      <c r="AP57" s="184"/>
      <c r="AQ57" s="49">
        <f t="shared" si="22"/>
        <v>0</v>
      </c>
      <c r="AR57" s="50">
        <f t="shared" si="23"/>
        <v>0</v>
      </c>
      <c r="AS57" s="62"/>
      <c r="AT57" s="49">
        <f t="shared" si="24"/>
        <v>0</v>
      </c>
      <c r="AU57" s="50">
        <f t="shared" si="25"/>
        <v>0</v>
      </c>
      <c r="AV57" s="184"/>
      <c r="AW57" s="49">
        <f t="shared" si="26"/>
        <v>0</v>
      </c>
      <c r="AX57" s="50">
        <f t="shared" si="27"/>
        <v>0</v>
      </c>
      <c r="AY57" s="184"/>
      <c r="AZ57" s="49">
        <f t="shared" si="28"/>
        <v>0</v>
      </c>
      <c r="BA57" s="50">
        <f t="shared" si="29"/>
        <v>0</v>
      </c>
      <c r="BB57" s="51">
        <f t="shared" si="30"/>
        <v>0</v>
      </c>
    </row>
    <row r="58" spans="1:54" ht="15.75" thickBot="1">
      <c r="A58" s="3"/>
      <c r="B58" s="6"/>
      <c r="C58" s="6"/>
      <c r="D58" s="6"/>
      <c r="E58" s="6"/>
      <c r="F58" s="252">
        <f>SUM(F8:F57)</f>
        <v>1737.53</v>
      </c>
      <c r="K58" s="52">
        <f t="shared" ref="K58:P58" si="52">SUM(K8:K57)</f>
        <v>0</v>
      </c>
      <c r="L58" s="52">
        <f t="shared" si="52"/>
        <v>0</v>
      </c>
      <c r="M58" s="52">
        <f t="shared" si="52"/>
        <v>0</v>
      </c>
      <c r="N58" s="52">
        <f t="shared" si="52"/>
        <v>0</v>
      </c>
      <c r="O58" s="52">
        <f t="shared" si="52"/>
        <v>0</v>
      </c>
      <c r="P58" s="52">
        <f t="shared" si="52"/>
        <v>0</v>
      </c>
      <c r="Q58" s="52"/>
      <c r="R58" s="52">
        <f>SUM(R8:R57)</f>
        <v>0</v>
      </c>
      <c r="S58" s="52"/>
      <c r="T58" s="52">
        <f>SUM(T8:T57)</f>
        <v>0</v>
      </c>
      <c r="U58" s="52">
        <f>SUM(U8:U57)</f>
        <v>0</v>
      </c>
      <c r="V58" s="52">
        <f>SUM(V8:V57)</f>
        <v>0</v>
      </c>
      <c r="W58" s="52">
        <f>SUM(W8:W57)</f>
        <v>0</v>
      </c>
      <c r="X58" s="53"/>
      <c r="Y58" s="53"/>
      <c r="Z58" s="53"/>
      <c r="AA58" s="52">
        <f>SUM(AA8:AA57)</f>
        <v>0</v>
      </c>
      <c r="AB58" s="52"/>
      <c r="AC58" s="52">
        <f>SUM(AC8:AC57)</f>
        <v>0</v>
      </c>
      <c r="AD58" s="52"/>
      <c r="AE58" s="52">
        <f>SUM(AE8:AE57)</f>
        <v>0</v>
      </c>
      <c r="AF58" s="54">
        <f>SUM(AF8:AF57)</f>
        <v>0</v>
      </c>
      <c r="AG58" s="54"/>
      <c r="AH58" s="54"/>
      <c r="AI58" s="55">
        <f>SUM(AI8:AI57)</f>
        <v>0</v>
      </c>
      <c r="AJ58" s="54">
        <f>SUM(AJ8:AJ57)</f>
        <v>30</v>
      </c>
      <c r="AK58" s="54"/>
      <c r="AL58" s="55">
        <f>SUM(AL8:AL57)</f>
        <v>0</v>
      </c>
      <c r="AM58" s="54">
        <f>SUM(AM8:AM57)</f>
        <v>1641.04</v>
      </c>
      <c r="AN58" s="54"/>
      <c r="AO58" s="55">
        <f>SUM(AO8:AO57)</f>
        <v>0</v>
      </c>
      <c r="AP58" s="54">
        <f>SUM(AP8:AP57)</f>
        <v>0</v>
      </c>
      <c r="AQ58" s="54"/>
      <c r="AR58" s="55">
        <f>SUM(AR8:AR57)</f>
        <v>0</v>
      </c>
      <c r="AS58" s="54">
        <f>SUM(AS8:AS57)</f>
        <v>0</v>
      </c>
      <c r="AT58" s="54"/>
      <c r="AU58" s="55">
        <f>SUM(AU8:AU57)</f>
        <v>0</v>
      </c>
      <c r="AV58" s="54">
        <f>SUM(AV8:AV57)</f>
        <v>1641.04</v>
      </c>
      <c r="AW58" s="54"/>
      <c r="AX58" s="55">
        <f>SUM(AX8:AX57)</f>
        <v>0</v>
      </c>
      <c r="AY58" s="54">
        <f>SUM(AY8:AY57)</f>
        <v>0</v>
      </c>
      <c r="AZ58" s="54"/>
      <c r="BA58" s="55">
        <f>SUM(BA8:BA57)</f>
        <v>0</v>
      </c>
      <c r="BB58" s="52">
        <f>SUM(BB8:BB57)</f>
        <v>0</v>
      </c>
    </row>
    <row r="59" spans="1:54" ht="15.75" hidden="1" thickBot="1">
      <c r="AA59" s="325">
        <f>SUM(AA58:AE58)</f>
        <v>0</v>
      </c>
      <c r="AB59" s="326"/>
      <c r="AC59" s="326"/>
      <c r="AD59" s="326"/>
      <c r="AE59" s="327"/>
      <c r="AF59" s="319">
        <f>+AI58/4.345</f>
        <v>0</v>
      </c>
      <c r="AG59" s="319"/>
      <c r="AH59" s="319"/>
      <c r="AI59" s="319"/>
      <c r="AJ59" s="319">
        <f>+AL58/4.345</f>
        <v>0</v>
      </c>
      <c r="AK59" s="319"/>
      <c r="AL59" s="319"/>
      <c r="AM59" s="319">
        <f>+AO58/4.345</f>
        <v>0</v>
      </c>
      <c r="AN59" s="319"/>
      <c r="AO59" s="319"/>
      <c r="AP59" s="319">
        <f>+AR58/4.345</f>
        <v>0</v>
      </c>
      <c r="AQ59" s="319"/>
      <c r="AR59" s="319"/>
      <c r="AS59" s="319">
        <f>+AU58/4.345</f>
        <v>0</v>
      </c>
      <c r="AT59" s="319"/>
      <c r="AU59" s="319"/>
      <c r="AV59" s="319">
        <f>+AX58/4.345</f>
        <v>0</v>
      </c>
      <c r="AW59" s="319"/>
      <c r="AX59" s="319"/>
      <c r="AY59" s="319">
        <f>+BA58/4.345</f>
        <v>0</v>
      </c>
      <c r="AZ59" s="319"/>
      <c r="BA59" s="319"/>
      <c r="BB59" s="320" t="s">
        <v>4</v>
      </c>
    </row>
    <row r="60" spans="1:54" ht="16.5" thickTop="1" thickBot="1">
      <c r="AF60" s="322" t="s">
        <v>3</v>
      </c>
      <c r="AG60" s="322"/>
      <c r="AH60" s="322"/>
      <c r="AI60" s="322"/>
      <c r="AJ60" s="322"/>
      <c r="AK60" s="322"/>
      <c r="AL60" s="322"/>
      <c r="AM60" s="322"/>
      <c r="AN60" s="322"/>
      <c r="AO60" s="322"/>
      <c r="AP60" s="322"/>
      <c r="AQ60" s="322"/>
      <c r="AR60" s="322"/>
      <c r="AS60" s="322"/>
      <c r="AT60" s="322"/>
      <c r="AU60" s="322"/>
      <c r="AV60" s="322"/>
      <c r="AW60" s="322"/>
      <c r="AX60" s="322"/>
      <c r="AY60" s="322"/>
      <c r="AZ60" s="322"/>
      <c r="BA60" s="323"/>
      <c r="BB60" s="321"/>
    </row>
    <row r="62" spans="1:54">
      <c r="G62" s="56"/>
      <c r="H62" s="56"/>
      <c r="I62" s="56"/>
      <c r="J62" s="56"/>
    </row>
  </sheetData>
  <sheetProtection algorithmName="SHA-512" hashValue="7dYQ5LS0yK+ALtLfXe5k/EXFdCqup3UPgf/8XA9LsS5g0e1CH4RzpVg+rfZQ3oaFkTpcv3bM4p2Ie2iMM+A4mw==" saltValue="JGQQyaVnqTxv5HxT+60Rhw==" spinCount="100000" sheet="1" selectLockedCells="1" autoFilter="0"/>
  <autoFilter ref="B7:BB59" xr:uid="{00000000-0009-0000-0000-000015000000}">
    <filterColumn colId="4">
      <customFilters>
        <customFilter operator="notEqual" val=" "/>
      </customFilters>
    </filterColumn>
  </autoFilter>
  <mergeCells count="46">
    <mergeCell ref="BB59:BB60"/>
    <mergeCell ref="AF60:BA60"/>
    <mergeCell ref="P1:AA1"/>
    <mergeCell ref="AA59:AE59"/>
    <mergeCell ref="AF59:AI59"/>
    <mergeCell ref="AJ59:AL59"/>
    <mergeCell ref="AM59:AO59"/>
    <mergeCell ref="AP59:AR59"/>
    <mergeCell ref="AS59:AU59"/>
    <mergeCell ref="AP3:AR3"/>
    <mergeCell ref="BB4:BB5"/>
    <mergeCell ref="X5:AE5"/>
    <mergeCell ref="Z6:AA6"/>
    <mergeCell ref="AT4:AT5"/>
    <mergeCell ref="AU4:AU5"/>
    <mergeCell ref="AS4:AS5"/>
    <mergeCell ref="AV59:AX59"/>
    <mergeCell ref="AY59:BA59"/>
    <mergeCell ref="AP4:AP5"/>
    <mergeCell ref="AQ4:AQ5"/>
    <mergeCell ref="AR4:AR5"/>
    <mergeCell ref="AZ4:AZ5"/>
    <mergeCell ref="BA4:BA5"/>
    <mergeCell ref="AW4:AW5"/>
    <mergeCell ref="AX4:AX5"/>
    <mergeCell ref="AY4:AY5"/>
    <mergeCell ref="AV4:AV5"/>
    <mergeCell ref="AB6:AC6"/>
    <mergeCell ref="AD6:AE6"/>
    <mergeCell ref="AS3:AU3"/>
    <mergeCell ref="AV3:AX3"/>
    <mergeCell ref="AY3:BA3"/>
    <mergeCell ref="AF4:AF5"/>
    <mergeCell ref="AH4:AH5"/>
    <mergeCell ref="AI4:AI5"/>
    <mergeCell ref="AJ4:AJ5"/>
    <mergeCell ref="AK4:AK5"/>
    <mergeCell ref="AN4:AN5"/>
    <mergeCell ref="AO4:AO5"/>
    <mergeCell ref="AL4:AL5"/>
    <mergeCell ref="AM4:AM5"/>
    <mergeCell ref="B1:C1"/>
    <mergeCell ref="B3:D3"/>
    <mergeCell ref="AF3:AI3"/>
    <mergeCell ref="AJ3:AL3"/>
    <mergeCell ref="AM3:AO3"/>
  </mergeCells>
  <hyperlinks>
    <hyperlink ref="B1:C1" location="Inici!A1" display="Inici" xr:uid="{00000000-0004-0000-15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66F3BB-D170-4795-AAAF-F1E90F81180D}">
          <x14:formula1>
            <xm:f>Tablas!$B$5:$B$40</xm:f>
          </x14:formula1>
          <xm:sqref>H8:H57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49">
    <pageSetUpPr fitToPage="1"/>
  </sheetPr>
  <dimension ref="A1:BA109"/>
  <sheetViews>
    <sheetView workbookViewId="0">
      <pane xSplit="6" ySplit="7" topLeftCell="AE89" activePane="bottomRight" state="frozen"/>
      <selection activeCell="B2" sqref="B2:C2"/>
      <selection pane="topRight" activeCell="B2" sqref="B2:C2"/>
      <selection pane="bottomLeft" activeCell="B2" sqref="B2:C2"/>
      <selection pane="bottomRight" activeCell="AW14" sqref="AW14"/>
    </sheetView>
  </sheetViews>
  <sheetFormatPr baseColWidth="10" defaultColWidth="11.42578125" defaultRowHeight="15"/>
  <cols>
    <col min="1" max="1" width="2.85546875" style="2" customWidth="1"/>
    <col min="2" max="2" width="15.42578125" style="2" customWidth="1"/>
    <col min="3" max="3" width="11.570312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8.28515625" style="2" bestFit="1" customWidth="1"/>
    <col min="8" max="8" width="9.42578125" style="2" bestFit="1" customWidth="1"/>
    <col min="9" max="9" width="9" style="2" hidden="1" customWidth="1"/>
    <col min="10" max="10" width="4.7109375" style="2" hidden="1" customWidth="1"/>
    <col min="11" max="12" width="7.8554687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5.5703125" style="2" bestFit="1" customWidth="1"/>
    <col min="34" max="34" width="10.28515625" style="2" bestFit="1" customWidth="1"/>
    <col min="35" max="35" width="7.140625" style="2" bestFit="1" customWidth="1"/>
    <col min="36" max="36" width="6.140625" style="2" bestFit="1" customWidth="1"/>
    <col min="37" max="37" width="10.28515625" style="2" bestFit="1" customWidth="1"/>
    <col min="38" max="38" width="8.42578125" style="2" bestFit="1" customWidth="1"/>
    <col min="39" max="39" width="5.28515625" style="2" bestFit="1" customWidth="1"/>
    <col min="40" max="40" width="9.5703125" style="2" bestFit="1" customWidth="1"/>
    <col min="41" max="41" width="7.140625" style="2" customWidth="1"/>
    <col min="42" max="42" width="6.140625" style="2" customWidth="1"/>
    <col min="43" max="43" width="9.5703125" style="2" customWidth="1"/>
    <col min="44" max="44" width="8.42578125" style="2" customWidth="1"/>
    <col min="45" max="45" width="7" style="2" customWidth="1"/>
    <col min="46" max="46" width="9.5703125" style="2" customWidth="1"/>
    <col min="47" max="47" width="8.42578125" style="2" bestFit="1" customWidth="1"/>
    <col min="48" max="48" width="7" style="2" bestFit="1" customWidth="1"/>
    <col min="49" max="49" width="9.5703125" style="2" bestFit="1" customWidth="1"/>
    <col min="50" max="50" width="6.85546875" style="2" customWidth="1"/>
    <col min="51" max="51" width="6.140625" style="2" customWidth="1"/>
    <col min="52" max="52" width="9.5703125" style="2" customWidth="1"/>
    <col min="53" max="53" width="13.7109375" style="2" bestFit="1" customWidth="1"/>
    <col min="54" max="16384" width="11.42578125" style="2"/>
  </cols>
  <sheetData>
    <row r="1" spans="1:53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>
        <f>+'Resumen Estudio'!D15</f>
        <v>0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8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</row>
    <row r="3" spans="1:53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 t="str">
        <f>+'1'!AK3</f>
        <v>Vidres perimetre</v>
      </c>
      <c r="AJ3" s="308"/>
      <c r="AK3" s="308"/>
      <c r="AL3" s="308" t="str">
        <f>+'1'!AO3</f>
        <v>Punts de llum i difusors d'aire</v>
      </c>
      <c r="AM3" s="308"/>
      <c r="AN3" s="308"/>
      <c r="AO3" s="308" t="str">
        <f>+'1'!AR3</f>
        <v>Neteja de cadires i moquetes</v>
      </c>
      <c r="AP3" s="308"/>
      <c r="AQ3" s="308"/>
      <c r="AR3" s="308" t="str">
        <f>+'1'!AU3</f>
        <v>Neteja de passareles sostres</v>
      </c>
      <c r="AS3" s="308"/>
      <c r="AT3" s="308"/>
      <c r="AU3" s="308" t="str">
        <f>+'1'!AX3</f>
        <v>Tractament de Terres</v>
      </c>
      <c r="AV3" s="308"/>
      <c r="AW3" s="308"/>
      <c r="AX3" s="308" t="str">
        <f>+'1'!BA3</f>
        <v>Neteja de Persianes</v>
      </c>
      <c r="AY3" s="308"/>
      <c r="AZ3" s="308"/>
      <c r="BA3" s="19" t="s">
        <v>4</v>
      </c>
    </row>
    <row r="4" spans="1:53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+L105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Estudio'!H16</f>
        <v>0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317">
        <f>+'1'!AI4:AI5</f>
        <v>12</v>
      </c>
      <c r="AH4" s="318">
        <f>+'1'!AJ4:AJ5</f>
        <v>0</v>
      </c>
      <c r="AI4" s="315" t="s">
        <v>6</v>
      </c>
      <c r="AJ4" s="317">
        <f>+'1'!AM4:AM5</f>
        <v>4</v>
      </c>
      <c r="AK4" s="318">
        <f>+'1'!AN4:AN5</f>
        <v>0</v>
      </c>
      <c r="AL4" s="315" t="s">
        <v>6</v>
      </c>
      <c r="AM4" s="317">
        <f>+'1'!AP4:AP5</f>
        <v>1</v>
      </c>
      <c r="AN4" s="318">
        <f>+'1'!AQ4:AQ5</f>
        <v>0</v>
      </c>
      <c r="AO4" s="315" t="s">
        <v>6</v>
      </c>
      <c r="AP4" s="317">
        <f>+'1'!AS4:AS5</f>
        <v>1</v>
      </c>
      <c r="AQ4" s="318">
        <f>+'1'!AT4:AT5</f>
        <v>0</v>
      </c>
      <c r="AR4" s="315" t="s">
        <v>6</v>
      </c>
      <c r="AS4" s="317">
        <f>+'1'!AV4:AV5</f>
        <v>1</v>
      </c>
      <c r="AT4" s="318">
        <f>+'1'!AW4:AW5</f>
        <v>0</v>
      </c>
      <c r="AU4" s="315" t="s">
        <v>6</v>
      </c>
      <c r="AV4" s="317">
        <f>+'1'!AY4:AY5</f>
        <v>1</v>
      </c>
      <c r="AW4" s="318">
        <f>+'1'!AZ4:AZ5</f>
        <v>0</v>
      </c>
      <c r="AX4" s="315" t="s">
        <v>6</v>
      </c>
      <c r="AY4" s="317">
        <f>+'1'!BB4:BB5</f>
        <v>1</v>
      </c>
      <c r="AZ4" s="318">
        <f>+'1'!BC4:BC5</f>
        <v>0</v>
      </c>
      <c r="BA4" s="328">
        <f>BA105</f>
        <v>0</v>
      </c>
    </row>
    <row r="5" spans="1:53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317"/>
      <c r="AH5" s="318"/>
      <c r="AI5" s="315"/>
      <c r="AJ5" s="317"/>
      <c r="AK5" s="318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29"/>
    </row>
    <row r="6" spans="1:53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0" t="s">
        <v>34</v>
      </c>
      <c r="X6" s="140" t="s">
        <v>10</v>
      </c>
      <c r="Y6" s="140" t="s">
        <v>35</v>
      </c>
      <c r="Z6" s="348" t="s">
        <v>36</v>
      </c>
      <c r="AA6" s="349"/>
      <c r="AB6" s="345" t="s">
        <v>39</v>
      </c>
      <c r="AC6" s="346"/>
      <c r="AD6" s="345" t="s">
        <v>40</v>
      </c>
      <c r="AE6" s="347"/>
      <c r="AF6" s="25"/>
      <c r="AG6" s="25" t="str">
        <f>+'1'!AI6</f>
        <v>H/V</v>
      </c>
      <c r="AH6" s="25" t="str">
        <f>+'1'!AJ6</f>
        <v>Hores/mes</v>
      </c>
      <c r="AI6" s="25"/>
      <c r="AJ6" s="25" t="str">
        <f>+'1'!AM6</f>
        <v>H/V</v>
      </c>
      <c r="AK6" s="25" t="str">
        <f>+'1'!AN6</f>
        <v>Hores/mes</v>
      </c>
      <c r="AL6" s="25"/>
      <c r="AM6" s="25" t="str">
        <f>+'1'!AP6</f>
        <v>H/V</v>
      </c>
      <c r="AN6" s="25" t="str">
        <f>+'1'!AQ6</f>
        <v>Hores/mes</v>
      </c>
      <c r="AO6" s="25"/>
      <c r="AP6" s="25" t="str">
        <f>+'1'!AS6</f>
        <v>H/V</v>
      </c>
      <c r="AQ6" s="25" t="str">
        <f>+'1'!AT6</f>
        <v>Hores/mes</v>
      </c>
      <c r="AR6" s="25"/>
      <c r="AS6" s="25" t="str">
        <f>+'1'!AV6</f>
        <v>H/V</v>
      </c>
      <c r="AT6" s="25" t="str">
        <f>+'1'!AW6</f>
        <v>Hores/mes</v>
      </c>
      <c r="AU6" s="25"/>
      <c r="AV6" s="25" t="str">
        <f>+'1'!AY6</f>
        <v>H/V</v>
      </c>
      <c r="AW6" s="25" t="str">
        <f>+'1'!AZ6</f>
        <v>Hores/mes</v>
      </c>
      <c r="AX6" s="25"/>
      <c r="AY6" s="25" t="str">
        <f>+'1'!BB6</f>
        <v>H/V</v>
      </c>
      <c r="AZ6" s="25" t="str">
        <f>+'1'!BC6</f>
        <v>Hores/mes</v>
      </c>
      <c r="BA6" s="28" t="s">
        <v>4</v>
      </c>
    </row>
    <row r="7" spans="1:53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29"/>
      <c r="AG7" s="30"/>
      <c r="AH7" s="31"/>
      <c r="AI7" s="29"/>
      <c r="AJ7" s="30"/>
      <c r="AK7" s="31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60"/>
    </row>
    <row r="8" spans="1:53">
      <c r="A8" s="32">
        <v>21</v>
      </c>
      <c r="B8" s="61"/>
      <c r="C8" s="33"/>
      <c r="D8" s="34"/>
      <c r="E8" s="35"/>
      <c r="F8" s="36"/>
      <c r="G8" s="72"/>
      <c r="H8" s="71"/>
      <c r="I8" s="73">
        <f>IF(H8=Tablas!$B$5,Tablas!$C$5,VLOOKUP(H8,Tablas!$B$5:$D$40,2,FALSE))</f>
        <v>1</v>
      </c>
      <c r="J8" s="70">
        <f>IF(I8=0,"",VLOOKUP(I8,Tablas!$C$5:$D$40,2,FALSE))</f>
        <v>0</v>
      </c>
      <c r="K8" s="37" t="str">
        <f t="shared" ref="K8" si="1">IF(G8=0,"0",F8/G8)</f>
        <v>0</v>
      </c>
      <c r="L8" s="38">
        <f t="shared" ref="L8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" si="8">(IF($X8=7,$K8,)+IF($X8=21,$K8*3,)+IF($X8=42,$K8*6,0)+IF($X8=28,$K8*4,0)+IF($X8=14,$K8*2,))*S8</f>
        <v>0</v>
      </c>
      <c r="U8" s="42">
        <f t="shared" ref="U8" si="9">SUM(+L8+M8+N8+O8+P8+R8+T8)</f>
        <v>0</v>
      </c>
      <c r="V8" s="43">
        <f t="shared" ref="V8" si="10">+U8*4.345</f>
        <v>0</v>
      </c>
      <c r="W8" s="44">
        <f t="shared" ref="W8" si="11">IF(V8="","",$W$4*V8)</f>
        <v>0</v>
      </c>
      <c r="X8" s="45">
        <f t="shared" ref="X8" si="12">ROUND(J8/4.3452380952381,1)</f>
        <v>0</v>
      </c>
      <c r="Y8" s="46" t="s">
        <v>0</v>
      </c>
      <c r="Z8" s="39">
        <v>1</v>
      </c>
      <c r="AA8" s="47">
        <f t="shared" ref="AA8" si="13">+IF($Y8="M",$U8,IF($Y8="MT",$U8/2,IF(Y8="MN",$U8/2,IF($Y8="MTN",$U8/3,0))))*Z8</f>
        <v>0</v>
      </c>
      <c r="AB8" s="39">
        <v>1</v>
      </c>
      <c r="AC8" s="47">
        <f t="shared" ref="AC8" si="14">+IF($Y8="T",$U8,IF($Y8="MT",$U8/2,IF($Y8="TN",$U8/2,IF($Y8="MTN",$U8/3,0))))*AB8</f>
        <v>0</v>
      </c>
      <c r="AD8" s="39">
        <v>1</v>
      </c>
      <c r="AE8" s="47">
        <f t="shared" ref="AE8" si="15">+IF($Y8="N",$U8,IF($Y8="MN",$U8/2,IF($Y8="TN",$U8/2,IF($Y8="MTN",$U8/3,0))))*AD8</f>
        <v>0</v>
      </c>
      <c r="AF8" s="184"/>
      <c r="AG8" s="49">
        <f t="shared" ref="AG8:AG71" si="16">IF(AH$4=0,0,(AF8/AH$4))</f>
        <v>0</v>
      </c>
      <c r="AH8" s="50">
        <f t="shared" ref="AH8:AH71" si="17">IF(AH$4=0,0,(AG8*AG$4/12))</f>
        <v>0</v>
      </c>
      <c r="AI8" s="184"/>
      <c r="AJ8" s="49">
        <f t="shared" ref="AJ8:AJ71" si="18">IF(AK$4=0,0,(AI8/AK$4))</f>
        <v>0</v>
      </c>
      <c r="AK8" s="50">
        <f t="shared" ref="AK8:AK71" si="19">IF(AK$4=0,0,(AJ8*AJ$4/12))</f>
        <v>0</v>
      </c>
      <c r="AL8" s="184"/>
      <c r="AM8" s="49">
        <f t="shared" ref="AM8:AM71" si="20">IF(AN$4=0,0,(AL8/AN$4))</f>
        <v>0</v>
      </c>
      <c r="AN8" s="50">
        <f t="shared" ref="AN8:AN71" si="21">IF(AN$4=0,0,(AM8*AM$4/12))</f>
        <v>0</v>
      </c>
      <c r="AO8" s="184"/>
      <c r="AP8" s="49">
        <f t="shared" ref="AP8:AP71" si="22">IF(AQ$4=0,0,(AO8/AQ$4))</f>
        <v>0</v>
      </c>
      <c r="AQ8" s="50">
        <f t="shared" ref="AQ8:AQ71" si="23">IF(AQ$4=0,0,(AP8*AP$4/12))</f>
        <v>0</v>
      </c>
      <c r="AR8" s="62"/>
      <c r="AS8" s="49">
        <f t="shared" ref="AS8:AS71" si="24">IF(AT$4=0,0,(AR8/AT$4))</f>
        <v>0</v>
      </c>
      <c r="AT8" s="50">
        <f t="shared" ref="AT8:AT71" si="25">IF(AT$4=0,0,(AS8*AS$4/12))</f>
        <v>0</v>
      </c>
      <c r="AU8" s="184"/>
      <c r="AV8" s="49">
        <f t="shared" ref="AV8:AV71" si="26">IF(AW$4=0,0,(AU8/AW$4))</f>
        <v>0</v>
      </c>
      <c r="AW8" s="50">
        <f t="shared" ref="AW8:AW71" si="27">IF(AW$4=0,0,(AV8*AV$4/12))</f>
        <v>0</v>
      </c>
      <c r="AX8" s="184"/>
      <c r="AY8" s="49">
        <f t="shared" ref="AY8:AY71" si="28">IF(AZ$4=0,0,(AX8/AZ$4))</f>
        <v>0</v>
      </c>
      <c r="AZ8" s="50">
        <f t="shared" ref="AZ8:AZ71" si="29">IF(AZ$4=0,0,(AY8*AY$4/12))</f>
        <v>0</v>
      </c>
      <c r="BA8" s="51">
        <f t="shared" ref="BA8" si="30">+AH8+AK8+AN8+AQ8+AT8+AW8+AZ8</f>
        <v>0</v>
      </c>
    </row>
    <row r="9" spans="1:53">
      <c r="A9" s="32">
        <v>21</v>
      </c>
      <c r="B9" s="61"/>
      <c r="C9" s="33"/>
      <c r="D9" s="34"/>
      <c r="E9" s="35"/>
      <c r="F9" s="36"/>
      <c r="G9" s="72"/>
      <c r="H9" s="71"/>
      <c r="I9" s="73">
        <f>IF(H9=Tablas!$B$5,Tablas!$C$5,VLOOKUP(H9,Tablas!$B$5:$D$40,2,FALSE))</f>
        <v>1</v>
      </c>
      <c r="J9" s="70">
        <f>IF(I9=0,"",VLOOKUP(I9,Tablas!$C$5:$D$40,2,FALSE))</f>
        <v>0</v>
      </c>
      <c r="K9" s="37" t="str">
        <f t="shared" ref="K9:K72" si="31">IF(G9=0,"0",F9/G9)</f>
        <v>0</v>
      </c>
      <c r="L9" s="38">
        <f t="shared" ref="L9:L40" si="32">IF($X9=3,$K9,0)+IF($X9=4,$K9,0)+IF($X9=5,$K9,0)+IF($X9=6,$K9,0)+IF($X9=7,$K9,0)+IF($X9=10,$K9*2,0)+IF($X9=12,$K9*2,0)+IF($X9=14,$K9*2,0)+IF($X9=21,$K9*3,0)+IF($X9&lt;=1,$K9*$J9/21.75,0)+IF($X9=15,$K9*3,0)+IF($X9=42,$K9*6,0)+IF($X9=28,$K9*4,0)</f>
        <v>0</v>
      </c>
      <c r="M9" s="38">
        <f t="shared" ref="M9:M40" si="33">IF($X9=2,$K9,0)+IF($X9=4,$K9,0)+IF($X9=5,$K9,0)+IF($X9=6,$K9,0)+IF($X9=7,$K9,0)+IF($X9=10,$K9*2,0)+IF($X9=12,$K9*2,0)+IF($X9=14,$K9*2,0)+IF($X9=15,$K9*3,0)+IF($X9=21,$K9*3,0)+IF($X9&lt;=1,$K9*$J9/21.75,0)+IF($X9=42,$K9*6,0)+IF($X9=28,$K9*4,0)</f>
        <v>0</v>
      </c>
      <c r="N9" s="38">
        <f t="shared" ref="N9:N40" si="34">IF($X9=3,$K9,0)+IF($X9=4,$K9,0)+IF($X9=5,$K9,0)+IF($X9=6,$K9,0)+IF($X9=7,$K9,0)+IF($X9=10,$K9*2,0)+IF($X9=12,$K9*2,0)+IF($X9=14,$K9*2,0)+IF($X9=21,$K9*3,0)+IF($X9&lt;=1,$K9*$J9/21.75,0)+IF($X9=15,$K9*3,0)+IF($X9=42,$K9*6,0)+IF($X9=28,$K9*4,0)</f>
        <v>0</v>
      </c>
      <c r="O9" s="38">
        <f t="shared" ref="O9:O40" si="35">IF($X9=2,$K9,0)+IF($X9=4,$K9,0)+IF($X9=5,$K9,0)+IF($X9=6,$K9,0)+IF($X9=7,$K9,0)+IF($X9=10,$K9*2,0)+IF($X9=12,$K9*2,0)+IF($X9=14,$K9*2,0)+IF($X9=15,$K9*3,0)+IF($X9=21,$K9*3,0)+IF($X9&lt;=1,$K9*$J9/21.75,0)+IF($X9=42,$K9*6,0)+IF($X9=28,$K9*4,0)</f>
        <v>0</v>
      </c>
      <c r="P9" s="38">
        <f t="shared" ref="P9:P40" si="36">IF($X9=3,$K9,0)+IF($X9=4,$K9,0)+IF($X9=5,$K9,0)+IF($X9=6,$K9,0)+IF($X9=7,$K9,0)+IF($X9=10,$K9*2,0)+IF($X9=12,$K9*2,0)+IF($X9=14,$K9*2,0)+IF($X9=21,$K9*3,0)+IF($X9&lt;=1,$K9*$J9/21.75,0)+IF($X9=15,$K9*3,0)+IF($X9=42,$K9*6,0)+IF($X9=28,$K9*4,0)</f>
        <v>0</v>
      </c>
      <c r="Q9" s="39">
        <v>1</v>
      </c>
      <c r="R9" s="40">
        <f t="shared" ref="R9:R23" si="37">(IF($X9=6,$K9,)+IF($X9=7,$K9,)+IF($X9=12,$K9*2,)+IF($X9=18,$K9*3,)+IF($X9=28,$K9*4,0)+IF($X9=21,$K9*3,)+IF($X9=42,$K9*6,0)+IF($X9=14,$K9*2,))*Q9</f>
        <v>0</v>
      </c>
      <c r="S9" s="39">
        <v>1</v>
      </c>
      <c r="T9" s="41">
        <f t="shared" ref="T9:T23" si="38">(IF($X9=7,$K9,)+IF($X9=21,$K9*3,)+IF($X9=42,$K9*6,0)+IF($X9=28,$K9*4,0)+IF($X9=14,$K9*2,))*S9</f>
        <v>0</v>
      </c>
      <c r="U9" s="42">
        <f t="shared" ref="U9:U16" si="39">SUM(+L9+M9+N9+O9+P9+R9+T9)</f>
        <v>0</v>
      </c>
      <c r="V9" s="43">
        <f t="shared" ref="V9:V16" si="40">+U9*4.345</f>
        <v>0</v>
      </c>
      <c r="W9" s="44">
        <f t="shared" ref="W9:W16" si="41">IF(V9="","",$W$4*V9)</f>
        <v>0</v>
      </c>
      <c r="X9" s="45">
        <f t="shared" ref="X9:X40" si="42">ROUND(J9/4.3452380952381,1)</f>
        <v>0</v>
      </c>
      <c r="Y9" s="46" t="s">
        <v>0</v>
      </c>
      <c r="Z9" s="39">
        <v>1</v>
      </c>
      <c r="AA9" s="47">
        <f t="shared" ref="AA9:AA16" si="43">+IF($Y9="M",$U9,IF($Y9="MT",$U9/2,IF(Y9="MN",$U9/2,IF($Y9="MTN",$U9/3,0))))*Z9</f>
        <v>0</v>
      </c>
      <c r="AB9" s="39">
        <v>1</v>
      </c>
      <c r="AC9" s="47">
        <f t="shared" ref="AC9:AC16" si="44">+IF($Y9="T",$U9,IF($Y9="MT",$U9/2,IF($Y9="TN",$U9/2,IF($Y9="MTN",$U9/3,0))))*AB9</f>
        <v>0</v>
      </c>
      <c r="AD9" s="39">
        <v>1</v>
      </c>
      <c r="AE9" s="47">
        <f t="shared" ref="AE9:AE16" si="45">+IF($Y9="N",$U9,IF($Y9="MN",$U9/2,IF($Y9="TN",$U9/2,IF($Y9="MTN",$U9/3,0))))*AD9</f>
        <v>0</v>
      </c>
      <c r="AF9" s="184"/>
      <c r="AG9" s="49">
        <f t="shared" si="16"/>
        <v>0</v>
      </c>
      <c r="AH9" s="50">
        <f t="shared" si="17"/>
        <v>0</v>
      </c>
      <c r="AI9" s="184"/>
      <c r="AJ9" s="49">
        <f t="shared" si="18"/>
        <v>0</v>
      </c>
      <c r="AK9" s="50">
        <f t="shared" si="19"/>
        <v>0</v>
      </c>
      <c r="AL9" s="184"/>
      <c r="AM9" s="49">
        <f t="shared" si="20"/>
        <v>0</v>
      </c>
      <c r="AN9" s="50">
        <f t="shared" si="21"/>
        <v>0</v>
      </c>
      <c r="AO9" s="184"/>
      <c r="AP9" s="49">
        <f t="shared" si="22"/>
        <v>0</v>
      </c>
      <c r="AQ9" s="50">
        <f t="shared" si="23"/>
        <v>0</v>
      </c>
      <c r="AR9" s="62"/>
      <c r="AS9" s="49">
        <f t="shared" si="24"/>
        <v>0</v>
      </c>
      <c r="AT9" s="50">
        <f t="shared" si="25"/>
        <v>0</v>
      </c>
      <c r="AU9" s="184"/>
      <c r="AV9" s="49">
        <f t="shared" si="26"/>
        <v>0</v>
      </c>
      <c r="AW9" s="50">
        <f t="shared" si="27"/>
        <v>0</v>
      </c>
      <c r="AX9" s="184"/>
      <c r="AY9" s="49">
        <f t="shared" si="28"/>
        <v>0</v>
      </c>
      <c r="AZ9" s="50">
        <f t="shared" si="29"/>
        <v>0</v>
      </c>
      <c r="BA9" s="51">
        <f t="shared" ref="BA9:BA16" si="46">+AH9+AK9+AN9+AQ9+AT9+AW9+AZ9</f>
        <v>0</v>
      </c>
    </row>
    <row r="10" spans="1:53">
      <c r="A10" s="32">
        <v>21</v>
      </c>
      <c r="B10" s="61"/>
      <c r="C10" s="33"/>
      <c r="D10" s="34"/>
      <c r="E10" s="35"/>
      <c r="F10" s="36"/>
      <c r="G10" s="72"/>
      <c r="H10" s="71"/>
      <c r="I10" s="73">
        <f>IF(H10=Tablas!$B$5,Tablas!$C$5,VLOOKUP(H10,Tablas!$B$5:$D$40,2,FALSE))</f>
        <v>1</v>
      </c>
      <c r="J10" s="70">
        <f>IF(I10=0,"",VLOOKUP(I10,Tablas!$C$5:$D$40,2,FALSE))</f>
        <v>0</v>
      </c>
      <c r="K10" s="37" t="str">
        <f t="shared" si="31"/>
        <v>0</v>
      </c>
      <c r="L10" s="38">
        <f t="shared" si="32"/>
        <v>0</v>
      </c>
      <c r="M10" s="38">
        <f t="shared" si="33"/>
        <v>0</v>
      </c>
      <c r="N10" s="38">
        <f t="shared" si="34"/>
        <v>0</v>
      </c>
      <c r="O10" s="38">
        <f t="shared" si="35"/>
        <v>0</v>
      </c>
      <c r="P10" s="38">
        <f t="shared" si="36"/>
        <v>0</v>
      </c>
      <c r="Q10" s="39">
        <v>1</v>
      </c>
      <c r="R10" s="40">
        <f t="shared" si="37"/>
        <v>0</v>
      </c>
      <c r="S10" s="39">
        <v>1</v>
      </c>
      <c r="T10" s="41">
        <f t="shared" si="38"/>
        <v>0</v>
      </c>
      <c r="U10" s="42">
        <f t="shared" si="39"/>
        <v>0</v>
      </c>
      <c r="V10" s="43">
        <f t="shared" si="40"/>
        <v>0</v>
      </c>
      <c r="W10" s="44">
        <f t="shared" si="41"/>
        <v>0</v>
      </c>
      <c r="X10" s="45">
        <f t="shared" si="42"/>
        <v>0</v>
      </c>
      <c r="Y10" s="46" t="s">
        <v>0</v>
      </c>
      <c r="Z10" s="39">
        <v>1</v>
      </c>
      <c r="AA10" s="47">
        <f t="shared" si="43"/>
        <v>0</v>
      </c>
      <c r="AB10" s="39">
        <v>1</v>
      </c>
      <c r="AC10" s="47">
        <f t="shared" si="44"/>
        <v>0</v>
      </c>
      <c r="AD10" s="39">
        <v>1</v>
      </c>
      <c r="AE10" s="47">
        <f t="shared" si="45"/>
        <v>0</v>
      </c>
      <c r="AF10" s="184"/>
      <c r="AG10" s="49">
        <f t="shared" si="16"/>
        <v>0</v>
      </c>
      <c r="AH10" s="50">
        <f t="shared" si="17"/>
        <v>0</v>
      </c>
      <c r="AI10" s="184"/>
      <c r="AJ10" s="49">
        <f t="shared" si="18"/>
        <v>0</v>
      </c>
      <c r="AK10" s="50">
        <f t="shared" si="19"/>
        <v>0</v>
      </c>
      <c r="AL10" s="184"/>
      <c r="AM10" s="49">
        <f t="shared" si="20"/>
        <v>0</v>
      </c>
      <c r="AN10" s="50">
        <f t="shared" si="21"/>
        <v>0</v>
      </c>
      <c r="AO10" s="184"/>
      <c r="AP10" s="49">
        <f t="shared" si="22"/>
        <v>0</v>
      </c>
      <c r="AQ10" s="50">
        <f t="shared" si="23"/>
        <v>0</v>
      </c>
      <c r="AR10" s="62"/>
      <c r="AS10" s="49">
        <f t="shared" si="24"/>
        <v>0</v>
      </c>
      <c r="AT10" s="50">
        <f t="shared" si="25"/>
        <v>0</v>
      </c>
      <c r="AU10" s="184"/>
      <c r="AV10" s="49">
        <f t="shared" si="26"/>
        <v>0</v>
      </c>
      <c r="AW10" s="50">
        <f t="shared" si="27"/>
        <v>0</v>
      </c>
      <c r="AX10" s="184"/>
      <c r="AY10" s="49">
        <f t="shared" si="28"/>
        <v>0</v>
      </c>
      <c r="AZ10" s="50">
        <f t="shared" si="29"/>
        <v>0</v>
      </c>
      <c r="BA10" s="51">
        <f t="shared" si="46"/>
        <v>0</v>
      </c>
    </row>
    <row r="11" spans="1:53">
      <c r="A11" s="32"/>
      <c r="B11" s="61"/>
      <c r="C11" s="33"/>
      <c r="D11" s="34"/>
      <c r="E11" s="35"/>
      <c r="F11" s="36"/>
      <c r="G11" s="72"/>
      <c r="H11" s="71"/>
      <c r="I11" s="73">
        <f>IF(H11=Tablas!$B$5,Tablas!$C$5,VLOOKUP(H11,Tablas!$B$5:$D$40,2,FALSE))</f>
        <v>1</v>
      </c>
      <c r="J11" s="70">
        <f>IF(I11=0,"",VLOOKUP(I11,Tablas!$C$5:$D$40,2,FALSE))</f>
        <v>0</v>
      </c>
      <c r="K11" s="37" t="str">
        <f t="shared" si="31"/>
        <v>0</v>
      </c>
      <c r="L11" s="38">
        <f t="shared" si="32"/>
        <v>0</v>
      </c>
      <c r="M11" s="38">
        <f t="shared" si="33"/>
        <v>0</v>
      </c>
      <c r="N11" s="38">
        <f t="shared" si="34"/>
        <v>0</v>
      </c>
      <c r="O11" s="38">
        <f t="shared" si="35"/>
        <v>0</v>
      </c>
      <c r="P11" s="38">
        <f t="shared" si="36"/>
        <v>0</v>
      </c>
      <c r="Q11" s="39">
        <v>1</v>
      </c>
      <c r="R11" s="40">
        <f t="shared" si="37"/>
        <v>0</v>
      </c>
      <c r="S11" s="39">
        <v>1</v>
      </c>
      <c r="T11" s="41">
        <f t="shared" si="38"/>
        <v>0</v>
      </c>
      <c r="U11" s="42">
        <f t="shared" si="39"/>
        <v>0</v>
      </c>
      <c r="V11" s="43">
        <f t="shared" si="40"/>
        <v>0</v>
      </c>
      <c r="W11" s="44">
        <f t="shared" si="41"/>
        <v>0</v>
      </c>
      <c r="X11" s="45">
        <f t="shared" si="42"/>
        <v>0</v>
      </c>
      <c r="Y11" s="46" t="s">
        <v>0</v>
      </c>
      <c r="Z11" s="39">
        <v>1</v>
      </c>
      <c r="AA11" s="47">
        <f t="shared" si="43"/>
        <v>0</v>
      </c>
      <c r="AB11" s="39">
        <v>1</v>
      </c>
      <c r="AC11" s="47">
        <f t="shared" si="44"/>
        <v>0</v>
      </c>
      <c r="AD11" s="39">
        <v>1</v>
      </c>
      <c r="AE11" s="47">
        <f t="shared" si="45"/>
        <v>0</v>
      </c>
      <c r="AF11" s="184"/>
      <c r="AG11" s="49">
        <f t="shared" si="16"/>
        <v>0</v>
      </c>
      <c r="AH11" s="50">
        <f t="shared" si="17"/>
        <v>0</v>
      </c>
      <c r="AI11" s="184"/>
      <c r="AJ11" s="49">
        <f t="shared" si="18"/>
        <v>0</v>
      </c>
      <c r="AK11" s="50">
        <f t="shared" si="19"/>
        <v>0</v>
      </c>
      <c r="AL11" s="184"/>
      <c r="AM11" s="49">
        <f t="shared" si="20"/>
        <v>0</v>
      </c>
      <c r="AN11" s="50">
        <f t="shared" si="21"/>
        <v>0</v>
      </c>
      <c r="AO11" s="184"/>
      <c r="AP11" s="49">
        <f t="shared" si="22"/>
        <v>0</v>
      </c>
      <c r="AQ11" s="50">
        <f t="shared" si="23"/>
        <v>0</v>
      </c>
      <c r="AR11" s="62"/>
      <c r="AS11" s="49">
        <f t="shared" si="24"/>
        <v>0</v>
      </c>
      <c r="AT11" s="50">
        <f t="shared" si="25"/>
        <v>0</v>
      </c>
      <c r="AU11" s="184"/>
      <c r="AV11" s="49">
        <f t="shared" si="26"/>
        <v>0</v>
      </c>
      <c r="AW11" s="50">
        <f t="shared" si="27"/>
        <v>0</v>
      </c>
      <c r="AX11" s="184"/>
      <c r="AY11" s="49">
        <f t="shared" si="28"/>
        <v>0</v>
      </c>
      <c r="AZ11" s="50">
        <f t="shared" si="29"/>
        <v>0</v>
      </c>
      <c r="BA11" s="51">
        <f t="shared" si="46"/>
        <v>0</v>
      </c>
    </row>
    <row r="12" spans="1:53">
      <c r="A12" s="32"/>
      <c r="B12" s="61"/>
      <c r="C12" s="33"/>
      <c r="D12" s="34"/>
      <c r="E12" s="35"/>
      <c r="F12" s="36"/>
      <c r="G12" s="72"/>
      <c r="H12" s="71"/>
      <c r="I12" s="73">
        <f>IF(H12=Tablas!$B$5,Tablas!$C$5,VLOOKUP(H12,Tablas!$B$5:$D$40,2,FALSE))</f>
        <v>1</v>
      </c>
      <c r="J12" s="70">
        <f>IF(I12=0,"",VLOOKUP(I12,Tablas!$C$5:$D$40,2,FALSE))</f>
        <v>0</v>
      </c>
      <c r="K12" s="37" t="str">
        <f t="shared" si="31"/>
        <v>0</v>
      </c>
      <c r="L12" s="38">
        <f t="shared" si="32"/>
        <v>0</v>
      </c>
      <c r="M12" s="38">
        <f t="shared" si="33"/>
        <v>0</v>
      </c>
      <c r="N12" s="38">
        <f t="shared" si="34"/>
        <v>0</v>
      </c>
      <c r="O12" s="38">
        <f t="shared" si="35"/>
        <v>0</v>
      </c>
      <c r="P12" s="38">
        <f t="shared" si="36"/>
        <v>0</v>
      </c>
      <c r="Q12" s="39">
        <v>1</v>
      </c>
      <c r="R12" s="40">
        <f t="shared" si="37"/>
        <v>0</v>
      </c>
      <c r="S12" s="39">
        <v>1</v>
      </c>
      <c r="T12" s="41">
        <f t="shared" si="38"/>
        <v>0</v>
      </c>
      <c r="U12" s="42">
        <f t="shared" si="39"/>
        <v>0</v>
      </c>
      <c r="V12" s="43">
        <f t="shared" si="40"/>
        <v>0</v>
      </c>
      <c r="W12" s="44">
        <f t="shared" si="41"/>
        <v>0</v>
      </c>
      <c r="X12" s="45">
        <f t="shared" si="42"/>
        <v>0</v>
      </c>
      <c r="Y12" s="46" t="s">
        <v>0</v>
      </c>
      <c r="Z12" s="39">
        <v>1</v>
      </c>
      <c r="AA12" s="47">
        <f t="shared" si="43"/>
        <v>0</v>
      </c>
      <c r="AB12" s="39">
        <v>1</v>
      </c>
      <c r="AC12" s="47">
        <f t="shared" si="44"/>
        <v>0</v>
      </c>
      <c r="AD12" s="39">
        <v>1</v>
      </c>
      <c r="AE12" s="47">
        <f t="shared" si="45"/>
        <v>0</v>
      </c>
      <c r="AF12" s="184"/>
      <c r="AG12" s="49">
        <f t="shared" si="16"/>
        <v>0</v>
      </c>
      <c r="AH12" s="50">
        <f t="shared" si="17"/>
        <v>0</v>
      </c>
      <c r="AI12" s="184"/>
      <c r="AJ12" s="49">
        <f t="shared" si="18"/>
        <v>0</v>
      </c>
      <c r="AK12" s="50">
        <f t="shared" si="19"/>
        <v>0</v>
      </c>
      <c r="AL12" s="184"/>
      <c r="AM12" s="49">
        <f t="shared" si="20"/>
        <v>0</v>
      </c>
      <c r="AN12" s="50">
        <f t="shared" si="21"/>
        <v>0</v>
      </c>
      <c r="AO12" s="184"/>
      <c r="AP12" s="49">
        <f t="shared" si="22"/>
        <v>0</v>
      </c>
      <c r="AQ12" s="50">
        <f t="shared" si="23"/>
        <v>0</v>
      </c>
      <c r="AR12" s="62"/>
      <c r="AS12" s="49">
        <f t="shared" si="24"/>
        <v>0</v>
      </c>
      <c r="AT12" s="50">
        <f t="shared" si="25"/>
        <v>0</v>
      </c>
      <c r="AU12" s="184"/>
      <c r="AV12" s="49">
        <f t="shared" si="26"/>
        <v>0</v>
      </c>
      <c r="AW12" s="50">
        <f t="shared" si="27"/>
        <v>0</v>
      </c>
      <c r="AX12" s="184"/>
      <c r="AY12" s="49">
        <f t="shared" si="28"/>
        <v>0</v>
      </c>
      <c r="AZ12" s="50">
        <f t="shared" si="29"/>
        <v>0</v>
      </c>
      <c r="BA12" s="51">
        <f t="shared" si="46"/>
        <v>0</v>
      </c>
    </row>
    <row r="13" spans="1:53">
      <c r="A13" s="32"/>
      <c r="B13" s="61"/>
      <c r="C13" s="33"/>
      <c r="D13" s="34"/>
      <c r="E13" s="35"/>
      <c r="F13" s="36"/>
      <c r="G13" s="72"/>
      <c r="H13" s="71"/>
      <c r="I13" s="73">
        <f>IF(H13=Tablas!$B$5,Tablas!$C$5,VLOOKUP(H13,Tablas!$B$5:$D$40,2,FALSE))</f>
        <v>1</v>
      </c>
      <c r="J13" s="70">
        <f>IF(I13=0,"",VLOOKUP(I13,Tablas!$C$5:$D$40,2,FALSE))</f>
        <v>0</v>
      </c>
      <c r="K13" s="37" t="str">
        <f t="shared" si="31"/>
        <v>0</v>
      </c>
      <c r="L13" s="38">
        <f t="shared" si="32"/>
        <v>0</v>
      </c>
      <c r="M13" s="38">
        <f t="shared" si="33"/>
        <v>0</v>
      </c>
      <c r="N13" s="38">
        <f t="shared" si="34"/>
        <v>0</v>
      </c>
      <c r="O13" s="38">
        <f t="shared" si="35"/>
        <v>0</v>
      </c>
      <c r="P13" s="38">
        <f t="shared" si="36"/>
        <v>0</v>
      </c>
      <c r="Q13" s="39">
        <v>1</v>
      </c>
      <c r="R13" s="40">
        <f t="shared" si="37"/>
        <v>0</v>
      </c>
      <c r="S13" s="39">
        <v>1</v>
      </c>
      <c r="T13" s="41">
        <f t="shared" si="38"/>
        <v>0</v>
      </c>
      <c r="U13" s="42">
        <f t="shared" si="39"/>
        <v>0</v>
      </c>
      <c r="V13" s="43">
        <f t="shared" si="40"/>
        <v>0</v>
      </c>
      <c r="W13" s="44">
        <f t="shared" si="41"/>
        <v>0</v>
      </c>
      <c r="X13" s="45">
        <f t="shared" si="42"/>
        <v>0</v>
      </c>
      <c r="Y13" s="46" t="s">
        <v>0</v>
      </c>
      <c r="Z13" s="39">
        <v>1</v>
      </c>
      <c r="AA13" s="47">
        <f t="shared" si="43"/>
        <v>0</v>
      </c>
      <c r="AB13" s="39">
        <v>1</v>
      </c>
      <c r="AC13" s="47">
        <f t="shared" si="44"/>
        <v>0</v>
      </c>
      <c r="AD13" s="39">
        <v>1</v>
      </c>
      <c r="AE13" s="47">
        <f t="shared" si="45"/>
        <v>0</v>
      </c>
      <c r="AF13" s="184"/>
      <c r="AG13" s="49">
        <f t="shared" si="16"/>
        <v>0</v>
      </c>
      <c r="AH13" s="50">
        <f t="shared" si="17"/>
        <v>0</v>
      </c>
      <c r="AI13" s="184"/>
      <c r="AJ13" s="49">
        <f t="shared" si="18"/>
        <v>0</v>
      </c>
      <c r="AK13" s="50">
        <f t="shared" si="19"/>
        <v>0</v>
      </c>
      <c r="AL13" s="184"/>
      <c r="AM13" s="49">
        <f t="shared" si="20"/>
        <v>0</v>
      </c>
      <c r="AN13" s="50">
        <f t="shared" si="21"/>
        <v>0</v>
      </c>
      <c r="AO13" s="184"/>
      <c r="AP13" s="49">
        <f t="shared" si="22"/>
        <v>0</v>
      </c>
      <c r="AQ13" s="50">
        <f t="shared" si="23"/>
        <v>0</v>
      </c>
      <c r="AR13" s="62"/>
      <c r="AS13" s="49">
        <f t="shared" si="24"/>
        <v>0</v>
      </c>
      <c r="AT13" s="50">
        <f t="shared" si="25"/>
        <v>0</v>
      </c>
      <c r="AU13" s="184"/>
      <c r="AV13" s="49">
        <f t="shared" si="26"/>
        <v>0</v>
      </c>
      <c r="AW13" s="50">
        <f t="shared" si="27"/>
        <v>0</v>
      </c>
      <c r="AX13" s="184"/>
      <c r="AY13" s="49">
        <f t="shared" si="28"/>
        <v>0</v>
      </c>
      <c r="AZ13" s="50">
        <f t="shared" si="29"/>
        <v>0</v>
      </c>
      <c r="BA13" s="51">
        <f t="shared" si="46"/>
        <v>0</v>
      </c>
    </row>
    <row r="14" spans="1:53">
      <c r="A14" s="32"/>
      <c r="B14" s="61"/>
      <c r="C14" s="33"/>
      <c r="D14" s="34"/>
      <c r="E14" s="35"/>
      <c r="F14" s="36"/>
      <c r="G14" s="72"/>
      <c r="H14" s="71"/>
      <c r="I14" s="73">
        <f>IF(H14=Tablas!$B$5,Tablas!$C$5,VLOOKUP(H14,Tablas!$B$5:$D$40,2,FALSE))</f>
        <v>1</v>
      </c>
      <c r="J14" s="70">
        <f>IF(I14=0,"",VLOOKUP(I14,Tablas!$C$5:$D$40,2,FALSE))</f>
        <v>0</v>
      </c>
      <c r="K14" s="37" t="str">
        <f t="shared" si="31"/>
        <v>0</v>
      </c>
      <c r="L14" s="38">
        <f t="shared" si="32"/>
        <v>0</v>
      </c>
      <c r="M14" s="38">
        <f t="shared" si="33"/>
        <v>0</v>
      </c>
      <c r="N14" s="38">
        <f t="shared" si="34"/>
        <v>0</v>
      </c>
      <c r="O14" s="38">
        <f t="shared" si="35"/>
        <v>0</v>
      </c>
      <c r="P14" s="38">
        <f t="shared" si="36"/>
        <v>0</v>
      </c>
      <c r="Q14" s="39">
        <v>1</v>
      </c>
      <c r="R14" s="40">
        <f t="shared" si="37"/>
        <v>0</v>
      </c>
      <c r="S14" s="39">
        <v>1</v>
      </c>
      <c r="T14" s="41">
        <f t="shared" si="38"/>
        <v>0</v>
      </c>
      <c r="U14" s="42">
        <f t="shared" si="39"/>
        <v>0</v>
      </c>
      <c r="V14" s="43">
        <f t="shared" si="40"/>
        <v>0</v>
      </c>
      <c r="W14" s="44">
        <f t="shared" si="41"/>
        <v>0</v>
      </c>
      <c r="X14" s="45">
        <f t="shared" si="42"/>
        <v>0</v>
      </c>
      <c r="Y14" s="46" t="s">
        <v>0</v>
      </c>
      <c r="Z14" s="39">
        <v>1</v>
      </c>
      <c r="AA14" s="47">
        <f t="shared" si="43"/>
        <v>0</v>
      </c>
      <c r="AB14" s="39">
        <v>1</v>
      </c>
      <c r="AC14" s="47">
        <f t="shared" si="44"/>
        <v>0</v>
      </c>
      <c r="AD14" s="39">
        <v>1</v>
      </c>
      <c r="AE14" s="47">
        <f t="shared" si="45"/>
        <v>0</v>
      </c>
      <c r="AF14" s="184"/>
      <c r="AG14" s="49">
        <f t="shared" si="16"/>
        <v>0</v>
      </c>
      <c r="AH14" s="50">
        <f t="shared" si="17"/>
        <v>0</v>
      </c>
      <c r="AI14" s="184"/>
      <c r="AJ14" s="49">
        <f t="shared" si="18"/>
        <v>0</v>
      </c>
      <c r="AK14" s="50">
        <f t="shared" si="19"/>
        <v>0</v>
      </c>
      <c r="AL14" s="184"/>
      <c r="AM14" s="49">
        <f t="shared" si="20"/>
        <v>0</v>
      </c>
      <c r="AN14" s="50">
        <f t="shared" si="21"/>
        <v>0</v>
      </c>
      <c r="AO14" s="184"/>
      <c r="AP14" s="49">
        <f t="shared" si="22"/>
        <v>0</v>
      </c>
      <c r="AQ14" s="50">
        <f t="shared" si="23"/>
        <v>0</v>
      </c>
      <c r="AR14" s="62"/>
      <c r="AS14" s="49">
        <f t="shared" si="24"/>
        <v>0</v>
      </c>
      <c r="AT14" s="50">
        <f t="shared" si="25"/>
        <v>0</v>
      </c>
      <c r="AU14" s="184"/>
      <c r="AV14" s="49">
        <f t="shared" si="26"/>
        <v>0</v>
      </c>
      <c r="AW14" s="50">
        <f t="shared" si="27"/>
        <v>0</v>
      </c>
      <c r="AX14" s="184"/>
      <c r="AY14" s="49">
        <f t="shared" si="28"/>
        <v>0</v>
      </c>
      <c r="AZ14" s="50">
        <f t="shared" si="29"/>
        <v>0</v>
      </c>
      <c r="BA14" s="51">
        <f t="shared" si="46"/>
        <v>0</v>
      </c>
    </row>
    <row r="15" spans="1:53">
      <c r="A15" s="32"/>
      <c r="B15" s="61"/>
      <c r="C15" s="33"/>
      <c r="D15" s="34"/>
      <c r="E15" s="35"/>
      <c r="F15" s="36"/>
      <c r="G15" s="72"/>
      <c r="H15" s="71"/>
      <c r="I15" s="73">
        <f>IF(H15=Tablas!$B$5,Tablas!$C$5,VLOOKUP(H15,Tablas!$B$5:$D$40,2,FALSE))</f>
        <v>1</v>
      </c>
      <c r="J15" s="70">
        <f>IF(I15=0,"",VLOOKUP(I15,Tablas!$C$5:$D$40,2,FALSE))</f>
        <v>0</v>
      </c>
      <c r="K15" s="37" t="str">
        <f t="shared" si="31"/>
        <v>0</v>
      </c>
      <c r="L15" s="38">
        <f t="shared" si="32"/>
        <v>0</v>
      </c>
      <c r="M15" s="38">
        <f t="shared" si="33"/>
        <v>0</v>
      </c>
      <c r="N15" s="38">
        <f t="shared" si="34"/>
        <v>0</v>
      </c>
      <c r="O15" s="38">
        <f t="shared" si="35"/>
        <v>0</v>
      </c>
      <c r="P15" s="38">
        <f t="shared" si="36"/>
        <v>0</v>
      </c>
      <c r="Q15" s="39">
        <v>1</v>
      </c>
      <c r="R15" s="40">
        <f t="shared" si="37"/>
        <v>0</v>
      </c>
      <c r="S15" s="39">
        <v>1</v>
      </c>
      <c r="T15" s="41">
        <f t="shared" si="38"/>
        <v>0</v>
      </c>
      <c r="U15" s="42">
        <f t="shared" si="39"/>
        <v>0</v>
      </c>
      <c r="V15" s="43">
        <f t="shared" si="40"/>
        <v>0</v>
      </c>
      <c r="W15" s="44">
        <f t="shared" si="41"/>
        <v>0</v>
      </c>
      <c r="X15" s="45">
        <f t="shared" si="42"/>
        <v>0</v>
      </c>
      <c r="Y15" s="46" t="s">
        <v>0</v>
      </c>
      <c r="Z15" s="39">
        <v>1</v>
      </c>
      <c r="AA15" s="47">
        <f t="shared" si="43"/>
        <v>0</v>
      </c>
      <c r="AB15" s="39">
        <v>1</v>
      </c>
      <c r="AC15" s="47">
        <f t="shared" si="44"/>
        <v>0</v>
      </c>
      <c r="AD15" s="39">
        <v>1</v>
      </c>
      <c r="AE15" s="47">
        <f t="shared" si="45"/>
        <v>0</v>
      </c>
      <c r="AF15" s="184"/>
      <c r="AG15" s="49">
        <f t="shared" si="16"/>
        <v>0</v>
      </c>
      <c r="AH15" s="50">
        <f t="shared" si="17"/>
        <v>0</v>
      </c>
      <c r="AI15" s="184"/>
      <c r="AJ15" s="49">
        <f t="shared" si="18"/>
        <v>0</v>
      </c>
      <c r="AK15" s="50">
        <f t="shared" si="19"/>
        <v>0</v>
      </c>
      <c r="AL15" s="184"/>
      <c r="AM15" s="49">
        <f t="shared" si="20"/>
        <v>0</v>
      </c>
      <c r="AN15" s="50">
        <f t="shared" si="21"/>
        <v>0</v>
      </c>
      <c r="AO15" s="184"/>
      <c r="AP15" s="49">
        <f t="shared" si="22"/>
        <v>0</v>
      </c>
      <c r="AQ15" s="50">
        <f t="shared" si="23"/>
        <v>0</v>
      </c>
      <c r="AR15" s="62"/>
      <c r="AS15" s="49">
        <f t="shared" si="24"/>
        <v>0</v>
      </c>
      <c r="AT15" s="50">
        <f t="shared" si="25"/>
        <v>0</v>
      </c>
      <c r="AU15" s="184"/>
      <c r="AV15" s="49">
        <f t="shared" si="26"/>
        <v>0</v>
      </c>
      <c r="AW15" s="50">
        <f t="shared" si="27"/>
        <v>0</v>
      </c>
      <c r="AX15" s="184"/>
      <c r="AY15" s="49">
        <f t="shared" si="28"/>
        <v>0</v>
      </c>
      <c r="AZ15" s="50">
        <f t="shared" si="29"/>
        <v>0</v>
      </c>
      <c r="BA15" s="51">
        <f t="shared" si="46"/>
        <v>0</v>
      </c>
    </row>
    <row r="16" spans="1:53">
      <c r="A16" s="32"/>
      <c r="B16" s="61"/>
      <c r="C16" s="33"/>
      <c r="D16" s="34"/>
      <c r="E16" s="35"/>
      <c r="F16" s="36"/>
      <c r="G16" s="72"/>
      <c r="H16" s="71"/>
      <c r="I16" s="73">
        <f>IF(H16=Tablas!$B$5,Tablas!$C$5,VLOOKUP(H16,Tablas!$B$5:$D$40,2,FALSE))</f>
        <v>1</v>
      </c>
      <c r="J16" s="70">
        <f>IF(I16=0,"",VLOOKUP(I16,Tablas!$C$5:$D$40,2,FALSE))</f>
        <v>0</v>
      </c>
      <c r="K16" s="37" t="str">
        <f t="shared" si="31"/>
        <v>0</v>
      </c>
      <c r="L16" s="38">
        <f t="shared" si="32"/>
        <v>0</v>
      </c>
      <c r="M16" s="38">
        <f t="shared" si="33"/>
        <v>0</v>
      </c>
      <c r="N16" s="38">
        <f t="shared" si="34"/>
        <v>0</v>
      </c>
      <c r="O16" s="38">
        <f t="shared" si="35"/>
        <v>0</v>
      </c>
      <c r="P16" s="38">
        <f t="shared" si="36"/>
        <v>0</v>
      </c>
      <c r="Q16" s="39">
        <v>1</v>
      </c>
      <c r="R16" s="40">
        <f t="shared" si="37"/>
        <v>0</v>
      </c>
      <c r="S16" s="39">
        <v>1</v>
      </c>
      <c r="T16" s="41">
        <f t="shared" si="38"/>
        <v>0</v>
      </c>
      <c r="U16" s="42">
        <f t="shared" si="39"/>
        <v>0</v>
      </c>
      <c r="V16" s="43">
        <f t="shared" si="40"/>
        <v>0</v>
      </c>
      <c r="W16" s="44">
        <f t="shared" si="41"/>
        <v>0</v>
      </c>
      <c r="X16" s="45">
        <f t="shared" si="42"/>
        <v>0</v>
      </c>
      <c r="Y16" s="46" t="s">
        <v>0</v>
      </c>
      <c r="Z16" s="39">
        <v>1</v>
      </c>
      <c r="AA16" s="47">
        <f t="shared" si="43"/>
        <v>0</v>
      </c>
      <c r="AB16" s="39">
        <v>1</v>
      </c>
      <c r="AC16" s="47">
        <f t="shared" si="44"/>
        <v>0</v>
      </c>
      <c r="AD16" s="39">
        <v>1</v>
      </c>
      <c r="AE16" s="47">
        <f t="shared" si="45"/>
        <v>0</v>
      </c>
      <c r="AF16" s="184"/>
      <c r="AG16" s="49">
        <f t="shared" si="16"/>
        <v>0</v>
      </c>
      <c r="AH16" s="50">
        <f t="shared" si="17"/>
        <v>0</v>
      </c>
      <c r="AI16" s="184"/>
      <c r="AJ16" s="49">
        <f t="shared" si="18"/>
        <v>0</v>
      </c>
      <c r="AK16" s="50">
        <f t="shared" si="19"/>
        <v>0</v>
      </c>
      <c r="AL16" s="184"/>
      <c r="AM16" s="49">
        <f t="shared" si="20"/>
        <v>0</v>
      </c>
      <c r="AN16" s="50">
        <f t="shared" si="21"/>
        <v>0</v>
      </c>
      <c r="AO16" s="184"/>
      <c r="AP16" s="49">
        <f t="shared" si="22"/>
        <v>0</v>
      </c>
      <c r="AQ16" s="50">
        <f t="shared" si="23"/>
        <v>0</v>
      </c>
      <c r="AR16" s="62"/>
      <c r="AS16" s="49">
        <f t="shared" si="24"/>
        <v>0</v>
      </c>
      <c r="AT16" s="50">
        <f t="shared" si="25"/>
        <v>0</v>
      </c>
      <c r="AU16" s="184"/>
      <c r="AV16" s="49">
        <f t="shared" si="26"/>
        <v>0</v>
      </c>
      <c r="AW16" s="50">
        <f t="shared" si="27"/>
        <v>0</v>
      </c>
      <c r="AX16" s="184"/>
      <c r="AY16" s="49">
        <f t="shared" si="28"/>
        <v>0</v>
      </c>
      <c r="AZ16" s="50">
        <f t="shared" si="29"/>
        <v>0</v>
      </c>
      <c r="BA16" s="51">
        <f t="shared" si="46"/>
        <v>0</v>
      </c>
    </row>
    <row r="17" spans="1:53">
      <c r="A17" s="32"/>
      <c r="B17" s="61"/>
      <c r="C17" s="33"/>
      <c r="D17" s="34"/>
      <c r="E17" s="35"/>
      <c r="F17" s="36"/>
      <c r="G17" s="72"/>
      <c r="H17" s="71"/>
      <c r="I17" s="73">
        <f>IF(H17=Tablas!$B$5,Tablas!$C$5,VLOOKUP(H17,Tablas!$B$5:$D$40,2,FALSE))</f>
        <v>1</v>
      </c>
      <c r="J17" s="70">
        <f>IF(I17=0,"",VLOOKUP(I17,Tablas!$C$5:$D$40,2,FALSE))</f>
        <v>0</v>
      </c>
      <c r="K17" s="37" t="str">
        <f t="shared" si="31"/>
        <v>0</v>
      </c>
      <c r="L17" s="38">
        <f t="shared" si="32"/>
        <v>0</v>
      </c>
      <c r="M17" s="38">
        <f t="shared" si="33"/>
        <v>0</v>
      </c>
      <c r="N17" s="38">
        <f t="shared" si="34"/>
        <v>0</v>
      </c>
      <c r="O17" s="38">
        <f t="shared" si="35"/>
        <v>0</v>
      </c>
      <c r="P17" s="38">
        <f t="shared" si="36"/>
        <v>0</v>
      </c>
      <c r="Q17" s="39">
        <v>1</v>
      </c>
      <c r="R17" s="40">
        <f t="shared" si="37"/>
        <v>0</v>
      </c>
      <c r="S17" s="39">
        <v>1</v>
      </c>
      <c r="T17" s="41">
        <f t="shared" si="38"/>
        <v>0</v>
      </c>
      <c r="U17" s="42">
        <f t="shared" ref="U17:U35" si="47">SUM(+L17+M17+N17+O17+P17+R17+T17)</f>
        <v>0</v>
      </c>
      <c r="V17" s="43">
        <f t="shared" ref="V17:V35" si="48">+U17*4.345</f>
        <v>0</v>
      </c>
      <c r="W17" s="44">
        <f t="shared" ref="W17:W23" si="49">IF(V17="","",$W$4*V17)</f>
        <v>0</v>
      </c>
      <c r="X17" s="45">
        <f t="shared" si="42"/>
        <v>0</v>
      </c>
      <c r="Y17" s="46" t="s">
        <v>0</v>
      </c>
      <c r="Z17" s="39">
        <v>1</v>
      </c>
      <c r="AA17" s="47">
        <f t="shared" ref="AA17:AA23" si="50">+IF($Y17="M",$U17,IF($Y17="MT",$U17/2,IF(Y17="MN",$U17/2,IF($Y17="MTN",$U17/3,0))))*Z17</f>
        <v>0</v>
      </c>
      <c r="AB17" s="39">
        <v>1</v>
      </c>
      <c r="AC17" s="47">
        <f t="shared" ref="AC17:AC23" si="51">+IF($Y17="T",$U17,IF($Y17="MT",$U17/2,IF($Y17="TN",$U17/2,IF($Y17="MTN",$U17/3,0))))*AB17</f>
        <v>0</v>
      </c>
      <c r="AD17" s="39">
        <v>1</v>
      </c>
      <c r="AE17" s="47">
        <f t="shared" ref="AE17:AE23" si="52">+IF($Y17="N",$U17,IF($Y17="MN",$U17/2,IF($Y17="TN",$U17/2,IF($Y17="MTN",$U17/3,0))))*AD17</f>
        <v>0</v>
      </c>
      <c r="AF17" s="184"/>
      <c r="AG17" s="49">
        <f t="shared" si="16"/>
        <v>0</v>
      </c>
      <c r="AH17" s="50">
        <f t="shared" si="17"/>
        <v>0</v>
      </c>
      <c r="AI17" s="184"/>
      <c r="AJ17" s="49">
        <f t="shared" si="18"/>
        <v>0</v>
      </c>
      <c r="AK17" s="50">
        <f t="shared" si="19"/>
        <v>0</v>
      </c>
      <c r="AL17" s="184"/>
      <c r="AM17" s="49">
        <f t="shared" si="20"/>
        <v>0</v>
      </c>
      <c r="AN17" s="50">
        <f t="shared" si="21"/>
        <v>0</v>
      </c>
      <c r="AO17" s="184"/>
      <c r="AP17" s="49">
        <f t="shared" si="22"/>
        <v>0</v>
      </c>
      <c r="AQ17" s="50">
        <f t="shared" si="23"/>
        <v>0</v>
      </c>
      <c r="AR17" s="62"/>
      <c r="AS17" s="49">
        <f t="shared" si="24"/>
        <v>0</v>
      </c>
      <c r="AT17" s="50">
        <f t="shared" si="25"/>
        <v>0</v>
      </c>
      <c r="AU17" s="184"/>
      <c r="AV17" s="49">
        <f t="shared" si="26"/>
        <v>0</v>
      </c>
      <c r="AW17" s="50">
        <f t="shared" si="27"/>
        <v>0</v>
      </c>
      <c r="AX17" s="184"/>
      <c r="AY17" s="49">
        <f t="shared" si="28"/>
        <v>0</v>
      </c>
      <c r="AZ17" s="50">
        <f t="shared" si="29"/>
        <v>0</v>
      </c>
      <c r="BA17" s="51">
        <f t="shared" ref="BA17:BA35" si="53">+AH17+AK17+AN17+AQ17+AT17+AW17+AZ17</f>
        <v>0</v>
      </c>
    </row>
    <row r="18" spans="1:53">
      <c r="A18" s="32"/>
      <c r="B18" s="61"/>
      <c r="C18" s="33"/>
      <c r="D18" s="34"/>
      <c r="E18" s="35"/>
      <c r="F18" s="36"/>
      <c r="G18" s="72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si="31"/>
        <v>0</v>
      </c>
      <c r="L18" s="38">
        <f t="shared" si="32"/>
        <v>0</v>
      </c>
      <c r="M18" s="38">
        <f t="shared" si="33"/>
        <v>0</v>
      </c>
      <c r="N18" s="38">
        <f t="shared" si="34"/>
        <v>0</v>
      </c>
      <c r="O18" s="38">
        <f t="shared" si="35"/>
        <v>0</v>
      </c>
      <c r="P18" s="38">
        <f t="shared" si="36"/>
        <v>0</v>
      </c>
      <c r="Q18" s="39">
        <v>1</v>
      </c>
      <c r="R18" s="40">
        <f t="shared" si="37"/>
        <v>0</v>
      </c>
      <c r="S18" s="39">
        <v>1</v>
      </c>
      <c r="T18" s="41">
        <f t="shared" si="38"/>
        <v>0</v>
      </c>
      <c r="U18" s="42">
        <f t="shared" si="47"/>
        <v>0</v>
      </c>
      <c r="V18" s="43">
        <f t="shared" si="48"/>
        <v>0</v>
      </c>
      <c r="W18" s="44">
        <f t="shared" si="49"/>
        <v>0</v>
      </c>
      <c r="X18" s="45">
        <f t="shared" si="42"/>
        <v>0</v>
      </c>
      <c r="Y18" s="46" t="s">
        <v>0</v>
      </c>
      <c r="Z18" s="39">
        <v>1</v>
      </c>
      <c r="AA18" s="47">
        <f t="shared" si="50"/>
        <v>0</v>
      </c>
      <c r="AB18" s="39">
        <v>1</v>
      </c>
      <c r="AC18" s="47">
        <f t="shared" si="51"/>
        <v>0</v>
      </c>
      <c r="AD18" s="39">
        <v>1</v>
      </c>
      <c r="AE18" s="47">
        <f t="shared" si="52"/>
        <v>0</v>
      </c>
      <c r="AF18" s="184"/>
      <c r="AG18" s="49">
        <f t="shared" si="16"/>
        <v>0</v>
      </c>
      <c r="AH18" s="50">
        <f t="shared" si="17"/>
        <v>0</v>
      </c>
      <c r="AI18" s="184"/>
      <c r="AJ18" s="49">
        <f t="shared" si="18"/>
        <v>0</v>
      </c>
      <c r="AK18" s="50">
        <f t="shared" si="19"/>
        <v>0</v>
      </c>
      <c r="AL18" s="184"/>
      <c r="AM18" s="49">
        <f t="shared" si="20"/>
        <v>0</v>
      </c>
      <c r="AN18" s="50">
        <f t="shared" si="21"/>
        <v>0</v>
      </c>
      <c r="AO18" s="184"/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184"/>
      <c r="AV18" s="49">
        <f t="shared" si="26"/>
        <v>0</v>
      </c>
      <c r="AW18" s="50">
        <f t="shared" si="27"/>
        <v>0</v>
      </c>
      <c r="AX18" s="184"/>
      <c r="AY18" s="49">
        <f t="shared" si="28"/>
        <v>0</v>
      </c>
      <c r="AZ18" s="50">
        <f t="shared" si="29"/>
        <v>0</v>
      </c>
      <c r="BA18" s="51">
        <f t="shared" si="53"/>
        <v>0</v>
      </c>
    </row>
    <row r="19" spans="1:53">
      <c r="A19" s="32"/>
      <c r="B19" s="61"/>
      <c r="C19" s="33"/>
      <c r="D19" s="34"/>
      <c r="E19" s="35"/>
      <c r="F19" s="36"/>
      <c r="G19" s="72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31"/>
        <v>0</v>
      </c>
      <c r="L19" s="38">
        <f t="shared" si="32"/>
        <v>0</v>
      </c>
      <c r="M19" s="38">
        <f t="shared" si="33"/>
        <v>0</v>
      </c>
      <c r="N19" s="38">
        <f t="shared" si="34"/>
        <v>0</v>
      </c>
      <c r="O19" s="38">
        <f t="shared" si="35"/>
        <v>0</v>
      </c>
      <c r="P19" s="38">
        <f t="shared" si="36"/>
        <v>0</v>
      </c>
      <c r="Q19" s="39">
        <v>1</v>
      </c>
      <c r="R19" s="40">
        <f t="shared" si="37"/>
        <v>0</v>
      </c>
      <c r="S19" s="39">
        <v>1</v>
      </c>
      <c r="T19" s="41">
        <f t="shared" si="38"/>
        <v>0</v>
      </c>
      <c r="U19" s="42">
        <f t="shared" si="47"/>
        <v>0</v>
      </c>
      <c r="V19" s="43">
        <f t="shared" si="48"/>
        <v>0</v>
      </c>
      <c r="W19" s="44">
        <f t="shared" si="49"/>
        <v>0</v>
      </c>
      <c r="X19" s="45">
        <f t="shared" si="42"/>
        <v>0</v>
      </c>
      <c r="Y19" s="46" t="s">
        <v>0</v>
      </c>
      <c r="Z19" s="39">
        <v>1</v>
      </c>
      <c r="AA19" s="47">
        <f t="shared" si="50"/>
        <v>0</v>
      </c>
      <c r="AB19" s="39">
        <v>1</v>
      </c>
      <c r="AC19" s="47">
        <f t="shared" si="51"/>
        <v>0</v>
      </c>
      <c r="AD19" s="39">
        <v>1</v>
      </c>
      <c r="AE19" s="47">
        <f t="shared" si="52"/>
        <v>0</v>
      </c>
      <c r="AF19" s="184"/>
      <c r="AG19" s="49">
        <f t="shared" si="16"/>
        <v>0</v>
      </c>
      <c r="AH19" s="50">
        <f t="shared" si="17"/>
        <v>0</v>
      </c>
      <c r="AI19" s="184"/>
      <c r="AJ19" s="49">
        <f t="shared" si="18"/>
        <v>0</v>
      </c>
      <c r="AK19" s="50">
        <f t="shared" si="19"/>
        <v>0</v>
      </c>
      <c r="AL19" s="184"/>
      <c r="AM19" s="49">
        <f t="shared" si="20"/>
        <v>0</v>
      </c>
      <c r="AN19" s="50">
        <f t="shared" si="21"/>
        <v>0</v>
      </c>
      <c r="AO19" s="184"/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184"/>
      <c r="AV19" s="49">
        <f t="shared" si="26"/>
        <v>0</v>
      </c>
      <c r="AW19" s="50">
        <f t="shared" si="27"/>
        <v>0</v>
      </c>
      <c r="AX19" s="184"/>
      <c r="AY19" s="49">
        <f t="shared" si="28"/>
        <v>0</v>
      </c>
      <c r="AZ19" s="50">
        <f t="shared" si="29"/>
        <v>0</v>
      </c>
      <c r="BA19" s="51">
        <f t="shared" si="53"/>
        <v>0</v>
      </c>
    </row>
    <row r="20" spans="1:53">
      <c r="A20" s="32"/>
      <c r="B20" s="61"/>
      <c r="C20" s="33"/>
      <c r="D20" s="34"/>
      <c r="E20" s="35"/>
      <c r="F20" s="36"/>
      <c r="G20" s="72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31"/>
        <v>0</v>
      </c>
      <c r="L20" s="38">
        <f t="shared" si="32"/>
        <v>0</v>
      </c>
      <c r="M20" s="38">
        <f t="shared" si="33"/>
        <v>0</v>
      </c>
      <c r="N20" s="38">
        <f t="shared" si="34"/>
        <v>0</v>
      </c>
      <c r="O20" s="38">
        <f t="shared" si="35"/>
        <v>0</v>
      </c>
      <c r="P20" s="38">
        <f t="shared" si="36"/>
        <v>0</v>
      </c>
      <c r="Q20" s="39">
        <v>1</v>
      </c>
      <c r="R20" s="40">
        <f t="shared" si="37"/>
        <v>0</v>
      </c>
      <c r="S20" s="39">
        <v>1</v>
      </c>
      <c r="T20" s="41">
        <f t="shared" si="38"/>
        <v>0</v>
      </c>
      <c r="U20" s="42">
        <f t="shared" si="47"/>
        <v>0</v>
      </c>
      <c r="V20" s="43">
        <f t="shared" si="48"/>
        <v>0</v>
      </c>
      <c r="W20" s="44">
        <f t="shared" si="49"/>
        <v>0</v>
      </c>
      <c r="X20" s="45">
        <f t="shared" si="42"/>
        <v>0</v>
      </c>
      <c r="Y20" s="46" t="s">
        <v>0</v>
      </c>
      <c r="Z20" s="39">
        <v>1</v>
      </c>
      <c r="AA20" s="47">
        <f t="shared" si="50"/>
        <v>0</v>
      </c>
      <c r="AB20" s="39">
        <v>1</v>
      </c>
      <c r="AC20" s="47">
        <f t="shared" si="51"/>
        <v>0</v>
      </c>
      <c r="AD20" s="39">
        <v>1</v>
      </c>
      <c r="AE20" s="47">
        <f t="shared" si="52"/>
        <v>0</v>
      </c>
      <c r="AF20" s="184"/>
      <c r="AG20" s="49">
        <f t="shared" si="16"/>
        <v>0</v>
      </c>
      <c r="AH20" s="50">
        <f t="shared" si="17"/>
        <v>0</v>
      </c>
      <c r="AI20" s="184"/>
      <c r="AJ20" s="49">
        <f t="shared" si="18"/>
        <v>0</v>
      </c>
      <c r="AK20" s="50">
        <f t="shared" si="19"/>
        <v>0</v>
      </c>
      <c r="AL20" s="184"/>
      <c r="AM20" s="49">
        <f t="shared" si="20"/>
        <v>0</v>
      </c>
      <c r="AN20" s="50">
        <f t="shared" si="21"/>
        <v>0</v>
      </c>
      <c r="AO20" s="184"/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184"/>
      <c r="AV20" s="49">
        <f t="shared" si="26"/>
        <v>0</v>
      </c>
      <c r="AW20" s="50">
        <f t="shared" si="27"/>
        <v>0</v>
      </c>
      <c r="AX20" s="184"/>
      <c r="AY20" s="49">
        <f t="shared" si="28"/>
        <v>0</v>
      </c>
      <c r="AZ20" s="50">
        <f t="shared" si="29"/>
        <v>0</v>
      </c>
      <c r="BA20" s="51">
        <f t="shared" si="53"/>
        <v>0</v>
      </c>
    </row>
    <row r="21" spans="1:53">
      <c r="A21" s="32"/>
      <c r="B21" s="61"/>
      <c r="C21" s="33"/>
      <c r="D21" s="34"/>
      <c r="E21" s="35"/>
      <c r="F21" s="36"/>
      <c r="G21" s="72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31"/>
        <v>0</v>
      </c>
      <c r="L21" s="38">
        <f t="shared" si="32"/>
        <v>0</v>
      </c>
      <c r="M21" s="38">
        <f t="shared" si="33"/>
        <v>0</v>
      </c>
      <c r="N21" s="38">
        <f t="shared" si="34"/>
        <v>0</v>
      </c>
      <c r="O21" s="38">
        <f t="shared" si="35"/>
        <v>0</v>
      </c>
      <c r="P21" s="38">
        <f t="shared" si="36"/>
        <v>0</v>
      </c>
      <c r="Q21" s="39">
        <v>1</v>
      </c>
      <c r="R21" s="40">
        <f t="shared" si="37"/>
        <v>0</v>
      </c>
      <c r="S21" s="39">
        <v>1</v>
      </c>
      <c r="T21" s="41">
        <f t="shared" si="38"/>
        <v>0</v>
      </c>
      <c r="U21" s="42">
        <f t="shared" si="47"/>
        <v>0</v>
      </c>
      <c r="V21" s="43">
        <f t="shared" si="48"/>
        <v>0</v>
      </c>
      <c r="W21" s="44">
        <f t="shared" si="49"/>
        <v>0</v>
      </c>
      <c r="X21" s="45">
        <f t="shared" si="42"/>
        <v>0</v>
      </c>
      <c r="Y21" s="46" t="s">
        <v>0</v>
      </c>
      <c r="Z21" s="39">
        <v>1</v>
      </c>
      <c r="AA21" s="47">
        <f t="shared" si="50"/>
        <v>0</v>
      </c>
      <c r="AB21" s="39">
        <v>1</v>
      </c>
      <c r="AC21" s="47">
        <f t="shared" si="51"/>
        <v>0</v>
      </c>
      <c r="AD21" s="39">
        <v>1</v>
      </c>
      <c r="AE21" s="47">
        <f t="shared" si="52"/>
        <v>0</v>
      </c>
      <c r="AF21" s="184"/>
      <c r="AG21" s="49">
        <f t="shared" si="16"/>
        <v>0</v>
      </c>
      <c r="AH21" s="50">
        <f t="shared" si="17"/>
        <v>0</v>
      </c>
      <c r="AI21" s="184"/>
      <c r="AJ21" s="49">
        <f t="shared" si="18"/>
        <v>0</v>
      </c>
      <c r="AK21" s="50">
        <f t="shared" si="19"/>
        <v>0</v>
      </c>
      <c r="AL21" s="184"/>
      <c r="AM21" s="49">
        <f t="shared" si="20"/>
        <v>0</v>
      </c>
      <c r="AN21" s="50">
        <f t="shared" si="21"/>
        <v>0</v>
      </c>
      <c r="AO21" s="184"/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184"/>
      <c r="AV21" s="49">
        <f t="shared" si="26"/>
        <v>0</v>
      </c>
      <c r="AW21" s="50">
        <f t="shared" si="27"/>
        <v>0</v>
      </c>
      <c r="AX21" s="184"/>
      <c r="AY21" s="49">
        <f t="shared" si="28"/>
        <v>0</v>
      </c>
      <c r="AZ21" s="50">
        <f t="shared" si="29"/>
        <v>0</v>
      </c>
      <c r="BA21" s="51">
        <f t="shared" si="53"/>
        <v>0</v>
      </c>
    </row>
    <row r="22" spans="1:53">
      <c r="A22" s="32"/>
      <c r="B22" s="61"/>
      <c r="C22" s="33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31"/>
        <v>0</v>
      </c>
      <c r="L22" s="38">
        <f t="shared" si="32"/>
        <v>0</v>
      </c>
      <c r="M22" s="38">
        <f t="shared" si="33"/>
        <v>0</v>
      </c>
      <c r="N22" s="38">
        <f t="shared" si="34"/>
        <v>0</v>
      </c>
      <c r="O22" s="38">
        <f t="shared" si="35"/>
        <v>0</v>
      </c>
      <c r="P22" s="38">
        <f t="shared" si="36"/>
        <v>0</v>
      </c>
      <c r="Q22" s="39">
        <v>1</v>
      </c>
      <c r="R22" s="40">
        <f t="shared" si="37"/>
        <v>0</v>
      </c>
      <c r="S22" s="39">
        <v>1</v>
      </c>
      <c r="T22" s="41">
        <f t="shared" si="38"/>
        <v>0</v>
      </c>
      <c r="U22" s="42">
        <f t="shared" si="47"/>
        <v>0</v>
      </c>
      <c r="V22" s="43">
        <f t="shared" si="48"/>
        <v>0</v>
      </c>
      <c r="W22" s="44">
        <f t="shared" si="49"/>
        <v>0</v>
      </c>
      <c r="X22" s="45">
        <f t="shared" si="42"/>
        <v>0</v>
      </c>
      <c r="Y22" s="46" t="s">
        <v>0</v>
      </c>
      <c r="Z22" s="39">
        <v>1</v>
      </c>
      <c r="AA22" s="47">
        <f t="shared" si="50"/>
        <v>0</v>
      </c>
      <c r="AB22" s="39">
        <v>1</v>
      </c>
      <c r="AC22" s="47">
        <f t="shared" si="51"/>
        <v>0</v>
      </c>
      <c r="AD22" s="39">
        <v>1</v>
      </c>
      <c r="AE22" s="47">
        <f t="shared" si="52"/>
        <v>0</v>
      </c>
      <c r="AF22" s="184"/>
      <c r="AG22" s="49">
        <f t="shared" si="16"/>
        <v>0</v>
      </c>
      <c r="AH22" s="50">
        <f t="shared" si="17"/>
        <v>0</v>
      </c>
      <c r="AI22" s="184"/>
      <c r="AJ22" s="49">
        <f t="shared" si="18"/>
        <v>0</v>
      </c>
      <c r="AK22" s="50">
        <f t="shared" si="19"/>
        <v>0</v>
      </c>
      <c r="AL22" s="184"/>
      <c r="AM22" s="49">
        <f t="shared" si="20"/>
        <v>0</v>
      </c>
      <c r="AN22" s="50">
        <f t="shared" si="21"/>
        <v>0</v>
      </c>
      <c r="AO22" s="184"/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184"/>
      <c r="AV22" s="49">
        <f t="shared" si="26"/>
        <v>0</v>
      </c>
      <c r="AW22" s="50">
        <f t="shared" si="27"/>
        <v>0</v>
      </c>
      <c r="AX22" s="184"/>
      <c r="AY22" s="49">
        <f t="shared" si="28"/>
        <v>0</v>
      </c>
      <c r="AZ22" s="50">
        <f t="shared" si="29"/>
        <v>0</v>
      </c>
      <c r="BA22" s="51">
        <f t="shared" si="53"/>
        <v>0</v>
      </c>
    </row>
    <row r="23" spans="1:53">
      <c r="A23" s="32"/>
      <c r="B23" s="61"/>
      <c r="C23" s="33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31"/>
        <v>0</v>
      </c>
      <c r="L23" s="38">
        <f t="shared" si="32"/>
        <v>0</v>
      </c>
      <c r="M23" s="38">
        <f t="shared" si="33"/>
        <v>0</v>
      </c>
      <c r="N23" s="38">
        <f t="shared" si="34"/>
        <v>0</v>
      </c>
      <c r="O23" s="38">
        <f t="shared" si="35"/>
        <v>0</v>
      </c>
      <c r="P23" s="38">
        <f t="shared" si="36"/>
        <v>0</v>
      </c>
      <c r="Q23" s="39">
        <v>1</v>
      </c>
      <c r="R23" s="40">
        <f t="shared" si="37"/>
        <v>0</v>
      </c>
      <c r="S23" s="39">
        <v>1</v>
      </c>
      <c r="T23" s="41">
        <f t="shared" si="38"/>
        <v>0</v>
      </c>
      <c r="U23" s="42">
        <f t="shared" si="47"/>
        <v>0</v>
      </c>
      <c r="V23" s="43">
        <f t="shared" si="48"/>
        <v>0</v>
      </c>
      <c r="W23" s="44">
        <f t="shared" si="49"/>
        <v>0</v>
      </c>
      <c r="X23" s="45">
        <f t="shared" si="42"/>
        <v>0</v>
      </c>
      <c r="Y23" s="46" t="s">
        <v>0</v>
      </c>
      <c r="Z23" s="39">
        <v>1</v>
      </c>
      <c r="AA23" s="47">
        <f t="shared" si="50"/>
        <v>0</v>
      </c>
      <c r="AB23" s="39">
        <v>1</v>
      </c>
      <c r="AC23" s="47">
        <f t="shared" si="51"/>
        <v>0</v>
      </c>
      <c r="AD23" s="39">
        <v>1</v>
      </c>
      <c r="AE23" s="47">
        <f t="shared" si="52"/>
        <v>0</v>
      </c>
      <c r="AF23" s="184"/>
      <c r="AG23" s="49">
        <f t="shared" si="16"/>
        <v>0</v>
      </c>
      <c r="AH23" s="50">
        <f t="shared" si="17"/>
        <v>0</v>
      </c>
      <c r="AI23" s="184"/>
      <c r="AJ23" s="49">
        <f t="shared" si="18"/>
        <v>0</v>
      </c>
      <c r="AK23" s="50">
        <f t="shared" si="19"/>
        <v>0</v>
      </c>
      <c r="AL23" s="184"/>
      <c r="AM23" s="49">
        <f t="shared" si="20"/>
        <v>0</v>
      </c>
      <c r="AN23" s="50">
        <f t="shared" si="21"/>
        <v>0</v>
      </c>
      <c r="AO23" s="184"/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184"/>
      <c r="AV23" s="49">
        <f t="shared" si="26"/>
        <v>0</v>
      </c>
      <c r="AW23" s="50">
        <f t="shared" si="27"/>
        <v>0</v>
      </c>
      <c r="AX23" s="184"/>
      <c r="AY23" s="49">
        <f t="shared" si="28"/>
        <v>0</v>
      </c>
      <c r="AZ23" s="50">
        <f t="shared" si="29"/>
        <v>0</v>
      </c>
      <c r="BA23" s="51">
        <f t="shared" si="53"/>
        <v>0</v>
      </c>
    </row>
    <row r="24" spans="1:53">
      <c r="A24" s="32"/>
      <c r="B24" s="61"/>
      <c r="C24" s="33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31"/>
        <v>0</v>
      </c>
      <c r="L24" s="38">
        <f t="shared" si="32"/>
        <v>0</v>
      </c>
      <c r="M24" s="38">
        <f t="shared" si="33"/>
        <v>0</v>
      </c>
      <c r="N24" s="38">
        <f t="shared" si="34"/>
        <v>0</v>
      </c>
      <c r="O24" s="38">
        <f t="shared" si="35"/>
        <v>0</v>
      </c>
      <c r="P24" s="38">
        <f t="shared" si="36"/>
        <v>0</v>
      </c>
      <c r="Q24" s="39">
        <v>1</v>
      </c>
      <c r="R24" s="40">
        <f t="shared" ref="R24:R71" si="54">(IF($X24=6,$K24,)+IF($X24=7,$K24,)+IF($X24=12,$K24*2,)+IF($X24=18,$K24*3,)+IF($X24=28,$K24*4,0)+IF($X24=21,$K24*3,)+IF($X24=42,$K24*6,0)+IF($X24=14,$K24*2,))*Q24</f>
        <v>0</v>
      </c>
      <c r="S24" s="39">
        <v>1</v>
      </c>
      <c r="T24" s="41">
        <f t="shared" ref="T24:T71" si="55">(IF($X24=7,$K24,)+IF($X24=21,$K24*3,)+IF($X24=42,$K24*6,0)+IF($X24=28,$K24*4,0)+IF($X24=14,$K24*2,))*S24</f>
        <v>0</v>
      </c>
      <c r="U24" s="42">
        <f t="shared" si="47"/>
        <v>0</v>
      </c>
      <c r="V24" s="43">
        <f t="shared" si="48"/>
        <v>0</v>
      </c>
      <c r="W24" s="44">
        <f t="shared" ref="W24:W35" si="56">IF(V24="","",$W$4*V24)</f>
        <v>0</v>
      </c>
      <c r="X24" s="45">
        <f t="shared" si="42"/>
        <v>0</v>
      </c>
      <c r="Y24" s="46" t="s">
        <v>0</v>
      </c>
      <c r="Z24" s="39">
        <v>1</v>
      </c>
      <c r="AA24" s="47">
        <f t="shared" ref="AA24:AA35" si="57">+IF($Y24="M",$U24,IF($Y24="MT",$U24/2,IF(Y24="MN",$U24/2,IF($Y24="MTN",$U24/3,0))))*Z24</f>
        <v>0</v>
      </c>
      <c r="AB24" s="39">
        <v>1</v>
      </c>
      <c r="AC24" s="47">
        <f t="shared" ref="AC24:AC35" si="58">+IF($Y24="T",$U24,IF($Y24="MT",$U24/2,IF($Y24="TN",$U24/2,IF($Y24="MTN",$U24/3,0))))*AB24</f>
        <v>0</v>
      </c>
      <c r="AD24" s="39">
        <v>1</v>
      </c>
      <c r="AE24" s="47">
        <f t="shared" ref="AE24:AE35" si="59">+IF($Y24="N",$U24,IF($Y24="MN",$U24/2,IF($Y24="TN",$U24/2,IF($Y24="MTN",$U24/3,0))))*AD24</f>
        <v>0</v>
      </c>
      <c r="AF24" s="184"/>
      <c r="AG24" s="49">
        <f t="shared" si="16"/>
        <v>0</v>
      </c>
      <c r="AH24" s="50">
        <f t="shared" si="17"/>
        <v>0</v>
      </c>
      <c r="AI24" s="184"/>
      <c r="AJ24" s="49">
        <f t="shared" si="18"/>
        <v>0</v>
      </c>
      <c r="AK24" s="50">
        <f t="shared" si="19"/>
        <v>0</v>
      </c>
      <c r="AL24" s="184"/>
      <c r="AM24" s="49">
        <f t="shared" si="20"/>
        <v>0</v>
      </c>
      <c r="AN24" s="50">
        <f t="shared" si="21"/>
        <v>0</v>
      </c>
      <c r="AO24" s="184"/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184"/>
      <c r="AV24" s="49">
        <f t="shared" si="26"/>
        <v>0</v>
      </c>
      <c r="AW24" s="50">
        <f t="shared" si="27"/>
        <v>0</v>
      </c>
      <c r="AX24" s="184"/>
      <c r="AY24" s="49">
        <f t="shared" si="28"/>
        <v>0</v>
      </c>
      <c r="AZ24" s="50">
        <f t="shared" si="29"/>
        <v>0</v>
      </c>
      <c r="BA24" s="51">
        <f t="shared" si="53"/>
        <v>0</v>
      </c>
    </row>
    <row r="25" spans="1:53">
      <c r="A25" s="32"/>
      <c r="B25" s="61"/>
      <c r="C25" s="33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31"/>
        <v>0</v>
      </c>
      <c r="L25" s="38">
        <f t="shared" si="32"/>
        <v>0</v>
      </c>
      <c r="M25" s="38">
        <f t="shared" si="33"/>
        <v>0</v>
      </c>
      <c r="N25" s="38">
        <f t="shared" si="34"/>
        <v>0</v>
      </c>
      <c r="O25" s="38">
        <f t="shared" si="35"/>
        <v>0</v>
      </c>
      <c r="P25" s="38">
        <f t="shared" si="36"/>
        <v>0</v>
      </c>
      <c r="Q25" s="39">
        <v>1</v>
      </c>
      <c r="R25" s="40">
        <f t="shared" si="54"/>
        <v>0</v>
      </c>
      <c r="S25" s="39">
        <v>1</v>
      </c>
      <c r="T25" s="41">
        <f t="shared" si="55"/>
        <v>0</v>
      </c>
      <c r="U25" s="42">
        <f t="shared" si="47"/>
        <v>0</v>
      </c>
      <c r="V25" s="43">
        <f t="shared" si="48"/>
        <v>0</v>
      </c>
      <c r="W25" s="44">
        <f t="shared" si="56"/>
        <v>0</v>
      </c>
      <c r="X25" s="45">
        <f t="shared" si="42"/>
        <v>0</v>
      </c>
      <c r="Y25" s="46" t="s">
        <v>0</v>
      </c>
      <c r="Z25" s="39">
        <v>1</v>
      </c>
      <c r="AA25" s="47">
        <f t="shared" si="57"/>
        <v>0</v>
      </c>
      <c r="AB25" s="39">
        <v>1</v>
      </c>
      <c r="AC25" s="47">
        <f t="shared" si="58"/>
        <v>0</v>
      </c>
      <c r="AD25" s="39">
        <v>1</v>
      </c>
      <c r="AE25" s="47">
        <f t="shared" si="59"/>
        <v>0</v>
      </c>
      <c r="AF25" s="184"/>
      <c r="AG25" s="49">
        <f t="shared" si="16"/>
        <v>0</v>
      </c>
      <c r="AH25" s="50">
        <f t="shared" si="17"/>
        <v>0</v>
      </c>
      <c r="AI25" s="184"/>
      <c r="AJ25" s="49">
        <f t="shared" si="18"/>
        <v>0</v>
      </c>
      <c r="AK25" s="50">
        <f t="shared" si="19"/>
        <v>0</v>
      </c>
      <c r="AL25" s="184"/>
      <c r="AM25" s="49">
        <f t="shared" si="20"/>
        <v>0</v>
      </c>
      <c r="AN25" s="50">
        <f t="shared" si="21"/>
        <v>0</v>
      </c>
      <c r="AO25" s="184"/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184"/>
      <c r="AV25" s="49">
        <f t="shared" si="26"/>
        <v>0</v>
      </c>
      <c r="AW25" s="50">
        <f t="shared" si="27"/>
        <v>0</v>
      </c>
      <c r="AX25" s="184"/>
      <c r="AY25" s="49">
        <f t="shared" si="28"/>
        <v>0</v>
      </c>
      <c r="AZ25" s="50">
        <f t="shared" si="29"/>
        <v>0</v>
      </c>
      <c r="BA25" s="51">
        <f t="shared" si="53"/>
        <v>0</v>
      </c>
    </row>
    <row r="26" spans="1:53">
      <c r="A26" s="32"/>
      <c r="B26" s="61"/>
      <c r="C26" s="33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31"/>
        <v>0</v>
      </c>
      <c r="L26" s="38">
        <f t="shared" si="32"/>
        <v>0</v>
      </c>
      <c r="M26" s="38">
        <f t="shared" si="33"/>
        <v>0</v>
      </c>
      <c r="N26" s="38">
        <f t="shared" si="34"/>
        <v>0</v>
      </c>
      <c r="O26" s="38">
        <f t="shared" si="35"/>
        <v>0</v>
      </c>
      <c r="P26" s="38">
        <f t="shared" si="36"/>
        <v>0</v>
      </c>
      <c r="Q26" s="39">
        <v>1</v>
      </c>
      <c r="R26" s="40">
        <f t="shared" si="54"/>
        <v>0</v>
      </c>
      <c r="S26" s="39">
        <v>1</v>
      </c>
      <c r="T26" s="41">
        <f t="shared" si="55"/>
        <v>0</v>
      </c>
      <c r="U26" s="42">
        <f t="shared" si="47"/>
        <v>0</v>
      </c>
      <c r="V26" s="43">
        <f t="shared" si="48"/>
        <v>0</v>
      </c>
      <c r="W26" s="44">
        <f t="shared" si="56"/>
        <v>0</v>
      </c>
      <c r="X26" s="45">
        <f t="shared" si="42"/>
        <v>0</v>
      </c>
      <c r="Y26" s="46" t="s">
        <v>0</v>
      </c>
      <c r="Z26" s="39">
        <v>1</v>
      </c>
      <c r="AA26" s="47">
        <f t="shared" si="57"/>
        <v>0</v>
      </c>
      <c r="AB26" s="39">
        <v>1</v>
      </c>
      <c r="AC26" s="47">
        <f t="shared" si="58"/>
        <v>0</v>
      </c>
      <c r="AD26" s="39">
        <v>1</v>
      </c>
      <c r="AE26" s="47">
        <f t="shared" si="59"/>
        <v>0</v>
      </c>
      <c r="AF26" s="184"/>
      <c r="AG26" s="49">
        <f t="shared" si="16"/>
        <v>0</v>
      </c>
      <c r="AH26" s="50">
        <f t="shared" si="17"/>
        <v>0</v>
      </c>
      <c r="AI26" s="184"/>
      <c r="AJ26" s="49">
        <f t="shared" si="18"/>
        <v>0</v>
      </c>
      <c r="AK26" s="50">
        <f t="shared" si="19"/>
        <v>0</v>
      </c>
      <c r="AL26" s="184"/>
      <c r="AM26" s="49">
        <f t="shared" si="20"/>
        <v>0</v>
      </c>
      <c r="AN26" s="50">
        <f t="shared" si="21"/>
        <v>0</v>
      </c>
      <c r="AO26" s="184"/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184"/>
      <c r="AV26" s="49">
        <f t="shared" si="26"/>
        <v>0</v>
      </c>
      <c r="AW26" s="50">
        <f t="shared" si="27"/>
        <v>0</v>
      </c>
      <c r="AX26" s="184"/>
      <c r="AY26" s="49">
        <f t="shared" si="28"/>
        <v>0</v>
      </c>
      <c r="AZ26" s="50">
        <f t="shared" si="29"/>
        <v>0</v>
      </c>
      <c r="BA26" s="51">
        <f t="shared" si="53"/>
        <v>0</v>
      </c>
    </row>
    <row r="27" spans="1:53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si="31"/>
        <v>0</v>
      </c>
      <c r="L27" s="38">
        <f t="shared" si="32"/>
        <v>0</v>
      </c>
      <c r="M27" s="38">
        <f t="shared" si="33"/>
        <v>0</v>
      </c>
      <c r="N27" s="38">
        <f t="shared" si="34"/>
        <v>0</v>
      </c>
      <c r="O27" s="38">
        <f t="shared" si="35"/>
        <v>0</v>
      </c>
      <c r="P27" s="38">
        <f t="shared" si="36"/>
        <v>0</v>
      </c>
      <c r="Q27" s="39">
        <v>1</v>
      </c>
      <c r="R27" s="40">
        <f t="shared" si="54"/>
        <v>0</v>
      </c>
      <c r="S27" s="39">
        <v>1</v>
      </c>
      <c r="T27" s="41">
        <f t="shared" si="55"/>
        <v>0</v>
      </c>
      <c r="U27" s="42">
        <f t="shared" si="47"/>
        <v>0</v>
      </c>
      <c r="V27" s="43">
        <f t="shared" si="48"/>
        <v>0</v>
      </c>
      <c r="W27" s="44">
        <f t="shared" si="56"/>
        <v>0</v>
      </c>
      <c r="X27" s="45">
        <f t="shared" si="42"/>
        <v>0</v>
      </c>
      <c r="Y27" s="46" t="s">
        <v>0</v>
      </c>
      <c r="Z27" s="39">
        <v>1</v>
      </c>
      <c r="AA27" s="47">
        <f t="shared" si="57"/>
        <v>0</v>
      </c>
      <c r="AB27" s="39">
        <v>1</v>
      </c>
      <c r="AC27" s="47">
        <f t="shared" si="58"/>
        <v>0</v>
      </c>
      <c r="AD27" s="39">
        <v>1</v>
      </c>
      <c r="AE27" s="47">
        <f t="shared" si="59"/>
        <v>0</v>
      </c>
      <c r="AF27" s="184"/>
      <c r="AG27" s="49">
        <f t="shared" si="16"/>
        <v>0</v>
      </c>
      <c r="AH27" s="50">
        <f t="shared" si="17"/>
        <v>0</v>
      </c>
      <c r="AI27" s="184"/>
      <c r="AJ27" s="49">
        <f t="shared" si="18"/>
        <v>0</v>
      </c>
      <c r="AK27" s="50">
        <f t="shared" si="19"/>
        <v>0</v>
      </c>
      <c r="AL27" s="184"/>
      <c r="AM27" s="49">
        <f t="shared" si="20"/>
        <v>0</v>
      </c>
      <c r="AN27" s="50">
        <f t="shared" si="21"/>
        <v>0</v>
      </c>
      <c r="AO27" s="184"/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184"/>
      <c r="AV27" s="49">
        <f t="shared" si="26"/>
        <v>0</v>
      </c>
      <c r="AW27" s="50">
        <f t="shared" si="27"/>
        <v>0</v>
      </c>
      <c r="AX27" s="184"/>
      <c r="AY27" s="49">
        <f t="shared" si="28"/>
        <v>0</v>
      </c>
      <c r="AZ27" s="50">
        <f t="shared" si="29"/>
        <v>0</v>
      </c>
      <c r="BA27" s="51">
        <f t="shared" si="53"/>
        <v>0</v>
      </c>
    </row>
    <row r="28" spans="1:53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31"/>
        <v>0</v>
      </c>
      <c r="L28" s="38">
        <f t="shared" si="32"/>
        <v>0</v>
      </c>
      <c r="M28" s="38">
        <f t="shared" si="33"/>
        <v>0</v>
      </c>
      <c r="N28" s="38">
        <f t="shared" si="34"/>
        <v>0</v>
      </c>
      <c r="O28" s="38">
        <f t="shared" si="35"/>
        <v>0</v>
      </c>
      <c r="P28" s="38">
        <f t="shared" si="36"/>
        <v>0</v>
      </c>
      <c r="Q28" s="39">
        <v>1</v>
      </c>
      <c r="R28" s="40">
        <f t="shared" si="54"/>
        <v>0</v>
      </c>
      <c r="S28" s="39">
        <v>1</v>
      </c>
      <c r="T28" s="41">
        <f t="shared" si="55"/>
        <v>0</v>
      </c>
      <c r="U28" s="42">
        <f t="shared" si="47"/>
        <v>0</v>
      </c>
      <c r="V28" s="43">
        <f t="shared" si="48"/>
        <v>0</v>
      </c>
      <c r="W28" s="44">
        <f t="shared" si="56"/>
        <v>0</v>
      </c>
      <c r="X28" s="45">
        <f t="shared" si="42"/>
        <v>0</v>
      </c>
      <c r="Y28" s="46" t="s">
        <v>0</v>
      </c>
      <c r="Z28" s="39">
        <v>1</v>
      </c>
      <c r="AA28" s="47">
        <f t="shared" si="57"/>
        <v>0</v>
      </c>
      <c r="AB28" s="39">
        <v>1</v>
      </c>
      <c r="AC28" s="47">
        <f t="shared" si="58"/>
        <v>0</v>
      </c>
      <c r="AD28" s="39">
        <v>1</v>
      </c>
      <c r="AE28" s="47">
        <f t="shared" si="59"/>
        <v>0</v>
      </c>
      <c r="AF28" s="184"/>
      <c r="AG28" s="49">
        <f t="shared" si="16"/>
        <v>0</v>
      </c>
      <c r="AH28" s="50">
        <f t="shared" si="17"/>
        <v>0</v>
      </c>
      <c r="AI28" s="184"/>
      <c r="AJ28" s="49">
        <f t="shared" si="18"/>
        <v>0</v>
      </c>
      <c r="AK28" s="50">
        <f t="shared" si="19"/>
        <v>0</v>
      </c>
      <c r="AL28" s="184"/>
      <c r="AM28" s="49">
        <f t="shared" si="20"/>
        <v>0</v>
      </c>
      <c r="AN28" s="50">
        <f t="shared" si="21"/>
        <v>0</v>
      </c>
      <c r="AO28" s="184"/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184"/>
      <c r="AV28" s="49">
        <f t="shared" si="26"/>
        <v>0</v>
      </c>
      <c r="AW28" s="50">
        <f t="shared" si="27"/>
        <v>0</v>
      </c>
      <c r="AX28" s="184"/>
      <c r="AY28" s="49">
        <f t="shared" si="28"/>
        <v>0</v>
      </c>
      <c r="AZ28" s="50">
        <f t="shared" si="29"/>
        <v>0</v>
      </c>
      <c r="BA28" s="51">
        <f t="shared" si="53"/>
        <v>0</v>
      </c>
    </row>
    <row r="29" spans="1:53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1"/>
        <v>0</v>
      </c>
      <c r="L29" s="38">
        <f t="shared" si="32"/>
        <v>0</v>
      </c>
      <c r="M29" s="38">
        <f t="shared" si="33"/>
        <v>0</v>
      </c>
      <c r="N29" s="38">
        <f t="shared" si="34"/>
        <v>0</v>
      </c>
      <c r="O29" s="38">
        <f t="shared" si="35"/>
        <v>0</v>
      </c>
      <c r="P29" s="38">
        <f t="shared" si="36"/>
        <v>0</v>
      </c>
      <c r="Q29" s="39">
        <v>1</v>
      </c>
      <c r="R29" s="40">
        <f t="shared" si="54"/>
        <v>0</v>
      </c>
      <c r="S29" s="39">
        <v>1</v>
      </c>
      <c r="T29" s="41">
        <f t="shared" si="55"/>
        <v>0</v>
      </c>
      <c r="U29" s="42">
        <f t="shared" si="47"/>
        <v>0</v>
      </c>
      <c r="V29" s="43">
        <f t="shared" si="48"/>
        <v>0</v>
      </c>
      <c r="W29" s="44">
        <f t="shared" si="56"/>
        <v>0</v>
      </c>
      <c r="X29" s="45">
        <f t="shared" si="42"/>
        <v>0</v>
      </c>
      <c r="Y29" s="46" t="s">
        <v>0</v>
      </c>
      <c r="Z29" s="39">
        <v>1</v>
      </c>
      <c r="AA29" s="47">
        <f t="shared" si="57"/>
        <v>0</v>
      </c>
      <c r="AB29" s="39">
        <v>1</v>
      </c>
      <c r="AC29" s="47">
        <f t="shared" si="58"/>
        <v>0</v>
      </c>
      <c r="AD29" s="39">
        <v>1</v>
      </c>
      <c r="AE29" s="47">
        <f t="shared" si="59"/>
        <v>0</v>
      </c>
      <c r="AF29" s="184"/>
      <c r="AG29" s="49">
        <f t="shared" si="16"/>
        <v>0</v>
      </c>
      <c r="AH29" s="50">
        <f t="shared" si="17"/>
        <v>0</v>
      </c>
      <c r="AI29" s="184"/>
      <c r="AJ29" s="49">
        <f t="shared" si="18"/>
        <v>0</v>
      </c>
      <c r="AK29" s="50">
        <f t="shared" si="19"/>
        <v>0</v>
      </c>
      <c r="AL29" s="184"/>
      <c r="AM29" s="49">
        <f t="shared" si="20"/>
        <v>0</v>
      </c>
      <c r="AN29" s="50">
        <f t="shared" si="21"/>
        <v>0</v>
      </c>
      <c r="AO29" s="184"/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184"/>
      <c r="AV29" s="49">
        <f t="shared" si="26"/>
        <v>0</v>
      </c>
      <c r="AW29" s="50">
        <f t="shared" si="27"/>
        <v>0</v>
      </c>
      <c r="AX29" s="184"/>
      <c r="AY29" s="49">
        <f t="shared" si="28"/>
        <v>0</v>
      </c>
      <c r="AZ29" s="50">
        <f t="shared" si="29"/>
        <v>0</v>
      </c>
      <c r="BA29" s="51">
        <f t="shared" si="53"/>
        <v>0</v>
      </c>
    </row>
    <row r="30" spans="1:53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31"/>
        <v>0</v>
      </c>
      <c r="L30" s="38">
        <f t="shared" si="32"/>
        <v>0</v>
      </c>
      <c r="M30" s="38">
        <f t="shared" si="33"/>
        <v>0</v>
      </c>
      <c r="N30" s="38">
        <f t="shared" si="34"/>
        <v>0</v>
      </c>
      <c r="O30" s="38">
        <f t="shared" si="35"/>
        <v>0</v>
      </c>
      <c r="P30" s="38">
        <f t="shared" si="36"/>
        <v>0</v>
      </c>
      <c r="Q30" s="39">
        <v>1</v>
      </c>
      <c r="R30" s="40">
        <f t="shared" si="54"/>
        <v>0</v>
      </c>
      <c r="S30" s="39">
        <v>1</v>
      </c>
      <c r="T30" s="41">
        <f t="shared" si="55"/>
        <v>0</v>
      </c>
      <c r="U30" s="42">
        <f t="shared" si="47"/>
        <v>0</v>
      </c>
      <c r="V30" s="43">
        <f t="shared" si="48"/>
        <v>0</v>
      </c>
      <c r="W30" s="44">
        <f t="shared" si="56"/>
        <v>0</v>
      </c>
      <c r="X30" s="45">
        <f t="shared" si="42"/>
        <v>0</v>
      </c>
      <c r="Y30" s="46" t="s">
        <v>0</v>
      </c>
      <c r="Z30" s="39">
        <v>1</v>
      </c>
      <c r="AA30" s="47">
        <f t="shared" si="57"/>
        <v>0</v>
      </c>
      <c r="AB30" s="39">
        <v>1</v>
      </c>
      <c r="AC30" s="47">
        <f t="shared" si="58"/>
        <v>0</v>
      </c>
      <c r="AD30" s="39">
        <v>1</v>
      </c>
      <c r="AE30" s="47">
        <f t="shared" si="59"/>
        <v>0</v>
      </c>
      <c r="AF30" s="184"/>
      <c r="AG30" s="49">
        <f t="shared" si="16"/>
        <v>0</v>
      </c>
      <c r="AH30" s="50">
        <f t="shared" si="17"/>
        <v>0</v>
      </c>
      <c r="AI30" s="184"/>
      <c r="AJ30" s="49">
        <f t="shared" si="18"/>
        <v>0</v>
      </c>
      <c r="AK30" s="50">
        <f t="shared" si="19"/>
        <v>0</v>
      </c>
      <c r="AL30" s="184"/>
      <c r="AM30" s="49">
        <f t="shared" si="20"/>
        <v>0</v>
      </c>
      <c r="AN30" s="50">
        <f t="shared" si="21"/>
        <v>0</v>
      </c>
      <c r="AO30" s="184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184"/>
      <c r="AV30" s="49">
        <f t="shared" si="26"/>
        <v>0</v>
      </c>
      <c r="AW30" s="50">
        <f t="shared" si="27"/>
        <v>0</v>
      </c>
      <c r="AX30" s="184"/>
      <c r="AY30" s="49">
        <f t="shared" si="28"/>
        <v>0</v>
      </c>
      <c r="AZ30" s="50">
        <f t="shared" si="29"/>
        <v>0</v>
      </c>
      <c r="BA30" s="51">
        <f t="shared" si="53"/>
        <v>0</v>
      </c>
    </row>
    <row r="31" spans="1:53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31"/>
        <v>0</v>
      </c>
      <c r="L31" s="38">
        <f t="shared" si="32"/>
        <v>0</v>
      </c>
      <c r="M31" s="38">
        <f t="shared" si="33"/>
        <v>0</v>
      </c>
      <c r="N31" s="38">
        <f t="shared" si="34"/>
        <v>0</v>
      </c>
      <c r="O31" s="38">
        <f t="shared" si="35"/>
        <v>0</v>
      </c>
      <c r="P31" s="38">
        <f t="shared" si="36"/>
        <v>0</v>
      </c>
      <c r="Q31" s="39">
        <v>1</v>
      </c>
      <c r="R31" s="40">
        <f t="shared" si="54"/>
        <v>0</v>
      </c>
      <c r="S31" s="39">
        <v>1</v>
      </c>
      <c r="T31" s="41">
        <f t="shared" si="55"/>
        <v>0</v>
      </c>
      <c r="U31" s="42">
        <f t="shared" si="47"/>
        <v>0</v>
      </c>
      <c r="V31" s="43">
        <f t="shared" si="48"/>
        <v>0</v>
      </c>
      <c r="W31" s="44">
        <f t="shared" si="56"/>
        <v>0</v>
      </c>
      <c r="X31" s="45">
        <f t="shared" si="42"/>
        <v>0</v>
      </c>
      <c r="Y31" s="46" t="s">
        <v>0</v>
      </c>
      <c r="Z31" s="39">
        <v>1</v>
      </c>
      <c r="AA31" s="47">
        <f t="shared" si="57"/>
        <v>0</v>
      </c>
      <c r="AB31" s="39">
        <v>1</v>
      </c>
      <c r="AC31" s="47">
        <f t="shared" si="58"/>
        <v>0</v>
      </c>
      <c r="AD31" s="39">
        <v>1</v>
      </c>
      <c r="AE31" s="47">
        <f t="shared" si="59"/>
        <v>0</v>
      </c>
      <c r="AF31" s="184"/>
      <c r="AG31" s="49">
        <f t="shared" si="16"/>
        <v>0</v>
      </c>
      <c r="AH31" s="50">
        <f t="shared" si="17"/>
        <v>0</v>
      </c>
      <c r="AI31" s="184"/>
      <c r="AJ31" s="49">
        <f t="shared" si="18"/>
        <v>0</v>
      </c>
      <c r="AK31" s="50">
        <f t="shared" si="19"/>
        <v>0</v>
      </c>
      <c r="AL31" s="184"/>
      <c r="AM31" s="49">
        <f t="shared" si="20"/>
        <v>0</v>
      </c>
      <c r="AN31" s="50">
        <f t="shared" si="21"/>
        <v>0</v>
      </c>
      <c r="AO31" s="184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184"/>
      <c r="AV31" s="49">
        <f t="shared" si="26"/>
        <v>0</v>
      </c>
      <c r="AW31" s="50">
        <f t="shared" si="27"/>
        <v>0</v>
      </c>
      <c r="AX31" s="184"/>
      <c r="AY31" s="49">
        <f t="shared" si="28"/>
        <v>0</v>
      </c>
      <c r="AZ31" s="50">
        <f t="shared" si="29"/>
        <v>0</v>
      </c>
      <c r="BA31" s="51">
        <f t="shared" si="53"/>
        <v>0</v>
      </c>
    </row>
    <row r="32" spans="1:53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31"/>
        <v>0</v>
      </c>
      <c r="L32" s="38">
        <f t="shared" si="32"/>
        <v>0</v>
      </c>
      <c r="M32" s="38">
        <f t="shared" si="33"/>
        <v>0</v>
      </c>
      <c r="N32" s="38">
        <f t="shared" si="34"/>
        <v>0</v>
      </c>
      <c r="O32" s="38">
        <f t="shared" si="35"/>
        <v>0</v>
      </c>
      <c r="P32" s="38">
        <f t="shared" si="36"/>
        <v>0</v>
      </c>
      <c r="Q32" s="39">
        <v>1</v>
      </c>
      <c r="R32" s="40">
        <f t="shared" si="54"/>
        <v>0</v>
      </c>
      <c r="S32" s="39">
        <v>1</v>
      </c>
      <c r="T32" s="41">
        <f t="shared" si="55"/>
        <v>0</v>
      </c>
      <c r="U32" s="42">
        <f t="shared" si="47"/>
        <v>0</v>
      </c>
      <c r="V32" s="43">
        <f t="shared" si="48"/>
        <v>0</v>
      </c>
      <c r="W32" s="44">
        <f t="shared" si="56"/>
        <v>0</v>
      </c>
      <c r="X32" s="45">
        <f t="shared" si="42"/>
        <v>0</v>
      </c>
      <c r="Y32" s="46" t="s">
        <v>0</v>
      </c>
      <c r="Z32" s="39">
        <v>1</v>
      </c>
      <c r="AA32" s="47">
        <f t="shared" si="57"/>
        <v>0</v>
      </c>
      <c r="AB32" s="39">
        <v>1</v>
      </c>
      <c r="AC32" s="47">
        <f t="shared" si="58"/>
        <v>0</v>
      </c>
      <c r="AD32" s="39">
        <v>1</v>
      </c>
      <c r="AE32" s="47">
        <f t="shared" si="59"/>
        <v>0</v>
      </c>
      <c r="AF32" s="184"/>
      <c r="AG32" s="49">
        <f t="shared" si="16"/>
        <v>0</v>
      </c>
      <c r="AH32" s="50">
        <f t="shared" si="17"/>
        <v>0</v>
      </c>
      <c r="AI32" s="184"/>
      <c r="AJ32" s="49">
        <f t="shared" si="18"/>
        <v>0</v>
      </c>
      <c r="AK32" s="50">
        <f t="shared" si="19"/>
        <v>0</v>
      </c>
      <c r="AL32" s="184"/>
      <c r="AM32" s="49">
        <f t="shared" si="20"/>
        <v>0</v>
      </c>
      <c r="AN32" s="50">
        <f t="shared" si="21"/>
        <v>0</v>
      </c>
      <c r="AO32" s="184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184"/>
      <c r="AV32" s="49">
        <f t="shared" si="26"/>
        <v>0</v>
      </c>
      <c r="AW32" s="50">
        <f t="shared" si="27"/>
        <v>0</v>
      </c>
      <c r="AX32" s="184"/>
      <c r="AY32" s="49">
        <f t="shared" si="28"/>
        <v>0</v>
      </c>
      <c r="AZ32" s="50">
        <f t="shared" si="29"/>
        <v>0</v>
      </c>
      <c r="BA32" s="51">
        <f t="shared" si="53"/>
        <v>0</v>
      </c>
    </row>
    <row r="33" spans="1:53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31"/>
        <v>0</v>
      </c>
      <c r="L33" s="38">
        <f t="shared" si="32"/>
        <v>0</v>
      </c>
      <c r="M33" s="38">
        <f t="shared" si="33"/>
        <v>0</v>
      </c>
      <c r="N33" s="38">
        <f t="shared" si="34"/>
        <v>0</v>
      </c>
      <c r="O33" s="38">
        <f t="shared" si="35"/>
        <v>0</v>
      </c>
      <c r="P33" s="38">
        <f t="shared" si="36"/>
        <v>0</v>
      </c>
      <c r="Q33" s="39">
        <v>1</v>
      </c>
      <c r="R33" s="40">
        <f t="shared" si="54"/>
        <v>0</v>
      </c>
      <c r="S33" s="39">
        <v>1</v>
      </c>
      <c r="T33" s="41">
        <f t="shared" si="55"/>
        <v>0</v>
      </c>
      <c r="U33" s="42">
        <f t="shared" si="47"/>
        <v>0</v>
      </c>
      <c r="V33" s="43">
        <f t="shared" si="48"/>
        <v>0</v>
      </c>
      <c r="W33" s="44">
        <f t="shared" si="56"/>
        <v>0</v>
      </c>
      <c r="X33" s="45">
        <f t="shared" si="42"/>
        <v>0</v>
      </c>
      <c r="Y33" s="46" t="s">
        <v>0</v>
      </c>
      <c r="Z33" s="39">
        <v>1</v>
      </c>
      <c r="AA33" s="47">
        <f t="shared" si="57"/>
        <v>0</v>
      </c>
      <c r="AB33" s="39">
        <v>1</v>
      </c>
      <c r="AC33" s="47">
        <f t="shared" si="58"/>
        <v>0</v>
      </c>
      <c r="AD33" s="39">
        <v>1</v>
      </c>
      <c r="AE33" s="47">
        <f t="shared" si="59"/>
        <v>0</v>
      </c>
      <c r="AF33" s="184"/>
      <c r="AG33" s="49">
        <f t="shared" si="16"/>
        <v>0</v>
      </c>
      <c r="AH33" s="50">
        <f t="shared" si="17"/>
        <v>0</v>
      </c>
      <c r="AI33" s="184"/>
      <c r="AJ33" s="49">
        <f t="shared" si="18"/>
        <v>0</v>
      </c>
      <c r="AK33" s="50">
        <f t="shared" si="19"/>
        <v>0</v>
      </c>
      <c r="AL33" s="184"/>
      <c r="AM33" s="49">
        <f t="shared" si="20"/>
        <v>0</v>
      </c>
      <c r="AN33" s="50">
        <f t="shared" si="21"/>
        <v>0</v>
      </c>
      <c r="AO33" s="184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184"/>
      <c r="AV33" s="49">
        <f t="shared" si="26"/>
        <v>0</v>
      </c>
      <c r="AW33" s="50">
        <f t="shared" si="27"/>
        <v>0</v>
      </c>
      <c r="AX33" s="184"/>
      <c r="AY33" s="49">
        <f t="shared" si="28"/>
        <v>0</v>
      </c>
      <c r="AZ33" s="50">
        <f t="shared" si="29"/>
        <v>0</v>
      </c>
      <c r="BA33" s="51">
        <f t="shared" si="53"/>
        <v>0</v>
      </c>
    </row>
    <row r="34" spans="1:53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31"/>
        <v>0</v>
      </c>
      <c r="L34" s="38">
        <f t="shared" si="32"/>
        <v>0</v>
      </c>
      <c r="M34" s="38">
        <f t="shared" si="33"/>
        <v>0</v>
      </c>
      <c r="N34" s="38">
        <f t="shared" si="34"/>
        <v>0</v>
      </c>
      <c r="O34" s="38">
        <f t="shared" si="35"/>
        <v>0</v>
      </c>
      <c r="P34" s="38">
        <f t="shared" si="36"/>
        <v>0</v>
      </c>
      <c r="Q34" s="39">
        <v>1</v>
      </c>
      <c r="R34" s="40">
        <f t="shared" si="54"/>
        <v>0</v>
      </c>
      <c r="S34" s="39">
        <v>1</v>
      </c>
      <c r="T34" s="41">
        <f t="shared" si="55"/>
        <v>0</v>
      </c>
      <c r="U34" s="42">
        <f t="shared" si="47"/>
        <v>0</v>
      </c>
      <c r="V34" s="43">
        <f t="shared" si="48"/>
        <v>0</v>
      </c>
      <c r="W34" s="44">
        <f t="shared" si="56"/>
        <v>0</v>
      </c>
      <c r="X34" s="45">
        <f t="shared" si="42"/>
        <v>0</v>
      </c>
      <c r="Y34" s="46" t="s">
        <v>0</v>
      </c>
      <c r="Z34" s="39">
        <v>1</v>
      </c>
      <c r="AA34" s="47">
        <f t="shared" si="57"/>
        <v>0</v>
      </c>
      <c r="AB34" s="39">
        <v>1</v>
      </c>
      <c r="AC34" s="47">
        <f t="shared" si="58"/>
        <v>0</v>
      </c>
      <c r="AD34" s="39">
        <v>1</v>
      </c>
      <c r="AE34" s="47">
        <f t="shared" si="59"/>
        <v>0</v>
      </c>
      <c r="AF34" s="184"/>
      <c r="AG34" s="49">
        <f t="shared" si="16"/>
        <v>0</v>
      </c>
      <c r="AH34" s="50">
        <f t="shared" si="17"/>
        <v>0</v>
      </c>
      <c r="AI34" s="184"/>
      <c r="AJ34" s="49">
        <f t="shared" si="18"/>
        <v>0</v>
      </c>
      <c r="AK34" s="50">
        <f t="shared" si="19"/>
        <v>0</v>
      </c>
      <c r="AL34" s="184"/>
      <c r="AM34" s="49">
        <f t="shared" si="20"/>
        <v>0</v>
      </c>
      <c r="AN34" s="50">
        <f t="shared" si="21"/>
        <v>0</v>
      </c>
      <c r="AO34" s="184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184"/>
      <c r="AV34" s="49">
        <f t="shared" si="26"/>
        <v>0</v>
      </c>
      <c r="AW34" s="50">
        <f t="shared" si="27"/>
        <v>0</v>
      </c>
      <c r="AX34" s="184"/>
      <c r="AY34" s="49">
        <f t="shared" si="28"/>
        <v>0</v>
      </c>
      <c r="AZ34" s="50">
        <f t="shared" si="29"/>
        <v>0</v>
      </c>
      <c r="BA34" s="51">
        <f t="shared" si="53"/>
        <v>0</v>
      </c>
    </row>
    <row r="35" spans="1:53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31"/>
        <v>0</v>
      </c>
      <c r="L35" s="38">
        <f t="shared" si="32"/>
        <v>0</v>
      </c>
      <c r="M35" s="38">
        <f t="shared" si="33"/>
        <v>0</v>
      </c>
      <c r="N35" s="38">
        <f t="shared" si="34"/>
        <v>0</v>
      </c>
      <c r="O35" s="38">
        <f t="shared" si="35"/>
        <v>0</v>
      </c>
      <c r="P35" s="38">
        <f t="shared" si="36"/>
        <v>0</v>
      </c>
      <c r="Q35" s="39">
        <v>1</v>
      </c>
      <c r="R35" s="40">
        <f t="shared" si="54"/>
        <v>0</v>
      </c>
      <c r="S35" s="39">
        <v>1</v>
      </c>
      <c r="T35" s="41">
        <f t="shared" si="55"/>
        <v>0</v>
      </c>
      <c r="U35" s="42">
        <f t="shared" si="47"/>
        <v>0</v>
      </c>
      <c r="V35" s="43">
        <f t="shared" si="48"/>
        <v>0</v>
      </c>
      <c r="W35" s="44">
        <f t="shared" si="56"/>
        <v>0</v>
      </c>
      <c r="X35" s="45">
        <f t="shared" si="42"/>
        <v>0</v>
      </c>
      <c r="Y35" s="46" t="s">
        <v>0</v>
      </c>
      <c r="Z35" s="39">
        <v>1</v>
      </c>
      <c r="AA35" s="47">
        <f t="shared" si="57"/>
        <v>0</v>
      </c>
      <c r="AB35" s="39">
        <v>1</v>
      </c>
      <c r="AC35" s="47">
        <f t="shared" si="58"/>
        <v>0</v>
      </c>
      <c r="AD35" s="39">
        <v>1</v>
      </c>
      <c r="AE35" s="47">
        <f t="shared" si="59"/>
        <v>0</v>
      </c>
      <c r="AF35" s="184"/>
      <c r="AG35" s="49">
        <f t="shared" si="16"/>
        <v>0</v>
      </c>
      <c r="AH35" s="50">
        <f t="shared" si="17"/>
        <v>0</v>
      </c>
      <c r="AI35" s="184"/>
      <c r="AJ35" s="49">
        <f t="shared" si="18"/>
        <v>0</v>
      </c>
      <c r="AK35" s="50">
        <f t="shared" si="19"/>
        <v>0</v>
      </c>
      <c r="AL35" s="184"/>
      <c r="AM35" s="49">
        <f t="shared" si="20"/>
        <v>0</v>
      </c>
      <c r="AN35" s="50">
        <f t="shared" si="21"/>
        <v>0</v>
      </c>
      <c r="AO35" s="184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184"/>
      <c r="AV35" s="49">
        <f t="shared" si="26"/>
        <v>0</v>
      </c>
      <c r="AW35" s="50">
        <f t="shared" si="27"/>
        <v>0</v>
      </c>
      <c r="AX35" s="184"/>
      <c r="AY35" s="49">
        <f t="shared" si="28"/>
        <v>0</v>
      </c>
      <c r="AZ35" s="50">
        <f t="shared" si="29"/>
        <v>0</v>
      </c>
      <c r="BA35" s="51">
        <f t="shared" si="53"/>
        <v>0</v>
      </c>
    </row>
    <row r="36" spans="1:53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31"/>
        <v>0</v>
      </c>
      <c r="L36" s="38">
        <f t="shared" si="32"/>
        <v>0</v>
      </c>
      <c r="M36" s="38">
        <f t="shared" si="33"/>
        <v>0</v>
      </c>
      <c r="N36" s="38">
        <f t="shared" si="34"/>
        <v>0</v>
      </c>
      <c r="O36" s="38">
        <f t="shared" si="35"/>
        <v>0</v>
      </c>
      <c r="P36" s="38">
        <f t="shared" si="36"/>
        <v>0</v>
      </c>
      <c r="Q36" s="39">
        <v>1</v>
      </c>
      <c r="R36" s="40">
        <f t="shared" si="54"/>
        <v>0</v>
      </c>
      <c r="S36" s="39">
        <v>1</v>
      </c>
      <c r="T36" s="41">
        <f t="shared" si="55"/>
        <v>0</v>
      </c>
      <c r="U36" s="42">
        <f t="shared" ref="U36:U62" si="60">SUM(+L36+M36+N36+O36+P36+R36+T36)</f>
        <v>0</v>
      </c>
      <c r="V36" s="43">
        <f t="shared" ref="V36:V62" si="61">+U36*4.345</f>
        <v>0</v>
      </c>
      <c r="W36" s="44">
        <f t="shared" ref="W36:W62" si="62">IF(V36="","",$W$4*V36)</f>
        <v>0</v>
      </c>
      <c r="X36" s="45">
        <f t="shared" si="42"/>
        <v>0</v>
      </c>
      <c r="Y36" s="46" t="s">
        <v>0</v>
      </c>
      <c r="Z36" s="39">
        <v>1</v>
      </c>
      <c r="AA36" s="47">
        <f t="shared" ref="AA36:AA62" si="63">+IF($Y36="M",$U36,IF($Y36="MT",$U36/2,IF(Y36="MN",$U36/2,IF($Y36="MTN",$U36/3,0))))*Z36</f>
        <v>0</v>
      </c>
      <c r="AB36" s="39">
        <v>1</v>
      </c>
      <c r="AC36" s="47">
        <f t="shared" ref="AC36:AC62" si="64">+IF($Y36="T",$U36,IF($Y36="MT",$U36/2,IF($Y36="TN",$U36/2,IF($Y36="MTN",$U36/3,0))))*AB36</f>
        <v>0</v>
      </c>
      <c r="AD36" s="39">
        <v>1</v>
      </c>
      <c r="AE36" s="47">
        <f t="shared" ref="AE36:AE62" si="65">+IF($Y36="N",$U36,IF($Y36="MN",$U36/2,IF($Y36="TN",$U36/2,IF($Y36="MTN",$U36/3,0))))*AD36</f>
        <v>0</v>
      </c>
      <c r="AF36" s="184"/>
      <c r="AG36" s="49">
        <f t="shared" si="16"/>
        <v>0</v>
      </c>
      <c r="AH36" s="50">
        <f t="shared" si="17"/>
        <v>0</v>
      </c>
      <c r="AI36" s="184"/>
      <c r="AJ36" s="49">
        <f t="shared" si="18"/>
        <v>0</v>
      </c>
      <c r="AK36" s="50">
        <f t="shared" si="19"/>
        <v>0</v>
      </c>
      <c r="AL36" s="184"/>
      <c r="AM36" s="49">
        <f t="shared" si="20"/>
        <v>0</v>
      </c>
      <c r="AN36" s="50">
        <f t="shared" si="21"/>
        <v>0</v>
      </c>
      <c r="AO36" s="184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184"/>
      <c r="AV36" s="49">
        <f t="shared" si="26"/>
        <v>0</v>
      </c>
      <c r="AW36" s="50">
        <f t="shared" si="27"/>
        <v>0</v>
      </c>
      <c r="AX36" s="184"/>
      <c r="AY36" s="49">
        <f t="shared" si="28"/>
        <v>0</v>
      </c>
      <c r="AZ36" s="50">
        <f t="shared" si="29"/>
        <v>0</v>
      </c>
      <c r="BA36" s="51">
        <f t="shared" ref="BA36:BA62" si="66">+AH36+AK36+AN36+AQ36+AT36+AW36+AZ36</f>
        <v>0</v>
      </c>
    </row>
    <row r="37" spans="1:53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31"/>
        <v>0</v>
      </c>
      <c r="L37" s="38">
        <f t="shared" si="32"/>
        <v>0</v>
      </c>
      <c r="M37" s="38">
        <f t="shared" si="33"/>
        <v>0</v>
      </c>
      <c r="N37" s="38">
        <f t="shared" si="34"/>
        <v>0</v>
      </c>
      <c r="O37" s="38">
        <f t="shared" si="35"/>
        <v>0</v>
      </c>
      <c r="P37" s="38">
        <f t="shared" si="36"/>
        <v>0</v>
      </c>
      <c r="Q37" s="39">
        <v>1</v>
      </c>
      <c r="R37" s="40">
        <f t="shared" si="54"/>
        <v>0</v>
      </c>
      <c r="S37" s="39">
        <v>1</v>
      </c>
      <c r="T37" s="41">
        <f t="shared" si="55"/>
        <v>0</v>
      </c>
      <c r="U37" s="42">
        <f t="shared" si="60"/>
        <v>0</v>
      </c>
      <c r="V37" s="43">
        <f t="shared" si="61"/>
        <v>0</v>
      </c>
      <c r="W37" s="44">
        <f t="shared" si="62"/>
        <v>0</v>
      </c>
      <c r="X37" s="45">
        <f t="shared" si="42"/>
        <v>0</v>
      </c>
      <c r="Y37" s="46" t="s">
        <v>0</v>
      </c>
      <c r="Z37" s="39">
        <v>1</v>
      </c>
      <c r="AA37" s="47">
        <f t="shared" si="63"/>
        <v>0</v>
      </c>
      <c r="AB37" s="39">
        <v>1</v>
      </c>
      <c r="AC37" s="47">
        <f t="shared" si="64"/>
        <v>0</v>
      </c>
      <c r="AD37" s="39">
        <v>1</v>
      </c>
      <c r="AE37" s="47">
        <f t="shared" si="65"/>
        <v>0</v>
      </c>
      <c r="AF37" s="184"/>
      <c r="AG37" s="49">
        <f t="shared" si="16"/>
        <v>0</v>
      </c>
      <c r="AH37" s="50">
        <f t="shared" si="17"/>
        <v>0</v>
      </c>
      <c r="AI37" s="184"/>
      <c r="AJ37" s="49">
        <f t="shared" si="18"/>
        <v>0</v>
      </c>
      <c r="AK37" s="50">
        <f t="shared" si="19"/>
        <v>0</v>
      </c>
      <c r="AL37" s="184"/>
      <c r="AM37" s="49">
        <f t="shared" si="20"/>
        <v>0</v>
      </c>
      <c r="AN37" s="50">
        <f t="shared" si="21"/>
        <v>0</v>
      </c>
      <c r="AO37" s="184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184"/>
      <c r="AV37" s="49">
        <f t="shared" si="26"/>
        <v>0</v>
      </c>
      <c r="AW37" s="50">
        <f t="shared" si="27"/>
        <v>0</v>
      </c>
      <c r="AX37" s="184"/>
      <c r="AY37" s="49">
        <f t="shared" si="28"/>
        <v>0</v>
      </c>
      <c r="AZ37" s="50">
        <f t="shared" si="29"/>
        <v>0</v>
      </c>
      <c r="BA37" s="51">
        <f t="shared" si="66"/>
        <v>0</v>
      </c>
    </row>
    <row r="38" spans="1:53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31"/>
        <v>0</v>
      </c>
      <c r="L38" s="38">
        <f t="shared" si="32"/>
        <v>0</v>
      </c>
      <c r="M38" s="38">
        <f t="shared" si="33"/>
        <v>0</v>
      </c>
      <c r="N38" s="38">
        <f t="shared" si="34"/>
        <v>0</v>
      </c>
      <c r="O38" s="38">
        <f t="shared" si="35"/>
        <v>0</v>
      </c>
      <c r="P38" s="38">
        <f t="shared" si="36"/>
        <v>0</v>
      </c>
      <c r="Q38" s="39">
        <v>1</v>
      </c>
      <c r="R38" s="40">
        <f t="shared" si="54"/>
        <v>0</v>
      </c>
      <c r="S38" s="39">
        <v>1</v>
      </c>
      <c r="T38" s="41">
        <f t="shared" si="55"/>
        <v>0</v>
      </c>
      <c r="U38" s="42">
        <f t="shared" si="60"/>
        <v>0</v>
      </c>
      <c r="V38" s="43">
        <f t="shared" si="61"/>
        <v>0</v>
      </c>
      <c r="W38" s="44">
        <f t="shared" si="62"/>
        <v>0</v>
      </c>
      <c r="X38" s="45">
        <f t="shared" si="42"/>
        <v>0</v>
      </c>
      <c r="Y38" s="46" t="s">
        <v>0</v>
      </c>
      <c r="Z38" s="39">
        <v>1</v>
      </c>
      <c r="AA38" s="47">
        <f t="shared" si="63"/>
        <v>0</v>
      </c>
      <c r="AB38" s="39">
        <v>1</v>
      </c>
      <c r="AC38" s="47">
        <f t="shared" si="64"/>
        <v>0</v>
      </c>
      <c r="AD38" s="39">
        <v>1</v>
      </c>
      <c r="AE38" s="47">
        <f t="shared" si="65"/>
        <v>0</v>
      </c>
      <c r="AF38" s="184"/>
      <c r="AG38" s="49">
        <f t="shared" si="16"/>
        <v>0</v>
      </c>
      <c r="AH38" s="50">
        <f t="shared" si="17"/>
        <v>0</v>
      </c>
      <c r="AI38" s="184"/>
      <c r="AJ38" s="49">
        <f t="shared" si="18"/>
        <v>0</v>
      </c>
      <c r="AK38" s="50">
        <f t="shared" si="19"/>
        <v>0</v>
      </c>
      <c r="AL38" s="184"/>
      <c r="AM38" s="49">
        <f t="shared" si="20"/>
        <v>0</v>
      </c>
      <c r="AN38" s="50">
        <f t="shared" si="21"/>
        <v>0</v>
      </c>
      <c r="AO38" s="184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184"/>
      <c r="AV38" s="49">
        <f t="shared" si="26"/>
        <v>0</v>
      </c>
      <c r="AW38" s="50">
        <f t="shared" si="27"/>
        <v>0</v>
      </c>
      <c r="AX38" s="184"/>
      <c r="AY38" s="49">
        <f t="shared" si="28"/>
        <v>0</v>
      </c>
      <c r="AZ38" s="50">
        <f t="shared" si="29"/>
        <v>0</v>
      </c>
      <c r="BA38" s="51">
        <f t="shared" si="66"/>
        <v>0</v>
      </c>
    </row>
    <row r="39" spans="1:53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31"/>
        <v>0</v>
      </c>
      <c r="L39" s="38">
        <f t="shared" si="32"/>
        <v>0</v>
      </c>
      <c r="M39" s="38">
        <f t="shared" si="33"/>
        <v>0</v>
      </c>
      <c r="N39" s="38">
        <f t="shared" si="34"/>
        <v>0</v>
      </c>
      <c r="O39" s="38">
        <f t="shared" si="35"/>
        <v>0</v>
      </c>
      <c r="P39" s="38">
        <f t="shared" si="36"/>
        <v>0</v>
      </c>
      <c r="Q39" s="39">
        <v>1</v>
      </c>
      <c r="R39" s="40">
        <f t="shared" si="54"/>
        <v>0</v>
      </c>
      <c r="S39" s="39">
        <v>1</v>
      </c>
      <c r="T39" s="41">
        <f t="shared" si="55"/>
        <v>0</v>
      </c>
      <c r="U39" s="42">
        <f t="shared" si="60"/>
        <v>0</v>
      </c>
      <c r="V39" s="43">
        <f t="shared" si="61"/>
        <v>0</v>
      </c>
      <c r="W39" s="44">
        <f t="shared" si="62"/>
        <v>0</v>
      </c>
      <c r="X39" s="45">
        <f t="shared" si="42"/>
        <v>0</v>
      </c>
      <c r="Y39" s="46" t="s">
        <v>0</v>
      </c>
      <c r="Z39" s="39">
        <v>1</v>
      </c>
      <c r="AA39" s="47">
        <f t="shared" si="63"/>
        <v>0</v>
      </c>
      <c r="AB39" s="39">
        <v>1</v>
      </c>
      <c r="AC39" s="47">
        <f t="shared" si="64"/>
        <v>0</v>
      </c>
      <c r="AD39" s="39">
        <v>1</v>
      </c>
      <c r="AE39" s="47">
        <f t="shared" si="65"/>
        <v>0</v>
      </c>
      <c r="AF39" s="184"/>
      <c r="AG39" s="49">
        <f t="shared" si="16"/>
        <v>0</v>
      </c>
      <c r="AH39" s="50">
        <f t="shared" si="17"/>
        <v>0</v>
      </c>
      <c r="AI39" s="184"/>
      <c r="AJ39" s="49">
        <f t="shared" si="18"/>
        <v>0</v>
      </c>
      <c r="AK39" s="50">
        <f t="shared" si="19"/>
        <v>0</v>
      </c>
      <c r="AL39" s="184"/>
      <c r="AM39" s="49">
        <f t="shared" si="20"/>
        <v>0</v>
      </c>
      <c r="AN39" s="50">
        <f t="shared" si="21"/>
        <v>0</v>
      </c>
      <c r="AO39" s="184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184"/>
      <c r="AV39" s="49">
        <f t="shared" si="26"/>
        <v>0</v>
      </c>
      <c r="AW39" s="50">
        <f t="shared" si="27"/>
        <v>0</v>
      </c>
      <c r="AX39" s="184"/>
      <c r="AY39" s="49">
        <f t="shared" si="28"/>
        <v>0</v>
      </c>
      <c r="AZ39" s="50">
        <f t="shared" si="29"/>
        <v>0</v>
      </c>
      <c r="BA39" s="51">
        <f t="shared" si="66"/>
        <v>0</v>
      </c>
    </row>
    <row r="40" spans="1:53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31"/>
        <v>0</v>
      </c>
      <c r="L40" s="38">
        <f t="shared" si="32"/>
        <v>0</v>
      </c>
      <c r="M40" s="38">
        <f t="shared" si="33"/>
        <v>0</v>
      </c>
      <c r="N40" s="38">
        <f t="shared" si="34"/>
        <v>0</v>
      </c>
      <c r="O40" s="38">
        <f t="shared" si="35"/>
        <v>0</v>
      </c>
      <c r="P40" s="38">
        <f t="shared" si="36"/>
        <v>0</v>
      </c>
      <c r="Q40" s="39">
        <v>1</v>
      </c>
      <c r="R40" s="40">
        <f t="shared" si="54"/>
        <v>0</v>
      </c>
      <c r="S40" s="39">
        <v>1</v>
      </c>
      <c r="T40" s="41">
        <f t="shared" si="55"/>
        <v>0</v>
      </c>
      <c r="U40" s="42">
        <f t="shared" si="60"/>
        <v>0</v>
      </c>
      <c r="V40" s="43">
        <f t="shared" si="61"/>
        <v>0</v>
      </c>
      <c r="W40" s="44">
        <f t="shared" si="62"/>
        <v>0</v>
      </c>
      <c r="X40" s="45">
        <f t="shared" si="42"/>
        <v>0</v>
      </c>
      <c r="Y40" s="46" t="s">
        <v>0</v>
      </c>
      <c r="Z40" s="39">
        <v>1</v>
      </c>
      <c r="AA40" s="47">
        <f t="shared" si="63"/>
        <v>0</v>
      </c>
      <c r="AB40" s="39">
        <v>1</v>
      </c>
      <c r="AC40" s="47">
        <f t="shared" si="64"/>
        <v>0</v>
      </c>
      <c r="AD40" s="39">
        <v>1</v>
      </c>
      <c r="AE40" s="47">
        <f t="shared" si="65"/>
        <v>0</v>
      </c>
      <c r="AF40" s="184"/>
      <c r="AG40" s="49">
        <f t="shared" si="16"/>
        <v>0</v>
      </c>
      <c r="AH40" s="50">
        <f t="shared" si="17"/>
        <v>0</v>
      </c>
      <c r="AI40" s="184"/>
      <c r="AJ40" s="49">
        <f t="shared" si="18"/>
        <v>0</v>
      </c>
      <c r="AK40" s="50">
        <f t="shared" si="19"/>
        <v>0</v>
      </c>
      <c r="AL40" s="184"/>
      <c r="AM40" s="49">
        <f t="shared" si="20"/>
        <v>0</v>
      </c>
      <c r="AN40" s="50">
        <f t="shared" si="21"/>
        <v>0</v>
      </c>
      <c r="AO40" s="184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184"/>
      <c r="AV40" s="49">
        <f t="shared" si="26"/>
        <v>0</v>
      </c>
      <c r="AW40" s="50">
        <f t="shared" si="27"/>
        <v>0</v>
      </c>
      <c r="AX40" s="184"/>
      <c r="AY40" s="49">
        <f t="shared" si="28"/>
        <v>0</v>
      </c>
      <c r="AZ40" s="50">
        <f t="shared" si="29"/>
        <v>0</v>
      </c>
      <c r="BA40" s="51">
        <f t="shared" si="66"/>
        <v>0</v>
      </c>
    </row>
    <row r="41" spans="1:53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31"/>
        <v>0</v>
      </c>
      <c r="L41" s="38">
        <f t="shared" ref="L41:L72" si="67">IF($X41=3,$K41,0)+IF($X41=4,$K41,0)+IF($X41=5,$K41,0)+IF($X41=6,$K41,0)+IF($X41=7,$K41,0)+IF($X41=10,$K41*2,0)+IF($X41=12,$K41*2,0)+IF($X41=14,$K41*2,0)+IF($X41=21,$K41*3,0)+IF($X41&lt;=1,$K41*$J41/21.75,0)+IF($X41=15,$K41*3,0)+IF($X41=42,$K41*6,0)+IF($X41=28,$K41*4,0)</f>
        <v>0</v>
      </c>
      <c r="M41" s="38">
        <f t="shared" ref="M41:M72" si="68">IF($X41=2,$K41,0)+IF($X41=4,$K41,0)+IF($X41=5,$K41,0)+IF($X41=6,$K41,0)+IF($X41=7,$K41,0)+IF($X41=10,$K41*2,0)+IF($X41=12,$K41*2,0)+IF($X41=14,$K41*2,0)+IF($X41=15,$K41*3,0)+IF($X41=21,$K41*3,0)+IF($X41&lt;=1,$K41*$J41/21.75,0)+IF($X41=42,$K41*6,0)+IF($X41=28,$K41*4,0)</f>
        <v>0</v>
      </c>
      <c r="N41" s="38">
        <f t="shared" ref="N41:N72" si="69">IF($X41=3,$K41,0)+IF($X41=4,$K41,0)+IF($X41=5,$K41,0)+IF($X41=6,$K41,0)+IF($X41=7,$K41,0)+IF($X41=10,$K41*2,0)+IF($X41=12,$K41*2,0)+IF($X41=14,$K41*2,0)+IF($X41=21,$K41*3,0)+IF($X41&lt;=1,$K41*$J41/21.75,0)+IF($X41=15,$K41*3,0)+IF($X41=42,$K41*6,0)+IF($X41=28,$K41*4,0)</f>
        <v>0</v>
      </c>
      <c r="O41" s="38">
        <f t="shared" ref="O41:O72" si="70">IF($X41=2,$K41,0)+IF($X41=4,$K41,0)+IF($X41=5,$K41,0)+IF($X41=6,$K41,0)+IF($X41=7,$K41,0)+IF($X41=10,$K41*2,0)+IF($X41=12,$K41*2,0)+IF($X41=14,$K41*2,0)+IF($X41=15,$K41*3,0)+IF($X41=21,$K41*3,0)+IF($X41&lt;=1,$K41*$J41/21.75,0)+IF($X41=42,$K41*6,0)+IF($X41=28,$K41*4,0)</f>
        <v>0</v>
      </c>
      <c r="P41" s="38">
        <f t="shared" ref="P41:P72" si="71">IF($X41=3,$K41,0)+IF($X41=4,$K41,0)+IF($X41=5,$K41,0)+IF($X41=6,$K41,0)+IF($X41=7,$K41,0)+IF($X41=10,$K41*2,0)+IF($X41=12,$K41*2,0)+IF($X41=14,$K41*2,0)+IF($X41=21,$K41*3,0)+IF($X41&lt;=1,$K41*$J41/21.75,0)+IF($X41=15,$K41*3,0)+IF($X41=42,$K41*6,0)+IF($X41=28,$K41*4,0)</f>
        <v>0</v>
      </c>
      <c r="Q41" s="39">
        <v>1</v>
      </c>
      <c r="R41" s="40">
        <f t="shared" si="54"/>
        <v>0</v>
      </c>
      <c r="S41" s="39">
        <v>1</v>
      </c>
      <c r="T41" s="41">
        <f t="shared" si="55"/>
        <v>0</v>
      </c>
      <c r="U41" s="42">
        <f t="shared" si="60"/>
        <v>0</v>
      </c>
      <c r="V41" s="43">
        <f t="shared" si="61"/>
        <v>0</v>
      </c>
      <c r="W41" s="44">
        <f t="shared" si="62"/>
        <v>0</v>
      </c>
      <c r="X41" s="45">
        <f t="shared" ref="X41:X72" si="72">ROUND(J41/4.3452380952381,1)</f>
        <v>0</v>
      </c>
      <c r="Y41" s="46" t="s">
        <v>0</v>
      </c>
      <c r="Z41" s="39">
        <v>1</v>
      </c>
      <c r="AA41" s="47">
        <f t="shared" si="63"/>
        <v>0</v>
      </c>
      <c r="AB41" s="39">
        <v>1</v>
      </c>
      <c r="AC41" s="47">
        <f t="shared" si="64"/>
        <v>0</v>
      </c>
      <c r="AD41" s="39">
        <v>1</v>
      </c>
      <c r="AE41" s="47">
        <f t="shared" si="65"/>
        <v>0</v>
      </c>
      <c r="AF41" s="184"/>
      <c r="AG41" s="49">
        <f t="shared" si="16"/>
        <v>0</v>
      </c>
      <c r="AH41" s="50">
        <f t="shared" si="17"/>
        <v>0</v>
      </c>
      <c r="AI41" s="184"/>
      <c r="AJ41" s="49">
        <f t="shared" si="18"/>
        <v>0</v>
      </c>
      <c r="AK41" s="50">
        <f t="shared" si="19"/>
        <v>0</v>
      </c>
      <c r="AL41" s="184"/>
      <c r="AM41" s="49">
        <f t="shared" si="20"/>
        <v>0</v>
      </c>
      <c r="AN41" s="50">
        <f t="shared" si="21"/>
        <v>0</v>
      </c>
      <c r="AO41" s="184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184"/>
      <c r="AV41" s="49">
        <f t="shared" si="26"/>
        <v>0</v>
      </c>
      <c r="AW41" s="50">
        <f t="shared" si="27"/>
        <v>0</v>
      </c>
      <c r="AX41" s="184"/>
      <c r="AY41" s="49">
        <f t="shared" si="28"/>
        <v>0</v>
      </c>
      <c r="AZ41" s="50">
        <f t="shared" si="29"/>
        <v>0</v>
      </c>
      <c r="BA41" s="51">
        <f t="shared" si="66"/>
        <v>0</v>
      </c>
    </row>
    <row r="42" spans="1:53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31"/>
        <v>0</v>
      </c>
      <c r="L42" s="38">
        <f t="shared" si="67"/>
        <v>0</v>
      </c>
      <c r="M42" s="38">
        <f t="shared" si="68"/>
        <v>0</v>
      </c>
      <c r="N42" s="38">
        <f t="shared" si="69"/>
        <v>0</v>
      </c>
      <c r="O42" s="38">
        <f t="shared" si="70"/>
        <v>0</v>
      </c>
      <c r="P42" s="38">
        <f t="shared" si="71"/>
        <v>0</v>
      </c>
      <c r="Q42" s="39">
        <v>1</v>
      </c>
      <c r="R42" s="40">
        <f t="shared" si="54"/>
        <v>0</v>
      </c>
      <c r="S42" s="39">
        <v>1</v>
      </c>
      <c r="T42" s="41">
        <f t="shared" si="55"/>
        <v>0</v>
      </c>
      <c r="U42" s="42">
        <f t="shared" si="60"/>
        <v>0</v>
      </c>
      <c r="V42" s="43">
        <f t="shared" si="61"/>
        <v>0</v>
      </c>
      <c r="W42" s="44">
        <f t="shared" si="62"/>
        <v>0</v>
      </c>
      <c r="X42" s="45">
        <f t="shared" si="72"/>
        <v>0</v>
      </c>
      <c r="Y42" s="46" t="s">
        <v>0</v>
      </c>
      <c r="Z42" s="39">
        <v>1</v>
      </c>
      <c r="AA42" s="47">
        <f t="shared" si="63"/>
        <v>0</v>
      </c>
      <c r="AB42" s="39">
        <v>1</v>
      </c>
      <c r="AC42" s="47">
        <f t="shared" si="64"/>
        <v>0</v>
      </c>
      <c r="AD42" s="39">
        <v>1</v>
      </c>
      <c r="AE42" s="47">
        <f t="shared" si="65"/>
        <v>0</v>
      </c>
      <c r="AF42" s="184"/>
      <c r="AG42" s="49">
        <f t="shared" si="16"/>
        <v>0</v>
      </c>
      <c r="AH42" s="50">
        <f t="shared" si="17"/>
        <v>0</v>
      </c>
      <c r="AI42" s="184"/>
      <c r="AJ42" s="49">
        <f t="shared" si="18"/>
        <v>0</v>
      </c>
      <c r="AK42" s="50">
        <f t="shared" si="19"/>
        <v>0</v>
      </c>
      <c r="AL42" s="184"/>
      <c r="AM42" s="49">
        <f t="shared" si="20"/>
        <v>0</v>
      </c>
      <c r="AN42" s="50">
        <f t="shared" si="21"/>
        <v>0</v>
      </c>
      <c r="AO42" s="184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184"/>
      <c r="AV42" s="49">
        <f t="shared" si="26"/>
        <v>0</v>
      </c>
      <c r="AW42" s="50">
        <f t="shared" si="27"/>
        <v>0</v>
      </c>
      <c r="AX42" s="184"/>
      <c r="AY42" s="49">
        <f t="shared" si="28"/>
        <v>0</v>
      </c>
      <c r="AZ42" s="50">
        <f t="shared" si="29"/>
        <v>0</v>
      </c>
      <c r="BA42" s="51">
        <f t="shared" si="66"/>
        <v>0</v>
      </c>
    </row>
    <row r="43" spans="1:53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31"/>
        <v>0</v>
      </c>
      <c r="L43" s="38">
        <f t="shared" si="67"/>
        <v>0</v>
      </c>
      <c r="M43" s="38">
        <f t="shared" si="68"/>
        <v>0</v>
      </c>
      <c r="N43" s="38">
        <f t="shared" si="69"/>
        <v>0</v>
      </c>
      <c r="O43" s="38">
        <f t="shared" si="70"/>
        <v>0</v>
      </c>
      <c r="P43" s="38">
        <f t="shared" si="71"/>
        <v>0</v>
      </c>
      <c r="Q43" s="39">
        <v>1</v>
      </c>
      <c r="R43" s="40">
        <f t="shared" si="54"/>
        <v>0</v>
      </c>
      <c r="S43" s="39">
        <v>1</v>
      </c>
      <c r="T43" s="41">
        <f t="shared" si="55"/>
        <v>0</v>
      </c>
      <c r="U43" s="42">
        <f t="shared" si="60"/>
        <v>0</v>
      </c>
      <c r="V43" s="43">
        <f t="shared" si="61"/>
        <v>0</v>
      </c>
      <c r="W43" s="44">
        <f t="shared" si="62"/>
        <v>0</v>
      </c>
      <c r="X43" s="45">
        <f t="shared" si="72"/>
        <v>0</v>
      </c>
      <c r="Y43" s="46" t="s">
        <v>0</v>
      </c>
      <c r="Z43" s="39">
        <v>1</v>
      </c>
      <c r="AA43" s="47">
        <f t="shared" si="63"/>
        <v>0</v>
      </c>
      <c r="AB43" s="39">
        <v>1</v>
      </c>
      <c r="AC43" s="47">
        <f t="shared" si="64"/>
        <v>0</v>
      </c>
      <c r="AD43" s="39">
        <v>1</v>
      </c>
      <c r="AE43" s="47">
        <f t="shared" si="65"/>
        <v>0</v>
      </c>
      <c r="AF43" s="184"/>
      <c r="AG43" s="49">
        <f t="shared" si="16"/>
        <v>0</v>
      </c>
      <c r="AH43" s="50">
        <f t="shared" si="17"/>
        <v>0</v>
      </c>
      <c r="AI43" s="184"/>
      <c r="AJ43" s="49">
        <f t="shared" si="18"/>
        <v>0</v>
      </c>
      <c r="AK43" s="50">
        <f t="shared" si="19"/>
        <v>0</v>
      </c>
      <c r="AL43" s="184"/>
      <c r="AM43" s="49">
        <f t="shared" si="20"/>
        <v>0</v>
      </c>
      <c r="AN43" s="50">
        <f t="shared" si="21"/>
        <v>0</v>
      </c>
      <c r="AO43" s="184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184"/>
      <c r="AV43" s="49">
        <f t="shared" si="26"/>
        <v>0</v>
      </c>
      <c r="AW43" s="50">
        <f t="shared" si="27"/>
        <v>0</v>
      </c>
      <c r="AX43" s="184"/>
      <c r="AY43" s="49">
        <f t="shared" si="28"/>
        <v>0</v>
      </c>
      <c r="AZ43" s="50">
        <f t="shared" si="29"/>
        <v>0</v>
      </c>
      <c r="BA43" s="51">
        <f t="shared" si="66"/>
        <v>0</v>
      </c>
    </row>
    <row r="44" spans="1:53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31"/>
        <v>0</v>
      </c>
      <c r="L44" s="38">
        <f t="shared" si="67"/>
        <v>0</v>
      </c>
      <c r="M44" s="38">
        <f t="shared" si="68"/>
        <v>0</v>
      </c>
      <c r="N44" s="38">
        <f t="shared" si="69"/>
        <v>0</v>
      </c>
      <c r="O44" s="38">
        <f t="shared" si="70"/>
        <v>0</v>
      </c>
      <c r="P44" s="38">
        <f t="shared" si="71"/>
        <v>0</v>
      </c>
      <c r="Q44" s="39">
        <v>1</v>
      </c>
      <c r="R44" s="40">
        <f t="shared" si="54"/>
        <v>0</v>
      </c>
      <c r="S44" s="39">
        <v>1</v>
      </c>
      <c r="T44" s="41">
        <f t="shared" si="55"/>
        <v>0</v>
      </c>
      <c r="U44" s="42">
        <f t="shared" si="60"/>
        <v>0</v>
      </c>
      <c r="V44" s="43">
        <f t="shared" si="61"/>
        <v>0</v>
      </c>
      <c r="W44" s="44">
        <f t="shared" si="62"/>
        <v>0</v>
      </c>
      <c r="X44" s="45">
        <f t="shared" si="72"/>
        <v>0</v>
      </c>
      <c r="Y44" s="46" t="s">
        <v>0</v>
      </c>
      <c r="Z44" s="39">
        <v>1</v>
      </c>
      <c r="AA44" s="47">
        <f t="shared" si="63"/>
        <v>0</v>
      </c>
      <c r="AB44" s="39">
        <v>1</v>
      </c>
      <c r="AC44" s="47">
        <f t="shared" si="64"/>
        <v>0</v>
      </c>
      <c r="AD44" s="39">
        <v>1</v>
      </c>
      <c r="AE44" s="47">
        <f t="shared" si="65"/>
        <v>0</v>
      </c>
      <c r="AF44" s="184"/>
      <c r="AG44" s="49">
        <f t="shared" si="16"/>
        <v>0</v>
      </c>
      <c r="AH44" s="50">
        <f t="shared" si="17"/>
        <v>0</v>
      </c>
      <c r="AI44" s="184"/>
      <c r="AJ44" s="49">
        <f t="shared" si="18"/>
        <v>0</v>
      </c>
      <c r="AK44" s="50">
        <f t="shared" si="19"/>
        <v>0</v>
      </c>
      <c r="AL44" s="184"/>
      <c r="AM44" s="49">
        <f t="shared" si="20"/>
        <v>0</v>
      </c>
      <c r="AN44" s="50">
        <f t="shared" si="21"/>
        <v>0</v>
      </c>
      <c r="AO44" s="184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184"/>
      <c r="AV44" s="49">
        <f t="shared" si="26"/>
        <v>0</v>
      </c>
      <c r="AW44" s="50">
        <f t="shared" si="27"/>
        <v>0</v>
      </c>
      <c r="AX44" s="184"/>
      <c r="AY44" s="49">
        <f t="shared" si="28"/>
        <v>0</v>
      </c>
      <c r="AZ44" s="50">
        <f t="shared" si="29"/>
        <v>0</v>
      </c>
      <c r="BA44" s="51">
        <f t="shared" si="66"/>
        <v>0</v>
      </c>
    </row>
    <row r="45" spans="1:53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31"/>
        <v>0</v>
      </c>
      <c r="L45" s="38">
        <f t="shared" si="67"/>
        <v>0</v>
      </c>
      <c r="M45" s="38">
        <f t="shared" si="68"/>
        <v>0</v>
      </c>
      <c r="N45" s="38">
        <f t="shared" si="69"/>
        <v>0</v>
      </c>
      <c r="O45" s="38">
        <f t="shared" si="70"/>
        <v>0</v>
      </c>
      <c r="P45" s="38">
        <f t="shared" si="71"/>
        <v>0</v>
      </c>
      <c r="Q45" s="39">
        <v>1</v>
      </c>
      <c r="R45" s="40">
        <f t="shared" si="54"/>
        <v>0</v>
      </c>
      <c r="S45" s="39">
        <v>1</v>
      </c>
      <c r="T45" s="41">
        <f t="shared" si="55"/>
        <v>0</v>
      </c>
      <c r="U45" s="42">
        <f t="shared" si="60"/>
        <v>0</v>
      </c>
      <c r="V45" s="43">
        <f t="shared" si="61"/>
        <v>0</v>
      </c>
      <c r="W45" s="44">
        <f t="shared" si="62"/>
        <v>0</v>
      </c>
      <c r="X45" s="45">
        <f t="shared" si="72"/>
        <v>0</v>
      </c>
      <c r="Y45" s="46" t="s">
        <v>0</v>
      </c>
      <c r="Z45" s="39">
        <v>1</v>
      </c>
      <c r="AA45" s="47">
        <f t="shared" si="63"/>
        <v>0</v>
      </c>
      <c r="AB45" s="39">
        <v>1</v>
      </c>
      <c r="AC45" s="47">
        <f t="shared" si="64"/>
        <v>0</v>
      </c>
      <c r="AD45" s="39">
        <v>1</v>
      </c>
      <c r="AE45" s="47">
        <f t="shared" si="65"/>
        <v>0</v>
      </c>
      <c r="AF45" s="184"/>
      <c r="AG45" s="49">
        <f t="shared" si="16"/>
        <v>0</v>
      </c>
      <c r="AH45" s="50">
        <f t="shared" si="17"/>
        <v>0</v>
      </c>
      <c r="AI45" s="184"/>
      <c r="AJ45" s="49">
        <f t="shared" si="18"/>
        <v>0</v>
      </c>
      <c r="AK45" s="50">
        <f t="shared" si="19"/>
        <v>0</v>
      </c>
      <c r="AL45" s="184"/>
      <c r="AM45" s="49">
        <f t="shared" si="20"/>
        <v>0</v>
      </c>
      <c r="AN45" s="50">
        <f t="shared" si="21"/>
        <v>0</v>
      </c>
      <c r="AO45" s="184"/>
      <c r="AP45" s="49">
        <f t="shared" si="22"/>
        <v>0</v>
      </c>
      <c r="AQ45" s="50">
        <f t="shared" si="23"/>
        <v>0</v>
      </c>
      <c r="AR45" s="62"/>
      <c r="AS45" s="49">
        <f t="shared" si="24"/>
        <v>0</v>
      </c>
      <c r="AT45" s="50">
        <f t="shared" si="25"/>
        <v>0</v>
      </c>
      <c r="AU45" s="184"/>
      <c r="AV45" s="49">
        <f t="shared" si="26"/>
        <v>0</v>
      </c>
      <c r="AW45" s="50">
        <f t="shared" si="27"/>
        <v>0</v>
      </c>
      <c r="AX45" s="184"/>
      <c r="AY45" s="49">
        <f t="shared" si="28"/>
        <v>0</v>
      </c>
      <c r="AZ45" s="50">
        <f t="shared" si="29"/>
        <v>0</v>
      </c>
      <c r="BA45" s="51">
        <f t="shared" si="66"/>
        <v>0</v>
      </c>
    </row>
    <row r="46" spans="1:53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31"/>
        <v>0</v>
      </c>
      <c r="L46" s="38">
        <f t="shared" si="67"/>
        <v>0</v>
      </c>
      <c r="M46" s="38">
        <f t="shared" si="68"/>
        <v>0</v>
      </c>
      <c r="N46" s="38">
        <f t="shared" si="69"/>
        <v>0</v>
      </c>
      <c r="O46" s="38">
        <f t="shared" si="70"/>
        <v>0</v>
      </c>
      <c r="P46" s="38">
        <f t="shared" si="71"/>
        <v>0</v>
      </c>
      <c r="Q46" s="39">
        <v>1</v>
      </c>
      <c r="R46" s="40">
        <f t="shared" si="54"/>
        <v>0</v>
      </c>
      <c r="S46" s="39">
        <v>1</v>
      </c>
      <c r="T46" s="41">
        <f t="shared" si="55"/>
        <v>0</v>
      </c>
      <c r="U46" s="42">
        <f t="shared" si="60"/>
        <v>0</v>
      </c>
      <c r="V46" s="43">
        <f t="shared" si="61"/>
        <v>0</v>
      </c>
      <c r="W46" s="44">
        <f t="shared" si="62"/>
        <v>0</v>
      </c>
      <c r="X46" s="45">
        <f t="shared" si="72"/>
        <v>0</v>
      </c>
      <c r="Y46" s="46" t="s">
        <v>0</v>
      </c>
      <c r="Z46" s="39">
        <v>1</v>
      </c>
      <c r="AA46" s="47">
        <f t="shared" si="63"/>
        <v>0</v>
      </c>
      <c r="AB46" s="39">
        <v>1</v>
      </c>
      <c r="AC46" s="47">
        <f t="shared" si="64"/>
        <v>0</v>
      </c>
      <c r="AD46" s="39">
        <v>1</v>
      </c>
      <c r="AE46" s="47">
        <f t="shared" si="65"/>
        <v>0</v>
      </c>
      <c r="AF46" s="184"/>
      <c r="AG46" s="49">
        <f t="shared" si="16"/>
        <v>0</v>
      </c>
      <c r="AH46" s="50">
        <f t="shared" si="17"/>
        <v>0</v>
      </c>
      <c r="AI46" s="184"/>
      <c r="AJ46" s="49">
        <f t="shared" si="18"/>
        <v>0</v>
      </c>
      <c r="AK46" s="50">
        <f t="shared" si="19"/>
        <v>0</v>
      </c>
      <c r="AL46" s="184"/>
      <c r="AM46" s="49">
        <f t="shared" si="20"/>
        <v>0</v>
      </c>
      <c r="AN46" s="50">
        <f t="shared" si="21"/>
        <v>0</v>
      </c>
      <c r="AO46" s="184"/>
      <c r="AP46" s="49">
        <f t="shared" si="22"/>
        <v>0</v>
      </c>
      <c r="AQ46" s="50">
        <f t="shared" si="23"/>
        <v>0</v>
      </c>
      <c r="AR46" s="62"/>
      <c r="AS46" s="49">
        <f t="shared" si="24"/>
        <v>0</v>
      </c>
      <c r="AT46" s="50">
        <f t="shared" si="25"/>
        <v>0</v>
      </c>
      <c r="AU46" s="184"/>
      <c r="AV46" s="49">
        <f t="shared" si="26"/>
        <v>0</v>
      </c>
      <c r="AW46" s="50">
        <f t="shared" si="27"/>
        <v>0</v>
      </c>
      <c r="AX46" s="184"/>
      <c r="AY46" s="49">
        <f t="shared" si="28"/>
        <v>0</v>
      </c>
      <c r="AZ46" s="50">
        <f t="shared" si="29"/>
        <v>0</v>
      </c>
      <c r="BA46" s="51">
        <f t="shared" si="66"/>
        <v>0</v>
      </c>
    </row>
    <row r="47" spans="1:53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31"/>
        <v>0</v>
      </c>
      <c r="L47" s="38">
        <f t="shared" si="67"/>
        <v>0</v>
      </c>
      <c r="M47" s="38">
        <f t="shared" si="68"/>
        <v>0</v>
      </c>
      <c r="N47" s="38">
        <f t="shared" si="69"/>
        <v>0</v>
      </c>
      <c r="O47" s="38">
        <f t="shared" si="70"/>
        <v>0</v>
      </c>
      <c r="P47" s="38">
        <f t="shared" si="71"/>
        <v>0</v>
      </c>
      <c r="Q47" s="39">
        <v>1</v>
      </c>
      <c r="R47" s="40">
        <f t="shared" si="54"/>
        <v>0</v>
      </c>
      <c r="S47" s="39">
        <v>1</v>
      </c>
      <c r="T47" s="41">
        <f t="shared" si="55"/>
        <v>0</v>
      </c>
      <c r="U47" s="42">
        <f t="shared" si="60"/>
        <v>0</v>
      </c>
      <c r="V47" s="43">
        <f t="shared" si="61"/>
        <v>0</v>
      </c>
      <c r="W47" s="44">
        <f t="shared" si="62"/>
        <v>0</v>
      </c>
      <c r="X47" s="45">
        <f t="shared" si="72"/>
        <v>0</v>
      </c>
      <c r="Y47" s="46" t="s">
        <v>0</v>
      </c>
      <c r="Z47" s="39">
        <v>1</v>
      </c>
      <c r="AA47" s="47">
        <f t="shared" si="63"/>
        <v>0</v>
      </c>
      <c r="AB47" s="39">
        <v>1</v>
      </c>
      <c r="AC47" s="47">
        <f t="shared" si="64"/>
        <v>0</v>
      </c>
      <c r="AD47" s="39">
        <v>1</v>
      </c>
      <c r="AE47" s="47">
        <f t="shared" si="65"/>
        <v>0</v>
      </c>
      <c r="AF47" s="184"/>
      <c r="AG47" s="49">
        <f t="shared" si="16"/>
        <v>0</v>
      </c>
      <c r="AH47" s="50">
        <f t="shared" si="17"/>
        <v>0</v>
      </c>
      <c r="AI47" s="184"/>
      <c r="AJ47" s="49">
        <f t="shared" si="18"/>
        <v>0</v>
      </c>
      <c r="AK47" s="50">
        <f t="shared" si="19"/>
        <v>0</v>
      </c>
      <c r="AL47" s="184"/>
      <c r="AM47" s="49">
        <f t="shared" si="20"/>
        <v>0</v>
      </c>
      <c r="AN47" s="50">
        <f t="shared" si="21"/>
        <v>0</v>
      </c>
      <c r="AO47" s="184"/>
      <c r="AP47" s="49">
        <f t="shared" si="22"/>
        <v>0</v>
      </c>
      <c r="AQ47" s="50">
        <f t="shared" si="23"/>
        <v>0</v>
      </c>
      <c r="AR47" s="62"/>
      <c r="AS47" s="49">
        <f t="shared" si="24"/>
        <v>0</v>
      </c>
      <c r="AT47" s="50">
        <f t="shared" si="25"/>
        <v>0</v>
      </c>
      <c r="AU47" s="184"/>
      <c r="AV47" s="49">
        <f t="shared" si="26"/>
        <v>0</v>
      </c>
      <c r="AW47" s="50">
        <f t="shared" si="27"/>
        <v>0</v>
      </c>
      <c r="AX47" s="184"/>
      <c r="AY47" s="49">
        <f t="shared" si="28"/>
        <v>0</v>
      </c>
      <c r="AZ47" s="50">
        <f t="shared" si="29"/>
        <v>0</v>
      </c>
      <c r="BA47" s="51">
        <f t="shared" si="66"/>
        <v>0</v>
      </c>
    </row>
    <row r="48" spans="1:53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31"/>
        <v>0</v>
      </c>
      <c r="L48" s="38">
        <f t="shared" si="67"/>
        <v>0</v>
      </c>
      <c r="M48" s="38">
        <f t="shared" si="68"/>
        <v>0</v>
      </c>
      <c r="N48" s="38">
        <f t="shared" si="69"/>
        <v>0</v>
      </c>
      <c r="O48" s="38">
        <f t="shared" si="70"/>
        <v>0</v>
      </c>
      <c r="P48" s="38">
        <f t="shared" si="71"/>
        <v>0</v>
      </c>
      <c r="Q48" s="39">
        <v>1</v>
      </c>
      <c r="R48" s="40">
        <f t="shared" si="54"/>
        <v>0</v>
      </c>
      <c r="S48" s="39">
        <v>1</v>
      </c>
      <c r="T48" s="41">
        <f t="shared" si="55"/>
        <v>0</v>
      </c>
      <c r="U48" s="42">
        <f t="shared" si="60"/>
        <v>0</v>
      </c>
      <c r="V48" s="43">
        <f t="shared" si="61"/>
        <v>0</v>
      </c>
      <c r="W48" s="44">
        <f t="shared" si="62"/>
        <v>0</v>
      </c>
      <c r="X48" s="45">
        <f t="shared" si="72"/>
        <v>0</v>
      </c>
      <c r="Y48" s="46" t="s">
        <v>0</v>
      </c>
      <c r="Z48" s="39">
        <v>1</v>
      </c>
      <c r="AA48" s="47">
        <f t="shared" si="63"/>
        <v>0</v>
      </c>
      <c r="AB48" s="39">
        <v>1</v>
      </c>
      <c r="AC48" s="47">
        <f t="shared" si="64"/>
        <v>0</v>
      </c>
      <c r="AD48" s="39">
        <v>1</v>
      </c>
      <c r="AE48" s="47">
        <f t="shared" si="65"/>
        <v>0</v>
      </c>
      <c r="AF48" s="184"/>
      <c r="AG48" s="49">
        <f t="shared" si="16"/>
        <v>0</v>
      </c>
      <c r="AH48" s="50">
        <f t="shared" si="17"/>
        <v>0</v>
      </c>
      <c r="AI48" s="184"/>
      <c r="AJ48" s="49">
        <f t="shared" si="18"/>
        <v>0</v>
      </c>
      <c r="AK48" s="50">
        <f t="shared" si="19"/>
        <v>0</v>
      </c>
      <c r="AL48" s="184"/>
      <c r="AM48" s="49">
        <f t="shared" si="20"/>
        <v>0</v>
      </c>
      <c r="AN48" s="50">
        <f t="shared" si="21"/>
        <v>0</v>
      </c>
      <c r="AO48" s="184"/>
      <c r="AP48" s="49">
        <f t="shared" si="22"/>
        <v>0</v>
      </c>
      <c r="AQ48" s="50">
        <f t="shared" si="23"/>
        <v>0</v>
      </c>
      <c r="AR48" s="62"/>
      <c r="AS48" s="49">
        <f t="shared" si="24"/>
        <v>0</v>
      </c>
      <c r="AT48" s="50">
        <f t="shared" si="25"/>
        <v>0</v>
      </c>
      <c r="AU48" s="184"/>
      <c r="AV48" s="49">
        <f t="shared" si="26"/>
        <v>0</v>
      </c>
      <c r="AW48" s="50">
        <f t="shared" si="27"/>
        <v>0</v>
      </c>
      <c r="AX48" s="184"/>
      <c r="AY48" s="49">
        <f t="shared" si="28"/>
        <v>0</v>
      </c>
      <c r="AZ48" s="50">
        <f t="shared" si="29"/>
        <v>0</v>
      </c>
      <c r="BA48" s="51">
        <f t="shared" si="66"/>
        <v>0</v>
      </c>
    </row>
    <row r="49" spans="1:53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31"/>
        <v>0</v>
      </c>
      <c r="L49" s="38">
        <f t="shared" si="67"/>
        <v>0</v>
      </c>
      <c r="M49" s="38">
        <f t="shared" si="68"/>
        <v>0</v>
      </c>
      <c r="N49" s="38">
        <f t="shared" si="69"/>
        <v>0</v>
      </c>
      <c r="O49" s="38">
        <f t="shared" si="70"/>
        <v>0</v>
      </c>
      <c r="P49" s="38">
        <f t="shared" si="71"/>
        <v>0</v>
      </c>
      <c r="Q49" s="39">
        <v>1</v>
      </c>
      <c r="R49" s="40">
        <f t="shared" si="54"/>
        <v>0</v>
      </c>
      <c r="S49" s="39">
        <v>1</v>
      </c>
      <c r="T49" s="41">
        <f t="shared" si="55"/>
        <v>0</v>
      </c>
      <c r="U49" s="42">
        <f t="shared" si="60"/>
        <v>0</v>
      </c>
      <c r="V49" s="43">
        <f t="shared" si="61"/>
        <v>0</v>
      </c>
      <c r="W49" s="44">
        <f t="shared" si="62"/>
        <v>0</v>
      </c>
      <c r="X49" s="45">
        <f t="shared" si="72"/>
        <v>0</v>
      </c>
      <c r="Y49" s="46" t="s">
        <v>0</v>
      </c>
      <c r="Z49" s="39">
        <v>1</v>
      </c>
      <c r="AA49" s="47">
        <f t="shared" si="63"/>
        <v>0</v>
      </c>
      <c r="AB49" s="39">
        <v>1</v>
      </c>
      <c r="AC49" s="47">
        <f t="shared" si="64"/>
        <v>0</v>
      </c>
      <c r="AD49" s="39">
        <v>1</v>
      </c>
      <c r="AE49" s="47">
        <f t="shared" si="65"/>
        <v>0</v>
      </c>
      <c r="AF49" s="184"/>
      <c r="AG49" s="49">
        <f t="shared" si="16"/>
        <v>0</v>
      </c>
      <c r="AH49" s="50">
        <f t="shared" si="17"/>
        <v>0</v>
      </c>
      <c r="AI49" s="184"/>
      <c r="AJ49" s="49">
        <f t="shared" si="18"/>
        <v>0</v>
      </c>
      <c r="AK49" s="50">
        <f t="shared" si="19"/>
        <v>0</v>
      </c>
      <c r="AL49" s="184"/>
      <c r="AM49" s="49">
        <f t="shared" si="20"/>
        <v>0</v>
      </c>
      <c r="AN49" s="50">
        <f t="shared" si="21"/>
        <v>0</v>
      </c>
      <c r="AO49" s="184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184"/>
      <c r="AV49" s="49">
        <f t="shared" si="26"/>
        <v>0</v>
      </c>
      <c r="AW49" s="50">
        <f t="shared" si="27"/>
        <v>0</v>
      </c>
      <c r="AX49" s="184"/>
      <c r="AY49" s="49">
        <f t="shared" si="28"/>
        <v>0</v>
      </c>
      <c r="AZ49" s="50">
        <f t="shared" si="29"/>
        <v>0</v>
      </c>
      <c r="BA49" s="51">
        <f t="shared" si="66"/>
        <v>0</v>
      </c>
    </row>
    <row r="50" spans="1:53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31"/>
        <v>0</v>
      </c>
      <c r="L50" s="38">
        <f t="shared" si="67"/>
        <v>0</v>
      </c>
      <c r="M50" s="38">
        <f t="shared" si="68"/>
        <v>0</v>
      </c>
      <c r="N50" s="38">
        <f t="shared" si="69"/>
        <v>0</v>
      </c>
      <c r="O50" s="38">
        <f t="shared" si="70"/>
        <v>0</v>
      </c>
      <c r="P50" s="38">
        <f t="shared" si="71"/>
        <v>0</v>
      </c>
      <c r="Q50" s="39">
        <v>1</v>
      </c>
      <c r="R50" s="40">
        <f t="shared" si="54"/>
        <v>0</v>
      </c>
      <c r="S50" s="39">
        <v>1</v>
      </c>
      <c r="T50" s="41">
        <f t="shared" si="55"/>
        <v>0</v>
      </c>
      <c r="U50" s="42">
        <f t="shared" si="60"/>
        <v>0</v>
      </c>
      <c r="V50" s="43">
        <f t="shared" si="61"/>
        <v>0</v>
      </c>
      <c r="W50" s="44">
        <f t="shared" si="62"/>
        <v>0</v>
      </c>
      <c r="X50" s="45">
        <f t="shared" si="72"/>
        <v>0</v>
      </c>
      <c r="Y50" s="46" t="s">
        <v>0</v>
      </c>
      <c r="Z50" s="39">
        <v>1</v>
      </c>
      <c r="AA50" s="47">
        <f t="shared" si="63"/>
        <v>0</v>
      </c>
      <c r="AB50" s="39">
        <v>1</v>
      </c>
      <c r="AC50" s="47">
        <f t="shared" si="64"/>
        <v>0</v>
      </c>
      <c r="AD50" s="39">
        <v>1</v>
      </c>
      <c r="AE50" s="47">
        <f t="shared" si="65"/>
        <v>0</v>
      </c>
      <c r="AF50" s="184"/>
      <c r="AG50" s="49">
        <f t="shared" si="16"/>
        <v>0</v>
      </c>
      <c r="AH50" s="50">
        <f t="shared" si="17"/>
        <v>0</v>
      </c>
      <c r="AI50" s="184"/>
      <c r="AJ50" s="49">
        <f t="shared" si="18"/>
        <v>0</v>
      </c>
      <c r="AK50" s="50">
        <f t="shared" si="19"/>
        <v>0</v>
      </c>
      <c r="AL50" s="184"/>
      <c r="AM50" s="49">
        <f t="shared" si="20"/>
        <v>0</v>
      </c>
      <c r="AN50" s="50">
        <f t="shared" si="21"/>
        <v>0</v>
      </c>
      <c r="AO50" s="184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184"/>
      <c r="AV50" s="49">
        <f t="shared" si="26"/>
        <v>0</v>
      </c>
      <c r="AW50" s="50">
        <f t="shared" si="27"/>
        <v>0</v>
      </c>
      <c r="AX50" s="184"/>
      <c r="AY50" s="49">
        <f t="shared" si="28"/>
        <v>0</v>
      </c>
      <c r="AZ50" s="50">
        <f t="shared" si="29"/>
        <v>0</v>
      </c>
      <c r="BA50" s="51">
        <f t="shared" si="66"/>
        <v>0</v>
      </c>
    </row>
    <row r="51" spans="1:53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31"/>
        <v>0</v>
      </c>
      <c r="L51" s="38">
        <f t="shared" si="67"/>
        <v>0</v>
      </c>
      <c r="M51" s="38">
        <f t="shared" si="68"/>
        <v>0</v>
      </c>
      <c r="N51" s="38">
        <f t="shared" si="69"/>
        <v>0</v>
      </c>
      <c r="O51" s="38">
        <f t="shared" si="70"/>
        <v>0</v>
      </c>
      <c r="P51" s="38">
        <f t="shared" si="71"/>
        <v>0</v>
      </c>
      <c r="Q51" s="39">
        <v>1</v>
      </c>
      <c r="R51" s="40">
        <f t="shared" si="54"/>
        <v>0</v>
      </c>
      <c r="S51" s="39">
        <v>1</v>
      </c>
      <c r="T51" s="41">
        <f t="shared" si="55"/>
        <v>0</v>
      </c>
      <c r="U51" s="42">
        <f t="shared" si="60"/>
        <v>0</v>
      </c>
      <c r="V51" s="43">
        <f t="shared" si="61"/>
        <v>0</v>
      </c>
      <c r="W51" s="44">
        <f t="shared" si="62"/>
        <v>0</v>
      </c>
      <c r="X51" s="45">
        <f t="shared" si="72"/>
        <v>0</v>
      </c>
      <c r="Y51" s="46" t="s">
        <v>0</v>
      </c>
      <c r="Z51" s="39">
        <v>1</v>
      </c>
      <c r="AA51" s="47">
        <f t="shared" si="63"/>
        <v>0</v>
      </c>
      <c r="AB51" s="39">
        <v>1</v>
      </c>
      <c r="AC51" s="47">
        <f t="shared" si="64"/>
        <v>0</v>
      </c>
      <c r="AD51" s="39">
        <v>1</v>
      </c>
      <c r="AE51" s="47">
        <f t="shared" si="65"/>
        <v>0</v>
      </c>
      <c r="AF51" s="184"/>
      <c r="AG51" s="49">
        <f t="shared" si="16"/>
        <v>0</v>
      </c>
      <c r="AH51" s="50">
        <f t="shared" si="17"/>
        <v>0</v>
      </c>
      <c r="AI51" s="184"/>
      <c r="AJ51" s="49">
        <f t="shared" si="18"/>
        <v>0</v>
      </c>
      <c r="AK51" s="50">
        <f t="shared" si="19"/>
        <v>0</v>
      </c>
      <c r="AL51" s="184"/>
      <c r="AM51" s="49">
        <f t="shared" si="20"/>
        <v>0</v>
      </c>
      <c r="AN51" s="50">
        <f t="shared" si="21"/>
        <v>0</v>
      </c>
      <c r="AO51" s="184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184"/>
      <c r="AV51" s="49">
        <f t="shared" si="26"/>
        <v>0</v>
      </c>
      <c r="AW51" s="50">
        <f t="shared" si="27"/>
        <v>0</v>
      </c>
      <c r="AX51" s="184"/>
      <c r="AY51" s="49">
        <f t="shared" si="28"/>
        <v>0</v>
      </c>
      <c r="AZ51" s="50">
        <f t="shared" si="29"/>
        <v>0</v>
      </c>
      <c r="BA51" s="51">
        <f t="shared" si="66"/>
        <v>0</v>
      </c>
    </row>
    <row r="52" spans="1:53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31"/>
        <v>0</v>
      </c>
      <c r="L52" s="38">
        <f t="shared" si="67"/>
        <v>0</v>
      </c>
      <c r="M52" s="38">
        <f t="shared" si="68"/>
        <v>0</v>
      </c>
      <c r="N52" s="38">
        <f t="shared" si="69"/>
        <v>0</v>
      </c>
      <c r="O52" s="38">
        <f t="shared" si="70"/>
        <v>0</v>
      </c>
      <c r="P52" s="38">
        <f t="shared" si="71"/>
        <v>0</v>
      </c>
      <c r="Q52" s="39">
        <v>1</v>
      </c>
      <c r="R52" s="40">
        <f t="shared" si="54"/>
        <v>0</v>
      </c>
      <c r="S52" s="39">
        <v>1</v>
      </c>
      <c r="T52" s="41">
        <f t="shared" si="55"/>
        <v>0</v>
      </c>
      <c r="U52" s="42">
        <f t="shared" si="60"/>
        <v>0</v>
      </c>
      <c r="V52" s="43">
        <f t="shared" si="61"/>
        <v>0</v>
      </c>
      <c r="W52" s="44">
        <f t="shared" si="62"/>
        <v>0</v>
      </c>
      <c r="X52" s="45">
        <f t="shared" si="72"/>
        <v>0</v>
      </c>
      <c r="Y52" s="46" t="s">
        <v>0</v>
      </c>
      <c r="Z52" s="39">
        <v>1</v>
      </c>
      <c r="AA52" s="47">
        <f t="shared" si="63"/>
        <v>0</v>
      </c>
      <c r="AB52" s="39">
        <v>1</v>
      </c>
      <c r="AC52" s="47">
        <f t="shared" si="64"/>
        <v>0</v>
      </c>
      <c r="AD52" s="39">
        <v>1</v>
      </c>
      <c r="AE52" s="47">
        <f t="shared" si="65"/>
        <v>0</v>
      </c>
      <c r="AF52" s="184"/>
      <c r="AG52" s="49">
        <f t="shared" si="16"/>
        <v>0</v>
      </c>
      <c r="AH52" s="50">
        <f t="shared" si="17"/>
        <v>0</v>
      </c>
      <c r="AI52" s="184"/>
      <c r="AJ52" s="49">
        <f t="shared" si="18"/>
        <v>0</v>
      </c>
      <c r="AK52" s="50">
        <f t="shared" si="19"/>
        <v>0</v>
      </c>
      <c r="AL52" s="184"/>
      <c r="AM52" s="49">
        <f t="shared" si="20"/>
        <v>0</v>
      </c>
      <c r="AN52" s="50">
        <f t="shared" si="21"/>
        <v>0</v>
      </c>
      <c r="AO52" s="184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184"/>
      <c r="AV52" s="49">
        <f t="shared" si="26"/>
        <v>0</v>
      </c>
      <c r="AW52" s="50">
        <f t="shared" si="27"/>
        <v>0</v>
      </c>
      <c r="AX52" s="184"/>
      <c r="AY52" s="49">
        <f t="shared" si="28"/>
        <v>0</v>
      </c>
      <c r="AZ52" s="50">
        <f t="shared" si="29"/>
        <v>0</v>
      </c>
      <c r="BA52" s="51">
        <f t="shared" si="66"/>
        <v>0</v>
      </c>
    </row>
    <row r="53" spans="1:53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31"/>
        <v>0</v>
      </c>
      <c r="L53" s="38">
        <f t="shared" si="67"/>
        <v>0</v>
      </c>
      <c r="M53" s="38">
        <f t="shared" si="68"/>
        <v>0</v>
      </c>
      <c r="N53" s="38">
        <f t="shared" si="69"/>
        <v>0</v>
      </c>
      <c r="O53" s="38">
        <f t="shared" si="70"/>
        <v>0</v>
      </c>
      <c r="P53" s="38">
        <f t="shared" si="71"/>
        <v>0</v>
      </c>
      <c r="Q53" s="39">
        <v>1</v>
      </c>
      <c r="R53" s="40">
        <f t="shared" si="54"/>
        <v>0</v>
      </c>
      <c r="S53" s="39">
        <v>1</v>
      </c>
      <c r="T53" s="41">
        <f t="shared" si="55"/>
        <v>0</v>
      </c>
      <c r="U53" s="42">
        <f t="shared" si="60"/>
        <v>0</v>
      </c>
      <c r="V53" s="43">
        <f t="shared" si="61"/>
        <v>0</v>
      </c>
      <c r="W53" s="44">
        <f t="shared" si="62"/>
        <v>0</v>
      </c>
      <c r="X53" s="45">
        <f t="shared" si="72"/>
        <v>0</v>
      </c>
      <c r="Y53" s="46" t="s">
        <v>0</v>
      </c>
      <c r="Z53" s="39">
        <v>1</v>
      </c>
      <c r="AA53" s="47">
        <f t="shared" si="63"/>
        <v>0</v>
      </c>
      <c r="AB53" s="39">
        <v>1</v>
      </c>
      <c r="AC53" s="47">
        <f t="shared" si="64"/>
        <v>0</v>
      </c>
      <c r="AD53" s="39">
        <v>1</v>
      </c>
      <c r="AE53" s="47">
        <f t="shared" si="65"/>
        <v>0</v>
      </c>
      <c r="AF53" s="184"/>
      <c r="AG53" s="49">
        <f t="shared" si="16"/>
        <v>0</v>
      </c>
      <c r="AH53" s="50">
        <f t="shared" si="17"/>
        <v>0</v>
      </c>
      <c r="AI53" s="184"/>
      <c r="AJ53" s="49">
        <f t="shared" si="18"/>
        <v>0</v>
      </c>
      <c r="AK53" s="50">
        <f t="shared" si="19"/>
        <v>0</v>
      </c>
      <c r="AL53" s="184"/>
      <c r="AM53" s="49">
        <f t="shared" si="20"/>
        <v>0</v>
      </c>
      <c r="AN53" s="50">
        <f t="shared" si="21"/>
        <v>0</v>
      </c>
      <c r="AO53" s="184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184"/>
      <c r="AV53" s="49">
        <f t="shared" si="26"/>
        <v>0</v>
      </c>
      <c r="AW53" s="50">
        <f t="shared" si="27"/>
        <v>0</v>
      </c>
      <c r="AX53" s="184"/>
      <c r="AY53" s="49">
        <f t="shared" si="28"/>
        <v>0</v>
      </c>
      <c r="AZ53" s="50">
        <f t="shared" si="29"/>
        <v>0</v>
      </c>
      <c r="BA53" s="51">
        <f t="shared" si="66"/>
        <v>0</v>
      </c>
    </row>
    <row r="54" spans="1:53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31"/>
        <v>0</v>
      </c>
      <c r="L54" s="38">
        <f t="shared" si="67"/>
        <v>0</v>
      </c>
      <c r="M54" s="38">
        <f t="shared" si="68"/>
        <v>0</v>
      </c>
      <c r="N54" s="38">
        <f t="shared" si="69"/>
        <v>0</v>
      </c>
      <c r="O54" s="38">
        <f t="shared" si="70"/>
        <v>0</v>
      </c>
      <c r="P54" s="38">
        <f t="shared" si="71"/>
        <v>0</v>
      </c>
      <c r="Q54" s="39">
        <v>1</v>
      </c>
      <c r="R54" s="40">
        <f t="shared" si="54"/>
        <v>0</v>
      </c>
      <c r="S54" s="39">
        <v>1</v>
      </c>
      <c r="T54" s="41">
        <f t="shared" si="55"/>
        <v>0</v>
      </c>
      <c r="U54" s="42">
        <f t="shared" si="60"/>
        <v>0</v>
      </c>
      <c r="V54" s="43">
        <f t="shared" si="61"/>
        <v>0</v>
      </c>
      <c r="W54" s="44">
        <f t="shared" si="62"/>
        <v>0</v>
      </c>
      <c r="X54" s="45">
        <f t="shared" si="72"/>
        <v>0</v>
      </c>
      <c r="Y54" s="46" t="s">
        <v>0</v>
      </c>
      <c r="Z54" s="39">
        <v>1</v>
      </c>
      <c r="AA54" s="47">
        <f t="shared" si="63"/>
        <v>0</v>
      </c>
      <c r="AB54" s="39">
        <v>1</v>
      </c>
      <c r="AC54" s="47">
        <f t="shared" si="64"/>
        <v>0</v>
      </c>
      <c r="AD54" s="39">
        <v>1</v>
      </c>
      <c r="AE54" s="47">
        <f t="shared" si="65"/>
        <v>0</v>
      </c>
      <c r="AF54" s="184"/>
      <c r="AG54" s="49">
        <f t="shared" si="16"/>
        <v>0</v>
      </c>
      <c r="AH54" s="50">
        <f t="shared" si="17"/>
        <v>0</v>
      </c>
      <c r="AI54" s="184"/>
      <c r="AJ54" s="49">
        <f t="shared" si="18"/>
        <v>0</v>
      </c>
      <c r="AK54" s="50">
        <f t="shared" si="19"/>
        <v>0</v>
      </c>
      <c r="AL54" s="184"/>
      <c r="AM54" s="49">
        <f t="shared" si="20"/>
        <v>0</v>
      </c>
      <c r="AN54" s="50">
        <f t="shared" si="21"/>
        <v>0</v>
      </c>
      <c r="AO54" s="184"/>
      <c r="AP54" s="49">
        <f t="shared" si="22"/>
        <v>0</v>
      </c>
      <c r="AQ54" s="50">
        <f t="shared" si="23"/>
        <v>0</v>
      </c>
      <c r="AR54" s="62"/>
      <c r="AS54" s="49">
        <f t="shared" si="24"/>
        <v>0</v>
      </c>
      <c r="AT54" s="50">
        <f t="shared" si="25"/>
        <v>0</v>
      </c>
      <c r="AU54" s="184"/>
      <c r="AV54" s="49">
        <f t="shared" si="26"/>
        <v>0</v>
      </c>
      <c r="AW54" s="50">
        <f t="shared" si="27"/>
        <v>0</v>
      </c>
      <c r="AX54" s="184"/>
      <c r="AY54" s="49">
        <f t="shared" si="28"/>
        <v>0</v>
      </c>
      <c r="AZ54" s="50">
        <f t="shared" si="29"/>
        <v>0</v>
      </c>
      <c r="BA54" s="51">
        <f t="shared" si="66"/>
        <v>0</v>
      </c>
    </row>
    <row r="55" spans="1:53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31"/>
        <v>0</v>
      </c>
      <c r="L55" s="38">
        <f t="shared" si="67"/>
        <v>0</v>
      </c>
      <c r="M55" s="38">
        <f t="shared" si="68"/>
        <v>0</v>
      </c>
      <c r="N55" s="38">
        <f t="shared" si="69"/>
        <v>0</v>
      </c>
      <c r="O55" s="38">
        <f t="shared" si="70"/>
        <v>0</v>
      </c>
      <c r="P55" s="38">
        <f t="shared" si="71"/>
        <v>0</v>
      </c>
      <c r="Q55" s="39">
        <v>1</v>
      </c>
      <c r="R55" s="40">
        <f t="shared" si="54"/>
        <v>0</v>
      </c>
      <c r="S55" s="39">
        <v>1</v>
      </c>
      <c r="T55" s="41">
        <f t="shared" si="55"/>
        <v>0</v>
      </c>
      <c r="U55" s="42">
        <f t="shared" si="60"/>
        <v>0</v>
      </c>
      <c r="V55" s="43">
        <f t="shared" si="61"/>
        <v>0</v>
      </c>
      <c r="W55" s="44">
        <f t="shared" si="62"/>
        <v>0</v>
      </c>
      <c r="X55" s="45">
        <f t="shared" si="72"/>
        <v>0</v>
      </c>
      <c r="Y55" s="46" t="s">
        <v>0</v>
      </c>
      <c r="Z55" s="39">
        <v>1</v>
      </c>
      <c r="AA55" s="47">
        <f t="shared" si="63"/>
        <v>0</v>
      </c>
      <c r="AB55" s="39">
        <v>1</v>
      </c>
      <c r="AC55" s="47">
        <f t="shared" si="64"/>
        <v>0</v>
      </c>
      <c r="AD55" s="39">
        <v>1</v>
      </c>
      <c r="AE55" s="47">
        <f t="shared" si="65"/>
        <v>0</v>
      </c>
      <c r="AF55" s="184"/>
      <c r="AG55" s="49">
        <f t="shared" si="16"/>
        <v>0</v>
      </c>
      <c r="AH55" s="50">
        <f t="shared" si="17"/>
        <v>0</v>
      </c>
      <c r="AI55" s="184"/>
      <c r="AJ55" s="49">
        <f t="shared" si="18"/>
        <v>0</v>
      </c>
      <c r="AK55" s="50">
        <f t="shared" si="19"/>
        <v>0</v>
      </c>
      <c r="AL55" s="184"/>
      <c r="AM55" s="49">
        <f t="shared" si="20"/>
        <v>0</v>
      </c>
      <c r="AN55" s="50">
        <f t="shared" si="21"/>
        <v>0</v>
      </c>
      <c r="AO55" s="184"/>
      <c r="AP55" s="49">
        <f t="shared" si="22"/>
        <v>0</v>
      </c>
      <c r="AQ55" s="50">
        <f t="shared" si="23"/>
        <v>0</v>
      </c>
      <c r="AR55" s="62"/>
      <c r="AS55" s="49">
        <f t="shared" si="24"/>
        <v>0</v>
      </c>
      <c r="AT55" s="50">
        <f t="shared" si="25"/>
        <v>0</v>
      </c>
      <c r="AU55" s="184"/>
      <c r="AV55" s="49">
        <f t="shared" si="26"/>
        <v>0</v>
      </c>
      <c r="AW55" s="50">
        <f t="shared" si="27"/>
        <v>0</v>
      </c>
      <c r="AX55" s="184"/>
      <c r="AY55" s="49">
        <f t="shared" si="28"/>
        <v>0</v>
      </c>
      <c r="AZ55" s="50">
        <f t="shared" si="29"/>
        <v>0</v>
      </c>
      <c r="BA55" s="51">
        <f t="shared" si="66"/>
        <v>0</v>
      </c>
    </row>
    <row r="56" spans="1:53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31"/>
        <v>0</v>
      </c>
      <c r="L56" s="38">
        <f t="shared" si="67"/>
        <v>0</v>
      </c>
      <c r="M56" s="38">
        <f t="shared" si="68"/>
        <v>0</v>
      </c>
      <c r="N56" s="38">
        <f t="shared" si="69"/>
        <v>0</v>
      </c>
      <c r="O56" s="38">
        <f t="shared" si="70"/>
        <v>0</v>
      </c>
      <c r="P56" s="38">
        <f t="shared" si="71"/>
        <v>0</v>
      </c>
      <c r="Q56" s="39">
        <v>1</v>
      </c>
      <c r="R56" s="40">
        <f t="shared" si="54"/>
        <v>0</v>
      </c>
      <c r="S56" s="39">
        <v>1</v>
      </c>
      <c r="T56" s="41">
        <f t="shared" si="55"/>
        <v>0</v>
      </c>
      <c r="U56" s="42">
        <f t="shared" si="60"/>
        <v>0</v>
      </c>
      <c r="V56" s="43">
        <f t="shared" si="61"/>
        <v>0</v>
      </c>
      <c r="W56" s="44">
        <f t="shared" si="62"/>
        <v>0</v>
      </c>
      <c r="X56" s="45">
        <f t="shared" si="72"/>
        <v>0</v>
      </c>
      <c r="Y56" s="46" t="s">
        <v>0</v>
      </c>
      <c r="Z56" s="39">
        <v>1</v>
      </c>
      <c r="AA56" s="47">
        <f t="shared" si="63"/>
        <v>0</v>
      </c>
      <c r="AB56" s="39">
        <v>1</v>
      </c>
      <c r="AC56" s="47">
        <f t="shared" si="64"/>
        <v>0</v>
      </c>
      <c r="AD56" s="39">
        <v>1</v>
      </c>
      <c r="AE56" s="47">
        <f t="shared" si="65"/>
        <v>0</v>
      </c>
      <c r="AF56" s="184"/>
      <c r="AG56" s="49">
        <f t="shared" si="16"/>
        <v>0</v>
      </c>
      <c r="AH56" s="50">
        <f t="shared" si="17"/>
        <v>0</v>
      </c>
      <c r="AI56" s="184"/>
      <c r="AJ56" s="49">
        <f t="shared" si="18"/>
        <v>0</v>
      </c>
      <c r="AK56" s="50">
        <f t="shared" si="19"/>
        <v>0</v>
      </c>
      <c r="AL56" s="184"/>
      <c r="AM56" s="49">
        <f t="shared" si="20"/>
        <v>0</v>
      </c>
      <c r="AN56" s="50">
        <f t="shared" si="21"/>
        <v>0</v>
      </c>
      <c r="AO56" s="184"/>
      <c r="AP56" s="49">
        <f t="shared" si="22"/>
        <v>0</v>
      </c>
      <c r="AQ56" s="50">
        <f t="shared" si="23"/>
        <v>0</v>
      </c>
      <c r="AR56" s="62"/>
      <c r="AS56" s="49">
        <f t="shared" si="24"/>
        <v>0</v>
      </c>
      <c r="AT56" s="50">
        <f t="shared" si="25"/>
        <v>0</v>
      </c>
      <c r="AU56" s="184"/>
      <c r="AV56" s="49">
        <f t="shared" si="26"/>
        <v>0</v>
      </c>
      <c r="AW56" s="50">
        <f t="shared" si="27"/>
        <v>0</v>
      </c>
      <c r="AX56" s="184"/>
      <c r="AY56" s="49">
        <f t="shared" si="28"/>
        <v>0</v>
      </c>
      <c r="AZ56" s="50">
        <f t="shared" si="29"/>
        <v>0</v>
      </c>
      <c r="BA56" s="51">
        <f t="shared" si="66"/>
        <v>0</v>
      </c>
    </row>
    <row r="57" spans="1:53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31"/>
        <v>0</v>
      </c>
      <c r="L57" s="38">
        <f t="shared" si="67"/>
        <v>0</v>
      </c>
      <c r="M57" s="38">
        <f t="shared" si="68"/>
        <v>0</v>
      </c>
      <c r="N57" s="38">
        <f t="shared" si="69"/>
        <v>0</v>
      </c>
      <c r="O57" s="38">
        <f t="shared" si="70"/>
        <v>0</v>
      </c>
      <c r="P57" s="38">
        <f t="shared" si="71"/>
        <v>0</v>
      </c>
      <c r="Q57" s="39">
        <v>1</v>
      </c>
      <c r="R57" s="40">
        <f t="shared" si="54"/>
        <v>0</v>
      </c>
      <c r="S57" s="39">
        <v>1</v>
      </c>
      <c r="T57" s="41">
        <f t="shared" si="55"/>
        <v>0</v>
      </c>
      <c r="U57" s="42">
        <f t="shared" si="60"/>
        <v>0</v>
      </c>
      <c r="V57" s="43">
        <f t="shared" si="61"/>
        <v>0</v>
      </c>
      <c r="W57" s="44">
        <f t="shared" si="62"/>
        <v>0</v>
      </c>
      <c r="X57" s="45">
        <f t="shared" si="72"/>
        <v>0</v>
      </c>
      <c r="Y57" s="46" t="s">
        <v>0</v>
      </c>
      <c r="Z57" s="39">
        <v>1</v>
      </c>
      <c r="AA57" s="47">
        <f t="shared" si="63"/>
        <v>0</v>
      </c>
      <c r="AB57" s="39">
        <v>1</v>
      </c>
      <c r="AC57" s="47">
        <f t="shared" si="64"/>
        <v>0</v>
      </c>
      <c r="AD57" s="39">
        <v>1</v>
      </c>
      <c r="AE57" s="47">
        <f t="shared" si="65"/>
        <v>0</v>
      </c>
      <c r="AF57" s="184"/>
      <c r="AG57" s="49">
        <f t="shared" si="16"/>
        <v>0</v>
      </c>
      <c r="AH57" s="50">
        <f t="shared" si="17"/>
        <v>0</v>
      </c>
      <c r="AI57" s="184"/>
      <c r="AJ57" s="49">
        <f t="shared" si="18"/>
        <v>0</v>
      </c>
      <c r="AK57" s="50">
        <f t="shared" si="19"/>
        <v>0</v>
      </c>
      <c r="AL57" s="184"/>
      <c r="AM57" s="49">
        <f t="shared" si="20"/>
        <v>0</v>
      </c>
      <c r="AN57" s="50">
        <f t="shared" si="21"/>
        <v>0</v>
      </c>
      <c r="AO57" s="184"/>
      <c r="AP57" s="49">
        <f t="shared" si="22"/>
        <v>0</v>
      </c>
      <c r="AQ57" s="50">
        <f t="shared" si="23"/>
        <v>0</v>
      </c>
      <c r="AR57" s="62"/>
      <c r="AS57" s="49">
        <f t="shared" si="24"/>
        <v>0</v>
      </c>
      <c r="AT57" s="50">
        <f t="shared" si="25"/>
        <v>0</v>
      </c>
      <c r="AU57" s="184"/>
      <c r="AV57" s="49">
        <f t="shared" si="26"/>
        <v>0</v>
      </c>
      <c r="AW57" s="50">
        <f t="shared" si="27"/>
        <v>0</v>
      </c>
      <c r="AX57" s="184"/>
      <c r="AY57" s="49">
        <f t="shared" si="28"/>
        <v>0</v>
      </c>
      <c r="AZ57" s="50">
        <f t="shared" si="29"/>
        <v>0</v>
      </c>
      <c r="BA57" s="51">
        <f t="shared" si="66"/>
        <v>0</v>
      </c>
    </row>
    <row r="58" spans="1:53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31"/>
        <v>0</v>
      </c>
      <c r="L58" s="38">
        <f t="shared" si="67"/>
        <v>0</v>
      </c>
      <c r="M58" s="38">
        <f t="shared" si="68"/>
        <v>0</v>
      </c>
      <c r="N58" s="38">
        <f t="shared" si="69"/>
        <v>0</v>
      </c>
      <c r="O58" s="38">
        <f t="shared" si="70"/>
        <v>0</v>
      </c>
      <c r="P58" s="38">
        <f t="shared" si="71"/>
        <v>0</v>
      </c>
      <c r="Q58" s="39">
        <v>1</v>
      </c>
      <c r="R58" s="40">
        <f t="shared" si="54"/>
        <v>0</v>
      </c>
      <c r="S58" s="39">
        <v>1</v>
      </c>
      <c r="T58" s="41">
        <f t="shared" si="55"/>
        <v>0</v>
      </c>
      <c r="U58" s="42">
        <f t="shared" si="60"/>
        <v>0</v>
      </c>
      <c r="V58" s="43">
        <f t="shared" si="61"/>
        <v>0</v>
      </c>
      <c r="W58" s="44">
        <f t="shared" si="62"/>
        <v>0</v>
      </c>
      <c r="X58" s="45">
        <f t="shared" si="72"/>
        <v>0</v>
      </c>
      <c r="Y58" s="46" t="s">
        <v>0</v>
      </c>
      <c r="Z58" s="39">
        <v>1</v>
      </c>
      <c r="AA58" s="47">
        <f t="shared" si="63"/>
        <v>0</v>
      </c>
      <c r="AB58" s="39">
        <v>1</v>
      </c>
      <c r="AC58" s="47">
        <f t="shared" si="64"/>
        <v>0</v>
      </c>
      <c r="AD58" s="39">
        <v>1</v>
      </c>
      <c r="AE58" s="47">
        <f t="shared" si="65"/>
        <v>0</v>
      </c>
      <c r="AF58" s="184"/>
      <c r="AG58" s="49">
        <f t="shared" si="16"/>
        <v>0</v>
      </c>
      <c r="AH58" s="50">
        <f t="shared" si="17"/>
        <v>0</v>
      </c>
      <c r="AI58" s="184"/>
      <c r="AJ58" s="49">
        <f t="shared" si="18"/>
        <v>0</v>
      </c>
      <c r="AK58" s="50">
        <f t="shared" si="19"/>
        <v>0</v>
      </c>
      <c r="AL58" s="184"/>
      <c r="AM58" s="49">
        <f t="shared" si="20"/>
        <v>0</v>
      </c>
      <c r="AN58" s="50">
        <f t="shared" si="21"/>
        <v>0</v>
      </c>
      <c r="AO58" s="184"/>
      <c r="AP58" s="49">
        <f t="shared" si="22"/>
        <v>0</v>
      </c>
      <c r="AQ58" s="50">
        <f t="shared" si="23"/>
        <v>0</v>
      </c>
      <c r="AR58" s="62"/>
      <c r="AS58" s="49">
        <f t="shared" si="24"/>
        <v>0</v>
      </c>
      <c r="AT58" s="50">
        <f t="shared" si="25"/>
        <v>0</v>
      </c>
      <c r="AU58" s="184"/>
      <c r="AV58" s="49">
        <f t="shared" si="26"/>
        <v>0</v>
      </c>
      <c r="AW58" s="50">
        <f t="shared" si="27"/>
        <v>0</v>
      </c>
      <c r="AX58" s="184"/>
      <c r="AY58" s="49">
        <f t="shared" si="28"/>
        <v>0</v>
      </c>
      <c r="AZ58" s="50">
        <f t="shared" si="29"/>
        <v>0</v>
      </c>
      <c r="BA58" s="51">
        <f t="shared" si="66"/>
        <v>0</v>
      </c>
    </row>
    <row r="59" spans="1:53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31"/>
        <v>0</v>
      </c>
      <c r="L59" s="38">
        <f t="shared" si="67"/>
        <v>0</v>
      </c>
      <c r="M59" s="38">
        <f t="shared" si="68"/>
        <v>0</v>
      </c>
      <c r="N59" s="38">
        <f t="shared" si="69"/>
        <v>0</v>
      </c>
      <c r="O59" s="38">
        <f t="shared" si="70"/>
        <v>0</v>
      </c>
      <c r="P59" s="38">
        <f t="shared" si="71"/>
        <v>0</v>
      </c>
      <c r="Q59" s="39">
        <v>1</v>
      </c>
      <c r="R59" s="40">
        <f t="shared" si="54"/>
        <v>0</v>
      </c>
      <c r="S59" s="39">
        <v>1</v>
      </c>
      <c r="T59" s="41">
        <f t="shared" si="55"/>
        <v>0</v>
      </c>
      <c r="U59" s="42">
        <f t="shared" si="60"/>
        <v>0</v>
      </c>
      <c r="V59" s="43">
        <f t="shared" si="61"/>
        <v>0</v>
      </c>
      <c r="W59" s="44">
        <f t="shared" si="62"/>
        <v>0</v>
      </c>
      <c r="X59" s="45">
        <f t="shared" si="72"/>
        <v>0</v>
      </c>
      <c r="Y59" s="46" t="s">
        <v>0</v>
      </c>
      <c r="Z59" s="39">
        <v>1</v>
      </c>
      <c r="AA59" s="47">
        <f t="shared" si="63"/>
        <v>0</v>
      </c>
      <c r="AB59" s="39">
        <v>1</v>
      </c>
      <c r="AC59" s="47">
        <f t="shared" si="64"/>
        <v>0</v>
      </c>
      <c r="AD59" s="39">
        <v>1</v>
      </c>
      <c r="AE59" s="47">
        <f t="shared" si="65"/>
        <v>0</v>
      </c>
      <c r="AF59" s="184"/>
      <c r="AG59" s="49">
        <f t="shared" si="16"/>
        <v>0</v>
      </c>
      <c r="AH59" s="50">
        <f t="shared" si="17"/>
        <v>0</v>
      </c>
      <c r="AI59" s="184"/>
      <c r="AJ59" s="49">
        <f t="shared" si="18"/>
        <v>0</v>
      </c>
      <c r="AK59" s="50">
        <f t="shared" si="19"/>
        <v>0</v>
      </c>
      <c r="AL59" s="184"/>
      <c r="AM59" s="49">
        <f t="shared" si="20"/>
        <v>0</v>
      </c>
      <c r="AN59" s="50">
        <f t="shared" si="21"/>
        <v>0</v>
      </c>
      <c r="AO59" s="184"/>
      <c r="AP59" s="49">
        <f t="shared" si="22"/>
        <v>0</v>
      </c>
      <c r="AQ59" s="50">
        <f t="shared" si="23"/>
        <v>0</v>
      </c>
      <c r="AR59" s="62"/>
      <c r="AS59" s="49">
        <f t="shared" si="24"/>
        <v>0</v>
      </c>
      <c r="AT59" s="50">
        <f t="shared" si="25"/>
        <v>0</v>
      </c>
      <c r="AU59" s="184"/>
      <c r="AV59" s="49">
        <f t="shared" si="26"/>
        <v>0</v>
      </c>
      <c r="AW59" s="50">
        <f t="shared" si="27"/>
        <v>0</v>
      </c>
      <c r="AX59" s="184"/>
      <c r="AY59" s="49">
        <f t="shared" si="28"/>
        <v>0</v>
      </c>
      <c r="AZ59" s="50">
        <f t="shared" si="29"/>
        <v>0</v>
      </c>
      <c r="BA59" s="51">
        <f t="shared" si="66"/>
        <v>0</v>
      </c>
    </row>
    <row r="60" spans="1:53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31"/>
        <v>0</v>
      </c>
      <c r="L60" s="38">
        <f t="shared" si="67"/>
        <v>0</v>
      </c>
      <c r="M60" s="38">
        <f t="shared" si="68"/>
        <v>0</v>
      </c>
      <c r="N60" s="38">
        <f t="shared" si="69"/>
        <v>0</v>
      </c>
      <c r="O60" s="38">
        <f t="shared" si="70"/>
        <v>0</v>
      </c>
      <c r="P60" s="38">
        <f t="shared" si="71"/>
        <v>0</v>
      </c>
      <c r="Q60" s="39">
        <v>1</v>
      </c>
      <c r="R60" s="40">
        <f t="shared" si="54"/>
        <v>0</v>
      </c>
      <c r="S60" s="39">
        <v>1</v>
      </c>
      <c r="T60" s="41">
        <f t="shared" si="55"/>
        <v>0</v>
      </c>
      <c r="U60" s="42">
        <f t="shared" si="60"/>
        <v>0</v>
      </c>
      <c r="V60" s="43">
        <f t="shared" si="61"/>
        <v>0</v>
      </c>
      <c r="W60" s="44">
        <f t="shared" si="62"/>
        <v>0</v>
      </c>
      <c r="X60" s="45">
        <f t="shared" si="72"/>
        <v>0</v>
      </c>
      <c r="Y60" s="46" t="s">
        <v>0</v>
      </c>
      <c r="Z60" s="39">
        <v>1</v>
      </c>
      <c r="AA60" s="47">
        <f t="shared" si="63"/>
        <v>0</v>
      </c>
      <c r="AB60" s="39">
        <v>1</v>
      </c>
      <c r="AC60" s="47">
        <f t="shared" si="64"/>
        <v>0</v>
      </c>
      <c r="AD60" s="39">
        <v>1</v>
      </c>
      <c r="AE60" s="47">
        <f t="shared" si="65"/>
        <v>0</v>
      </c>
      <c r="AF60" s="184"/>
      <c r="AG60" s="49">
        <f t="shared" si="16"/>
        <v>0</v>
      </c>
      <c r="AH60" s="50">
        <f t="shared" si="17"/>
        <v>0</v>
      </c>
      <c r="AI60" s="184"/>
      <c r="AJ60" s="49">
        <f t="shared" si="18"/>
        <v>0</v>
      </c>
      <c r="AK60" s="50">
        <f t="shared" si="19"/>
        <v>0</v>
      </c>
      <c r="AL60" s="184"/>
      <c r="AM60" s="49">
        <f t="shared" si="20"/>
        <v>0</v>
      </c>
      <c r="AN60" s="50">
        <f t="shared" si="21"/>
        <v>0</v>
      </c>
      <c r="AO60" s="184"/>
      <c r="AP60" s="49">
        <f t="shared" si="22"/>
        <v>0</v>
      </c>
      <c r="AQ60" s="50">
        <f t="shared" si="23"/>
        <v>0</v>
      </c>
      <c r="AR60" s="62"/>
      <c r="AS60" s="49">
        <f t="shared" si="24"/>
        <v>0</v>
      </c>
      <c r="AT60" s="50">
        <f t="shared" si="25"/>
        <v>0</v>
      </c>
      <c r="AU60" s="184"/>
      <c r="AV60" s="49">
        <f t="shared" si="26"/>
        <v>0</v>
      </c>
      <c r="AW60" s="50">
        <f t="shared" si="27"/>
        <v>0</v>
      </c>
      <c r="AX60" s="184"/>
      <c r="AY60" s="49">
        <f t="shared" si="28"/>
        <v>0</v>
      </c>
      <c r="AZ60" s="50">
        <f t="shared" si="29"/>
        <v>0</v>
      </c>
      <c r="BA60" s="51">
        <f t="shared" si="66"/>
        <v>0</v>
      </c>
    </row>
    <row r="61" spans="1:53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31"/>
        <v>0</v>
      </c>
      <c r="L61" s="38">
        <f t="shared" si="67"/>
        <v>0</v>
      </c>
      <c r="M61" s="38">
        <f t="shared" si="68"/>
        <v>0</v>
      </c>
      <c r="N61" s="38">
        <f t="shared" si="69"/>
        <v>0</v>
      </c>
      <c r="O61" s="38">
        <f t="shared" si="70"/>
        <v>0</v>
      </c>
      <c r="P61" s="38">
        <f t="shared" si="71"/>
        <v>0</v>
      </c>
      <c r="Q61" s="39">
        <v>1</v>
      </c>
      <c r="R61" s="40">
        <f t="shared" si="54"/>
        <v>0</v>
      </c>
      <c r="S61" s="39">
        <v>1</v>
      </c>
      <c r="T61" s="41">
        <f t="shared" si="55"/>
        <v>0</v>
      </c>
      <c r="U61" s="42">
        <f t="shared" si="60"/>
        <v>0</v>
      </c>
      <c r="V61" s="43">
        <f t="shared" si="61"/>
        <v>0</v>
      </c>
      <c r="W61" s="44">
        <f t="shared" si="62"/>
        <v>0</v>
      </c>
      <c r="X61" s="45">
        <f t="shared" si="72"/>
        <v>0</v>
      </c>
      <c r="Y61" s="46" t="s">
        <v>0</v>
      </c>
      <c r="Z61" s="39">
        <v>1</v>
      </c>
      <c r="AA61" s="47">
        <f t="shared" si="63"/>
        <v>0</v>
      </c>
      <c r="AB61" s="39">
        <v>1</v>
      </c>
      <c r="AC61" s="47">
        <f t="shared" si="64"/>
        <v>0</v>
      </c>
      <c r="AD61" s="39">
        <v>1</v>
      </c>
      <c r="AE61" s="47">
        <f t="shared" si="65"/>
        <v>0</v>
      </c>
      <c r="AF61" s="184"/>
      <c r="AG61" s="49">
        <f t="shared" si="16"/>
        <v>0</v>
      </c>
      <c r="AH61" s="50">
        <f t="shared" si="17"/>
        <v>0</v>
      </c>
      <c r="AI61" s="184"/>
      <c r="AJ61" s="49">
        <f t="shared" si="18"/>
        <v>0</v>
      </c>
      <c r="AK61" s="50">
        <f t="shared" si="19"/>
        <v>0</v>
      </c>
      <c r="AL61" s="184"/>
      <c r="AM61" s="49">
        <f t="shared" si="20"/>
        <v>0</v>
      </c>
      <c r="AN61" s="50">
        <f t="shared" si="21"/>
        <v>0</v>
      </c>
      <c r="AO61" s="184"/>
      <c r="AP61" s="49">
        <f t="shared" si="22"/>
        <v>0</v>
      </c>
      <c r="AQ61" s="50">
        <f t="shared" si="23"/>
        <v>0</v>
      </c>
      <c r="AR61" s="62"/>
      <c r="AS61" s="49">
        <f t="shared" si="24"/>
        <v>0</v>
      </c>
      <c r="AT61" s="50">
        <f t="shared" si="25"/>
        <v>0</v>
      </c>
      <c r="AU61" s="184"/>
      <c r="AV61" s="49">
        <f t="shared" si="26"/>
        <v>0</v>
      </c>
      <c r="AW61" s="50">
        <f t="shared" si="27"/>
        <v>0</v>
      </c>
      <c r="AX61" s="184"/>
      <c r="AY61" s="49">
        <f t="shared" si="28"/>
        <v>0</v>
      </c>
      <c r="AZ61" s="50">
        <f t="shared" si="29"/>
        <v>0</v>
      </c>
      <c r="BA61" s="51">
        <f t="shared" si="66"/>
        <v>0</v>
      </c>
    </row>
    <row r="62" spans="1:53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31"/>
        <v>0</v>
      </c>
      <c r="L62" s="38">
        <f t="shared" si="67"/>
        <v>0</v>
      </c>
      <c r="M62" s="38">
        <f t="shared" si="68"/>
        <v>0</v>
      </c>
      <c r="N62" s="38">
        <f t="shared" si="69"/>
        <v>0</v>
      </c>
      <c r="O62" s="38">
        <f t="shared" si="70"/>
        <v>0</v>
      </c>
      <c r="P62" s="38">
        <f t="shared" si="71"/>
        <v>0</v>
      </c>
      <c r="Q62" s="39">
        <v>1</v>
      </c>
      <c r="R62" s="40">
        <f t="shared" si="54"/>
        <v>0</v>
      </c>
      <c r="S62" s="39">
        <v>1</v>
      </c>
      <c r="T62" s="41">
        <f t="shared" si="55"/>
        <v>0</v>
      </c>
      <c r="U62" s="42">
        <f t="shared" si="60"/>
        <v>0</v>
      </c>
      <c r="V62" s="43">
        <f t="shared" si="61"/>
        <v>0</v>
      </c>
      <c r="W62" s="44">
        <f t="shared" si="62"/>
        <v>0</v>
      </c>
      <c r="X62" s="45">
        <f t="shared" si="72"/>
        <v>0</v>
      </c>
      <c r="Y62" s="46" t="s">
        <v>0</v>
      </c>
      <c r="Z62" s="39">
        <v>1</v>
      </c>
      <c r="AA62" s="47">
        <f t="shared" si="63"/>
        <v>0</v>
      </c>
      <c r="AB62" s="39">
        <v>1</v>
      </c>
      <c r="AC62" s="47">
        <f t="shared" si="64"/>
        <v>0</v>
      </c>
      <c r="AD62" s="39">
        <v>1</v>
      </c>
      <c r="AE62" s="47">
        <f t="shared" si="65"/>
        <v>0</v>
      </c>
      <c r="AF62" s="184"/>
      <c r="AG62" s="49">
        <f t="shared" si="16"/>
        <v>0</v>
      </c>
      <c r="AH62" s="50">
        <f t="shared" si="17"/>
        <v>0</v>
      </c>
      <c r="AI62" s="184"/>
      <c r="AJ62" s="49">
        <f t="shared" si="18"/>
        <v>0</v>
      </c>
      <c r="AK62" s="50">
        <f t="shared" si="19"/>
        <v>0</v>
      </c>
      <c r="AL62" s="184"/>
      <c r="AM62" s="49">
        <f t="shared" si="20"/>
        <v>0</v>
      </c>
      <c r="AN62" s="50">
        <f t="shared" si="21"/>
        <v>0</v>
      </c>
      <c r="AO62" s="184"/>
      <c r="AP62" s="49">
        <f t="shared" si="22"/>
        <v>0</v>
      </c>
      <c r="AQ62" s="50">
        <f t="shared" si="23"/>
        <v>0</v>
      </c>
      <c r="AR62" s="62"/>
      <c r="AS62" s="49">
        <f t="shared" si="24"/>
        <v>0</v>
      </c>
      <c r="AT62" s="50">
        <f t="shared" si="25"/>
        <v>0</v>
      </c>
      <c r="AU62" s="184"/>
      <c r="AV62" s="49">
        <f t="shared" si="26"/>
        <v>0</v>
      </c>
      <c r="AW62" s="50">
        <f t="shared" si="27"/>
        <v>0</v>
      </c>
      <c r="AX62" s="184"/>
      <c r="AY62" s="49">
        <f t="shared" si="28"/>
        <v>0</v>
      </c>
      <c r="AZ62" s="50">
        <f t="shared" si="29"/>
        <v>0</v>
      </c>
      <c r="BA62" s="51">
        <f t="shared" si="66"/>
        <v>0</v>
      </c>
    </row>
    <row r="63" spans="1:53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31"/>
        <v>0</v>
      </c>
      <c r="L63" s="38">
        <f t="shared" si="67"/>
        <v>0</v>
      </c>
      <c r="M63" s="38">
        <f t="shared" si="68"/>
        <v>0</v>
      </c>
      <c r="N63" s="38">
        <f t="shared" si="69"/>
        <v>0</v>
      </c>
      <c r="O63" s="38">
        <f t="shared" si="70"/>
        <v>0</v>
      </c>
      <c r="P63" s="38">
        <f t="shared" si="71"/>
        <v>0</v>
      </c>
      <c r="Q63" s="39">
        <v>1</v>
      </c>
      <c r="R63" s="40">
        <f t="shared" si="54"/>
        <v>0</v>
      </c>
      <c r="S63" s="39">
        <v>1</v>
      </c>
      <c r="T63" s="41">
        <f t="shared" si="55"/>
        <v>0</v>
      </c>
      <c r="U63" s="42">
        <f t="shared" ref="U63:U89" si="73">SUM(+L63+M63+N63+O63+P63+R63+T63)</f>
        <v>0</v>
      </c>
      <c r="V63" s="43">
        <f t="shared" ref="V63:V89" si="74">+U63*4.345</f>
        <v>0</v>
      </c>
      <c r="W63" s="44">
        <f t="shared" ref="W63:W89" si="75">IF(V63="","",$W$4*V63)</f>
        <v>0</v>
      </c>
      <c r="X63" s="45">
        <f t="shared" si="72"/>
        <v>0</v>
      </c>
      <c r="Y63" s="46" t="s">
        <v>0</v>
      </c>
      <c r="Z63" s="39">
        <v>1</v>
      </c>
      <c r="AA63" s="47">
        <f t="shared" ref="AA63:AA89" si="76">+IF($Y63="M",$U63,IF($Y63="MT",$U63/2,IF(Y63="MN",$U63/2,IF($Y63="MTN",$U63/3,0))))*Z63</f>
        <v>0</v>
      </c>
      <c r="AB63" s="39">
        <v>1</v>
      </c>
      <c r="AC63" s="47">
        <f t="shared" ref="AC63:AC89" si="77">+IF($Y63="T",$U63,IF($Y63="MT",$U63/2,IF($Y63="TN",$U63/2,IF($Y63="MTN",$U63/3,0))))*AB63</f>
        <v>0</v>
      </c>
      <c r="AD63" s="39">
        <v>1</v>
      </c>
      <c r="AE63" s="47">
        <f t="shared" ref="AE63:AE89" si="78">+IF($Y63="N",$U63,IF($Y63="MN",$U63/2,IF($Y63="TN",$U63/2,IF($Y63="MTN",$U63/3,0))))*AD63</f>
        <v>0</v>
      </c>
      <c r="AF63" s="184"/>
      <c r="AG63" s="49">
        <f t="shared" si="16"/>
        <v>0</v>
      </c>
      <c r="AH63" s="50">
        <f t="shared" si="17"/>
        <v>0</v>
      </c>
      <c r="AI63" s="184"/>
      <c r="AJ63" s="49">
        <f t="shared" si="18"/>
        <v>0</v>
      </c>
      <c r="AK63" s="50">
        <f t="shared" si="19"/>
        <v>0</v>
      </c>
      <c r="AL63" s="184"/>
      <c r="AM63" s="49">
        <f t="shared" si="20"/>
        <v>0</v>
      </c>
      <c r="AN63" s="50">
        <f t="shared" si="21"/>
        <v>0</v>
      </c>
      <c r="AO63" s="184"/>
      <c r="AP63" s="49">
        <f t="shared" si="22"/>
        <v>0</v>
      </c>
      <c r="AQ63" s="50">
        <f t="shared" si="23"/>
        <v>0</v>
      </c>
      <c r="AR63" s="62"/>
      <c r="AS63" s="49">
        <f t="shared" si="24"/>
        <v>0</v>
      </c>
      <c r="AT63" s="50">
        <f t="shared" si="25"/>
        <v>0</v>
      </c>
      <c r="AU63" s="184"/>
      <c r="AV63" s="49">
        <f t="shared" si="26"/>
        <v>0</v>
      </c>
      <c r="AW63" s="50">
        <f t="shared" si="27"/>
        <v>0</v>
      </c>
      <c r="AX63" s="184"/>
      <c r="AY63" s="49">
        <f t="shared" si="28"/>
        <v>0</v>
      </c>
      <c r="AZ63" s="50">
        <f t="shared" si="29"/>
        <v>0</v>
      </c>
      <c r="BA63" s="51">
        <f t="shared" ref="BA63:BA89" si="79">+AH63+AK63+AN63+AQ63+AT63+AW63+AZ63</f>
        <v>0</v>
      </c>
    </row>
    <row r="64" spans="1:53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31"/>
        <v>0</v>
      </c>
      <c r="L64" s="38">
        <f t="shared" si="67"/>
        <v>0</v>
      </c>
      <c r="M64" s="38">
        <f t="shared" si="68"/>
        <v>0</v>
      </c>
      <c r="N64" s="38">
        <f t="shared" si="69"/>
        <v>0</v>
      </c>
      <c r="O64" s="38">
        <f t="shared" si="70"/>
        <v>0</v>
      </c>
      <c r="P64" s="38">
        <f t="shared" si="71"/>
        <v>0</v>
      </c>
      <c r="Q64" s="39">
        <v>1</v>
      </c>
      <c r="R64" s="40">
        <f t="shared" si="54"/>
        <v>0</v>
      </c>
      <c r="S64" s="39">
        <v>1</v>
      </c>
      <c r="T64" s="41">
        <f t="shared" si="55"/>
        <v>0</v>
      </c>
      <c r="U64" s="42">
        <f t="shared" si="73"/>
        <v>0</v>
      </c>
      <c r="V64" s="43">
        <f t="shared" si="74"/>
        <v>0</v>
      </c>
      <c r="W64" s="44">
        <f t="shared" si="75"/>
        <v>0</v>
      </c>
      <c r="X64" s="45">
        <f t="shared" si="72"/>
        <v>0</v>
      </c>
      <c r="Y64" s="46" t="s">
        <v>0</v>
      </c>
      <c r="Z64" s="39">
        <v>1</v>
      </c>
      <c r="AA64" s="47">
        <f t="shared" si="76"/>
        <v>0</v>
      </c>
      <c r="AB64" s="39">
        <v>1</v>
      </c>
      <c r="AC64" s="47">
        <f t="shared" si="77"/>
        <v>0</v>
      </c>
      <c r="AD64" s="39">
        <v>1</v>
      </c>
      <c r="AE64" s="47">
        <f t="shared" si="78"/>
        <v>0</v>
      </c>
      <c r="AF64" s="184"/>
      <c r="AG64" s="49">
        <f t="shared" si="16"/>
        <v>0</v>
      </c>
      <c r="AH64" s="50">
        <f t="shared" si="17"/>
        <v>0</v>
      </c>
      <c r="AI64" s="184"/>
      <c r="AJ64" s="49">
        <f t="shared" si="18"/>
        <v>0</v>
      </c>
      <c r="AK64" s="50">
        <f t="shared" si="19"/>
        <v>0</v>
      </c>
      <c r="AL64" s="184"/>
      <c r="AM64" s="49">
        <f t="shared" si="20"/>
        <v>0</v>
      </c>
      <c r="AN64" s="50">
        <f t="shared" si="21"/>
        <v>0</v>
      </c>
      <c r="AO64" s="184"/>
      <c r="AP64" s="49">
        <f t="shared" si="22"/>
        <v>0</v>
      </c>
      <c r="AQ64" s="50">
        <f t="shared" si="23"/>
        <v>0</v>
      </c>
      <c r="AR64" s="62"/>
      <c r="AS64" s="49">
        <f t="shared" si="24"/>
        <v>0</v>
      </c>
      <c r="AT64" s="50">
        <f t="shared" si="25"/>
        <v>0</v>
      </c>
      <c r="AU64" s="184"/>
      <c r="AV64" s="49">
        <f t="shared" si="26"/>
        <v>0</v>
      </c>
      <c r="AW64" s="50">
        <f t="shared" si="27"/>
        <v>0</v>
      </c>
      <c r="AX64" s="184"/>
      <c r="AY64" s="49">
        <f t="shared" si="28"/>
        <v>0</v>
      </c>
      <c r="AZ64" s="50">
        <f t="shared" si="29"/>
        <v>0</v>
      </c>
      <c r="BA64" s="51">
        <f t="shared" si="79"/>
        <v>0</v>
      </c>
    </row>
    <row r="65" spans="1:53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31"/>
        <v>0</v>
      </c>
      <c r="L65" s="38">
        <f t="shared" si="67"/>
        <v>0</v>
      </c>
      <c r="M65" s="38">
        <f t="shared" si="68"/>
        <v>0</v>
      </c>
      <c r="N65" s="38">
        <f t="shared" si="69"/>
        <v>0</v>
      </c>
      <c r="O65" s="38">
        <f t="shared" si="70"/>
        <v>0</v>
      </c>
      <c r="P65" s="38">
        <f t="shared" si="71"/>
        <v>0</v>
      </c>
      <c r="Q65" s="39">
        <v>1</v>
      </c>
      <c r="R65" s="40">
        <f t="shared" si="54"/>
        <v>0</v>
      </c>
      <c r="S65" s="39">
        <v>1</v>
      </c>
      <c r="T65" s="41">
        <f t="shared" si="55"/>
        <v>0</v>
      </c>
      <c r="U65" s="42">
        <f t="shared" si="73"/>
        <v>0</v>
      </c>
      <c r="V65" s="43">
        <f t="shared" si="74"/>
        <v>0</v>
      </c>
      <c r="W65" s="44">
        <f t="shared" si="75"/>
        <v>0</v>
      </c>
      <c r="X65" s="45">
        <f t="shared" si="72"/>
        <v>0</v>
      </c>
      <c r="Y65" s="46" t="s">
        <v>0</v>
      </c>
      <c r="Z65" s="39">
        <v>1</v>
      </c>
      <c r="AA65" s="47">
        <f t="shared" si="76"/>
        <v>0</v>
      </c>
      <c r="AB65" s="39">
        <v>1</v>
      </c>
      <c r="AC65" s="47">
        <f t="shared" si="77"/>
        <v>0</v>
      </c>
      <c r="AD65" s="39">
        <v>1</v>
      </c>
      <c r="AE65" s="47">
        <f t="shared" si="78"/>
        <v>0</v>
      </c>
      <c r="AF65" s="184"/>
      <c r="AG65" s="49">
        <f t="shared" si="16"/>
        <v>0</v>
      </c>
      <c r="AH65" s="50">
        <f t="shared" si="17"/>
        <v>0</v>
      </c>
      <c r="AI65" s="184"/>
      <c r="AJ65" s="49">
        <f t="shared" si="18"/>
        <v>0</v>
      </c>
      <c r="AK65" s="50">
        <f t="shared" si="19"/>
        <v>0</v>
      </c>
      <c r="AL65" s="184"/>
      <c r="AM65" s="49">
        <f t="shared" si="20"/>
        <v>0</v>
      </c>
      <c r="AN65" s="50">
        <f t="shared" si="21"/>
        <v>0</v>
      </c>
      <c r="AO65" s="184"/>
      <c r="AP65" s="49">
        <f t="shared" si="22"/>
        <v>0</v>
      </c>
      <c r="AQ65" s="50">
        <f t="shared" si="23"/>
        <v>0</v>
      </c>
      <c r="AR65" s="62"/>
      <c r="AS65" s="49">
        <f t="shared" si="24"/>
        <v>0</v>
      </c>
      <c r="AT65" s="50">
        <f t="shared" si="25"/>
        <v>0</v>
      </c>
      <c r="AU65" s="184"/>
      <c r="AV65" s="49">
        <f t="shared" si="26"/>
        <v>0</v>
      </c>
      <c r="AW65" s="50">
        <f t="shared" si="27"/>
        <v>0</v>
      </c>
      <c r="AX65" s="184"/>
      <c r="AY65" s="49">
        <f t="shared" si="28"/>
        <v>0</v>
      </c>
      <c r="AZ65" s="50">
        <f t="shared" si="29"/>
        <v>0</v>
      </c>
      <c r="BA65" s="51">
        <f t="shared" si="79"/>
        <v>0</v>
      </c>
    </row>
    <row r="66" spans="1:53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31"/>
        <v>0</v>
      </c>
      <c r="L66" s="38">
        <f t="shared" si="67"/>
        <v>0</v>
      </c>
      <c r="M66" s="38">
        <f t="shared" si="68"/>
        <v>0</v>
      </c>
      <c r="N66" s="38">
        <f t="shared" si="69"/>
        <v>0</v>
      </c>
      <c r="O66" s="38">
        <f t="shared" si="70"/>
        <v>0</v>
      </c>
      <c r="P66" s="38">
        <f t="shared" si="71"/>
        <v>0</v>
      </c>
      <c r="Q66" s="39">
        <v>1</v>
      </c>
      <c r="R66" s="40">
        <f t="shared" si="54"/>
        <v>0</v>
      </c>
      <c r="S66" s="39">
        <v>1</v>
      </c>
      <c r="T66" s="41">
        <f t="shared" si="55"/>
        <v>0</v>
      </c>
      <c r="U66" s="42">
        <f t="shared" si="73"/>
        <v>0</v>
      </c>
      <c r="V66" s="43">
        <f t="shared" si="74"/>
        <v>0</v>
      </c>
      <c r="W66" s="44">
        <f t="shared" si="75"/>
        <v>0</v>
      </c>
      <c r="X66" s="45">
        <f t="shared" si="72"/>
        <v>0</v>
      </c>
      <c r="Y66" s="46" t="s">
        <v>0</v>
      </c>
      <c r="Z66" s="39">
        <v>1</v>
      </c>
      <c r="AA66" s="47">
        <f t="shared" si="76"/>
        <v>0</v>
      </c>
      <c r="AB66" s="39">
        <v>1</v>
      </c>
      <c r="AC66" s="47">
        <f t="shared" si="77"/>
        <v>0</v>
      </c>
      <c r="AD66" s="39">
        <v>1</v>
      </c>
      <c r="AE66" s="47">
        <f t="shared" si="78"/>
        <v>0</v>
      </c>
      <c r="AF66" s="184"/>
      <c r="AG66" s="49">
        <f t="shared" si="16"/>
        <v>0</v>
      </c>
      <c r="AH66" s="50">
        <f t="shared" si="17"/>
        <v>0</v>
      </c>
      <c r="AI66" s="184"/>
      <c r="AJ66" s="49">
        <f t="shared" si="18"/>
        <v>0</v>
      </c>
      <c r="AK66" s="50">
        <f t="shared" si="19"/>
        <v>0</v>
      </c>
      <c r="AL66" s="184"/>
      <c r="AM66" s="49">
        <f t="shared" si="20"/>
        <v>0</v>
      </c>
      <c r="AN66" s="50">
        <f t="shared" si="21"/>
        <v>0</v>
      </c>
      <c r="AO66" s="184"/>
      <c r="AP66" s="49">
        <f t="shared" si="22"/>
        <v>0</v>
      </c>
      <c r="AQ66" s="50">
        <f t="shared" si="23"/>
        <v>0</v>
      </c>
      <c r="AR66" s="62"/>
      <c r="AS66" s="49">
        <f t="shared" si="24"/>
        <v>0</v>
      </c>
      <c r="AT66" s="50">
        <f t="shared" si="25"/>
        <v>0</v>
      </c>
      <c r="AU66" s="184"/>
      <c r="AV66" s="49">
        <f t="shared" si="26"/>
        <v>0</v>
      </c>
      <c r="AW66" s="50">
        <f t="shared" si="27"/>
        <v>0</v>
      </c>
      <c r="AX66" s="184"/>
      <c r="AY66" s="49">
        <f t="shared" si="28"/>
        <v>0</v>
      </c>
      <c r="AZ66" s="50">
        <f t="shared" si="29"/>
        <v>0</v>
      </c>
      <c r="BA66" s="51">
        <f t="shared" si="79"/>
        <v>0</v>
      </c>
    </row>
    <row r="67" spans="1:53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31"/>
        <v>0</v>
      </c>
      <c r="L67" s="38">
        <f t="shared" si="67"/>
        <v>0</v>
      </c>
      <c r="M67" s="38">
        <f t="shared" si="68"/>
        <v>0</v>
      </c>
      <c r="N67" s="38">
        <f t="shared" si="69"/>
        <v>0</v>
      </c>
      <c r="O67" s="38">
        <f t="shared" si="70"/>
        <v>0</v>
      </c>
      <c r="P67" s="38">
        <f t="shared" si="71"/>
        <v>0</v>
      </c>
      <c r="Q67" s="39">
        <v>1</v>
      </c>
      <c r="R67" s="40">
        <f t="shared" si="54"/>
        <v>0</v>
      </c>
      <c r="S67" s="39">
        <v>1</v>
      </c>
      <c r="T67" s="41">
        <f t="shared" si="55"/>
        <v>0</v>
      </c>
      <c r="U67" s="42">
        <f t="shared" si="73"/>
        <v>0</v>
      </c>
      <c r="V67" s="43">
        <f t="shared" si="74"/>
        <v>0</v>
      </c>
      <c r="W67" s="44">
        <f t="shared" si="75"/>
        <v>0</v>
      </c>
      <c r="X67" s="45">
        <f t="shared" si="72"/>
        <v>0</v>
      </c>
      <c r="Y67" s="46" t="s">
        <v>0</v>
      </c>
      <c r="Z67" s="39">
        <v>1</v>
      </c>
      <c r="AA67" s="47">
        <f t="shared" si="76"/>
        <v>0</v>
      </c>
      <c r="AB67" s="39">
        <v>1</v>
      </c>
      <c r="AC67" s="47">
        <f t="shared" si="77"/>
        <v>0</v>
      </c>
      <c r="AD67" s="39">
        <v>1</v>
      </c>
      <c r="AE67" s="47">
        <f t="shared" si="78"/>
        <v>0</v>
      </c>
      <c r="AF67" s="184"/>
      <c r="AG67" s="49">
        <f t="shared" si="16"/>
        <v>0</v>
      </c>
      <c r="AH67" s="50">
        <f t="shared" si="17"/>
        <v>0</v>
      </c>
      <c r="AI67" s="184"/>
      <c r="AJ67" s="49">
        <f t="shared" si="18"/>
        <v>0</v>
      </c>
      <c r="AK67" s="50">
        <f t="shared" si="19"/>
        <v>0</v>
      </c>
      <c r="AL67" s="184"/>
      <c r="AM67" s="49">
        <f t="shared" si="20"/>
        <v>0</v>
      </c>
      <c r="AN67" s="50">
        <f t="shared" si="21"/>
        <v>0</v>
      </c>
      <c r="AO67" s="184"/>
      <c r="AP67" s="49">
        <f t="shared" si="22"/>
        <v>0</v>
      </c>
      <c r="AQ67" s="50">
        <f t="shared" si="23"/>
        <v>0</v>
      </c>
      <c r="AR67" s="62"/>
      <c r="AS67" s="49">
        <f t="shared" si="24"/>
        <v>0</v>
      </c>
      <c r="AT67" s="50">
        <f t="shared" si="25"/>
        <v>0</v>
      </c>
      <c r="AU67" s="184"/>
      <c r="AV67" s="49">
        <f t="shared" si="26"/>
        <v>0</v>
      </c>
      <c r="AW67" s="50">
        <f t="shared" si="27"/>
        <v>0</v>
      </c>
      <c r="AX67" s="184"/>
      <c r="AY67" s="49">
        <f t="shared" si="28"/>
        <v>0</v>
      </c>
      <c r="AZ67" s="50">
        <f t="shared" si="29"/>
        <v>0</v>
      </c>
      <c r="BA67" s="51">
        <f t="shared" si="79"/>
        <v>0</v>
      </c>
    </row>
    <row r="68" spans="1:53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31"/>
        <v>0</v>
      </c>
      <c r="L68" s="38">
        <f t="shared" si="67"/>
        <v>0</v>
      </c>
      <c r="M68" s="38">
        <f t="shared" si="68"/>
        <v>0</v>
      </c>
      <c r="N68" s="38">
        <f t="shared" si="69"/>
        <v>0</v>
      </c>
      <c r="O68" s="38">
        <f t="shared" si="70"/>
        <v>0</v>
      </c>
      <c r="P68" s="38">
        <f t="shared" si="71"/>
        <v>0</v>
      </c>
      <c r="Q68" s="39">
        <v>1</v>
      </c>
      <c r="R68" s="40">
        <f t="shared" si="54"/>
        <v>0</v>
      </c>
      <c r="S68" s="39">
        <v>1</v>
      </c>
      <c r="T68" s="41">
        <f t="shared" si="55"/>
        <v>0</v>
      </c>
      <c r="U68" s="42">
        <f t="shared" si="73"/>
        <v>0</v>
      </c>
      <c r="V68" s="43">
        <f t="shared" si="74"/>
        <v>0</v>
      </c>
      <c r="W68" s="44">
        <f t="shared" si="75"/>
        <v>0</v>
      </c>
      <c r="X68" s="45">
        <f t="shared" si="72"/>
        <v>0</v>
      </c>
      <c r="Y68" s="46" t="s">
        <v>0</v>
      </c>
      <c r="Z68" s="39">
        <v>1</v>
      </c>
      <c r="AA68" s="47">
        <f t="shared" si="76"/>
        <v>0</v>
      </c>
      <c r="AB68" s="39">
        <v>1</v>
      </c>
      <c r="AC68" s="47">
        <f t="shared" si="77"/>
        <v>0</v>
      </c>
      <c r="AD68" s="39">
        <v>1</v>
      </c>
      <c r="AE68" s="47">
        <f t="shared" si="78"/>
        <v>0</v>
      </c>
      <c r="AF68" s="184"/>
      <c r="AG68" s="49">
        <f t="shared" si="16"/>
        <v>0</v>
      </c>
      <c r="AH68" s="50">
        <f t="shared" si="17"/>
        <v>0</v>
      </c>
      <c r="AI68" s="184"/>
      <c r="AJ68" s="49">
        <f t="shared" si="18"/>
        <v>0</v>
      </c>
      <c r="AK68" s="50">
        <f t="shared" si="19"/>
        <v>0</v>
      </c>
      <c r="AL68" s="184"/>
      <c r="AM68" s="49">
        <f t="shared" si="20"/>
        <v>0</v>
      </c>
      <c r="AN68" s="50">
        <f t="shared" si="21"/>
        <v>0</v>
      </c>
      <c r="AO68" s="184"/>
      <c r="AP68" s="49">
        <f t="shared" si="22"/>
        <v>0</v>
      </c>
      <c r="AQ68" s="50">
        <f t="shared" si="23"/>
        <v>0</v>
      </c>
      <c r="AR68" s="62"/>
      <c r="AS68" s="49">
        <f t="shared" si="24"/>
        <v>0</v>
      </c>
      <c r="AT68" s="50">
        <f t="shared" si="25"/>
        <v>0</v>
      </c>
      <c r="AU68" s="184"/>
      <c r="AV68" s="49">
        <f t="shared" si="26"/>
        <v>0</v>
      </c>
      <c r="AW68" s="50">
        <f t="shared" si="27"/>
        <v>0</v>
      </c>
      <c r="AX68" s="184"/>
      <c r="AY68" s="49">
        <f t="shared" si="28"/>
        <v>0</v>
      </c>
      <c r="AZ68" s="50">
        <f t="shared" si="29"/>
        <v>0</v>
      </c>
      <c r="BA68" s="51">
        <f t="shared" si="79"/>
        <v>0</v>
      </c>
    </row>
    <row r="69" spans="1:53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31"/>
        <v>0</v>
      </c>
      <c r="L69" s="38">
        <f t="shared" si="67"/>
        <v>0</v>
      </c>
      <c r="M69" s="38">
        <f t="shared" si="68"/>
        <v>0</v>
      </c>
      <c r="N69" s="38">
        <f t="shared" si="69"/>
        <v>0</v>
      </c>
      <c r="O69" s="38">
        <f t="shared" si="70"/>
        <v>0</v>
      </c>
      <c r="P69" s="38">
        <f t="shared" si="71"/>
        <v>0</v>
      </c>
      <c r="Q69" s="39">
        <v>1</v>
      </c>
      <c r="R69" s="40">
        <f t="shared" si="54"/>
        <v>0</v>
      </c>
      <c r="S69" s="39">
        <v>1</v>
      </c>
      <c r="T69" s="41">
        <f t="shared" si="55"/>
        <v>0</v>
      </c>
      <c r="U69" s="42">
        <f t="shared" si="73"/>
        <v>0</v>
      </c>
      <c r="V69" s="43">
        <f t="shared" si="74"/>
        <v>0</v>
      </c>
      <c r="W69" s="44">
        <f t="shared" si="75"/>
        <v>0</v>
      </c>
      <c r="X69" s="45">
        <f t="shared" si="72"/>
        <v>0</v>
      </c>
      <c r="Y69" s="46" t="s">
        <v>0</v>
      </c>
      <c r="Z69" s="39">
        <v>1</v>
      </c>
      <c r="AA69" s="47">
        <f t="shared" si="76"/>
        <v>0</v>
      </c>
      <c r="AB69" s="39">
        <v>1</v>
      </c>
      <c r="AC69" s="47">
        <f t="shared" si="77"/>
        <v>0</v>
      </c>
      <c r="AD69" s="39">
        <v>1</v>
      </c>
      <c r="AE69" s="47">
        <f t="shared" si="78"/>
        <v>0</v>
      </c>
      <c r="AF69" s="184"/>
      <c r="AG69" s="49">
        <f t="shared" si="16"/>
        <v>0</v>
      </c>
      <c r="AH69" s="50">
        <f t="shared" si="17"/>
        <v>0</v>
      </c>
      <c r="AI69" s="184"/>
      <c r="AJ69" s="49">
        <f t="shared" si="18"/>
        <v>0</v>
      </c>
      <c r="AK69" s="50">
        <f t="shared" si="19"/>
        <v>0</v>
      </c>
      <c r="AL69" s="184"/>
      <c r="AM69" s="49">
        <f t="shared" si="20"/>
        <v>0</v>
      </c>
      <c r="AN69" s="50">
        <f t="shared" si="21"/>
        <v>0</v>
      </c>
      <c r="AO69" s="184"/>
      <c r="AP69" s="49">
        <f t="shared" si="22"/>
        <v>0</v>
      </c>
      <c r="AQ69" s="50">
        <f t="shared" si="23"/>
        <v>0</v>
      </c>
      <c r="AR69" s="62"/>
      <c r="AS69" s="49">
        <f t="shared" si="24"/>
        <v>0</v>
      </c>
      <c r="AT69" s="50">
        <f t="shared" si="25"/>
        <v>0</v>
      </c>
      <c r="AU69" s="184"/>
      <c r="AV69" s="49">
        <f t="shared" si="26"/>
        <v>0</v>
      </c>
      <c r="AW69" s="50">
        <f t="shared" si="27"/>
        <v>0</v>
      </c>
      <c r="AX69" s="184"/>
      <c r="AY69" s="49">
        <f t="shared" si="28"/>
        <v>0</v>
      </c>
      <c r="AZ69" s="50">
        <f t="shared" si="29"/>
        <v>0</v>
      </c>
      <c r="BA69" s="51">
        <f t="shared" si="79"/>
        <v>0</v>
      </c>
    </row>
    <row r="70" spans="1:53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31"/>
        <v>0</v>
      </c>
      <c r="L70" s="38">
        <f t="shared" si="67"/>
        <v>0</v>
      </c>
      <c r="M70" s="38">
        <f t="shared" si="68"/>
        <v>0</v>
      </c>
      <c r="N70" s="38">
        <f t="shared" si="69"/>
        <v>0</v>
      </c>
      <c r="O70" s="38">
        <f t="shared" si="70"/>
        <v>0</v>
      </c>
      <c r="P70" s="38">
        <f t="shared" si="71"/>
        <v>0</v>
      </c>
      <c r="Q70" s="39">
        <v>1</v>
      </c>
      <c r="R70" s="40">
        <f t="shared" si="54"/>
        <v>0</v>
      </c>
      <c r="S70" s="39">
        <v>1</v>
      </c>
      <c r="T70" s="41">
        <f t="shared" si="55"/>
        <v>0</v>
      </c>
      <c r="U70" s="42">
        <f t="shared" si="73"/>
        <v>0</v>
      </c>
      <c r="V70" s="43">
        <f t="shared" si="74"/>
        <v>0</v>
      </c>
      <c r="W70" s="44">
        <f t="shared" si="75"/>
        <v>0</v>
      </c>
      <c r="X70" s="45">
        <f t="shared" si="72"/>
        <v>0</v>
      </c>
      <c r="Y70" s="46" t="s">
        <v>0</v>
      </c>
      <c r="Z70" s="39">
        <v>1</v>
      </c>
      <c r="AA70" s="47">
        <f t="shared" si="76"/>
        <v>0</v>
      </c>
      <c r="AB70" s="39">
        <v>1</v>
      </c>
      <c r="AC70" s="47">
        <f t="shared" si="77"/>
        <v>0</v>
      </c>
      <c r="AD70" s="39">
        <v>1</v>
      </c>
      <c r="AE70" s="47">
        <f t="shared" si="78"/>
        <v>0</v>
      </c>
      <c r="AF70" s="184"/>
      <c r="AG70" s="49">
        <f t="shared" si="16"/>
        <v>0</v>
      </c>
      <c r="AH70" s="50">
        <f t="shared" si="17"/>
        <v>0</v>
      </c>
      <c r="AI70" s="184"/>
      <c r="AJ70" s="49">
        <f t="shared" si="18"/>
        <v>0</v>
      </c>
      <c r="AK70" s="50">
        <f t="shared" si="19"/>
        <v>0</v>
      </c>
      <c r="AL70" s="184"/>
      <c r="AM70" s="49">
        <f t="shared" si="20"/>
        <v>0</v>
      </c>
      <c r="AN70" s="50">
        <f t="shared" si="21"/>
        <v>0</v>
      </c>
      <c r="AO70" s="184"/>
      <c r="AP70" s="49">
        <f t="shared" si="22"/>
        <v>0</v>
      </c>
      <c r="AQ70" s="50">
        <f t="shared" si="23"/>
        <v>0</v>
      </c>
      <c r="AR70" s="62"/>
      <c r="AS70" s="49">
        <f t="shared" si="24"/>
        <v>0</v>
      </c>
      <c r="AT70" s="50">
        <f t="shared" si="25"/>
        <v>0</v>
      </c>
      <c r="AU70" s="184"/>
      <c r="AV70" s="49">
        <f t="shared" si="26"/>
        <v>0</v>
      </c>
      <c r="AW70" s="50">
        <f t="shared" si="27"/>
        <v>0</v>
      </c>
      <c r="AX70" s="184"/>
      <c r="AY70" s="49">
        <f t="shared" si="28"/>
        <v>0</v>
      </c>
      <c r="AZ70" s="50">
        <f t="shared" si="29"/>
        <v>0</v>
      </c>
      <c r="BA70" s="51">
        <f t="shared" si="79"/>
        <v>0</v>
      </c>
    </row>
    <row r="71" spans="1:53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31"/>
        <v>0</v>
      </c>
      <c r="L71" s="38">
        <f t="shared" si="67"/>
        <v>0</v>
      </c>
      <c r="M71" s="38">
        <f t="shared" si="68"/>
        <v>0</v>
      </c>
      <c r="N71" s="38">
        <f t="shared" si="69"/>
        <v>0</v>
      </c>
      <c r="O71" s="38">
        <f t="shared" si="70"/>
        <v>0</v>
      </c>
      <c r="P71" s="38">
        <f t="shared" si="71"/>
        <v>0</v>
      </c>
      <c r="Q71" s="39">
        <v>1</v>
      </c>
      <c r="R71" s="40">
        <f t="shared" si="54"/>
        <v>0</v>
      </c>
      <c r="S71" s="39">
        <v>1</v>
      </c>
      <c r="T71" s="41">
        <f t="shared" si="55"/>
        <v>0</v>
      </c>
      <c r="U71" s="42">
        <f t="shared" si="73"/>
        <v>0</v>
      </c>
      <c r="V71" s="43">
        <f t="shared" si="74"/>
        <v>0</v>
      </c>
      <c r="W71" s="44">
        <f t="shared" si="75"/>
        <v>0</v>
      </c>
      <c r="X71" s="45">
        <f t="shared" si="72"/>
        <v>0</v>
      </c>
      <c r="Y71" s="46" t="s">
        <v>0</v>
      </c>
      <c r="Z71" s="39">
        <v>1</v>
      </c>
      <c r="AA71" s="47">
        <f t="shared" si="76"/>
        <v>0</v>
      </c>
      <c r="AB71" s="39">
        <v>1</v>
      </c>
      <c r="AC71" s="47">
        <f t="shared" si="77"/>
        <v>0</v>
      </c>
      <c r="AD71" s="39">
        <v>1</v>
      </c>
      <c r="AE71" s="47">
        <f t="shared" si="78"/>
        <v>0</v>
      </c>
      <c r="AF71" s="184"/>
      <c r="AG71" s="49">
        <f t="shared" si="16"/>
        <v>0</v>
      </c>
      <c r="AH71" s="50">
        <f t="shared" si="17"/>
        <v>0</v>
      </c>
      <c r="AI71" s="184"/>
      <c r="AJ71" s="49">
        <f t="shared" si="18"/>
        <v>0</v>
      </c>
      <c r="AK71" s="50">
        <f t="shared" si="19"/>
        <v>0</v>
      </c>
      <c r="AL71" s="184"/>
      <c r="AM71" s="49">
        <f t="shared" si="20"/>
        <v>0</v>
      </c>
      <c r="AN71" s="50">
        <f t="shared" si="21"/>
        <v>0</v>
      </c>
      <c r="AO71" s="184"/>
      <c r="AP71" s="49">
        <f t="shared" si="22"/>
        <v>0</v>
      </c>
      <c r="AQ71" s="50">
        <f t="shared" si="23"/>
        <v>0</v>
      </c>
      <c r="AR71" s="62"/>
      <c r="AS71" s="49">
        <f t="shared" si="24"/>
        <v>0</v>
      </c>
      <c r="AT71" s="50">
        <f t="shared" si="25"/>
        <v>0</v>
      </c>
      <c r="AU71" s="184"/>
      <c r="AV71" s="49">
        <f t="shared" si="26"/>
        <v>0</v>
      </c>
      <c r="AW71" s="50">
        <f t="shared" si="27"/>
        <v>0</v>
      </c>
      <c r="AX71" s="184"/>
      <c r="AY71" s="49">
        <f t="shared" si="28"/>
        <v>0</v>
      </c>
      <c r="AZ71" s="50">
        <f t="shared" si="29"/>
        <v>0</v>
      </c>
      <c r="BA71" s="51">
        <f t="shared" si="79"/>
        <v>0</v>
      </c>
    </row>
    <row r="72" spans="1:53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31"/>
        <v>0</v>
      </c>
      <c r="L72" s="38">
        <f t="shared" si="67"/>
        <v>0</v>
      </c>
      <c r="M72" s="38">
        <f t="shared" si="68"/>
        <v>0</v>
      </c>
      <c r="N72" s="38">
        <f t="shared" si="69"/>
        <v>0</v>
      </c>
      <c r="O72" s="38">
        <f t="shared" si="70"/>
        <v>0</v>
      </c>
      <c r="P72" s="38">
        <f t="shared" si="71"/>
        <v>0</v>
      </c>
      <c r="Q72" s="39">
        <v>1</v>
      </c>
      <c r="R72" s="40">
        <f t="shared" ref="R72:R104" si="80">(IF($X72=6,$K72,)+IF($X72=7,$K72,)+IF($X72=12,$K72*2,)+IF($X72=18,$K72*3,)+IF($X72=28,$K72*4,0)+IF($X72=21,$K72*3,)+IF($X72=42,$K72*6,0)+IF($X72=14,$K72*2,))*Q72</f>
        <v>0</v>
      </c>
      <c r="S72" s="39">
        <v>1</v>
      </c>
      <c r="T72" s="41">
        <f t="shared" ref="T72:T104" si="81">(IF($X72=7,$K72,)+IF($X72=21,$K72*3,)+IF($X72=42,$K72*6,0)+IF($X72=28,$K72*4,0)+IF($X72=14,$K72*2,))*S72</f>
        <v>0</v>
      </c>
      <c r="U72" s="42">
        <f t="shared" si="73"/>
        <v>0</v>
      </c>
      <c r="V72" s="43">
        <f t="shared" si="74"/>
        <v>0</v>
      </c>
      <c r="W72" s="44">
        <f t="shared" si="75"/>
        <v>0</v>
      </c>
      <c r="X72" s="45">
        <f t="shared" si="72"/>
        <v>0</v>
      </c>
      <c r="Y72" s="46" t="s">
        <v>0</v>
      </c>
      <c r="Z72" s="39">
        <v>1</v>
      </c>
      <c r="AA72" s="47">
        <f t="shared" si="76"/>
        <v>0</v>
      </c>
      <c r="AB72" s="39">
        <v>1</v>
      </c>
      <c r="AC72" s="47">
        <f t="shared" si="77"/>
        <v>0</v>
      </c>
      <c r="AD72" s="39">
        <v>1</v>
      </c>
      <c r="AE72" s="47">
        <f t="shared" si="78"/>
        <v>0</v>
      </c>
      <c r="AF72" s="184"/>
      <c r="AG72" s="49">
        <f t="shared" ref="AG72:AG104" si="82">IF(AH$4=0,0,(AF72/AH$4))</f>
        <v>0</v>
      </c>
      <c r="AH72" s="50">
        <f t="shared" ref="AH72:AH104" si="83">IF(AH$4=0,0,(AG72*AG$4/12))</f>
        <v>0</v>
      </c>
      <c r="AI72" s="184"/>
      <c r="AJ72" s="49">
        <f t="shared" ref="AJ72:AJ104" si="84">IF(AK$4=0,0,(AI72/AK$4))</f>
        <v>0</v>
      </c>
      <c r="AK72" s="50">
        <f t="shared" ref="AK72:AK104" si="85">IF(AK$4=0,0,(AJ72*AJ$4/12))</f>
        <v>0</v>
      </c>
      <c r="AL72" s="184"/>
      <c r="AM72" s="49">
        <f t="shared" ref="AM72:AM104" si="86">IF(AN$4=0,0,(AL72/AN$4))</f>
        <v>0</v>
      </c>
      <c r="AN72" s="50">
        <f t="shared" ref="AN72:AN104" si="87">IF(AN$4=0,0,(AM72*AM$4/12))</f>
        <v>0</v>
      </c>
      <c r="AO72" s="184"/>
      <c r="AP72" s="49">
        <f t="shared" ref="AP72:AP104" si="88">IF(AQ$4=0,0,(AO72/AQ$4))</f>
        <v>0</v>
      </c>
      <c r="AQ72" s="50">
        <f t="shared" ref="AQ72:AQ104" si="89">IF(AQ$4=0,0,(AP72*AP$4/12))</f>
        <v>0</v>
      </c>
      <c r="AR72" s="62"/>
      <c r="AS72" s="49">
        <f t="shared" ref="AS72:AS104" si="90">IF(AT$4=0,0,(AR72/AT$4))</f>
        <v>0</v>
      </c>
      <c r="AT72" s="50">
        <f t="shared" ref="AT72:AT104" si="91">IF(AT$4=0,0,(AS72*AS$4/12))</f>
        <v>0</v>
      </c>
      <c r="AU72" s="184"/>
      <c r="AV72" s="49">
        <f t="shared" ref="AV72:AV104" si="92">IF(AW$4=0,0,(AU72/AW$4))</f>
        <v>0</v>
      </c>
      <c r="AW72" s="50">
        <f t="shared" ref="AW72:AW104" si="93">IF(AW$4=0,0,(AV72*AV$4/12))</f>
        <v>0</v>
      </c>
      <c r="AX72" s="184"/>
      <c r="AY72" s="49">
        <f t="shared" ref="AY72:AY104" si="94">IF(AZ$4=0,0,(AX72/AZ$4))</f>
        <v>0</v>
      </c>
      <c r="AZ72" s="50">
        <f t="shared" ref="AZ72:AZ104" si="95">IF(AZ$4=0,0,(AY72*AY$4/12))</f>
        <v>0</v>
      </c>
      <c r="BA72" s="51">
        <f t="shared" si="79"/>
        <v>0</v>
      </c>
    </row>
    <row r="73" spans="1:53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ref="K73:K104" si="96">IF(G73=0,"0",F73/G73)</f>
        <v>0</v>
      </c>
      <c r="L73" s="38">
        <f t="shared" ref="L73:L104" si="97">IF($X73=3,$K73,0)+IF($X73=4,$K73,0)+IF($X73=5,$K73,0)+IF($X73=6,$K73,0)+IF($X73=7,$K73,0)+IF($X73=10,$K73*2,0)+IF($X73=12,$K73*2,0)+IF($X73=14,$K73*2,0)+IF($X73=21,$K73*3,0)+IF($X73&lt;=1,$K73*$J73/21.75,0)+IF($X73=15,$K73*3,0)+IF($X73=42,$K73*6,0)+IF($X73=28,$K73*4,0)</f>
        <v>0</v>
      </c>
      <c r="M73" s="38">
        <f t="shared" ref="M73:M104" si="98">IF($X73=2,$K73,0)+IF($X73=4,$K73,0)+IF($X73=5,$K73,0)+IF($X73=6,$K73,0)+IF($X73=7,$K73,0)+IF($X73=10,$K73*2,0)+IF($X73=12,$K73*2,0)+IF($X73=14,$K73*2,0)+IF($X73=15,$K73*3,0)+IF($X73=21,$K73*3,0)+IF($X73&lt;=1,$K73*$J73/21.75,0)+IF($X73=42,$K73*6,0)+IF($X73=28,$K73*4,0)</f>
        <v>0</v>
      </c>
      <c r="N73" s="38">
        <f t="shared" ref="N73:N104" si="99">IF($X73=3,$K73,0)+IF($X73=4,$K73,0)+IF($X73=5,$K73,0)+IF($X73=6,$K73,0)+IF($X73=7,$K73,0)+IF($X73=10,$K73*2,0)+IF($X73=12,$K73*2,0)+IF($X73=14,$K73*2,0)+IF($X73=21,$K73*3,0)+IF($X73&lt;=1,$K73*$J73/21.75,0)+IF($X73=15,$K73*3,0)+IF($X73=42,$K73*6,0)+IF($X73=28,$K73*4,0)</f>
        <v>0</v>
      </c>
      <c r="O73" s="38">
        <f t="shared" ref="O73:O104" si="100">IF($X73=2,$K73,0)+IF($X73=4,$K73,0)+IF($X73=5,$K73,0)+IF($X73=6,$K73,0)+IF($X73=7,$K73,0)+IF($X73=10,$K73*2,0)+IF($X73=12,$K73*2,0)+IF($X73=14,$K73*2,0)+IF($X73=15,$K73*3,0)+IF($X73=21,$K73*3,0)+IF($X73&lt;=1,$K73*$J73/21.75,0)+IF($X73=42,$K73*6,0)+IF($X73=28,$K73*4,0)</f>
        <v>0</v>
      </c>
      <c r="P73" s="38">
        <f t="shared" ref="P73:P104" si="101">IF($X73=3,$K73,0)+IF($X73=4,$K73,0)+IF($X73=5,$K73,0)+IF($X73=6,$K73,0)+IF($X73=7,$K73,0)+IF($X73=10,$K73*2,0)+IF($X73=12,$K73*2,0)+IF($X73=14,$K73*2,0)+IF($X73=21,$K73*3,0)+IF($X73&lt;=1,$K73*$J73/21.75,0)+IF($X73=15,$K73*3,0)+IF($X73=42,$K73*6,0)+IF($X73=28,$K73*4,0)</f>
        <v>0</v>
      </c>
      <c r="Q73" s="39">
        <v>1</v>
      </c>
      <c r="R73" s="40">
        <f t="shared" si="80"/>
        <v>0</v>
      </c>
      <c r="S73" s="39">
        <v>1</v>
      </c>
      <c r="T73" s="41">
        <f t="shared" si="81"/>
        <v>0</v>
      </c>
      <c r="U73" s="42">
        <f t="shared" si="73"/>
        <v>0</v>
      </c>
      <c r="V73" s="43">
        <f t="shared" si="74"/>
        <v>0</v>
      </c>
      <c r="W73" s="44">
        <f t="shared" si="75"/>
        <v>0</v>
      </c>
      <c r="X73" s="45">
        <f t="shared" ref="X73:X104" si="102">ROUND(J73/4.3452380952381,1)</f>
        <v>0</v>
      </c>
      <c r="Y73" s="46" t="s">
        <v>0</v>
      </c>
      <c r="Z73" s="39">
        <v>1</v>
      </c>
      <c r="AA73" s="47">
        <f t="shared" si="76"/>
        <v>0</v>
      </c>
      <c r="AB73" s="39">
        <v>1</v>
      </c>
      <c r="AC73" s="47">
        <f t="shared" si="77"/>
        <v>0</v>
      </c>
      <c r="AD73" s="39">
        <v>1</v>
      </c>
      <c r="AE73" s="47">
        <f t="shared" si="78"/>
        <v>0</v>
      </c>
      <c r="AF73" s="184"/>
      <c r="AG73" s="49">
        <f t="shared" si="82"/>
        <v>0</v>
      </c>
      <c r="AH73" s="50">
        <f t="shared" si="83"/>
        <v>0</v>
      </c>
      <c r="AI73" s="184"/>
      <c r="AJ73" s="49">
        <f t="shared" si="84"/>
        <v>0</v>
      </c>
      <c r="AK73" s="50">
        <f t="shared" si="85"/>
        <v>0</v>
      </c>
      <c r="AL73" s="184"/>
      <c r="AM73" s="49">
        <f t="shared" si="86"/>
        <v>0</v>
      </c>
      <c r="AN73" s="50">
        <f t="shared" si="87"/>
        <v>0</v>
      </c>
      <c r="AO73" s="184"/>
      <c r="AP73" s="49">
        <f t="shared" si="88"/>
        <v>0</v>
      </c>
      <c r="AQ73" s="50">
        <f t="shared" si="89"/>
        <v>0</v>
      </c>
      <c r="AR73" s="62"/>
      <c r="AS73" s="49">
        <f t="shared" si="90"/>
        <v>0</v>
      </c>
      <c r="AT73" s="50">
        <f t="shared" si="91"/>
        <v>0</v>
      </c>
      <c r="AU73" s="184"/>
      <c r="AV73" s="49">
        <f t="shared" si="92"/>
        <v>0</v>
      </c>
      <c r="AW73" s="50">
        <f t="shared" si="93"/>
        <v>0</v>
      </c>
      <c r="AX73" s="184"/>
      <c r="AY73" s="49">
        <f t="shared" si="94"/>
        <v>0</v>
      </c>
      <c r="AZ73" s="50">
        <f t="shared" si="95"/>
        <v>0</v>
      </c>
      <c r="BA73" s="51">
        <f t="shared" si="79"/>
        <v>0</v>
      </c>
    </row>
    <row r="74" spans="1:53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96"/>
        <v>0</v>
      </c>
      <c r="L74" s="38">
        <f t="shared" si="97"/>
        <v>0</v>
      </c>
      <c r="M74" s="38">
        <f t="shared" si="98"/>
        <v>0</v>
      </c>
      <c r="N74" s="38">
        <f t="shared" si="99"/>
        <v>0</v>
      </c>
      <c r="O74" s="38">
        <f t="shared" si="100"/>
        <v>0</v>
      </c>
      <c r="P74" s="38">
        <f t="shared" si="101"/>
        <v>0</v>
      </c>
      <c r="Q74" s="39">
        <v>1</v>
      </c>
      <c r="R74" s="40">
        <f t="shared" si="80"/>
        <v>0</v>
      </c>
      <c r="S74" s="39">
        <v>1</v>
      </c>
      <c r="T74" s="41">
        <f t="shared" si="81"/>
        <v>0</v>
      </c>
      <c r="U74" s="42">
        <f t="shared" si="73"/>
        <v>0</v>
      </c>
      <c r="V74" s="43">
        <f t="shared" si="74"/>
        <v>0</v>
      </c>
      <c r="W74" s="44">
        <f t="shared" si="75"/>
        <v>0</v>
      </c>
      <c r="X74" s="45">
        <f t="shared" si="102"/>
        <v>0</v>
      </c>
      <c r="Y74" s="46" t="s">
        <v>0</v>
      </c>
      <c r="Z74" s="39">
        <v>1</v>
      </c>
      <c r="AA74" s="47">
        <f t="shared" si="76"/>
        <v>0</v>
      </c>
      <c r="AB74" s="39">
        <v>1</v>
      </c>
      <c r="AC74" s="47">
        <f t="shared" si="77"/>
        <v>0</v>
      </c>
      <c r="AD74" s="39">
        <v>1</v>
      </c>
      <c r="AE74" s="47">
        <f t="shared" si="78"/>
        <v>0</v>
      </c>
      <c r="AF74" s="184"/>
      <c r="AG74" s="49">
        <f t="shared" si="82"/>
        <v>0</v>
      </c>
      <c r="AH74" s="50">
        <f t="shared" si="83"/>
        <v>0</v>
      </c>
      <c r="AI74" s="184"/>
      <c r="AJ74" s="49">
        <f t="shared" si="84"/>
        <v>0</v>
      </c>
      <c r="AK74" s="50">
        <f t="shared" si="85"/>
        <v>0</v>
      </c>
      <c r="AL74" s="184"/>
      <c r="AM74" s="49">
        <f t="shared" si="86"/>
        <v>0</v>
      </c>
      <c r="AN74" s="50">
        <f t="shared" si="87"/>
        <v>0</v>
      </c>
      <c r="AO74" s="184"/>
      <c r="AP74" s="49">
        <f t="shared" si="88"/>
        <v>0</v>
      </c>
      <c r="AQ74" s="50">
        <f t="shared" si="89"/>
        <v>0</v>
      </c>
      <c r="AR74" s="62"/>
      <c r="AS74" s="49">
        <f t="shared" si="90"/>
        <v>0</v>
      </c>
      <c r="AT74" s="50">
        <f t="shared" si="91"/>
        <v>0</v>
      </c>
      <c r="AU74" s="184"/>
      <c r="AV74" s="49">
        <f t="shared" si="92"/>
        <v>0</v>
      </c>
      <c r="AW74" s="50">
        <f t="shared" si="93"/>
        <v>0</v>
      </c>
      <c r="AX74" s="184"/>
      <c r="AY74" s="49">
        <f t="shared" si="94"/>
        <v>0</v>
      </c>
      <c r="AZ74" s="50">
        <f t="shared" si="95"/>
        <v>0</v>
      </c>
      <c r="BA74" s="51">
        <f t="shared" si="79"/>
        <v>0</v>
      </c>
    </row>
    <row r="75" spans="1:53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96"/>
        <v>0</v>
      </c>
      <c r="L75" s="38">
        <f t="shared" si="97"/>
        <v>0</v>
      </c>
      <c r="M75" s="38">
        <f t="shared" si="98"/>
        <v>0</v>
      </c>
      <c r="N75" s="38">
        <f t="shared" si="99"/>
        <v>0</v>
      </c>
      <c r="O75" s="38">
        <f t="shared" si="100"/>
        <v>0</v>
      </c>
      <c r="P75" s="38">
        <f t="shared" si="101"/>
        <v>0</v>
      </c>
      <c r="Q75" s="39">
        <v>1</v>
      </c>
      <c r="R75" s="40">
        <f t="shared" si="80"/>
        <v>0</v>
      </c>
      <c r="S75" s="39">
        <v>1</v>
      </c>
      <c r="T75" s="41">
        <f t="shared" si="81"/>
        <v>0</v>
      </c>
      <c r="U75" s="42">
        <f t="shared" si="73"/>
        <v>0</v>
      </c>
      <c r="V75" s="43">
        <f t="shared" si="74"/>
        <v>0</v>
      </c>
      <c r="W75" s="44">
        <f t="shared" si="75"/>
        <v>0</v>
      </c>
      <c r="X75" s="45">
        <f t="shared" si="102"/>
        <v>0</v>
      </c>
      <c r="Y75" s="46" t="s">
        <v>0</v>
      </c>
      <c r="Z75" s="39">
        <v>1</v>
      </c>
      <c r="AA75" s="47">
        <f t="shared" si="76"/>
        <v>0</v>
      </c>
      <c r="AB75" s="39">
        <v>1</v>
      </c>
      <c r="AC75" s="47">
        <f t="shared" si="77"/>
        <v>0</v>
      </c>
      <c r="AD75" s="39">
        <v>1</v>
      </c>
      <c r="AE75" s="47">
        <f t="shared" si="78"/>
        <v>0</v>
      </c>
      <c r="AF75" s="184"/>
      <c r="AG75" s="49">
        <f t="shared" si="82"/>
        <v>0</v>
      </c>
      <c r="AH75" s="50">
        <f t="shared" si="83"/>
        <v>0</v>
      </c>
      <c r="AI75" s="184"/>
      <c r="AJ75" s="49">
        <f t="shared" si="84"/>
        <v>0</v>
      </c>
      <c r="AK75" s="50">
        <f t="shared" si="85"/>
        <v>0</v>
      </c>
      <c r="AL75" s="184"/>
      <c r="AM75" s="49">
        <f t="shared" si="86"/>
        <v>0</v>
      </c>
      <c r="AN75" s="50">
        <f t="shared" si="87"/>
        <v>0</v>
      </c>
      <c r="AO75" s="184"/>
      <c r="AP75" s="49">
        <f t="shared" si="88"/>
        <v>0</v>
      </c>
      <c r="AQ75" s="50">
        <f t="shared" si="89"/>
        <v>0</v>
      </c>
      <c r="AR75" s="62"/>
      <c r="AS75" s="49">
        <f t="shared" si="90"/>
        <v>0</v>
      </c>
      <c r="AT75" s="50">
        <f t="shared" si="91"/>
        <v>0</v>
      </c>
      <c r="AU75" s="184"/>
      <c r="AV75" s="49">
        <f t="shared" si="92"/>
        <v>0</v>
      </c>
      <c r="AW75" s="50">
        <f t="shared" si="93"/>
        <v>0</v>
      </c>
      <c r="AX75" s="184"/>
      <c r="AY75" s="49">
        <f t="shared" si="94"/>
        <v>0</v>
      </c>
      <c r="AZ75" s="50">
        <f t="shared" si="95"/>
        <v>0</v>
      </c>
      <c r="BA75" s="51">
        <f t="shared" si="79"/>
        <v>0</v>
      </c>
    </row>
    <row r="76" spans="1:53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96"/>
        <v>0</v>
      </c>
      <c r="L76" s="38">
        <f t="shared" si="97"/>
        <v>0</v>
      </c>
      <c r="M76" s="38">
        <f t="shared" si="98"/>
        <v>0</v>
      </c>
      <c r="N76" s="38">
        <f t="shared" si="99"/>
        <v>0</v>
      </c>
      <c r="O76" s="38">
        <f t="shared" si="100"/>
        <v>0</v>
      </c>
      <c r="P76" s="38">
        <f t="shared" si="101"/>
        <v>0</v>
      </c>
      <c r="Q76" s="39">
        <v>1</v>
      </c>
      <c r="R76" s="40">
        <f t="shared" si="80"/>
        <v>0</v>
      </c>
      <c r="S76" s="39">
        <v>1</v>
      </c>
      <c r="T76" s="41">
        <f t="shared" si="81"/>
        <v>0</v>
      </c>
      <c r="U76" s="42">
        <f t="shared" si="73"/>
        <v>0</v>
      </c>
      <c r="V76" s="43">
        <f t="shared" si="74"/>
        <v>0</v>
      </c>
      <c r="W76" s="44">
        <f t="shared" si="75"/>
        <v>0</v>
      </c>
      <c r="X76" s="45">
        <f t="shared" si="102"/>
        <v>0</v>
      </c>
      <c r="Y76" s="46" t="s">
        <v>0</v>
      </c>
      <c r="Z76" s="39">
        <v>1</v>
      </c>
      <c r="AA76" s="47">
        <f t="shared" si="76"/>
        <v>0</v>
      </c>
      <c r="AB76" s="39">
        <v>1</v>
      </c>
      <c r="AC76" s="47">
        <f t="shared" si="77"/>
        <v>0</v>
      </c>
      <c r="AD76" s="39">
        <v>1</v>
      </c>
      <c r="AE76" s="47">
        <f t="shared" si="78"/>
        <v>0</v>
      </c>
      <c r="AF76" s="184"/>
      <c r="AG76" s="49">
        <f t="shared" si="82"/>
        <v>0</v>
      </c>
      <c r="AH76" s="50">
        <f t="shared" si="83"/>
        <v>0</v>
      </c>
      <c r="AI76" s="184"/>
      <c r="AJ76" s="49">
        <f t="shared" si="84"/>
        <v>0</v>
      </c>
      <c r="AK76" s="50">
        <f t="shared" si="85"/>
        <v>0</v>
      </c>
      <c r="AL76" s="184"/>
      <c r="AM76" s="49">
        <f t="shared" si="86"/>
        <v>0</v>
      </c>
      <c r="AN76" s="50">
        <f t="shared" si="87"/>
        <v>0</v>
      </c>
      <c r="AO76" s="184"/>
      <c r="AP76" s="49">
        <f t="shared" si="88"/>
        <v>0</v>
      </c>
      <c r="AQ76" s="50">
        <f t="shared" si="89"/>
        <v>0</v>
      </c>
      <c r="AR76" s="62"/>
      <c r="AS76" s="49">
        <f t="shared" si="90"/>
        <v>0</v>
      </c>
      <c r="AT76" s="50">
        <f t="shared" si="91"/>
        <v>0</v>
      </c>
      <c r="AU76" s="184"/>
      <c r="AV76" s="49">
        <f t="shared" si="92"/>
        <v>0</v>
      </c>
      <c r="AW76" s="50">
        <f t="shared" si="93"/>
        <v>0</v>
      </c>
      <c r="AX76" s="184"/>
      <c r="AY76" s="49">
        <f t="shared" si="94"/>
        <v>0</v>
      </c>
      <c r="AZ76" s="50">
        <f t="shared" si="95"/>
        <v>0</v>
      </c>
      <c r="BA76" s="51">
        <f t="shared" si="79"/>
        <v>0</v>
      </c>
    </row>
    <row r="77" spans="1:53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si="96"/>
        <v>0</v>
      </c>
      <c r="L77" s="38">
        <f t="shared" si="97"/>
        <v>0</v>
      </c>
      <c r="M77" s="38">
        <f t="shared" si="98"/>
        <v>0</v>
      </c>
      <c r="N77" s="38">
        <f t="shared" si="99"/>
        <v>0</v>
      </c>
      <c r="O77" s="38">
        <f t="shared" si="100"/>
        <v>0</v>
      </c>
      <c r="P77" s="38">
        <f t="shared" si="101"/>
        <v>0</v>
      </c>
      <c r="Q77" s="39">
        <v>1</v>
      </c>
      <c r="R77" s="40">
        <f t="shared" si="80"/>
        <v>0</v>
      </c>
      <c r="S77" s="39">
        <v>1</v>
      </c>
      <c r="T77" s="41">
        <f t="shared" si="81"/>
        <v>0</v>
      </c>
      <c r="U77" s="42">
        <f t="shared" si="73"/>
        <v>0</v>
      </c>
      <c r="V77" s="43">
        <f t="shared" si="74"/>
        <v>0</v>
      </c>
      <c r="W77" s="44">
        <f t="shared" si="75"/>
        <v>0</v>
      </c>
      <c r="X77" s="45">
        <f t="shared" si="102"/>
        <v>0</v>
      </c>
      <c r="Y77" s="46" t="s">
        <v>0</v>
      </c>
      <c r="Z77" s="39">
        <v>1</v>
      </c>
      <c r="AA77" s="47">
        <f t="shared" si="76"/>
        <v>0</v>
      </c>
      <c r="AB77" s="39">
        <v>1</v>
      </c>
      <c r="AC77" s="47">
        <f t="shared" si="77"/>
        <v>0</v>
      </c>
      <c r="AD77" s="39">
        <v>1</v>
      </c>
      <c r="AE77" s="47">
        <f t="shared" si="78"/>
        <v>0</v>
      </c>
      <c r="AF77" s="184"/>
      <c r="AG77" s="49">
        <f t="shared" si="82"/>
        <v>0</v>
      </c>
      <c r="AH77" s="50">
        <f t="shared" si="83"/>
        <v>0</v>
      </c>
      <c r="AI77" s="184"/>
      <c r="AJ77" s="49">
        <f t="shared" si="84"/>
        <v>0</v>
      </c>
      <c r="AK77" s="50">
        <f t="shared" si="85"/>
        <v>0</v>
      </c>
      <c r="AL77" s="184"/>
      <c r="AM77" s="49">
        <f t="shared" si="86"/>
        <v>0</v>
      </c>
      <c r="AN77" s="50">
        <f t="shared" si="87"/>
        <v>0</v>
      </c>
      <c r="AO77" s="184"/>
      <c r="AP77" s="49">
        <f t="shared" si="88"/>
        <v>0</v>
      </c>
      <c r="AQ77" s="50">
        <f t="shared" si="89"/>
        <v>0</v>
      </c>
      <c r="AR77" s="62"/>
      <c r="AS77" s="49">
        <f t="shared" si="90"/>
        <v>0</v>
      </c>
      <c r="AT77" s="50">
        <f t="shared" si="91"/>
        <v>0</v>
      </c>
      <c r="AU77" s="184"/>
      <c r="AV77" s="49">
        <f t="shared" si="92"/>
        <v>0</v>
      </c>
      <c r="AW77" s="50">
        <f t="shared" si="93"/>
        <v>0</v>
      </c>
      <c r="AX77" s="184"/>
      <c r="AY77" s="49">
        <f t="shared" si="94"/>
        <v>0</v>
      </c>
      <c r="AZ77" s="50">
        <f t="shared" si="95"/>
        <v>0</v>
      </c>
      <c r="BA77" s="51">
        <f t="shared" si="79"/>
        <v>0</v>
      </c>
    </row>
    <row r="78" spans="1:53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96"/>
        <v>0</v>
      </c>
      <c r="L78" s="38">
        <f t="shared" si="97"/>
        <v>0</v>
      </c>
      <c r="M78" s="38">
        <f t="shared" si="98"/>
        <v>0</v>
      </c>
      <c r="N78" s="38">
        <f t="shared" si="99"/>
        <v>0</v>
      </c>
      <c r="O78" s="38">
        <f t="shared" si="100"/>
        <v>0</v>
      </c>
      <c r="P78" s="38">
        <f t="shared" si="101"/>
        <v>0</v>
      </c>
      <c r="Q78" s="39">
        <v>1</v>
      </c>
      <c r="R78" s="40">
        <f t="shared" si="80"/>
        <v>0</v>
      </c>
      <c r="S78" s="39">
        <v>1</v>
      </c>
      <c r="T78" s="41">
        <f t="shared" si="81"/>
        <v>0</v>
      </c>
      <c r="U78" s="42">
        <f t="shared" si="73"/>
        <v>0</v>
      </c>
      <c r="V78" s="43">
        <f t="shared" si="74"/>
        <v>0</v>
      </c>
      <c r="W78" s="44">
        <f t="shared" si="75"/>
        <v>0</v>
      </c>
      <c r="X78" s="45">
        <f t="shared" si="102"/>
        <v>0</v>
      </c>
      <c r="Y78" s="46" t="s">
        <v>0</v>
      </c>
      <c r="Z78" s="39">
        <v>1</v>
      </c>
      <c r="AA78" s="47">
        <f t="shared" si="76"/>
        <v>0</v>
      </c>
      <c r="AB78" s="39">
        <v>1</v>
      </c>
      <c r="AC78" s="47">
        <f t="shared" si="77"/>
        <v>0</v>
      </c>
      <c r="AD78" s="39">
        <v>1</v>
      </c>
      <c r="AE78" s="47">
        <f t="shared" si="78"/>
        <v>0</v>
      </c>
      <c r="AF78" s="184"/>
      <c r="AG78" s="49">
        <f t="shared" si="82"/>
        <v>0</v>
      </c>
      <c r="AH78" s="50">
        <f t="shared" si="83"/>
        <v>0</v>
      </c>
      <c r="AI78" s="184"/>
      <c r="AJ78" s="49">
        <f t="shared" si="84"/>
        <v>0</v>
      </c>
      <c r="AK78" s="50">
        <f t="shared" si="85"/>
        <v>0</v>
      </c>
      <c r="AL78" s="184"/>
      <c r="AM78" s="49">
        <f t="shared" si="86"/>
        <v>0</v>
      </c>
      <c r="AN78" s="50">
        <f t="shared" si="87"/>
        <v>0</v>
      </c>
      <c r="AO78" s="184"/>
      <c r="AP78" s="49">
        <f t="shared" si="88"/>
        <v>0</v>
      </c>
      <c r="AQ78" s="50">
        <f t="shared" si="89"/>
        <v>0</v>
      </c>
      <c r="AR78" s="62"/>
      <c r="AS78" s="49">
        <f t="shared" si="90"/>
        <v>0</v>
      </c>
      <c r="AT78" s="50">
        <f t="shared" si="91"/>
        <v>0</v>
      </c>
      <c r="AU78" s="184"/>
      <c r="AV78" s="49">
        <f t="shared" si="92"/>
        <v>0</v>
      </c>
      <c r="AW78" s="50">
        <f t="shared" si="93"/>
        <v>0</v>
      </c>
      <c r="AX78" s="184"/>
      <c r="AY78" s="49">
        <f t="shared" si="94"/>
        <v>0</v>
      </c>
      <c r="AZ78" s="50">
        <f t="shared" si="95"/>
        <v>0</v>
      </c>
      <c r="BA78" s="51">
        <f t="shared" si="79"/>
        <v>0</v>
      </c>
    </row>
    <row r="79" spans="1:53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96"/>
        <v>0</v>
      </c>
      <c r="L79" s="38">
        <f t="shared" si="97"/>
        <v>0</v>
      </c>
      <c r="M79" s="38">
        <f t="shared" si="98"/>
        <v>0</v>
      </c>
      <c r="N79" s="38">
        <f t="shared" si="99"/>
        <v>0</v>
      </c>
      <c r="O79" s="38">
        <f t="shared" si="100"/>
        <v>0</v>
      </c>
      <c r="P79" s="38">
        <f t="shared" si="101"/>
        <v>0</v>
      </c>
      <c r="Q79" s="39">
        <v>1</v>
      </c>
      <c r="R79" s="40">
        <f t="shared" si="80"/>
        <v>0</v>
      </c>
      <c r="S79" s="39">
        <v>1</v>
      </c>
      <c r="T79" s="41">
        <f t="shared" si="81"/>
        <v>0</v>
      </c>
      <c r="U79" s="42">
        <f t="shared" si="73"/>
        <v>0</v>
      </c>
      <c r="V79" s="43">
        <f t="shared" si="74"/>
        <v>0</v>
      </c>
      <c r="W79" s="44">
        <f t="shared" si="75"/>
        <v>0</v>
      </c>
      <c r="X79" s="45">
        <f t="shared" si="102"/>
        <v>0</v>
      </c>
      <c r="Y79" s="46" t="s">
        <v>0</v>
      </c>
      <c r="Z79" s="39">
        <v>1</v>
      </c>
      <c r="AA79" s="47">
        <f t="shared" si="76"/>
        <v>0</v>
      </c>
      <c r="AB79" s="39">
        <v>1</v>
      </c>
      <c r="AC79" s="47">
        <f t="shared" si="77"/>
        <v>0</v>
      </c>
      <c r="AD79" s="39">
        <v>1</v>
      </c>
      <c r="AE79" s="47">
        <f t="shared" si="78"/>
        <v>0</v>
      </c>
      <c r="AF79" s="184"/>
      <c r="AG79" s="49">
        <f t="shared" si="82"/>
        <v>0</v>
      </c>
      <c r="AH79" s="50">
        <f t="shared" si="83"/>
        <v>0</v>
      </c>
      <c r="AI79" s="184"/>
      <c r="AJ79" s="49">
        <f t="shared" si="84"/>
        <v>0</v>
      </c>
      <c r="AK79" s="50">
        <f t="shared" si="85"/>
        <v>0</v>
      </c>
      <c r="AL79" s="184"/>
      <c r="AM79" s="49">
        <f t="shared" si="86"/>
        <v>0</v>
      </c>
      <c r="AN79" s="50">
        <f t="shared" si="87"/>
        <v>0</v>
      </c>
      <c r="AO79" s="184"/>
      <c r="AP79" s="49">
        <f t="shared" si="88"/>
        <v>0</v>
      </c>
      <c r="AQ79" s="50">
        <f t="shared" si="89"/>
        <v>0</v>
      </c>
      <c r="AR79" s="62"/>
      <c r="AS79" s="49">
        <f t="shared" si="90"/>
        <v>0</v>
      </c>
      <c r="AT79" s="50">
        <f t="shared" si="91"/>
        <v>0</v>
      </c>
      <c r="AU79" s="184"/>
      <c r="AV79" s="49">
        <f t="shared" si="92"/>
        <v>0</v>
      </c>
      <c r="AW79" s="50">
        <f t="shared" si="93"/>
        <v>0</v>
      </c>
      <c r="AX79" s="184"/>
      <c r="AY79" s="49">
        <f t="shared" si="94"/>
        <v>0</v>
      </c>
      <c r="AZ79" s="50">
        <f t="shared" si="95"/>
        <v>0</v>
      </c>
      <c r="BA79" s="51">
        <f t="shared" si="79"/>
        <v>0</v>
      </c>
    </row>
    <row r="80" spans="1:53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96"/>
        <v>0</v>
      </c>
      <c r="L80" s="38">
        <f t="shared" si="97"/>
        <v>0</v>
      </c>
      <c r="M80" s="38">
        <f t="shared" si="98"/>
        <v>0</v>
      </c>
      <c r="N80" s="38">
        <f t="shared" si="99"/>
        <v>0</v>
      </c>
      <c r="O80" s="38">
        <f t="shared" si="100"/>
        <v>0</v>
      </c>
      <c r="P80" s="38">
        <f t="shared" si="101"/>
        <v>0</v>
      </c>
      <c r="Q80" s="39">
        <v>1</v>
      </c>
      <c r="R80" s="40">
        <f t="shared" si="80"/>
        <v>0</v>
      </c>
      <c r="S80" s="39">
        <v>1</v>
      </c>
      <c r="T80" s="41">
        <f t="shared" si="81"/>
        <v>0</v>
      </c>
      <c r="U80" s="42">
        <f t="shared" si="73"/>
        <v>0</v>
      </c>
      <c r="V80" s="43">
        <f t="shared" si="74"/>
        <v>0</v>
      </c>
      <c r="W80" s="44">
        <f t="shared" si="75"/>
        <v>0</v>
      </c>
      <c r="X80" s="45">
        <f t="shared" si="102"/>
        <v>0</v>
      </c>
      <c r="Y80" s="46" t="s">
        <v>0</v>
      </c>
      <c r="Z80" s="39">
        <v>1</v>
      </c>
      <c r="AA80" s="47">
        <f t="shared" si="76"/>
        <v>0</v>
      </c>
      <c r="AB80" s="39">
        <v>1</v>
      </c>
      <c r="AC80" s="47">
        <f t="shared" si="77"/>
        <v>0</v>
      </c>
      <c r="AD80" s="39">
        <v>1</v>
      </c>
      <c r="AE80" s="47">
        <f t="shared" si="78"/>
        <v>0</v>
      </c>
      <c r="AF80" s="184"/>
      <c r="AG80" s="49">
        <f t="shared" si="82"/>
        <v>0</v>
      </c>
      <c r="AH80" s="50">
        <f t="shared" si="83"/>
        <v>0</v>
      </c>
      <c r="AI80" s="184"/>
      <c r="AJ80" s="49">
        <f t="shared" si="84"/>
        <v>0</v>
      </c>
      <c r="AK80" s="50">
        <f t="shared" si="85"/>
        <v>0</v>
      </c>
      <c r="AL80" s="184"/>
      <c r="AM80" s="49">
        <f t="shared" si="86"/>
        <v>0</v>
      </c>
      <c r="AN80" s="50">
        <f t="shared" si="87"/>
        <v>0</v>
      </c>
      <c r="AO80" s="184"/>
      <c r="AP80" s="49">
        <f t="shared" si="88"/>
        <v>0</v>
      </c>
      <c r="AQ80" s="50">
        <f t="shared" si="89"/>
        <v>0</v>
      </c>
      <c r="AR80" s="62"/>
      <c r="AS80" s="49">
        <f t="shared" si="90"/>
        <v>0</v>
      </c>
      <c r="AT80" s="50">
        <f t="shared" si="91"/>
        <v>0</v>
      </c>
      <c r="AU80" s="184"/>
      <c r="AV80" s="49">
        <f t="shared" si="92"/>
        <v>0</v>
      </c>
      <c r="AW80" s="50">
        <f t="shared" si="93"/>
        <v>0</v>
      </c>
      <c r="AX80" s="184"/>
      <c r="AY80" s="49">
        <f t="shared" si="94"/>
        <v>0</v>
      </c>
      <c r="AZ80" s="50">
        <f t="shared" si="95"/>
        <v>0</v>
      </c>
      <c r="BA80" s="51">
        <f t="shared" si="79"/>
        <v>0</v>
      </c>
    </row>
    <row r="81" spans="1:53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96"/>
        <v>0</v>
      </c>
      <c r="L81" s="38">
        <f t="shared" si="97"/>
        <v>0</v>
      </c>
      <c r="M81" s="38">
        <f t="shared" si="98"/>
        <v>0</v>
      </c>
      <c r="N81" s="38">
        <f t="shared" si="99"/>
        <v>0</v>
      </c>
      <c r="O81" s="38">
        <f t="shared" si="100"/>
        <v>0</v>
      </c>
      <c r="P81" s="38">
        <f t="shared" si="101"/>
        <v>0</v>
      </c>
      <c r="Q81" s="39">
        <v>1</v>
      </c>
      <c r="R81" s="40">
        <f t="shared" si="80"/>
        <v>0</v>
      </c>
      <c r="S81" s="39">
        <v>1</v>
      </c>
      <c r="T81" s="41">
        <f t="shared" si="81"/>
        <v>0</v>
      </c>
      <c r="U81" s="42">
        <f t="shared" si="73"/>
        <v>0</v>
      </c>
      <c r="V81" s="43">
        <f t="shared" si="74"/>
        <v>0</v>
      </c>
      <c r="W81" s="44">
        <f t="shared" si="75"/>
        <v>0</v>
      </c>
      <c r="X81" s="45">
        <f t="shared" si="102"/>
        <v>0</v>
      </c>
      <c r="Y81" s="46" t="s">
        <v>0</v>
      </c>
      <c r="Z81" s="39">
        <v>1</v>
      </c>
      <c r="AA81" s="47">
        <f t="shared" si="76"/>
        <v>0</v>
      </c>
      <c r="AB81" s="39">
        <v>1</v>
      </c>
      <c r="AC81" s="47">
        <f t="shared" si="77"/>
        <v>0</v>
      </c>
      <c r="AD81" s="39">
        <v>1</v>
      </c>
      <c r="AE81" s="47">
        <f t="shared" si="78"/>
        <v>0</v>
      </c>
      <c r="AF81" s="184"/>
      <c r="AG81" s="49">
        <f t="shared" si="82"/>
        <v>0</v>
      </c>
      <c r="AH81" s="50">
        <f t="shared" si="83"/>
        <v>0</v>
      </c>
      <c r="AI81" s="184"/>
      <c r="AJ81" s="49">
        <f t="shared" si="84"/>
        <v>0</v>
      </c>
      <c r="AK81" s="50">
        <f t="shared" si="85"/>
        <v>0</v>
      </c>
      <c r="AL81" s="184"/>
      <c r="AM81" s="49">
        <f t="shared" si="86"/>
        <v>0</v>
      </c>
      <c r="AN81" s="50">
        <f t="shared" si="87"/>
        <v>0</v>
      </c>
      <c r="AO81" s="184"/>
      <c r="AP81" s="49">
        <f t="shared" si="88"/>
        <v>0</v>
      </c>
      <c r="AQ81" s="50">
        <f t="shared" si="89"/>
        <v>0</v>
      </c>
      <c r="AR81" s="62"/>
      <c r="AS81" s="49">
        <f t="shared" si="90"/>
        <v>0</v>
      </c>
      <c r="AT81" s="50">
        <f t="shared" si="91"/>
        <v>0</v>
      </c>
      <c r="AU81" s="184"/>
      <c r="AV81" s="49">
        <f t="shared" si="92"/>
        <v>0</v>
      </c>
      <c r="AW81" s="50">
        <f t="shared" si="93"/>
        <v>0</v>
      </c>
      <c r="AX81" s="184"/>
      <c r="AY81" s="49">
        <f t="shared" si="94"/>
        <v>0</v>
      </c>
      <c r="AZ81" s="50">
        <f t="shared" si="95"/>
        <v>0</v>
      </c>
      <c r="BA81" s="51">
        <f t="shared" si="79"/>
        <v>0</v>
      </c>
    </row>
    <row r="82" spans="1:53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96"/>
        <v>0</v>
      </c>
      <c r="L82" s="38">
        <f t="shared" si="97"/>
        <v>0</v>
      </c>
      <c r="M82" s="38">
        <f t="shared" si="98"/>
        <v>0</v>
      </c>
      <c r="N82" s="38">
        <f t="shared" si="99"/>
        <v>0</v>
      </c>
      <c r="O82" s="38">
        <f t="shared" si="100"/>
        <v>0</v>
      </c>
      <c r="P82" s="38">
        <f t="shared" si="101"/>
        <v>0</v>
      </c>
      <c r="Q82" s="39">
        <v>1</v>
      </c>
      <c r="R82" s="40">
        <f t="shared" si="80"/>
        <v>0</v>
      </c>
      <c r="S82" s="39">
        <v>1</v>
      </c>
      <c r="T82" s="41">
        <f t="shared" si="81"/>
        <v>0</v>
      </c>
      <c r="U82" s="42">
        <f t="shared" si="73"/>
        <v>0</v>
      </c>
      <c r="V82" s="43">
        <f t="shared" si="74"/>
        <v>0</v>
      </c>
      <c r="W82" s="44">
        <f t="shared" si="75"/>
        <v>0</v>
      </c>
      <c r="X82" s="45">
        <f t="shared" si="102"/>
        <v>0</v>
      </c>
      <c r="Y82" s="46" t="s">
        <v>0</v>
      </c>
      <c r="Z82" s="39">
        <v>1</v>
      </c>
      <c r="AA82" s="47">
        <f t="shared" si="76"/>
        <v>0</v>
      </c>
      <c r="AB82" s="39">
        <v>1</v>
      </c>
      <c r="AC82" s="47">
        <f t="shared" si="77"/>
        <v>0</v>
      </c>
      <c r="AD82" s="39">
        <v>1</v>
      </c>
      <c r="AE82" s="47">
        <f t="shared" si="78"/>
        <v>0</v>
      </c>
      <c r="AF82" s="184"/>
      <c r="AG82" s="49">
        <f t="shared" si="82"/>
        <v>0</v>
      </c>
      <c r="AH82" s="50">
        <f t="shared" si="83"/>
        <v>0</v>
      </c>
      <c r="AI82" s="184"/>
      <c r="AJ82" s="49">
        <f t="shared" si="84"/>
        <v>0</v>
      </c>
      <c r="AK82" s="50">
        <f t="shared" si="85"/>
        <v>0</v>
      </c>
      <c r="AL82" s="184"/>
      <c r="AM82" s="49">
        <f t="shared" si="86"/>
        <v>0</v>
      </c>
      <c r="AN82" s="50">
        <f t="shared" si="87"/>
        <v>0</v>
      </c>
      <c r="AO82" s="184"/>
      <c r="AP82" s="49">
        <f t="shared" si="88"/>
        <v>0</v>
      </c>
      <c r="AQ82" s="50">
        <f t="shared" si="89"/>
        <v>0</v>
      </c>
      <c r="AR82" s="62"/>
      <c r="AS82" s="49">
        <f t="shared" si="90"/>
        <v>0</v>
      </c>
      <c r="AT82" s="50">
        <f t="shared" si="91"/>
        <v>0</v>
      </c>
      <c r="AU82" s="184"/>
      <c r="AV82" s="49">
        <f t="shared" si="92"/>
        <v>0</v>
      </c>
      <c r="AW82" s="50">
        <f t="shared" si="93"/>
        <v>0</v>
      </c>
      <c r="AX82" s="184"/>
      <c r="AY82" s="49">
        <f t="shared" si="94"/>
        <v>0</v>
      </c>
      <c r="AZ82" s="50">
        <f t="shared" si="95"/>
        <v>0</v>
      </c>
      <c r="BA82" s="51">
        <f t="shared" si="79"/>
        <v>0</v>
      </c>
    </row>
    <row r="83" spans="1:53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96"/>
        <v>0</v>
      </c>
      <c r="L83" s="38">
        <f t="shared" si="97"/>
        <v>0</v>
      </c>
      <c r="M83" s="38">
        <f t="shared" si="98"/>
        <v>0</v>
      </c>
      <c r="N83" s="38">
        <f t="shared" si="99"/>
        <v>0</v>
      </c>
      <c r="O83" s="38">
        <f t="shared" si="100"/>
        <v>0</v>
      </c>
      <c r="P83" s="38">
        <f t="shared" si="101"/>
        <v>0</v>
      </c>
      <c r="Q83" s="39">
        <v>1</v>
      </c>
      <c r="R83" s="40">
        <f t="shared" si="80"/>
        <v>0</v>
      </c>
      <c r="S83" s="39">
        <v>1</v>
      </c>
      <c r="T83" s="41">
        <f t="shared" si="81"/>
        <v>0</v>
      </c>
      <c r="U83" s="42">
        <f t="shared" si="73"/>
        <v>0</v>
      </c>
      <c r="V83" s="43">
        <f t="shared" si="74"/>
        <v>0</v>
      </c>
      <c r="W83" s="44">
        <f t="shared" si="75"/>
        <v>0</v>
      </c>
      <c r="X83" s="45">
        <f t="shared" si="102"/>
        <v>0</v>
      </c>
      <c r="Y83" s="46" t="s">
        <v>0</v>
      </c>
      <c r="Z83" s="39">
        <v>1</v>
      </c>
      <c r="AA83" s="47">
        <f t="shared" si="76"/>
        <v>0</v>
      </c>
      <c r="AB83" s="39">
        <v>1</v>
      </c>
      <c r="AC83" s="47">
        <f t="shared" si="77"/>
        <v>0</v>
      </c>
      <c r="AD83" s="39">
        <v>1</v>
      </c>
      <c r="AE83" s="47">
        <f t="shared" si="78"/>
        <v>0</v>
      </c>
      <c r="AF83" s="184"/>
      <c r="AG83" s="49">
        <f t="shared" si="82"/>
        <v>0</v>
      </c>
      <c r="AH83" s="50">
        <f t="shared" si="83"/>
        <v>0</v>
      </c>
      <c r="AI83" s="184"/>
      <c r="AJ83" s="49">
        <f t="shared" si="84"/>
        <v>0</v>
      </c>
      <c r="AK83" s="50">
        <f t="shared" si="85"/>
        <v>0</v>
      </c>
      <c r="AL83" s="184"/>
      <c r="AM83" s="49">
        <f t="shared" si="86"/>
        <v>0</v>
      </c>
      <c r="AN83" s="50">
        <f t="shared" si="87"/>
        <v>0</v>
      </c>
      <c r="AO83" s="184"/>
      <c r="AP83" s="49">
        <f t="shared" si="88"/>
        <v>0</v>
      </c>
      <c r="AQ83" s="50">
        <f t="shared" si="89"/>
        <v>0</v>
      </c>
      <c r="AR83" s="62"/>
      <c r="AS83" s="49">
        <f t="shared" si="90"/>
        <v>0</v>
      </c>
      <c r="AT83" s="50">
        <f t="shared" si="91"/>
        <v>0</v>
      </c>
      <c r="AU83" s="184"/>
      <c r="AV83" s="49">
        <f t="shared" si="92"/>
        <v>0</v>
      </c>
      <c r="AW83" s="50">
        <f t="shared" si="93"/>
        <v>0</v>
      </c>
      <c r="AX83" s="184"/>
      <c r="AY83" s="49">
        <f t="shared" si="94"/>
        <v>0</v>
      </c>
      <c r="AZ83" s="50">
        <f t="shared" si="95"/>
        <v>0</v>
      </c>
      <c r="BA83" s="51">
        <f t="shared" si="79"/>
        <v>0</v>
      </c>
    </row>
    <row r="84" spans="1:53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96"/>
        <v>0</v>
      </c>
      <c r="L84" s="38">
        <f t="shared" si="97"/>
        <v>0</v>
      </c>
      <c r="M84" s="38">
        <f t="shared" si="98"/>
        <v>0</v>
      </c>
      <c r="N84" s="38">
        <f t="shared" si="99"/>
        <v>0</v>
      </c>
      <c r="O84" s="38">
        <f t="shared" si="100"/>
        <v>0</v>
      </c>
      <c r="P84" s="38">
        <f t="shared" si="101"/>
        <v>0</v>
      </c>
      <c r="Q84" s="39">
        <v>1</v>
      </c>
      <c r="R84" s="40">
        <f t="shared" si="80"/>
        <v>0</v>
      </c>
      <c r="S84" s="39">
        <v>1</v>
      </c>
      <c r="T84" s="41">
        <f t="shared" si="81"/>
        <v>0</v>
      </c>
      <c r="U84" s="42">
        <f t="shared" si="73"/>
        <v>0</v>
      </c>
      <c r="V84" s="43">
        <f t="shared" si="74"/>
        <v>0</v>
      </c>
      <c r="W84" s="44">
        <f t="shared" si="75"/>
        <v>0</v>
      </c>
      <c r="X84" s="45">
        <f t="shared" si="102"/>
        <v>0</v>
      </c>
      <c r="Y84" s="46" t="s">
        <v>0</v>
      </c>
      <c r="Z84" s="39">
        <v>1</v>
      </c>
      <c r="AA84" s="47">
        <f t="shared" si="76"/>
        <v>0</v>
      </c>
      <c r="AB84" s="39">
        <v>1</v>
      </c>
      <c r="AC84" s="47">
        <f t="shared" si="77"/>
        <v>0</v>
      </c>
      <c r="AD84" s="39">
        <v>1</v>
      </c>
      <c r="AE84" s="47">
        <f t="shared" si="78"/>
        <v>0</v>
      </c>
      <c r="AF84" s="184"/>
      <c r="AG84" s="49">
        <f t="shared" si="82"/>
        <v>0</v>
      </c>
      <c r="AH84" s="50">
        <f t="shared" si="83"/>
        <v>0</v>
      </c>
      <c r="AI84" s="184"/>
      <c r="AJ84" s="49">
        <f t="shared" si="84"/>
        <v>0</v>
      </c>
      <c r="AK84" s="50">
        <f t="shared" si="85"/>
        <v>0</v>
      </c>
      <c r="AL84" s="184"/>
      <c r="AM84" s="49">
        <f t="shared" si="86"/>
        <v>0</v>
      </c>
      <c r="AN84" s="50">
        <f t="shared" si="87"/>
        <v>0</v>
      </c>
      <c r="AO84" s="184"/>
      <c r="AP84" s="49">
        <f t="shared" si="88"/>
        <v>0</v>
      </c>
      <c r="AQ84" s="50">
        <f t="shared" si="89"/>
        <v>0</v>
      </c>
      <c r="AR84" s="62"/>
      <c r="AS84" s="49">
        <f t="shared" si="90"/>
        <v>0</v>
      </c>
      <c r="AT84" s="50">
        <f t="shared" si="91"/>
        <v>0</v>
      </c>
      <c r="AU84" s="184"/>
      <c r="AV84" s="49">
        <f t="shared" si="92"/>
        <v>0</v>
      </c>
      <c r="AW84" s="50">
        <f t="shared" si="93"/>
        <v>0</v>
      </c>
      <c r="AX84" s="184"/>
      <c r="AY84" s="49">
        <f t="shared" si="94"/>
        <v>0</v>
      </c>
      <c r="AZ84" s="50">
        <f t="shared" si="95"/>
        <v>0</v>
      </c>
      <c r="BA84" s="51">
        <f t="shared" si="79"/>
        <v>0</v>
      </c>
    </row>
    <row r="85" spans="1:53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96"/>
        <v>0</v>
      </c>
      <c r="L85" s="38">
        <f t="shared" si="97"/>
        <v>0</v>
      </c>
      <c r="M85" s="38">
        <f t="shared" si="98"/>
        <v>0</v>
      </c>
      <c r="N85" s="38">
        <f t="shared" si="99"/>
        <v>0</v>
      </c>
      <c r="O85" s="38">
        <f t="shared" si="100"/>
        <v>0</v>
      </c>
      <c r="P85" s="38">
        <f t="shared" si="101"/>
        <v>0</v>
      </c>
      <c r="Q85" s="39">
        <v>1</v>
      </c>
      <c r="R85" s="40">
        <f t="shared" si="80"/>
        <v>0</v>
      </c>
      <c r="S85" s="39">
        <v>1</v>
      </c>
      <c r="T85" s="41">
        <f t="shared" si="81"/>
        <v>0</v>
      </c>
      <c r="U85" s="42">
        <f t="shared" si="73"/>
        <v>0</v>
      </c>
      <c r="V85" s="43">
        <f t="shared" si="74"/>
        <v>0</v>
      </c>
      <c r="W85" s="44">
        <f t="shared" si="75"/>
        <v>0</v>
      </c>
      <c r="X85" s="45">
        <f t="shared" si="102"/>
        <v>0</v>
      </c>
      <c r="Y85" s="46" t="s">
        <v>0</v>
      </c>
      <c r="Z85" s="39">
        <v>1</v>
      </c>
      <c r="AA85" s="47">
        <f t="shared" si="76"/>
        <v>0</v>
      </c>
      <c r="AB85" s="39">
        <v>1</v>
      </c>
      <c r="AC85" s="47">
        <f t="shared" si="77"/>
        <v>0</v>
      </c>
      <c r="AD85" s="39">
        <v>1</v>
      </c>
      <c r="AE85" s="47">
        <f t="shared" si="78"/>
        <v>0</v>
      </c>
      <c r="AF85" s="184"/>
      <c r="AG85" s="49">
        <f t="shared" si="82"/>
        <v>0</v>
      </c>
      <c r="AH85" s="50">
        <f t="shared" si="83"/>
        <v>0</v>
      </c>
      <c r="AI85" s="184"/>
      <c r="AJ85" s="49">
        <f t="shared" si="84"/>
        <v>0</v>
      </c>
      <c r="AK85" s="50">
        <f t="shared" si="85"/>
        <v>0</v>
      </c>
      <c r="AL85" s="184"/>
      <c r="AM85" s="49">
        <f t="shared" si="86"/>
        <v>0</v>
      </c>
      <c r="AN85" s="50">
        <f t="shared" si="87"/>
        <v>0</v>
      </c>
      <c r="AO85" s="184"/>
      <c r="AP85" s="49">
        <f t="shared" si="88"/>
        <v>0</v>
      </c>
      <c r="AQ85" s="50">
        <f t="shared" si="89"/>
        <v>0</v>
      </c>
      <c r="AR85" s="62"/>
      <c r="AS85" s="49">
        <f t="shared" si="90"/>
        <v>0</v>
      </c>
      <c r="AT85" s="50">
        <f t="shared" si="91"/>
        <v>0</v>
      </c>
      <c r="AU85" s="184"/>
      <c r="AV85" s="49">
        <f t="shared" si="92"/>
        <v>0</v>
      </c>
      <c r="AW85" s="50">
        <f t="shared" si="93"/>
        <v>0</v>
      </c>
      <c r="AX85" s="184"/>
      <c r="AY85" s="49">
        <f t="shared" si="94"/>
        <v>0</v>
      </c>
      <c r="AZ85" s="50">
        <f t="shared" si="95"/>
        <v>0</v>
      </c>
      <c r="BA85" s="51">
        <f t="shared" si="79"/>
        <v>0</v>
      </c>
    </row>
    <row r="86" spans="1:53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96"/>
        <v>0</v>
      </c>
      <c r="L86" s="38">
        <f t="shared" si="97"/>
        <v>0</v>
      </c>
      <c r="M86" s="38">
        <f t="shared" si="98"/>
        <v>0</v>
      </c>
      <c r="N86" s="38">
        <f t="shared" si="99"/>
        <v>0</v>
      </c>
      <c r="O86" s="38">
        <f t="shared" si="100"/>
        <v>0</v>
      </c>
      <c r="P86" s="38">
        <f t="shared" si="101"/>
        <v>0</v>
      </c>
      <c r="Q86" s="39">
        <v>1</v>
      </c>
      <c r="R86" s="40">
        <f t="shared" si="80"/>
        <v>0</v>
      </c>
      <c r="S86" s="39">
        <v>1</v>
      </c>
      <c r="T86" s="41">
        <f t="shared" si="81"/>
        <v>0</v>
      </c>
      <c r="U86" s="42">
        <f t="shared" si="73"/>
        <v>0</v>
      </c>
      <c r="V86" s="43">
        <f t="shared" si="74"/>
        <v>0</v>
      </c>
      <c r="W86" s="44">
        <f t="shared" si="75"/>
        <v>0</v>
      </c>
      <c r="X86" s="45">
        <f t="shared" si="102"/>
        <v>0</v>
      </c>
      <c r="Y86" s="46" t="s">
        <v>0</v>
      </c>
      <c r="Z86" s="39">
        <v>1</v>
      </c>
      <c r="AA86" s="47">
        <f t="shared" si="76"/>
        <v>0</v>
      </c>
      <c r="AB86" s="39">
        <v>1</v>
      </c>
      <c r="AC86" s="47">
        <f t="shared" si="77"/>
        <v>0</v>
      </c>
      <c r="AD86" s="39">
        <v>1</v>
      </c>
      <c r="AE86" s="47">
        <f t="shared" si="78"/>
        <v>0</v>
      </c>
      <c r="AF86" s="184"/>
      <c r="AG86" s="49">
        <f t="shared" si="82"/>
        <v>0</v>
      </c>
      <c r="AH86" s="50">
        <f t="shared" si="83"/>
        <v>0</v>
      </c>
      <c r="AI86" s="184"/>
      <c r="AJ86" s="49">
        <f t="shared" si="84"/>
        <v>0</v>
      </c>
      <c r="AK86" s="50">
        <f t="shared" si="85"/>
        <v>0</v>
      </c>
      <c r="AL86" s="184"/>
      <c r="AM86" s="49">
        <f t="shared" si="86"/>
        <v>0</v>
      </c>
      <c r="AN86" s="50">
        <f t="shared" si="87"/>
        <v>0</v>
      </c>
      <c r="AO86" s="184"/>
      <c r="AP86" s="49">
        <f t="shared" si="88"/>
        <v>0</v>
      </c>
      <c r="AQ86" s="50">
        <f t="shared" si="89"/>
        <v>0</v>
      </c>
      <c r="AR86" s="62"/>
      <c r="AS86" s="49">
        <f t="shared" si="90"/>
        <v>0</v>
      </c>
      <c r="AT86" s="50">
        <f t="shared" si="91"/>
        <v>0</v>
      </c>
      <c r="AU86" s="184"/>
      <c r="AV86" s="49">
        <f t="shared" si="92"/>
        <v>0</v>
      </c>
      <c r="AW86" s="50">
        <f t="shared" si="93"/>
        <v>0</v>
      </c>
      <c r="AX86" s="184"/>
      <c r="AY86" s="49">
        <f t="shared" si="94"/>
        <v>0</v>
      </c>
      <c r="AZ86" s="50">
        <f t="shared" si="95"/>
        <v>0</v>
      </c>
      <c r="BA86" s="51">
        <f t="shared" si="79"/>
        <v>0</v>
      </c>
    </row>
    <row r="87" spans="1:53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96"/>
        <v>0</v>
      </c>
      <c r="L87" s="38">
        <f t="shared" si="97"/>
        <v>0</v>
      </c>
      <c r="M87" s="38">
        <f t="shared" si="98"/>
        <v>0</v>
      </c>
      <c r="N87" s="38">
        <f t="shared" si="99"/>
        <v>0</v>
      </c>
      <c r="O87" s="38">
        <f t="shared" si="100"/>
        <v>0</v>
      </c>
      <c r="P87" s="38">
        <f t="shared" si="101"/>
        <v>0</v>
      </c>
      <c r="Q87" s="39">
        <v>1</v>
      </c>
      <c r="R87" s="40">
        <f t="shared" si="80"/>
        <v>0</v>
      </c>
      <c r="S87" s="39">
        <v>1</v>
      </c>
      <c r="T87" s="41">
        <f t="shared" si="81"/>
        <v>0</v>
      </c>
      <c r="U87" s="42">
        <f t="shared" si="73"/>
        <v>0</v>
      </c>
      <c r="V87" s="43">
        <f t="shared" si="74"/>
        <v>0</v>
      </c>
      <c r="W87" s="44">
        <f t="shared" si="75"/>
        <v>0</v>
      </c>
      <c r="X87" s="45">
        <f t="shared" si="102"/>
        <v>0</v>
      </c>
      <c r="Y87" s="46" t="s">
        <v>0</v>
      </c>
      <c r="Z87" s="39">
        <v>1</v>
      </c>
      <c r="AA87" s="47">
        <f t="shared" si="76"/>
        <v>0</v>
      </c>
      <c r="AB87" s="39">
        <v>1</v>
      </c>
      <c r="AC87" s="47">
        <f t="shared" si="77"/>
        <v>0</v>
      </c>
      <c r="AD87" s="39">
        <v>1</v>
      </c>
      <c r="AE87" s="47">
        <f t="shared" si="78"/>
        <v>0</v>
      </c>
      <c r="AF87" s="184"/>
      <c r="AG87" s="49">
        <f t="shared" si="82"/>
        <v>0</v>
      </c>
      <c r="AH87" s="50">
        <f t="shared" si="83"/>
        <v>0</v>
      </c>
      <c r="AI87" s="184"/>
      <c r="AJ87" s="49">
        <f t="shared" si="84"/>
        <v>0</v>
      </c>
      <c r="AK87" s="50">
        <f t="shared" si="85"/>
        <v>0</v>
      </c>
      <c r="AL87" s="184"/>
      <c r="AM87" s="49">
        <f t="shared" si="86"/>
        <v>0</v>
      </c>
      <c r="AN87" s="50">
        <f t="shared" si="87"/>
        <v>0</v>
      </c>
      <c r="AO87" s="184"/>
      <c r="AP87" s="49">
        <f t="shared" si="88"/>
        <v>0</v>
      </c>
      <c r="AQ87" s="50">
        <f t="shared" si="89"/>
        <v>0</v>
      </c>
      <c r="AR87" s="62"/>
      <c r="AS87" s="49">
        <f t="shared" si="90"/>
        <v>0</v>
      </c>
      <c r="AT87" s="50">
        <f t="shared" si="91"/>
        <v>0</v>
      </c>
      <c r="AU87" s="184"/>
      <c r="AV87" s="49">
        <f t="shared" si="92"/>
        <v>0</v>
      </c>
      <c r="AW87" s="50">
        <f t="shared" si="93"/>
        <v>0</v>
      </c>
      <c r="AX87" s="184"/>
      <c r="AY87" s="49">
        <f t="shared" si="94"/>
        <v>0</v>
      </c>
      <c r="AZ87" s="50">
        <f t="shared" si="95"/>
        <v>0</v>
      </c>
      <c r="BA87" s="51">
        <f t="shared" si="79"/>
        <v>0</v>
      </c>
    </row>
    <row r="88" spans="1:53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96"/>
        <v>0</v>
      </c>
      <c r="L88" s="38">
        <f t="shared" si="97"/>
        <v>0</v>
      </c>
      <c r="M88" s="38">
        <f t="shared" si="98"/>
        <v>0</v>
      </c>
      <c r="N88" s="38">
        <f t="shared" si="99"/>
        <v>0</v>
      </c>
      <c r="O88" s="38">
        <f t="shared" si="100"/>
        <v>0</v>
      </c>
      <c r="P88" s="38">
        <f t="shared" si="101"/>
        <v>0</v>
      </c>
      <c r="Q88" s="39">
        <v>1</v>
      </c>
      <c r="R88" s="40">
        <f t="shared" si="80"/>
        <v>0</v>
      </c>
      <c r="S88" s="39">
        <v>1</v>
      </c>
      <c r="T88" s="41">
        <f t="shared" si="81"/>
        <v>0</v>
      </c>
      <c r="U88" s="42">
        <f t="shared" si="73"/>
        <v>0</v>
      </c>
      <c r="V88" s="43">
        <f t="shared" si="74"/>
        <v>0</v>
      </c>
      <c r="W88" s="44">
        <f t="shared" si="75"/>
        <v>0</v>
      </c>
      <c r="X88" s="45">
        <f t="shared" si="102"/>
        <v>0</v>
      </c>
      <c r="Y88" s="46" t="s">
        <v>0</v>
      </c>
      <c r="Z88" s="39">
        <v>1</v>
      </c>
      <c r="AA88" s="47">
        <f t="shared" si="76"/>
        <v>0</v>
      </c>
      <c r="AB88" s="39">
        <v>1</v>
      </c>
      <c r="AC88" s="47">
        <f t="shared" si="77"/>
        <v>0</v>
      </c>
      <c r="AD88" s="39">
        <v>1</v>
      </c>
      <c r="AE88" s="47">
        <f t="shared" si="78"/>
        <v>0</v>
      </c>
      <c r="AF88" s="184"/>
      <c r="AG88" s="49">
        <f t="shared" si="82"/>
        <v>0</v>
      </c>
      <c r="AH88" s="50">
        <f t="shared" si="83"/>
        <v>0</v>
      </c>
      <c r="AI88" s="184"/>
      <c r="AJ88" s="49">
        <f t="shared" si="84"/>
        <v>0</v>
      </c>
      <c r="AK88" s="50">
        <f t="shared" si="85"/>
        <v>0</v>
      </c>
      <c r="AL88" s="184"/>
      <c r="AM88" s="49">
        <f t="shared" si="86"/>
        <v>0</v>
      </c>
      <c r="AN88" s="50">
        <f t="shared" si="87"/>
        <v>0</v>
      </c>
      <c r="AO88" s="184"/>
      <c r="AP88" s="49">
        <f t="shared" si="88"/>
        <v>0</v>
      </c>
      <c r="AQ88" s="50">
        <f t="shared" si="89"/>
        <v>0</v>
      </c>
      <c r="AR88" s="62"/>
      <c r="AS88" s="49">
        <f t="shared" si="90"/>
        <v>0</v>
      </c>
      <c r="AT88" s="50">
        <f t="shared" si="91"/>
        <v>0</v>
      </c>
      <c r="AU88" s="184"/>
      <c r="AV88" s="49">
        <f t="shared" si="92"/>
        <v>0</v>
      </c>
      <c r="AW88" s="50">
        <f t="shared" si="93"/>
        <v>0</v>
      </c>
      <c r="AX88" s="184"/>
      <c r="AY88" s="49">
        <f t="shared" si="94"/>
        <v>0</v>
      </c>
      <c r="AZ88" s="50">
        <f t="shared" si="95"/>
        <v>0</v>
      </c>
      <c r="BA88" s="51">
        <f t="shared" si="79"/>
        <v>0</v>
      </c>
    </row>
    <row r="89" spans="1:53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96"/>
        <v>0</v>
      </c>
      <c r="L89" s="38">
        <f t="shared" si="97"/>
        <v>0</v>
      </c>
      <c r="M89" s="38">
        <f t="shared" si="98"/>
        <v>0</v>
      </c>
      <c r="N89" s="38">
        <f t="shared" si="99"/>
        <v>0</v>
      </c>
      <c r="O89" s="38">
        <f t="shared" si="100"/>
        <v>0</v>
      </c>
      <c r="P89" s="38">
        <f t="shared" si="101"/>
        <v>0</v>
      </c>
      <c r="Q89" s="39">
        <v>1</v>
      </c>
      <c r="R89" s="40">
        <f t="shared" si="80"/>
        <v>0</v>
      </c>
      <c r="S89" s="39">
        <v>1</v>
      </c>
      <c r="T89" s="41">
        <f t="shared" si="81"/>
        <v>0</v>
      </c>
      <c r="U89" s="42">
        <f t="shared" si="73"/>
        <v>0</v>
      </c>
      <c r="V89" s="43">
        <f t="shared" si="74"/>
        <v>0</v>
      </c>
      <c r="W89" s="44">
        <f t="shared" si="75"/>
        <v>0</v>
      </c>
      <c r="X89" s="45">
        <f t="shared" si="102"/>
        <v>0</v>
      </c>
      <c r="Y89" s="46" t="s">
        <v>0</v>
      </c>
      <c r="Z89" s="39">
        <v>1</v>
      </c>
      <c r="AA89" s="47">
        <f t="shared" si="76"/>
        <v>0</v>
      </c>
      <c r="AB89" s="39">
        <v>1</v>
      </c>
      <c r="AC89" s="47">
        <f t="shared" si="77"/>
        <v>0</v>
      </c>
      <c r="AD89" s="39">
        <v>1</v>
      </c>
      <c r="AE89" s="47">
        <f t="shared" si="78"/>
        <v>0</v>
      </c>
      <c r="AF89" s="184"/>
      <c r="AG89" s="49">
        <f t="shared" si="82"/>
        <v>0</v>
      </c>
      <c r="AH89" s="50">
        <f t="shared" si="83"/>
        <v>0</v>
      </c>
      <c r="AI89" s="184"/>
      <c r="AJ89" s="49">
        <f t="shared" si="84"/>
        <v>0</v>
      </c>
      <c r="AK89" s="50">
        <f t="shared" si="85"/>
        <v>0</v>
      </c>
      <c r="AL89" s="184"/>
      <c r="AM89" s="49">
        <f t="shared" si="86"/>
        <v>0</v>
      </c>
      <c r="AN89" s="50">
        <f t="shared" si="87"/>
        <v>0</v>
      </c>
      <c r="AO89" s="184"/>
      <c r="AP89" s="49">
        <f t="shared" si="88"/>
        <v>0</v>
      </c>
      <c r="AQ89" s="50">
        <f t="shared" si="89"/>
        <v>0</v>
      </c>
      <c r="AR89" s="62"/>
      <c r="AS89" s="49">
        <f t="shared" si="90"/>
        <v>0</v>
      </c>
      <c r="AT89" s="50">
        <f t="shared" si="91"/>
        <v>0</v>
      </c>
      <c r="AU89" s="184"/>
      <c r="AV89" s="49">
        <f t="shared" si="92"/>
        <v>0</v>
      </c>
      <c r="AW89" s="50">
        <f t="shared" si="93"/>
        <v>0</v>
      </c>
      <c r="AX89" s="184"/>
      <c r="AY89" s="49">
        <f t="shared" si="94"/>
        <v>0</v>
      </c>
      <c r="AZ89" s="50">
        <f t="shared" si="95"/>
        <v>0</v>
      </c>
      <c r="BA89" s="51">
        <f t="shared" si="79"/>
        <v>0</v>
      </c>
    </row>
    <row r="90" spans="1:53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96"/>
        <v>0</v>
      </c>
      <c r="L90" s="38">
        <f t="shared" si="97"/>
        <v>0</v>
      </c>
      <c r="M90" s="38">
        <f t="shared" si="98"/>
        <v>0</v>
      </c>
      <c r="N90" s="38">
        <f t="shared" si="99"/>
        <v>0</v>
      </c>
      <c r="O90" s="38">
        <f t="shared" si="100"/>
        <v>0</v>
      </c>
      <c r="P90" s="38">
        <f t="shared" si="101"/>
        <v>0</v>
      </c>
      <c r="Q90" s="39">
        <v>1</v>
      </c>
      <c r="R90" s="40">
        <f t="shared" si="80"/>
        <v>0</v>
      </c>
      <c r="S90" s="39">
        <v>1</v>
      </c>
      <c r="T90" s="41">
        <f t="shared" si="81"/>
        <v>0</v>
      </c>
      <c r="U90" s="42">
        <f t="shared" ref="U90:U104" si="103">SUM(+L90+M90+N90+O90+P90+R90+T90)</f>
        <v>0</v>
      </c>
      <c r="V90" s="43">
        <f t="shared" ref="V90:V104" si="104">+U90*4.345</f>
        <v>0</v>
      </c>
      <c r="W90" s="44">
        <f t="shared" ref="W90:W104" si="105">IF(V90="","",$W$4*V90)</f>
        <v>0</v>
      </c>
      <c r="X90" s="45">
        <f t="shared" si="102"/>
        <v>0</v>
      </c>
      <c r="Y90" s="46" t="s">
        <v>0</v>
      </c>
      <c r="Z90" s="39">
        <v>1</v>
      </c>
      <c r="AA90" s="47">
        <f t="shared" ref="AA90:AA104" si="106">+IF($Y90="M",$U90,IF($Y90="MT",$U90/2,IF(Y90="MN",$U90/2,IF($Y90="MTN",$U90/3,0))))*Z90</f>
        <v>0</v>
      </c>
      <c r="AB90" s="39">
        <v>1</v>
      </c>
      <c r="AC90" s="47">
        <f t="shared" ref="AC90:AC104" si="107">+IF($Y90="T",$U90,IF($Y90="MT",$U90/2,IF($Y90="TN",$U90/2,IF($Y90="MTN",$U90/3,0))))*AB90</f>
        <v>0</v>
      </c>
      <c r="AD90" s="39">
        <v>1</v>
      </c>
      <c r="AE90" s="47">
        <f t="shared" ref="AE90:AE104" si="108">+IF($Y90="N",$U90,IF($Y90="MN",$U90/2,IF($Y90="TN",$U90/2,IF($Y90="MTN",$U90/3,0))))*AD90</f>
        <v>0</v>
      </c>
      <c r="AF90" s="184"/>
      <c r="AG90" s="49">
        <f t="shared" si="82"/>
        <v>0</v>
      </c>
      <c r="AH90" s="50">
        <f t="shared" si="83"/>
        <v>0</v>
      </c>
      <c r="AI90" s="184"/>
      <c r="AJ90" s="49">
        <f t="shared" si="84"/>
        <v>0</v>
      </c>
      <c r="AK90" s="50">
        <f t="shared" si="85"/>
        <v>0</v>
      </c>
      <c r="AL90" s="184"/>
      <c r="AM90" s="49">
        <f t="shared" si="86"/>
        <v>0</v>
      </c>
      <c r="AN90" s="50">
        <f t="shared" si="87"/>
        <v>0</v>
      </c>
      <c r="AO90" s="184"/>
      <c r="AP90" s="49">
        <f t="shared" si="88"/>
        <v>0</v>
      </c>
      <c r="AQ90" s="50">
        <f t="shared" si="89"/>
        <v>0</v>
      </c>
      <c r="AR90" s="62"/>
      <c r="AS90" s="49">
        <f t="shared" si="90"/>
        <v>0</v>
      </c>
      <c r="AT90" s="50">
        <f t="shared" si="91"/>
        <v>0</v>
      </c>
      <c r="AU90" s="184"/>
      <c r="AV90" s="49">
        <f t="shared" si="92"/>
        <v>0</v>
      </c>
      <c r="AW90" s="50">
        <f t="shared" si="93"/>
        <v>0</v>
      </c>
      <c r="AX90" s="184"/>
      <c r="AY90" s="49">
        <f t="shared" si="94"/>
        <v>0</v>
      </c>
      <c r="AZ90" s="50">
        <f t="shared" si="95"/>
        <v>0</v>
      </c>
      <c r="BA90" s="51">
        <f t="shared" ref="BA90:BA104" si="109">+AH90+AK90+AN90+AQ90+AT90+AW90+AZ90</f>
        <v>0</v>
      </c>
    </row>
    <row r="91" spans="1:53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96"/>
        <v>0</v>
      </c>
      <c r="L91" s="38">
        <f t="shared" si="97"/>
        <v>0</v>
      </c>
      <c r="M91" s="38">
        <f t="shared" si="98"/>
        <v>0</v>
      </c>
      <c r="N91" s="38">
        <f t="shared" si="99"/>
        <v>0</v>
      </c>
      <c r="O91" s="38">
        <f t="shared" si="100"/>
        <v>0</v>
      </c>
      <c r="P91" s="38">
        <f t="shared" si="101"/>
        <v>0</v>
      </c>
      <c r="Q91" s="39">
        <v>1</v>
      </c>
      <c r="R91" s="40">
        <f t="shared" si="80"/>
        <v>0</v>
      </c>
      <c r="S91" s="39">
        <v>1</v>
      </c>
      <c r="T91" s="41">
        <f t="shared" si="81"/>
        <v>0</v>
      </c>
      <c r="U91" s="42">
        <f t="shared" si="103"/>
        <v>0</v>
      </c>
      <c r="V91" s="43">
        <f t="shared" si="104"/>
        <v>0</v>
      </c>
      <c r="W91" s="44">
        <f t="shared" si="105"/>
        <v>0</v>
      </c>
      <c r="X91" s="45">
        <f t="shared" si="102"/>
        <v>0</v>
      </c>
      <c r="Y91" s="46" t="s">
        <v>0</v>
      </c>
      <c r="Z91" s="39">
        <v>1</v>
      </c>
      <c r="AA91" s="47">
        <f t="shared" si="106"/>
        <v>0</v>
      </c>
      <c r="AB91" s="39">
        <v>1</v>
      </c>
      <c r="AC91" s="47">
        <f t="shared" si="107"/>
        <v>0</v>
      </c>
      <c r="AD91" s="39">
        <v>1</v>
      </c>
      <c r="AE91" s="47">
        <f t="shared" si="108"/>
        <v>0</v>
      </c>
      <c r="AF91" s="184"/>
      <c r="AG91" s="49">
        <f t="shared" si="82"/>
        <v>0</v>
      </c>
      <c r="AH91" s="50">
        <f t="shared" si="83"/>
        <v>0</v>
      </c>
      <c r="AI91" s="184"/>
      <c r="AJ91" s="49">
        <f t="shared" si="84"/>
        <v>0</v>
      </c>
      <c r="AK91" s="50">
        <f t="shared" si="85"/>
        <v>0</v>
      </c>
      <c r="AL91" s="184"/>
      <c r="AM91" s="49">
        <f t="shared" si="86"/>
        <v>0</v>
      </c>
      <c r="AN91" s="50">
        <f t="shared" si="87"/>
        <v>0</v>
      </c>
      <c r="AO91" s="184"/>
      <c r="AP91" s="49">
        <f t="shared" si="88"/>
        <v>0</v>
      </c>
      <c r="AQ91" s="50">
        <f t="shared" si="89"/>
        <v>0</v>
      </c>
      <c r="AR91" s="62"/>
      <c r="AS91" s="49">
        <f t="shared" si="90"/>
        <v>0</v>
      </c>
      <c r="AT91" s="50">
        <f t="shared" si="91"/>
        <v>0</v>
      </c>
      <c r="AU91" s="184"/>
      <c r="AV91" s="49">
        <f t="shared" si="92"/>
        <v>0</v>
      </c>
      <c r="AW91" s="50">
        <f t="shared" si="93"/>
        <v>0</v>
      </c>
      <c r="AX91" s="184"/>
      <c r="AY91" s="49">
        <f t="shared" si="94"/>
        <v>0</v>
      </c>
      <c r="AZ91" s="50">
        <f t="shared" si="95"/>
        <v>0</v>
      </c>
      <c r="BA91" s="51">
        <f t="shared" si="109"/>
        <v>0</v>
      </c>
    </row>
    <row r="92" spans="1:53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96"/>
        <v>0</v>
      </c>
      <c r="L92" s="38">
        <f t="shared" si="97"/>
        <v>0</v>
      </c>
      <c r="M92" s="38">
        <f t="shared" si="98"/>
        <v>0</v>
      </c>
      <c r="N92" s="38">
        <f t="shared" si="99"/>
        <v>0</v>
      </c>
      <c r="O92" s="38">
        <f t="shared" si="100"/>
        <v>0</v>
      </c>
      <c r="P92" s="38">
        <f t="shared" si="101"/>
        <v>0</v>
      </c>
      <c r="Q92" s="39">
        <v>1</v>
      </c>
      <c r="R92" s="40">
        <f t="shared" si="80"/>
        <v>0</v>
      </c>
      <c r="S92" s="39">
        <v>1</v>
      </c>
      <c r="T92" s="41">
        <f t="shared" si="81"/>
        <v>0</v>
      </c>
      <c r="U92" s="42">
        <f t="shared" si="103"/>
        <v>0</v>
      </c>
      <c r="V92" s="43">
        <f t="shared" si="104"/>
        <v>0</v>
      </c>
      <c r="W92" s="44">
        <f t="shared" si="105"/>
        <v>0</v>
      </c>
      <c r="X92" s="45">
        <f t="shared" si="102"/>
        <v>0</v>
      </c>
      <c r="Y92" s="46" t="s">
        <v>0</v>
      </c>
      <c r="Z92" s="39">
        <v>1</v>
      </c>
      <c r="AA92" s="47">
        <f t="shared" si="106"/>
        <v>0</v>
      </c>
      <c r="AB92" s="39">
        <v>1</v>
      </c>
      <c r="AC92" s="47">
        <f t="shared" si="107"/>
        <v>0</v>
      </c>
      <c r="AD92" s="39">
        <v>1</v>
      </c>
      <c r="AE92" s="47">
        <f t="shared" si="108"/>
        <v>0</v>
      </c>
      <c r="AF92" s="184"/>
      <c r="AG92" s="49">
        <f t="shared" si="82"/>
        <v>0</v>
      </c>
      <c r="AH92" s="50">
        <f t="shared" si="83"/>
        <v>0</v>
      </c>
      <c r="AI92" s="184"/>
      <c r="AJ92" s="49">
        <f t="shared" si="84"/>
        <v>0</v>
      </c>
      <c r="AK92" s="50">
        <f t="shared" si="85"/>
        <v>0</v>
      </c>
      <c r="AL92" s="184"/>
      <c r="AM92" s="49">
        <f t="shared" si="86"/>
        <v>0</v>
      </c>
      <c r="AN92" s="50">
        <f t="shared" si="87"/>
        <v>0</v>
      </c>
      <c r="AO92" s="184"/>
      <c r="AP92" s="49">
        <f t="shared" si="88"/>
        <v>0</v>
      </c>
      <c r="AQ92" s="50">
        <f t="shared" si="89"/>
        <v>0</v>
      </c>
      <c r="AR92" s="62"/>
      <c r="AS92" s="49">
        <f t="shared" si="90"/>
        <v>0</v>
      </c>
      <c r="AT92" s="50">
        <f t="shared" si="91"/>
        <v>0</v>
      </c>
      <c r="AU92" s="184"/>
      <c r="AV92" s="49">
        <f t="shared" si="92"/>
        <v>0</v>
      </c>
      <c r="AW92" s="50">
        <f t="shared" si="93"/>
        <v>0</v>
      </c>
      <c r="AX92" s="184"/>
      <c r="AY92" s="49">
        <f t="shared" si="94"/>
        <v>0</v>
      </c>
      <c r="AZ92" s="50">
        <f t="shared" si="95"/>
        <v>0</v>
      </c>
      <c r="BA92" s="51">
        <f t="shared" si="109"/>
        <v>0</v>
      </c>
    </row>
    <row r="93" spans="1:53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96"/>
        <v>0</v>
      </c>
      <c r="L93" s="38">
        <f t="shared" si="97"/>
        <v>0</v>
      </c>
      <c r="M93" s="38">
        <f t="shared" si="98"/>
        <v>0</v>
      </c>
      <c r="N93" s="38">
        <f t="shared" si="99"/>
        <v>0</v>
      </c>
      <c r="O93" s="38">
        <f t="shared" si="100"/>
        <v>0</v>
      </c>
      <c r="P93" s="38">
        <f t="shared" si="101"/>
        <v>0</v>
      </c>
      <c r="Q93" s="39">
        <v>1</v>
      </c>
      <c r="R93" s="40">
        <f t="shared" si="80"/>
        <v>0</v>
      </c>
      <c r="S93" s="39">
        <v>1</v>
      </c>
      <c r="T93" s="41">
        <f t="shared" si="81"/>
        <v>0</v>
      </c>
      <c r="U93" s="42">
        <f t="shared" si="103"/>
        <v>0</v>
      </c>
      <c r="V93" s="43">
        <f t="shared" si="104"/>
        <v>0</v>
      </c>
      <c r="W93" s="44">
        <f t="shared" si="105"/>
        <v>0</v>
      </c>
      <c r="X93" s="45">
        <f t="shared" si="102"/>
        <v>0</v>
      </c>
      <c r="Y93" s="46" t="s">
        <v>0</v>
      </c>
      <c r="Z93" s="39">
        <v>1</v>
      </c>
      <c r="AA93" s="47">
        <f t="shared" si="106"/>
        <v>0</v>
      </c>
      <c r="AB93" s="39">
        <v>1</v>
      </c>
      <c r="AC93" s="47">
        <f t="shared" si="107"/>
        <v>0</v>
      </c>
      <c r="AD93" s="39">
        <v>1</v>
      </c>
      <c r="AE93" s="47">
        <f t="shared" si="108"/>
        <v>0</v>
      </c>
      <c r="AF93" s="184"/>
      <c r="AG93" s="49">
        <f t="shared" si="82"/>
        <v>0</v>
      </c>
      <c r="AH93" s="50">
        <f t="shared" si="83"/>
        <v>0</v>
      </c>
      <c r="AI93" s="184"/>
      <c r="AJ93" s="49">
        <f t="shared" si="84"/>
        <v>0</v>
      </c>
      <c r="AK93" s="50">
        <f t="shared" si="85"/>
        <v>0</v>
      </c>
      <c r="AL93" s="184"/>
      <c r="AM93" s="49">
        <f t="shared" si="86"/>
        <v>0</v>
      </c>
      <c r="AN93" s="50">
        <f t="shared" si="87"/>
        <v>0</v>
      </c>
      <c r="AO93" s="184"/>
      <c r="AP93" s="49">
        <f t="shared" si="88"/>
        <v>0</v>
      </c>
      <c r="AQ93" s="50">
        <f t="shared" si="89"/>
        <v>0</v>
      </c>
      <c r="AR93" s="62"/>
      <c r="AS93" s="49">
        <f t="shared" si="90"/>
        <v>0</v>
      </c>
      <c r="AT93" s="50">
        <f t="shared" si="91"/>
        <v>0</v>
      </c>
      <c r="AU93" s="184"/>
      <c r="AV93" s="49">
        <f t="shared" si="92"/>
        <v>0</v>
      </c>
      <c r="AW93" s="50">
        <f t="shared" si="93"/>
        <v>0</v>
      </c>
      <c r="AX93" s="184"/>
      <c r="AY93" s="49">
        <f t="shared" si="94"/>
        <v>0</v>
      </c>
      <c r="AZ93" s="50">
        <f t="shared" si="95"/>
        <v>0</v>
      </c>
      <c r="BA93" s="51">
        <f t="shared" si="109"/>
        <v>0</v>
      </c>
    </row>
    <row r="94" spans="1:53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96"/>
        <v>0</v>
      </c>
      <c r="L94" s="38">
        <f t="shared" si="97"/>
        <v>0</v>
      </c>
      <c r="M94" s="38">
        <f t="shared" si="98"/>
        <v>0</v>
      </c>
      <c r="N94" s="38">
        <f t="shared" si="99"/>
        <v>0</v>
      </c>
      <c r="O94" s="38">
        <f t="shared" si="100"/>
        <v>0</v>
      </c>
      <c r="P94" s="38">
        <f t="shared" si="101"/>
        <v>0</v>
      </c>
      <c r="Q94" s="39">
        <v>1</v>
      </c>
      <c r="R94" s="40">
        <f t="shared" si="80"/>
        <v>0</v>
      </c>
      <c r="S94" s="39">
        <v>1</v>
      </c>
      <c r="T94" s="41">
        <f t="shared" si="81"/>
        <v>0</v>
      </c>
      <c r="U94" s="42">
        <f t="shared" si="103"/>
        <v>0</v>
      </c>
      <c r="V94" s="43">
        <f t="shared" si="104"/>
        <v>0</v>
      </c>
      <c r="W94" s="44">
        <f t="shared" si="105"/>
        <v>0</v>
      </c>
      <c r="X94" s="45">
        <f t="shared" si="102"/>
        <v>0</v>
      </c>
      <c r="Y94" s="46" t="s">
        <v>0</v>
      </c>
      <c r="Z94" s="39">
        <v>1</v>
      </c>
      <c r="AA94" s="47">
        <f t="shared" si="106"/>
        <v>0</v>
      </c>
      <c r="AB94" s="39">
        <v>1</v>
      </c>
      <c r="AC94" s="47">
        <f t="shared" si="107"/>
        <v>0</v>
      </c>
      <c r="AD94" s="39">
        <v>1</v>
      </c>
      <c r="AE94" s="47">
        <f t="shared" si="108"/>
        <v>0</v>
      </c>
      <c r="AF94" s="184"/>
      <c r="AG94" s="49">
        <f t="shared" si="82"/>
        <v>0</v>
      </c>
      <c r="AH94" s="50">
        <f t="shared" si="83"/>
        <v>0</v>
      </c>
      <c r="AI94" s="184"/>
      <c r="AJ94" s="49">
        <f t="shared" si="84"/>
        <v>0</v>
      </c>
      <c r="AK94" s="50">
        <f t="shared" si="85"/>
        <v>0</v>
      </c>
      <c r="AL94" s="184"/>
      <c r="AM94" s="49">
        <f t="shared" si="86"/>
        <v>0</v>
      </c>
      <c r="AN94" s="50">
        <f t="shared" si="87"/>
        <v>0</v>
      </c>
      <c r="AO94" s="184"/>
      <c r="AP94" s="49">
        <f t="shared" si="88"/>
        <v>0</v>
      </c>
      <c r="AQ94" s="50">
        <f t="shared" si="89"/>
        <v>0</v>
      </c>
      <c r="AR94" s="62"/>
      <c r="AS94" s="49">
        <f t="shared" si="90"/>
        <v>0</v>
      </c>
      <c r="AT94" s="50">
        <f t="shared" si="91"/>
        <v>0</v>
      </c>
      <c r="AU94" s="184"/>
      <c r="AV94" s="49">
        <f t="shared" si="92"/>
        <v>0</v>
      </c>
      <c r="AW94" s="50">
        <f t="shared" si="93"/>
        <v>0</v>
      </c>
      <c r="AX94" s="184"/>
      <c r="AY94" s="49">
        <f t="shared" si="94"/>
        <v>0</v>
      </c>
      <c r="AZ94" s="50">
        <f t="shared" si="95"/>
        <v>0</v>
      </c>
      <c r="BA94" s="51">
        <f t="shared" si="109"/>
        <v>0</v>
      </c>
    </row>
    <row r="95" spans="1:53">
      <c r="A95" s="32"/>
      <c r="B95" s="61"/>
      <c r="C95" s="33"/>
      <c r="D95" s="34"/>
      <c r="E95" s="35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96"/>
        <v>0</v>
      </c>
      <c r="L95" s="38">
        <f t="shared" si="97"/>
        <v>0</v>
      </c>
      <c r="M95" s="38">
        <f t="shared" si="98"/>
        <v>0</v>
      </c>
      <c r="N95" s="38">
        <f t="shared" si="99"/>
        <v>0</v>
      </c>
      <c r="O95" s="38">
        <f t="shared" si="100"/>
        <v>0</v>
      </c>
      <c r="P95" s="38">
        <f t="shared" si="101"/>
        <v>0</v>
      </c>
      <c r="Q95" s="39">
        <v>1</v>
      </c>
      <c r="R95" s="40">
        <f t="shared" si="80"/>
        <v>0</v>
      </c>
      <c r="S95" s="39">
        <v>1</v>
      </c>
      <c r="T95" s="41">
        <f t="shared" si="81"/>
        <v>0</v>
      </c>
      <c r="U95" s="42">
        <f t="shared" si="103"/>
        <v>0</v>
      </c>
      <c r="V95" s="43">
        <f t="shared" si="104"/>
        <v>0</v>
      </c>
      <c r="W95" s="44">
        <f t="shared" si="105"/>
        <v>0</v>
      </c>
      <c r="X95" s="45">
        <f t="shared" si="102"/>
        <v>0</v>
      </c>
      <c r="Y95" s="46" t="s">
        <v>0</v>
      </c>
      <c r="Z95" s="39">
        <v>1</v>
      </c>
      <c r="AA95" s="47">
        <f t="shared" si="106"/>
        <v>0</v>
      </c>
      <c r="AB95" s="39">
        <v>1</v>
      </c>
      <c r="AC95" s="47">
        <f t="shared" si="107"/>
        <v>0</v>
      </c>
      <c r="AD95" s="39">
        <v>1</v>
      </c>
      <c r="AE95" s="47">
        <f t="shared" si="108"/>
        <v>0</v>
      </c>
      <c r="AF95" s="184"/>
      <c r="AG95" s="49">
        <f t="shared" si="82"/>
        <v>0</v>
      </c>
      <c r="AH95" s="50">
        <f t="shared" si="83"/>
        <v>0</v>
      </c>
      <c r="AI95" s="184"/>
      <c r="AJ95" s="49">
        <f t="shared" si="84"/>
        <v>0</v>
      </c>
      <c r="AK95" s="50">
        <f t="shared" si="85"/>
        <v>0</v>
      </c>
      <c r="AL95" s="184"/>
      <c r="AM95" s="49">
        <f t="shared" si="86"/>
        <v>0</v>
      </c>
      <c r="AN95" s="50">
        <f t="shared" si="87"/>
        <v>0</v>
      </c>
      <c r="AO95" s="184"/>
      <c r="AP95" s="49">
        <f t="shared" si="88"/>
        <v>0</v>
      </c>
      <c r="AQ95" s="50">
        <f t="shared" si="89"/>
        <v>0</v>
      </c>
      <c r="AR95" s="62"/>
      <c r="AS95" s="49">
        <f t="shared" si="90"/>
        <v>0</v>
      </c>
      <c r="AT95" s="50">
        <f t="shared" si="91"/>
        <v>0</v>
      </c>
      <c r="AU95" s="184"/>
      <c r="AV95" s="49">
        <f t="shared" si="92"/>
        <v>0</v>
      </c>
      <c r="AW95" s="50">
        <f t="shared" si="93"/>
        <v>0</v>
      </c>
      <c r="AX95" s="184"/>
      <c r="AY95" s="49">
        <f t="shared" si="94"/>
        <v>0</v>
      </c>
      <c r="AZ95" s="50">
        <f t="shared" si="95"/>
        <v>0</v>
      </c>
      <c r="BA95" s="51">
        <f t="shared" si="109"/>
        <v>0</v>
      </c>
    </row>
    <row r="96" spans="1:53">
      <c r="A96" s="32"/>
      <c r="B96" s="61"/>
      <c r="C96" s="33"/>
      <c r="D96" s="34"/>
      <c r="E96" s="35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96"/>
        <v>0</v>
      </c>
      <c r="L96" s="38">
        <f t="shared" si="97"/>
        <v>0</v>
      </c>
      <c r="M96" s="38">
        <f t="shared" si="98"/>
        <v>0</v>
      </c>
      <c r="N96" s="38">
        <f t="shared" si="99"/>
        <v>0</v>
      </c>
      <c r="O96" s="38">
        <f t="shared" si="100"/>
        <v>0</v>
      </c>
      <c r="P96" s="38">
        <f t="shared" si="101"/>
        <v>0</v>
      </c>
      <c r="Q96" s="39">
        <v>1</v>
      </c>
      <c r="R96" s="40">
        <f t="shared" si="80"/>
        <v>0</v>
      </c>
      <c r="S96" s="39">
        <v>1</v>
      </c>
      <c r="T96" s="41">
        <f t="shared" si="81"/>
        <v>0</v>
      </c>
      <c r="U96" s="42">
        <f t="shared" si="103"/>
        <v>0</v>
      </c>
      <c r="V96" s="43">
        <f t="shared" si="104"/>
        <v>0</v>
      </c>
      <c r="W96" s="44">
        <f t="shared" si="105"/>
        <v>0</v>
      </c>
      <c r="X96" s="45">
        <f t="shared" si="102"/>
        <v>0</v>
      </c>
      <c r="Y96" s="46" t="s">
        <v>0</v>
      </c>
      <c r="Z96" s="39">
        <v>1</v>
      </c>
      <c r="AA96" s="47">
        <f t="shared" si="106"/>
        <v>0</v>
      </c>
      <c r="AB96" s="39">
        <v>1</v>
      </c>
      <c r="AC96" s="47">
        <f t="shared" si="107"/>
        <v>0</v>
      </c>
      <c r="AD96" s="39">
        <v>1</v>
      </c>
      <c r="AE96" s="47">
        <f t="shared" si="108"/>
        <v>0</v>
      </c>
      <c r="AF96" s="184"/>
      <c r="AG96" s="49">
        <f t="shared" si="82"/>
        <v>0</v>
      </c>
      <c r="AH96" s="50">
        <f t="shared" si="83"/>
        <v>0</v>
      </c>
      <c r="AI96" s="184"/>
      <c r="AJ96" s="49">
        <f t="shared" si="84"/>
        <v>0</v>
      </c>
      <c r="AK96" s="50">
        <f t="shared" si="85"/>
        <v>0</v>
      </c>
      <c r="AL96" s="184"/>
      <c r="AM96" s="49">
        <f t="shared" si="86"/>
        <v>0</v>
      </c>
      <c r="AN96" s="50">
        <f t="shared" si="87"/>
        <v>0</v>
      </c>
      <c r="AO96" s="184"/>
      <c r="AP96" s="49">
        <f t="shared" si="88"/>
        <v>0</v>
      </c>
      <c r="AQ96" s="50">
        <f t="shared" si="89"/>
        <v>0</v>
      </c>
      <c r="AR96" s="62"/>
      <c r="AS96" s="49">
        <f t="shared" si="90"/>
        <v>0</v>
      </c>
      <c r="AT96" s="50">
        <f t="shared" si="91"/>
        <v>0</v>
      </c>
      <c r="AU96" s="184"/>
      <c r="AV96" s="49">
        <f t="shared" si="92"/>
        <v>0</v>
      </c>
      <c r="AW96" s="50">
        <f t="shared" si="93"/>
        <v>0</v>
      </c>
      <c r="AX96" s="184"/>
      <c r="AY96" s="49">
        <f t="shared" si="94"/>
        <v>0</v>
      </c>
      <c r="AZ96" s="50">
        <f t="shared" si="95"/>
        <v>0</v>
      </c>
      <c r="BA96" s="51">
        <f t="shared" si="109"/>
        <v>0</v>
      </c>
    </row>
    <row r="97" spans="1:53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96"/>
        <v>0</v>
      </c>
      <c r="L97" s="38">
        <f t="shared" si="97"/>
        <v>0</v>
      </c>
      <c r="M97" s="38">
        <f t="shared" si="98"/>
        <v>0</v>
      </c>
      <c r="N97" s="38">
        <f t="shared" si="99"/>
        <v>0</v>
      </c>
      <c r="O97" s="38">
        <f t="shared" si="100"/>
        <v>0</v>
      </c>
      <c r="P97" s="38">
        <f t="shared" si="101"/>
        <v>0</v>
      </c>
      <c r="Q97" s="39">
        <v>1</v>
      </c>
      <c r="R97" s="40">
        <f t="shared" si="80"/>
        <v>0</v>
      </c>
      <c r="S97" s="39">
        <v>1</v>
      </c>
      <c r="T97" s="41">
        <f t="shared" si="81"/>
        <v>0</v>
      </c>
      <c r="U97" s="42">
        <f t="shared" si="103"/>
        <v>0</v>
      </c>
      <c r="V97" s="43">
        <f t="shared" si="104"/>
        <v>0</v>
      </c>
      <c r="W97" s="44">
        <f t="shared" si="105"/>
        <v>0</v>
      </c>
      <c r="X97" s="45">
        <f t="shared" si="102"/>
        <v>0</v>
      </c>
      <c r="Y97" s="46" t="s">
        <v>0</v>
      </c>
      <c r="Z97" s="39">
        <v>1</v>
      </c>
      <c r="AA97" s="47">
        <f t="shared" si="106"/>
        <v>0</v>
      </c>
      <c r="AB97" s="39">
        <v>1</v>
      </c>
      <c r="AC97" s="47">
        <f t="shared" si="107"/>
        <v>0</v>
      </c>
      <c r="AD97" s="39">
        <v>1</v>
      </c>
      <c r="AE97" s="47">
        <f t="shared" si="108"/>
        <v>0</v>
      </c>
      <c r="AF97" s="184"/>
      <c r="AG97" s="49">
        <f t="shared" si="82"/>
        <v>0</v>
      </c>
      <c r="AH97" s="50">
        <f t="shared" si="83"/>
        <v>0</v>
      </c>
      <c r="AI97" s="184"/>
      <c r="AJ97" s="49">
        <f t="shared" si="84"/>
        <v>0</v>
      </c>
      <c r="AK97" s="50">
        <f t="shared" si="85"/>
        <v>0</v>
      </c>
      <c r="AL97" s="184"/>
      <c r="AM97" s="49">
        <f t="shared" si="86"/>
        <v>0</v>
      </c>
      <c r="AN97" s="50">
        <f t="shared" si="87"/>
        <v>0</v>
      </c>
      <c r="AO97" s="184"/>
      <c r="AP97" s="49">
        <f t="shared" si="88"/>
        <v>0</v>
      </c>
      <c r="AQ97" s="50">
        <f t="shared" si="89"/>
        <v>0</v>
      </c>
      <c r="AR97" s="62"/>
      <c r="AS97" s="49">
        <f t="shared" si="90"/>
        <v>0</v>
      </c>
      <c r="AT97" s="50">
        <f t="shared" si="91"/>
        <v>0</v>
      </c>
      <c r="AU97" s="184"/>
      <c r="AV97" s="49">
        <f t="shared" si="92"/>
        <v>0</v>
      </c>
      <c r="AW97" s="50">
        <f t="shared" si="93"/>
        <v>0</v>
      </c>
      <c r="AX97" s="184"/>
      <c r="AY97" s="49">
        <f t="shared" si="94"/>
        <v>0</v>
      </c>
      <c r="AZ97" s="50">
        <f t="shared" si="95"/>
        <v>0</v>
      </c>
      <c r="BA97" s="51">
        <f t="shared" si="109"/>
        <v>0</v>
      </c>
    </row>
    <row r="98" spans="1:53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96"/>
        <v>0</v>
      </c>
      <c r="L98" s="38">
        <f t="shared" si="97"/>
        <v>0</v>
      </c>
      <c r="M98" s="38">
        <f t="shared" si="98"/>
        <v>0</v>
      </c>
      <c r="N98" s="38">
        <f t="shared" si="99"/>
        <v>0</v>
      </c>
      <c r="O98" s="38">
        <f t="shared" si="100"/>
        <v>0</v>
      </c>
      <c r="P98" s="38">
        <f t="shared" si="101"/>
        <v>0</v>
      </c>
      <c r="Q98" s="39">
        <v>1</v>
      </c>
      <c r="R98" s="40">
        <f t="shared" si="80"/>
        <v>0</v>
      </c>
      <c r="S98" s="39">
        <v>1</v>
      </c>
      <c r="T98" s="41">
        <f t="shared" si="81"/>
        <v>0</v>
      </c>
      <c r="U98" s="42">
        <f t="shared" si="103"/>
        <v>0</v>
      </c>
      <c r="V98" s="43">
        <f t="shared" si="104"/>
        <v>0</v>
      </c>
      <c r="W98" s="44">
        <f t="shared" si="105"/>
        <v>0</v>
      </c>
      <c r="X98" s="45">
        <f t="shared" si="102"/>
        <v>0</v>
      </c>
      <c r="Y98" s="46" t="s">
        <v>0</v>
      </c>
      <c r="Z98" s="39">
        <v>1</v>
      </c>
      <c r="AA98" s="47">
        <f t="shared" si="106"/>
        <v>0</v>
      </c>
      <c r="AB98" s="39">
        <v>1</v>
      </c>
      <c r="AC98" s="47">
        <f t="shared" si="107"/>
        <v>0</v>
      </c>
      <c r="AD98" s="39">
        <v>1</v>
      </c>
      <c r="AE98" s="47">
        <f t="shared" si="108"/>
        <v>0</v>
      </c>
      <c r="AF98" s="184"/>
      <c r="AG98" s="49">
        <f t="shared" si="82"/>
        <v>0</v>
      </c>
      <c r="AH98" s="50">
        <f t="shared" si="83"/>
        <v>0</v>
      </c>
      <c r="AI98" s="184"/>
      <c r="AJ98" s="49">
        <f t="shared" si="84"/>
        <v>0</v>
      </c>
      <c r="AK98" s="50">
        <f t="shared" si="85"/>
        <v>0</v>
      </c>
      <c r="AL98" s="184"/>
      <c r="AM98" s="49">
        <f t="shared" si="86"/>
        <v>0</v>
      </c>
      <c r="AN98" s="50">
        <f t="shared" si="87"/>
        <v>0</v>
      </c>
      <c r="AO98" s="184"/>
      <c r="AP98" s="49">
        <f t="shared" si="88"/>
        <v>0</v>
      </c>
      <c r="AQ98" s="50">
        <f t="shared" si="89"/>
        <v>0</v>
      </c>
      <c r="AR98" s="62"/>
      <c r="AS98" s="49">
        <f t="shared" si="90"/>
        <v>0</v>
      </c>
      <c r="AT98" s="50">
        <f t="shared" si="91"/>
        <v>0</v>
      </c>
      <c r="AU98" s="184"/>
      <c r="AV98" s="49">
        <f t="shared" si="92"/>
        <v>0</v>
      </c>
      <c r="AW98" s="50">
        <f t="shared" si="93"/>
        <v>0</v>
      </c>
      <c r="AX98" s="184"/>
      <c r="AY98" s="49">
        <f t="shared" si="94"/>
        <v>0</v>
      </c>
      <c r="AZ98" s="50">
        <f t="shared" si="95"/>
        <v>0</v>
      </c>
      <c r="BA98" s="51">
        <f t="shared" si="109"/>
        <v>0</v>
      </c>
    </row>
    <row r="99" spans="1:53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96"/>
        <v>0</v>
      </c>
      <c r="L99" s="38">
        <f t="shared" si="97"/>
        <v>0</v>
      </c>
      <c r="M99" s="38">
        <f t="shared" si="98"/>
        <v>0</v>
      </c>
      <c r="N99" s="38">
        <f t="shared" si="99"/>
        <v>0</v>
      </c>
      <c r="O99" s="38">
        <f t="shared" si="100"/>
        <v>0</v>
      </c>
      <c r="P99" s="38">
        <f t="shared" si="101"/>
        <v>0</v>
      </c>
      <c r="Q99" s="39">
        <v>1</v>
      </c>
      <c r="R99" s="40">
        <f t="shared" si="80"/>
        <v>0</v>
      </c>
      <c r="S99" s="39">
        <v>1</v>
      </c>
      <c r="T99" s="41">
        <f t="shared" si="81"/>
        <v>0</v>
      </c>
      <c r="U99" s="42">
        <f t="shared" si="103"/>
        <v>0</v>
      </c>
      <c r="V99" s="43">
        <f t="shared" si="104"/>
        <v>0</v>
      </c>
      <c r="W99" s="44">
        <f t="shared" si="105"/>
        <v>0</v>
      </c>
      <c r="X99" s="45">
        <f t="shared" si="102"/>
        <v>0</v>
      </c>
      <c r="Y99" s="46" t="s">
        <v>0</v>
      </c>
      <c r="Z99" s="39">
        <v>1</v>
      </c>
      <c r="AA99" s="47">
        <f t="shared" si="106"/>
        <v>0</v>
      </c>
      <c r="AB99" s="39">
        <v>1</v>
      </c>
      <c r="AC99" s="47">
        <f t="shared" si="107"/>
        <v>0</v>
      </c>
      <c r="AD99" s="39">
        <v>1</v>
      </c>
      <c r="AE99" s="47">
        <f t="shared" si="108"/>
        <v>0</v>
      </c>
      <c r="AF99" s="184"/>
      <c r="AG99" s="49">
        <f t="shared" si="82"/>
        <v>0</v>
      </c>
      <c r="AH99" s="50">
        <f t="shared" si="83"/>
        <v>0</v>
      </c>
      <c r="AI99" s="184"/>
      <c r="AJ99" s="49">
        <f t="shared" si="84"/>
        <v>0</v>
      </c>
      <c r="AK99" s="50">
        <f t="shared" si="85"/>
        <v>0</v>
      </c>
      <c r="AL99" s="184"/>
      <c r="AM99" s="49">
        <f t="shared" si="86"/>
        <v>0</v>
      </c>
      <c r="AN99" s="50">
        <f t="shared" si="87"/>
        <v>0</v>
      </c>
      <c r="AO99" s="184"/>
      <c r="AP99" s="49">
        <f t="shared" si="88"/>
        <v>0</v>
      </c>
      <c r="AQ99" s="50">
        <f t="shared" si="89"/>
        <v>0</v>
      </c>
      <c r="AR99" s="62"/>
      <c r="AS99" s="49">
        <f t="shared" si="90"/>
        <v>0</v>
      </c>
      <c r="AT99" s="50">
        <f t="shared" si="91"/>
        <v>0</v>
      </c>
      <c r="AU99" s="184"/>
      <c r="AV99" s="49">
        <f t="shared" si="92"/>
        <v>0</v>
      </c>
      <c r="AW99" s="50">
        <f t="shared" si="93"/>
        <v>0</v>
      </c>
      <c r="AX99" s="184"/>
      <c r="AY99" s="49">
        <f t="shared" si="94"/>
        <v>0</v>
      </c>
      <c r="AZ99" s="50">
        <f t="shared" si="95"/>
        <v>0</v>
      </c>
      <c r="BA99" s="51">
        <f t="shared" si="109"/>
        <v>0</v>
      </c>
    </row>
    <row r="100" spans="1:53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 t="shared" si="96"/>
        <v>0</v>
      </c>
      <c r="L100" s="38">
        <f t="shared" si="97"/>
        <v>0</v>
      </c>
      <c r="M100" s="38">
        <f t="shared" si="98"/>
        <v>0</v>
      </c>
      <c r="N100" s="38">
        <f t="shared" si="99"/>
        <v>0</v>
      </c>
      <c r="O100" s="38">
        <f t="shared" si="100"/>
        <v>0</v>
      </c>
      <c r="P100" s="38">
        <f t="shared" si="101"/>
        <v>0</v>
      </c>
      <c r="Q100" s="39">
        <v>1</v>
      </c>
      <c r="R100" s="40">
        <f t="shared" si="80"/>
        <v>0</v>
      </c>
      <c r="S100" s="39">
        <v>1</v>
      </c>
      <c r="T100" s="41">
        <f t="shared" si="81"/>
        <v>0</v>
      </c>
      <c r="U100" s="42">
        <f t="shared" si="103"/>
        <v>0</v>
      </c>
      <c r="V100" s="43">
        <f t="shared" si="104"/>
        <v>0</v>
      </c>
      <c r="W100" s="44">
        <f t="shared" si="105"/>
        <v>0</v>
      </c>
      <c r="X100" s="45">
        <f t="shared" si="102"/>
        <v>0</v>
      </c>
      <c r="Y100" s="46" t="s">
        <v>0</v>
      </c>
      <c r="Z100" s="39">
        <v>1</v>
      </c>
      <c r="AA100" s="47">
        <f t="shared" si="106"/>
        <v>0</v>
      </c>
      <c r="AB100" s="39">
        <v>1</v>
      </c>
      <c r="AC100" s="47">
        <f t="shared" si="107"/>
        <v>0</v>
      </c>
      <c r="AD100" s="39">
        <v>1</v>
      </c>
      <c r="AE100" s="47">
        <f t="shared" si="108"/>
        <v>0</v>
      </c>
      <c r="AF100" s="184"/>
      <c r="AG100" s="49">
        <f t="shared" si="82"/>
        <v>0</v>
      </c>
      <c r="AH100" s="50">
        <f t="shared" si="83"/>
        <v>0</v>
      </c>
      <c r="AI100" s="184"/>
      <c r="AJ100" s="49">
        <f t="shared" si="84"/>
        <v>0</v>
      </c>
      <c r="AK100" s="50">
        <f t="shared" si="85"/>
        <v>0</v>
      </c>
      <c r="AL100" s="184"/>
      <c r="AM100" s="49">
        <f t="shared" si="86"/>
        <v>0</v>
      </c>
      <c r="AN100" s="50">
        <f t="shared" si="87"/>
        <v>0</v>
      </c>
      <c r="AO100" s="184"/>
      <c r="AP100" s="49">
        <f t="shared" si="88"/>
        <v>0</v>
      </c>
      <c r="AQ100" s="50">
        <f t="shared" si="89"/>
        <v>0</v>
      </c>
      <c r="AR100" s="62"/>
      <c r="AS100" s="49">
        <f t="shared" si="90"/>
        <v>0</v>
      </c>
      <c r="AT100" s="50">
        <f t="shared" si="91"/>
        <v>0</v>
      </c>
      <c r="AU100" s="184"/>
      <c r="AV100" s="49">
        <f t="shared" si="92"/>
        <v>0</v>
      </c>
      <c r="AW100" s="50">
        <f t="shared" si="93"/>
        <v>0</v>
      </c>
      <c r="AX100" s="184"/>
      <c r="AY100" s="49">
        <f t="shared" si="94"/>
        <v>0</v>
      </c>
      <c r="AZ100" s="50">
        <f t="shared" si="95"/>
        <v>0</v>
      </c>
      <c r="BA100" s="51">
        <f t="shared" si="109"/>
        <v>0</v>
      </c>
    </row>
    <row r="101" spans="1:53">
      <c r="A101" s="32"/>
      <c r="B101" s="61"/>
      <c r="C101" s="33"/>
      <c r="D101" s="34"/>
      <c r="E101" s="35"/>
      <c r="F101" s="36"/>
      <c r="G101" s="72"/>
      <c r="H101" s="71"/>
      <c r="I101" s="73">
        <f>IF(H101=Tablas!$B$5,Tablas!$C$5,VLOOKUP(H101,Tablas!$B$5:$D$40,2,FALSE))</f>
        <v>1</v>
      </c>
      <c r="J101" s="70">
        <f>IF(I101=0,"",VLOOKUP(I101,Tablas!$C$5:$D$40,2,FALSE))</f>
        <v>0</v>
      </c>
      <c r="K101" s="37" t="str">
        <f t="shared" si="96"/>
        <v>0</v>
      </c>
      <c r="L101" s="38">
        <f t="shared" si="97"/>
        <v>0</v>
      </c>
      <c r="M101" s="38">
        <f t="shared" si="98"/>
        <v>0</v>
      </c>
      <c r="N101" s="38">
        <f t="shared" si="99"/>
        <v>0</v>
      </c>
      <c r="O101" s="38">
        <f t="shared" si="100"/>
        <v>0</v>
      </c>
      <c r="P101" s="38">
        <f t="shared" si="101"/>
        <v>0</v>
      </c>
      <c r="Q101" s="39">
        <v>1</v>
      </c>
      <c r="R101" s="40">
        <f t="shared" si="80"/>
        <v>0</v>
      </c>
      <c r="S101" s="39">
        <v>1</v>
      </c>
      <c r="T101" s="41">
        <f t="shared" si="81"/>
        <v>0</v>
      </c>
      <c r="U101" s="42">
        <f t="shared" si="103"/>
        <v>0</v>
      </c>
      <c r="V101" s="43">
        <f t="shared" si="104"/>
        <v>0</v>
      </c>
      <c r="W101" s="44">
        <f t="shared" si="105"/>
        <v>0</v>
      </c>
      <c r="X101" s="45">
        <f t="shared" si="102"/>
        <v>0</v>
      </c>
      <c r="Y101" s="46" t="s">
        <v>0</v>
      </c>
      <c r="Z101" s="39">
        <v>1</v>
      </c>
      <c r="AA101" s="47">
        <f t="shared" si="106"/>
        <v>0</v>
      </c>
      <c r="AB101" s="39">
        <v>1</v>
      </c>
      <c r="AC101" s="47">
        <f t="shared" si="107"/>
        <v>0</v>
      </c>
      <c r="AD101" s="39">
        <v>1</v>
      </c>
      <c r="AE101" s="47">
        <f t="shared" si="108"/>
        <v>0</v>
      </c>
      <c r="AF101" s="184"/>
      <c r="AG101" s="49">
        <f t="shared" si="82"/>
        <v>0</v>
      </c>
      <c r="AH101" s="50">
        <f t="shared" si="83"/>
        <v>0</v>
      </c>
      <c r="AI101" s="184"/>
      <c r="AJ101" s="49">
        <f t="shared" si="84"/>
        <v>0</v>
      </c>
      <c r="AK101" s="50">
        <f t="shared" si="85"/>
        <v>0</v>
      </c>
      <c r="AL101" s="184"/>
      <c r="AM101" s="49">
        <f t="shared" si="86"/>
        <v>0</v>
      </c>
      <c r="AN101" s="50">
        <f t="shared" si="87"/>
        <v>0</v>
      </c>
      <c r="AO101" s="184"/>
      <c r="AP101" s="49">
        <f t="shared" si="88"/>
        <v>0</v>
      </c>
      <c r="AQ101" s="50">
        <f t="shared" si="89"/>
        <v>0</v>
      </c>
      <c r="AR101" s="62"/>
      <c r="AS101" s="49">
        <f t="shared" si="90"/>
        <v>0</v>
      </c>
      <c r="AT101" s="50">
        <f t="shared" si="91"/>
        <v>0</v>
      </c>
      <c r="AU101" s="184"/>
      <c r="AV101" s="49">
        <f t="shared" si="92"/>
        <v>0</v>
      </c>
      <c r="AW101" s="50">
        <f t="shared" si="93"/>
        <v>0</v>
      </c>
      <c r="AX101" s="184"/>
      <c r="AY101" s="49">
        <f t="shared" si="94"/>
        <v>0</v>
      </c>
      <c r="AZ101" s="50">
        <f t="shared" si="95"/>
        <v>0</v>
      </c>
      <c r="BA101" s="51">
        <f t="shared" si="109"/>
        <v>0</v>
      </c>
    </row>
    <row r="102" spans="1:53">
      <c r="A102" s="32"/>
      <c r="B102" s="61"/>
      <c r="C102" s="33"/>
      <c r="D102" s="34"/>
      <c r="E102" s="35"/>
      <c r="F102" s="36"/>
      <c r="G102" s="72"/>
      <c r="H102" s="71"/>
      <c r="I102" s="73">
        <f>IF(H102=Tablas!$B$5,Tablas!$C$5,VLOOKUP(H102,Tablas!$B$5:$D$40,2,FALSE))</f>
        <v>1</v>
      </c>
      <c r="J102" s="70">
        <f>IF(I102=0,"",VLOOKUP(I102,Tablas!$C$5:$D$40,2,FALSE))</f>
        <v>0</v>
      </c>
      <c r="K102" s="37" t="str">
        <f t="shared" si="96"/>
        <v>0</v>
      </c>
      <c r="L102" s="38">
        <f t="shared" si="97"/>
        <v>0</v>
      </c>
      <c r="M102" s="38">
        <f t="shared" si="98"/>
        <v>0</v>
      </c>
      <c r="N102" s="38">
        <f t="shared" si="99"/>
        <v>0</v>
      </c>
      <c r="O102" s="38">
        <f t="shared" si="100"/>
        <v>0</v>
      </c>
      <c r="P102" s="38">
        <f t="shared" si="101"/>
        <v>0</v>
      </c>
      <c r="Q102" s="39">
        <v>1</v>
      </c>
      <c r="R102" s="40">
        <f t="shared" si="80"/>
        <v>0</v>
      </c>
      <c r="S102" s="39">
        <v>1</v>
      </c>
      <c r="T102" s="41">
        <f t="shared" si="81"/>
        <v>0</v>
      </c>
      <c r="U102" s="42">
        <f t="shared" si="103"/>
        <v>0</v>
      </c>
      <c r="V102" s="43">
        <f t="shared" si="104"/>
        <v>0</v>
      </c>
      <c r="W102" s="44">
        <f t="shared" si="105"/>
        <v>0</v>
      </c>
      <c r="X102" s="45">
        <f t="shared" si="102"/>
        <v>0</v>
      </c>
      <c r="Y102" s="46" t="s">
        <v>0</v>
      </c>
      <c r="Z102" s="39">
        <v>1</v>
      </c>
      <c r="AA102" s="47">
        <f t="shared" si="106"/>
        <v>0</v>
      </c>
      <c r="AB102" s="39">
        <v>1</v>
      </c>
      <c r="AC102" s="47">
        <f t="shared" si="107"/>
        <v>0</v>
      </c>
      <c r="AD102" s="39">
        <v>1</v>
      </c>
      <c r="AE102" s="47">
        <f t="shared" si="108"/>
        <v>0</v>
      </c>
      <c r="AF102" s="184"/>
      <c r="AG102" s="49">
        <f t="shared" si="82"/>
        <v>0</v>
      </c>
      <c r="AH102" s="50">
        <f t="shared" si="83"/>
        <v>0</v>
      </c>
      <c r="AI102" s="184"/>
      <c r="AJ102" s="49">
        <f t="shared" si="84"/>
        <v>0</v>
      </c>
      <c r="AK102" s="50">
        <f t="shared" si="85"/>
        <v>0</v>
      </c>
      <c r="AL102" s="184"/>
      <c r="AM102" s="49">
        <f t="shared" si="86"/>
        <v>0</v>
      </c>
      <c r="AN102" s="50">
        <f t="shared" si="87"/>
        <v>0</v>
      </c>
      <c r="AO102" s="184"/>
      <c r="AP102" s="49">
        <f t="shared" si="88"/>
        <v>0</v>
      </c>
      <c r="AQ102" s="50">
        <f t="shared" si="89"/>
        <v>0</v>
      </c>
      <c r="AR102" s="62"/>
      <c r="AS102" s="49">
        <f t="shared" si="90"/>
        <v>0</v>
      </c>
      <c r="AT102" s="50">
        <f t="shared" si="91"/>
        <v>0</v>
      </c>
      <c r="AU102" s="184"/>
      <c r="AV102" s="49">
        <f t="shared" si="92"/>
        <v>0</v>
      </c>
      <c r="AW102" s="50">
        <f t="shared" si="93"/>
        <v>0</v>
      </c>
      <c r="AX102" s="184"/>
      <c r="AY102" s="49">
        <f t="shared" si="94"/>
        <v>0</v>
      </c>
      <c r="AZ102" s="50">
        <f t="shared" si="95"/>
        <v>0</v>
      </c>
      <c r="BA102" s="51">
        <f t="shared" si="109"/>
        <v>0</v>
      </c>
    </row>
    <row r="103" spans="1:53">
      <c r="A103" s="32"/>
      <c r="B103" s="61"/>
      <c r="C103" s="33"/>
      <c r="D103" s="34"/>
      <c r="E103" s="35"/>
      <c r="F103" s="36"/>
      <c r="G103" s="72"/>
      <c r="H103" s="71"/>
      <c r="I103" s="73">
        <f>IF(H103=Tablas!$B$5,Tablas!$C$5,VLOOKUP(H103,Tablas!$B$5:$D$40,2,FALSE))</f>
        <v>1</v>
      </c>
      <c r="J103" s="70">
        <f>IF(I103=0,"",VLOOKUP(I103,Tablas!$C$5:$D$40,2,FALSE))</f>
        <v>0</v>
      </c>
      <c r="K103" s="37" t="str">
        <f t="shared" si="96"/>
        <v>0</v>
      </c>
      <c r="L103" s="38">
        <f t="shared" si="97"/>
        <v>0</v>
      </c>
      <c r="M103" s="38">
        <f t="shared" si="98"/>
        <v>0</v>
      </c>
      <c r="N103" s="38">
        <f t="shared" si="99"/>
        <v>0</v>
      </c>
      <c r="O103" s="38">
        <f t="shared" si="100"/>
        <v>0</v>
      </c>
      <c r="P103" s="38">
        <f t="shared" si="101"/>
        <v>0</v>
      </c>
      <c r="Q103" s="39">
        <v>1</v>
      </c>
      <c r="R103" s="40">
        <f t="shared" si="80"/>
        <v>0</v>
      </c>
      <c r="S103" s="39">
        <v>1</v>
      </c>
      <c r="T103" s="41">
        <f t="shared" si="81"/>
        <v>0</v>
      </c>
      <c r="U103" s="42">
        <f t="shared" si="103"/>
        <v>0</v>
      </c>
      <c r="V103" s="43">
        <f t="shared" si="104"/>
        <v>0</v>
      </c>
      <c r="W103" s="44">
        <f t="shared" si="105"/>
        <v>0</v>
      </c>
      <c r="X103" s="45">
        <f t="shared" si="102"/>
        <v>0</v>
      </c>
      <c r="Y103" s="46" t="s">
        <v>0</v>
      </c>
      <c r="Z103" s="39">
        <v>1</v>
      </c>
      <c r="AA103" s="47">
        <f t="shared" si="106"/>
        <v>0</v>
      </c>
      <c r="AB103" s="39">
        <v>1</v>
      </c>
      <c r="AC103" s="47">
        <f t="shared" si="107"/>
        <v>0</v>
      </c>
      <c r="AD103" s="39">
        <v>1</v>
      </c>
      <c r="AE103" s="47">
        <f t="shared" si="108"/>
        <v>0</v>
      </c>
      <c r="AF103" s="184"/>
      <c r="AG103" s="49">
        <f t="shared" si="82"/>
        <v>0</v>
      </c>
      <c r="AH103" s="50">
        <f t="shared" si="83"/>
        <v>0</v>
      </c>
      <c r="AI103" s="184"/>
      <c r="AJ103" s="49">
        <f t="shared" si="84"/>
        <v>0</v>
      </c>
      <c r="AK103" s="50">
        <f t="shared" si="85"/>
        <v>0</v>
      </c>
      <c r="AL103" s="184"/>
      <c r="AM103" s="49">
        <f t="shared" si="86"/>
        <v>0</v>
      </c>
      <c r="AN103" s="50">
        <f t="shared" si="87"/>
        <v>0</v>
      </c>
      <c r="AO103" s="184"/>
      <c r="AP103" s="49">
        <f t="shared" si="88"/>
        <v>0</v>
      </c>
      <c r="AQ103" s="50">
        <f t="shared" si="89"/>
        <v>0</v>
      </c>
      <c r="AR103" s="62"/>
      <c r="AS103" s="49">
        <f t="shared" si="90"/>
        <v>0</v>
      </c>
      <c r="AT103" s="50">
        <f t="shared" si="91"/>
        <v>0</v>
      </c>
      <c r="AU103" s="184"/>
      <c r="AV103" s="49">
        <f t="shared" si="92"/>
        <v>0</v>
      </c>
      <c r="AW103" s="50">
        <f t="shared" si="93"/>
        <v>0</v>
      </c>
      <c r="AX103" s="184"/>
      <c r="AY103" s="49">
        <f t="shared" si="94"/>
        <v>0</v>
      </c>
      <c r="AZ103" s="50">
        <f t="shared" si="95"/>
        <v>0</v>
      </c>
      <c r="BA103" s="51">
        <f t="shared" si="109"/>
        <v>0</v>
      </c>
    </row>
    <row r="104" spans="1:53">
      <c r="A104" s="32"/>
      <c r="B104" s="61"/>
      <c r="C104" s="33"/>
      <c r="D104" s="34"/>
      <c r="E104" s="35"/>
      <c r="F104" s="36"/>
      <c r="G104" s="72"/>
      <c r="H104" s="71"/>
      <c r="I104" s="73">
        <f>IF(H104=Tablas!$B$5,Tablas!$C$5,VLOOKUP(H104,Tablas!$B$5:$D$40,2,FALSE))</f>
        <v>1</v>
      </c>
      <c r="J104" s="70">
        <f>IF(I104=0,"",VLOOKUP(I104,Tablas!$C$5:$D$40,2,FALSE))</f>
        <v>0</v>
      </c>
      <c r="K104" s="37" t="str">
        <f t="shared" si="96"/>
        <v>0</v>
      </c>
      <c r="L104" s="38">
        <f t="shared" si="97"/>
        <v>0</v>
      </c>
      <c r="M104" s="38">
        <f t="shared" si="98"/>
        <v>0</v>
      </c>
      <c r="N104" s="38">
        <f t="shared" si="99"/>
        <v>0</v>
      </c>
      <c r="O104" s="38">
        <f t="shared" si="100"/>
        <v>0</v>
      </c>
      <c r="P104" s="38">
        <f t="shared" si="101"/>
        <v>0</v>
      </c>
      <c r="Q104" s="39">
        <v>1</v>
      </c>
      <c r="R104" s="40">
        <f t="shared" si="80"/>
        <v>0</v>
      </c>
      <c r="S104" s="39">
        <v>1</v>
      </c>
      <c r="T104" s="41">
        <f t="shared" si="81"/>
        <v>0</v>
      </c>
      <c r="U104" s="42">
        <f t="shared" si="103"/>
        <v>0</v>
      </c>
      <c r="V104" s="43">
        <f t="shared" si="104"/>
        <v>0</v>
      </c>
      <c r="W104" s="44">
        <f t="shared" si="105"/>
        <v>0</v>
      </c>
      <c r="X104" s="45">
        <f t="shared" si="102"/>
        <v>0</v>
      </c>
      <c r="Y104" s="46" t="s">
        <v>0</v>
      </c>
      <c r="Z104" s="39">
        <v>1</v>
      </c>
      <c r="AA104" s="47">
        <f t="shared" si="106"/>
        <v>0</v>
      </c>
      <c r="AB104" s="39">
        <v>1</v>
      </c>
      <c r="AC104" s="47">
        <f t="shared" si="107"/>
        <v>0</v>
      </c>
      <c r="AD104" s="39">
        <v>1</v>
      </c>
      <c r="AE104" s="47">
        <f t="shared" si="108"/>
        <v>0</v>
      </c>
      <c r="AF104" s="184"/>
      <c r="AG104" s="49">
        <f t="shared" si="82"/>
        <v>0</v>
      </c>
      <c r="AH104" s="50">
        <f t="shared" si="83"/>
        <v>0</v>
      </c>
      <c r="AI104" s="184"/>
      <c r="AJ104" s="49">
        <f t="shared" si="84"/>
        <v>0</v>
      </c>
      <c r="AK104" s="50">
        <f t="shared" si="85"/>
        <v>0</v>
      </c>
      <c r="AL104" s="184"/>
      <c r="AM104" s="49">
        <f t="shared" si="86"/>
        <v>0</v>
      </c>
      <c r="AN104" s="50">
        <f t="shared" si="87"/>
        <v>0</v>
      </c>
      <c r="AO104" s="184"/>
      <c r="AP104" s="49">
        <f t="shared" si="88"/>
        <v>0</v>
      </c>
      <c r="AQ104" s="50">
        <f t="shared" si="89"/>
        <v>0</v>
      </c>
      <c r="AR104" s="62"/>
      <c r="AS104" s="49">
        <f t="shared" si="90"/>
        <v>0</v>
      </c>
      <c r="AT104" s="50">
        <f t="shared" si="91"/>
        <v>0</v>
      </c>
      <c r="AU104" s="184"/>
      <c r="AV104" s="49">
        <f t="shared" si="92"/>
        <v>0</v>
      </c>
      <c r="AW104" s="50">
        <f t="shared" si="93"/>
        <v>0</v>
      </c>
      <c r="AX104" s="184"/>
      <c r="AY104" s="49">
        <f t="shared" si="94"/>
        <v>0</v>
      </c>
      <c r="AZ104" s="50">
        <f t="shared" si="95"/>
        <v>0</v>
      </c>
      <c r="BA104" s="51">
        <f t="shared" si="109"/>
        <v>0</v>
      </c>
    </row>
    <row r="105" spans="1:53" ht="15.75" thickBot="1">
      <c r="A105" s="3"/>
      <c r="B105" s="6"/>
      <c r="C105" s="6"/>
      <c r="D105" s="6"/>
      <c r="E105" s="6"/>
      <c r="F105" s="252">
        <f>SUM(F8:F104)</f>
        <v>0</v>
      </c>
      <c r="K105" s="52">
        <f t="shared" ref="K105:P105" si="110">SUM(K8:K104)</f>
        <v>0</v>
      </c>
      <c r="L105" s="52">
        <f t="shared" si="110"/>
        <v>0</v>
      </c>
      <c r="M105" s="52">
        <f t="shared" si="110"/>
        <v>0</v>
      </c>
      <c r="N105" s="52">
        <f t="shared" si="110"/>
        <v>0</v>
      </c>
      <c r="O105" s="52">
        <f t="shared" si="110"/>
        <v>0</v>
      </c>
      <c r="P105" s="52">
        <f t="shared" si="110"/>
        <v>0</v>
      </c>
      <c r="Q105" s="52"/>
      <c r="R105" s="52">
        <f>SUM(R8:R104)</f>
        <v>0</v>
      </c>
      <c r="S105" s="52"/>
      <c r="T105" s="52">
        <f>SUM(T8:T104)</f>
        <v>0</v>
      </c>
      <c r="U105" s="52">
        <f>SUM(U8:U104)</f>
        <v>0</v>
      </c>
      <c r="V105" s="52">
        <f>SUM(V8:V104)</f>
        <v>0</v>
      </c>
      <c r="W105" s="52">
        <f>SUM(W8:W104)</f>
        <v>0</v>
      </c>
      <c r="X105" s="53"/>
      <c r="Y105" s="53"/>
      <c r="Z105" s="53"/>
      <c r="AA105" s="52">
        <f>SUM(AA8:AA104)</f>
        <v>0</v>
      </c>
      <c r="AB105" s="52"/>
      <c r="AC105" s="52">
        <f>SUM(AC8:AC104)</f>
        <v>0</v>
      </c>
      <c r="AD105" s="52"/>
      <c r="AE105" s="52">
        <f>SUM(AE8:AE104)</f>
        <v>0</v>
      </c>
      <c r="AF105" s="54">
        <f>SUM(AF8:AF104)</f>
        <v>0</v>
      </c>
      <c r="AG105" s="54"/>
      <c r="AH105" s="55">
        <f>SUM(AH8:AH104)</f>
        <v>0</v>
      </c>
      <c r="AI105" s="54">
        <f>SUM(AI8:AI104)</f>
        <v>0</v>
      </c>
      <c r="AJ105" s="54"/>
      <c r="AK105" s="55">
        <f>SUM(AK8:AK104)</f>
        <v>0</v>
      </c>
      <c r="AL105" s="54">
        <f>SUM(AL8:AL104)</f>
        <v>0</v>
      </c>
      <c r="AM105" s="54"/>
      <c r="AN105" s="55">
        <f>SUM(AN8:AN104)</f>
        <v>0</v>
      </c>
      <c r="AO105" s="54">
        <f>SUM(AO8:AO104)</f>
        <v>0</v>
      </c>
      <c r="AP105" s="54"/>
      <c r="AQ105" s="55">
        <f>SUM(AQ8:AQ104)</f>
        <v>0</v>
      </c>
      <c r="AR105" s="54">
        <f>SUM(AR8:AR104)</f>
        <v>0</v>
      </c>
      <c r="AS105" s="54"/>
      <c r="AT105" s="55">
        <f>SUM(AT8:AT104)</f>
        <v>0</v>
      </c>
      <c r="AU105" s="54">
        <f>SUM(AU8:AU104)</f>
        <v>0</v>
      </c>
      <c r="AV105" s="54"/>
      <c r="AW105" s="55">
        <f>SUM(AW8:AW104)</f>
        <v>0</v>
      </c>
      <c r="AX105" s="54">
        <f>SUM(AX8:AX104)</f>
        <v>0</v>
      </c>
      <c r="AY105" s="54"/>
      <c r="AZ105" s="55">
        <f>SUM(AZ8:AZ104)</f>
        <v>0</v>
      </c>
      <c r="BA105" s="52">
        <f>SUM(BA8:BA104)</f>
        <v>0</v>
      </c>
    </row>
    <row r="106" spans="1:53" ht="15.75" thickBot="1">
      <c r="AA106" s="325">
        <f>SUM(AA105:AE105)</f>
        <v>0</v>
      </c>
      <c r="AB106" s="326"/>
      <c r="AC106" s="326"/>
      <c r="AD106" s="326"/>
      <c r="AE106" s="327"/>
      <c r="AF106" s="319">
        <f>+AH105/4.345</f>
        <v>0</v>
      </c>
      <c r="AG106" s="319"/>
      <c r="AH106" s="319"/>
      <c r="AI106" s="319">
        <f>+AK105/4.345</f>
        <v>0</v>
      </c>
      <c r="AJ106" s="319"/>
      <c r="AK106" s="319"/>
      <c r="AL106" s="319">
        <f>+AN105/4.345</f>
        <v>0</v>
      </c>
      <c r="AM106" s="319"/>
      <c r="AN106" s="319"/>
      <c r="AO106" s="319">
        <f>+AQ105/4.345</f>
        <v>0</v>
      </c>
      <c r="AP106" s="319"/>
      <c r="AQ106" s="319"/>
      <c r="AR106" s="319">
        <f>+AT105/4.345</f>
        <v>0</v>
      </c>
      <c r="AS106" s="319"/>
      <c r="AT106" s="319"/>
      <c r="AU106" s="319">
        <f>+AW105/4.345</f>
        <v>0</v>
      </c>
      <c r="AV106" s="319"/>
      <c r="AW106" s="319"/>
      <c r="AX106" s="319">
        <f>+AZ105/4.345</f>
        <v>0</v>
      </c>
      <c r="AY106" s="319"/>
      <c r="AZ106" s="319"/>
      <c r="BA106" s="320" t="s">
        <v>4</v>
      </c>
    </row>
    <row r="107" spans="1:53" ht="16.5" thickTop="1" thickBot="1">
      <c r="AF107" s="322" t="s">
        <v>3</v>
      </c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3"/>
      <c r="BA107" s="321"/>
    </row>
    <row r="109" spans="1:53">
      <c r="G109" s="56"/>
      <c r="H109" s="56"/>
      <c r="I109" s="56"/>
      <c r="J109" s="56"/>
    </row>
  </sheetData>
  <sheetProtection selectLockedCells="1" autoFilter="0"/>
  <autoFilter ref="B7:BA106" xr:uid="{00000000-0009-0000-0000-000016000000}"/>
  <mergeCells count="46">
    <mergeCell ref="BA106:BA107"/>
    <mergeCell ref="AF107:AZ107"/>
    <mergeCell ref="P1:AA1"/>
    <mergeCell ref="AA106:AE106"/>
    <mergeCell ref="AF106:AH106"/>
    <mergeCell ref="AI106:AK106"/>
    <mergeCell ref="AL106:AN106"/>
    <mergeCell ref="AO106:AQ106"/>
    <mergeCell ref="AR106:AT106"/>
    <mergeCell ref="AO3:AQ3"/>
    <mergeCell ref="BA4:BA5"/>
    <mergeCell ref="X5:AE5"/>
    <mergeCell ref="Z6:AA6"/>
    <mergeCell ref="AS4:AS5"/>
    <mergeCell ref="AT4:AT5"/>
    <mergeCell ref="AR4:AR5"/>
    <mergeCell ref="AU106:AW106"/>
    <mergeCell ref="AX106:AZ106"/>
    <mergeCell ref="AO4:AO5"/>
    <mergeCell ref="AP4:AP5"/>
    <mergeCell ref="AQ4:AQ5"/>
    <mergeCell ref="AY4:AY5"/>
    <mergeCell ref="AZ4:AZ5"/>
    <mergeCell ref="AV4:AV5"/>
    <mergeCell ref="AW4:AW5"/>
    <mergeCell ref="AX4:AX5"/>
    <mergeCell ref="AU4:AU5"/>
    <mergeCell ref="AB6:AC6"/>
    <mergeCell ref="AD6:AE6"/>
    <mergeCell ref="AR3:AT3"/>
    <mergeCell ref="AU3:AW3"/>
    <mergeCell ref="AX3:AZ3"/>
    <mergeCell ref="AF4:AF5"/>
    <mergeCell ref="AG4:AG5"/>
    <mergeCell ref="AH4:AH5"/>
    <mergeCell ref="AI4:AI5"/>
    <mergeCell ref="AJ4:AJ5"/>
    <mergeCell ref="AM4:AM5"/>
    <mergeCell ref="AN4:AN5"/>
    <mergeCell ref="AK4:AK5"/>
    <mergeCell ref="AL4:AL5"/>
    <mergeCell ref="B1:C1"/>
    <mergeCell ref="B3:D3"/>
    <mergeCell ref="AF3:AH3"/>
    <mergeCell ref="AI3:AK3"/>
    <mergeCell ref="AL3:AN3"/>
  </mergeCells>
  <hyperlinks>
    <hyperlink ref="B1:C1" location="Inici!A1" display="Inici" xr:uid="{00000000-0004-0000-16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418400-3F5E-4CBF-9A22-D75F63399E20}">
          <x14:formula1>
            <xm:f>Tablas!$B$5:$B$40</xm:f>
          </x14:formula1>
          <xm:sqref>H8:H104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50">
    <pageSetUpPr fitToPage="1"/>
  </sheetPr>
  <dimension ref="A1:BA65"/>
  <sheetViews>
    <sheetView workbookViewId="0">
      <pane xSplit="6" ySplit="7" topLeftCell="AD56" activePane="bottomRight" state="frozen"/>
      <selection activeCell="B2" sqref="B2:C2"/>
      <selection pane="topRight" activeCell="B2" sqref="B2:C2"/>
      <selection pane="bottomLeft" activeCell="B2" sqref="B2:C2"/>
      <selection pane="bottomRight" activeCell="AE9" sqref="AE9"/>
    </sheetView>
  </sheetViews>
  <sheetFormatPr baseColWidth="10" defaultColWidth="11.42578125" defaultRowHeight="15"/>
  <cols>
    <col min="1" max="1" width="2.85546875" style="2" customWidth="1"/>
    <col min="2" max="2" width="10.85546875" style="2" bestFit="1" customWidth="1"/>
    <col min="3" max="3" width="11.570312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8.28515625" style="2" bestFit="1" customWidth="1"/>
    <col min="8" max="8" width="17.140625" style="2" bestFit="1" customWidth="1"/>
    <col min="9" max="9" width="3" style="2" hidden="1" customWidth="1"/>
    <col min="10" max="10" width="4.85546875" style="2" hidden="1" customWidth="1"/>
    <col min="11" max="11" width="6.710937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5.5703125" style="2" bestFit="1" customWidth="1"/>
    <col min="34" max="34" width="10.28515625" style="2" bestFit="1" customWidth="1"/>
    <col min="35" max="35" width="7.140625" style="2" bestFit="1" customWidth="1"/>
    <col min="36" max="36" width="6.140625" style="2" bestFit="1" customWidth="1"/>
    <col min="37" max="37" width="10.28515625" style="2" bestFit="1" customWidth="1"/>
    <col min="38" max="38" width="8.42578125" style="2" bestFit="1" customWidth="1"/>
    <col min="39" max="39" width="5.28515625" style="2" bestFit="1" customWidth="1"/>
    <col min="40" max="40" width="9.5703125" style="2" bestFit="1" customWidth="1"/>
    <col min="41" max="41" width="7.140625" style="2" customWidth="1"/>
    <col min="42" max="42" width="6.140625" style="2" customWidth="1"/>
    <col min="43" max="43" width="9.5703125" style="2" customWidth="1"/>
    <col min="44" max="44" width="8.42578125" style="2" customWidth="1"/>
    <col min="45" max="45" width="7" style="2" customWidth="1"/>
    <col min="46" max="46" width="9.5703125" style="2" customWidth="1"/>
    <col min="47" max="47" width="8.42578125" style="2" bestFit="1" customWidth="1"/>
    <col min="48" max="48" width="7" style="2" bestFit="1" customWidth="1"/>
    <col min="49" max="49" width="9.5703125" style="2" bestFit="1" customWidth="1"/>
    <col min="50" max="50" width="6.85546875" style="2" customWidth="1"/>
    <col min="51" max="51" width="6.140625" style="2" customWidth="1"/>
    <col min="52" max="52" width="9.5703125" style="2" customWidth="1"/>
    <col min="53" max="53" width="13.7109375" style="2" bestFit="1" customWidth="1"/>
    <col min="54" max="16384" width="11.42578125" style="2"/>
  </cols>
  <sheetData>
    <row r="1" spans="1:53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9"/>
      <c r="Q1" s="9"/>
      <c r="R1" s="9"/>
      <c r="S1" s="9"/>
      <c r="T1" s="9">
        <f>+'Resumen Estudio'!D16</f>
        <v>0</v>
      </c>
      <c r="U1" s="9"/>
      <c r="V1" s="9"/>
      <c r="W1" s="9"/>
      <c r="X1" s="9"/>
      <c r="Y1" s="9"/>
      <c r="Z1" s="9"/>
      <c r="AA1" s="9"/>
      <c r="AB1" s="11"/>
      <c r="AC1" s="11"/>
      <c r="AD1" s="11"/>
      <c r="AE1" s="11"/>
      <c r="AF1" s="57"/>
      <c r="AG1" s="57"/>
      <c r="AH1" s="58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</row>
    <row r="3" spans="1:53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 t="str">
        <f>+'1'!AK3</f>
        <v>Vidres perimetre</v>
      </c>
      <c r="AJ3" s="308"/>
      <c r="AK3" s="308"/>
      <c r="AL3" s="308" t="str">
        <f>+'1'!AO3</f>
        <v>Punts de llum i difusors d'aire</v>
      </c>
      <c r="AM3" s="308"/>
      <c r="AN3" s="308"/>
      <c r="AO3" s="308" t="str">
        <f>+'1'!AR3</f>
        <v>Neteja de cadires i moquetes</v>
      </c>
      <c r="AP3" s="308"/>
      <c r="AQ3" s="308"/>
      <c r="AR3" s="308" t="str">
        <f>+'1'!AU3</f>
        <v>Neteja de passareles sostres</v>
      </c>
      <c r="AS3" s="308"/>
      <c r="AT3" s="308"/>
      <c r="AU3" s="308" t="str">
        <f>+'1'!AX3</f>
        <v>Tractament de Terres</v>
      </c>
      <c r="AV3" s="308"/>
      <c r="AW3" s="308"/>
      <c r="AX3" s="308" t="str">
        <f>+'1'!BA3</f>
        <v>Neteja de Persianes</v>
      </c>
      <c r="AY3" s="308"/>
      <c r="AZ3" s="308"/>
      <c r="BA3" s="19" t="s">
        <v>4</v>
      </c>
    </row>
    <row r="4" spans="1:53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+L61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Estudio'!H17</f>
        <v>0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317">
        <f>+'1'!AI4:AI5</f>
        <v>12</v>
      </c>
      <c r="AH4" s="318">
        <f>+'1'!AJ4:AJ5</f>
        <v>0</v>
      </c>
      <c r="AI4" s="315" t="s">
        <v>6</v>
      </c>
      <c r="AJ4" s="317">
        <f>+'1'!AM4:AM5</f>
        <v>4</v>
      </c>
      <c r="AK4" s="318">
        <f>+'1'!AN4:AN5</f>
        <v>0</v>
      </c>
      <c r="AL4" s="315" t="s">
        <v>6</v>
      </c>
      <c r="AM4" s="317">
        <f>+'1'!AP4:AP5</f>
        <v>1</v>
      </c>
      <c r="AN4" s="318">
        <f>+'1'!AQ4:AQ5</f>
        <v>0</v>
      </c>
      <c r="AO4" s="315" t="s">
        <v>6</v>
      </c>
      <c r="AP4" s="317">
        <f>+'1'!AS4:AS5</f>
        <v>1</v>
      </c>
      <c r="AQ4" s="318">
        <f>+'1'!AT4:AT5</f>
        <v>0</v>
      </c>
      <c r="AR4" s="315" t="s">
        <v>6</v>
      </c>
      <c r="AS4" s="317">
        <f>+'1'!AV4:AV5</f>
        <v>1</v>
      </c>
      <c r="AT4" s="318">
        <f>+'1'!AW4:AW5</f>
        <v>0</v>
      </c>
      <c r="AU4" s="315" t="s">
        <v>6</v>
      </c>
      <c r="AV4" s="317">
        <f>+'1'!AY4:AY5</f>
        <v>1</v>
      </c>
      <c r="AW4" s="318">
        <f>+'1'!AZ4:AZ5</f>
        <v>0</v>
      </c>
      <c r="AX4" s="315" t="s">
        <v>6</v>
      </c>
      <c r="AY4" s="317">
        <f>+'1'!BB4:BB5</f>
        <v>1</v>
      </c>
      <c r="AZ4" s="318">
        <f>+'1'!BC4:BC5</f>
        <v>0</v>
      </c>
      <c r="BA4" s="328">
        <f>BA61</f>
        <v>0</v>
      </c>
    </row>
    <row r="5" spans="1:53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317"/>
      <c r="AH5" s="318"/>
      <c r="AI5" s="315"/>
      <c r="AJ5" s="317"/>
      <c r="AK5" s="318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29"/>
    </row>
    <row r="6" spans="1:53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0" t="s">
        <v>34</v>
      </c>
      <c r="X6" s="140" t="s">
        <v>10</v>
      </c>
      <c r="Y6" s="140" t="s">
        <v>35</v>
      </c>
      <c r="Z6" s="348" t="s">
        <v>36</v>
      </c>
      <c r="AA6" s="349"/>
      <c r="AB6" s="345" t="s">
        <v>39</v>
      </c>
      <c r="AC6" s="346"/>
      <c r="AD6" s="345" t="s">
        <v>40</v>
      </c>
      <c r="AE6" s="347"/>
      <c r="AF6" s="25"/>
      <c r="AG6" s="25" t="str">
        <f>+'1'!AI6</f>
        <v>H/V</v>
      </c>
      <c r="AH6" s="25" t="str">
        <f>+'1'!AJ6</f>
        <v>Hores/mes</v>
      </c>
      <c r="AI6" s="25"/>
      <c r="AJ6" s="25" t="str">
        <f>+'1'!AM6</f>
        <v>H/V</v>
      </c>
      <c r="AK6" s="25" t="str">
        <f>+'1'!AN6</f>
        <v>Hores/mes</v>
      </c>
      <c r="AL6" s="25"/>
      <c r="AM6" s="25" t="str">
        <f>+'1'!AP6</f>
        <v>H/V</v>
      </c>
      <c r="AN6" s="25" t="str">
        <f>+'1'!AQ6</f>
        <v>Hores/mes</v>
      </c>
      <c r="AO6" s="25"/>
      <c r="AP6" s="25" t="str">
        <f>+'1'!AS6</f>
        <v>H/V</v>
      </c>
      <c r="AQ6" s="25" t="str">
        <f>+'1'!AT6</f>
        <v>Hores/mes</v>
      </c>
      <c r="AR6" s="25"/>
      <c r="AS6" s="25" t="str">
        <f>+'1'!AV6</f>
        <v>H/V</v>
      </c>
      <c r="AT6" s="25" t="str">
        <f>+'1'!AW6</f>
        <v>Hores/mes</v>
      </c>
      <c r="AU6" s="25"/>
      <c r="AV6" s="25" t="str">
        <f>+'1'!AY6</f>
        <v>H/V</v>
      </c>
      <c r="AW6" s="25" t="str">
        <f>+'1'!AZ6</f>
        <v>Hores/mes</v>
      </c>
      <c r="AX6" s="25"/>
      <c r="AY6" s="25" t="str">
        <f>+'1'!BB6</f>
        <v>H/V</v>
      </c>
      <c r="AZ6" s="25" t="str">
        <f>+'1'!BC6</f>
        <v>Hores/mes</v>
      </c>
      <c r="BA6" s="28" t="s">
        <v>4</v>
      </c>
    </row>
    <row r="7" spans="1:53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29"/>
      <c r="AG7" s="30"/>
      <c r="AH7" s="31"/>
      <c r="AI7" s="29"/>
      <c r="AJ7" s="30"/>
      <c r="AK7" s="31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60"/>
    </row>
    <row r="8" spans="1:53">
      <c r="A8" s="32">
        <v>22</v>
      </c>
      <c r="B8" s="61"/>
      <c r="C8" s="33"/>
      <c r="D8" s="34"/>
      <c r="E8" s="35"/>
      <c r="F8" s="36"/>
      <c r="G8" s="72"/>
      <c r="H8" s="71"/>
      <c r="I8" s="73">
        <f>IF(H8=Tablas!$B$5,Tablas!$C$5,VLOOKUP(H8,Tablas!$B$5:$D$40,2,FALSE))</f>
        <v>1</v>
      </c>
      <c r="J8" s="70">
        <f>IF(I8=0,"",VLOOKUP(I8,Tablas!$C$5:$D$40,2,FALSE))</f>
        <v>0</v>
      </c>
      <c r="K8" s="37" t="str">
        <f>IF(G8=0,"0",F8/G8)</f>
        <v>0</v>
      </c>
      <c r="L8" s="38">
        <f t="shared" ref="L8:L60" si="1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60" si="2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60" si="3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60" si="4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60" si="5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60" si="6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60" si="7">(IF($X8=7,$K8,)+IF($X8=21,$K8*3,)+IF($X8=42,$K8*6,0)+IF($X8=28,$K8*4,0)+IF($X8=14,$K8*2,))*S8</f>
        <v>0</v>
      </c>
      <c r="U8" s="42">
        <f>SUM(+L8+M8+N8+O8+P8+R8+T8)</f>
        <v>0</v>
      </c>
      <c r="V8" s="43">
        <f>+U8*4.345</f>
        <v>0</v>
      </c>
      <c r="W8" s="44">
        <f>IF(V8="","",$W$4*V8)</f>
        <v>0</v>
      </c>
      <c r="X8" s="45">
        <f>ROUND(J8/4.3452380952381,1)</f>
        <v>0</v>
      </c>
      <c r="Y8" s="46" t="s">
        <v>0</v>
      </c>
      <c r="Z8" s="39">
        <v>1</v>
      </c>
      <c r="AA8" s="47">
        <f>+IF($Y8="M",$U8,IF($Y8="MT",$U8/2,IF(Y8="MN",$U8/2,IF($Y8="MTN",$U8/3,0))))*Z8</f>
        <v>0</v>
      </c>
      <c r="AB8" s="39">
        <v>1</v>
      </c>
      <c r="AC8" s="47">
        <f>+IF($Y8="T",$U8,IF($Y8="MT",$U8/2,IF($Y8="TN",$U8/2,IF($Y8="MTN",$U8/3,0))))*AB8</f>
        <v>0</v>
      </c>
      <c r="AD8" s="39">
        <v>1</v>
      </c>
      <c r="AE8" s="47">
        <f>+IF($Y8="N",$U8,IF($Y8="MN",$U8/2,IF($Y8="TN",$U8/2,IF($Y8="MTN",$U8/3,0))))*AD8</f>
        <v>0</v>
      </c>
      <c r="AF8" s="184"/>
      <c r="AG8" s="49">
        <f t="shared" ref="AG8:AG60" si="8">IF(AH$4=0,0,(AF8/AH$4))</f>
        <v>0</v>
      </c>
      <c r="AH8" s="50">
        <f t="shared" ref="AH8:AH60" si="9">IF(AH$4=0,0,(AG8*AG$4/12))</f>
        <v>0</v>
      </c>
      <c r="AI8" s="184"/>
      <c r="AJ8" s="49">
        <f t="shared" ref="AJ8:AJ60" si="10">IF(AK$4=0,0,(AI8/AK$4))</f>
        <v>0</v>
      </c>
      <c r="AK8" s="50">
        <f t="shared" ref="AK8:AK60" si="11">IF(AK$4=0,0,(AJ8*AJ$4/12))</f>
        <v>0</v>
      </c>
      <c r="AL8" s="62"/>
      <c r="AM8" s="49">
        <f t="shared" ref="AM8:AM60" si="12">IF(AN$4=0,0,(AL8/AN$4))</f>
        <v>0</v>
      </c>
      <c r="AN8" s="50">
        <f t="shared" ref="AN8:AN60" si="13">IF(AN$4=0,0,(AM8*AM$4/12))</f>
        <v>0</v>
      </c>
      <c r="AO8" s="62"/>
      <c r="AP8" s="49">
        <f t="shared" ref="AP8:AP60" si="14">IF(AQ$4=0,0,(AO8/AQ$4))</f>
        <v>0</v>
      </c>
      <c r="AQ8" s="50">
        <f t="shared" ref="AQ8:AQ60" si="15">IF(AQ$4=0,0,(AP8*AP$4/12))</f>
        <v>0</v>
      </c>
      <c r="AR8" s="62"/>
      <c r="AS8" s="49">
        <f t="shared" ref="AS8:AS60" si="16">IF(AT$4=0,0,(AR8/AT$4))</f>
        <v>0</v>
      </c>
      <c r="AT8" s="50">
        <f t="shared" ref="AT8:AT60" si="17">IF(AT$4=0,0,(AS8*AS$4/12))</f>
        <v>0</v>
      </c>
      <c r="AU8" s="62"/>
      <c r="AV8" s="49">
        <f t="shared" ref="AV8:AV60" si="18">IF(AW$4=0,0,(AU8/AW$4))</f>
        <v>0</v>
      </c>
      <c r="AW8" s="50">
        <f t="shared" ref="AW8:AW60" si="19">IF(AW$4=0,0,(AV8*AV$4/12))</f>
        <v>0</v>
      </c>
      <c r="AX8" s="62"/>
      <c r="AY8" s="49">
        <f t="shared" ref="AY8:AY60" si="20">IF(AZ$4=0,0,(AX8/AZ$4))</f>
        <v>0</v>
      </c>
      <c r="AZ8" s="50">
        <f t="shared" ref="AZ8:AZ60" si="21">IF(AZ$4=0,0,(AY8*AY$4/12))</f>
        <v>0</v>
      </c>
      <c r="BA8" s="51">
        <f>+AH8+AK8+AN8+AQ8+AT8+AW8+AZ8</f>
        <v>0</v>
      </c>
    </row>
    <row r="9" spans="1:53">
      <c r="A9" s="32"/>
      <c r="B9" s="61"/>
      <c r="C9" s="33"/>
      <c r="D9" s="34"/>
      <c r="E9" s="35"/>
      <c r="F9" s="36"/>
      <c r="G9" s="72"/>
      <c r="H9" s="71"/>
      <c r="I9" s="73">
        <f>IF(H9=Tablas!$B$5,Tablas!$C$5,VLOOKUP(H9,Tablas!$B$5:$D$40,2,FALSE))</f>
        <v>1</v>
      </c>
      <c r="J9" s="70">
        <f>IF(I9=0,"",VLOOKUP(I9,Tablas!$C$5:$D$40,2,FALSE))</f>
        <v>0</v>
      </c>
      <c r="K9" s="37" t="str">
        <f t="shared" ref="K9:K26" si="22">IF(G9=0,"0",F9/G9)</f>
        <v>0</v>
      </c>
      <c r="L9" s="38">
        <f t="shared" si="1"/>
        <v>0</v>
      </c>
      <c r="M9" s="38">
        <f t="shared" si="2"/>
        <v>0</v>
      </c>
      <c r="N9" s="38">
        <f t="shared" si="3"/>
        <v>0</v>
      </c>
      <c r="O9" s="38">
        <f t="shared" si="4"/>
        <v>0</v>
      </c>
      <c r="P9" s="38">
        <f t="shared" si="5"/>
        <v>0</v>
      </c>
      <c r="Q9" s="39">
        <v>1</v>
      </c>
      <c r="R9" s="40">
        <f t="shared" si="6"/>
        <v>0</v>
      </c>
      <c r="S9" s="39">
        <v>1</v>
      </c>
      <c r="T9" s="41">
        <f t="shared" si="7"/>
        <v>0</v>
      </c>
      <c r="U9" s="42">
        <f t="shared" ref="U9:U26" si="23">SUM(+L9+M9+N9+O9+P9+R9+T9)</f>
        <v>0</v>
      </c>
      <c r="V9" s="43">
        <f t="shared" ref="V9:V26" si="24">+U9*4.345</f>
        <v>0</v>
      </c>
      <c r="W9" s="44">
        <f t="shared" ref="W9:W26" si="25">IF(V9="","",$W$4*V9)</f>
        <v>0</v>
      </c>
      <c r="X9" s="45">
        <f t="shared" ref="X9:X26" si="26">ROUND(J9/4.3452380952381,1)</f>
        <v>0</v>
      </c>
      <c r="Y9" s="46" t="s">
        <v>0</v>
      </c>
      <c r="Z9" s="39">
        <v>1</v>
      </c>
      <c r="AA9" s="47">
        <f t="shared" ref="AA9:AA26" si="27">+IF($Y9="M",$U9,IF($Y9="MT",$U9/2,IF(Y9="MN",$U9/2,IF($Y9="MTN",$U9/3,0))))*Z9</f>
        <v>0</v>
      </c>
      <c r="AB9" s="39">
        <v>1</v>
      </c>
      <c r="AC9" s="47">
        <f t="shared" ref="AC9:AC26" si="28">+IF($Y9="T",$U9,IF($Y9="MT",$U9/2,IF($Y9="TN",$U9/2,IF($Y9="MTN",$U9/3,0))))*AB9</f>
        <v>0</v>
      </c>
      <c r="AD9" s="39">
        <v>1</v>
      </c>
      <c r="AE9" s="47">
        <f t="shared" ref="AE9:AE26" si="29">+IF($Y9="N",$U9,IF($Y9="MN",$U9/2,IF($Y9="TN",$U9/2,IF($Y9="MTN",$U9/3,0))))*AD9</f>
        <v>0</v>
      </c>
      <c r="AF9" s="184">
        <f t="shared" ref="AF9:AF39" si="30">+G9*5%</f>
        <v>0</v>
      </c>
      <c r="AG9" s="49">
        <f t="shared" si="8"/>
        <v>0</v>
      </c>
      <c r="AH9" s="50">
        <f t="shared" si="9"/>
        <v>0</v>
      </c>
      <c r="AI9" s="184">
        <f t="shared" ref="AI9:AI60" si="31">+G9*12%</f>
        <v>0</v>
      </c>
      <c r="AJ9" s="49">
        <f t="shared" si="10"/>
        <v>0</v>
      </c>
      <c r="AK9" s="50">
        <f t="shared" si="11"/>
        <v>0</v>
      </c>
      <c r="AL9" s="62">
        <f t="shared" ref="AL9:AL60" si="32">+F9</f>
        <v>0</v>
      </c>
      <c r="AM9" s="49">
        <f t="shared" si="12"/>
        <v>0</v>
      </c>
      <c r="AN9" s="50">
        <f t="shared" si="13"/>
        <v>0</v>
      </c>
      <c r="AO9" s="62"/>
      <c r="AP9" s="49">
        <f t="shared" si="14"/>
        <v>0</v>
      </c>
      <c r="AQ9" s="50">
        <f t="shared" si="15"/>
        <v>0</v>
      </c>
      <c r="AR9" s="62"/>
      <c r="AS9" s="49">
        <f t="shared" si="16"/>
        <v>0</v>
      </c>
      <c r="AT9" s="50">
        <f t="shared" si="17"/>
        <v>0</v>
      </c>
      <c r="AU9" s="62">
        <f t="shared" ref="AU9:AU60" si="33">+F9</f>
        <v>0</v>
      </c>
      <c r="AV9" s="49">
        <f t="shared" si="18"/>
        <v>0</v>
      </c>
      <c r="AW9" s="50">
        <f t="shared" si="19"/>
        <v>0</v>
      </c>
      <c r="AX9" s="62"/>
      <c r="AY9" s="49">
        <f t="shared" si="20"/>
        <v>0</v>
      </c>
      <c r="AZ9" s="50">
        <f t="shared" si="21"/>
        <v>0</v>
      </c>
      <c r="BA9" s="51">
        <f t="shared" ref="BA9:BA26" si="34">+AH9+AK9+AN9+AQ9+AT9+AW9+AZ9</f>
        <v>0</v>
      </c>
    </row>
    <row r="10" spans="1:53">
      <c r="A10" s="32"/>
      <c r="B10" s="61"/>
      <c r="C10" s="33"/>
      <c r="D10" s="34"/>
      <c r="E10" s="35"/>
      <c r="F10" s="36"/>
      <c r="G10" s="72"/>
      <c r="H10" s="71"/>
      <c r="I10" s="73">
        <f>IF(H10=Tablas!$B$5,Tablas!$C$5,VLOOKUP(H10,Tablas!$B$5:$D$40,2,FALSE))</f>
        <v>1</v>
      </c>
      <c r="J10" s="70">
        <f>IF(I10=0,"",VLOOKUP(I10,Tablas!$C$5:$D$40,2,FALSE))</f>
        <v>0</v>
      </c>
      <c r="K10" s="37" t="str">
        <f t="shared" si="22"/>
        <v>0</v>
      </c>
      <c r="L10" s="38">
        <f t="shared" si="1"/>
        <v>0</v>
      </c>
      <c r="M10" s="38">
        <f t="shared" si="2"/>
        <v>0</v>
      </c>
      <c r="N10" s="38">
        <f t="shared" si="3"/>
        <v>0</v>
      </c>
      <c r="O10" s="38">
        <f t="shared" si="4"/>
        <v>0</v>
      </c>
      <c r="P10" s="38">
        <f t="shared" si="5"/>
        <v>0</v>
      </c>
      <c r="Q10" s="39">
        <v>1</v>
      </c>
      <c r="R10" s="40">
        <f t="shared" si="6"/>
        <v>0</v>
      </c>
      <c r="S10" s="39">
        <v>1</v>
      </c>
      <c r="T10" s="41">
        <f t="shared" si="7"/>
        <v>0</v>
      </c>
      <c r="U10" s="42">
        <f t="shared" si="23"/>
        <v>0</v>
      </c>
      <c r="V10" s="43">
        <f t="shared" si="24"/>
        <v>0</v>
      </c>
      <c r="W10" s="44">
        <f t="shared" si="25"/>
        <v>0</v>
      </c>
      <c r="X10" s="45">
        <f t="shared" si="26"/>
        <v>0</v>
      </c>
      <c r="Y10" s="46" t="s">
        <v>0</v>
      </c>
      <c r="Z10" s="39">
        <v>1</v>
      </c>
      <c r="AA10" s="47">
        <f t="shared" si="27"/>
        <v>0</v>
      </c>
      <c r="AB10" s="39">
        <v>1</v>
      </c>
      <c r="AC10" s="47">
        <f t="shared" si="28"/>
        <v>0</v>
      </c>
      <c r="AD10" s="39">
        <v>1</v>
      </c>
      <c r="AE10" s="47">
        <f t="shared" si="29"/>
        <v>0</v>
      </c>
      <c r="AF10" s="184">
        <f t="shared" si="30"/>
        <v>0</v>
      </c>
      <c r="AG10" s="49">
        <f t="shared" si="8"/>
        <v>0</v>
      </c>
      <c r="AH10" s="50">
        <f t="shared" si="9"/>
        <v>0</v>
      </c>
      <c r="AI10" s="184">
        <f t="shared" si="31"/>
        <v>0</v>
      </c>
      <c r="AJ10" s="49">
        <f t="shared" si="10"/>
        <v>0</v>
      </c>
      <c r="AK10" s="50">
        <f t="shared" si="11"/>
        <v>0</v>
      </c>
      <c r="AL10" s="62">
        <f t="shared" si="32"/>
        <v>0</v>
      </c>
      <c r="AM10" s="49">
        <f t="shared" si="12"/>
        <v>0</v>
      </c>
      <c r="AN10" s="50">
        <f t="shared" si="13"/>
        <v>0</v>
      </c>
      <c r="AO10" s="62"/>
      <c r="AP10" s="49">
        <f t="shared" si="14"/>
        <v>0</v>
      </c>
      <c r="AQ10" s="50">
        <f t="shared" si="15"/>
        <v>0</v>
      </c>
      <c r="AR10" s="62"/>
      <c r="AS10" s="49">
        <f t="shared" si="16"/>
        <v>0</v>
      </c>
      <c r="AT10" s="50">
        <f t="shared" si="17"/>
        <v>0</v>
      </c>
      <c r="AU10" s="62">
        <f t="shared" si="33"/>
        <v>0</v>
      </c>
      <c r="AV10" s="49">
        <f t="shared" si="18"/>
        <v>0</v>
      </c>
      <c r="AW10" s="50">
        <f t="shared" si="19"/>
        <v>0</v>
      </c>
      <c r="AX10" s="62"/>
      <c r="AY10" s="49">
        <f t="shared" si="20"/>
        <v>0</v>
      </c>
      <c r="AZ10" s="50">
        <f t="shared" si="21"/>
        <v>0</v>
      </c>
      <c r="BA10" s="51">
        <f t="shared" si="34"/>
        <v>0</v>
      </c>
    </row>
    <row r="11" spans="1:53">
      <c r="A11" s="32"/>
      <c r="B11" s="61"/>
      <c r="C11" s="33"/>
      <c r="D11" s="34"/>
      <c r="E11" s="35"/>
      <c r="F11" s="36"/>
      <c r="G11" s="72"/>
      <c r="H11" s="71"/>
      <c r="I11" s="73">
        <f>IF(H11=Tablas!$B$5,Tablas!$C$5,VLOOKUP(H11,Tablas!$B$5:$D$40,2,FALSE))</f>
        <v>1</v>
      </c>
      <c r="J11" s="70">
        <f>IF(I11=0,"",VLOOKUP(I11,Tablas!$C$5:$D$40,2,FALSE))</f>
        <v>0</v>
      </c>
      <c r="K11" s="37" t="str">
        <f t="shared" si="22"/>
        <v>0</v>
      </c>
      <c r="L11" s="38">
        <f t="shared" si="1"/>
        <v>0</v>
      </c>
      <c r="M11" s="38">
        <f t="shared" si="2"/>
        <v>0</v>
      </c>
      <c r="N11" s="38">
        <f t="shared" si="3"/>
        <v>0</v>
      </c>
      <c r="O11" s="38">
        <f t="shared" si="4"/>
        <v>0</v>
      </c>
      <c r="P11" s="38">
        <f t="shared" si="5"/>
        <v>0</v>
      </c>
      <c r="Q11" s="39">
        <v>1</v>
      </c>
      <c r="R11" s="40">
        <f t="shared" si="6"/>
        <v>0</v>
      </c>
      <c r="S11" s="39">
        <v>1</v>
      </c>
      <c r="T11" s="41">
        <f t="shared" si="7"/>
        <v>0</v>
      </c>
      <c r="U11" s="42">
        <f t="shared" si="23"/>
        <v>0</v>
      </c>
      <c r="V11" s="43">
        <f t="shared" si="24"/>
        <v>0</v>
      </c>
      <c r="W11" s="44">
        <f t="shared" si="25"/>
        <v>0</v>
      </c>
      <c r="X11" s="45">
        <f t="shared" si="26"/>
        <v>0</v>
      </c>
      <c r="Y11" s="46" t="s">
        <v>0</v>
      </c>
      <c r="Z11" s="39">
        <v>1</v>
      </c>
      <c r="AA11" s="47">
        <f t="shared" si="27"/>
        <v>0</v>
      </c>
      <c r="AB11" s="39">
        <v>1</v>
      </c>
      <c r="AC11" s="47">
        <f t="shared" si="28"/>
        <v>0</v>
      </c>
      <c r="AD11" s="39">
        <v>1</v>
      </c>
      <c r="AE11" s="47">
        <f t="shared" si="29"/>
        <v>0</v>
      </c>
      <c r="AF11" s="184">
        <f t="shared" si="30"/>
        <v>0</v>
      </c>
      <c r="AG11" s="49">
        <f t="shared" si="8"/>
        <v>0</v>
      </c>
      <c r="AH11" s="50">
        <f t="shared" si="9"/>
        <v>0</v>
      </c>
      <c r="AI11" s="184">
        <f t="shared" si="31"/>
        <v>0</v>
      </c>
      <c r="AJ11" s="49">
        <f t="shared" si="10"/>
        <v>0</v>
      </c>
      <c r="AK11" s="50">
        <f t="shared" si="11"/>
        <v>0</v>
      </c>
      <c r="AL11" s="62">
        <f t="shared" si="32"/>
        <v>0</v>
      </c>
      <c r="AM11" s="49">
        <f t="shared" si="12"/>
        <v>0</v>
      </c>
      <c r="AN11" s="50">
        <f t="shared" si="13"/>
        <v>0</v>
      </c>
      <c r="AO11" s="62"/>
      <c r="AP11" s="49">
        <f t="shared" si="14"/>
        <v>0</v>
      </c>
      <c r="AQ11" s="50">
        <f t="shared" si="15"/>
        <v>0</v>
      </c>
      <c r="AR11" s="62"/>
      <c r="AS11" s="49">
        <f t="shared" si="16"/>
        <v>0</v>
      </c>
      <c r="AT11" s="50">
        <f t="shared" si="17"/>
        <v>0</v>
      </c>
      <c r="AU11" s="62">
        <f t="shared" si="33"/>
        <v>0</v>
      </c>
      <c r="AV11" s="49">
        <f t="shared" si="18"/>
        <v>0</v>
      </c>
      <c r="AW11" s="50">
        <f t="shared" si="19"/>
        <v>0</v>
      </c>
      <c r="AX11" s="62"/>
      <c r="AY11" s="49">
        <f t="shared" si="20"/>
        <v>0</v>
      </c>
      <c r="AZ11" s="50">
        <f t="shared" si="21"/>
        <v>0</v>
      </c>
      <c r="BA11" s="51">
        <f t="shared" si="34"/>
        <v>0</v>
      </c>
    </row>
    <row r="12" spans="1:53">
      <c r="A12" s="32"/>
      <c r="B12" s="61"/>
      <c r="C12" s="33"/>
      <c r="D12" s="34"/>
      <c r="E12" s="35"/>
      <c r="F12" s="36"/>
      <c r="G12" s="72"/>
      <c r="H12" s="71"/>
      <c r="I12" s="73">
        <f>IF(H12=Tablas!$B$5,Tablas!$C$5,VLOOKUP(H12,Tablas!$B$5:$D$40,2,FALSE))</f>
        <v>1</v>
      </c>
      <c r="J12" s="70">
        <f>IF(I12=0,"",VLOOKUP(I12,Tablas!$C$5:$D$40,2,FALSE))</f>
        <v>0</v>
      </c>
      <c r="K12" s="37" t="str">
        <f t="shared" si="22"/>
        <v>0</v>
      </c>
      <c r="L12" s="38">
        <f t="shared" si="1"/>
        <v>0</v>
      </c>
      <c r="M12" s="38">
        <f t="shared" si="2"/>
        <v>0</v>
      </c>
      <c r="N12" s="38">
        <f t="shared" si="3"/>
        <v>0</v>
      </c>
      <c r="O12" s="38">
        <f t="shared" si="4"/>
        <v>0</v>
      </c>
      <c r="P12" s="38">
        <f t="shared" si="5"/>
        <v>0</v>
      </c>
      <c r="Q12" s="39">
        <v>1</v>
      </c>
      <c r="R12" s="40">
        <f t="shared" si="6"/>
        <v>0</v>
      </c>
      <c r="S12" s="39">
        <v>1</v>
      </c>
      <c r="T12" s="41">
        <f t="shared" si="7"/>
        <v>0</v>
      </c>
      <c r="U12" s="42">
        <f t="shared" si="23"/>
        <v>0</v>
      </c>
      <c r="V12" s="43">
        <f t="shared" si="24"/>
        <v>0</v>
      </c>
      <c r="W12" s="44">
        <f t="shared" si="25"/>
        <v>0</v>
      </c>
      <c r="X12" s="45">
        <f t="shared" si="26"/>
        <v>0</v>
      </c>
      <c r="Y12" s="46" t="s">
        <v>0</v>
      </c>
      <c r="Z12" s="39">
        <v>1</v>
      </c>
      <c r="AA12" s="47">
        <f t="shared" si="27"/>
        <v>0</v>
      </c>
      <c r="AB12" s="39">
        <v>1</v>
      </c>
      <c r="AC12" s="47">
        <f t="shared" si="28"/>
        <v>0</v>
      </c>
      <c r="AD12" s="39">
        <v>1</v>
      </c>
      <c r="AE12" s="47">
        <f t="shared" si="29"/>
        <v>0</v>
      </c>
      <c r="AF12" s="184">
        <f t="shared" si="30"/>
        <v>0</v>
      </c>
      <c r="AG12" s="49">
        <f t="shared" si="8"/>
        <v>0</v>
      </c>
      <c r="AH12" s="50">
        <f t="shared" si="9"/>
        <v>0</v>
      </c>
      <c r="AI12" s="184">
        <f t="shared" si="31"/>
        <v>0</v>
      </c>
      <c r="AJ12" s="49">
        <f t="shared" si="10"/>
        <v>0</v>
      </c>
      <c r="AK12" s="50">
        <f t="shared" si="11"/>
        <v>0</v>
      </c>
      <c r="AL12" s="62">
        <f t="shared" si="32"/>
        <v>0</v>
      </c>
      <c r="AM12" s="49">
        <f t="shared" si="12"/>
        <v>0</v>
      </c>
      <c r="AN12" s="50">
        <f t="shared" si="13"/>
        <v>0</v>
      </c>
      <c r="AO12" s="62"/>
      <c r="AP12" s="49">
        <f t="shared" si="14"/>
        <v>0</v>
      </c>
      <c r="AQ12" s="50">
        <f t="shared" si="15"/>
        <v>0</v>
      </c>
      <c r="AR12" s="62"/>
      <c r="AS12" s="49">
        <f t="shared" si="16"/>
        <v>0</v>
      </c>
      <c r="AT12" s="50">
        <f t="shared" si="17"/>
        <v>0</v>
      </c>
      <c r="AU12" s="62">
        <f t="shared" si="33"/>
        <v>0</v>
      </c>
      <c r="AV12" s="49">
        <f t="shared" si="18"/>
        <v>0</v>
      </c>
      <c r="AW12" s="50">
        <f t="shared" si="19"/>
        <v>0</v>
      </c>
      <c r="AX12" s="62"/>
      <c r="AY12" s="49">
        <f t="shared" si="20"/>
        <v>0</v>
      </c>
      <c r="AZ12" s="50">
        <f t="shared" si="21"/>
        <v>0</v>
      </c>
      <c r="BA12" s="51">
        <f t="shared" si="34"/>
        <v>0</v>
      </c>
    </row>
    <row r="13" spans="1:53">
      <c r="A13" s="32"/>
      <c r="B13" s="61"/>
      <c r="C13" s="33"/>
      <c r="D13" s="34"/>
      <c r="E13" s="35"/>
      <c r="F13" s="36"/>
      <c r="G13" s="72"/>
      <c r="H13" s="71"/>
      <c r="I13" s="73">
        <f>IF(H13=Tablas!$B$5,Tablas!$C$5,VLOOKUP(H13,Tablas!$B$5:$D$40,2,FALSE))</f>
        <v>1</v>
      </c>
      <c r="J13" s="70">
        <f>IF(I13=0,"",VLOOKUP(I13,Tablas!$C$5:$D$40,2,FALSE))</f>
        <v>0</v>
      </c>
      <c r="K13" s="37" t="str">
        <f t="shared" si="22"/>
        <v>0</v>
      </c>
      <c r="L13" s="38">
        <f t="shared" si="1"/>
        <v>0</v>
      </c>
      <c r="M13" s="38">
        <f t="shared" si="2"/>
        <v>0</v>
      </c>
      <c r="N13" s="38">
        <f t="shared" si="3"/>
        <v>0</v>
      </c>
      <c r="O13" s="38">
        <f t="shared" si="4"/>
        <v>0</v>
      </c>
      <c r="P13" s="38">
        <f t="shared" si="5"/>
        <v>0</v>
      </c>
      <c r="Q13" s="39">
        <v>1</v>
      </c>
      <c r="R13" s="40">
        <f t="shared" si="6"/>
        <v>0</v>
      </c>
      <c r="S13" s="39">
        <v>1</v>
      </c>
      <c r="T13" s="41">
        <f t="shared" si="7"/>
        <v>0</v>
      </c>
      <c r="U13" s="42">
        <f t="shared" si="23"/>
        <v>0</v>
      </c>
      <c r="V13" s="43">
        <f t="shared" si="24"/>
        <v>0</v>
      </c>
      <c r="W13" s="44">
        <f t="shared" si="25"/>
        <v>0</v>
      </c>
      <c r="X13" s="45">
        <f t="shared" si="26"/>
        <v>0</v>
      </c>
      <c r="Y13" s="46" t="s">
        <v>0</v>
      </c>
      <c r="Z13" s="39">
        <v>1</v>
      </c>
      <c r="AA13" s="47">
        <f t="shared" si="27"/>
        <v>0</v>
      </c>
      <c r="AB13" s="39">
        <v>1</v>
      </c>
      <c r="AC13" s="47">
        <f t="shared" si="28"/>
        <v>0</v>
      </c>
      <c r="AD13" s="39">
        <v>1</v>
      </c>
      <c r="AE13" s="47">
        <f t="shared" si="29"/>
        <v>0</v>
      </c>
      <c r="AF13" s="184">
        <f t="shared" si="30"/>
        <v>0</v>
      </c>
      <c r="AG13" s="49">
        <f t="shared" si="8"/>
        <v>0</v>
      </c>
      <c r="AH13" s="50">
        <f t="shared" si="9"/>
        <v>0</v>
      </c>
      <c r="AI13" s="184">
        <f t="shared" si="31"/>
        <v>0</v>
      </c>
      <c r="AJ13" s="49">
        <f t="shared" si="10"/>
        <v>0</v>
      </c>
      <c r="AK13" s="50">
        <f t="shared" si="11"/>
        <v>0</v>
      </c>
      <c r="AL13" s="62">
        <f t="shared" si="32"/>
        <v>0</v>
      </c>
      <c r="AM13" s="49">
        <f t="shared" si="12"/>
        <v>0</v>
      </c>
      <c r="AN13" s="50">
        <f t="shared" si="13"/>
        <v>0</v>
      </c>
      <c r="AO13" s="62"/>
      <c r="AP13" s="49">
        <f t="shared" si="14"/>
        <v>0</v>
      </c>
      <c r="AQ13" s="50">
        <f t="shared" si="15"/>
        <v>0</v>
      </c>
      <c r="AR13" s="62"/>
      <c r="AS13" s="49">
        <f t="shared" si="16"/>
        <v>0</v>
      </c>
      <c r="AT13" s="50">
        <f t="shared" si="17"/>
        <v>0</v>
      </c>
      <c r="AU13" s="62">
        <f t="shared" si="33"/>
        <v>0</v>
      </c>
      <c r="AV13" s="49">
        <f t="shared" si="18"/>
        <v>0</v>
      </c>
      <c r="AW13" s="50">
        <f t="shared" si="19"/>
        <v>0</v>
      </c>
      <c r="AX13" s="62"/>
      <c r="AY13" s="49">
        <f t="shared" si="20"/>
        <v>0</v>
      </c>
      <c r="AZ13" s="50">
        <f t="shared" si="21"/>
        <v>0</v>
      </c>
      <c r="BA13" s="51">
        <f t="shared" si="34"/>
        <v>0</v>
      </c>
    </row>
    <row r="14" spans="1:53">
      <c r="A14" s="32"/>
      <c r="B14" s="61"/>
      <c r="C14" s="33"/>
      <c r="D14" s="34"/>
      <c r="E14" s="35"/>
      <c r="F14" s="36"/>
      <c r="G14" s="72"/>
      <c r="H14" s="71"/>
      <c r="I14" s="73">
        <f>IF(H14=Tablas!$B$5,Tablas!$C$5,VLOOKUP(H14,Tablas!$B$5:$D$40,2,FALSE))</f>
        <v>1</v>
      </c>
      <c r="J14" s="70">
        <f>IF(I14=0,"",VLOOKUP(I14,Tablas!$C$5:$D$40,2,FALSE))</f>
        <v>0</v>
      </c>
      <c r="K14" s="37" t="str">
        <f t="shared" si="22"/>
        <v>0</v>
      </c>
      <c r="L14" s="38">
        <f t="shared" si="1"/>
        <v>0</v>
      </c>
      <c r="M14" s="38">
        <f t="shared" si="2"/>
        <v>0</v>
      </c>
      <c r="N14" s="38">
        <f t="shared" si="3"/>
        <v>0</v>
      </c>
      <c r="O14" s="38">
        <f t="shared" si="4"/>
        <v>0</v>
      </c>
      <c r="P14" s="38">
        <f t="shared" si="5"/>
        <v>0</v>
      </c>
      <c r="Q14" s="39">
        <v>1</v>
      </c>
      <c r="R14" s="40">
        <f t="shared" si="6"/>
        <v>0</v>
      </c>
      <c r="S14" s="39">
        <v>1</v>
      </c>
      <c r="T14" s="41">
        <f t="shared" si="7"/>
        <v>0</v>
      </c>
      <c r="U14" s="42">
        <f t="shared" si="23"/>
        <v>0</v>
      </c>
      <c r="V14" s="43">
        <f t="shared" si="24"/>
        <v>0</v>
      </c>
      <c r="W14" s="44">
        <f t="shared" si="25"/>
        <v>0</v>
      </c>
      <c r="X14" s="45">
        <f t="shared" si="26"/>
        <v>0</v>
      </c>
      <c r="Y14" s="46" t="s">
        <v>0</v>
      </c>
      <c r="Z14" s="39">
        <v>1</v>
      </c>
      <c r="AA14" s="47">
        <f t="shared" si="27"/>
        <v>0</v>
      </c>
      <c r="AB14" s="39">
        <v>1</v>
      </c>
      <c r="AC14" s="47">
        <f t="shared" si="28"/>
        <v>0</v>
      </c>
      <c r="AD14" s="39">
        <v>1</v>
      </c>
      <c r="AE14" s="47">
        <f t="shared" si="29"/>
        <v>0</v>
      </c>
      <c r="AF14" s="184">
        <f t="shared" si="30"/>
        <v>0</v>
      </c>
      <c r="AG14" s="49">
        <f t="shared" si="8"/>
        <v>0</v>
      </c>
      <c r="AH14" s="50">
        <f t="shared" si="9"/>
        <v>0</v>
      </c>
      <c r="AI14" s="184">
        <f t="shared" si="31"/>
        <v>0</v>
      </c>
      <c r="AJ14" s="49">
        <f t="shared" si="10"/>
        <v>0</v>
      </c>
      <c r="AK14" s="50">
        <f t="shared" si="11"/>
        <v>0</v>
      </c>
      <c r="AL14" s="62">
        <f t="shared" si="32"/>
        <v>0</v>
      </c>
      <c r="AM14" s="49">
        <f t="shared" si="12"/>
        <v>0</v>
      </c>
      <c r="AN14" s="50">
        <f t="shared" si="13"/>
        <v>0</v>
      </c>
      <c r="AO14" s="62"/>
      <c r="AP14" s="49">
        <f t="shared" si="14"/>
        <v>0</v>
      </c>
      <c r="AQ14" s="50">
        <f t="shared" si="15"/>
        <v>0</v>
      </c>
      <c r="AR14" s="62"/>
      <c r="AS14" s="49">
        <f t="shared" si="16"/>
        <v>0</v>
      </c>
      <c r="AT14" s="50">
        <f t="shared" si="17"/>
        <v>0</v>
      </c>
      <c r="AU14" s="62">
        <f t="shared" si="33"/>
        <v>0</v>
      </c>
      <c r="AV14" s="49">
        <f t="shared" si="18"/>
        <v>0</v>
      </c>
      <c r="AW14" s="50">
        <f t="shared" si="19"/>
        <v>0</v>
      </c>
      <c r="AX14" s="62"/>
      <c r="AY14" s="49">
        <f t="shared" si="20"/>
        <v>0</v>
      </c>
      <c r="AZ14" s="50">
        <f t="shared" si="21"/>
        <v>0</v>
      </c>
      <c r="BA14" s="51">
        <f t="shared" si="34"/>
        <v>0</v>
      </c>
    </row>
    <row r="15" spans="1:53">
      <c r="A15" s="32"/>
      <c r="B15" s="61"/>
      <c r="C15" s="33"/>
      <c r="D15" s="34"/>
      <c r="E15" s="35"/>
      <c r="F15" s="36"/>
      <c r="G15" s="72"/>
      <c r="H15" s="71"/>
      <c r="I15" s="73">
        <f>IF(H15=Tablas!$B$5,Tablas!$C$5,VLOOKUP(H15,Tablas!$B$5:$D$40,2,FALSE))</f>
        <v>1</v>
      </c>
      <c r="J15" s="70">
        <f>IF(I15=0,"",VLOOKUP(I15,Tablas!$C$5:$D$40,2,FALSE))</f>
        <v>0</v>
      </c>
      <c r="K15" s="37" t="str">
        <f t="shared" si="22"/>
        <v>0</v>
      </c>
      <c r="L15" s="38">
        <f t="shared" si="1"/>
        <v>0</v>
      </c>
      <c r="M15" s="38">
        <f t="shared" si="2"/>
        <v>0</v>
      </c>
      <c r="N15" s="38">
        <f t="shared" si="3"/>
        <v>0</v>
      </c>
      <c r="O15" s="38">
        <f t="shared" si="4"/>
        <v>0</v>
      </c>
      <c r="P15" s="38">
        <f t="shared" si="5"/>
        <v>0</v>
      </c>
      <c r="Q15" s="39">
        <v>1</v>
      </c>
      <c r="R15" s="40">
        <f t="shared" si="6"/>
        <v>0</v>
      </c>
      <c r="S15" s="39">
        <v>1</v>
      </c>
      <c r="T15" s="41">
        <f t="shared" si="7"/>
        <v>0</v>
      </c>
      <c r="U15" s="42">
        <f t="shared" si="23"/>
        <v>0</v>
      </c>
      <c r="V15" s="43">
        <f t="shared" si="24"/>
        <v>0</v>
      </c>
      <c r="W15" s="44">
        <f t="shared" si="25"/>
        <v>0</v>
      </c>
      <c r="X15" s="45">
        <f t="shared" si="26"/>
        <v>0</v>
      </c>
      <c r="Y15" s="46" t="s">
        <v>0</v>
      </c>
      <c r="Z15" s="39">
        <v>1</v>
      </c>
      <c r="AA15" s="47">
        <f t="shared" si="27"/>
        <v>0</v>
      </c>
      <c r="AB15" s="39">
        <v>1</v>
      </c>
      <c r="AC15" s="47">
        <f t="shared" si="28"/>
        <v>0</v>
      </c>
      <c r="AD15" s="39">
        <v>1</v>
      </c>
      <c r="AE15" s="47">
        <f t="shared" si="29"/>
        <v>0</v>
      </c>
      <c r="AF15" s="184">
        <f t="shared" si="30"/>
        <v>0</v>
      </c>
      <c r="AG15" s="49">
        <f t="shared" si="8"/>
        <v>0</v>
      </c>
      <c r="AH15" s="50">
        <f t="shared" si="9"/>
        <v>0</v>
      </c>
      <c r="AI15" s="184">
        <f t="shared" si="31"/>
        <v>0</v>
      </c>
      <c r="AJ15" s="49">
        <f t="shared" si="10"/>
        <v>0</v>
      </c>
      <c r="AK15" s="50">
        <f t="shared" si="11"/>
        <v>0</v>
      </c>
      <c r="AL15" s="62">
        <f t="shared" si="32"/>
        <v>0</v>
      </c>
      <c r="AM15" s="49">
        <f t="shared" si="12"/>
        <v>0</v>
      </c>
      <c r="AN15" s="50">
        <f t="shared" si="13"/>
        <v>0</v>
      </c>
      <c r="AO15" s="62"/>
      <c r="AP15" s="49">
        <f t="shared" si="14"/>
        <v>0</v>
      </c>
      <c r="AQ15" s="50">
        <f t="shared" si="15"/>
        <v>0</v>
      </c>
      <c r="AR15" s="62"/>
      <c r="AS15" s="49">
        <f t="shared" si="16"/>
        <v>0</v>
      </c>
      <c r="AT15" s="50">
        <f t="shared" si="17"/>
        <v>0</v>
      </c>
      <c r="AU15" s="62">
        <f t="shared" si="33"/>
        <v>0</v>
      </c>
      <c r="AV15" s="49">
        <f t="shared" si="18"/>
        <v>0</v>
      </c>
      <c r="AW15" s="50">
        <f t="shared" si="19"/>
        <v>0</v>
      </c>
      <c r="AX15" s="62"/>
      <c r="AY15" s="49">
        <f t="shared" si="20"/>
        <v>0</v>
      </c>
      <c r="AZ15" s="50">
        <f t="shared" si="21"/>
        <v>0</v>
      </c>
      <c r="BA15" s="51">
        <f t="shared" si="34"/>
        <v>0</v>
      </c>
    </row>
    <row r="16" spans="1:53">
      <c r="A16" s="32"/>
      <c r="B16" s="61"/>
      <c r="C16" s="33"/>
      <c r="D16" s="34"/>
      <c r="E16" s="35"/>
      <c r="F16" s="36"/>
      <c r="G16" s="72"/>
      <c r="H16" s="71"/>
      <c r="I16" s="73">
        <f>IF(H16=Tablas!$B$5,Tablas!$C$5,VLOOKUP(H16,Tablas!$B$5:$D$40,2,FALSE))</f>
        <v>1</v>
      </c>
      <c r="J16" s="70">
        <f>IF(I16=0,"",VLOOKUP(I16,Tablas!$C$5:$D$40,2,FALSE))</f>
        <v>0</v>
      </c>
      <c r="K16" s="37" t="str">
        <f t="shared" si="22"/>
        <v>0</v>
      </c>
      <c r="L16" s="38">
        <f t="shared" si="1"/>
        <v>0</v>
      </c>
      <c r="M16" s="38">
        <f t="shared" si="2"/>
        <v>0</v>
      </c>
      <c r="N16" s="38">
        <f t="shared" si="3"/>
        <v>0</v>
      </c>
      <c r="O16" s="38">
        <f t="shared" si="4"/>
        <v>0</v>
      </c>
      <c r="P16" s="38">
        <f t="shared" si="5"/>
        <v>0</v>
      </c>
      <c r="Q16" s="39">
        <v>1</v>
      </c>
      <c r="R16" s="40">
        <f t="shared" si="6"/>
        <v>0</v>
      </c>
      <c r="S16" s="39">
        <v>1</v>
      </c>
      <c r="T16" s="41">
        <f t="shared" si="7"/>
        <v>0</v>
      </c>
      <c r="U16" s="42">
        <f t="shared" si="23"/>
        <v>0</v>
      </c>
      <c r="V16" s="43">
        <f t="shared" si="24"/>
        <v>0</v>
      </c>
      <c r="W16" s="44">
        <f t="shared" si="25"/>
        <v>0</v>
      </c>
      <c r="X16" s="45">
        <f t="shared" si="26"/>
        <v>0</v>
      </c>
      <c r="Y16" s="46" t="s">
        <v>0</v>
      </c>
      <c r="Z16" s="39">
        <v>1</v>
      </c>
      <c r="AA16" s="47">
        <f t="shared" si="27"/>
        <v>0</v>
      </c>
      <c r="AB16" s="39">
        <v>1</v>
      </c>
      <c r="AC16" s="47">
        <f t="shared" si="28"/>
        <v>0</v>
      </c>
      <c r="AD16" s="39">
        <v>1</v>
      </c>
      <c r="AE16" s="47">
        <f t="shared" si="29"/>
        <v>0</v>
      </c>
      <c r="AF16" s="184">
        <f t="shared" si="30"/>
        <v>0</v>
      </c>
      <c r="AG16" s="49">
        <f t="shared" si="8"/>
        <v>0</v>
      </c>
      <c r="AH16" s="50">
        <f t="shared" si="9"/>
        <v>0</v>
      </c>
      <c r="AI16" s="184">
        <f t="shared" si="31"/>
        <v>0</v>
      </c>
      <c r="AJ16" s="49">
        <f t="shared" si="10"/>
        <v>0</v>
      </c>
      <c r="AK16" s="50">
        <f t="shared" si="11"/>
        <v>0</v>
      </c>
      <c r="AL16" s="62">
        <f t="shared" si="32"/>
        <v>0</v>
      </c>
      <c r="AM16" s="49">
        <f t="shared" si="12"/>
        <v>0</v>
      </c>
      <c r="AN16" s="50">
        <f t="shared" si="13"/>
        <v>0</v>
      </c>
      <c r="AO16" s="62"/>
      <c r="AP16" s="49">
        <f t="shared" si="14"/>
        <v>0</v>
      </c>
      <c r="AQ16" s="50">
        <f t="shared" si="15"/>
        <v>0</v>
      </c>
      <c r="AR16" s="62"/>
      <c r="AS16" s="49">
        <f t="shared" si="16"/>
        <v>0</v>
      </c>
      <c r="AT16" s="50">
        <f t="shared" si="17"/>
        <v>0</v>
      </c>
      <c r="AU16" s="62">
        <f t="shared" si="33"/>
        <v>0</v>
      </c>
      <c r="AV16" s="49">
        <f t="shared" si="18"/>
        <v>0</v>
      </c>
      <c r="AW16" s="50">
        <f t="shared" si="19"/>
        <v>0</v>
      </c>
      <c r="AX16" s="62"/>
      <c r="AY16" s="49">
        <f t="shared" si="20"/>
        <v>0</v>
      </c>
      <c r="AZ16" s="50">
        <f t="shared" si="21"/>
        <v>0</v>
      </c>
      <c r="BA16" s="51">
        <f t="shared" si="34"/>
        <v>0</v>
      </c>
    </row>
    <row r="17" spans="1:53">
      <c r="A17" s="32"/>
      <c r="B17" s="61"/>
      <c r="C17" s="33"/>
      <c r="D17" s="34"/>
      <c r="E17" s="35"/>
      <c r="F17" s="36"/>
      <c r="G17" s="72"/>
      <c r="H17" s="71"/>
      <c r="I17" s="73">
        <f>IF(H17=Tablas!$B$5,Tablas!$C$5,VLOOKUP(H17,Tablas!$B$5:$D$40,2,FALSE))</f>
        <v>1</v>
      </c>
      <c r="J17" s="70">
        <f>IF(I17=0,"",VLOOKUP(I17,Tablas!$C$5:$D$40,2,FALSE))</f>
        <v>0</v>
      </c>
      <c r="K17" s="37" t="str">
        <f t="shared" si="22"/>
        <v>0</v>
      </c>
      <c r="L17" s="38">
        <f t="shared" si="1"/>
        <v>0</v>
      </c>
      <c r="M17" s="38">
        <f t="shared" si="2"/>
        <v>0</v>
      </c>
      <c r="N17" s="38">
        <f t="shared" si="3"/>
        <v>0</v>
      </c>
      <c r="O17" s="38">
        <f t="shared" si="4"/>
        <v>0</v>
      </c>
      <c r="P17" s="38">
        <f t="shared" si="5"/>
        <v>0</v>
      </c>
      <c r="Q17" s="39">
        <v>1</v>
      </c>
      <c r="R17" s="40">
        <f t="shared" si="6"/>
        <v>0</v>
      </c>
      <c r="S17" s="39">
        <v>1</v>
      </c>
      <c r="T17" s="41">
        <f t="shared" si="7"/>
        <v>0</v>
      </c>
      <c r="U17" s="42">
        <f t="shared" si="23"/>
        <v>0</v>
      </c>
      <c r="V17" s="43">
        <f t="shared" si="24"/>
        <v>0</v>
      </c>
      <c r="W17" s="44">
        <f t="shared" si="25"/>
        <v>0</v>
      </c>
      <c r="X17" s="45">
        <f t="shared" si="26"/>
        <v>0</v>
      </c>
      <c r="Y17" s="46" t="s">
        <v>0</v>
      </c>
      <c r="Z17" s="39">
        <v>1</v>
      </c>
      <c r="AA17" s="47">
        <f t="shared" si="27"/>
        <v>0</v>
      </c>
      <c r="AB17" s="39">
        <v>1</v>
      </c>
      <c r="AC17" s="47">
        <f t="shared" si="28"/>
        <v>0</v>
      </c>
      <c r="AD17" s="39">
        <v>1</v>
      </c>
      <c r="AE17" s="47">
        <f t="shared" si="29"/>
        <v>0</v>
      </c>
      <c r="AF17" s="184">
        <f t="shared" si="30"/>
        <v>0</v>
      </c>
      <c r="AG17" s="49">
        <f t="shared" si="8"/>
        <v>0</v>
      </c>
      <c r="AH17" s="50">
        <f t="shared" si="9"/>
        <v>0</v>
      </c>
      <c r="AI17" s="184">
        <f t="shared" si="31"/>
        <v>0</v>
      </c>
      <c r="AJ17" s="49">
        <f t="shared" si="10"/>
        <v>0</v>
      </c>
      <c r="AK17" s="50">
        <f t="shared" si="11"/>
        <v>0</v>
      </c>
      <c r="AL17" s="62">
        <f t="shared" si="32"/>
        <v>0</v>
      </c>
      <c r="AM17" s="49">
        <f t="shared" si="12"/>
        <v>0</v>
      </c>
      <c r="AN17" s="50">
        <f t="shared" si="13"/>
        <v>0</v>
      </c>
      <c r="AO17" s="62"/>
      <c r="AP17" s="49">
        <f t="shared" si="14"/>
        <v>0</v>
      </c>
      <c r="AQ17" s="50">
        <f t="shared" si="15"/>
        <v>0</v>
      </c>
      <c r="AR17" s="62"/>
      <c r="AS17" s="49">
        <f t="shared" si="16"/>
        <v>0</v>
      </c>
      <c r="AT17" s="50">
        <f t="shared" si="17"/>
        <v>0</v>
      </c>
      <c r="AU17" s="62">
        <f t="shared" si="33"/>
        <v>0</v>
      </c>
      <c r="AV17" s="49">
        <f t="shared" si="18"/>
        <v>0</v>
      </c>
      <c r="AW17" s="50">
        <f t="shared" si="19"/>
        <v>0</v>
      </c>
      <c r="AX17" s="62"/>
      <c r="AY17" s="49">
        <f t="shared" si="20"/>
        <v>0</v>
      </c>
      <c r="AZ17" s="50">
        <f t="shared" si="21"/>
        <v>0</v>
      </c>
      <c r="BA17" s="51">
        <f t="shared" si="34"/>
        <v>0</v>
      </c>
    </row>
    <row r="18" spans="1:53">
      <c r="A18" s="32"/>
      <c r="B18" s="61"/>
      <c r="C18" s="33"/>
      <c r="D18" s="34"/>
      <c r="E18" s="35"/>
      <c r="F18" s="36"/>
      <c r="G18" s="72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si="22"/>
        <v>0</v>
      </c>
      <c r="L18" s="38">
        <f t="shared" si="1"/>
        <v>0</v>
      </c>
      <c r="M18" s="38">
        <f t="shared" si="2"/>
        <v>0</v>
      </c>
      <c r="N18" s="38">
        <f t="shared" si="3"/>
        <v>0</v>
      </c>
      <c r="O18" s="38">
        <f t="shared" si="4"/>
        <v>0</v>
      </c>
      <c r="P18" s="38">
        <f t="shared" si="5"/>
        <v>0</v>
      </c>
      <c r="Q18" s="39">
        <v>1</v>
      </c>
      <c r="R18" s="40">
        <f t="shared" si="6"/>
        <v>0</v>
      </c>
      <c r="S18" s="39">
        <v>1</v>
      </c>
      <c r="T18" s="41">
        <f t="shared" si="7"/>
        <v>0</v>
      </c>
      <c r="U18" s="42">
        <f t="shared" si="23"/>
        <v>0</v>
      </c>
      <c r="V18" s="43">
        <f t="shared" si="24"/>
        <v>0</v>
      </c>
      <c r="W18" s="44">
        <f t="shared" si="25"/>
        <v>0</v>
      </c>
      <c r="X18" s="45">
        <f t="shared" si="26"/>
        <v>0</v>
      </c>
      <c r="Y18" s="46" t="s">
        <v>0</v>
      </c>
      <c r="Z18" s="39">
        <v>1</v>
      </c>
      <c r="AA18" s="47">
        <f t="shared" si="27"/>
        <v>0</v>
      </c>
      <c r="AB18" s="39">
        <v>1</v>
      </c>
      <c r="AC18" s="47">
        <f t="shared" si="28"/>
        <v>0</v>
      </c>
      <c r="AD18" s="39">
        <v>1</v>
      </c>
      <c r="AE18" s="47">
        <f t="shared" si="29"/>
        <v>0</v>
      </c>
      <c r="AF18" s="184">
        <f t="shared" si="30"/>
        <v>0</v>
      </c>
      <c r="AG18" s="49">
        <f t="shared" si="8"/>
        <v>0</v>
      </c>
      <c r="AH18" s="50">
        <f t="shared" si="9"/>
        <v>0</v>
      </c>
      <c r="AI18" s="184">
        <f t="shared" si="31"/>
        <v>0</v>
      </c>
      <c r="AJ18" s="49">
        <f t="shared" si="10"/>
        <v>0</v>
      </c>
      <c r="AK18" s="50">
        <f t="shared" si="11"/>
        <v>0</v>
      </c>
      <c r="AL18" s="62">
        <f t="shared" si="32"/>
        <v>0</v>
      </c>
      <c r="AM18" s="49">
        <f t="shared" si="12"/>
        <v>0</v>
      </c>
      <c r="AN18" s="50">
        <f t="shared" si="13"/>
        <v>0</v>
      </c>
      <c r="AO18" s="62"/>
      <c r="AP18" s="49">
        <f t="shared" si="14"/>
        <v>0</v>
      </c>
      <c r="AQ18" s="50">
        <f t="shared" si="15"/>
        <v>0</v>
      </c>
      <c r="AR18" s="62"/>
      <c r="AS18" s="49">
        <f t="shared" si="16"/>
        <v>0</v>
      </c>
      <c r="AT18" s="50">
        <f t="shared" si="17"/>
        <v>0</v>
      </c>
      <c r="AU18" s="62">
        <f t="shared" si="33"/>
        <v>0</v>
      </c>
      <c r="AV18" s="49">
        <f t="shared" si="18"/>
        <v>0</v>
      </c>
      <c r="AW18" s="50">
        <f t="shared" si="19"/>
        <v>0</v>
      </c>
      <c r="AX18" s="62"/>
      <c r="AY18" s="49">
        <f t="shared" si="20"/>
        <v>0</v>
      </c>
      <c r="AZ18" s="50">
        <f t="shared" si="21"/>
        <v>0</v>
      </c>
      <c r="BA18" s="51">
        <f t="shared" si="34"/>
        <v>0</v>
      </c>
    </row>
    <row r="19" spans="1:53">
      <c r="A19" s="32"/>
      <c r="B19" s="61"/>
      <c r="C19" s="33"/>
      <c r="D19" s="34"/>
      <c r="E19" s="35"/>
      <c r="F19" s="36"/>
      <c r="G19" s="72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22"/>
        <v>0</v>
      </c>
      <c r="L19" s="38">
        <f t="shared" si="1"/>
        <v>0</v>
      </c>
      <c r="M19" s="38">
        <f t="shared" si="2"/>
        <v>0</v>
      </c>
      <c r="N19" s="38">
        <f t="shared" si="3"/>
        <v>0</v>
      </c>
      <c r="O19" s="38">
        <f t="shared" si="4"/>
        <v>0</v>
      </c>
      <c r="P19" s="38">
        <f t="shared" si="5"/>
        <v>0</v>
      </c>
      <c r="Q19" s="39">
        <v>1</v>
      </c>
      <c r="R19" s="40">
        <f t="shared" si="6"/>
        <v>0</v>
      </c>
      <c r="S19" s="39">
        <v>1</v>
      </c>
      <c r="T19" s="41">
        <f t="shared" si="7"/>
        <v>0</v>
      </c>
      <c r="U19" s="42">
        <f t="shared" si="23"/>
        <v>0</v>
      </c>
      <c r="V19" s="43">
        <f t="shared" si="24"/>
        <v>0</v>
      </c>
      <c r="W19" s="44">
        <f t="shared" si="25"/>
        <v>0</v>
      </c>
      <c r="X19" s="45">
        <f t="shared" si="26"/>
        <v>0</v>
      </c>
      <c r="Y19" s="46" t="s">
        <v>0</v>
      </c>
      <c r="Z19" s="39">
        <v>1</v>
      </c>
      <c r="AA19" s="47">
        <f t="shared" si="27"/>
        <v>0</v>
      </c>
      <c r="AB19" s="39">
        <v>1</v>
      </c>
      <c r="AC19" s="47">
        <f t="shared" si="28"/>
        <v>0</v>
      </c>
      <c r="AD19" s="39">
        <v>1</v>
      </c>
      <c r="AE19" s="47">
        <f t="shared" si="29"/>
        <v>0</v>
      </c>
      <c r="AF19" s="184">
        <f t="shared" si="30"/>
        <v>0</v>
      </c>
      <c r="AG19" s="49">
        <f t="shared" si="8"/>
        <v>0</v>
      </c>
      <c r="AH19" s="50">
        <f t="shared" si="9"/>
        <v>0</v>
      </c>
      <c r="AI19" s="184">
        <f t="shared" si="31"/>
        <v>0</v>
      </c>
      <c r="AJ19" s="49">
        <f t="shared" si="10"/>
        <v>0</v>
      </c>
      <c r="AK19" s="50">
        <f t="shared" si="11"/>
        <v>0</v>
      </c>
      <c r="AL19" s="62">
        <f t="shared" si="32"/>
        <v>0</v>
      </c>
      <c r="AM19" s="49">
        <f t="shared" si="12"/>
        <v>0</v>
      </c>
      <c r="AN19" s="50">
        <f t="shared" si="13"/>
        <v>0</v>
      </c>
      <c r="AO19" s="62"/>
      <c r="AP19" s="49">
        <f t="shared" si="14"/>
        <v>0</v>
      </c>
      <c r="AQ19" s="50">
        <f t="shared" si="15"/>
        <v>0</v>
      </c>
      <c r="AR19" s="62"/>
      <c r="AS19" s="49">
        <f t="shared" si="16"/>
        <v>0</v>
      </c>
      <c r="AT19" s="50">
        <f t="shared" si="17"/>
        <v>0</v>
      </c>
      <c r="AU19" s="62">
        <f t="shared" si="33"/>
        <v>0</v>
      </c>
      <c r="AV19" s="49">
        <f t="shared" si="18"/>
        <v>0</v>
      </c>
      <c r="AW19" s="50">
        <f t="shared" si="19"/>
        <v>0</v>
      </c>
      <c r="AX19" s="62"/>
      <c r="AY19" s="49">
        <f t="shared" si="20"/>
        <v>0</v>
      </c>
      <c r="AZ19" s="50">
        <f t="shared" si="21"/>
        <v>0</v>
      </c>
      <c r="BA19" s="51">
        <f t="shared" si="34"/>
        <v>0</v>
      </c>
    </row>
    <row r="20" spans="1:53">
      <c r="A20" s="32"/>
      <c r="B20" s="61"/>
      <c r="C20" s="33"/>
      <c r="D20" s="34"/>
      <c r="E20" s="35"/>
      <c r="F20" s="36"/>
      <c r="G20" s="72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22"/>
        <v>0</v>
      </c>
      <c r="L20" s="38">
        <f t="shared" si="1"/>
        <v>0</v>
      </c>
      <c r="M20" s="38">
        <f t="shared" si="2"/>
        <v>0</v>
      </c>
      <c r="N20" s="38">
        <f t="shared" si="3"/>
        <v>0</v>
      </c>
      <c r="O20" s="38">
        <f t="shared" si="4"/>
        <v>0</v>
      </c>
      <c r="P20" s="38">
        <f t="shared" si="5"/>
        <v>0</v>
      </c>
      <c r="Q20" s="39">
        <v>1</v>
      </c>
      <c r="R20" s="40">
        <f t="shared" si="6"/>
        <v>0</v>
      </c>
      <c r="S20" s="39">
        <v>1</v>
      </c>
      <c r="T20" s="41">
        <f t="shared" si="7"/>
        <v>0</v>
      </c>
      <c r="U20" s="42">
        <f t="shared" si="23"/>
        <v>0</v>
      </c>
      <c r="V20" s="43">
        <f t="shared" si="24"/>
        <v>0</v>
      </c>
      <c r="W20" s="44">
        <f t="shared" si="25"/>
        <v>0</v>
      </c>
      <c r="X20" s="45">
        <f t="shared" si="26"/>
        <v>0</v>
      </c>
      <c r="Y20" s="46" t="s">
        <v>0</v>
      </c>
      <c r="Z20" s="39">
        <v>1</v>
      </c>
      <c r="AA20" s="47">
        <f t="shared" si="27"/>
        <v>0</v>
      </c>
      <c r="AB20" s="39">
        <v>1</v>
      </c>
      <c r="AC20" s="47">
        <f t="shared" si="28"/>
        <v>0</v>
      </c>
      <c r="AD20" s="39">
        <v>1</v>
      </c>
      <c r="AE20" s="47">
        <f t="shared" si="29"/>
        <v>0</v>
      </c>
      <c r="AF20" s="184">
        <f t="shared" si="30"/>
        <v>0</v>
      </c>
      <c r="AG20" s="49">
        <f t="shared" si="8"/>
        <v>0</v>
      </c>
      <c r="AH20" s="50">
        <f t="shared" si="9"/>
        <v>0</v>
      </c>
      <c r="AI20" s="184">
        <f t="shared" si="31"/>
        <v>0</v>
      </c>
      <c r="AJ20" s="49">
        <f t="shared" si="10"/>
        <v>0</v>
      </c>
      <c r="AK20" s="50">
        <f t="shared" si="11"/>
        <v>0</v>
      </c>
      <c r="AL20" s="62">
        <f t="shared" si="32"/>
        <v>0</v>
      </c>
      <c r="AM20" s="49">
        <f t="shared" si="12"/>
        <v>0</v>
      </c>
      <c r="AN20" s="50">
        <f t="shared" si="13"/>
        <v>0</v>
      </c>
      <c r="AO20" s="62"/>
      <c r="AP20" s="49">
        <f t="shared" si="14"/>
        <v>0</v>
      </c>
      <c r="AQ20" s="50">
        <f t="shared" si="15"/>
        <v>0</v>
      </c>
      <c r="AR20" s="62"/>
      <c r="AS20" s="49">
        <f t="shared" si="16"/>
        <v>0</v>
      </c>
      <c r="AT20" s="50">
        <f t="shared" si="17"/>
        <v>0</v>
      </c>
      <c r="AU20" s="62">
        <f t="shared" si="33"/>
        <v>0</v>
      </c>
      <c r="AV20" s="49">
        <f t="shared" si="18"/>
        <v>0</v>
      </c>
      <c r="AW20" s="50">
        <f t="shared" si="19"/>
        <v>0</v>
      </c>
      <c r="AX20" s="62"/>
      <c r="AY20" s="49">
        <f t="shared" si="20"/>
        <v>0</v>
      </c>
      <c r="AZ20" s="50">
        <f t="shared" si="21"/>
        <v>0</v>
      </c>
      <c r="BA20" s="51">
        <f t="shared" si="34"/>
        <v>0</v>
      </c>
    </row>
    <row r="21" spans="1:53">
      <c r="A21" s="32"/>
      <c r="B21" s="61"/>
      <c r="C21" s="33"/>
      <c r="D21" s="34"/>
      <c r="E21" s="35"/>
      <c r="F21" s="36"/>
      <c r="G21" s="72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22"/>
        <v>0</v>
      </c>
      <c r="L21" s="38">
        <f t="shared" si="1"/>
        <v>0</v>
      </c>
      <c r="M21" s="38">
        <f t="shared" si="2"/>
        <v>0</v>
      </c>
      <c r="N21" s="38">
        <f t="shared" si="3"/>
        <v>0</v>
      </c>
      <c r="O21" s="38">
        <f t="shared" si="4"/>
        <v>0</v>
      </c>
      <c r="P21" s="38">
        <f t="shared" si="5"/>
        <v>0</v>
      </c>
      <c r="Q21" s="39">
        <v>1</v>
      </c>
      <c r="R21" s="40">
        <f t="shared" si="6"/>
        <v>0</v>
      </c>
      <c r="S21" s="39">
        <v>1</v>
      </c>
      <c r="T21" s="41">
        <f t="shared" si="7"/>
        <v>0</v>
      </c>
      <c r="U21" s="42">
        <f t="shared" si="23"/>
        <v>0</v>
      </c>
      <c r="V21" s="43">
        <f t="shared" si="24"/>
        <v>0</v>
      </c>
      <c r="W21" s="44">
        <f t="shared" si="25"/>
        <v>0</v>
      </c>
      <c r="X21" s="45">
        <f t="shared" si="26"/>
        <v>0</v>
      </c>
      <c r="Y21" s="46" t="s">
        <v>0</v>
      </c>
      <c r="Z21" s="39">
        <v>1</v>
      </c>
      <c r="AA21" s="47">
        <f t="shared" si="27"/>
        <v>0</v>
      </c>
      <c r="AB21" s="39">
        <v>1</v>
      </c>
      <c r="AC21" s="47">
        <f t="shared" si="28"/>
        <v>0</v>
      </c>
      <c r="AD21" s="39">
        <v>1</v>
      </c>
      <c r="AE21" s="47">
        <f t="shared" si="29"/>
        <v>0</v>
      </c>
      <c r="AF21" s="184">
        <f t="shared" si="30"/>
        <v>0</v>
      </c>
      <c r="AG21" s="49">
        <f t="shared" si="8"/>
        <v>0</v>
      </c>
      <c r="AH21" s="50">
        <f t="shared" si="9"/>
        <v>0</v>
      </c>
      <c r="AI21" s="184">
        <f t="shared" si="31"/>
        <v>0</v>
      </c>
      <c r="AJ21" s="49">
        <f t="shared" si="10"/>
        <v>0</v>
      </c>
      <c r="AK21" s="50">
        <f t="shared" si="11"/>
        <v>0</v>
      </c>
      <c r="AL21" s="62">
        <f t="shared" si="32"/>
        <v>0</v>
      </c>
      <c r="AM21" s="49">
        <f t="shared" si="12"/>
        <v>0</v>
      </c>
      <c r="AN21" s="50">
        <f t="shared" si="13"/>
        <v>0</v>
      </c>
      <c r="AO21" s="62"/>
      <c r="AP21" s="49">
        <f t="shared" si="14"/>
        <v>0</v>
      </c>
      <c r="AQ21" s="50">
        <f t="shared" si="15"/>
        <v>0</v>
      </c>
      <c r="AR21" s="62"/>
      <c r="AS21" s="49">
        <f t="shared" si="16"/>
        <v>0</v>
      </c>
      <c r="AT21" s="50">
        <f t="shared" si="17"/>
        <v>0</v>
      </c>
      <c r="AU21" s="62">
        <f t="shared" si="33"/>
        <v>0</v>
      </c>
      <c r="AV21" s="49">
        <f t="shared" si="18"/>
        <v>0</v>
      </c>
      <c r="AW21" s="50">
        <f t="shared" si="19"/>
        <v>0</v>
      </c>
      <c r="AX21" s="62"/>
      <c r="AY21" s="49">
        <f t="shared" si="20"/>
        <v>0</v>
      </c>
      <c r="AZ21" s="50">
        <f t="shared" si="21"/>
        <v>0</v>
      </c>
      <c r="BA21" s="51">
        <f t="shared" si="34"/>
        <v>0</v>
      </c>
    </row>
    <row r="22" spans="1:53">
      <c r="A22" s="32"/>
      <c r="B22" s="61"/>
      <c r="C22" s="33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22"/>
        <v>0</v>
      </c>
      <c r="L22" s="38">
        <f t="shared" si="1"/>
        <v>0</v>
      </c>
      <c r="M22" s="38">
        <f t="shared" si="2"/>
        <v>0</v>
      </c>
      <c r="N22" s="38">
        <f t="shared" si="3"/>
        <v>0</v>
      </c>
      <c r="O22" s="38">
        <f t="shared" si="4"/>
        <v>0</v>
      </c>
      <c r="P22" s="38">
        <f t="shared" si="5"/>
        <v>0</v>
      </c>
      <c r="Q22" s="39">
        <v>1</v>
      </c>
      <c r="R22" s="40">
        <f t="shared" si="6"/>
        <v>0</v>
      </c>
      <c r="S22" s="39">
        <v>1</v>
      </c>
      <c r="T22" s="41">
        <f t="shared" si="7"/>
        <v>0</v>
      </c>
      <c r="U22" s="42">
        <f t="shared" si="23"/>
        <v>0</v>
      </c>
      <c r="V22" s="43">
        <f t="shared" si="24"/>
        <v>0</v>
      </c>
      <c r="W22" s="44">
        <f t="shared" si="25"/>
        <v>0</v>
      </c>
      <c r="X22" s="45">
        <f t="shared" si="26"/>
        <v>0</v>
      </c>
      <c r="Y22" s="46" t="s">
        <v>0</v>
      </c>
      <c r="Z22" s="39">
        <v>1</v>
      </c>
      <c r="AA22" s="47">
        <f t="shared" si="27"/>
        <v>0</v>
      </c>
      <c r="AB22" s="39">
        <v>1</v>
      </c>
      <c r="AC22" s="47">
        <f t="shared" si="28"/>
        <v>0</v>
      </c>
      <c r="AD22" s="39">
        <v>1</v>
      </c>
      <c r="AE22" s="47">
        <f t="shared" si="29"/>
        <v>0</v>
      </c>
      <c r="AF22" s="184">
        <f t="shared" si="30"/>
        <v>0</v>
      </c>
      <c r="AG22" s="49">
        <f t="shared" si="8"/>
        <v>0</v>
      </c>
      <c r="AH22" s="50">
        <f t="shared" si="9"/>
        <v>0</v>
      </c>
      <c r="AI22" s="184">
        <f t="shared" si="31"/>
        <v>0</v>
      </c>
      <c r="AJ22" s="49">
        <f t="shared" si="10"/>
        <v>0</v>
      </c>
      <c r="AK22" s="50">
        <f t="shared" si="11"/>
        <v>0</v>
      </c>
      <c r="AL22" s="62">
        <f t="shared" si="32"/>
        <v>0</v>
      </c>
      <c r="AM22" s="49">
        <f t="shared" si="12"/>
        <v>0</v>
      </c>
      <c r="AN22" s="50">
        <f t="shared" si="13"/>
        <v>0</v>
      </c>
      <c r="AO22" s="62"/>
      <c r="AP22" s="49">
        <f t="shared" si="14"/>
        <v>0</v>
      </c>
      <c r="AQ22" s="50">
        <f t="shared" si="15"/>
        <v>0</v>
      </c>
      <c r="AR22" s="62"/>
      <c r="AS22" s="49">
        <f t="shared" si="16"/>
        <v>0</v>
      </c>
      <c r="AT22" s="50">
        <f t="shared" si="17"/>
        <v>0</v>
      </c>
      <c r="AU22" s="62">
        <f t="shared" si="33"/>
        <v>0</v>
      </c>
      <c r="AV22" s="49">
        <f t="shared" si="18"/>
        <v>0</v>
      </c>
      <c r="AW22" s="50">
        <f t="shared" si="19"/>
        <v>0</v>
      </c>
      <c r="AX22" s="62"/>
      <c r="AY22" s="49">
        <f t="shared" si="20"/>
        <v>0</v>
      </c>
      <c r="AZ22" s="50">
        <f t="shared" si="21"/>
        <v>0</v>
      </c>
      <c r="BA22" s="51">
        <f t="shared" si="34"/>
        <v>0</v>
      </c>
    </row>
    <row r="23" spans="1:53">
      <c r="A23" s="32"/>
      <c r="B23" s="61"/>
      <c r="C23" s="33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22"/>
        <v>0</v>
      </c>
      <c r="L23" s="38">
        <f t="shared" si="1"/>
        <v>0</v>
      </c>
      <c r="M23" s="38">
        <f t="shared" si="2"/>
        <v>0</v>
      </c>
      <c r="N23" s="38">
        <f t="shared" si="3"/>
        <v>0</v>
      </c>
      <c r="O23" s="38">
        <f t="shared" si="4"/>
        <v>0</v>
      </c>
      <c r="P23" s="38">
        <f t="shared" si="5"/>
        <v>0</v>
      </c>
      <c r="Q23" s="39">
        <v>1</v>
      </c>
      <c r="R23" s="40">
        <f t="shared" si="6"/>
        <v>0</v>
      </c>
      <c r="S23" s="39">
        <v>1</v>
      </c>
      <c r="T23" s="41">
        <f t="shared" si="7"/>
        <v>0</v>
      </c>
      <c r="U23" s="42">
        <f t="shared" si="23"/>
        <v>0</v>
      </c>
      <c r="V23" s="43">
        <f t="shared" si="24"/>
        <v>0</v>
      </c>
      <c r="W23" s="44">
        <f t="shared" si="25"/>
        <v>0</v>
      </c>
      <c r="X23" s="45">
        <f t="shared" si="26"/>
        <v>0</v>
      </c>
      <c r="Y23" s="46" t="s">
        <v>0</v>
      </c>
      <c r="Z23" s="39">
        <v>1</v>
      </c>
      <c r="AA23" s="47">
        <f t="shared" si="27"/>
        <v>0</v>
      </c>
      <c r="AB23" s="39">
        <v>1</v>
      </c>
      <c r="AC23" s="47">
        <f t="shared" si="28"/>
        <v>0</v>
      </c>
      <c r="AD23" s="39">
        <v>1</v>
      </c>
      <c r="AE23" s="47">
        <f t="shared" si="29"/>
        <v>0</v>
      </c>
      <c r="AF23" s="184">
        <f t="shared" si="30"/>
        <v>0</v>
      </c>
      <c r="AG23" s="49">
        <f t="shared" si="8"/>
        <v>0</v>
      </c>
      <c r="AH23" s="50">
        <f t="shared" si="9"/>
        <v>0</v>
      </c>
      <c r="AI23" s="184">
        <f t="shared" si="31"/>
        <v>0</v>
      </c>
      <c r="AJ23" s="49">
        <f t="shared" si="10"/>
        <v>0</v>
      </c>
      <c r="AK23" s="50">
        <f t="shared" si="11"/>
        <v>0</v>
      </c>
      <c r="AL23" s="62">
        <f t="shared" si="32"/>
        <v>0</v>
      </c>
      <c r="AM23" s="49">
        <f t="shared" si="12"/>
        <v>0</v>
      </c>
      <c r="AN23" s="50">
        <f t="shared" si="13"/>
        <v>0</v>
      </c>
      <c r="AO23" s="62"/>
      <c r="AP23" s="49">
        <f t="shared" si="14"/>
        <v>0</v>
      </c>
      <c r="AQ23" s="50">
        <f t="shared" si="15"/>
        <v>0</v>
      </c>
      <c r="AR23" s="62"/>
      <c r="AS23" s="49">
        <f t="shared" si="16"/>
        <v>0</v>
      </c>
      <c r="AT23" s="50">
        <f t="shared" si="17"/>
        <v>0</v>
      </c>
      <c r="AU23" s="62">
        <f t="shared" si="33"/>
        <v>0</v>
      </c>
      <c r="AV23" s="49">
        <f t="shared" si="18"/>
        <v>0</v>
      </c>
      <c r="AW23" s="50">
        <f t="shared" si="19"/>
        <v>0</v>
      </c>
      <c r="AX23" s="62"/>
      <c r="AY23" s="49">
        <f t="shared" si="20"/>
        <v>0</v>
      </c>
      <c r="AZ23" s="50">
        <f t="shared" si="21"/>
        <v>0</v>
      </c>
      <c r="BA23" s="51">
        <f t="shared" si="34"/>
        <v>0</v>
      </c>
    </row>
    <row r="24" spans="1:53">
      <c r="A24" s="32"/>
      <c r="B24" s="61"/>
      <c r="C24" s="33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22"/>
        <v>0</v>
      </c>
      <c r="L24" s="38">
        <f t="shared" si="1"/>
        <v>0</v>
      </c>
      <c r="M24" s="38">
        <f t="shared" si="2"/>
        <v>0</v>
      </c>
      <c r="N24" s="38">
        <f t="shared" si="3"/>
        <v>0</v>
      </c>
      <c r="O24" s="38">
        <f t="shared" si="4"/>
        <v>0</v>
      </c>
      <c r="P24" s="38">
        <f t="shared" si="5"/>
        <v>0</v>
      </c>
      <c r="Q24" s="39">
        <v>1</v>
      </c>
      <c r="R24" s="40">
        <f t="shared" si="6"/>
        <v>0</v>
      </c>
      <c r="S24" s="39">
        <v>1</v>
      </c>
      <c r="T24" s="41">
        <f t="shared" si="7"/>
        <v>0</v>
      </c>
      <c r="U24" s="42">
        <f t="shared" si="23"/>
        <v>0</v>
      </c>
      <c r="V24" s="43">
        <f t="shared" si="24"/>
        <v>0</v>
      </c>
      <c r="W24" s="44">
        <f t="shared" si="25"/>
        <v>0</v>
      </c>
      <c r="X24" s="45">
        <f t="shared" si="26"/>
        <v>0</v>
      </c>
      <c r="Y24" s="46" t="s">
        <v>0</v>
      </c>
      <c r="Z24" s="39">
        <v>1</v>
      </c>
      <c r="AA24" s="47">
        <f t="shared" si="27"/>
        <v>0</v>
      </c>
      <c r="AB24" s="39">
        <v>1</v>
      </c>
      <c r="AC24" s="47">
        <f t="shared" si="28"/>
        <v>0</v>
      </c>
      <c r="AD24" s="39">
        <v>1</v>
      </c>
      <c r="AE24" s="47">
        <f t="shared" si="29"/>
        <v>0</v>
      </c>
      <c r="AF24" s="184">
        <f t="shared" si="30"/>
        <v>0</v>
      </c>
      <c r="AG24" s="49">
        <f t="shared" si="8"/>
        <v>0</v>
      </c>
      <c r="AH24" s="50">
        <f t="shared" si="9"/>
        <v>0</v>
      </c>
      <c r="AI24" s="184">
        <f t="shared" si="31"/>
        <v>0</v>
      </c>
      <c r="AJ24" s="49">
        <f t="shared" si="10"/>
        <v>0</v>
      </c>
      <c r="AK24" s="50">
        <f t="shared" si="11"/>
        <v>0</v>
      </c>
      <c r="AL24" s="62">
        <f t="shared" si="32"/>
        <v>0</v>
      </c>
      <c r="AM24" s="49">
        <f t="shared" si="12"/>
        <v>0</v>
      </c>
      <c r="AN24" s="50">
        <f t="shared" si="13"/>
        <v>0</v>
      </c>
      <c r="AO24" s="62"/>
      <c r="AP24" s="49">
        <f t="shared" si="14"/>
        <v>0</v>
      </c>
      <c r="AQ24" s="50">
        <f t="shared" si="15"/>
        <v>0</v>
      </c>
      <c r="AR24" s="62"/>
      <c r="AS24" s="49">
        <f t="shared" si="16"/>
        <v>0</v>
      </c>
      <c r="AT24" s="50">
        <f t="shared" si="17"/>
        <v>0</v>
      </c>
      <c r="AU24" s="62">
        <f t="shared" si="33"/>
        <v>0</v>
      </c>
      <c r="AV24" s="49">
        <f t="shared" si="18"/>
        <v>0</v>
      </c>
      <c r="AW24" s="50">
        <f t="shared" si="19"/>
        <v>0</v>
      </c>
      <c r="AX24" s="62"/>
      <c r="AY24" s="49">
        <f t="shared" si="20"/>
        <v>0</v>
      </c>
      <c r="AZ24" s="50">
        <f t="shared" si="21"/>
        <v>0</v>
      </c>
      <c r="BA24" s="51">
        <f t="shared" si="34"/>
        <v>0</v>
      </c>
    </row>
    <row r="25" spans="1:53">
      <c r="A25" s="32"/>
      <c r="B25" s="61"/>
      <c r="C25" s="33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22"/>
        <v>0</v>
      </c>
      <c r="L25" s="38">
        <f t="shared" si="1"/>
        <v>0</v>
      </c>
      <c r="M25" s="38">
        <f t="shared" si="2"/>
        <v>0</v>
      </c>
      <c r="N25" s="38">
        <f t="shared" si="3"/>
        <v>0</v>
      </c>
      <c r="O25" s="38">
        <f t="shared" si="4"/>
        <v>0</v>
      </c>
      <c r="P25" s="38">
        <f t="shared" si="5"/>
        <v>0</v>
      </c>
      <c r="Q25" s="39">
        <v>1</v>
      </c>
      <c r="R25" s="40">
        <f t="shared" si="6"/>
        <v>0</v>
      </c>
      <c r="S25" s="39">
        <v>1</v>
      </c>
      <c r="T25" s="41">
        <f t="shared" si="7"/>
        <v>0</v>
      </c>
      <c r="U25" s="42">
        <f t="shared" si="23"/>
        <v>0</v>
      </c>
      <c r="V25" s="43">
        <f t="shared" si="24"/>
        <v>0</v>
      </c>
      <c r="W25" s="44">
        <f t="shared" si="25"/>
        <v>0</v>
      </c>
      <c r="X25" s="45">
        <f t="shared" si="26"/>
        <v>0</v>
      </c>
      <c r="Y25" s="46" t="s">
        <v>0</v>
      </c>
      <c r="Z25" s="39">
        <v>1</v>
      </c>
      <c r="AA25" s="47">
        <f t="shared" si="27"/>
        <v>0</v>
      </c>
      <c r="AB25" s="39">
        <v>1</v>
      </c>
      <c r="AC25" s="47">
        <f t="shared" si="28"/>
        <v>0</v>
      </c>
      <c r="AD25" s="39">
        <v>1</v>
      </c>
      <c r="AE25" s="47">
        <f t="shared" si="29"/>
        <v>0</v>
      </c>
      <c r="AF25" s="184">
        <f t="shared" si="30"/>
        <v>0</v>
      </c>
      <c r="AG25" s="49">
        <f t="shared" si="8"/>
        <v>0</v>
      </c>
      <c r="AH25" s="50">
        <f t="shared" si="9"/>
        <v>0</v>
      </c>
      <c r="AI25" s="184">
        <f t="shared" si="31"/>
        <v>0</v>
      </c>
      <c r="AJ25" s="49">
        <f t="shared" si="10"/>
        <v>0</v>
      </c>
      <c r="AK25" s="50">
        <f t="shared" si="11"/>
        <v>0</v>
      </c>
      <c r="AL25" s="62">
        <f t="shared" si="32"/>
        <v>0</v>
      </c>
      <c r="AM25" s="49">
        <f t="shared" si="12"/>
        <v>0</v>
      </c>
      <c r="AN25" s="50">
        <f t="shared" si="13"/>
        <v>0</v>
      </c>
      <c r="AO25" s="62"/>
      <c r="AP25" s="49">
        <f t="shared" si="14"/>
        <v>0</v>
      </c>
      <c r="AQ25" s="50">
        <f t="shared" si="15"/>
        <v>0</v>
      </c>
      <c r="AR25" s="62"/>
      <c r="AS25" s="49">
        <f t="shared" si="16"/>
        <v>0</v>
      </c>
      <c r="AT25" s="50">
        <f t="shared" si="17"/>
        <v>0</v>
      </c>
      <c r="AU25" s="62">
        <f t="shared" si="33"/>
        <v>0</v>
      </c>
      <c r="AV25" s="49">
        <f t="shared" si="18"/>
        <v>0</v>
      </c>
      <c r="AW25" s="50">
        <f t="shared" si="19"/>
        <v>0</v>
      </c>
      <c r="AX25" s="62"/>
      <c r="AY25" s="49">
        <f t="shared" si="20"/>
        <v>0</v>
      </c>
      <c r="AZ25" s="50">
        <f t="shared" si="21"/>
        <v>0</v>
      </c>
      <c r="BA25" s="51">
        <f t="shared" si="34"/>
        <v>0</v>
      </c>
    </row>
    <row r="26" spans="1:53">
      <c r="A26" s="32"/>
      <c r="B26" s="61"/>
      <c r="C26" s="33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22"/>
        <v>0</v>
      </c>
      <c r="L26" s="38">
        <f t="shared" si="1"/>
        <v>0</v>
      </c>
      <c r="M26" s="38">
        <f t="shared" si="2"/>
        <v>0</v>
      </c>
      <c r="N26" s="38">
        <f t="shared" si="3"/>
        <v>0</v>
      </c>
      <c r="O26" s="38">
        <f t="shared" si="4"/>
        <v>0</v>
      </c>
      <c r="P26" s="38">
        <f t="shared" si="5"/>
        <v>0</v>
      </c>
      <c r="Q26" s="39">
        <v>1</v>
      </c>
      <c r="R26" s="40">
        <f t="shared" si="6"/>
        <v>0</v>
      </c>
      <c r="S26" s="39">
        <v>1</v>
      </c>
      <c r="T26" s="41">
        <f t="shared" si="7"/>
        <v>0</v>
      </c>
      <c r="U26" s="42">
        <f t="shared" si="23"/>
        <v>0</v>
      </c>
      <c r="V26" s="43">
        <f t="shared" si="24"/>
        <v>0</v>
      </c>
      <c r="W26" s="44">
        <f t="shared" si="25"/>
        <v>0</v>
      </c>
      <c r="X26" s="45">
        <f t="shared" si="26"/>
        <v>0</v>
      </c>
      <c r="Y26" s="46" t="s">
        <v>78</v>
      </c>
      <c r="Z26" s="39">
        <v>1</v>
      </c>
      <c r="AA26" s="47">
        <f t="shared" si="27"/>
        <v>0</v>
      </c>
      <c r="AB26" s="39">
        <v>1</v>
      </c>
      <c r="AC26" s="47">
        <f t="shared" si="28"/>
        <v>0</v>
      </c>
      <c r="AD26" s="39">
        <v>1</v>
      </c>
      <c r="AE26" s="47">
        <f t="shared" si="29"/>
        <v>0</v>
      </c>
      <c r="AF26" s="184">
        <f t="shared" si="30"/>
        <v>0</v>
      </c>
      <c r="AG26" s="49">
        <f t="shared" si="8"/>
        <v>0</v>
      </c>
      <c r="AH26" s="50">
        <f t="shared" si="9"/>
        <v>0</v>
      </c>
      <c r="AI26" s="184">
        <f t="shared" si="31"/>
        <v>0</v>
      </c>
      <c r="AJ26" s="49">
        <f t="shared" si="10"/>
        <v>0</v>
      </c>
      <c r="AK26" s="50">
        <f t="shared" si="11"/>
        <v>0</v>
      </c>
      <c r="AL26" s="62">
        <f t="shared" si="32"/>
        <v>0</v>
      </c>
      <c r="AM26" s="49">
        <f t="shared" si="12"/>
        <v>0</v>
      </c>
      <c r="AN26" s="50">
        <f t="shared" si="13"/>
        <v>0</v>
      </c>
      <c r="AO26" s="62"/>
      <c r="AP26" s="49">
        <f t="shared" si="14"/>
        <v>0</v>
      </c>
      <c r="AQ26" s="50">
        <f t="shared" si="15"/>
        <v>0</v>
      </c>
      <c r="AR26" s="62"/>
      <c r="AS26" s="49">
        <f t="shared" si="16"/>
        <v>0</v>
      </c>
      <c r="AT26" s="50">
        <f t="shared" si="17"/>
        <v>0</v>
      </c>
      <c r="AU26" s="62">
        <f t="shared" si="33"/>
        <v>0</v>
      </c>
      <c r="AV26" s="49">
        <f t="shared" si="18"/>
        <v>0</v>
      </c>
      <c r="AW26" s="50">
        <f t="shared" si="19"/>
        <v>0</v>
      </c>
      <c r="AX26" s="62"/>
      <c r="AY26" s="49">
        <f t="shared" si="20"/>
        <v>0</v>
      </c>
      <c r="AZ26" s="50">
        <f t="shared" si="21"/>
        <v>0</v>
      </c>
      <c r="BA26" s="51">
        <f t="shared" si="34"/>
        <v>0</v>
      </c>
    </row>
    <row r="27" spans="1:53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ref="K27:K43" si="35">IF(G27=0,"0",F27/G27)</f>
        <v>0</v>
      </c>
      <c r="L27" s="38">
        <f t="shared" si="1"/>
        <v>0</v>
      </c>
      <c r="M27" s="38">
        <f t="shared" si="2"/>
        <v>0</v>
      </c>
      <c r="N27" s="38">
        <f t="shared" si="3"/>
        <v>0</v>
      </c>
      <c r="O27" s="38">
        <f t="shared" si="4"/>
        <v>0</v>
      </c>
      <c r="P27" s="38">
        <f t="shared" si="5"/>
        <v>0</v>
      </c>
      <c r="Q27" s="39">
        <v>1</v>
      </c>
      <c r="R27" s="40">
        <f t="shared" si="6"/>
        <v>0</v>
      </c>
      <c r="S27" s="39">
        <v>1</v>
      </c>
      <c r="T27" s="41">
        <f t="shared" si="7"/>
        <v>0</v>
      </c>
      <c r="U27" s="42">
        <f t="shared" ref="U27:U43" si="36">SUM(+L27+M27+N27+O27+P27+R27+T27)</f>
        <v>0</v>
      </c>
      <c r="V27" s="43">
        <f t="shared" ref="V27:V43" si="37">+U27*4.345</f>
        <v>0</v>
      </c>
      <c r="W27" s="44">
        <f t="shared" ref="W27:W43" si="38">IF(V27="","",$W$4*V27)</f>
        <v>0</v>
      </c>
      <c r="X27" s="45">
        <f t="shared" ref="X27:X43" si="39">ROUND(J27/4.3452380952381,1)</f>
        <v>0</v>
      </c>
      <c r="Y27" s="46" t="s">
        <v>0</v>
      </c>
      <c r="Z27" s="39">
        <v>1</v>
      </c>
      <c r="AA27" s="47">
        <f t="shared" ref="AA27:AA43" si="40">+IF($Y27="M",$U27,IF($Y27="MT",$U27/2,IF(Y27="MN",$U27/2,IF($Y27="MTN",$U27/3,0))))*Z27</f>
        <v>0</v>
      </c>
      <c r="AB27" s="39">
        <v>1</v>
      </c>
      <c r="AC27" s="47">
        <f t="shared" ref="AC27:AC43" si="41">+IF($Y27="T",$U27,IF($Y27="MT",$U27/2,IF($Y27="TN",$U27/2,IF($Y27="MTN",$U27/3,0))))*AB27</f>
        <v>0</v>
      </c>
      <c r="AD27" s="39">
        <v>1</v>
      </c>
      <c r="AE27" s="47">
        <f t="shared" ref="AE27:AE43" si="42">+IF($Y27="N",$U27,IF($Y27="MN",$U27/2,IF($Y27="TN",$U27/2,IF($Y27="MTN",$U27/3,0))))*AD27</f>
        <v>0</v>
      </c>
      <c r="AF27" s="184">
        <f t="shared" si="30"/>
        <v>0</v>
      </c>
      <c r="AG27" s="49">
        <f t="shared" si="8"/>
        <v>0</v>
      </c>
      <c r="AH27" s="50">
        <f t="shared" si="9"/>
        <v>0</v>
      </c>
      <c r="AI27" s="184">
        <f t="shared" si="31"/>
        <v>0</v>
      </c>
      <c r="AJ27" s="49">
        <f t="shared" si="10"/>
        <v>0</v>
      </c>
      <c r="AK27" s="50">
        <f t="shared" si="11"/>
        <v>0</v>
      </c>
      <c r="AL27" s="62">
        <f t="shared" si="32"/>
        <v>0</v>
      </c>
      <c r="AM27" s="49">
        <f t="shared" si="12"/>
        <v>0</v>
      </c>
      <c r="AN27" s="50">
        <f t="shared" si="13"/>
        <v>0</v>
      </c>
      <c r="AO27" s="62"/>
      <c r="AP27" s="49">
        <f t="shared" si="14"/>
        <v>0</v>
      </c>
      <c r="AQ27" s="50">
        <f t="shared" si="15"/>
        <v>0</v>
      </c>
      <c r="AR27" s="62"/>
      <c r="AS27" s="49">
        <f t="shared" si="16"/>
        <v>0</v>
      </c>
      <c r="AT27" s="50">
        <f t="shared" si="17"/>
        <v>0</v>
      </c>
      <c r="AU27" s="62">
        <f t="shared" si="33"/>
        <v>0</v>
      </c>
      <c r="AV27" s="49">
        <f t="shared" si="18"/>
        <v>0</v>
      </c>
      <c r="AW27" s="50">
        <f t="shared" si="19"/>
        <v>0</v>
      </c>
      <c r="AX27" s="62"/>
      <c r="AY27" s="49">
        <f t="shared" si="20"/>
        <v>0</v>
      </c>
      <c r="AZ27" s="50">
        <f t="shared" si="21"/>
        <v>0</v>
      </c>
      <c r="BA27" s="51">
        <f t="shared" ref="BA27:BA43" si="43">+AH27+AK27+AN27+AQ27+AT27+AW27+AZ27</f>
        <v>0</v>
      </c>
    </row>
    <row r="28" spans="1:53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35"/>
        <v>0</v>
      </c>
      <c r="L28" s="38">
        <f t="shared" si="1"/>
        <v>0</v>
      </c>
      <c r="M28" s="38">
        <f t="shared" si="2"/>
        <v>0</v>
      </c>
      <c r="N28" s="38">
        <f t="shared" si="3"/>
        <v>0</v>
      </c>
      <c r="O28" s="38">
        <f t="shared" si="4"/>
        <v>0</v>
      </c>
      <c r="P28" s="38">
        <f t="shared" si="5"/>
        <v>0</v>
      </c>
      <c r="Q28" s="39">
        <v>1</v>
      </c>
      <c r="R28" s="40">
        <f t="shared" si="6"/>
        <v>0</v>
      </c>
      <c r="S28" s="39">
        <v>1</v>
      </c>
      <c r="T28" s="41">
        <f t="shared" si="7"/>
        <v>0</v>
      </c>
      <c r="U28" s="42">
        <f t="shared" si="36"/>
        <v>0</v>
      </c>
      <c r="V28" s="43">
        <f t="shared" si="37"/>
        <v>0</v>
      </c>
      <c r="W28" s="44">
        <f t="shared" si="38"/>
        <v>0</v>
      </c>
      <c r="X28" s="45">
        <f t="shared" si="39"/>
        <v>0</v>
      </c>
      <c r="Y28" s="46" t="s">
        <v>0</v>
      </c>
      <c r="Z28" s="39">
        <v>1</v>
      </c>
      <c r="AA28" s="47">
        <f t="shared" si="40"/>
        <v>0</v>
      </c>
      <c r="AB28" s="39">
        <v>1</v>
      </c>
      <c r="AC28" s="47">
        <f t="shared" si="41"/>
        <v>0</v>
      </c>
      <c r="AD28" s="39">
        <v>1</v>
      </c>
      <c r="AE28" s="47">
        <f t="shared" si="42"/>
        <v>0</v>
      </c>
      <c r="AF28" s="184">
        <f t="shared" si="30"/>
        <v>0</v>
      </c>
      <c r="AG28" s="49">
        <f t="shared" si="8"/>
        <v>0</v>
      </c>
      <c r="AH28" s="50">
        <f t="shared" si="9"/>
        <v>0</v>
      </c>
      <c r="AI28" s="184">
        <f t="shared" si="31"/>
        <v>0</v>
      </c>
      <c r="AJ28" s="49">
        <f t="shared" si="10"/>
        <v>0</v>
      </c>
      <c r="AK28" s="50">
        <f t="shared" si="11"/>
        <v>0</v>
      </c>
      <c r="AL28" s="62">
        <f t="shared" si="32"/>
        <v>0</v>
      </c>
      <c r="AM28" s="49">
        <f t="shared" si="12"/>
        <v>0</v>
      </c>
      <c r="AN28" s="50">
        <f t="shared" si="13"/>
        <v>0</v>
      </c>
      <c r="AO28" s="62"/>
      <c r="AP28" s="49">
        <f t="shared" si="14"/>
        <v>0</v>
      </c>
      <c r="AQ28" s="50">
        <f t="shared" si="15"/>
        <v>0</v>
      </c>
      <c r="AR28" s="62"/>
      <c r="AS28" s="49">
        <f t="shared" si="16"/>
        <v>0</v>
      </c>
      <c r="AT28" s="50">
        <f t="shared" si="17"/>
        <v>0</v>
      </c>
      <c r="AU28" s="62">
        <f t="shared" si="33"/>
        <v>0</v>
      </c>
      <c r="AV28" s="49">
        <f t="shared" si="18"/>
        <v>0</v>
      </c>
      <c r="AW28" s="50">
        <f t="shared" si="19"/>
        <v>0</v>
      </c>
      <c r="AX28" s="62"/>
      <c r="AY28" s="49">
        <f t="shared" si="20"/>
        <v>0</v>
      </c>
      <c r="AZ28" s="50">
        <f t="shared" si="21"/>
        <v>0</v>
      </c>
      <c r="BA28" s="51">
        <f t="shared" si="43"/>
        <v>0</v>
      </c>
    </row>
    <row r="29" spans="1:53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5"/>
        <v>0</v>
      </c>
      <c r="L29" s="38">
        <f t="shared" si="1"/>
        <v>0</v>
      </c>
      <c r="M29" s="38">
        <f t="shared" si="2"/>
        <v>0</v>
      </c>
      <c r="N29" s="38">
        <f t="shared" si="3"/>
        <v>0</v>
      </c>
      <c r="O29" s="38">
        <f t="shared" si="4"/>
        <v>0</v>
      </c>
      <c r="P29" s="38">
        <f t="shared" si="5"/>
        <v>0</v>
      </c>
      <c r="Q29" s="39">
        <v>1</v>
      </c>
      <c r="R29" s="40">
        <f t="shared" si="6"/>
        <v>0</v>
      </c>
      <c r="S29" s="39">
        <v>1</v>
      </c>
      <c r="T29" s="41">
        <f t="shared" si="7"/>
        <v>0</v>
      </c>
      <c r="U29" s="42">
        <f t="shared" si="36"/>
        <v>0</v>
      </c>
      <c r="V29" s="43">
        <f t="shared" si="37"/>
        <v>0</v>
      </c>
      <c r="W29" s="44">
        <f t="shared" si="38"/>
        <v>0</v>
      </c>
      <c r="X29" s="45">
        <f t="shared" si="39"/>
        <v>0</v>
      </c>
      <c r="Y29" s="46" t="s">
        <v>0</v>
      </c>
      <c r="Z29" s="39">
        <v>1</v>
      </c>
      <c r="AA29" s="47">
        <f t="shared" si="40"/>
        <v>0</v>
      </c>
      <c r="AB29" s="39">
        <v>1</v>
      </c>
      <c r="AC29" s="47">
        <f t="shared" si="41"/>
        <v>0</v>
      </c>
      <c r="AD29" s="39">
        <v>1</v>
      </c>
      <c r="AE29" s="47">
        <f t="shared" si="42"/>
        <v>0</v>
      </c>
      <c r="AF29" s="184">
        <f t="shared" si="30"/>
        <v>0</v>
      </c>
      <c r="AG29" s="49">
        <f t="shared" si="8"/>
        <v>0</v>
      </c>
      <c r="AH29" s="50">
        <f t="shared" si="9"/>
        <v>0</v>
      </c>
      <c r="AI29" s="184">
        <f t="shared" si="31"/>
        <v>0</v>
      </c>
      <c r="AJ29" s="49">
        <f t="shared" si="10"/>
        <v>0</v>
      </c>
      <c r="AK29" s="50">
        <f t="shared" si="11"/>
        <v>0</v>
      </c>
      <c r="AL29" s="62">
        <f t="shared" si="32"/>
        <v>0</v>
      </c>
      <c r="AM29" s="49">
        <f t="shared" si="12"/>
        <v>0</v>
      </c>
      <c r="AN29" s="50">
        <f t="shared" si="13"/>
        <v>0</v>
      </c>
      <c r="AO29" s="62"/>
      <c r="AP29" s="49">
        <f t="shared" si="14"/>
        <v>0</v>
      </c>
      <c r="AQ29" s="50">
        <f t="shared" si="15"/>
        <v>0</v>
      </c>
      <c r="AR29" s="62"/>
      <c r="AS29" s="49">
        <f t="shared" si="16"/>
        <v>0</v>
      </c>
      <c r="AT29" s="50">
        <f t="shared" si="17"/>
        <v>0</v>
      </c>
      <c r="AU29" s="62">
        <f t="shared" si="33"/>
        <v>0</v>
      </c>
      <c r="AV29" s="49">
        <f t="shared" si="18"/>
        <v>0</v>
      </c>
      <c r="AW29" s="50">
        <f t="shared" si="19"/>
        <v>0</v>
      </c>
      <c r="AX29" s="62"/>
      <c r="AY29" s="49">
        <f t="shared" si="20"/>
        <v>0</v>
      </c>
      <c r="AZ29" s="50">
        <f t="shared" si="21"/>
        <v>0</v>
      </c>
      <c r="BA29" s="51">
        <f t="shared" si="43"/>
        <v>0</v>
      </c>
    </row>
    <row r="30" spans="1:53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35"/>
        <v>0</v>
      </c>
      <c r="L30" s="38">
        <f t="shared" si="1"/>
        <v>0</v>
      </c>
      <c r="M30" s="38">
        <f t="shared" si="2"/>
        <v>0</v>
      </c>
      <c r="N30" s="38">
        <f t="shared" si="3"/>
        <v>0</v>
      </c>
      <c r="O30" s="38">
        <f t="shared" si="4"/>
        <v>0</v>
      </c>
      <c r="P30" s="38">
        <f t="shared" si="5"/>
        <v>0</v>
      </c>
      <c r="Q30" s="39">
        <v>1</v>
      </c>
      <c r="R30" s="40">
        <f t="shared" si="6"/>
        <v>0</v>
      </c>
      <c r="S30" s="39">
        <v>1</v>
      </c>
      <c r="T30" s="41">
        <f t="shared" si="7"/>
        <v>0</v>
      </c>
      <c r="U30" s="42">
        <f t="shared" si="36"/>
        <v>0</v>
      </c>
      <c r="V30" s="43">
        <f t="shared" si="37"/>
        <v>0</v>
      </c>
      <c r="W30" s="44">
        <f t="shared" si="38"/>
        <v>0</v>
      </c>
      <c r="X30" s="45">
        <f t="shared" si="39"/>
        <v>0</v>
      </c>
      <c r="Y30" s="46" t="s">
        <v>0</v>
      </c>
      <c r="Z30" s="39">
        <v>1</v>
      </c>
      <c r="AA30" s="47">
        <f t="shared" si="40"/>
        <v>0</v>
      </c>
      <c r="AB30" s="39">
        <v>1</v>
      </c>
      <c r="AC30" s="47">
        <f t="shared" si="41"/>
        <v>0</v>
      </c>
      <c r="AD30" s="39">
        <v>1</v>
      </c>
      <c r="AE30" s="47">
        <f t="shared" si="42"/>
        <v>0</v>
      </c>
      <c r="AF30" s="184">
        <f t="shared" si="30"/>
        <v>0</v>
      </c>
      <c r="AG30" s="49">
        <f t="shared" si="8"/>
        <v>0</v>
      </c>
      <c r="AH30" s="50">
        <f t="shared" si="9"/>
        <v>0</v>
      </c>
      <c r="AI30" s="184">
        <f t="shared" si="31"/>
        <v>0</v>
      </c>
      <c r="AJ30" s="49">
        <f t="shared" si="10"/>
        <v>0</v>
      </c>
      <c r="AK30" s="50">
        <f t="shared" si="11"/>
        <v>0</v>
      </c>
      <c r="AL30" s="62">
        <f t="shared" si="32"/>
        <v>0</v>
      </c>
      <c r="AM30" s="49">
        <f t="shared" si="12"/>
        <v>0</v>
      </c>
      <c r="AN30" s="50">
        <f t="shared" si="13"/>
        <v>0</v>
      </c>
      <c r="AO30" s="62"/>
      <c r="AP30" s="49">
        <f t="shared" si="14"/>
        <v>0</v>
      </c>
      <c r="AQ30" s="50">
        <f t="shared" si="15"/>
        <v>0</v>
      </c>
      <c r="AR30" s="62"/>
      <c r="AS30" s="49">
        <f t="shared" si="16"/>
        <v>0</v>
      </c>
      <c r="AT30" s="50">
        <f t="shared" si="17"/>
        <v>0</v>
      </c>
      <c r="AU30" s="62">
        <f t="shared" si="33"/>
        <v>0</v>
      </c>
      <c r="AV30" s="49">
        <f t="shared" si="18"/>
        <v>0</v>
      </c>
      <c r="AW30" s="50">
        <f t="shared" si="19"/>
        <v>0</v>
      </c>
      <c r="AX30" s="62"/>
      <c r="AY30" s="49">
        <f t="shared" si="20"/>
        <v>0</v>
      </c>
      <c r="AZ30" s="50">
        <f t="shared" si="21"/>
        <v>0</v>
      </c>
      <c r="BA30" s="51">
        <f t="shared" si="43"/>
        <v>0</v>
      </c>
    </row>
    <row r="31" spans="1:53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35"/>
        <v>0</v>
      </c>
      <c r="L31" s="38">
        <f t="shared" si="1"/>
        <v>0</v>
      </c>
      <c r="M31" s="38">
        <f t="shared" si="2"/>
        <v>0</v>
      </c>
      <c r="N31" s="38">
        <f t="shared" si="3"/>
        <v>0</v>
      </c>
      <c r="O31" s="38">
        <f t="shared" si="4"/>
        <v>0</v>
      </c>
      <c r="P31" s="38">
        <f t="shared" si="5"/>
        <v>0</v>
      </c>
      <c r="Q31" s="39">
        <v>1</v>
      </c>
      <c r="R31" s="40">
        <f t="shared" si="6"/>
        <v>0</v>
      </c>
      <c r="S31" s="39">
        <v>1</v>
      </c>
      <c r="T31" s="41">
        <f t="shared" si="7"/>
        <v>0</v>
      </c>
      <c r="U31" s="42">
        <f t="shared" si="36"/>
        <v>0</v>
      </c>
      <c r="V31" s="43">
        <f t="shared" si="37"/>
        <v>0</v>
      </c>
      <c r="W31" s="44">
        <f t="shared" si="38"/>
        <v>0</v>
      </c>
      <c r="X31" s="45">
        <f t="shared" si="39"/>
        <v>0</v>
      </c>
      <c r="Y31" s="46" t="s">
        <v>0</v>
      </c>
      <c r="Z31" s="39">
        <v>1</v>
      </c>
      <c r="AA31" s="47">
        <f t="shared" si="40"/>
        <v>0</v>
      </c>
      <c r="AB31" s="39">
        <v>1</v>
      </c>
      <c r="AC31" s="47">
        <f t="shared" si="41"/>
        <v>0</v>
      </c>
      <c r="AD31" s="39">
        <v>1</v>
      </c>
      <c r="AE31" s="47">
        <f t="shared" si="42"/>
        <v>0</v>
      </c>
      <c r="AF31" s="184">
        <f t="shared" si="30"/>
        <v>0</v>
      </c>
      <c r="AG31" s="49">
        <f t="shared" si="8"/>
        <v>0</v>
      </c>
      <c r="AH31" s="50">
        <f t="shared" si="9"/>
        <v>0</v>
      </c>
      <c r="AI31" s="184">
        <f t="shared" si="31"/>
        <v>0</v>
      </c>
      <c r="AJ31" s="49">
        <f t="shared" si="10"/>
        <v>0</v>
      </c>
      <c r="AK31" s="50">
        <f t="shared" si="11"/>
        <v>0</v>
      </c>
      <c r="AL31" s="62">
        <f t="shared" si="32"/>
        <v>0</v>
      </c>
      <c r="AM31" s="49">
        <f t="shared" si="12"/>
        <v>0</v>
      </c>
      <c r="AN31" s="50">
        <f t="shared" si="13"/>
        <v>0</v>
      </c>
      <c r="AO31" s="62"/>
      <c r="AP31" s="49">
        <f t="shared" si="14"/>
        <v>0</v>
      </c>
      <c r="AQ31" s="50">
        <f t="shared" si="15"/>
        <v>0</v>
      </c>
      <c r="AR31" s="62"/>
      <c r="AS31" s="49">
        <f t="shared" si="16"/>
        <v>0</v>
      </c>
      <c r="AT31" s="50">
        <f t="shared" si="17"/>
        <v>0</v>
      </c>
      <c r="AU31" s="62">
        <f t="shared" si="33"/>
        <v>0</v>
      </c>
      <c r="AV31" s="49">
        <f t="shared" si="18"/>
        <v>0</v>
      </c>
      <c r="AW31" s="50">
        <f t="shared" si="19"/>
        <v>0</v>
      </c>
      <c r="AX31" s="62"/>
      <c r="AY31" s="49">
        <f t="shared" si="20"/>
        <v>0</v>
      </c>
      <c r="AZ31" s="50">
        <f t="shared" si="21"/>
        <v>0</v>
      </c>
      <c r="BA31" s="51">
        <f t="shared" si="43"/>
        <v>0</v>
      </c>
    </row>
    <row r="32" spans="1:53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35"/>
        <v>0</v>
      </c>
      <c r="L32" s="38">
        <f t="shared" si="1"/>
        <v>0</v>
      </c>
      <c r="M32" s="38">
        <f t="shared" si="2"/>
        <v>0</v>
      </c>
      <c r="N32" s="38">
        <f t="shared" si="3"/>
        <v>0</v>
      </c>
      <c r="O32" s="38">
        <f t="shared" si="4"/>
        <v>0</v>
      </c>
      <c r="P32" s="38">
        <f t="shared" si="5"/>
        <v>0</v>
      </c>
      <c r="Q32" s="39">
        <v>1</v>
      </c>
      <c r="R32" s="40">
        <f t="shared" si="6"/>
        <v>0</v>
      </c>
      <c r="S32" s="39">
        <v>1</v>
      </c>
      <c r="T32" s="41">
        <f t="shared" si="7"/>
        <v>0</v>
      </c>
      <c r="U32" s="42">
        <f t="shared" si="36"/>
        <v>0</v>
      </c>
      <c r="V32" s="43">
        <f t="shared" si="37"/>
        <v>0</v>
      </c>
      <c r="W32" s="44">
        <f t="shared" si="38"/>
        <v>0</v>
      </c>
      <c r="X32" s="45">
        <f t="shared" si="39"/>
        <v>0</v>
      </c>
      <c r="Y32" s="46" t="s">
        <v>0</v>
      </c>
      <c r="Z32" s="39">
        <v>1</v>
      </c>
      <c r="AA32" s="47">
        <f t="shared" si="40"/>
        <v>0</v>
      </c>
      <c r="AB32" s="39">
        <v>1</v>
      </c>
      <c r="AC32" s="47">
        <f t="shared" si="41"/>
        <v>0</v>
      </c>
      <c r="AD32" s="39">
        <v>1</v>
      </c>
      <c r="AE32" s="47">
        <f t="shared" si="42"/>
        <v>0</v>
      </c>
      <c r="AF32" s="184">
        <f t="shared" si="30"/>
        <v>0</v>
      </c>
      <c r="AG32" s="49">
        <f t="shared" si="8"/>
        <v>0</v>
      </c>
      <c r="AH32" s="50">
        <f t="shared" si="9"/>
        <v>0</v>
      </c>
      <c r="AI32" s="184">
        <f t="shared" si="31"/>
        <v>0</v>
      </c>
      <c r="AJ32" s="49">
        <f t="shared" si="10"/>
        <v>0</v>
      </c>
      <c r="AK32" s="50">
        <f t="shared" si="11"/>
        <v>0</v>
      </c>
      <c r="AL32" s="62">
        <f t="shared" si="32"/>
        <v>0</v>
      </c>
      <c r="AM32" s="49">
        <f t="shared" si="12"/>
        <v>0</v>
      </c>
      <c r="AN32" s="50">
        <f t="shared" si="13"/>
        <v>0</v>
      </c>
      <c r="AO32" s="62"/>
      <c r="AP32" s="49">
        <f t="shared" si="14"/>
        <v>0</v>
      </c>
      <c r="AQ32" s="50">
        <f t="shared" si="15"/>
        <v>0</v>
      </c>
      <c r="AR32" s="62"/>
      <c r="AS32" s="49">
        <f t="shared" si="16"/>
        <v>0</v>
      </c>
      <c r="AT32" s="50">
        <f t="shared" si="17"/>
        <v>0</v>
      </c>
      <c r="AU32" s="62">
        <f t="shared" si="33"/>
        <v>0</v>
      </c>
      <c r="AV32" s="49">
        <f t="shared" si="18"/>
        <v>0</v>
      </c>
      <c r="AW32" s="50">
        <f t="shared" si="19"/>
        <v>0</v>
      </c>
      <c r="AX32" s="62"/>
      <c r="AY32" s="49">
        <f t="shared" si="20"/>
        <v>0</v>
      </c>
      <c r="AZ32" s="50">
        <f t="shared" si="21"/>
        <v>0</v>
      </c>
      <c r="BA32" s="51">
        <f t="shared" si="43"/>
        <v>0</v>
      </c>
    </row>
    <row r="33" spans="1:53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35"/>
        <v>0</v>
      </c>
      <c r="L33" s="38">
        <f t="shared" si="1"/>
        <v>0</v>
      </c>
      <c r="M33" s="38">
        <f t="shared" si="2"/>
        <v>0</v>
      </c>
      <c r="N33" s="38">
        <f t="shared" si="3"/>
        <v>0</v>
      </c>
      <c r="O33" s="38">
        <f t="shared" si="4"/>
        <v>0</v>
      </c>
      <c r="P33" s="38">
        <f t="shared" si="5"/>
        <v>0</v>
      </c>
      <c r="Q33" s="39">
        <v>1</v>
      </c>
      <c r="R33" s="40">
        <f t="shared" si="6"/>
        <v>0</v>
      </c>
      <c r="S33" s="39">
        <v>1</v>
      </c>
      <c r="T33" s="41">
        <f t="shared" si="7"/>
        <v>0</v>
      </c>
      <c r="U33" s="42">
        <f t="shared" si="36"/>
        <v>0</v>
      </c>
      <c r="V33" s="43">
        <f t="shared" si="37"/>
        <v>0</v>
      </c>
      <c r="W33" s="44">
        <f t="shared" si="38"/>
        <v>0</v>
      </c>
      <c r="X33" s="45">
        <f t="shared" si="39"/>
        <v>0</v>
      </c>
      <c r="Y33" s="46" t="s">
        <v>0</v>
      </c>
      <c r="Z33" s="39">
        <v>1</v>
      </c>
      <c r="AA33" s="47">
        <f t="shared" si="40"/>
        <v>0</v>
      </c>
      <c r="AB33" s="39">
        <v>1</v>
      </c>
      <c r="AC33" s="47">
        <f t="shared" si="41"/>
        <v>0</v>
      </c>
      <c r="AD33" s="39">
        <v>1</v>
      </c>
      <c r="AE33" s="47">
        <f t="shared" si="42"/>
        <v>0</v>
      </c>
      <c r="AF33" s="184">
        <f t="shared" si="30"/>
        <v>0</v>
      </c>
      <c r="AG33" s="49">
        <f t="shared" si="8"/>
        <v>0</v>
      </c>
      <c r="AH33" s="50">
        <f t="shared" si="9"/>
        <v>0</v>
      </c>
      <c r="AI33" s="184">
        <f t="shared" si="31"/>
        <v>0</v>
      </c>
      <c r="AJ33" s="49">
        <f t="shared" si="10"/>
        <v>0</v>
      </c>
      <c r="AK33" s="50">
        <f t="shared" si="11"/>
        <v>0</v>
      </c>
      <c r="AL33" s="62">
        <f t="shared" si="32"/>
        <v>0</v>
      </c>
      <c r="AM33" s="49">
        <f t="shared" si="12"/>
        <v>0</v>
      </c>
      <c r="AN33" s="50">
        <f t="shared" si="13"/>
        <v>0</v>
      </c>
      <c r="AO33" s="62"/>
      <c r="AP33" s="49">
        <f t="shared" si="14"/>
        <v>0</v>
      </c>
      <c r="AQ33" s="50">
        <f t="shared" si="15"/>
        <v>0</v>
      </c>
      <c r="AR33" s="62"/>
      <c r="AS33" s="49">
        <f t="shared" si="16"/>
        <v>0</v>
      </c>
      <c r="AT33" s="50">
        <f t="shared" si="17"/>
        <v>0</v>
      </c>
      <c r="AU33" s="62">
        <f t="shared" si="33"/>
        <v>0</v>
      </c>
      <c r="AV33" s="49">
        <f t="shared" si="18"/>
        <v>0</v>
      </c>
      <c r="AW33" s="50">
        <f t="shared" si="19"/>
        <v>0</v>
      </c>
      <c r="AX33" s="62"/>
      <c r="AY33" s="49">
        <f t="shared" si="20"/>
        <v>0</v>
      </c>
      <c r="AZ33" s="50">
        <f t="shared" si="21"/>
        <v>0</v>
      </c>
      <c r="BA33" s="51">
        <f t="shared" si="43"/>
        <v>0</v>
      </c>
    </row>
    <row r="34" spans="1:53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35"/>
        <v>0</v>
      </c>
      <c r="L34" s="38">
        <f t="shared" si="1"/>
        <v>0</v>
      </c>
      <c r="M34" s="38">
        <f t="shared" si="2"/>
        <v>0</v>
      </c>
      <c r="N34" s="38">
        <f t="shared" si="3"/>
        <v>0</v>
      </c>
      <c r="O34" s="38">
        <f t="shared" si="4"/>
        <v>0</v>
      </c>
      <c r="P34" s="38">
        <f t="shared" si="5"/>
        <v>0</v>
      </c>
      <c r="Q34" s="39">
        <v>1</v>
      </c>
      <c r="R34" s="40">
        <f t="shared" si="6"/>
        <v>0</v>
      </c>
      <c r="S34" s="39">
        <v>1</v>
      </c>
      <c r="T34" s="41">
        <f t="shared" si="7"/>
        <v>0</v>
      </c>
      <c r="U34" s="42">
        <f t="shared" si="36"/>
        <v>0</v>
      </c>
      <c r="V34" s="43">
        <f t="shared" si="37"/>
        <v>0</v>
      </c>
      <c r="W34" s="44">
        <f t="shared" si="38"/>
        <v>0</v>
      </c>
      <c r="X34" s="45">
        <f t="shared" si="39"/>
        <v>0</v>
      </c>
      <c r="Y34" s="46" t="s">
        <v>0</v>
      </c>
      <c r="Z34" s="39">
        <v>1</v>
      </c>
      <c r="AA34" s="47">
        <f t="shared" si="40"/>
        <v>0</v>
      </c>
      <c r="AB34" s="39">
        <v>1</v>
      </c>
      <c r="AC34" s="47">
        <f t="shared" si="41"/>
        <v>0</v>
      </c>
      <c r="AD34" s="39">
        <v>1</v>
      </c>
      <c r="AE34" s="47">
        <f t="shared" si="42"/>
        <v>0</v>
      </c>
      <c r="AF34" s="184">
        <f t="shared" si="30"/>
        <v>0</v>
      </c>
      <c r="AG34" s="49">
        <f t="shared" si="8"/>
        <v>0</v>
      </c>
      <c r="AH34" s="50">
        <f t="shared" si="9"/>
        <v>0</v>
      </c>
      <c r="AI34" s="184">
        <f t="shared" si="31"/>
        <v>0</v>
      </c>
      <c r="AJ34" s="49">
        <f t="shared" si="10"/>
        <v>0</v>
      </c>
      <c r="AK34" s="50">
        <f t="shared" si="11"/>
        <v>0</v>
      </c>
      <c r="AL34" s="62">
        <f t="shared" si="32"/>
        <v>0</v>
      </c>
      <c r="AM34" s="49">
        <f t="shared" si="12"/>
        <v>0</v>
      </c>
      <c r="AN34" s="50">
        <f t="shared" si="13"/>
        <v>0</v>
      </c>
      <c r="AO34" s="62"/>
      <c r="AP34" s="49">
        <f t="shared" si="14"/>
        <v>0</v>
      </c>
      <c r="AQ34" s="50">
        <f t="shared" si="15"/>
        <v>0</v>
      </c>
      <c r="AR34" s="62"/>
      <c r="AS34" s="49">
        <f t="shared" si="16"/>
        <v>0</v>
      </c>
      <c r="AT34" s="50">
        <f t="shared" si="17"/>
        <v>0</v>
      </c>
      <c r="AU34" s="62">
        <f t="shared" si="33"/>
        <v>0</v>
      </c>
      <c r="AV34" s="49">
        <f t="shared" si="18"/>
        <v>0</v>
      </c>
      <c r="AW34" s="50">
        <f t="shared" si="19"/>
        <v>0</v>
      </c>
      <c r="AX34" s="62"/>
      <c r="AY34" s="49">
        <f t="shared" si="20"/>
        <v>0</v>
      </c>
      <c r="AZ34" s="50">
        <f t="shared" si="21"/>
        <v>0</v>
      </c>
      <c r="BA34" s="51">
        <f t="shared" si="43"/>
        <v>0</v>
      </c>
    </row>
    <row r="35" spans="1:53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35"/>
        <v>0</v>
      </c>
      <c r="L35" s="38">
        <f t="shared" si="1"/>
        <v>0</v>
      </c>
      <c r="M35" s="38">
        <f t="shared" si="2"/>
        <v>0</v>
      </c>
      <c r="N35" s="38">
        <f t="shared" si="3"/>
        <v>0</v>
      </c>
      <c r="O35" s="38">
        <f t="shared" si="4"/>
        <v>0</v>
      </c>
      <c r="P35" s="38">
        <f t="shared" si="5"/>
        <v>0</v>
      </c>
      <c r="Q35" s="39">
        <v>1</v>
      </c>
      <c r="R35" s="40">
        <f t="shared" si="6"/>
        <v>0</v>
      </c>
      <c r="S35" s="39">
        <v>1</v>
      </c>
      <c r="T35" s="41">
        <f t="shared" si="7"/>
        <v>0</v>
      </c>
      <c r="U35" s="42">
        <f t="shared" si="36"/>
        <v>0</v>
      </c>
      <c r="V35" s="43">
        <f t="shared" si="37"/>
        <v>0</v>
      </c>
      <c r="W35" s="44">
        <f t="shared" si="38"/>
        <v>0</v>
      </c>
      <c r="X35" s="45">
        <f t="shared" si="39"/>
        <v>0</v>
      </c>
      <c r="Y35" s="46" t="s">
        <v>0</v>
      </c>
      <c r="Z35" s="39">
        <v>1</v>
      </c>
      <c r="AA35" s="47">
        <f t="shared" si="40"/>
        <v>0</v>
      </c>
      <c r="AB35" s="39">
        <v>1</v>
      </c>
      <c r="AC35" s="47">
        <f t="shared" si="41"/>
        <v>0</v>
      </c>
      <c r="AD35" s="39">
        <v>1</v>
      </c>
      <c r="AE35" s="47">
        <f t="shared" si="42"/>
        <v>0</v>
      </c>
      <c r="AF35" s="184">
        <f t="shared" si="30"/>
        <v>0</v>
      </c>
      <c r="AG35" s="49">
        <f t="shared" si="8"/>
        <v>0</v>
      </c>
      <c r="AH35" s="50">
        <f t="shared" si="9"/>
        <v>0</v>
      </c>
      <c r="AI35" s="184">
        <f t="shared" si="31"/>
        <v>0</v>
      </c>
      <c r="AJ35" s="49">
        <f t="shared" si="10"/>
        <v>0</v>
      </c>
      <c r="AK35" s="50">
        <f t="shared" si="11"/>
        <v>0</v>
      </c>
      <c r="AL35" s="62">
        <f t="shared" si="32"/>
        <v>0</v>
      </c>
      <c r="AM35" s="49">
        <f t="shared" si="12"/>
        <v>0</v>
      </c>
      <c r="AN35" s="50">
        <f t="shared" si="13"/>
        <v>0</v>
      </c>
      <c r="AO35" s="62"/>
      <c r="AP35" s="49">
        <f t="shared" si="14"/>
        <v>0</v>
      </c>
      <c r="AQ35" s="50">
        <f t="shared" si="15"/>
        <v>0</v>
      </c>
      <c r="AR35" s="62"/>
      <c r="AS35" s="49">
        <f t="shared" si="16"/>
        <v>0</v>
      </c>
      <c r="AT35" s="50">
        <f t="shared" si="17"/>
        <v>0</v>
      </c>
      <c r="AU35" s="62">
        <f t="shared" si="33"/>
        <v>0</v>
      </c>
      <c r="AV35" s="49">
        <f t="shared" si="18"/>
        <v>0</v>
      </c>
      <c r="AW35" s="50">
        <f t="shared" si="19"/>
        <v>0</v>
      </c>
      <c r="AX35" s="62"/>
      <c r="AY35" s="49">
        <f t="shared" si="20"/>
        <v>0</v>
      </c>
      <c r="AZ35" s="50">
        <f t="shared" si="21"/>
        <v>0</v>
      </c>
      <c r="BA35" s="51">
        <f t="shared" si="43"/>
        <v>0</v>
      </c>
    </row>
    <row r="36" spans="1:53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35"/>
        <v>0</v>
      </c>
      <c r="L36" s="38">
        <f t="shared" si="1"/>
        <v>0</v>
      </c>
      <c r="M36" s="38">
        <f t="shared" si="2"/>
        <v>0</v>
      </c>
      <c r="N36" s="38">
        <f t="shared" si="3"/>
        <v>0</v>
      </c>
      <c r="O36" s="38">
        <f t="shared" si="4"/>
        <v>0</v>
      </c>
      <c r="P36" s="38">
        <f t="shared" si="5"/>
        <v>0</v>
      </c>
      <c r="Q36" s="39">
        <v>1</v>
      </c>
      <c r="R36" s="40">
        <f t="shared" si="6"/>
        <v>0</v>
      </c>
      <c r="S36" s="39">
        <v>1</v>
      </c>
      <c r="T36" s="41">
        <f t="shared" si="7"/>
        <v>0</v>
      </c>
      <c r="U36" s="42">
        <f t="shared" si="36"/>
        <v>0</v>
      </c>
      <c r="V36" s="43">
        <f t="shared" si="37"/>
        <v>0</v>
      </c>
      <c r="W36" s="44">
        <f t="shared" si="38"/>
        <v>0</v>
      </c>
      <c r="X36" s="45">
        <f t="shared" si="39"/>
        <v>0</v>
      </c>
      <c r="Y36" s="46" t="s">
        <v>0</v>
      </c>
      <c r="Z36" s="39">
        <v>1</v>
      </c>
      <c r="AA36" s="47">
        <f t="shared" si="40"/>
        <v>0</v>
      </c>
      <c r="AB36" s="39">
        <v>1</v>
      </c>
      <c r="AC36" s="47">
        <f t="shared" si="41"/>
        <v>0</v>
      </c>
      <c r="AD36" s="39">
        <v>1</v>
      </c>
      <c r="AE36" s="47">
        <f t="shared" si="42"/>
        <v>0</v>
      </c>
      <c r="AF36" s="184">
        <f t="shared" si="30"/>
        <v>0</v>
      </c>
      <c r="AG36" s="49">
        <f t="shared" si="8"/>
        <v>0</v>
      </c>
      <c r="AH36" s="50">
        <f t="shared" si="9"/>
        <v>0</v>
      </c>
      <c r="AI36" s="184">
        <f t="shared" si="31"/>
        <v>0</v>
      </c>
      <c r="AJ36" s="49">
        <f t="shared" si="10"/>
        <v>0</v>
      </c>
      <c r="AK36" s="50">
        <f t="shared" si="11"/>
        <v>0</v>
      </c>
      <c r="AL36" s="62">
        <f t="shared" si="32"/>
        <v>0</v>
      </c>
      <c r="AM36" s="49">
        <f t="shared" si="12"/>
        <v>0</v>
      </c>
      <c r="AN36" s="50">
        <f t="shared" si="13"/>
        <v>0</v>
      </c>
      <c r="AO36" s="62"/>
      <c r="AP36" s="49">
        <f t="shared" si="14"/>
        <v>0</v>
      </c>
      <c r="AQ36" s="50">
        <f t="shared" si="15"/>
        <v>0</v>
      </c>
      <c r="AR36" s="62"/>
      <c r="AS36" s="49">
        <f t="shared" si="16"/>
        <v>0</v>
      </c>
      <c r="AT36" s="50">
        <f t="shared" si="17"/>
        <v>0</v>
      </c>
      <c r="AU36" s="62">
        <f t="shared" si="33"/>
        <v>0</v>
      </c>
      <c r="AV36" s="49">
        <f t="shared" si="18"/>
        <v>0</v>
      </c>
      <c r="AW36" s="50">
        <f t="shared" si="19"/>
        <v>0</v>
      </c>
      <c r="AX36" s="62"/>
      <c r="AY36" s="49">
        <f t="shared" si="20"/>
        <v>0</v>
      </c>
      <c r="AZ36" s="50">
        <f t="shared" si="21"/>
        <v>0</v>
      </c>
      <c r="BA36" s="51">
        <f t="shared" si="43"/>
        <v>0</v>
      </c>
    </row>
    <row r="37" spans="1:53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35"/>
        <v>0</v>
      </c>
      <c r="L37" s="38">
        <f t="shared" si="1"/>
        <v>0</v>
      </c>
      <c r="M37" s="38">
        <f t="shared" si="2"/>
        <v>0</v>
      </c>
      <c r="N37" s="38">
        <f t="shared" si="3"/>
        <v>0</v>
      </c>
      <c r="O37" s="38">
        <f t="shared" si="4"/>
        <v>0</v>
      </c>
      <c r="P37" s="38">
        <f t="shared" si="5"/>
        <v>0</v>
      </c>
      <c r="Q37" s="39">
        <v>1</v>
      </c>
      <c r="R37" s="40">
        <f t="shared" si="6"/>
        <v>0</v>
      </c>
      <c r="S37" s="39">
        <v>1</v>
      </c>
      <c r="T37" s="41">
        <f t="shared" si="7"/>
        <v>0</v>
      </c>
      <c r="U37" s="42">
        <f t="shared" si="36"/>
        <v>0</v>
      </c>
      <c r="V37" s="43">
        <f t="shared" si="37"/>
        <v>0</v>
      </c>
      <c r="W37" s="44">
        <f t="shared" si="38"/>
        <v>0</v>
      </c>
      <c r="X37" s="45">
        <f t="shared" si="39"/>
        <v>0</v>
      </c>
      <c r="Y37" s="46" t="s">
        <v>0</v>
      </c>
      <c r="Z37" s="39">
        <v>1</v>
      </c>
      <c r="AA37" s="47">
        <f t="shared" si="40"/>
        <v>0</v>
      </c>
      <c r="AB37" s="39">
        <v>1</v>
      </c>
      <c r="AC37" s="47">
        <f t="shared" si="41"/>
        <v>0</v>
      </c>
      <c r="AD37" s="39">
        <v>1</v>
      </c>
      <c r="AE37" s="47">
        <f t="shared" si="42"/>
        <v>0</v>
      </c>
      <c r="AF37" s="184">
        <f t="shared" si="30"/>
        <v>0</v>
      </c>
      <c r="AG37" s="49">
        <f t="shared" si="8"/>
        <v>0</v>
      </c>
      <c r="AH37" s="50">
        <f t="shared" si="9"/>
        <v>0</v>
      </c>
      <c r="AI37" s="184">
        <f t="shared" si="31"/>
        <v>0</v>
      </c>
      <c r="AJ37" s="49">
        <f t="shared" si="10"/>
        <v>0</v>
      </c>
      <c r="AK37" s="50">
        <f t="shared" si="11"/>
        <v>0</v>
      </c>
      <c r="AL37" s="62">
        <f t="shared" si="32"/>
        <v>0</v>
      </c>
      <c r="AM37" s="49">
        <f t="shared" si="12"/>
        <v>0</v>
      </c>
      <c r="AN37" s="50">
        <f t="shared" si="13"/>
        <v>0</v>
      </c>
      <c r="AO37" s="62"/>
      <c r="AP37" s="49">
        <f t="shared" si="14"/>
        <v>0</v>
      </c>
      <c r="AQ37" s="50">
        <f t="shared" si="15"/>
        <v>0</v>
      </c>
      <c r="AR37" s="62"/>
      <c r="AS37" s="49">
        <f t="shared" si="16"/>
        <v>0</v>
      </c>
      <c r="AT37" s="50">
        <f t="shared" si="17"/>
        <v>0</v>
      </c>
      <c r="AU37" s="62">
        <f t="shared" si="33"/>
        <v>0</v>
      </c>
      <c r="AV37" s="49">
        <f t="shared" si="18"/>
        <v>0</v>
      </c>
      <c r="AW37" s="50">
        <f t="shared" si="19"/>
        <v>0</v>
      </c>
      <c r="AX37" s="62"/>
      <c r="AY37" s="49">
        <f t="shared" si="20"/>
        <v>0</v>
      </c>
      <c r="AZ37" s="50">
        <f t="shared" si="21"/>
        <v>0</v>
      </c>
      <c r="BA37" s="51">
        <f t="shared" si="43"/>
        <v>0</v>
      </c>
    </row>
    <row r="38" spans="1:53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35"/>
        <v>0</v>
      </c>
      <c r="L38" s="38">
        <f t="shared" si="1"/>
        <v>0</v>
      </c>
      <c r="M38" s="38">
        <f t="shared" si="2"/>
        <v>0</v>
      </c>
      <c r="N38" s="38">
        <f t="shared" si="3"/>
        <v>0</v>
      </c>
      <c r="O38" s="38">
        <f t="shared" si="4"/>
        <v>0</v>
      </c>
      <c r="P38" s="38">
        <f t="shared" si="5"/>
        <v>0</v>
      </c>
      <c r="Q38" s="39">
        <v>1</v>
      </c>
      <c r="R38" s="40">
        <f t="shared" si="6"/>
        <v>0</v>
      </c>
      <c r="S38" s="39">
        <v>1</v>
      </c>
      <c r="T38" s="41">
        <f t="shared" si="7"/>
        <v>0</v>
      </c>
      <c r="U38" s="42">
        <f t="shared" si="36"/>
        <v>0</v>
      </c>
      <c r="V38" s="43">
        <f t="shared" si="37"/>
        <v>0</v>
      </c>
      <c r="W38" s="44">
        <f t="shared" si="38"/>
        <v>0</v>
      </c>
      <c r="X38" s="45">
        <f t="shared" si="39"/>
        <v>0</v>
      </c>
      <c r="Y38" s="46" t="s">
        <v>0</v>
      </c>
      <c r="Z38" s="39">
        <v>1</v>
      </c>
      <c r="AA38" s="47">
        <f t="shared" si="40"/>
        <v>0</v>
      </c>
      <c r="AB38" s="39">
        <v>1</v>
      </c>
      <c r="AC38" s="47">
        <f t="shared" si="41"/>
        <v>0</v>
      </c>
      <c r="AD38" s="39">
        <v>1</v>
      </c>
      <c r="AE38" s="47">
        <f t="shared" si="42"/>
        <v>0</v>
      </c>
      <c r="AF38" s="184">
        <f t="shared" si="30"/>
        <v>0</v>
      </c>
      <c r="AG38" s="49">
        <f t="shared" si="8"/>
        <v>0</v>
      </c>
      <c r="AH38" s="50">
        <f t="shared" si="9"/>
        <v>0</v>
      </c>
      <c r="AI38" s="184">
        <f t="shared" si="31"/>
        <v>0</v>
      </c>
      <c r="AJ38" s="49">
        <f t="shared" si="10"/>
        <v>0</v>
      </c>
      <c r="AK38" s="50">
        <f t="shared" si="11"/>
        <v>0</v>
      </c>
      <c r="AL38" s="62">
        <f t="shared" si="32"/>
        <v>0</v>
      </c>
      <c r="AM38" s="49">
        <f t="shared" si="12"/>
        <v>0</v>
      </c>
      <c r="AN38" s="50">
        <f t="shared" si="13"/>
        <v>0</v>
      </c>
      <c r="AO38" s="62"/>
      <c r="AP38" s="49">
        <f t="shared" si="14"/>
        <v>0</v>
      </c>
      <c r="AQ38" s="50">
        <f t="shared" si="15"/>
        <v>0</v>
      </c>
      <c r="AR38" s="62"/>
      <c r="AS38" s="49">
        <f t="shared" si="16"/>
        <v>0</v>
      </c>
      <c r="AT38" s="50">
        <f t="shared" si="17"/>
        <v>0</v>
      </c>
      <c r="AU38" s="62">
        <f t="shared" si="33"/>
        <v>0</v>
      </c>
      <c r="AV38" s="49">
        <f t="shared" si="18"/>
        <v>0</v>
      </c>
      <c r="AW38" s="50">
        <f t="shared" si="19"/>
        <v>0</v>
      </c>
      <c r="AX38" s="62"/>
      <c r="AY38" s="49">
        <f t="shared" si="20"/>
        <v>0</v>
      </c>
      <c r="AZ38" s="50">
        <f t="shared" si="21"/>
        <v>0</v>
      </c>
      <c r="BA38" s="51">
        <f t="shared" si="43"/>
        <v>0</v>
      </c>
    </row>
    <row r="39" spans="1:53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35"/>
        <v>0</v>
      </c>
      <c r="L39" s="38">
        <f t="shared" si="1"/>
        <v>0</v>
      </c>
      <c r="M39" s="38">
        <f t="shared" si="2"/>
        <v>0</v>
      </c>
      <c r="N39" s="38">
        <f t="shared" si="3"/>
        <v>0</v>
      </c>
      <c r="O39" s="38">
        <f t="shared" si="4"/>
        <v>0</v>
      </c>
      <c r="P39" s="38">
        <f t="shared" si="5"/>
        <v>0</v>
      </c>
      <c r="Q39" s="39">
        <v>1</v>
      </c>
      <c r="R39" s="40">
        <f t="shared" si="6"/>
        <v>0</v>
      </c>
      <c r="S39" s="39">
        <v>1</v>
      </c>
      <c r="T39" s="41">
        <f t="shared" si="7"/>
        <v>0</v>
      </c>
      <c r="U39" s="42">
        <f t="shared" si="36"/>
        <v>0</v>
      </c>
      <c r="V39" s="43">
        <f t="shared" si="37"/>
        <v>0</v>
      </c>
      <c r="W39" s="44">
        <f t="shared" si="38"/>
        <v>0</v>
      </c>
      <c r="X39" s="45">
        <f t="shared" si="39"/>
        <v>0</v>
      </c>
      <c r="Y39" s="46" t="s">
        <v>0</v>
      </c>
      <c r="Z39" s="39">
        <v>1</v>
      </c>
      <c r="AA39" s="47">
        <f t="shared" si="40"/>
        <v>0</v>
      </c>
      <c r="AB39" s="39">
        <v>1</v>
      </c>
      <c r="AC39" s="47">
        <f t="shared" si="41"/>
        <v>0</v>
      </c>
      <c r="AD39" s="39">
        <v>1</v>
      </c>
      <c r="AE39" s="47">
        <f t="shared" si="42"/>
        <v>0</v>
      </c>
      <c r="AF39" s="184">
        <f t="shared" si="30"/>
        <v>0</v>
      </c>
      <c r="AG39" s="49">
        <f t="shared" si="8"/>
        <v>0</v>
      </c>
      <c r="AH39" s="50">
        <f t="shared" si="9"/>
        <v>0</v>
      </c>
      <c r="AI39" s="184">
        <f t="shared" si="31"/>
        <v>0</v>
      </c>
      <c r="AJ39" s="49">
        <f t="shared" si="10"/>
        <v>0</v>
      </c>
      <c r="AK39" s="50">
        <f t="shared" si="11"/>
        <v>0</v>
      </c>
      <c r="AL39" s="62">
        <f t="shared" si="32"/>
        <v>0</v>
      </c>
      <c r="AM39" s="49">
        <f t="shared" si="12"/>
        <v>0</v>
      </c>
      <c r="AN39" s="50">
        <f t="shared" si="13"/>
        <v>0</v>
      </c>
      <c r="AO39" s="62"/>
      <c r="AP39" s="49">
        <f t="shared" si="14"/>
        <v>0</v>
      </c>
      <c r="AQ39" s="50">
        <f t="shared" si="15"/>
        <v>0</v>
      </c>
      <c r="AR39" s="62"/>
      <c r="AS39" s="49">
        <f t="shared" si="16"/>
        <v>0</v>
      </c>
      <c r="AT39" s="50">
        <f t="shared" si="17"/>
        <v>0</v>
      </c>
      <c r="AU39" s="62">
        <f t="shared" si="33"/>
        <v>0</v>
      </c>
      <c r="AV39" s="49">
        <f t="shared" si="18"/>
        <v>0</v>
      </c>
      <c r="AW39" s="50">
        <f t="shared" si="19"/>
        <v>0</v>
      </c>
      <c r="AX39" s="62"/>
      <c r="AY39" s="49">
        <f t="shared" si="20"/>
        <v>0</v>
      </c>
      <c r="AZ39" s="50">
        <f t="shared" si="21"/>
        <v>0</v>
      </c>
      <c r="BA39" s="51">
        <f t="shared" si="43"/>
        <v>0</v>
      </c>
    </row>
    <row r="40" spans="1:53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35"/>
        <v>0</v>
      </c>
      <c r="L40" s="38">
        <f t="shared" si="1"/>
        <v>0</v>
      </c>
      <c r="M40" s="38">
        <f t="shared" si="2"/>
        <v>0</v>
      </c>
      <c r="N40" s="38">
        <f t="shared" si="3"/>
        <v>0</v>
      </c>
      <c r="O40" s="38">
        <f t="shared" si="4"/>
        <v>0</v>
      </c>
      <c r="P40" s="38">
        <f t="shared" si="5"/>
        <v>0</v>
      </c>
      <c r="Q40" s="39">
        <v>1</v>
      </c>
      <c r="R40" s="40">
        <f t="shared" si="6"/>
        <v>0</v>
      </c>
      <c r="S40" s="39">
        <v>1</v>
      </c>
      <c r="T40" s="41">
        <f t="shared" si="7"/>
        <v>0</v>
      </c>
      <c r="U40" s="42">
        <f t="shared" si="36"/>
        <v>0</v>
      </c>
      <c r="V40" s="43">
        <f t="shared" si="37"/>
        <v>0</v>
      </c>
      <c r="W40" s="44">
        <f t="shared" si="38"/>
        <v>0</v>
      </c>
      <c r="X40" s="45">
        <f t="shared" si="39"/>
        <v>0</v>
      </c>
      <c r="Y40" s="46" t="s">
        <v>0</v>
      </c>
      <c r="Z40" s="39">
        <v>1</v>
      </c>
      <c r="AA40" s="47">
        <f t="shared" si="40"/>
        <v>0</v>
      </c>
      <c r="AB40" s="39">
        <v>1</v>
      </c>
      <c r="AC40" s="47">
        <f t="shared" si="41"/>
        <v>0</v>
      </c>
      <c r="AD40" s="39">
        <v>1</v>
      </c>
      <c r="AE40" s="47">
        <f t="shared" si="42"/>
        <v>0</v>
      </c>
      <c r="AF40" s="184">
        <f t="shared" ref="AF40:AF60" si="44">+G40*5%</f>
        <v>0</v>
      </c>
      <c r="AG40" s="49">
        <f t="shared" si="8"/>
        <v>0</v>
      </c>
      <c r="AH40" s="50">
        <f t="shared" si="9"/>
        <v>0</v>
      </c>
      <c r="AI40" s="184">
        <f t="shared" si="31"/>
        <v>0</v>
      </c>
      <c r="AJ40" s="49">
        <f t="shared" si="10"/>
        <v>0</v>
      </c>
      <c r="AK40" s="50">
        <f t="shared" si="11"/>
        <v>0</v>
      </c>
      <c r="AL40" s="62">
        <f t="shared" si="32"/>
        <v>0</v>
      </c>
      <c r="AM40" s="49">
        <f t="shared" si="12"/>
        <v>0</v>
      </c>
      <c r="AN40" s="50">
        <f t="shared" si="13"/>
        <v>0</v>
      </c>
      <c r="AO40" s="62"/>
      <c r="AP40" s="49">
        <f t="shared" si="14"/>
        <v>0</v>
      </c>
      <c r="AQ40" s="50">
        <f t="shared" si="15"/>
        <v>0</v>
      </c>
      <c r="AR40" s="62"/>
      <c r="AS40" s="49">
        <f t="shared" si="16"/>
        <v>0</v>
      </c>
      <c r="AT40" s="50">
        <f t="shared" si="17"/>
        <v>0</v>
      </c>
      <c r="AU40" s="62">
        <f t="shared" si="33"/>
        <v>0</v>
      </c>
      <c r="AV40" s="49">
        <f t="shared" si="18"/>
        <v>0</v>
      </c>
      <c r="AW40" s="50">
        <f t="shared" si="19"/>
        <v>0</v>
      </c>
      <c r="AX40" s="62"/>
      <c r="AY40" s="49">
        <f t="shared" si="20"/>
        <v>0</v>
      </c>
      <c r="AZ40" s="50">
        <f t="shared" si="21"/>
        <v>0</v>
      </c>
      <c r="BA40" s="51">
        <f t="shared" si="43"/>
        <v>0</v>
      </c>
    </row>
    <row r="41" spans="1:53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35"/>
        <v>0</v>
      </c>
      <c r="L41" s="38">
        <f t="shared" si="1"/>
        <v>0</v>
      </c>
      <c r="M41" s="38">
        <f t="shared" si="2"/>
        <v>0</v>
      </c>
      <c r="N41" s="38">
        <f t="shared" si="3"/>
        <v>0</v>
      </c>
      <c r="O41" s="38">
        <f t="shared" si="4"/>
        <v>0</v>
      </c>
      <c r="P41" s="38">
        <f t="shared" si="5"/>
        <v>0</v>
      </c>
      <c r="Q41" s="39">
        <v>1</v>
      </c>
      <c r="R41" s="40">
        <f t="shared" si="6"/>
        <v>0</v>
      </c>
      <c r="S41" s="39">
        <v>1</v>
      </c>
      <c r="T41" s="41">
        <f t="shared" si="7"/>
        <v>0</v>
      </c>
      <c r="U41" s="42">
        <f t="shared" si="36"/>
        <v>0</v>
      </c>
      <c r="V41" s="43">
        <f t="shared" si="37"/>
        <v>0</v>
      </c>
      <c r="W41" s="44">
        <f t="shared" si="38"/>
        <v>0</v>
      </c>
      <c r="X41" s="45">
        <f t="shared" si="39"/>
        <v>0</v>
      </c>
      <c r="Y41" s="46" t="s">
        <v>0</v>
      </c>
      <c r="Z41" s="39">
        <v>1</v>
      </c>
      <c r="AA41" s="47">
        <f t="shared" si="40"/>
        <v>0</v>
      </c>
      <c r="AB41" s="39">
        <v>1</v>
      </c>
      <c r="AC41" s="47">
        <f t="shared" si="41"/>
        <v>0</v>
      </c>
      <c r="AD41" s="39">
        <v>1</v>
      </c>
      <c r="AE41" s="47">
        <f t="shared" si="42"/>
        <v>0</v>
      </c>
      <c r="AF41" s="184">
        <f t="shared" si="44"/>
        <v>0</v>
      </c>
      <c r="AG41" s="49">
        <f t="shared" si="8"/>
        <v>0</v>
      </c>
      <c r="AH41" s="50">
        <f t="shared" si="9"/>
        <v>0</v>
      </c>
      <c r="AI41" s="184">
        <f t="shared" si="31"/>
        <v>0</v>
      </c>
      <c r="AJ41" s="49">
        <f t="shared" si="10"/>
        <v>0</v>
      </c>
      <c r="AK41" s="50">
        <f t="shared" si="11"/>
        <v>0</v>
      </c>
      <c r="AL41" s="62">
        <f t="shared" si="32"/>
        <v>0</v>
      </c>
      <c r="AM41" s="49">
        <f t="shared" si="12"/>
        <v>0</v>
      </c>
      <c r="AN41" s="50">
        <f t="shared" si="13"/>
        <v>0</v>
      </c>
      <c r="AO41" s="62"/>
      <c r="AP41" s="49">
        <f t="shared" si="14"/>
        <v>0</v>
      </c>
      <c r="AQ41" s="50">
        <f t="shared" si="15"/>
        <v>0</v>
      </c>
      <c r="AR41" s="62"/>
      <c r="AS41" s="49">
        <f t="shared" si="16"/>
        <v>0</v>
      </c>
      <c r="AT41" s="50">
        <f t="shared" si="17"/>
        <v>0</v>
      </c>
      <c r="AU41" s="62">
        <f t="shared" si="33"/>
        <v>0</v>
      </c>
      <c r="AV41" s="49">
        <f t="shared" si="18"/>
        <v>0</v>
      </c>
      <c r="AW41" s="50">
        <f t="shared" si="19"/>
        <v>0</v>
      </c>
      <c r="AX41" s="62"/>
      <c r="AY41" s="49">
        <f t="shared" si="20"/>
        <v>0</v>
      </c>
      <c r="AZ41" s="50">
        <f t="shared" si="21"/>
        <v>0</v>
      </c>
      <c r="BA41" s="51">
        <f t="shared" si="43"/>
        <v>0</v>
      </c>
    </row>
    <row r="42" spans="1:53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35"/>
        <v>0</v>
      </c>
      <c r="L42" s="38">
        <f t="shared" si="1"/>
        <v>0</v>
      </c>
      <c r="M42" s="38">
        <f t="shared" si="2"/>
        <v>0</v>
      </c>
      <c r="N42" s="38">
        <f t="shared" si="3"/>
        <v>0</v>
      </c>
      <c r="O42" s="38">
        <f t="shared" si="4"/>
        <v>0</v>
      </c>
      <c r="P42" s="38">
        <f t="shared" si="5"/>
        <v>0</v>
      </c>
      <c r="Q42" s="39">
        <v>1</v>
      </c>
      <c r="R42" s="40">
        <f t="shared" si="6"/>
        <v>0</v>
      </c>
      <c r="S42" s="39">
        <v>1</v>
      </c>
      <c r="T42" s="41">
        <f t="shared" si="7"/>
        <v>0</v>
      </c>
      <c r="U42" s="42">
        <f t="shared" si="36"/>
        <v>0</v>
      </c>
      <c r="V42" s="43">
        <f t="shared" si="37"/>
        <v>0</v>
      </c>
      <c r="W42" s="44">
        <f t="shared" si="38"/>
        <v>0</v>
      </c>
      <c r="X42" s="45">
        <f t="shared" si="39"/>
        <v>0</v>
      </c>
      <c r="Y42" s="46" t="s">
        <v>0</v>
      </c>
      <c r="Z42" s="39">
        <v>1</v>
      </c>
      <c r="AA42" s="47">
        <f t="shared" si="40"/>
        <v>0</v>
      </c>
      <c r="AB42" s="39">
        <v>1</v>
      </c>
      <c r="AC42" s="47">
        <f t="shared" si="41"/>
        <v>0</v>
      </c>
      <c r="AD42" s="39">
        <v>1</v>
      </c>
      <c r="AE42" s="47">
        <f t="shared" si="42"/>
        <v>0</v>
      </c>
      <c r="AF42" s="184">
        <f t="shared" si="44"/>
        <v>0</v>
      </c>
      <c r="AG42" s="49">
        <f t="shared" si="8"/>
        <v>0</v>
      </c>
      <c r="AH42" s="50">
        <f t="shared" si="9"/>
        <v>0</v>
      </c>
      <c r="AI42" s="184">
        <f t="shared" si="31"/>
        <v>0</v>
      </c>
      <c r="AJ42" s="49">
        <f t="shared" si="10"/>
        <v>0</v>
      </c>
      <c r="AK42" s="50">
        <f t="shared" si="11"/>
        <v>0</v>
      </c>
      <c r="AL42" s="62">
        <f t="shared" si="32"/>
        <v>0</v>
      </c>
      <c r="AM42" s="49">
        <f t="shared" si="12"/>
        <v>0</v>
      </c>
      <c r="AN42" s="50">
        <f t="shared" si="13"/>
        <v>0</v>
      </c>
      <c r="AO42" s="62"/>
      <c r="AP42" s="49">
        <f t="shared" si="14"/>
        <v>0</v>
      </c>
      <c r="AQ42" s="50">
        <f t="shared" si="15"/>
        <v>0</v>
      </c>
      <c r="AR42" s="62"/>
      <c r="AS42" s="49">
        <f t="shared" si="16"/>
        <v>0</v>
      </c>
      <c r="AT42" s="50">
        <f t="shared" si="17"/>
        <v>0</v>
      </c>
      <c r="AU42" s="62">
        <f t="shared" si="33"/>
        <v>0</v>
      </c>
      <c r="AV42" s="49">
        <f t="shared" si="18"/>
        <v>0</v>
      </c>
      <c r="AW42" s="50">
        <f t="shared" si="19"/>
        <v>0</v>
      </c>
      <c r="AX42" s="62"/>
      <c r="AY42" s="49">
        <f t="shared" si="20"/>
        <v>0</v>
      </c>
      <c r="AZ42" s="50">
        <f t="shared" si="21"/>
        <v>0</v>
      </c>
      <c r="BA42" s="51">
        <f t="shared" si="43"/>
        <v>0</v>
      </c>
    </row>
    <row r="43" spans="1:53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35"/>
        <v>0</v>
      </c>
      <c r="L43" s="38">
        <f t="shared" si="1"/>
        <v>0</v>
      </c>
      <c r="M43" s="38">
        <f t="shared" si="2"/>
        <v>0</v>
      </c>
      <c r="N43" s="38">
        <f t="shared" si="3"/>
        <v>0</v>
      </c>
      <c r="O43" s="38">
        <f t="shared" si="4"/>
        <v>0</v>
      </c>
      <c r="P43" s="38">
        <f t="shared" si="5"/>
        <v>0</v>
      </c>
      <c r="Q43" s="39">
        <v>1</v>
      </c>
      <c r="R43" s="40">
        <f t="shared" si="6"/>
        <v>0</v>
      </c>
      <c r="S43" s="39">
        <v>1</v>
      </c>
      <c r="T43" s="41">
        <f t="shared" si="7"/>
        <v>0</v>
      </c>
      <c r="U43" s="42">
        <f t="shared" si="36"/>
        <v>0</v>
      </c>
      <c r="V43" s="43">
        <f t="shared" si="37"/>
        <v>0</v>
      </c>
      <c r="W43" s="44">
        <f t="shared" si="38"/>
        <v>0</v>
      </c>
      <c r="X43" s="45">
        <f t="shared" si="39"/>
        <v>0</v>
      </c>
      <c r="Y43" s="46" t="s">
        <v>0</v>
      </c>
      <c r="Z43" s="39">
        <v>1</v>
      </c>
      <c r="AA43" s="47">
        <f t="shared" si="40"/>
        <v>0</v>
      </c>
      <c r="AB43" s="39">
        <v>1</v>
      </c>
      <c r="AC43" s="47">
        <f t="shared" si="41"/>
        <v>0</v>
      </c>
      <c r="AD43" s="39">
        <v>1</v>
      </c>
      <c r="AE43" s="47">
        <f t="shared" si="42"/>
        <v>0</v>
      </c>
      <c r="AF43" s="184">
        <f t="shared" si="44"/>
        <v>0</v>
      </c>
      <c r="AG43" s="49">
        <f t="shared" si="8"/>
        <v>0</v>
      </c>
      <c r="AH43" s="50">
        <f t="shared" si="9"/>
        <v>0</v>
      </c>
      <c r="AI43" s="184">
        <f t="shared" si="31"/>
        <v>0</v>
      </c>
      <c r="AJ43" s="49">
        <f t="shared" si="10"/>
        <v>0</v>
      </c>
      <c r="AK43" s="50">
        <f t="shared" si="11"/>
        <v>0</v>
      </c>
      <c r="AL43" s="62">
        <f t="shared" si="32"/>
        <v>0</v>
      </c>
      <c r="AM43" s="49">
        <f t="shared" si="12"/>
        <v>0</v>
      </c>
      <c r="AN43" s="50">
        <f t="shared" si="13"/>
        <v>0</v>
      </c>
      <c r="AO43" s="62"/>
      <c r="AP43" s="49">
        <f t="shared" si="14"/>
        <v>0</v>
      </c>
      <c r="AQ43" s="50">
        <f t="shared" si="15"/>
        <v>0</v>
      </c>
      <c r="AR43" s="62"/>
      <c r="AS43" s="49">
        <f t="shared" si="16"/>
        <v>0</v>
      </c>
      <c r="AT43" s="50">
        <f t="shared" si="17"/>
        <v>0</v>
      </c>
      <c r="AU43" s="62">
        <f t="shared" si="33"/>
        <v>0</v>
      </c>
      <c r="AV43" s="49">
        <f t="shared" si="18"/>
        <v>0</v>
      </c>
      <c r="AW43" s="50">
        <f t="shared" si="19"/>
        <v>0</v>
      </c>
      <c r="AX43" s="62"/>
      <c r="AY43" s="49">
        <f t="shared" si="20"/>
        <v>0</v>
      </c>
      <c r="AZ43" s="50">
        <f t="shared" si="21"/>
        <v>0</v>
      </c>
      <c r="BA43" s="51">
        <f t="shared" si="43"/>
        <v>0</v>
      </c>
    </row>
    <row r="44" spans="1:53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ref="K44:K60" si="45">IF(G44=0,"0",F44/G44)</f>
        <v>0</v>
      </c>
      <c r="L44" s="38">
        <f t="shared" si="1"/>
        <v>0</v>
      </c>
      <c r="M44" s="38">
        <f t="shared" si="2"/>
        <v>0</v>
      </c>
      <c r="N44" s="38">
        <f t="shared" si="3"/>
        <v>0</v>
      </c>
      <c r="O44" s="38">
        <f t="shared" si="4"/>
        <v>0</v>
      </c>
      <c r="P44" s="38">
        <f t="shared" si="5"/>
        <v>0</v>
      </c>
      <c r="Q44" s="39">
        <v>1</v>
      </c>
      <c r="R44" s="40">
        <f t="shared" si="6"/>
        <v>0</v>
      </c>
      <c r="S44" s="39">
        <v>1</v>
      </c>
      <c r="T44" s="41">
        <f t="shared" si="7"/>
        <v>0</v>
      </c>
      <c r="U44" s="42">
        <f t="shared" ref="U44:U60" si="46">SUM(+L44+M44+N44+O44+P44+R44+T44)</f>
        <v>0</v>
      </c>
      <c r="V44" s="43">
        <f t="shared" ref="V44:V60" si="47">+U44*4.345</f>
        <v>0</v>
      </c>
      <c r="W44" s="44">
        <f t="shared" ref="W44:W60" si="48">IF(V44="","",$W$4*V44)</f>
        <v>0</v>
      </c>
      <c r="X44" s="45">
        <f t="shared" ref="X44:X60" si="49">ROUND(J44/4.3452380952381,1)</f>
        <v>0</v>
      </c>
      <c r="Y44" s="46" t="s">
        <v>0</v>
      </c>
      <c r="Z44" s="39">
        <v>1</v>
      </c>
      <c r="AA44" s="47">
        <f t="shared" ref="AA44:AA60" si="50">+IF($Y44="M",$U44,IF($Y44="MT",$U44/2,IF(Y44="MN",$U44/2,IF($Y44="MTN",$U44/3,0))))*Z44</f>
        <v>0</v>
      </c>
      <c r="AB44" s="39">
        <v>1</v>
      </c>
      <c r="AC44" s="47">
        <f t="shared" ref="AC44:AC60" si="51">+IF($Y44="T",$U44,IF($Y44="MT",$U44/2,IF($Y44="TN",$U44/2,IF($Y44="MTN",$U44/3,0))))*AB44</f>
        <v>0</v>
      </c>
      <c r="AD44" s="39">
        <v>1</v>
      </c>
      <c r="AE44" s="47">
        <f t="shared" ref="AE44:AE60" si="52">+IF($Y44="N",$U44,IF($Y44="MN",$U44/2,IF($Y44="TN",$U44/2,IF($Y44="MTN",$U44/3,0))))*AD44</f>
        <v>0</v>
      </c>
      <c r="AF44" s="184">
        <f t="shared" si="44"/>
        <v>0</v>
      </c>
      <c r="AG44" s="49">
        <f t="shared" si="8"/>
        <v>0</v>
      </c>
      <c r="AH44" s="50">
        <f t="shared" si="9"/>
        <v>0</v>
      </c>
      <c r="AI44" s="184">
        <f t="shared" si="31"/>
        <v>0</v>
      </c>
      <c r="AJ44" s="49">
        <f t="shared" si="10"/>
        <v>0</v>
      </c>
      <c r="AK44" s="50">
        <f t="shared" si="11"/>
        <v>0</v>
      </c>
      <c r="AL44" s="62">
        <f t="shared" si="32"/>
        <v>0</v>
      </c>
      <c r="AM44" s="49">
        <f t="shared" si="12"/>
        <v>0</v>
      </c>
      <c r="AN44" s="50">
        <f t="shared" si="13"/>
        <v>0</v>
      </c>
      <c r="AO44" s="62"/>
      <c r="AP44" s="49">
        <f t="shared" si="14"/>
        <v>0</v>
      </c>
      <c r="AQ44" s="50">
        <f t="shared" si="15"/>
        <v>0</v>
      </c>
      <c r="AR44" s="62"/>
      <c r="AS44" s="49">
        <f t="shared" si="16"/>
        <v>0</v>
      </c>
      <c r="AT44" s="50">
        <f t="shared" si="17"/>
        <v>0</v>
      </c>
      <c r="AU44" s="62">
        <f t="shared" si="33"/>
        <v>0</v>
      </c>
      <c r="AV44" s="49">
        <f t="shared" si="18"/>
        <v>0</v>
      </c>
      <c r="AW44" s="50">
        <f t="shared" si="19"/>
        <v>0</v>
      </c>
      <c r="AX44" s="62"/>
      <c r="AY44" s="49">
        <f t="shared" si="20"/>
        <v>0</v>
      </c>
      <c r="AZ44" s="50">
        <f t="shared" si="21"/>
        <v>0</v>
      </c>
      <c r="BA44" s="51">
        <f t="shared" ref="BA44:BA60" si="53">+AH44+AK44+AN44+AQ44+AT44+AW44+AZ44</f>
        <v>0</v>
      </c>
    </row>
    <row r="45" spans="1:53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45"/>
        <v>0</v>
      </c>
      <c r="L45" s="38">
        <f t="shared" si="1"/>
        <v>0</v>
      </c>
      <c r="M45" s="38">
        <f t="shared" si="2"/>
        <v>0</v>
      </c>
      <c r="N45" s="38">
        <f t="shared" si="3"/>
        <v>0</v>
      </c>
      <c r="O45" s="38">
        <f t="shared" si="4"/>
        <v>0</v>
      </c>
      <c r="P45" s="38">
        <f t="shared" si="5"/>
        <v>0</v>
      </c>
      <c r="Q45" s="39">
        <v>1</v>
      </c>
      <c r="R45" s="40">
        <f t="shared" si="6"/>
        <v>0</v>
      </c>
      <c r="S45" s="39">
        <v>1</v>
      </c>
      <c r="T45" s="41">
        <f t="shared" si="7"/>
        <v>0</v>
      </c>
      <c r="U45" s="42">
        <f t="shared" si="46"/>
        <v>0</v>
      </c>
      <c r="V45" s="43">
        <f t="shared" si="47"/>
        <v>0</v>
      </c>
      <c r="W45" s="44">
        <f t="shared" si="48"/>
        <v>0</v>
      </c>
      <c r="X45" s="45">
        <f t="shared" si="49"/>
        <v>0</v>
      </c>
      <c r="Y45" s="46" t="s">
        <v>0</v>
      </c>
      <c r="Z45" s="39">
        <v>1</v>
      </c>
      <c r="AA45" s="47">
        <f t="shared" si="50"/>
        <v>0</v>
      </c>
      <c r="AB45" s="39">
        <v>1</v>
      </c>
      <c r="AC45" s="47">
        <f t="shared" si="51"/>
        <v>0</v>
      </c>
      <c r="AD45" s="39">
        <v>1</v>
      </c>
      <c r="AE45" s="47">
        <f t="shared" si="52"/>
        <v>0</v>
      </c>
      <c r="AF45" s="184">
        <f t="shared" si="44"/>
        <v>0</v>
      </c>
      <c r="AG45" s="49">
        <f t="shared" si="8"/>
        <v>0</v>
      </c>
      <c r="AH45" s="50">
        <f t="shared" si="9"/>
        <v>0</v>
      </c>
      <c r="AI45" s="184">
        <f t="shared" si="31"/>
        <v>0</v>
      </c>
      <c r="AJ45" s="49">
        <f t="shared" si="10"/>
        <v>0</v>
      </c>
      <c r="AK45" s="50">
        <f t="shared" si="11"/>
        <v>0</v>
      </c>
      <c r="AL45" s="62">
        <f t="shared" si="32"/>
        <v>0</v>
      </c>
      <c r="AM45" s="49">
        <f t="shared" si="12"/>
        <v>0</v>
      </c>
      <c r="AN45" s="50">
        <f t="shared" si="13"/>
        <v>0</v>
      </c>
      <c r="AO45" s="62"/>
      <c r="AP45" s="49">
        <f t="shared" si="14"/>
        <v>0</v>
      </c>
      <c r="AQ45" s="50">
        <f t="shared" si="15"/>
        <v>0</v>
      </c>
      <c r="AR45" s="62"/>
      <c r="AS45" s="49">
        <f t="shared" si="16"/>
        <v>0</v>
      </c>
      <c r="AT45" s="50">
        <f t="shared" si="17"/>
        <v>0</v>
      </c>
      <c r="AU45" s="62">
        <f t="shared" si="33"/>
        <v>0</v>
      </c>
      <c r="AV45" s="49">
        <f t="shared" si="18"/>
        <v>0</v>
      </c>
      <c r="AW45" s="50">
        <f t="shared" si="19"/>
        <v>0</v>
      </c>
      <c r="AX45" s="62"/>
      <c r="AY45" s="49">
        <f t="shared" si="20"/>
        <v>0</v>
      </c>
      <c r="AZ45" s="50">
        <f t="shared" si="21"/>
        <v>0</v>
      </c>
      <c r="BA45" s="51">
        <f t="shared" si="53"/>
        <v>0</v>
      </c>
    </row>
    <row r="46" spans="1:53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45"/>
        <v>0</v>
      </c>
      <c r="L46" s="38">
        <f t="shared" si="1"/>
        <v>0</v>
      </c>
      <c r="M46" s="38">
        <f t="shared" si="2"/>
        <v>0</v>
      </c>
      <c r="N46" s="38">
        <f t="shared" si="3"/>
        <v>0</v>
      </c>
      <c r="O46" s="38">
        <f t="shared" si="4"/>
        <v>0</v>
      </c>
      <c r="P46" s="38">
        <f t="shared" si="5"/>
        <v>0</v>
      </c>
      <c r="Q46" s="39">
        <v>1</v>
      </c>
      <c r="R46" s="40">
        <f t="shared" si="6"/>
        <v>0</v>
      </c>
      <c r="S46" s="39">
        <v>1</v>
      </c>
      <c r="T46" s="41">
        <f t="shared" si="7"/>
        <v>0</v>
      </c>
      <c r="U46" s="42">
        <f t="shared" si="46"/>
        <v>0</v>
      </c>
      <c r="V46" s="43">
        <f t="shared" si="47"/>
        <v>0</v>
      </c>
      <c r="W46" s="44">
        <f t="shared" si="48"/>
        <v>0</v>
      </c>
      <c r="X46" s="45">
        <f t="shared" si="49"/>
        <v>0</v>
      </c>
      <c r="Y46" s="46" t="s">
        <v>0</v>
      </c>
      <c r="Z46" s="39">
        <v>1</v>
      </c>
      <c r="AA46" s="47">
        <f t="shared" si="50"/>
        <v>0</v>
      </c>
      <c r="AB46" s="39">
        <v>1</v>
      </c>
      <c r="AC46" s="47">
        <f t="shared" si="51"/>
        <v>0</v>
      </c>
      <c r="AD46" s="39">
        <v>1</v>
      </c>
      <c r="AE46" s="47">
        <f t="shared" si="52"/>
        <v>0</v>
      </c>
      <c r="AF46" s="184">
        <f t="shared" si="44"/>
        <v>0</v>
      </c>
      <c r="AG46" s="49">
        <f t="shared" si="8"/>
        <v>0</v>
      </c>
      <c r="AH46" s="50">
        <f t="shared" si="9"/>
        <v>0</v>
      </c>
      <c r="AI46" s="184">
        <f t="shared" si="31"/>
        <v>0</v>
      </c>
      <c r="AJ46" s="49">
        <f t="shared" si="10"/>
        <v>0</v>
      </c>
      <c r="AK46" s="50">
        <f t="shared" si="11"/>
        <v>0</v>
      </c>
      <c r="AL46" s="62">
        <f t="shared" si="32"/>
        <v>0</v>
      </c>
      <c r="AM46" s="49">
        <f t="shared" si="12"/>
        <v>0</v>
      </c>
      <c r="AN46" s="50">
        <f t="shared" si="13"/>
        <v>0</v>
      </c>
      <c r="AO46" s="62"/>
      <c r="AP46" s="49">
        <f t="shared" si="14"/>
        <v>0</v>
      </c>
      <c r="AQ46" s="50">
        <f t="shared" si="15"/>
        <v>0</v>
      </c>
      <c r="AR46" s="62"/>
      <c r="AS46" s="49">
        <f t="shared" si="16"/>
        <v>0</v>
      </c>
      <c r="AT46" s="50">
        <f t="shared" si="17"/>
        <v>0</v>
      </c>
      <c r="AU46" s="62">
        <f t="shared" si="33"/>
        <v>0</v>
      </c>
      <c r="AV46" s="49">
        <f t="shared" si="18"/>
        <v>0</v>
      </c>
      <c r="AW46" s="50">
        <f t="shared" si="19"/>
        <v>0</v>
      </c>
      <c r="AX46" s="62"/>
      <c r="AY46" s="49">
        <f t="shared" si="20"/>
        <v>0</v>
      </c>
      <c r="AZ46" s="50">
        <f t="shared" si="21"/>
        <v>0</v>
      </c>
      <c r="BA46" s="51">
        <f t="shared" si="53"/>
        <v>0</v>
      </c>
    </row>
    <row r="47" spans="1:53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45"/>
        <v>0</v>
      </c>
      <c r="L47" s="38">
        <f t="shared" si="1"/>
        <v>0</v>
      </c>
      <c r="M47" s="38">
        <f t="shared" si="2"/>
        <v>0</v>
      </c>
      <c r="N47" s="38">
        <f t="shared" si="3"/>
        <v>0</v>
      </c>
      <c r="O47" s="38">
        <f t="shared" si="4"/>
        <v>0</v>
      </c>
      <c r="P47" s="38">
        <f t="shared" si="5"/>
        <v>0</v>
      </c>
      <c r="Q47" s="39">
        <v>1</v>
      </c>
      <c r="R47" s="40">
        <f t="shared" si="6"/>
        <v>0</v>
      </c>
      <c r="S47" s="39">
        <v>1</v>
      </c>
      <c r="T47" s="41">
        <f t="shared" si="7"/>
        <v>0</v>
      </c>
      <c r="U47" s="42">
        <f t="shared" si="46"/>
        <v>0</v>
      </c>
      <c r="V47" s="43">
        <f t="shared" si="47"/>
        <v>0</v>
      </c>
      <c r="W47" s="44">
        <f t="shared" si="48"/>
        <v>0</v>
      </c>
      <c r="X47" s="45">
        <f t="shared" si="49"/>
        <v>0</v>
      </c>
      <c r="Y47" s="46" t="s">
        <v>0</v>
      </c>
      <c r="Z47" s="39">
        <v>1</v>
      </c>
      <c r="AA47" s="47">
        <f t="shared" si="50"/>
        <v>0</v>
      </c>
      <c r="AB47" s="39">
        <v>1</v>
      </c>
      <c r="AC47" s="47">
        <f t="shared" si="51"/>
        <v>0</v>
      </c>
      <c r="AD47" s="39">
        <v>1</v>
      </c>
      <c r="AE47" s="47">
        <f t="shared" si="52"/>
        <v>0</v>
      </c>
      <c r="AF47" s="184">
        <f t="shared" si="44"/>
        <v>0</v>
      </c>
      <c r="AG47" s="49">
        <f t="shared" si="8"/>
        <v>0</v>
      </c>
      <c r="AH47" s="50">
        <f t="shared" si="9"/>
        <v>0</v>
      </c>
      <c r="AI47" s="184">
        <f t="shared" si="31"/>
        <v>0</v>
      </c>
      <c r="AJ47" s="49">
        <f t="shared" si="10"/>
        <v>0</v>
      </c>
      <c r="AK47" s="50">
        <f t="shared" si="11"/>
        <v>0</v>
      </c>
      <c r="AL47" s="62">
        <f t="shared" si="32"/>
        <v>0</v>
      </c>
      <c r="AM47" s="49">
        <f t="shared" si="12"/>
        <v>0</v>
      </c>
      <c r="AN47" s="50">
        <f t="shared" si="13"/>
        <v>0</v>
      </c>
      <c r="AO47" s="62"/>
      <c r="AP47" s="49">
        <f t="shared" si="14"/>
        <v>0</v>
      </c>
      <c r="AQ47" s="50">
        <f t="shared" si="15"/>
        <v>0</v>
      </c>
      <c r="AR47" s="62"/>
      <c r="AS47" s="49">
        <f t="shared" si="16"/>
        <v>0</v>
      </c>
      <c r="AT47" s="50">
        <f t="shared" si="17"/>
        <v>0</v>
      </c>
      <c r="AU47" s="62">
        <f t="shared" si="33"/>
        <v>0</v>
      </c>
      <c r="AV47" s="49">
        <f t="shared" si="18"/>
        <v>0</v>
      </c>
      <c r="AW47" s="50">
        <f t="shared" si="19"/>
        <v>0</v>
      </c>
      <c r="AX47" s="62"/>
      <c r="AY47" s="49">
        <f t="shared" si="20"/>
        <v>0</v>
      </c>
      <c r="AZ47" s="50">
        <f t="shared" si="21"/>
        <v>0</v>
      </c>
      <c r="BA47" s="51">
        <f t="shared" si="53"/>
        <v>0</v>
      </c>
    </row>
    <row r="48" spans="1:53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45"/>
        <v>0</v>
      </c>
      <c r="L48" s="38">
        <f t="shared" si="1"/>
        <v>0</v>
      </c>
      <c r="M48" s="38">
        <f t="shared" si="2"/>
        <v>0</v>
      </c>
      <c r="N48" s="38">
        <f t="shared" si="3"/>
        <v>0</v>
      </c>
      <c r="O48" s="38">
        <f t="shared" si="4"/>
        <v>0</v>
      </c>
      <c r="P48" s="38">
        <f t="shared" si="5"/>
        <v>0</v>
      </c>
      <c r="Q48" s="39">
        <v>1</v>
      </c>
      <c r="R48" s="40">
        <f t="shared" si="6"/>
        <v>0</v>
      </c>
      <c r="S48" s="39">
        <v>1</v>
      </c>
      <c r="T48" s="41">
        <f t="shared" si="7"/>
        <v>0</v>
      </c>
      <c r="U48" s="42">
        <f t="shared" si="46"/>
        <v>0</v>
      </c>
      <c r="V48" s="43">
        <f t="shared" si="47"/>
        <v>0</v>
      </c>
      <c r="W48" s="44">
        <f t="shared" si="48"/>
        <v>0</v>
      </c>
      <c r="X48" s="45">
        <f t="shared" si="49"/>
        <v>0</v>
      </c>
      <c r="Y48" s="46" t="s">
        <v>0</v>
      </c>
      <c r="Z48" s="39">
        <v>1</v>
      </c>
      <c r="AA48" s="47">
        <f t="shared" si="50"/>
        <v>0</v>
      </c>
      <c r="AB48" s="39">
        <v>1</v>
      </c>
      <c r="AC48" s="47">
        <f t="shared" si="51"/>
        <v>0</v>
      </c>
      <c r="AD48" s="39">
        <v>1</v>
      </c>
      <c r="AE48" s="47">
        <f t="shared" si="52"/>
        <v>0</v>
      </c>
      <c r="AF48" s="184">
        <f t="shared" si="44"/>
        <v>0</v>
      </c>
      <c r="AG48" s="49">
        <f t="shared" si="8"/>
        <v>0</v>
      </c>
      <c r="AH48" s="50">
        <f t="shared" si="9"/>
        <v>0</v>
      </c>
      <c r="AI48" s="184">
        <f t="shared" si="31"/>
        <v>0</v>
      </c>
      <c r="AJ48" s="49">
        <f t="shared" si="10"/>
        <v>0</v>
      </c>
      <c r="AK48" s="50">
        <f t="shared" si="11"/>
        <v>0</v>
      </c>
      <c r="AL48" s="62">
        <f t="shared" si="32"/>
        <v>0</v>
      </c>
      <c r="AM48" s="49">
        <f t="shared" si="12"/>
        <v>0</v>
      </c>
      <c r="AN48" s="50">
        <f t="shared" si="13"/>
        <v>0</v>
      </c>
      <c r="AO48" s="62"/>
      <c r="AP48" s="49">
        <f t="shared" si="14"/>
        <v>0</v>
      </c>
      <c r="AQ48" s="50">
        <f t="shared" si="15"/>
        <v>0</v>
      </c>
      <c r="AR48" s="62"/>
      <c r="AS48" s="49">
        <f t="shared" si="16"/>
        <v>0</v>
      </c>
      <c r="AT48" s="50">
        <f t="shared" si="17"/>
        <v>0</v>
      </c>
      <c r="AU48" s="62">
        <f t="shared" si="33"/>
        <v>0</v>
      </c>
      <c r="AV48" s="49">
        <f t="shared" si="18"/>
        <v>0</v>
      </c>
      <c r="AW48" s="50">
        <f t="shared" si="19"/>
        <v>0</v>
      </c>
      <c r="AX48" s="62"/>
      <c r="AY48" s="49">
        <f t="shared" si="20"/>
        <v>0</v>
      </c>
      <c r="AZ48" s="50">
        <f t="shared" si="21"/>
        <v>0</v>
      </c>
      <c r="BA48" s="51">
        <f t="shared" si="53"/>
        <v>0</v>
      </c>
    </row>
    <row r="49" spans="1:53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45"/>
        <v>0</v>
      </c>
      <c r="L49" s="38">
        <f t="shared" si="1"/>
        <v>0</v>
      </c>
      <c r="M49" s="38">
        <f t="shared" si="2"/>
        <v>0</v>
      </c>
      <c r="N49" s="38">
        <f t="shared" si="3"/>
        <v>0</v>
      </c>
      <c r="O49" s="38">
        <f t="shared" si="4"/>
        <v>0</v>
      </c>
      <c r="P49" s="38">
        <f t="shared" si="5"/>
        <v>0</v>
      </c>
      <c r="Q49" s="39">
        <v>1</v>
      </c>
      <c r="R49" s="40">
        <f t="shared" si="6"/>
        <v>0</v>
      </c>
      <c r="S49" s="39">
        <v>1</v>
      </c>
      <c r="T49" s="41">
        <f t="shared" si="7"/>
        <v>0</v>
      </c>
      <c r="U49" s="42">
        <f t="shared" si="46"/>
        <v>0</v>
      </c>
      <c r="V49" s="43">
        <f t="shared" si="47"/>
        <v>0</v>
      </c>
      <c r="W49" s="44">
        <f t="shared" si="48"/>
        <v>0</v>
      </c>
      <c r="X49" s="45">
        <f t="shared" si="49"/>
        <v>0</v>
      </c>
      <c r="Y49" s="46" t="s">
        <v>0</v>
      </c>
      <c r="Z49" s="39">
        <v>1</v>
      </c>
      <c r="AA49" s="47">
        <f t="shared" si="50"/>
        <v>0</v>
      </c>
      <c r="AB49" s="39">
        <v>1</v>
      </c>
      <c r="AC49" s="47">
        <f t="shared" si="51"/>
        <v>0</v>
      </c>
      <c r="AD49" s="39">
        <v>1</v>
      </c>
      <c r="AE49" s="47">
        <f t="shared" si="52"/>
        <v>0</v>
      </c>
      <c r="AF49" s="184">
        <f t="shared" si="44"/>
        <v>0</v>
      </c>
      <c r="AG49" s="49">
        <f t="shared" si="8"/>
        <v>0</v>
      </c>
      <c r="AH49" s="50">
        <f t="shared" si="9"/>
        <v>0</v>
      </c>
      <c r="AI49" s="184">
        <f t="shared" si="31"/>
        <v>0</v>
      </c>
      <c r="AJ49" s="49">
        <f t="shared" si="10"/>
        <v>0</v>
      </c>
      <c r="AK49" s="50">
        <f t="shared" si="11"/>
        <v>0</v>
      </c>
      <c r="AL49" s="62">
        <f t="shared" si="32"/>
        <v>0</v>
      </c>
      <c r="AM49" s="49">
        <f t="shared" si="12"/>
        <v>0</v>
      </c>
      <c r="AN49" s="50">
        <f t="shared" si="13"/>
        <v>0</v>
      </c>
      <c r="AO49" s="62"/>
      <c r="AP49" s="49">
        <f t="shared" si="14"/>
        <v>0</v>
      </c>
      <c r="AQ49" s="50">
        <f t="shared" si="15"/>
        <v>0</v>
      </c>
      <c r="AR49" s="62"/>
      <c r="AS49" s="49">
        <f t="shared" si="16"/>
        <v>0</v>
      </c>
      <c r="AT49" s="50">
        <f t="shared" si="17"/>
        <v>0</v>
      </c>
      <c r="AU49" s="62">
        <f t="shared" si="33"/>
        <v>0</v>
      </c>
      <c r="AV49" s="49">
        <f t="shared" si="18"/>
        <v>0</v>
      </c>
      <c r="AW49" s="50">
        <f t="shared" si="19"/>
        <v>0</v>
      </c>
      <c r="AX49" s="62"/>
      <c r="AY49" s="49">
        <f t="shared" si="20"/>
        <v>0</v>
      </c>
      <c r="AZ49" s="50">
        <f t="shared" si="21"/>
        <v>0</v>
      </c>
      <c r="BA49" s="51">
        <f t="shared" si="53"/>
        <v>0</v>
      </c>
    </row>
    <row r="50" spans="1:53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45"/>
        <v>0</v>
      </c>
      <c r="L50" s="38">
        <f t="shared" si="1"/>
        <v>0</v>
      </c>
      <c r="M50" s="38">
        <f t="shared" si="2"/>
        <v>0</v>
      </c>
      <c r="N50" s="38">
        <f t="shared" si="3"/>
        <v>0</v>
      </c>
      <c r="O50" s="38">
        <f t="shared" si="4"/>
        <v>0</v>
      </c>
      <c r="P50" s="38">
        <f t="shared" si="5"/>
        <v>0</v>
      </c>
      <c r="Q50" s="39">
        <v>1</v>
      </c>
      <c r="R50" s="40">
        <f t="shared" si="6"/>
        <v>0</v>
      </c>
      <c r="S50" s="39">
        <v>1</v>
      </c>
      <c r="T50" s="41">
        <f t="shared" si="7"/>
        <v>0</v>
      </c>
      <c r="U50" s="42">
        <f t="shared" si="46"/>
        <v>0</v>
      </c>
      <c r="V50" s="43">
        <f t="shared" si="47"/>
        <v>0</v>
      </c>
      <c r="W50" s="44">
        <f t="shared" si="48"/>
        <v>0</v>
      </c>
      <c r="X50" s="45">
        <f t="shared" si="49"/>
        <v>0</v>
      </c>
      <c r="Y50" s="46" t="s">
        <v>0</v>
      </c>
      <c r="Z50" s="39">
        <v>1</v>
      </c>
      <c r="AA50" s="47">
        <f t="shared" si="50"/>
        <v>0</v>
      </c>
      <c r="AB50" s="39">
        <v>1</v>
      </c>
      <c r="AC50" s="47">
        <f t="shared" si="51"/>
        <v>0</v>
      </c>
      <c r="AD50" s="39">
        <v>1</v>
      </c>
      <c r="AE50" s="47">
        <f t="shared" si="52"/>
        <v>0</v>
      </c>
      <c r="AF50" s="184">
        <f t="shared" si="44"/>
        <v>0</v>
      </c>
      <c r="AG50" s="49">
        <f t="shared" si="8"/>
        <v>0</v>
      </c>
      <c r="AH50" s="50">
        <f t="shared" si="9"/>
        <v>0</v>
      </c>
      <c r="AI50" s="184">
        <f t="shared" si="31"/>
        <v>0</v>
      </c>
      <c r="AJ50" s="49">
        <f t="shared" si="10"/>
        <v>0</v>
      </c>
      <c r="AK50" s="50">
        <f t="shared" si="11"/>
        <v>0</v>
      </c>
      <c r="AL50" s="62">
        <f t="shared" si="32"/>
        <v>0</v>
      </c>
      <c r="AM50" s="49">
        <f t="shared" si="12"/>
        <v>0</v>
      </c>
      <c r="AN50" s="50">
        <f t="shared" si="13"/>
        <v>0</v>
      </c>
      <c r="AO50" s="62"/>
      <c r="AP50" s="49">
        <f t="shared" si="14"/>
        <v>0</v>
      </c>
      <c r="AQ50" s="50">
        <f t="shared" si="15"/>
        <v>0</v>
      </c>
      <c r="AR50" s="62"/>
      <c r="AS50" s="49">
        <f t="shared" si="16"/>
        <v>0</v>
      </c>
      <c r="AT50" s="50">
        <f t="shared" si="17"/>
        <v>0</v>
      </c>
      <c r="AU50" s="62">
        <f t="shared" si="33"/>
        <v>0</v>
      </c>
      <c r="AV50" s="49">
        <f t="shared" si="18"/>
        <v>0</v>
      </c>
      <c r="AW50" s="50">
        <f t="shared" si="19"/>
        <v>0</v>
      </c>
      <c r="AX50" s="62"/>
      <c r="AY50" s="49">
        <f t="shared" si="20"/>
        <v>0</v>
      </c>
      <c r="AZ50" s="50">
        <f t="shared" si="21"/>
        <v>0</v>
      </c>
      <c r="BA50" s="51">
        <f t="shared" si="53"/>
        <v>0</v>
      </c>
    </row>
    <row r="51" spans="1:53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45"/>
        <v>0</v>
      </c>
      <c r="L51" s="38">
        <f t="shared" si="1"/>
        <v>0</v>
      </c>
      <c r="M51" s="38">
        <f t="shared" si="2"/>
        <v>0</v>
      </c>
      <c r="N51" s="38">
        <f t="shared" si="3"/>
        <v>0</v>
      </c>
      <c r="O51" s="38">
        <f t="shared" si="4"/>
        <v>0</v>
      </c>
      <c r="P51" s="38">
        <f t="shared" si="5"/>
        <v>0</v>
      </c>
      <c r="Q51" s="39">
        <v>1</v>
      </c>
      <c r="R51" s="40">
        <f t="shared" si="6"/>
        <v>0</v>
      </c>
      <c r="S51" s="39">
        <v>1</v>
      </c>
      <c r="T51" s="41">
        <f t="shared" si="7"/>
        <v>0</v>
      </c>
      <c r="U51" s="42">
        <f t="shared" si="46"/>
        <v>0</v>
      </c>
      <c r="V51" s="43">
        <f t="shared" si="47"/>
        <v>0</v>
      </c>
      <c r="W51" s="44">
        <f t="shared" si="48"/>
        <v>0</v>
      </c>
      <c r="X51" s="45">
        <f t="shared" si="49"/>
        <v>0</v>
      </c>
      <c r="Y51" s="46" t="s">
        <v>0</v>
      </c>
      <c r="Z51" s="39">
        <v>1</v>
      </c>
      <c r="AA51" s="47">
        <f t="shared" si="50"/>
        <v>0</v>
      </c>
      <c r="AB51" s="39">
        <v>1</v>
      </c>
      <c r="AC51" s="47">
        <f t="shared" si="51"/>
        <v>0</v>
      </c>
      <c r="AD51" s="39">
        <v>1</v>
      </c>
      <c r="AE51" s="47">
        <f t="shared" si="52"/>
        <v>0</v>
      </c>
      <c r="AF51" s="184">
        <f t="shared" si="44"/>
        <v>0</v>
      </c>
      <c r="AG51" s="49">
        <f t="shared" si="8"/>
        <v>0</v>
      </c>
      <c r="AH51" s="50">
        <f t="shared" si="9"/>
        <v>0</v>
      </c>
      <c r="AI51" s="184">
        <f t="shared" si="31"/>
        <v>0</v>
      </c>
      <c r="AJ51" s="49">
        <f t="shared" si="10"/>
        <v>0</v>
      </c>
      <c r="AK51" s="50">
        <f t="shared" si="11"/>
        <v>0</v>
      </c>
      <c r="AL51" s="62">
        <f t="shared" si="32"/>
        <v>0</v>
      </c>
      <c r="AM51" s="49">
        <f t="shared" si="12"/>
        <v>0</v>
      </c>
      <c r="AN51" s="50">
        <f t="shared" si="13"/>
        <v>0</v>
      </c>
      <c r="AO51" s="62"/>
      <c r="AP51" s="49">
        <f t="shared" si="14"/>
        <v>0</v>
      </c>
      <c r="AQ51" s="50">
        <f t="shared" si="15"/>
        <v>0</v>
      </c>
      <c r="AR51" s="62"/>
      <c r="AS51" s="49">
        <f t="shared" si="16"/>
        <v>0</v>
      </c>
      <c r="AT51" s="50">
        <f t="shared" si="17"/>
        <v>0</v>
      </c>
      <c r="AU51" s="62">
        <f t="shared" si="33"/>
        <v>0</v>
      </c>
      <c r="AV51" s="49">
        <f t="shared" si="18"/>
        <v>0</v>
      </c>
      <c r="AW51" s="50">
        <f t="shared" si="19"/>
        <v>0</v>
      </c>
      <c r="AX51" s="62"/>
      <c r="AY51" s="49">
        <f t="shared" si="20"/>
        <v>0</v>
      </c>
      <c r="AZ51" s="50">
        <f t="shared" si="21"/>
        <v>0</v>
      </c>
      <c r="BA51" s="51">
        <f t="shared" si="53"/>
        <v>0</v>
      </c>
    </row>
    <row r="52" spans="1:53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45"/>
        <v>0</v>
      </c>
      <c r="L52" s="38">
        <f t="shared" si="1"/>
        <v>0</v>
      </c>
      <c r="M52" s="38">
        <f t="shared" si="2"/>
        <v>0</v>
      </c>
      <c r="N52" s="38">
        <f t="shared" si="3"/>
        <v>0</v>
      </c>
      <c r="O52" s="38">
        <f t="shared" si="4"/>
        <v>0</v>
      </c>
      <c r="P52" s="38">
        <f t="shared" si="5"/>
        <v>0</v>
      </c>
      <c r="Q52" s="39">
        <v>1</v>
      </c>
      <c r="R52" s="40">
        <f t="shared" si="6"/>
        <v>0</v>
      </c>
      <c r="S52" s="39">
        <v>1</v>
      </c>
      <c r="T52" s="41">
        <f t="shared" si="7"/>
        <v>0</v>
      </c>
      <c r="U52" s="42">
        <f t="shared" si="46"/>
        <v>0</v>
      </c>
      <c r="V52" s="43">
        <f t="shared" si="47"/>
        <v>0</v>
      </c>
      <c r="W52" s="44">
        <f t="shared" si="48"/>
        <v>0</v>
      </c>
      <c r="X52" s="45">
        <f t="shared" si="49"/>
        <v>0</v>
      </c>
      <c r="Y52" s="46" t="s">
        <v>0</v>
      </c>
      <c r="Z52" s="39">
        <v>1</v>
      </c>
      <c r="AA52" s="47">
        <f t="shared" si="50"/>
        <v>0</v>
      </c>
      <c r="AB52" s="39">
        <v>1</v>
      </c>
      <c r="AC52" s="47">
        <f t="shared" si="51"/>
        <v>0</v>
      </c>
      <c r="AD52" s="39">
        <v>1</v>
      </c>
      <c r="AE52" s="47">
        <f t="shared" si="52"/>
        <v>0</v>
      </c>
      <c r="AF52" s="184">
        <f t="shared" si="44"/>
        <v>0</v>
      </c>
      <c r="AG52" s="49">
        <f t="shared" si="8"/>
        <v>0</v>
      </c>
      <c r="AH52" s="50">
        <f t="shared" si="9"/>
        <v>0</v>
      </c>
      <c r="AI52" s="184">
        <f t="shared" si="31"/>
        <v>0</v>
      </c>
      <c r="AJ52" s="49">
        <f t="shared" si="10"/>
        <v>0</v>
      </c>
      <c r="AK52" s="50">
        <f t="shared" si="11"/>
        <v>0</v>
      </c>
      <c r="AL52" s="62">
        <f t="shared" si="32"/>
        <v>0</v>
      </c>
      <c r="AM52" s="49">
        <f t="shared" si="12"/>
        <v>0</v>
      </c>
      <c r="AN52" s="50">
        <f t="shared" si="13"/>
        <v>0</v>
      </c>
      <c r="AO52" s="62"/>
      <c r="AP52" s="49">
        <f t="shared" si="14"/>
        <v>0</v>
      </c>
      <c r="AQ52" s="50">
        <f t="shared" si="15"/>
        <v>0</v>
      </c>
      <c r="AR52" s="62"/>
      <c r="AS52" s="49">
        <f t="shared" si="16"/>
        <v>0</v>
      </c>
      <c r="AT52" s="50">
        <f t="shared" si="17"/>
        <v>0</v>
      </c>
      <c r="AU52" s="62">
        <f t="shared" si="33"/>
        <v>0</v>
      </c>
      <c r="AV52" s="49">
        <f t="shared" si="18"/>
        <v>0</v>
      </c>
      <c r="AW52" s="50">
        <f t="shared" si="19"/>
        <v>0</v>
      </c>
      <c r="AX52" s="62"/>
      <c r="AY52" s="49">
        <f t="shared" si="20"/>
        <v>0</v>
      </c>
      <c r="AZ52" s="50">
        <f t="shared" si="21"/>
        <v>0</v>
      </c>
      <c r="BA52" s="51">
        <f t="shared" si="53"/>
        <v>0</v>
      </c>
    </row>
    <row r="53" spans="1:53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45"/>
        <v>0</v>
      </c>
      <c r="L53" s="38">
        <f t="shared" si="1"/>
        <v>0</v>
      </c>
      <c r="M53" s="38">
        <f t="shared" si="2"/>
        <v>0</v>
      </c>
      <c r="N53" s="38">
        <f t="shared" si="3"/>
        <v>0</v>
      </c>
      <c r="O53" s="38">
        <f t="shared" si="4"/>
        <v>0</v>
      </c>
      <c r="P53" s="38">
        <f t="shared" si="5"/>
        <v>0</v>
      </c>
      <c r="Q53" s="39">
        <v>1</v>
      </c>
      <c r="R53" s="40">
        <f t="shared" si="6"/>
        <v>0</v>
      </c>
      <c r="S53" s="39">
        <v>1</v>
      </c>
      <c r="T53" s="41">
        <f t="shared" si="7"/>
        <v>0</v>
      </c>
      <c r="U53" s="42">
        <f t="shared" si="46"/>
        <v>0</v>
      </c>
      <c r="V53" s="43">
        <f t="shared" si="47"/>
        <v>0</v>
      </c>
      <c r="W53" s="44">
        <f t="shared" si="48"/>
        <v>0</v>
      </c>
      <c r="X53" s="45">
        <f t="shared" si="49"/>
        <v>0</v>
      </c>
      <c r="Y53" s="46" t="s">
        <v>0</v>
      </c>
      <c r="Z53" s="39">
        <v>1</v>
      </c>
      <c r="AA53" s="47">
        <f t="shared" si="50"/>
        <v>0</v>
      </c>
      <c r="AB53" s="39">
        <v>1</v>
      </c>
      <c r="AC53" s="47">
        <f t="shared" si="51"/>
        <v>0</v>
      </c>
      <c r="AD53" s="39">
        <v>1</v>
      </c>
      <c r="AE53" s="47">
        <f t="shared" si="52"/>
        <v>0</v>
      </c>
      <c r="AF53" s="184">
        <f t="shared" si="44"/>
        <v>0</v>
      </c>
      <c r="AG53" s="49">
        <f t="shared" si="8"/>
        <v>0</v>
      </c>
      <c r="AH53" s="50">
        <f t="shared" si="9"/>
        <v>0</v>
      </c>
      <c r="AI53" s="184">
        <f t="shared" si="31"/>
        <v>0</v>
      </c>
      <c r="AJ53" s="49">
        <f t="shared" si="10"/>
        <v>0</v>
      </c>
      <c r="AK53" s="50">
        <f t="shared" si="11"/>
        <v>0</v>
      </c>
      <c r="AL53" s="62">
        <f t="shared" si="32"/>
        <v>0</v>
      </c>
      <c r="AM53" s="49">
        <f t="shared" si="12"/>
        <v>0</v>
      </c>
      <c r="AN53" s="50">
        <f t="shared" si="13"/>
        <v>0</v>
      </c>
      <c r="AO53" s="62"/>
      <c r="AP53" s="49">
        <f t="shared" si="14"/>
        <v>0</v>
      </c>
      <c r="AQ53" s="50">
        <f t="shared" si="15"/>
        <v>0</v>
      </c>
      <c r="AR53" s="62"/>
      <c r="AS53" s="49">
        <f t="shared" si="16"/>
        <v>0</v>
      </c>
      <c r="AT53" s="50">
        <f t="shared" si="17"/>
        <v>0</v>
      </c>
      <c r="AU53" s="62">
        <f t="shared" si="33"/>
        <v>0</v>
      </c>
      <c r="AV53" s="49">
        <f t="shared" si="18"/>
        <v>0</v>
      </c>
      <c r="AW53" s="50">
        <f t="shared" si="19"/>
        <v>0</v>
      </c>
      <c r="AX53" s="62"/>
      <c r="AY53" s="49">
        <f t="shared" si="20"/>
        <v>0</v>
      </c>
      <c r="AZ53" s="50">
        <f t="shared" si="21"/>
        <v>0</v>
      </c>
      <c r="BA53" s="51">
        <f t="shared" si="53"/>
        <v>0</v>
      </c>
    </row>
    <row r="54" spans="1:53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45"/>
        <v>0</v>
      </c>
      <c r="L54" s="38">
        <f t="shared" si="1"/>
        <v>0</v>
      </c>
      <c r="M54" s="38">
        <f t="shared" si="2"/>
        <v>0</v>
      </c>
      <c r="N54" s="38">
        <f t="shared" si="3"/>
        <v>0</v>
      </c>
      <c r="O54" s="38">
        <f t="shared" si="4"/>
        <v>0</v>
      </c>
      <c r="P54" s="38">
        <f t="shared" si="5"/>
        <v>0</v>
      </c>
      <c r="Q54" s="39">
        <v>1</v>
      </c>
      <c r="R54" s="40">
        <f t="shared" si="6"/>
        <v>0</v>
      </c>
      <c r="S54" s="39">
        <v>1</v>
      </c>
      <c r="T54" s="41">
        <f t="shared" si="7"/>
        <v>0</v>
      </c>
      <c r="U54" s="42">
        <f t="shared" si="46"/>
        <v>0</v>
      </c>
      <c r="V54" s="43">
        <f t="shared" si="47"/>
        <v>0</v>
      </c>
      <c r="W54" s="44">
        <f t="shared" si="48"/>
        <v>0</v>
      </c>
      <c r="X54" s="45">
        <f t="shared" si="49"/>
        <v>0</v>
      </c>
      <c r="Y54" s="46" t="s">
        <v>0</v>
      </c>
      <c r="Z54" s="39">
        <v>1</v>
      </c>
      <c r="AA54" s="47">
        <f t="shared" si="50"/>
        <v>0</v>
      </c>
      <c r="AB54" s="39">
        <v>1</v>
      </c>
      <c r="AC54" s="47">
        <f t="shared" si="51"/>
        <v>0</v>
      </c>
      <c r="AD54" s="39">
        <v>1</v>
      </c>
      <c r="AE54" s="47">
        <f t="shared" si="52"/>
        <v>0</v>
      </c>
      <c r="AF54" s="184">
        <f t="shared" si="44"/>
        <v>0</v>
      </c>
      <c r="AG54" s="49">
        <f t="shared" si="8"/>
        <v>0</v>
      </c>
      <c r="AH54" s="50">
        <f t="shared" si="9"/>
        <v>0</v>
      </c>
      <c r="AI54" s="184">
        <f t="shared" si="31"/>
        <v>0</v>
      </c>
      <c r="AJ54" s="49">
        <f t="shared" si="10"/>
        <v>0</v>
      </c>
      <c r="AK54" s="50">
        <f t="shared" si="11"/>
        <v>0</v>
      </c>
      <c r="AL54" s="62">
        <f t="shared" si="32"/>
        <v>0</v>
      </c>
      <c r="AM54" s="49">
        <f t="shared" si="12"/>
        <v>0</v>
      </c>
      <c r="AN54" s="50">
        <f t="shared" si="13"/>
        <v>0</v>
      </c>
      <c r="AO54" s="62"/>
      <c r="AP54" s="49">
        <f t="shared" si="14"/>
        <v>0</v>
      </c>
      <c r="AQ54" s="50">
        <f t="shared" si="15"/>
        <v>0</v>
      </c>
      <c r="AR54" s="62"/>
      <c r="AS54" s="49">
        <f t="shared" si="16"/>
        <v>0</v>
      </c>
      <c r="AT54" s="50">
        <f t="shared" si="17"/>
        <v>0</v>
      </c>
      <c r="AU54" s="62">
        <f t="shared" si="33"/>
        <v>0</v>
      </c>
      <c r="AV54" s="49">
        <f t="shared" si="18"/>
        <v>0</v>
      </c>
      <c r="AW54" s="50">
        <f t="shared" si="19"/>
        <v>0</v>
      </c>
      <c r="AX54" s="62"/>
      <c r="AY54" s="49">
        <f t="shared" si="20"/>
        <v>0</v>
      </c>
      <c r="AZ54" s="50">
        <f t="shared" si="21"/>
        <v>0</v>
      </c>
      <c r="BA54" s="51">
        <f t="shared" si="53"/>
        <v>0</v>
      </c>
    </row>
    <row r="55" spans="1:53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45"/>
        <v>0</v>
      </c>
      <c r="L55" s="38">
        <f t="shared" si="1"/>
        <v>0</v>
      </c>
      <c r="M55" s="38">
        <f t="shared" si="2"/>
        <v>0</v>
      </c>
      <c r="N55" s="38">
        <f t="shared" si="3"/>
        <v>0</v>
      </c>
      <c r="O55" s="38">
        <f t="shared" si="4"/>
        <v>0</v>
      </c>
      <c r="P55" s="38">
        <f t="shared" si="5"/>
        <v>0</v>
      </c>
      <c r="Q55" s="39">
        <v>1</v>
      </c>
      <c r="R55" s="40">
        <f t="shared" si="6"/>
        <v>0</v>
      </c>
      <c r="S55" s="39">
        <v>1</v>
      </c>
      <c r="T55" s="41">
        <f t="shared" si="7"/>
        <v>0</v>
      </c>
      <c r="U55" s="42">
        <f t="shared" si="46"/>
        <v>0</v>
      </c>
      <c r="V55" s="43">
        <f t="shared" si="47"/>
        <v>0</v>
      </c>
      <c r="W55" s="44">
        <f t="shared" si="48"/>
        <v>0</v>
      </c>
      <c r="X55" s="45">
        <f t="shared" si="49"/>
        <v>0</v>
      </c>
      <c r="Y55" s="46" t="s">
        <v>0</v>
      </c>
      <c r="Z55" s="39">
        <v>1</v>
      </c>
      <c r="AA55" s="47">
        <f t="shared" si="50"/>
        <v>0</v>
      </c>
      <c r="AB55" s="39">
        <v>1</v>
      </c>
      <c r="AC55" s="47">
        <f t="shared" si="51"/>
        <v>0</v>
      </c>
      <c r="AD55" s="39">
        <v>1</v>
      </c>
      <c r="AE55" s="47">
        <f t="shared" si="52"/>
        <v>0</v>
      </c>
      <c r="AF55" s="184">
        <f t="shared" si="44"/>
        <v>0</v>
      </c>
      <c r="AG55" s="49">
        <f t="shared" si="8"/>
        <v>0</v>
      </c>
      <c r="AH55" s="50">
        <f t="shared" si="9"/>
        <v>0</v>
      </c>
      <c r="AI55" s="184">
        <f t="shared" si="31"/>
        <v>0</v>
      </c>
      <c r="AJ55" s="49">
        <f t="shared" si="10"/>
        <v>0</v>
      </c>
      <c r="AK55" s="50">
        <f t="shared" si="11"/>
        <v>0</v>
      </c>
      <c r="AL55" s="62">
        <f t="shared" si="32"/>
        <v>0</v>
      </c>
      <c r="AM55" s="49">
        <f t="shared" si="12"/>
        <v>0</v>
      </c>
      <c r="AN55" s="50">
        <f t="shared" si="13"/>
        <v>0</v>
      </c>
      <c r="AO55" s="62"/>
      <c r="AP55" s="49">
        <f t="shared" si="14"/>
        <v>0</v>
      </c>
      <c r="AQ55" s="50">
        <f t="shared" si="15"/>
        <v>0</v>
      </c>
      <c r="AR55" s="62"/>
      <c r="AS55" s="49">
        <f t="shared" si="16"/>
        <v>0</v>
      </c>
      <c r="AT55" s="50">
        <f t="shared" si="17"/>
        <v>0</v>
      </c>
      <c r="AU55" s="62">
        <f t="shared" si="33"/>
        <v>0</v>
      </c>
      <c r="AV55" s="49">
        <f t="shared" si="18"/>
        <v>0</v>
      </c>
      <c r="AW55" s="50">
        <f t="shared" si="19"/>
        <v>0</v>
      </c>
      <c r="AX55" s="62"/>
      <c r="AY55" s="49">
        <f t="shared" si="20"/>
        <v>0</v>
      </c>
      <c r="AZ55" s="50">
        <f t="shared" si="21"/>
        <v>0</v>
      </c>
      <c r="BA55" s="51">
        <f t="shared" si="53"/>
        <v>0</v>
      </c>
    </row>
    <row r="56" spans="1:53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45"/>
        <v>0</v>
      </c>
      <c r="L56" s="38">
        <f t="shared" si="1"/>
        <v>0</v>
      </c>
      <c r="M56" s="38">
        <f t="shared" si="2"/>
        <v>0</v>
      </c>
      <c r="N56" s="38">
        <f t="shared" si="3"/>
        <v>0</v>
      </c>
      <c r="O56" s="38">
        <f t="shared" si="4"/>
        <v>0</v>
      </c>
      <c r="P56" s="38">
        <f t="shared" si="5"/>
        <v>0</v>
      </c>
      <c r="Q56" s="39">
        <v>1</v>
      </c>
      <c r="R56" s="40">
        <f t="shared" si="6"/>
        <v>0</v>
      </c>
      <c r="S56" s="39">
        <v>1</v>
      </c>
      <c r="T56" s="41">
        <f t="shared" si="7"/>
        <v>0</v>
      </c>
      <c r="U56" s="42">
        <f t="shared" si="46"/>
        <v>0</v>
      </c>
      <c r="V56" s="43">
        <f t="shared" si="47"/>
        <v>0</v>
      </c>
      <c r="W56" s="44">
        <f t="shared" si="48"/>
        <v>0</v>
      </c>
      <c r="X56" s="45">
        <f t="shared" si="49"/>
        <v>0</v>
      </c>
      <c r="Y56" s="46" t="s">
        <v>0</v>
      </c>
      <c r="Z56" s="39">
        <v>1</v>
      </c>
      <c r="AA56" s="47">
        <f t="shared" si="50"/>
        <v>0</v>
      </c>
      <c r="AB56" s="39">
        <v>1</v>
      </c>
      <c r="AC56" s="47">
        <f t="shared" si="51"/>
        <v>0</v>
      </c>
      <c r="AD56" s="39">
        <v>1</v>
      </c>
      <c r="AE56" s="47">
        <f t="shared" si="52"/>
        <v>0</v>
      </c>
      <c r="AF56" s="184">
        <f t="shared" si="44"/>
        <v>0</v>
      </c>
      <c r="AG56" s="49">
        <f t="shared" si="8"/>
        <v>0</v>
      </c>
      <c r="AH56" s="50">
        <f t="shared" si="9"/>
        <v>0</v>
      </c>
      <c r="AI56" s="184">
        <f t="shared" si="31"/>
        <v>0</v>
      </c>
      <c r="AJ56" s="49">
        <f t="shared" si="10"/>
        <v>0</v>
      </c>
      <c r="AK56" s="50">
        <f t="shared" si="11"/>
        <v>0</v>
      </c>
      <c r="AL56" s="62">
        <f t="shared" si="32"/>
        <v>0</v>
      </c>
      <c r="AM56" s="49">
        <f t="shared" si="12"/>
        <v>0</v>
      </c>
      <c r="AN56" s="50">
        <f t="shared" si="13"/>
        <v>0</v>
      </c>
      <c r="AO56" s="62"/>
      <c r="AP56" s="49">
        <f t="shared" si="14"/>
        <v>0</v>
      </c>
      <c r="AQ56" s="50">
        <f t="shared" si="15"/>
        <v>0</v>
      </c>
      <c r="AR56" s="62"/>
      <c r="AS56" s="49">
        <f t="shared" si="16"/>
        <v>0</v>
      </c>
      <c r="AT56" s="50">
        <f t="shared" si="17"/>
        <v>0</v>
      </c>
      <c r="AU56" s="62">
        <f t="shared" si="33"/>
        <v>0</v>
      </c>
      <c r="AV56" s="49">
        <f t="shared" si="18"/>
        <v>0</v>
      </c>
      <c r="AW56" s="50">
        <f t="shared" si="19"/>
        <v>0</v>
      </c>
      <c r="AX56" s="62"/>
      <c r="AY56" s="49">
        <f t="shared" si="20"/>
        <v>0</v>
      </c>
      <c r="AZ56" s="50">
        <f t="shared" si="21"/>
        <v>0</v>
      </c>
      <c r="BA56" s="51">
        <f t="shared" si="53"/>
        <v>0</v>
      </c>
    </row>
    <row r="57" spans="1:53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45"/>
        <v>0</v>
      </c>
      <c r="L57" s="38">
        <f t="shared" si="1"/>
        <v>0</v>
      </c>
      <c r="M57" s="38">
        <f t="shared" si="2"/>
        <v>0</v>
      </c>
      <c r="N57" s="38">
        <f t="shared" si="3"/>
        <v>0</v>
      </c>
      <c r="O57" s="38">
        <f t="shared" si="4"/>
        <v>0</v>
      </c>
      <c r="P57" s="38">
        <f t="shared" si="5"/>
        <v>0</v>
      </c>
      <c r="Q57" s="39">
        <v>1</v>
      </c>
      <c r="R57" s="40">
        <f t="shared" si="6"/>
        <v>0</v>
      </c>
      <c r="S57" s="39">
        <v>1</v>
      </c>
      <c r="T57" s="41">
        <f t="shared" si="7"/>
        <v>0</v>
      </c>
      <c r="U57" s="42">
        <f t="shared" si="46"/>
        <v>0</v>
      </c>
      <c r="V57" s="43">
        <f t="shared" si="47"/>
        <v>0</v>
      </c>
      <c r="W57" s="44">
        <f t="shared" si="48"/>
        <v>0</v>
      </c>
      <c r="X57" s="45">
        <f t="shared" si="49"/>
        <v>0</v>
      </c>
      <c r="Y57" s="46" t="s">
        <v>0</v>
      </c>
      <c r="Z57" s="39">
        <v>1</v>
      </c>
      <c r="AA57" s="47">
        <f t="shared" si="50"/>
        <v>0</v>
      </c>
      <c r="AB57" s="39">
        <v>1</v>
      </c>
      <c r="AC57" s="47">
        <f t="shared" si="51"/>
        <v>0</v>
      </c>
      <c r="AD57" s="39">
        <v>1</v>
      </c>
      <c r="AE57" s="47">
        <f t="shared" si="52"/>
        <v>0</v>
      </c>
      <c r="AF57" s="184">
        <f t="shared" si="44"/>
        <v>0</v>
      </c>
      <c r="AG57" s="49">
        <f t="shared" si="8"/>
        <v>0</v>
      </c>
      <c r="AH57" s="50">
        <f t="shared" si="9"/>
        <v>0</v>
      </c>
      <c r="AI57" s="184">
        <f t="shared" si="31"/>
        <v>0</v>
      </c>
      <c r="AJ57" s="49">
        <f t="shared" si="10"/>
        <v>0</v>
      </c>
      <c r="AK57" s="50">
        <f t="shared" si="11"/>
        <v>0</v>
      </c>
      <c r="AL57" s="62">
        <f t="shared" si="32"/>
        <v>0</v>
      </c>
      <c r="AM57" s="49">
        <f t="shared" si="12"/>
        <v>0</v>
      </c>
      <c r="AN57" s="50">
        <f t="shared" si="13"/>
        <v>0</v>
      </c>
      <c r="AO57" s="62"/>
      <c r="AP57" s="49">
        <f t="shared" si="14"/>
        <v>0</v>
      </c>
      <c r="AQ57" s="50">
        <f t="shared" si="15"/>
        <v>0</v>
      </c>
      <c r="AR57" s="62"/>
      <c r="AS57" s="49">
        <f t="shared" si="16"/>
        <v>0</v>
      </c>
      <c r="AT57" s="50">
        <f t="shared" si="17"/>
        <v>0</v>
      </c>
      <c r="AU57" s="62">
        <f t="shared" si="33"/>
        <v>0</v>
      </c>
      <c r="AV57" s="49">
        <f t="shared" si="18"/>
        <v>0</v>
      </c>
      <c r="AW57" s="50">
        <f t="shared" si="19"/>
        <v>0</v>
      </c>
      <c r="AX57" s="62"/>
      <c r="AY57" s="49">
        <f t="shared" si="20"/>
        <v>0</v>
      </c>
      <c r="AZ57" s="50">
        <f t="shared" si="21"/>
        <v>0</v>
      </c>
      <c r="BA57" s="51">
        <f t="shared" si="53"/>
        <v>0</v>
      </c>
    </row>
    <row r="58" spans="1:53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45"/>
        <v>0</v>
      </c>
      <c r="L58" s="38">
        <f t="shared" si="1"/>
        <v>0</v>
      </c>
      <c r="M58" s="38">
        <f t="shared" si="2"/>
        <v>0</v>
      </c>
      <c r="N58" s="38">
        <f t="shared" si="3"/>
        <v>0</v>
      </c>
      <c r="O58" s="38">
        <f t="shared" si="4"/>
        <v>0</v>
      </c>
      <c r="P58" s="38">
        <f t="shared" si="5"/>
        <v>0</v>
      </c>
      <c r="Q58" s="39">
        <v>1</v>
      </c>
      <c r="R58" s="40">
        <f t="shared" si="6"/>
        <v>0</v>
      </c>
      <c r="S58" s="39">
        <v>1</v>
      </c>
      <c r="T58" s="41">
        <f t="shared" si="7"/>
        <v>0</v>
      </c>
      <c r="U58" s="42">
        <f t="shared" si="46"/>
        <v>0</v>
      </c>
      <c r="V58" s="43">
        <f t="shared" si="47"/>
        <v>0</v>
      </c>
      <c r="W58" s="44">
        <f t="shared" si="48"/>
        <v>0</v>
      </c>
      <c r="X58" s="45">
        <f t="shared" si="49"/>
        <v>0</v>
      </c>
      <c r="Y58" s="46" t="s">
        <v>0</v>
      </c>
      <c r="Z58" s="39">
        <v>1</v>
      </c>
      <c r="AA58" s="47">
        <f t="shared" si="50"/>
        <v>0</v>
      </c>
      <c r="AB58" s="39">
        <v>1</v>
      </c>
      <c r="AC58" s="47">
        <f t="shared" si="51"/>
        <v>0</v>
      </c>
      <c r="AD58" s="39">
        <v>1</v>
      </c>
      <c r="AE58" s="47">
        <f t="shared" si="52"/>
        <v>0</v>
      </c>
      <c r="AF58" s="184">
        <f t="shared" si="44"/>
        <v>0</v>
      </c>
      <c r="AG58" s="49">
        <f t="shared" si="8"/>
        <v>0</v>
      </c>
      <c r="AH58" s="50">
        <f t="shared" si="9"/>
        <v>0</v>
      </c>
      <c r="AI58" s="184">
        <f t="shared" si="31"/>
        <v>0</v>
      </c>
      <c r="AJ58" s="49">
        <f t="shared" si="10"/>
        <v>0</v>
      </c>
      <c r="AK58" s="50">
        <f t="shared" si="11"/>
        <v>0</v>
      </c>
      <c r="AL58" s="62">
        <f t="shared" si="32"/>
        <v>0</v>
      </c>
      <c r="AM58" s="49">
        <f t="shared" si="12"/>
        <v>0</v>
      </c>
      <c r="AN58" s="50">
        <f t="shared" si="13"/>
        <v>0</v>
      </c>
      <c r="AO58" s="62"/>
      <c r="AP58" s="49">
        <f t="shared" si="14"/>
        <v>0</v>
      </c>
      <c r="AQ58" s="50">
        <f t="shared" si="15"/>
        <v>0</v>
      </c>
      <c r="AR58" s="62"/>
      <c r="AS58" s="49">
        <f t="shared" si="16"/>
        <v>0</v>
      </c>
      <c r="AT58" s="50">
        <f t="shared" si="17"/>
        <v>0</v>
      </c>
      <c r="AU58" s="62">
        <f t="shared" si="33"/>
        <v>0</v>
      </c>
      <c r="AV58" s="49">
        <f t="shared" si="18"/>
        <v>0</v>
      </c>
      <c r="AW58" s="50">
        <f t="shared" si="19"/>
        <v>0</v>
      </c>
      <c r="AX58" s="62"/>
      <c r="AY58" s="49">
        <f t="shared" si="20"/>
        <v>0</v>
      </c>
      <c r="AZ58" s="50">
        <f t="shared" si="21"/>
        <v>0</v>
      </c>
      <c r="BA58" s="51">
        <f t="shared" si="53"/>
        <v>0</v>
      </c>
    </row>
    <row r="59" spans="1:53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45"/>
        <v>0</v>
      </c>
      <c r="L59" s="38">
        <f t="shared" si="1"/>
        <v>0</v>
      </c>
      <c r="M59" s="38">
        <f t="shared" si="2"/>
        <v>0</v>
      </c>
      <c r="N59" s="38">
        <f t="shared" si="3"/>
        <v>0</v>
      </c>
      <c r="O59" s="38">
        <f t="shared" si="4"/>
        <v>0</v>
      </c>
      <c r="P59" s="38">
        <f t="shared" si="5"/>
        <v>0</v>
      </c>
      <c r="Q59" s="39">
        <v>1</v>
      </c>
      <c r="R59" s="40">
        <f t="shared" si="6"/>
        <v>0</v>
      </c>
      <c r="S59" s="39">
        <v>1</v>
      </c>
      <c r="T59" s="41">
        <f t="shared" si="7"/>
        <v>0</v>
      </c>
      <c r="U59" s="42">
        <f t="shared" si="46"/>
        <v>0</v>
      </c>
      <c r="V59" s="43">
        <f t="shared" si="47"/>
        <v>0</v>
      </c>
      <c r="W59" s="44">
        <f t="shared" si="48"/>
        <v>0</v>
      </c>
      <c r="X59" s="45">
        <f t="shared" si="49"/>
        <v>0</v>
      </c>
      <c r="Y59" s="46" t="s">
        <v>0</v>
      </c>
      <c r="Z59" s="39">
        <v>1</v>
      </c>
      <c r="AA59" s="47">
        <f t="shared" si="50"/>
        <v>0</v>
      </c>
      <c r="AB59" s="39">
        <v>1</v>
      </c>
      <c r="AC59" s="47">
        <f t="shared" si="51"/>
        <v>0</v>
      </c>
      <c r="AD59" s="39">
        <v>1</v>
      </c>
      <c r="AE59" s="47">
        <f t="shared" si="52"/>
        <v>0</v>
      </c>
      <c r="AF59" s="184">
        <f t="shared" si="44"/>
        <v>0</v>
      </c>
      <c r="AG59" s="49">
        <f t="shared" si="8"/>
        <v>0</v>
      </c>
      <c r="AH59" s="50">
        <f t="shared" si="9"/>
        <v>0</v>
      </c>
      <c r="AI59" s="184">
        <f t="shared" si="31"/>
        <v>0</v>
      </c>
      <c r="AJ59" s="49">
        <f t="shared" si="10"/>
        <v>0</v>
      </c>
      <c r="AK59" s="50">
        <f t="shared" si="11"/>
        <v>0</v>
      </c>
      <c r="AL59" s="62">
        <f t="shared" si="32"/>
        <v>0</v>
      </c>
      <c r="AM59" s="49">
        <f t="shared" si="12"/>
        <v>0</v>
      </c>
      <c r="AN59" s="50">
        <f t="shared" si="13"/>
        <v>0</v>
      </c>
      <c r="AO59" s="62"/>
      <c r="AP59" s="49">
        <f t="shared" si="14"/>
        <v>0</v>
      </c>
      <c r="AQ59" s="50">
        <f t="shared" si="15"/>
        <v>0</v>
      </c>
      <c r="AR59" s="62"/>
      <c r="AS59" s="49">
        <f t="shared" si="16"/>
        <v>0</v>
      </c>
      <c r="AT59" s="50">
        <f t="shared" si="17"/>
        <v>0</v>
      </c>
      <c r="AU59" s="62">
        <f t="shared" si="33"/>
        <v>0</v>
      </c>
      <c r="AV59" s="49">
        <f t="shared" si="18"/>
        <v>0</v>
      </c>
      <c r="AW59" s="50">
        <f t="shared" si="19"/>
        <v>0</v>
      </c>
      <c r="AX59" s="62"/>
      <c r="AY59" s="49">
        <f t="shared" si="20"/>
        <v>0</v>
      </c>
      <c r="AZ59" s="50">
        <f t="shared" si="21"/>
        <v>0</v>
      </c>
      <c r="BA59" s="51">
        <f t="shared" si="53"/>
        <v>0</v>
      </c>
    </row>
    <row r="60" spans="1:53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45"/>
        <v>0</v>
      </c>
      <c r="L60" s="38">
        <f t="shared" si="1"/>
        <v>0</v>
      </c>
      <c r="M60" s="38">
        <f t="shared" si="2"/>
        <v>0</v>
      </c>
      <c r="N60" s="38">
        <f t="shared" si="3"/>
        <v>0</v>
      </c>
      <c r="O60" s="38">
        <f t="shared" si="4"/>
        <v>0</v>
      </c>
      <c r="P60" s="38">
        <f t="shared" si="5"/>
        <v>0</v>
      </c>
      <c r="Q60" s="39">
        <v>1</v>
      </c>
      <c r="R60" s="40">
        <f t="shared" si="6"/>
        <v>0</v>
      </c>
      <c r="S60" s="39">
        <v>1</v>
      </c>
      <c r="T60" s="41">
        <f t="shared" si="7"/>
        <v>0</v>
      </c>
      <c r="U60" s="42">
        <f t="shared" si="46"/>
        <v>0</v>
      </c>
      <c r="V60" s="43">
        <f t="shared" si="47"/>
        <v>0</v>
      </c>
      <c r="W60" s="44">
        <f t="shared" si="48"/>
        <v>0</v>
      </c>
      <c r="X60" s="45">
        <f t="shared" si="49"/>
        <v>0</v>
      </c>
      <c r="Y60" s="46" t="s">
        <v>0</v>
      </c>
      <c r="Z60" s="39">
        <v>1</v>
      </c>
      <c r="AA60" s="47">
        <f t="shared" si="50"/>
        <v>0</v>
      </c>
      <c r="AB60" s="39">
        <v>1</v>
      </c>
      <c r="AC60" s="47">
        <f t="shared" si="51"/>
        <v>0</v>
      </c>
      <c r="AD60" s="39">
        <v>1</v>
      </c>
      <c r="AE60" s="47">
        <f t="shared" si="52"/>
        <v>0</v>
      </c>
      <c r="AF60" s="184">
        <f t="shared" si="44"/>
        <v>0</v>
      </c>
      <c r="AG60" s="49">
        <f t="shared" si="8"/>
        <v>0</v>
      </c>
      <c r="AH60" s="50">
        <f t="shared" si="9"/>
        <v>0</v>
      </c>
      <c r="AI60" s="184">
        <f t="shared" si="31"/>
        <v>0</v>
      </c>
      <c r="AJ60" s="49">
        <f t="shared" si="10"/>
        <v>0</v>
      </c>
      <c r="AK60" s="50">
        <f t="shared" si="11"/>
        <v>0</v>
      </c>
      <c r="AL60" s="62">
        <f t="shared" si="32"/>
        <v>0</v>
      </c>
      <c r="AM60" s="49">
        <f t="shared" si="12"/>
        <v>0</v>
      </c>
      <c r="AN60" s="50">
        <f t="shared" si="13"/>
        <v>0</v>
      </c>
      <c r="AO60" s="62"/>
      <c r="AP60" s="49">
        <f t="shared" si="14"/>
        <v>0</v>
      </c>
      <c r="AQ60" s="50">
        <f t="shared" si="15"/>
        <v>0</v>
      </c>
      <c r="AR60" s="62"/>
      <c r="AS60" s="49">
        <f t="shared" si="16"/>
        <v>0</v>
      </c>
      <c r="AT60" s="50">
        <f t="shared" si="17"/>
        <v>0</v>
      </c>
      <c r="AU60" s="62">
        <f t="shared" si="33"/>
        <v>0</v>
      </c>
      <c r="AV60" s="49">
        <f t="shared" si="18"/>
        <v>0</v>
      </c>
      <c r="AW60" s="50">
        <f t="shared" si="19"/>
        <v>0</v>
      </c>
      <c r="AX60" s="62"/>
      <c r="AY60" s="49">
        <f t="shared" si="20"/>
        <v>0</v>
      </c>
      <c r="AZ60" s="50">
        <f t="shared" si="21"/>
        <v>0</v>
      </c>
      <c r="BA60" s="51">
        <f t="shared" si="53"/>
        <v>0</v>
      </c>
    </row>
    <row r="61" spans="1:53" ht="15.75" thickBot="1">
      <c r="A61" s="3"/>
      <c r="B61" s="6"/>
      <c r="C61" s="6"/>
      <c r="D61" s="6"/>
      <c r="E61" s="6"/>
      <c r="F61" s="252">
        <f>SUM(F8:F60)</f>
        <v>0</v>
      </c>
      <c r="K61" s="52">
        <f t="shared" ref="K61:P61" si="54">SUM(K8:K60)</f>
        <v>0</v>
      </c>
      <c r="L61" s="52">
        <f t="shared" si="54"/>
        <v>0</v>
      </c>
      <c r="M61" s="52">
        <f t="shared" si="54"/>
        <v>0</v>
      </c>
      <c r="N61" s="52">
        <f t="shared" si="54"/>
        <v>0</v>
      </c>
      <c r="O61" s="52">
        <f t="shared" si="54"/>
        <v>0</v>
      </c>
      <c r="P61" s="52">
        <f t="shared" si="54"/>
        <v>0</v>
      </c>
      <c r="Q61" s="52"/>
      <c r="R61" s="52">
        <f>SUM(R8:R60)</f>
        <v>0</v>
      </c>
      <c r="S61" s="52"/>
      <c r="T61" s="52">
        <f>SUM(T8:T60)</f>
        <v>0</v>
      </c>
      <c r="U61" s="52">
        <f>SUM(U8:U60)</f>
        <v>0</v>
      </c>
      <c r="V61" s="52">
        <f>SUM(V8:V60)</f>
        <v>0</v>
      </c>
      <c r="W61" s="52">
        <f>SUM(W8:W60)</f>
        <v>0</v>
      </c>
      <c r="X61" s="53"/>
      <c r="Y61" s="53"/>
      <c r="Z61" s="53"/>
      <c r="AA61" s="52">
        <f>SUM(AA8:AA60)</f>
        <v>0</v>
      </c>
      <c r="AB61" s="52"/>
      <c r="AC61" s="52">
        <f>SUM(AC8:AC60)</f>
        <v>0</v>
      </c>
      <c r="AD61" s="52"/>
      <c r="AE61" s="52">
        <f>SUM(AE8:AE60)</f>
        <v>0</v>
      </c>
      <c r="AF61" s="54">
        <f>SUM(AF8:AF60)</f>
        <v>0</v>
      </c>
      <c r="AG61" s="54"/>
      <c r="AH61" s="55">
        <f>SUM(AH8:AH60)</f>
        <v>0</v>
      </c>
      <c r="AI61" s="54">
        <f>SUM(AI8:AI60)</f>
        <v>0</v>
      </c>
      <c r="AJ61" s="54"/>
      <c r="AK61" s="55">
        <f>SUM(AK8:AK60)</f>
        <v>0</v>
      </c>
      <c r="AL61" s="54">
        <f>SUM(AL8:AL60)</f>
        <v>0</v>
      </c>
      <c r="AM61" s="54"/>
      <c r="AN61" s="55">
        <f>SUM(AN8:AN60)</f>
        <v>0</v>
      </c>
      <c r="AO61" s="54">
        <f>SUM(AO8:AO60)</f>
        <v>0</v>
      </c>
      <c r="AP61" s="54"/>
      <c r="AQ61" s="55">
        <f>SUM(AQ8:AQ60)</f>
        <v>0</v>
      </c>
      <c r="AR61" s="54">
        <f>SUM(AR8:AR60)</f>
        <v>0</v>
      </c>
      <c r="AS61" s="54"/>
      <c r="AT61" s="55">
        <f>SUM(AT8:AT60)</f>
        <v>0</v>
      </c>
      <c r="AU61" s="54">
        <f>SUM(AU8:AU60)</f>
        <v>0</v>
      </c>
      <c r="AV61" s="54"/>
      <c r="AW61" s="55">
        <f>SUM(AW8:AW60)</f>
        <v>0</v>
      </c>
      <c r="AX61" s="54">
        <f>SUM(AX8:AX60)</f>
        <v>0</v>
      </c>
      <c r="AY61" s="54"/>
      <c r="AZ61" s="55">
        <f>SUM(AZ8:AZ60)</f>
        <v>0</v>
      </c>
      <c r="BA61" s="52">
        <f>SUM(BA8:BA60)</f>
        <v>0</v>
      </c>
    </row>
    <row r="62" spans="1:53" ht="15.75" thickBot="1">
      <c r="AA62" s="325">
        <f>SUM(AA61:AE61)</f>
        <v>0</v>
      </c>
      <c r="AB62" s="326"/>
      <c r="AC62" s="326"/>
      <c r="AD62" s="326"/>
      <c r="AE62" s="327"/>
      <c r="AF62" s="319">
        <f>+AH61/4.345</f>
        <v>0</v>
      </c>
      <c r="AG62" s="319"/>
      <c r="AH62" s="319"/>
      <c r="AI62" s="319">
        <f>+AK61/4.345</f>
        <v>0</v>
      </c>
      <c r="AJ62" s="319"/>
      <c r="AK62" s="319"/>
      <c r="AL62" s="319">
        <f>+AN61/4.345</f>
        <v>0</v>
      </c>
      <c r="AM62" s="319"/>
      <c r="AN62" s="319"/>
      <c r="AO62" s="319">
        <f>+AQ61/4.345</f>
        <v>0</v>
      </c>
      <c r="AP62" s="319"/>
      <c r="AQ62" s="319"/>
      <c r="AR62" s="319">
        <f>+AT61/4.345</f>
        <v>0</v>
      </c>
      <c r="AS62" s="319"/>
      <c r="AT62" s="319"/>
      <c r="AU62" s="319">
        <f>+AW61/4.345</f>
        <v>0</v>
      </c>
      <c r="AV62" s="319"/>
      <c r="AW62" s="319"/>
      <c r="AX62" s="319">
        <f>+AZ61/4.345</f>
        <v>0</v>
      </c>
      <c r="AY62" s="319"/>
      <c r="AZ62" s="319"/>
      <c r="BA62" s="320" t="s">
        <v>4</v>
      </c>
    </row>
    <row r="63" spans="1:53" ht="16.5" thickTop="1" thickBot="1">
      <c r="AF63" s="322" t="s">
        <v>3</v>
      </c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3"/>
      <c r="BA63" s="321"/>
    </row>
    <row r="65" spans="7:10">
      <c r="G65" s="56"/>
      <c r="H65" s="56"/>
      <c r="I65" s="56"/>
      <c r="J65" s="56"/>
    </row>
  </sheetData>
  <sheetProtection selectLockedCells="1" autoFilter="0"/>
  <autoFilter ref="B7:BA62" xr:uid="{00000000-0009-0000-0000-000017000000}"/>
  <mergeCells count="45">
    <mergeCell ref="AO3:AQ3"/>
    <mergeCell ref="BA4:BA5"/>
    <mergeCell ref="X5:AE5"/>
    <mergeCell ref="Z6:AA6"/>
    <mergeCell ref="AS4:AS5"/>
    <mergeCell ref="AT4:AT5"/>
    <mergeCell ref="AR4:AR5"/>
    <mergeCell ref="AV4:AV5"/>
    <mergeCell ref="AW4:AW5"/>
    <mergeCell ref="AX4:AX5"/>
    <mergeCell ref="AB6:AC6"/>
    <mergeCell ref="AD6:AE6"/>
    <mergeCell ref="AR3:AT3"/>
    <mergeCell ref="AU3:AW3"/>
    <mergeCell ref="AX3:AZ3"/>
    <mergeCell ref="AF4:AF5"/>
    <mergeCell ref="BA62:BA63"/>
    <mergeCell ref="AF63:AZ63"/>
    <mergeCell ref="AA62:AE62"/>
    <mergeCell ref="AF62:AH62"/>
    <mergeCell ref="AI62:AK62"/>
    <mergeCell ref="AL62:AN62"/>
    <mergeCell ref="AO62:AQ62"/>
    <mergeCell ref="AR62:AT62"/>
    <mergeCell ref="AU62:AW62"/>
    <mergeCell ref="AX62:AZ62"/>
    <mergeCell ref="AG4:AG5"/>
    <mergeCell ref="AH4:AH5"/>
    <mergeCell ref="AI4:AI5"/>
    <mergeCell ref="AJ4:AJ5"/>
    <mergeCell ref="AO4:AO5"/>
    <mergeCell ref="AM4:AM5"/>
    <mergeCell ref="AN4:AN5"/>
    <mergeCell ref="AK4:AK5"/>
    <mergeCell ref="AL4:AL5"/>
    <mergeCell ref="AP4:AP5"/>
    <mergeCell ref="AQ4:AQ5"/>
    <mergeCell ref="AY4:AY5"/>
    <mergeCell ref="AZ4:AZ5"/>
    <mergeCell ref="AU4:AU5"/>
    <mergeCell ref="B1:C1"/>
    <mergeCell ref="B3:D3"/>
    <mergeCell ref="AF3:AH3"/>
    <mergeCell ref="AI3:AK3"/>
    <mergeCell ref="AL3:AN3"/>
  </mergeCells>
  <hyperlinks>
    <hyperlink ref="B1:C1" location="Inici!A1" display="Inici" xr:uid="{00000000-0004-0000-17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3D0B7D-541A-469F-8254-67F4DC6BC613}">
          <x14:formula1>
            <xm:f>Tablas!$B$5:$B$40</xm:f>
          </x14:formula1>
          <xm:sqref>H8:H60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47">
    <pageSetUpPr fitToPage="1"/>
  </sheetPr>
  <dimension ref="A1:BA74"/>
  <sheetViews>
    <sheetView workbookViewId="0">
      <pane xSplit="6" ySplit="7" topLeftCell="AE9" activePane="bottomRight" state="frozen"/>
      <selection activeCell="B2" sqref="B2:C2"/>
      <selection pane="topRight" activeCell="B2" sqref="B2:C2"/>
      <selection pane="bottomLeft" activeCell="B2" sqref="B2:C2"/>
      <selection pane="bottomRight" activeCell="AX8" sqref="AX8:AX12"/>
    </sheetView>
  </sheetViews>
  <sheetFormatPr baseColWidth="10" defaultColWidth="11.42578125" defaultRowHeight="15"/>
  <cols>
    <col min="1" max="1" width="2.85546875" style="2" customWidth="1"/>
    <col min="2" max="2" width="18.28515625" style="2" customWidth="1"/>
    <col min="3" max="3" width="11.5703125" style="2" bestFit="1" customWidth="1"/>
    <col min="4" max="4" width="19.5703125" style="2" customWidth="1"/>
    <col min="5" max="5" width="10.5703125" style="2" customWidth="1"/>
    <col min="6" max="6" width="10.42578125" style="2" bestFit="1" customWidth="1"/>
    <col min="7" max="7" width="12.7109375" style="2" customWidth="1"/>
    <col min="8" max="8" width="12.42578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5.5703125" style="2" bestFit="1" customWidth="1"/>
    <col min="34" max="34" width="10.28515625" style="2" bestFit="1" customWidth="1"/>
    <col min="35" max="35" width="7.140625" style="2" bestFit="1" customWidth="1"/>
    <col min="36" max="36" width="6.140625" style="2" bestFit="1" customWidth="1"/>
    <col min="37" max="37" width="10.28515625" style="2" bestFit="1" customWidth="1"/>
    <col min="38" max="38" width="8.42578125" style="2" bestFit="1" customWidth="1"/>
    <col min="39" max="39" width="5.28515625" style="2" bestFit="1" customWidth="1"/>
    <col min="40" max="40" width="9.5703125" style="2" bestFit="1" customWidth="1"/>
    <col min="41" max="41" width="7.140625" style="2" customWidth="1"/>
    <col min="42" max="42" width="6.140625" style="2" customWidth="1"/>
    <col min="43" max="43" width="9.5703125" style="2" customWidth="1"/>
    <col min="44" max="44" width="8.42578125" style="2" customWidth="1"/>
    <col min="45" max="45" width="7" style="2" customWidth="1"/>
    <col min="46" max="46" width="9.5703125" style="2" customWidth="1"/>
    <col min="47" max="47" width="8.42578125" style="2" bestFit="1" customWidth="1"/>
    <col min="48" max="48" width="7" style="2" bestFit="1" customWidth="1"/>
    <col min="49" max="49" width="9.5703125" style="2" bestFit="1" customWidth="1"/>
    <col min="50" max="50" width="6.85546875" style="2" customWidth="1"/>
    <col min="51" max="51" width="6.140625" style="2" customWidth="1"/>
    <col min="52" max="52" width="9.5703125" style="2" customWidth="1"/>
    <col min="53" max="53" width="13.7109375" style="2" bestFit="1" customWidth="1"/>
    <col min="54" max="16384" width="11.42578125" style="2"/>
  </cols>
  <sheetData>
    <row r="1" spans="1:53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>
        <f>+'Resumen Estudio'!D17</f>
        <v>0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8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</row>
    <row r="3" spans="1:53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 t="str">
        <f>+'1'!AK3</f>
        <v>Vidres perimetre</v>
      </c>
      <c r="AJ3" s="308"/>
      <c r="AK3" s="308"/>
      <c r="AL3" s="308" t="str">
        <f>+'1'!AO3</f>
        <v>Punts de llum i difusors d'aire</v>
      </c>
      <c r="AM3" s="308"/>
      <c r="AN3" s="308"/>
      <c r="AO3" s="308" t="str">
        <f>+'1'!AR3</f>
        <v>Neteja de cadires i moquetes</v>
      </c>
      <c r="AP3" s="308"/>
      <c r="AQ3" s="308"/>
      <c r="AR3" s="308" t="str">
        <f>+'1'!AU3</f>
        <v>Neteja de passareles sostres</v>
      </c>
      <c r="AS3" s="308"/>
      <c r="AT3" s="308"/>
      <c r="AU3" s="308" t="str">
        <f>+'1'!AX3</f>
        <v>Tractament de Terres</v>
      </c>
      <c r="AV3" s="308"/>
      <c r="AW3" s="308"/>
      <c r="AX3" s="308" t="str">
        <f>+'1'!BA3</f>
        <v>Neteja de Persianes</v>
      </c>
      <c r="AY3" s="308"/>
      <c r="AZ3" s="308"/>
      <c r="BA3" s="19" t="s">
        <v>4</v>
      </c>
    </row>
    <row r="4" spans="1:53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+L70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Estudio'!H18</f>
        <v>0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317">
        <f>+'1'!AI4:AI5</f>
        <v>12</v>
      </c>
      <c r="AH4" s="318">
        <f>+'1'!AJ4:AJ5</f>
        <v>0</v>
      </c>
      <c r="AI4" s="315" t="s">
        <v>6</v>
      </c>
      <c r="AJ4" s="317">
        <f>+'1'!AM4:AM5</f>
        <v>4</v>
      </c>
      <c r="AK4" s="318">
        <f>+'1'!AN4:AN5</f>
        <v>0</v>
      </c>
      <c r="AL4" s="315" t="s">
        <v>6</v>
      </c>
      <c r="AM4" s="317">
        <f>+'1'!AP4:AP5</f>
        <v>1</v>
      </c>
      <c r="AN4" s="318">
        <f>+'1'!AQ4:AQ5</f>
        <v>0</v>
      </c>
      <c r="AO4" s="315" t="s">
        <v>6</v>
      </c>
      <c r="AP4" s="317">
        <f>+'1'!AS4:AS5</f>
        <v>1</v>
      </c>
      <c r="AQ4" s="318">
        <f>+'1'!AT4:AT5</f>
        <v>0</v>
      </c>
      <c r="AR4" s="315" t="s">
        <v>6</v>
      </c>
      <c r="AS4" s="317">
        <f>+'1'!AV4:AV5</f>
        <v>1</v>
      </c>
      <c r="AT4" s="318">
        <f>+'1'!AW4:AW5</f>
        <v>0</v>
      </c>
      <c r="AU4" s="315" t="s">
        <v>6</v>
      </c>
      <c r="AV4" s="317">
        <f>+'1'!AY4:AY5</f>
        <v>1</v>
      </c>
      <c r="AW4" s="318">
        <f>+'1'!AZ4:AZ5</f>
        <v>0</v>
      </c>
      <c r="AX4" s="315" t="s">
        <v>6</v>
      </c>
      <c r="AY4" s="317">
        <f>+'1'!BB4:BB5</f>
        <v>1</v>
      </c>
      <c r="AZ4" s="318">
        <f>+'1'!BC4:BC5</f>
        <v>0</v>
      </c>
      <c r="BA4" s="328">
        <f>BA70</f>
        <v>0</v>
      </c>
    </row>
    <row r="5" spans="1:53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317"/>
      <c r="AH5" s="318"/>
      <c r="AI5" s="315"/>
      <c r="AJ5" s="317"/>
      <c r="AK5" s="318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29"/>
    </row>
    <row r="6" spans="1:53" ht="30.75" customHeight="1" thickBot="1">
      <c r="A6" s="24"/>
      <c r="B6" s="117" t="s">
        <v>22</v>
      </c>
      <c r="C6" s="117" t="s">
        <v>8</v>
      </c>
      <c r="D6" s="117" t="s">
        <v>5</v>
      </c>
      <c r="E6" s="117" t="s">
        <v>23</v>
      </c>
      <c r="F6" s="117" t="s">
        <v>9</v>
      </c>
      <c r="G6" s="117" t="s">
        <v>24</v>
      </c>
      <c r="H6" s="117" t="s">
        <v>25</v>
      </c>
      <c r="I6" s="117"/>
      <c r="J6" s="117"/>
      <c r="K6" s="117" t="s">
        <v>26</v>
      </c>
      <c r="L6" s="117" t="s">
        <v>27</v>
      </c>
      <c r="M6" s="117" t="s">
        <v>28</v>
      </c>
      <c r="N6" s="117" t="s">
        <v>29</v>
      </c>
      <c r="O6" s="117" t="s">
        <v>30</v>
      </c>
      <c r="P6" s="117" t="s">
        <v>31</v>
      </c>
      <c r="Q6" s="117"/>
      <c r="R6" s="117" t="s">
        <v>37</v>
      </c>
      <c r="S6" s="117"/>
      <c r="T6" s="117" t="s">
        <v>38</v>
      </c>
      <c r="U6" s="117" t="s">
        <v>32</v>
      </c>
      <c r="V6" s="117" t="s">
        <v>33</v>
      </c>
      <c r="W6" s="117" t="s">
        <v>34</v>
      </c>
      <c r="X6" s="117" t="s">
        <v>10</v>
      </c>
      <c r="Y6" s="117" t="s">
        <v>35</v>
      </c>
      <c r="Z6" s="379" t="s">
        <v>36</v>
      </c>
      <c r="AA6" s="380"/>
      <c r="AB6" s="376" t="s">
        <v>39</v>
      </c>
      <c r="AC6" s="377"/>
      <c r="AD6" s="376" t="s">
        <v>40</v>
      </c>
      <c r="AE6" s="378"/>
      <c r="AF6" s="25"/>
      <c r="AG6" s="25" t="str">
        <f>+'1'!AI6</f>
        <v>H/V</v>
      </c>
      <c r="AH6" s="25" t="str">
        <f>+'1'!AJ6</f>
        <v>Hores/mes</v>
      </c>
      <c r="AI6" s="25"/>
      <c r="AJ6" s="25" t="str">
        <f>+'1'!AM6</f>
        <v>H/V</v>
      </c>
      <c r="AK6" s="25" t="str">
        <f>+'1'!AN6</f>
        <v>Hores/mes</v>
      </c>
      <c r="AL6" s="25"/>
      <c r="AM6" s="25" t="str">
        <f>+'1'!AP6</f>
        <v>H/V</v>
      </c>
      <c r="AN6" s="25" t="str">
        <f>+'1'!AQ6</f>
        <v>Hores/mes</v>
      </c>
      <c r="AO6" s="25"/>
      <c r="AP6" s="25" t="str">
        <f>+'1'!AS6</f>
        <v>H/V</v>
      </c>
      <c r="AQ6" s="25" t="str">
        <f>+'1'!AT6</f>
        <v>Hores/mes</v>
      </c>
      <c r="AR6" s="25"/>
      <c r="AS6" s="25" t="str">
        <f>+'1'!AV6</f>
        <v>H/V</v>
      </c>
      <c r="AT6" s="25" t="str">
        <f>+'1'!AW6</f>
        <v>Hores/mes</v>
      </c>
      <c r="AU6" s="25"/>
      <c r="AV6" s="25" t="str">
        <f>+'1'!AY6</f>
        <v>H/V</v>
      </c>
      <c r="AW6" s="25" t="str">
        <f>+'1'!AZ6</f>
        <v>Hores/mes</v>
      </c>
      <c r="AX6" s="79"/>
      <c r="AY6" s="26" t="s">
        <v>11</v>
      </c>
      <c r="AZ6" s="27" t="s">
        <v>20</v>
      </c>
      <c r="BA6" s="28" t="s">
        <v>4</v>
      </c>
    </row>
    <row r="7" spans="1:53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29"/>
      <c r="AG7" s="30"/>
      <c r="AH7" s="31"/>
      <c r="AI7" s="29"/>
      <c r="AJ7" s="30"/>
      <c r="AK7" s="31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60"/>
    </row>
    <row r="8" spans="1:53">
      <c r="A8" s="32">
        <v>23</v>
      </c>
      <c r="B8" s="61"/>
      <c r="C8" s="33"/>
      <c r="D8" s="34"/>
      <c r="E8" s="35"/>
      <c r="F8" s="36"/>
      <c r="G8" s="72"/>
      <c r="H8" s="71"/>
      <c r="I8" s="73">
        <f>IF(H8=Tablas!$B$5,Tablas!$C$5,VLOOKUP(H8,Tablas!$B$5:$D$40,2,FALSE))</f>
        <v>1</v>
      </c>
      <c r="J8" s="70">
        <f>IF(I8=0,"",VLOOKUP(I8,Tablas!$C$5:$D$40,2,FALSE))</f>
        <v>0</v>
      </c>
      <c r="K8" s="37" t="str">
        <f t="shared" ref="K8:K69" si="1">IF(G8=0,"0",F8/G8)</f>
        <v>0</v>
      </c>
      <c r="L8" s="38">
        <f t="shared" ref="L8:L69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69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69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69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69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69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69" si="8">(IF($X8=7,$K8,)+IF($X8=21,$K8*3,)+IF($X8=42,$K8*6,0)+IF($X8=28,$K8*4,0)+IF($X8=14,$K8*2,))*S8</f>
        <v>0</v>
      </c>
      <c r="U8" s="42">
        <f t="shared" ref="U8:U69" si="9">SUM(+L8+M8+N8+O8+P8+R8+T8)</f>
        <v>0</v>
      </c>
      <c r="V8" s="43">
        <f t="shared" ref="V8:V69" si="10">+U8*4.345</f>
        <v>0</v>
      </c>
      <c r="W8" s="44">
        <f t="shared" ref="W8:W69" si="11">IF(V8="","",$W$4*V8)</f>
        <v>0</v>
      </c>
      <c r="X8" s="45">
        <f t="shared" ref="X8:X69" si="12">ROUND(J8/4.3452380952381,1)</f>
        <v>0</v>
      </c>
      <c r="Y8" s="46" t="s">
        <v>0</v>
      </c>
      <c r="Z8" s="39">
        <v>1</v>
      </c>
      <c r="AA8" s="47">
        <f t="shared" ref="AA8:AA69" si="13">+IF($Y8="M",$U8,IF($Y8="MT",$U8/2,IF(Y8="MN",$U8/2,IF($Y8="MTN",$U8/3,0))))*Z8</f>
        <v>0</v>
      </c>
      <c r="AB8" s="39">
        <v>1</v>
      </c>
      <c r="AC8" s="47">
        <f t="shared" ref="AC8:AC69" si="14">+IF($Y8="T",$U8,IF($Y8="MT",$U8/2,IF($Y8="TN",$U8/2,IF($Y8="MTN",$U8/3,0))))*AB8</f>
        <v>0</v>
      </c>
      <c r="AD8" s="39">
        <v>1</v>
      </c>
      <c r="AE8" s="47">
        <f t="shared" ref="AE8:AE69" si="15">+IF($Y8="N",$U8,IF($Y8="MN",$U8/2,IF($Y8="TN",$U8/2,IF($Y8="MTN",$U8/3,0))))*AD8</f>
        <v>0</v>
      </c>
      <c r="AF8" s="184"/>
      <c r="AG8" s="49">
        <f t="shared" ref="AG8:AG69" si="16">IF(AH$4=0,0,(AF8/AH$4))</f>
        <v>0</v>
      </c>
      <c r="AH8" s="50">
        <f t="shared" ref="AH8:AH69" si="17">IF(AH$4=0,0,(AG8*AG$4/12))</f>
        <v>0</v>
      </c>
      <c r="AI8" s="184"/>
      <c r="AJ8" s="49">
        <f t="shared" ref="AJ8:AJ69" si="18">IF(AK$4=0,0,(AI8/AK$4))</f>
        <v>0</v>
      </c>
      <c r="AK8" s="50">
        <f t="shared" ref="AK8:AK69" si="19">IF(AK$4=0,0,(AJ8*AJ$4/12))</f>
        <v>0</v>
      </c>
      <c r="AL8" s="184"/>
      <c r="AM8" s="49">
        <f t="shared" ref="AM8:AM69" si="20">IF(AN$4=0,0,(AL8/AN$4))</f>
        <v>0</v>
      </c>
      <c r="AN8" s="50">
        <f t="shared" ref="AN8:AN69" si="21">IF(AN$4=0,0,(AM8*AM$4/12))</f>
        <v>0</v>
      </c>
      <c r="AO8" s="184"/>
      <c r="AP8" s="49">
        <f t="shared" ref="AP8:AP69" si="22">IF(AQ$4=0,0,(AO8/AQ$4))</f>
        <v>0</v>
      </c>
      <c r="AQ8" s="50">
        <f t="shared" ref="AQ8:AQ69" si="23">IF(AQ$4=0,0,(AP8*AP$4/12))</f>
        <v>0</v>
      </c>
      <c r="AR8" s="62"/>
      <c r="AS8" s="49">
        <f t="shared" ref="AS8:AS69" si="24">IF(AT$4=0,0,(AR8/AT$4))</f>
        <v>0</v>
      </c>
      <c r="AT8" s="50">
        <f t="shared" ref="AT8:AT69" si="25">IF(AT$4=0,0,(AS8*AS$4/12))</f>
        <v>0</v>
      </c>
      <c r="AU8" s="184"/>
      <c r="AV8" s="49">
        <f t="shared" ref="AV8:AV69" si="26">IF(AW$4=0,0,(AU8/AW$4))</f>
        <v>0</v>
      </c>
      <c r="AW8" s="50">
        <f t="shared" ref="AW8:AW69" si="27">IF(AW$4=0,0,(AV8*AV$4/12))</f>
        <v>0</v>
      </c>
      <c r="AX8" s="184"/>
      <c r="AY8" s="49">
        <f t="shared" ref="AY8:AY69" si="28">IF(AZ$4=0,0,(AX8/AZ$4))</f>
        <v>0</v>
      </c>
      <c r="AZ8" s="50">
        <f t="shared" ref="AZ8:AZ69" si="29">IF(AZ$4=0,0,(AY8*AY$4/12))</f>
        <v>0</v>
      </c>
      <c r="BA8" s="51">
        <f t="shared" ref="BA8:BA69" si="30">+AH8+AK8+AN8+AQ8+AT8+AW8+AZ8</f>
        <v>0</v>
      </c>
    </row>
    <row r="9" spans="1:53">
      <c r="A9" s="32">
        <v>23</v>
      </c>
      <c r="B9" s="61"/>
      <c r="C9" s="33"/>
      <c r="D9" s="34"/>
      <c r="E9" s="35"/>
      <c r="F9" s="36"/>
      <c r="G9" s="72"/>
      <c r="H9" s="71"/>
      <c r="I9" s="73">
        <f>IF(H9=Tablas!$B$5,Tablas!$C$5,VLOOKUP(H9,Tablas!$B$5:$D$40,2,FALSE))</f>
        <v>1</v>
      </c>
      <c r="J9" s="70">
        <f>IF(I9=0,"",VLOOKUP(I9,Tablas!$C$5:$D$40,2,FALSE))</f>
        <v>0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44">
        <f t="shared" si="11"/>
        <v>0</v>
      </c>
      <c r="X9" s="45">
        <f t="shared" si="12"/>
        <v>0</v>
      </c>
      <c r="Y9" s="46" t="s">
        <v>0</v>
      </c>
      <c r="Z9" s="39">
        <v>1</v>
      </c>
      <c r="AA9" s="47">
        <f t="shared" si="13"/>
        <v>0</v>
      </c>
      <c r="AB9" s="39">
        <v>1</v>
      </c>
      <c r="AC9" s="47">
        <f t="shared" si="14"/>
        <v>0</v>
      </c>
      <c r="AD9" s="39">
        <v>1</v>
      </c>
      <c r="AE9" s="47">
        <f t="shared" si="15"/>
        <v>0</v>
      </c>
      <c r="AF9" s="184"/>
      <c r="AG9" s="49">
        <f t="shared" si="16"/>
        <v>0</v>
      </c>
      <c r="AH9" s="50">
        <f t="shared" si="17"/>
        <v>0</v>
      </c>
      <c r="AI9" s="184"/>
      <c r="AJ9" s="49">
        <f t="shared" si="18"/>
        <v>0</v>
      </c>
      <c r="AK9" s="50">
        <f t="shared" si="19"/>
        <v>0</v>
      </c>
      <c r="AL9" s="184"/>
      <c r="AM9" s="49">
        <f t="shared" si="20"/>
        <v>0</v>
      </c>
      <c r="AN9" s="50">
        <f t="shared" si="21"/>
        <v>0</v>
      </c>
      <c r="AO9" s="184"/>
      <c r="AP9" s="49">
        <f t="shared" si="22"/>
        <v>0</v>
      </c>
      <c r="AQ9" s="50">
        <f t="shared" si="23"/>
        <v>0</v>
      </c>
      <c r="AR9" s="62"/>
      <c r="AS9" s="49">
        <f t="shared" si="24"/>
        <v>0</v>
      </c>
      <c r="AT9" s="50">
        <f t="shared" si="25"/>
        <v>0</v>
      </c>
      <c r="AU9" s="184"/>
      <c r="AV9" s="49">
        <f t="shared" si="26"/>
        <v>0</v>
      </c>
      <c r="AW9" s="50">
        <f t="shared" si="27"/>
        <v>0</v>
      </c>
      <c r="AX9" s="184"/>
      <c r="AY9" s="49">
        <f t="shared" si="28"/>
        <v>0</v>
      </c>
      <c r="AZ9" s="50">
        <f t="shared" si="29"/>
        <v>0</v>
      </c>
      <c r="BA9" s="51">
        <f t="shared" si="30"/>
        <v>0</v>
      </c>
    </row>
    <row r="10" spans="1:53">
      <c r="A10" s="32">
        <v>23</v>
      </c>
      <c r="B10" s="61"/>
      <c r="C10" s="33"/>
      <c r="D10" s="34"/>
      <c r="E10" s="35"/>
      <c r="F10" s="36"/>
      <c r="G10" s="72"/>
      <c r="H10" s="71"/>
      <c r="I10" s="73">
        <f>IF(H10=Tablas!$B$5,Tablas!$C$5,VLOOKUP(H10,Tablas!$B$5:$D$40,2,FALSE))</f>
        <v>1</v>
      </c>
      <c r="J10" s="70">
        <f>IF(I10=0,"",VLOOKUP(I10,Tablas!$C$5:$D$40,2,FALSE))</f>
        <v>0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44">
        <f t="shared" si="11"/>
        <v>0</v>
      </c>
      <c r="X10" s="45">
        <f t="shared" si="12"/>
        <v>0</v>
      </c>
      <c r="Y10" s="46" t="s">
        <v>0</v>
      </c>
      <c r="Z10" s="39">
        <v>1</v>
      </c>
      <c r="AA10" s="47">
        <f t="shared" si="13"/>
        <v>0</v>
      </c>
      <c r="AB10" s="39">
        <v>1</v>
      </c>
      <c r="AC10" s="47">
        <f t="shared" si="14"/>
        <v>0</v>
      </c>
      <c r="AD10" s="39">
        <v>1</v>
      </c>
      <c r="AE10" s="47">
        <f t="shared" si="15"/>
        <v>0</v>
      </c>
      <c r="AF10" s="184"/>
      <c r="AG10" s="49">
        <f t="shared" si="16"/>
        <v>0</v>
      </c>
      <c r="AH10" s="50">
        <f t="shared" si="17"/>
        <v>0</v>
      </c>
      <c r="AI10" s="184"/>
      <c r="AJ10" s="49">
        <f t="shared" si="18"/>
        <v>0</v>
      </c>
      <c r="AK10" s="50">
        <f t="shared" si="19"/>
        <v>0</v>
      </c>
      <c r="AL10" s="184"/>
      <c r="AM10" s="49">
        <f t="shared" si="20"/>
        <v>0</v>
      </c>
      <c r="AN10" s="50">
        <f t="shared" si="21"/>
        <v>0</v>
      </c>
      <c r="AO10" s="184"/>
      <c r="AP10" s="49">
        <f t="shared" si="22"/>
        <v>0</v>
      </c>
      <c r="AQ10" s="50">
        <f t="shared" si="23"/>
        <v>0</v>
      </c>
      <c r="AR10" s="62"/>
      <c r="AS10" s="49">
        <f t="shared" si="24"/>
        <v>0</v>
      </c>
      <c r="AT10" s="50">
        <f t="shared" si="25"/>
        <v>0</v>
      </c>
      <c r="AU10" s="184"/>
      <c r="AV10" s="49">
        <f t="shared" si="26"/>
        <v>0</v>
      </c>
      <c r="AW10" s="50">
        <f t="shared" si="27"/>
        <v>0</v>
      </c>
      <c r="AX10" s="184"/>
      <c r="AY10" s="49">
        <f t="shared" si="28"/>
        <v>0</v>
      </c>
      <c r="AZ10" s="50">
        <f t="shared" si="29"/>
        <v>0</v>
      </c>
      <c r="BA10" s="51">
        <f t="shared" si="30"/>
        <v>0</v>
      </c>
    </row>
    <row r="11" spans="1:53">
      <c r="A11" s="32">
        <v>23</v>
      </c>
      <c r="B11" s="61"/>
      <c r="C11" s="33"/>
      <c r="D11" s="34"/>
      <c r="E11" s="35"/>
      <c r="F11" s="36"/>
      <c r="G11" s="72"/>
      <c r="H11" s="71"/>
      <c r="I11" s="73">
        <f>IF(H11=Tablas!$B$5,Tablas!$C$5,VLOOKUP(H11,Tablas!$B$5:$D$40,2,FALSE))</f>
        <v>1</v>
      </c>
      <c r="J11" s="70">
        <f>IF(I11=0,"",VLOOKUP(I11,Tablas!$C$5:$D$40,2,FALSE))</f>
        <v>0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44">
        <f t="shared" si="11"/>
        <v>0</v>
      </c>
      <c r="X11" s="45">
        <f t="shared" si="12"/>
        <v>0</v>
      </c>
      <c r="Y11" s="46" t="s">
        <v>0</v>
      </c>
      <c r="Z11" s="39">
        <v>1</v>
      </c>
      <c r="AA11" s="47">
        <f t="shared" si="13"/>
        <v>0</v>
      </c>
      <c r="AB11" s="39">
        <v>1</v>
      </c>
      <c r="AC11" s="47">
        <f t="shared" si="14"/>
        <v>0</v>
      </c>
      <c r="AD11" s="39">
        <v>1</v>
      </c>
      <c r="AE11" s="47">
        <f t="shared" si="15"/>
        <v>0</v>
      </c>
      <c r="AF11" s="184"/>
      <c r="AG11" s="49">
        <f t="shared" si="16"/>
        <v>0</v>
      </c>
      <c r="AH11" s="50">
        <f t="shared" si="17"/>
        <v>0</v>
      </c>
      <c r="AI11" s="184"/>
      <c r="AJ11" s="49">
        <f t="shared" si="18"/>
        <v>0</v>
      </c>
      <c r="AK11" s="50">
        <f t="shared" si="19"/>
        <v>0</v>
      </c>
      <c r="AL11" s="184"/>
      <c r="AM11" s="49">
        <f t="shared" si="20"/>
        <v>0</v>
      </c>
      <c r="AN11" s="50">
        <f t="shared" si="21"/>
        <v>0</v>
      </c>
      <c r="AO11" s="184"/>
      <c r="AP11" s="49">
        <f t="shared" si="22"/>
        <v>0</v>
      </c>
      <c r="AQ11" s="50">
        <f t="shared" si="23"/>
        <v>0</v>
      </c>
      <c r="AR11" s="62"/>
      <c r="AS11" s="49">
        <f t="shared" si="24"/>
        <v>0</v>
      </c>
      <c r="AT11" s="50">
        <f t="shared" si="25"/>
        <v>0</v>
      </c>
      <c r="AU11" s="184"/>
      <c r="AV11" s="49">
        <f t="shared" si="26"/>
        <v>0</v>
      </c>
      <c r="AW11" s="50">
        <f t="shared" si="27"/>
        <v>0</v>
      </c>
      <c r="AX11" s="184"/>
      <c r="AY11" s="49">
        <f t="shared" si="28"/>
        <v>0</v>
      </c>
      <c r="AZ11" s="50">
        <f t="shared" si="29"/>
        <v>0</v>
      </c>
      <c r="BA11" s="51">
        <f t="shared" si="30"/>
        <v>0</v>
      </c>
    </row>
    <row r="12" spans="1:53">
      <c r="A12" s="32">
        <v>23</v>
      </c>
      <c r="B12" s="61"/>
      <c r="C12" s="33"/>
      <c r="D12" s="34"/>
      <c r="E12" s="35"/>
      <c r="F12" s="36"/>
      <c r="G12" s="72"/>
      <c r="H12" s="71"/>
      <c r="I12" s="73">
        <f>IF(H12=Tablas!$B$5,Tablas!$C$5,VLOOKUP(H12,Tablas!$B$5:$D$40,2,FALSE))</f>
        <v>1</v>
      </c>
      <c r="J12" s="70">
        <f>IF(I12=0,"",VLOOKUP(I12,Tablas!$C$5:$D$40,2,FALSE))</f>
        <v>0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44">
        <f t="shared" si="11"/>
        <v>0</v>
      </c>
      <c r="X12" s="45">
        <f t="shared" si="12"/>
        <v>0</v>
      </c>
      <c r="Y12" s="46" t="s">
        <v>0</v>
      </c>
      <c r="Z12" s="39">
        <v>1</v>
      </c>
      <c r="AA12" s="47">
        <f t="shared" si="13"/>
        <v>0</v>
      </c>
      <c r="AB12" s="39">
        <v>1</v>
      </c>
      <c r="AC12" s="47">
        <f t="shared" si="14"/>
        <v>0</v>
      </c>
      <c r="AD12" s="39">
        <v>1</v>
      </c>
      <c r="AE12" s="47">
        <f t="shared" si="15"/>
        <v>0</v>
      </c>
      <c r="AF12" s="184"/>
      <c r="AG12" s="49">
        <f t="shared" si="16"/>
        <v>0</v>
      </c>
      <c r="AH12" s="50">
        <f t="shared" si="17"/>
        <v>0</v>
      </c>
      <c r="AI12" s="184"/>
      <c r="AJ12" s="49">
        <f t="shared" si="18"/>
        <v>0</v>
      </c>
      <c r="AK12" s="50">
        <f t="shared" si="19"/>
        <v>0</v>
      </c>
      <c r="AL12" s="184"/>
      <c r="AM12" s="49">
        <f t="shared" si="20"/>
        <v>0</v>
      </c>
      <c r="AN12" s="50">
        <f t="shared" si="21"/>
        <v>0</v>
      </c>
      <c r="AO12" s="184"/>
      <c r="AP12" s="49">
        <f t="shared" si="22"/>
        <v>0</v>
      </c>
      <c r="AQ12" s="50">
        <f t="shared" si="23"/>
        <v>0</v>
      </c>
      <c r="AR12" s="62"/>
      <c r="AS12" s="49">
        <f t="shared" si="24"/>
        <v>0</v>
      </c>
      <c r="AT12" s="50">
        <f t="shared" si="25"/>
        <v>0</v>
      </c>
      <c r="AU12" s="184"/>
      <c r="AV12" s="49">
        <f t="shared" si="26"/>
        <v>0</v>
      </c>
      <c r="AW12" s="50">
        <f t="shared" si="27"/>
        <v>0</v>
      </c>
      <c r="AX12" s="184"/>
      <c r="AY12" s="49">
        <f t="shared" si="28"/>
        <v>0</v>
      </c>
      <c r="AZ12" s="50">
        <f t="shared" si="29"/>
        <v>0</v>
      </c>
      <c r="BA12" s="51">
        <f t="shared" si="30"/>
        <v>0</v>
      </c>
    </row>
    <row r="13" spans="1:53" hidden="1">
      <c r="A13" s="32"/>
      <c r="B13" s="61"/>
      <c r="C13" s="33"/>
      <c r="D13" s="34"/>
      <c r="E13" s="35"/>
      <c r="F13" s="36"/>
      <c r="G13" s="72"/>
      <c r="H13" s="71"/>
      <c r="I13" s="73">
        <f>IF(H13=Tablas!$B$5,Tablas!$C$5,VLOOKUP(H13,Tablas!$B$5:$D$40,2,FALSE))</f>
        <v>1</v>
      </c>
      <c r="J13" s="70">
        <f>IF(I13=0,"",VLOOKUP(I13,Tablas!$C$5:$D$40,2,FALSE))</f>
        <v>0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44">
        <f t="shared" si="11"/>
        <v>0</v>
      </c>
      <c r="X13" s="45">
        <f t="shared" si="12"/>
        <v>0</v>
      </c>
      <c r="Y13" s="46" t="s">
        <v>0</v>
      </c>
      <c r="Z13" s="39">
        <v>1</v>
      </c>
      <c r="AA13" s="47">
        <f t="shared" si="13"/>
        <v>0</v>
      </c>
      <c r="AB13" s="39">
        <v>1</v>
      </c>
      <c r="AC13" s="47">
        <f t="shared" si="14"/>
        <v>0</v>
      </c>
      <c r="AD13" s="39">
        <v>1</v>
      </c>
      <c r="AE13" s="47">
        <f t="shared" si="15"/>
        <v>0</v>
      </c>
      <c r="AF13" s="184">
        <f t="shared" ref="AF13:AF39" si="31">+G13*5%</f>
        <v>0</v>
      </c>
      <c r="AG13" s="49">
        <f t="shared" si="16"/>
        <v>0</v>
      </c>
      <c r="AH13" s="50">
        <f t="shared" si="17"/>
        <v>0</v>
      </c>
      <c r="AI13" s="184">
        <f t="shared" ref="AI13:AI69" si="32">+G13*12%</f>
        <v>0</v>
      </c>
      <c r="AJ13" s="49">
        <f t="shared" si="18"/>
        <v>0</v>
      </c>
      <c r="AK13" s="50">
        <f t="shared" si="19"/>
        <v>0</v>
      </c>
      <c r="AL13" s="62">
        <f t="shared" ref="AL13:AL69" si="33">+F13</f>
        <v>0</v>
      </c>
      <c r="AM13" s="49">
        <f t="shared" si="20"/>
        <v>0</v>
      </c>
      <c r="AN13" s="50">
        <f t="shared" si="21"/>
        <v>0</v>
      </c>
      <c r="AO13" s="62"/>
      <c r="AP13" s="49">
        <f t="shared" si="22"/>
        <v>0</v>
      </c>
      <c r="AQ13" s="50">
        <f t="shared" si="23"/>
        <v>0</v>
      </c>
      <c r="AR13" s="62"/>
      <c r="AS13" s="49">
        <f t="shared" si="24"/>
        <v>0</v>
      </c>
      <c r="AT13" s="50">
        <f t="shared" si="25"/>
        <v>0</v>
      </c>
      <c r="AU13" s="62">
        <f t="shared" ref="AU13:AU69" si="34">+F13</f>
        <v>0</v>
      </c>
      <c r="AV13" s="49">
        <f t="shared" si="26"/>
        <v>0</v>
      </c>
      <c r="AW13" s="50">
        <f t="shared" si="27"/>
        <v>0</v>
      </c>
      <c r="AX13" s="62"/>
      <c r="AY13" s="49">
        <f t="shared" si="28"/>
        <v>0</v>
      </c>
      <c r="AZ13" s="50">
        <f t="shared" si="29"/>
        <v>0</v>
      </c>
      <c r="BA13" s="51">
        <f t="shared" si="30"/>
        <v>0</v>
      </c>
    </row>
    <row r="14" spans="1:53" hidden="1">
      <c r="A14" s="32"/>
      <c r="B14" s="61"/>
      <c r="C14" s="33"/>
      <c r="D14" s="34"/>
      <c r="E14" s="35"/>
      <c r="F14" s="36"/>
      <c r="G14" s="72"/>
      <c r="H14" s="71"/>
      <c r="I14" s="73">
        <f>IF(H14=Tablas!$B$5,Tablas!$C$5,VLOOKUP(H14,Tablas!$B$5:$D$40,2,FALSE))</f>
        <v>1</v>
      </c>
      <c r="J14" s="70">
        <f>IF(I14=0,"",VLOOKUP(I14,Tablas!$C$5:$D$40,2,FALSE))</f>
        <v>0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44">
        <f t="shared" si="11"/>
        <v>0</v>
      </c>
      <c r="X14" s="45">
        <f t="shared" si="12"/>
        <v>0</v>
      </c>
      <c r="Y14" s="46" t="s">
        <v>0</v>
      </c>
      <c r="Z14" s="39">
        <v>1</v>
      </c>
      <c r="AA14" s="47">
        <f t="shared" si="13"/>
        <v>0</v>
      </c>
      <c r="AB14" s="39">
        <v>1</v>
      </c>
      <c r="AC14" s="47">
        <f t="shared" si="14"/>
        <v>0</v>
      </c>
      <c r="AD14" s="39">
        <v>1</v>
      </c>
      <c r="AE14" s="47">
        <f t="shared" si="15"/>
        <v>0</v>
      </c>
      <c r="AF14" s="184">
        <f t="shared" si="31"/>
        <v>0</v>
      </c>
      <c r="AG14" s="49">
        <f t="shared" si="16"/>
        <v>0</v>
      </c>
      <c r="AH14" s="50">
        <f t="shared" si="17"/>
        <v>0</v>
      </c>
      <c r="AI14" s="184">
        <f t="shared" si="32"/>
        <v>0</v>
      </c>
      <c r="AJ14" s="49">
        <f t="shared" si="18"/>
        <v>0</v>
      </c>
      <c r="AK14" s="50">
        <f t="shared" si="19"/>
        <v>0</v>
      </c>
      <c r="AL14" s="62">
        <f t="shared" si="33"/>
        <v>0</v>
      </c>
      <c r="AM14" s="49">
        <f t="shared" si="20"/>
        <v>0</v>
      </c>
      <c r="AN14" s="50">
        <f t="shared" si="21"/>
        <v>0</v>
      </c>
      <c r="AO14" s="62"/>
      <c r="AP14" s="49">
        <f t="shared" si="22"/>
        <v>0</v>
      </c>
      <c r="AQ14" s="50">
        <f t="shared" si="23"/>
        <v>0</v>
      </c>
      <c r="AR14" s="62"/>
      <c r="AS14" s="49">
        <f t="shared" si="24"/>
        <v>0</v>
      </c>
      <c r="AT14" s="50">
        <f t="shared" si="25"/>
        <v>0</v>
      </c>
      <c r="AU14" s="62">
        <f t="shared" si="34"/>
        <v>0</v>
      </c>
      <c r="AV14" s="49">
        <f t="shared" si="26"/>
        <v>0</v>
      </c>
      <c r="AW14" s="50">
        <f t="shared" si="27"/>
        <v>0</v>
      </c>
      <c r="AX14" s="62"/>
      <c r="AY14" s="49">
        <f t="shared" si="28"/>
        <v>0</v>
      </c>
      <c r="AZ14" s="50">
        <f t="shared" si="29"/>
        <v>0</v>
      </c>
      <c r="BA14" s="51">
        <f t="shared" si="30"/>
        <v>0</v>
      </c>
    </row>
    <row r="15" spans="1:53" hidden="1">
      <c r="A15" s="32"/>
      <c r="B15" s="61"/>
      <c r="C15" s="33"/>
      <c r="D15" s="34"/>
      <c r="E15" s="35"/>
      <c r="F15" s="36"/>
      <c r="G15" s="72"/>
      <c r="H15" s="71"/>
      <c r="I15" s="73">
        <f>IF(H15=Tablas!$B$5,Tablas!$C$5,VLOOKUP(H15,Tablas!$B$5:$D$40,2,FALSE))</f>
        <v>1</v>
      </c>
      <c r="J15" s="70">
        <f>IF(I15=0,"",VLOOKUP(I15,Tablas!$C$5:$D$40,2,FALSE))</f>
        <v>0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44">
        <f t="shared" si="11"/>
        <v>0</v>
      </c>
      <c r="X15" s="45">
        <f t="shared" si="12"/>
        <v>0</v>
      </c>
      <c r="Y15" s="46" t="s">
        <v>0</v>
      </c>
      <c r="Z15" s="39">
        <v>1</v>
      </c>
      <c r="AA15" s="47">
        <f t="shared" si="13"/>
        <v>0</v>
      </c>
      <c r="AB15" s="39">
        <v>1</v>
      </c>
      <c r="AC15" s="47">
        <f t="shared" si="14"/>
        <v>0</v>
      </c>
      <c r="AD15" s="39">
        <v>1</v>
      </c>
      <c r="AE15" s="47">
        <f t="shared" si="15"/>
        <v>0</v>
      </c>
      <c r="AF15" s="184">
        <f t="shared" si="31"/>
        <v>0</v>
      </c>
      <c r="AG15" s="49">
        <f t="shared" si="16"/>
        <v>0</v>
      </c>
      <c r="AH15" s="50">
        <f t="shared" si="17"/>
        <v>0</v>
      </c>
      <c r="AI15" s="184">
        <f t="shared" si="32"/>
        <v>0</v>
      </c>
      <c r="AJ15" s="49">
        <f t="shared" si="18"/>
        <v>0</v>
      </c>
      <c r="AK15" s="50">
        <f t="shared" si="19"/>
        <v>0</v>
      </c>
      <c r="AL15" s="62">
        <f t="shared" si="33"/>
        <v>0</v>
      </c>
      <c r="AM15" s="49">
        <f t="shared" si="20"/>
        <v>0</v>
      </c>
      <c r="AN15" s="50">
        <f t="shared" si="21"/>
        <v>0</v>
      </c>
      <c r="AO15" s="62"/>
      <c r="AP15" s="49">
        <f t="shared" si="22"/>
        <v>0</v>
      </c>
      <c r="AQ15" s="50">
        <f t="shared" si="23"/>
        <v>0</v>
      </c>
      <c r="AR15" s="62"/>
      <c r="AS15" s="49">
        <f t="shared" si="24"/>
        <v>0</v>
      </c>
      <c r="AT15" s="50">
        <f t="shared" si="25"/>
        <v>0</v>
      </c>
      <c r="AU15" s="62">
        <f t="shared" si="34"/>
        <v>0</v>
      </c>
      <c r="AV15" s="49">
        <f t="shared" si="26"/>
        <v>0</v>
      </c>
      <c r="AW15" s="50">
        <f t="shared" si="27"/>
        <v>0</v>
      </c>
      <c r="AX15" s="62"/>
      <c r="AY15" s="49">
        <f t="shared" si="28"/>
        <v>0</v>
      </c>
      <c r="AZ15" s="50">
        <f t="shared" si="29"/>
        <v>0</v>
      </c>
      <c r="BA15" s="51">
        <f t="shared" si="30"/>
        <v>0</v>
      </c>
    </row>
    <row r="16" spans="1:53" hidden="1">
      <c r="A16" s="32"/>
      <c r="B16" s="61"/>
      <c r="C16" s="33"/>
      <c r="D16" s="34"/>
      <c r="E16" s="35"/>
      <c r="F16" s="36"/>
      <c r="G16" s="72"/>
      <c r="H16" s="71"/>
      <c r="I16" s="73">
        <f>IF(H16=Tablas!$B$5,Tablas!$C$5,VLOOKUP(H16,Tablas!$B$5:$D$40,2,FALSE))</f>
        <v>1</v>
      </c>
      <c r="J16" s="70">
        <f>IF(I16=0,"",VLOOKUP(I16,Tablas!$C$5:$D$40,2,FALSE))</f>
        <v>0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44">
        <f t="shared" si="11"/>
        <v>0</v>
      </c>
      <c r="X16" s="45">
        <f t="shared" si="12"/>
        <v>0</v>
      </c>
      <c r="Y16" s="46" t="s">
        <v>0</v>
      </c>
      <c r="Z16" s="39">
        <v>1</v>
      </c>
      <c r="AA16" s="47">
        <f t="shared" si="13"/>
        <v>0</v>
      </c>
      <c r="AB16" s="39">
        <v>1</v>
      </c>
      <c r="AC16" s="47">
        <f t="shared" si="14"/>
        <v>0</v>
      </c>
      <c r="AD16" s="39">
        <v>1</v>
      </c>
      <c r="AE16" s="47">
        <f t="shared" si="15"/>
        <v>0</v>
      </c>
      <c r="AF16" s="184">
        <f t="shared" si="31"/>
        <v>0</v>
      </c>
      <c r="AG16" s="49">
        <f t="shared" si="16"/>
        <v>0</v>
      </c>
      <c r="AH16" s="50">
        <f t="shared" si="17"/>
        <v>0</v>
      </c>
      <c r="AI16" s="184">
        <f t="shared" si="32"/>
        <v>0</v>
      </c>
      <c r="AJ16" s="49">
        <f t="shared" si="18"/>
        <v>0</v>
      </c>
      <c r="AK16" s="50">
        <f t="shared" si="19"/>
        <v>0</v>
      </c>
      <c r="AL16" s="62">
        <f t="shared" si="33"/>
        <v>0</v>
      </c>
      <c r="AM16" s="49">
        <f t="shared" si="20"/>
        <v>0</v>
      </c>
      <c r="AN16" s="50">
        <f t="shared" si="21"/>
        <v>0</v>
      </c>
      <c r="AO16" s="62"/>
      <c r="AP16" s="49">
        <f t="shared" si="22"/>
        <v>0</v>
      </c>
      <c r="AQ16" s="50">
        <f t="shared" si="23"/>
        <v>0</v>
      </c>
      <c r="AR16" s="62"/>
      <c r="AS16" s="49">
        <f t="shared" si="24"/>
        <v>0</v>
      </c>
      <c r="AT16" s="50">
        <f t="shared" si="25"/>
        <v>0</v>
      </c>
      <c r="AU16" s="62">
        <f t="shared" si="34"/>
        <v>0</v>
      </c>
      <c r="AV16" s="49">
        <f t="shared" si="26"/>
        <v>0</v>
      </c>
      <c r="AW16" s="50">
        <f t="shared" si="27"/>
        <v>0</v>
      </c>
      <c r="AX16" s="62"/>
      <c r="AY16" s="49">
        <f t="shared" si="28"/>
        <v>0</v>
      </c>
      <c r="AZ16" s="50">
        <f t="shared" si="29"/>
        <v>0</v>
      </c>
      <c r="BA16" s="51">
        <f t="shared" si="30"/>
        <v>0</v>
      </c>
    </row>
    <row r="17" spans="1:53" hidden="1">
      <c r="A17" s="32"/>
      <c r="B17" s="61"/>
      <c r="C17" s="33"/>
      <c r="D17" s="34"/>
      <c r="E17" s="35"/>
      <c r="F17" s="36"/>
      <c r="G17" s="72"/>
      <c r="H17" s="71"/>
      <c r="I17" s="73">
        <f>IF(H17=Tablas!$B$5,Tablas!$C$5,VLOOKUP(H17,Tablas!$B$5:$D$40,2,FALSE))</f>
        <v>1</v>
      </c>
      <c r="J17" s="70">
        <f>IF(I17=0,"",VLOOKUP(I17,Tablas!$C$5:$D$40,2,FALSE))</f>
        <v>0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44">
        <f t="shared" si="11"/>
        <v>0</v>
      </c>
      <c r="X17" s="45">
        <f t="shared" si="12"/>
        <v>0</v>
      </c>
      <c r="Y17" s="46" t="s">
        <v>0</v>
      </c>
      <c r="Z17" s="39">
        <v>1</v>
      </c>
      <c r="AA17" s="47">
        <f t="shared" si="13"/>
        <v>0</v>
      </c>
      <c r="AB17" s="39">
        <v>1</v>
      </c>
      <c r="AC17" s="47">
        <f t="shared" si="14"/>
        <v>0</v>
      </c>
      <c r="AD17" s="39">
        <v>1</v>
      </c>
      <c r="AE17" s="47">
        <f t="shared" si="15"/>
        <v>0</v>
      </c>
      <c r="AF17" s="184">
        <f t="shared" si="31"/>
        <v>0</v>
      </c>
      <c r="AG17" s="49">
        <f t="shared" si="16"/>
        <v>0</v>
      </c>
      <c r="AH17" s="50">
        <f t="shared" si="17"/>
        <v>0</v>
      </c>
      <c r="AI17" s="184">
        <f t="shared" si="32"/>
        <v>0</v>
      </c>
      <c r="AJ17" s="49">
        <f t="shared" si="18"/>
        <v>0</v>
      </c>
      <c r="AK17" s="50">
        <f t="shared" si="19"/>
        <v>0</v>
      </c>
      <c r="AL17" s="62">
        <f t="shared" si="33"/>
        <v>0</v>
      </c>
      <c r="AM17" s="49">
        <f t="shared" si="20"/>
        <v>0</v>
      </c>
      <c r="AN17" s="50">
        <f t="shared" si="21"/>
        <v>0</v>
      </c>
      <c r="AO17" s="62"/>
      <c r="AP17" s="49">
        <f t="shared" si="22"/>
        <v>0</v>
      </c>
      <c r="AQ17" s="50">
        <f t="shared" si="23"/>
        <v>0</v>
      </c>
      <c r="AR17" s="62"/>
      <c r="AS17" s="49">
        <f t="shared" si="24"/>
        <v>0</v>
      </c>
      <c r="AT17" s="50">
        <f t="shared" si="25"/>
        <v>0</v>
      </c>
      <c r="AU17" s="62">
        <f t="shared" si="34"/>
        <v>0</v>
      </c>
      <c r="AV17" s="49">
        <f t="shared" si="26"/>
        <v>0</v>
      </c>
      <c r="AW17" s="50">
        <f t="shared" si="27"/>
        <v>0</v>
      </c>
      <c r="AX17" s="62"/>
      <c r="AY17" s="49">
        <f t="shared" si="28"/>
        <v>0</v>
      </c>
      <c r="AZ17" s="50">
        <f t="shared" si="29"/>
        <v>0</v>
      </c>
      <c r="BA17" s="51">
        <f t="shared" si="30"/>
        <v>0</v>
      </c>
    </row>
    <row r="18" spans="1:53" hidden="1">
      <c r="A18" s="32"/>
      <c r="B18" s="61"/>
      <c r="C18" s="33"/>
      <c r="D18" s="34"/>
      <c r="E18" s="35"/>
      <c r="F18" s="36"/>
      <c r="G18" s="72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44">
        <f t="shared" si="11"/>
        <v>0</v>
      </c>
      <c r="X18" s="45">
        <f t="shared" si="12"/>
        <v>0</v>
      </c>
      <c r="Y18" s="46" t="s">
        <v>0</v>
      </c>
      <c r="Z18" s="39">
        <v>1</v>
      </c>
      <c r="AA18" s="47">
        <f t="shared" si="13"/>
        <v>0</v>
      </c>
      <c r="AB18" s="39">
        <v>1</v>
      </c>
      <c r="AC18" s="47">
        <f t="shared" si="14"/>
        <v>0</v>
      </c>
      <c r="AD18" s="39">
        <v>1</v>
      </c>
      <c r="AE18" s="47">
        <f t="shared" si="15"/>
        <v>0</v>
      </c>
      <c r="AF18" s="184">
        <f t="shared" si="31"/>
        <v>0</v>
      </c>
      <c r="AG18" s="49">
        <f t="shared" si="16"/>
        <v>0</v>
      </c>
      <c r="AH18" s="50">
        <f t="shared" si="17"/>
        <v>0</v>
      </c>
      <c r="AI18" s="184">
        <f t="shared" si="32"/>
        <v>0</v>
      </c>
      <c r="AJ18" s="49">
        <f t="shared" si="18"/>
        <v>0</v>
      </c>
      <c r="AK18" s="50">
        <f t="shared" si="19"/>
        <v>0</v>
      </c>
      <c r="AL18" s="62">
        <f t="shared" si="33"/>
        <v>0</v>
      </c>
      <c r="AM18" s="49">
        <f t="shared" si="20"/>
        <v>0</v>
      </c>
      <c r="AN18" s="50">
        <f t="shared" si="21"/>
        <v>0</v>
      </c>
      <c r="AO18" s="62"/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>
        <f t="shared" si="34"/>
        <v>0</v>
      </c>
      <c r="AV18" s="49">
        <f t="shared" si="26"/>
        <v>0</v>
      </c>
      <c r="AW18" s="50">
        <f t="shared" si="27"/>
        <v>0</v>
      </c>
      <c r="AX18" s="62"/>
      <c r="AY18" s="49">
        <f t="shared" si="28"/>
        <v>0</v>
      </c>
      <c r="AZ18" s="50">
        <f t="shared" si="29"/>
        <v>0</v>
      </c>
      <c r="BA18" s="51">
        <f t="shared" si="30"/>
        <v>0</v>
      </c>
    </row>
    <row r="19" spans="1:53" hidden="1">
      <c r="A19" s="32"/>
      <c r="B19" s="61"/>
      <c r="C19" s="33"/>
      <c r="D19" s="34"/>
      <c r="E19" s="35"/>
      <c r="F19" s="36"/>
      <c r="G19" s="72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44">
        <f t="shared" si="11"/>
        <v>0</v>
      </c>
      <c r="X19" s="45">
        <f t="shared" si="12"/>
        <v>0</v>
      </c>
      <c r="Y19" s="46" t="s">
        <v>0</v>
      </c>
      <c r="Z19" s="39">
        <v>1</v>
      </c>
      <c r="AA19" s="47">
        <f t="shared" si="13"/>
        <v>0</v>
      </c>
      <c r="AB19" s="39">
        <v>1</v>
      </c>
      <c r="AC19" s="47">
        <f t="shared" si="14"/>
        <v>0</v>
      </c>
      <c r="AD19" s="39">
        <v>1</v>
      </c>
      <c r="AE19" s="47">
        <f t="shared" si="15"/>
        <v>0</v>
      </c>
      <c r="AF19" s="184">
        <f t="shared" si="31"/>
        <v>0</v>
      </c>
      <c r="AG19" s="49">
        <f t="shared" si="16"/>
        <v>0</v>
      </c>
      <c r="AH19" s="50">
        <f t="shared" si="17"/>
        <v>0</v>
      </c>
      <c r="AI19" s="184">
        <f t="shared" si="32"/>
        <v>0</v>
      </c>
      <c r="AJ19" s="49">
        <f t="shared" si="18"/>
        <v>0</v>
      </c>
      <c r="AK19" s="50">
        <f t="shared" si="19"/>
        <v>0</v>
      </c>
      <c r="AL19" s="62">
        <f t="shared" si="33"/>
        <v>0</v>
      </c>
      <c r="AM19" s="49">
        <f t="shared" si="20"/>
        <v>0</v>
      </c>
      <c r="AN19" s="50">
        <f t="shared" si="21"/>
        <v>0</v>
      </c>
      <c r="AO19" s="62"/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>
        <f t="shared" si="34"/>
        <v>0</v>
      </c>
      <c r="AV19" s="49">
        <f t="shared" si="26"/>
        <v>0</v>
      </c>
      <c r="AW19" s="50">
        <f t="shared" si="27"/>
        <v>0</v>
      </c>
      <c r="AX19" s="62"/>
      <c r="AY19" s="49">
        <f t="shared" si="28"/>
        <v>0</v>
      </c>
      <c r="AZ19" s="50">
        <f t="shared" si="29"/>
        <v>0</v>
      </c>
      <c r="BA19" s="51">
        <f t="shared" si="30"/>
        <v>0</v>
      </c>
    </row>
    <row r="20" spans="1:53" hidden="1">
      <c r="A20" s="32"/>
      <c r="B20" s="61"/>
      <c r="C20" s="33"/>
      <c r="D20" s="34"/>
      <c r="E20" s="35"/>
      <c r="F20" s="36"/>
      <c r="G20" s="72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44">
        <f t="shared" si="11"/>
        <v>0</v>
      </c>
      <c r="X20" s="45">
        <f t="shared" si="12"/>
        <v>0</v>
      </c>
      <c r="Y20" s="46" t="s">
        <v>0</v>
      </c>
      <c r="Z20" s="39">
        <v>1</v>
      </c>
      <c r="AA20" s="47">
        <f t="shared" si="13"/>
        <v>0</v>
      </c>
      <c r="AB20" s="39">
        <v>1</v>
      </c>
      <c r="AC20" s="47">
        <f t="shared" si="14"/>
        <v>0</v>
      </c>
      <c r="AD20" s="39">
        <v>1</v>
      </c>
      <c r="AE20" s="47">
        <f t="shared" si="15"/>
        <v>0</v>
      </c>
      <c r="AF20" s="184">
        <f t="shared" si="31"/>
        <v>0</v>
      </c>
      <c r="AG20" s="49">
        <f t="shared" si="16"/>
        <v>0</v>
      </c>
      <c r="AH20" s="50">
        <f t="shared" si="17"/>
        <v>0</v>
      </c>
      <c r="AI20" s="184">
        <f t="shared" si="32"/>
        <v>0</v>
      </c>
      <c r="AJ20" s="49">
        <f t="shared" si="18"/>
        <v>0</v>
      </c>
      <c r="AK20" s="50">
        <f t="shared" si="19"/>
        <v>0</v>
      </c>
      <c r="AL20" s="62">
        <f t="shared" si="33"/>
        <v>0</v>
      </c>
      <c r="AM20" s="49">
        <f t="shared" si="20"/>
        <v>0</v>
      </c>
      <c r="AN20" s="50">
        <f t="shared" si="21"/>
        <v>0</v>
      </c>
      <c r="AO20" s="62"/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>
        <f t="shared" si="34"/>
        <v>0</v>
      </c>
      <c r="AV20" s="49">
        <f t="shared" si="26"/>
        <v>0</v>
      </c>
      <c r="AW20" s="50">
        <f t="shared" si="27"/>
        <v>0</v>
      </c>
      <c r="AX20" s="62"/>
      <c r="AY20" s="49">
        <f t="shared" si="28"/>
        <v>0</v>
      </c>
      <c r="AZ20" s="50">
        <f t="shared" si="29"/>
        <v>0</v>
      </c>
      <c r="BA20" s="51">
        <f t="shared" si="30"/>
        <v>0</v>
      </c>
    </row>
    <row r="21" spans="1:53" hidden="1">
      <c r="A21" s="32"/>
      <c r="B21" s="61"/>
      <c r="C21" s="33"/>
      <c r="D21" s="34"/>
      <c r="E21" s="35"/>
      <c r="F21" s="36"/>
      <c r="G21" s="72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44">
        <f t="shared" si="11"/>
        <v>0</v>
      </c>
      <c r="X21" s="45">
        <f t="shared" si="12"/>
        <v>0</v>
      </c>
      <c r="Y21" s="46" t="s">
        <v>0</v>
      </c>
      <c r="Z21" s="39">
        <v>1</v>
      </c>
      <c r="AA21" s="47">
        <f t="shared" si="13"/>
        <v>0</v>
      </c>
      <c r="AB21" s="39">
        <v>1</v>
      </c>
      <c r="AC21" s="47">
        <f t="shared" si="14"/>
        <v>0</v>
      </c>
      <c r="AD21" s="39">
        <v>1</v>
      </c>
      <c r="AE21" s="47">
        <f t="shared" si="15"/>
        <v>0</v>
      </c>
      <c r="AF21" s="184">
        <f t="shared" si="31"/>
        <v>0</v>
      </c>
      <c r="AG21" s="49">
        <f t="shared" si="16"/>
        <v>0</v>
      </c>
      <c r="AH21" s="50">
        <f t="shared" si="17"/>
        <v>0</v>
      </c>
      <c r="AI21" s="184">
        <f t="shared" si="32"/>
        <v>0</v>
      </c>
      <c r="AJ21" s="49">
        <f t="shared" si="18"/>
        <v>0</v>
      </c>
      <c r="AK21" s="50">
        <f t="shared" si="19"/>
        <v>0</v>
      </c>
      <c r="AL21" s="62">
        <f t="shared" si="33"/>
        <v>0</v>
      </c>
      <c r="AM21" s="49">
        <f t="shared" si="20"/>
        <v>0</v>
      </c>
      <c r="AN21" s="50">
        <f t="shared" si="21"/>
        <v>0</v>
      </c>
      <c r="AO21" s="62"/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>
        <f t="shared" si="34"/>
        <v>0</v>
      </c>
      <c r="AV21" s="49">
        <f t="shared" si="26"/>
        <v>0</v>
      </c>
      <c r="AW21" s="50">
        <f t="shared" si="27"/>
        <v>0</v>
      </c>
      <c r="AX21" s="62"/>
      <c r="AY21" s="49">
        <f t="shared" si="28"/>
        <v>0</v>
      </c>
      <c r="AZ21" s="50">
        <f t="shared" si="29"/>
        <v>0</v>
      </c>
      <c r="BA21" s="51">
        <f t="shared" si="30"/>
        <v>0</v>
      </c>
    </row>
    <row r="22" spans="1:53" hidden="1">
      <c r="A22" s="32"/>
      <c r="B22" s="61"/>
      <c r="C22" s="33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44">
        <f t="shared" si="11"/>
        <v>0</v>
      </c>
      <c r="X22" s="45">
        <f t="shared" si="12"/>
        <v>0</v>
      </c>
      <c r="Y22" s="46" t="s">
        <v>0</v>
      </c>
      <c r="Z22" s="39">
        <v>1</v>
      </c>
      <c r="AA22" s="47">
        <f t="shared" si="13"/>
        <v>0</v>
      </c>
      <c r="AB22" s="39">
        <v>1</v>
      </c>
      <c r="AC22" s="47">
        <f t="shared" si="14"/>
        <v>0</v>
      </c>
      <c r="AD22" s="39">
        <v>1</v>
      </c>
      <c r="AE22" s="47">
        <f t="shared" si="15"/>
        <v>0</v>
      </c>
      <c r="AF22" s="184">
        <f t="shared" si="31"/>
        <v>0</v>
      </c>
      <c r="AG22" s="49">
        <f t="shared" si="16"/>
        <v>0</v>
      </c>
      <c r="AH22" s="50">
        <f t="shared" si="17"/>
        <v>0</v>
      </c>
      <c r="AI22" s="184">
        <f t="shared" si="32"/>
        <v>0</v>
      </c>
      <c r="AJ22" s="49">
        <f t="shared" si="18"/>
        <v>0</v>
      </c>
      <c r="AK22" s="50">
        <f t="shared" si="19"/>
        <v>0</v>
      </c>
      <c r="AL22" s="62">
        <f t="shared" si="33"/>
        <v>0</v>
      </c>
      <c r="AM22" s="49">
        <f t="shared" si="20"/>
        <v>0</v>
      </c>
      <c r="AN22" s="50">
        <f t="shared" si="21"/>
        <v>0</v>
      </c>
      <c r="AO22" s="62"/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>
        <f t="shared" si="34"/>
        <v>0</v>
      </c>
      <c r="AV22" s="49">
        <f t="shared" si="26"/>
        <v>0</v>
      </c>
      <c r="AW22" s="50">
        <f t="shared" si="27"/>
        <v>0</v>
      </c>
      <c r="AX22" s="62"/>
      <c r="AY22" s="49">
        <f t="shared" si="28"/>
        <v>0</v>
      </c>
      <c r="AZ22" s="50">
        <f t="shared" si="29"/>
        <v>0</v>
      </c>
      <c r="BA22" s="51">
        <f t="shared" si="30"/>
        <v>0</v>
      </c>
    </row>
    <row r="23" spans="1:53" hidden="1">
      <c r="A23" s="32"/>
      <c r="B23" s="61"/>
      <c r="C23" s="33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>IF(G23=0,"0",F23/G23)</f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>SUM(+L23+M23+N23+O23+P23+R23+T23)</f>
        <v>0</v>
      </c>
      <c r="V23" s="43">
        <f>+U23*4.345</f>
        <v>0</v>
      </c>
      <c r="W23" s="44">
        <f>IF(V23="","",$W$4*V23)</f>
        <v>0</v>
      </c>
      <c r="X23" s="45">
        <f>ROUND(J23/4.3452380952381,1)</f>
        <v>0</v>
      </c>
      <c r="Y23" s="46" t="s">
        <v>0</v>
      </c>
      <c r="Z23" s="39">
        <v>1</v>
      </c>
      <c r="AA23" s="47">
        <f>+IF($Y23="M",$U23,IF($Y23="MT",$U23/2,IF(Y23="MN",$U23/2,IF($Y23="MTN",$U23/3,0))))*Z23</f>
        <v>0</v>
      </c>
      <c r="AB23" s="39">
        <v>1</v>
      </c>
      <c r="AC23" s="47">
        <f>+IF($Y23="T",$U23,IF($Y23="MT",$U23/2,IF($Y23="TN",$U23/2,IF($Y23="MTN",$U23/3,0))))*AB23</f>
        <v>0</v>
      </c>
      <c r="AD23" s="39">
        <v>1</v>
      </c>
      <c r="AE23" s="47">
        <f>+IF($Y23="N",$U23,IF($Y23="MN",$U23/2,IF($Y23="TN",$U23/2,IF($Y23="MTN",$U23/3,0))))*AD23</f>
        <v>0</v>
      </c>
      <c r="AF23" s="184">
        <f t="shared" si="31"/>
        <v>0</v>
      </c>
      <c r="AG23" s="49">
        <f t="shared" si="16"/>
        <v>0</v>
      </c>
      <c r="AH23" s="50">
        <f t="shared" si="17"/>
        <v>0</v>
      </c>
      <c r="AI23" s="184">
        <f t="shared" si="32"/>
        <v>0</v>
      </c>
      <c r="AJ23" s="49">
        <f t="shared" si="18"/>
        <v>0</v>
      </c>
      <c r="AK23" s="50">
        <f t="shared" si="19"/>
        <v>0</v>
      </c>
      <c r="AL23" s="62">
        <f t="shared" si="33"/>
        <v>0</v>
      </c>
      <c r="AM23" s="49">
        <f t="shared" si="20"/>
        <v>0</v>
      </c>
      <c r="AN23" s="50">
        <f t="shared" si="21"/>
        <v>0</v>
      </c>
      <c r="AO23" s="62"/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>
        <f t="shared" si="34"/>
        <v>0</v>
      </c>
      <c r="AV23" s="49">
        <f t="shared" si="26"/>
        <v>0</v>
      </c>
      <c r="AW23" s="50">
        <f t="shared" si="27"/>
        <v>0</v>
      </c>
      <c r="AX23" s="62"/>
      <c r="AY23" s="49">
        <f t="shared" si="28"/>
        <v>0</v>
      </c>
      <c r="AZ23" s="50">
        <f t="shared" si="29"/>
        <v>0</v>
      </c>
      <c r="BA23" s="51">
        <f>+AH23+AK23+AN23+AQ23+AT23+AW23+AZ23</f>
        <v>0</v>
      </c>
    </row>
    <row r="24" spans="1:53" hidden="1">
      <c r="A24" s="32"/>
      <c r="B24" s="61"/>
      <c r="C24" s="33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>IF(G24=0,"0",F24/G24)</f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>SUM(+L24+M24+N24+O24+P24+R24+T24)</f>
        <v>0</v>
      </c>
      <c r="V24" s="43">
        <f>+U24*4.345</f>
        <v>0</v>
      </c>
      <c r="W24" s="44">
        <f>IF(V24="","",$W$4*V24)</f>
        <v>0</v>
      </c>
      <c r="X24" s="45">
        <f>ROUND(J24/4.3452380952381,1)</f>
        <v>0</v>
      </c>
      <c r="Y24" s="46" t="s">
        <v>0</v>
      </c>
      <c r="Z24" s="39">
        <v>1</v>
      </c>
      <c r="AA24" s="47">
        <f>+IF($Y24="M",$U24,IF($Y24="MT",$U24/2,IF(Y24="MN",$U24/2,IF($Y24="MTN",$U24/3,0))))*Z24</f>
        <v>0</v>
      </c>
      <c r="AB24" s="39">
        <v>1</v>
      </c>
      <c r="AC24" s="47">
        <f>+IF($Y24="T",$U24,IF($Y24="MT",$U24/2,IF($Y24="TN",$U24/2,IF($Y24="MTN",$U24/3,0))))*AB24</f>
        <v>0</v>
      </c>
      <c r="AD24" s="39">
        <v>1</v>
      </c>
      <c r="AE24" s="47">
        <f>+IF($Y24="N",$U24,IF($Y24="MN",$U24/2,IF($Y24="TN",$U24/2,IF($Y24="MTN",$U24/3,0))))*AD24</f>
        <v>0</v>
      </c>
      <c r="AF24" s="184">
        <f t="shared" si="31"/>
        <v>0</v>
      </c>
      <c r="AG24" s="49">
        <f t="shared" si="16"/>
        <v>0</v>
      </c>
      <c r="AH24" s="50">
        <f t="shared" si="17"/>
        <v>0</v>
      </c>
      <c r="AI24" s="184">
        <f t="shared" si="32"/>
        <v>0</v>
      </c>
      <c r="AJ24" s="49">
        <f t="shared" si="18"/>
        <v>0</v>
      </c>
      <c r="AK24" s="50">
        <f t="shared" si="19"/>
        <v>0</v>
      </c>
      <c r="AL24" s="62">
        <f t="shared" si="33"/>
        <v>0</v>
      </c>
      <c r="AM24" s="49">
        <f t="shared" si="20"/>
        <v>0</v>
      </c>
      <c r="AN24" s="50">
        <f t="shared" si="21"/>
        <v>0</v>
      </c>
      <c r="AO24" s="62"/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>
        <f t="shared" si="34"/>
        <v>0</v>
      </c>
      <c r="AV24" s="49">
        <f t="shared" si="26"/>
        <v>0</v>
      </c>
      <c r="AW24" s="50">
        <f t="shared" si="27"/>
        <v>0</v>
      </c>
      <c r="AX24" s="62"/>
      <c r="AY24" s="49">
        <f t="shared" si="28"/>
        <v>0</v>
      </c>
      <c r="AZ24" s="50">
        <f t="shared" si="29"/>
        <v>0</v>
      </c>
      <c r="BA24" s="51">
        <f>+AH24+AK24+AN24+AQ24+AT24+AW24+AZ24</f>
        <v>0</v>
      </c>
    </row>
    <row r="25" spans="1:53" hidden="1">
      <c r="A25" s="32"/>
      <c r="B25" s="61"/>
      <c r="C25" s="33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>IF(G25=0,"0",F25/G25)</f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>SUM(+L25+M25+N25+O25+P25+R25+T25)</f>
        <v>0</v>
      </c>
      <c r="V25" s="43">
        <f>+U25*4.345</f>
        <v>0</v>
      </c>
      <c r="W25" s="44">
        <f>IF(V25="","",$W$4*V25)</f>
        <v>0</v>
      </c>
      <c r="X25" s="45">
        <f>ROUND(J25/4.3452380952381,1)</f>
        <v>0</v>
      </c>
      <c r="Y25" s="46" t="s">
        <v>0</v>
      </c>
      <c r="Z25" s="39">
        <v>1</v>
      </c>
      <c r="AA25" s="47">
        <f>+IF($Y25="M",$U25,IF($Y25="MT",$U25/2,IF(Y25="MN",$U25/2,IF($Y25="MTN",$U25/3,0))))*Z25</f>
        <v>0</v>
      </c>
      <c r="AB25" s="39">
        <v>1</v>
      </c>
      <c r="AC25" s="47">
        <f>+IF($Y25="T",$U25,IF($Y25="MT",$U25/2,IF($Y25="TN",$U25/2,IF($Y25="MTN",$U25/3,0))))*AB25</f>
        <v>0</v>
      </c>
      <c r="AD25" s="39">
        <v>1</v>
      </c>
      <c r="AE25" s="47">
        <f>+IF($Y25="N",$U25,IF($Y25="MN",$U25/2,IF($Y25="TN",$U25/2,IF($Y25="MTN",$U25/3,0))))*AD25</f>
        <v>0</v>
      </c>
      <c r="AF25" s="184">
        <f t="shared" si="31"/>
        <v>0</v>
      </c>
      <c r="AG25" s="49">
        <f t="shared" si="16"/>
        <v>0</v>
      </c>
      <c r="AH25" s="50">
        <f t="shared" si="17"/>
        <v>0</v>
      </c>
      <c r="AI25" s="184">
        <f t="shared" si="32"/>
        <v>0</v>
      </c>
      <c r="AJ25" s="49">
        <f t="shared" si="18"/>
        <v>0</v>
      </c>
      <c r="AK25" s="50">
        <f t="shared" si="19"/>
        <v>0</v>
      </c>
      <c r="AL25" s="62">
        <f t="shared" si="33"/>
        <v>0</v>
      </c>
      <c r="AM25" s="49">
        <f t="shared" si="20"/>
        <v>0</v>
      </c>
      <c r="AN25" s="50">
        <f t="shared" si="21"/>
        <v>0</v>
      </c>
      <c r="AO25" s="62"/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>
        <f t="shared" si="34"/>
        <v>0</v>
      </c>
      <c r="AV25" s="49">
        <f t="shared" si="26"/>
        <v>0</v>
      </c>
      <c r="AW25" s="50">
        <f t="shared" si="27"/>
        <v>0</v>
      </c>
      <c r="AX25" s="62"/>
      <c r="AY25" s="49">
        <f t="shared" si="28"/>
        <v>0</v>
      </c>
      <c r="AZ25" s="50">
        <f t="shared" si="29"/>
        <v>0</v>
      </c>
      <c r="BA25" s="51">
        <f>+AH25+AK25+AN25+AQ25+AT25+AW25+AZ25</f>
        <v>0</v>
      </c>
    </row>
    <row r="26" spans="1:53" hidden="1">
      <c r="A26" s="32"/>
      <c r="B26" s="61"/>
      <c r="C26" s="33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>IF(G26=0,"0",F26/G26)</f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>SUM(+L26+M26+N26+O26+P26+R26+T26)</f>
        <v>0</v>
      </c>
      <c r="V26" s="43">
        <f>+U26*4.345</f>
        <v>0</v>
      </c>
      <c r="W26" s="44">
        <f>IF(V26="","",$W$4*V26)</f>
        <v>0</v>
      </c>
      <c r="X26" s="45">
        <f>ROUND(J26/4.3452380952381,1)</f>
        <v>0</v>
      </c>
      <c r="Y26" s="46" t="s">
        <v>0</v>
      </c>
      <c r="Z26" s="39">
        <v>1</v>
      </c>
      <c r="AA26" s="47">
        <f>+IF($Y26="M",$U26,IF($Y26="MT",$U26/2,IF(Y26="MN",$U26/2,IF($Y26="MTN",$U26/3,0))))*Z26</f>
        <v>0</v>
      </c>
      <c r="AB26" s="39">
        <v>1</v>
      </c>
      <c r="AC26" s="47">
        <f>+IF($Y26="T",$U26,IF($Y26="MT",$U26/2,IF($Y26="TN",$U26/2,IF($Y26="MTN",$U26/3,0))))*AB26</f>
        <v>0</v>
      </c>
      <c r="AD26" s="39">
        <v>1</v>
      </c>
      <c r="AE26" s="47">
        <f>+IF($Y26="N",$U26,IF($Y26="MN",$U26/2,IF($Y26="TN",$U26/2,IF($Y26="MTN",$U26/3,0))))*AD26</f>
        <v>0</v>
      </c>
      <c r="AF26" s="184">
        <f t="shared" si="31"/>
        <v>0</v>
      </c>
      <c r="AG26" s="49">
        <f t="shared" si="16"/>
        <v>0</v>
      </c>
      <c r="AH26" s="50">
        <f t="shared" si="17"/>
        <v>0</v>
      </c>
      <c r="AI26" s="184">
        <f t="shared" si="32"/>
        <v>0</v>
      </c>
      <c r="AJ26" s="49">
        <f t="shared" si="18"/>
        <v>0</v>
      </c>
      <c r="AK26" s="50">
        <f t="shared" si="19"/>
        <v>0</v>
      </c>
      <c r="AL26" s="62">
        <f t="shared" si="33"/>
        <v>0</v>
      </c>
      <c r="AM26" s="49">
        <f t="shared" si="20"/>
        <v>0</v>
      </c>
      <c r="AN26" s="50">
        <f t="shared" si="21"/>
        <v>0</v>
      </c>
      <c r="AO26" s="62"/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>
        <f t="shared" si="34"/>
        <v>0</v>
      </c>
      <c r="AV26" s="49">
        <f t="shared" si="26"/>
        <v>0</v>
      </c>
      <c r="AW26" s="50">
        <f t="shared" si="27"/>
        <v>0</v>
      </c>
      <c r="AX26" s="62"/>
      <c r="AY26" s="49">
        <f t="shared" si="28"/>
        <v>0</v>
      </c>
      <c r="AZ26" s="50">
        <f t="shared" si="29"/>
        <v>0</v>
      </c>
      <c r="BA26" s="51">
        <f>+AH26+AK26+AN26+AQ26+AT26+AW26+AZ26</f>
        <v>0</v>
      </c>
    </row>
    <row r="27" spans="1:53" hidden="1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>IF(G27=0,"0",F27/G27)</f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>SUM(+L27+M27+N27+O27+P27+R27+T27)</f>
        <v>0</v>
      </c>
      <c r="V27" s="43">
        <f>+U27*4.345</f>
        <v>0</v>
      </c>
      <c r="W27" s="44">
        <f>IF(V27="","",$W$4*V27)</f>
        <v>0</v>
      </c>
      <c r="X27" s="45">
        <f>ROUND(J27/4.3452380952381,1)</f>
        <v>0</v>
      </c>
      <c r="Y27" s="46" t="s">
        <v>0</v>
      </c>
      <c r="Z27" s="39">
        <v>1</v>
      </c>
      <c r="AA27" s="47">
        <f>+IF($Y27="M",$U27,IF($Y27="MT",$U27/2,IF(Y27="MN",$U27/2,IF($Y27="MTN",$U27/3,0))))*Z27</f>
        <v>0</v>
      </c>
      <c r="AB27" s="39">
        <v>1</v>
      </c>
      <c r="AC27" s="47">
        <f>+IF($Y27="T",$U27,IF($Y27="MT",$U27/2,IF($Y27="TN",$U27/2,IF($Y27="MTN",$U27/3,0))))*AB27</f>
        <v>0</v>
      </c>
      <c r="AD27" s="39">
        <v>1</v>
      </c>
      <c r="AE27" s="47">
        <f>+IF($Y27="N",$U27,IF($Y27="MN",$U27/2,IF($Y27="TN",$U27/2,IF($Y27="MTN",$U27/3,0))))*AD27</f>
        <v>0</v>
      </c>
      <c r="AF27" s="184">
        <f t="shared" si="31"/>
        <v>0</v>
      </c>
      <c r="AG27" s="49">
        <f t="shared" si="16"/>
        <v>0</v>
      </c>
      <c r="AH27" s="50">
        <f t="shared" si="17"/>
        <v>0</v>
      </c>
      <c r="AI27" s="184">
        <f t="shared" si="32"/>
        <v>0</v>
      </c>
      <c r="AJ27" s="49">
        <f t="shared" si="18"/>
        <v>0</v>
      </c>
      <c r="AK27" s="50">
        <f t="shared" si="19"/>
        <v>0</v>
      </c>
      <c r="AL27" s="62">
        <f t="shared" si="33"/>
        <v>0</v>
      </c>
      <c r="AM27" s="49">
        <f t="shared" si="20"/>
        <v>0</v>
      </c>
      <c r="AN27" s="50">
        <f t="shared" si="21"/>
        <v>0</v>
      </c>
      <c r="AO27" s="62"/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62">
        <f t="shared" si="34"/>
        <v>0</v>
      </c>
      <c r="AV27" s="49">
        <f t="shared" si="26"/>
        <v>0</v>
      </c>
      <c r="AW27" s="50">
        <f t="shared" si="27"/>
        <v>0</v>
      </c>
      <c r="AX27" s="62"/>
      <c r="AY27" s="49">
        <f t="shared" si="28"/>
        <v>0</v>
      </c>
      <c r="AZ27" s="50">
        <f t="shared" si="29"/>
        <v>0</v>
      </c>
      <c r="BA27" s="51">
        <f>+AH27+AK27+AN27+AQ27+AT27+AW27+AZ27</f>
        <v>0</v>
      </c>
    </row>
    <row r="28" spans="1:53" hidden="1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ref="K28:K29" si="35">IF(G28=0,"0",F28/G28)</f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ref="U28:U29" si="36">SUM(+L28+M28+N28+O28+P28+R28+T28)</f>
        <v>0</v>
      </c>
      <c r="V28" s="43">
        <f t="shared" ref="V28:V29" si="37">+U28*4.345</f>
        <v>0</v>
      </c>
      <c r="W28" s="44">
        <f t="shared" ref="W28:W29" si="38">IF(V28="","",$W$4*V28)</f>
        <v>0</v>
      </c>
      <c r="X28" s="45">
        <f t="shared" ref="X28:X29" si="39">ROUND(J28/4.3452380952381,1)</f>
        <v>0</v>
      </c>
      <c r="Y28" s="46" t="s">
        <v>0</v>
      </c>
      <c r="Z28" s="39">
        <v>1</v>
      </c>
      <c r="AA28" s="47">
        <f t="shared" ref="AA28:AA29" si="40">+IF($Y28="M",$U28,IF($Y28="MT",$U28/2,IF(Y28="MN",$U28/2,IF($Y28="MTN",$U28/3,0))))*Z28</f>
        <v>0</v>
      </c>
      <c r="AB28" s="39">
        <v>1</v>
      </c>
      <c r="AC28" s="47">
        <f t="shared" ref="AC28:AC29" si="41">+IF($Y28="T",$U28,IF($Y28="MT",$U28/2,IF($Y28="TN",$U28/2,IF($Y28="MTN",$U28/3,0))))*AB28</f>
        <v>0</v>
      </c>
      <c r="AD28" s="39">
        <v>1</v>
      </c>
      <c r="AE28" s="47">
        <f t="shared" ref="AE28:AE29" si="42">+IF($Y28="N",$U28,IF($Y28="MN",$U28/2,IF($Y28="TN",$U28/2,IF($Y28="MTN",$U28/3,0))))*AD28</f>
        <v>0</v>
      </c>
      <c r="AF28" s="184">
        <f t="shared" si="31"/>
        <v>0</v>
      </c>
      <c r="AG28" s="49">
        <f t="shared" si="16"/>
        <v>0</v>
      </c>
      <c r="AH28" s="50">
        <f t="shared" si="17"/>
        <v>0</v>
      </c>
      <c r="AI28" s="184">
        <f t="shared" si="32"/>
        <v>0</v>
      </c>
      <c r="AJ28" s="49">
        <f t="shared" si="18"/>
        <v>0</v>
      </c>
      <c r="AK28" s="50">
        <f t="shared" si="19"/>
        <v>0</v>
      </c>
      <c r="AL28" s="62">
        <f t="shared" si="33"/>
        <v>0</v>
      </c>
      <c r="AM28" s="49">
        <f t="shared" si="20"/>
        <v>0</v>
      </c>
      <c r="AN28" s="50">
        <f t="shared" si="21"/>
        <v>0</v>
      </c>
      <c r="AO28" s="62"/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>
        <f t="shared" si="34"/>
        <v>0</v>
      </c>
      <c r="AV28" s="49">
        <f t="shared" si="26"/>
        <v>0</v>
      </c>
      <c r="AW28" s="50">
        <f t="shared" si="27"/>
        <v>0</v>
      </c>
      <c r="AX28" s="62"/>
      <c r="AY28" s="49">
        <f t="shared" si="28"/>
        <v>0</v>
      </c>
      <c r="AZ28" s="50">
        <f t="shared" si="29"/>
        <v>0</v>
      </c>
      <c r="BA28" s="51">
        <f t="shared" ref="BA28:BA29" si="43">+AH28+AK28+AN28+AQ28+AT28+AW28+AZ28</f>
        <v>0</v>
      </c>
    </row>
    <row r="29" spans="1:53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5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36"/>
        <v>0</v>
      </c>
      <c r="V29" s="43">
        <f t="shared" si="37"/>
        <v>0</v>
      </c>
      <c r="W29" s="44">
        <f t="shared" si="38"/>
        <v>0</v>
      </c>
      <c r="X29" s="45">
        <f t="shared" si="39"/>
        <v>0</v>
      </c>
      <c r="Y29" s="46" t="s">
        <v>0</v>
      </c>
      <c r="Z29" s="39">
        <v>1</v>
      </c>
      <c r="AA29" s="47">
        <f t="shared" si="40"/>
        <v>0</v>
      </c>
      <c r="AB29" s="39">
        <v>1</v>
      </c>
      <c r="AC29" s="47">
        <f t="shared" si="41"/>
        <v>0</v>
      </c>
      <c r="AD29" s="39">
        <v>1</v>
      </c>
      <c r="AE29" s="47">
        <f t="shared" si="42"/>
        <v>0</v>
      </c>
      <c r="AF29" s="184">
        <f t="shared" si="31"/>
        <v>0</v>
      </c>
      <c r="AG29" s="49">
        <f t="shared" si="16"/>
        <v>0</v>
      </c>
      <c r="AH29" s="50">
        <f t="shared" si="17"/>
        <v>0</v>
      </c>
      <c r="AI29" s="184">
        <f t="shared" si="32"/>
        <v>0</v>
      </c>
      <c r="AJ29" s="49">
        <f t="shared" si="18"/>
        <v>0</v>
      </c>
      <c r="AK29" s="50">
        <f t="shared" si="19"/>
        <v>0</v>
      </c>
      <c r="AL29" s="62">
        <f t="shared" si="33"/>
        <v>0</v>
      </c>
      <c r="AM29" s="49">
        <f t="shared" si="20"/>
        <v>0</v>
      </c>
      <c r="AN29" s="50">
        <f t="shared" si="21"/>
        <v>0</v>
      </c>
      <c r="AO29" s="62"/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62">
        <f t="shared" si="34"/>
        <v>0</v>
      </c>
      <c r="AV29" s="49">
        <f t="shared" si="26"/>
        <v>0</v>
      </c>
      <c r="AW29" s="50">
        <f t="shared" si="27"/>
        <v>0</v>
      </c>
      <c r="AX29" s="62"/>
      <c r="AY29" s="49">
        <f t="shared" si="28"/>
        <v>0</v>
      </c>
      <c r="AZ29" s="50">
        <f t="shared" si="29"/>
        <v>0</v>
      </c>
      <c r="BA29" s="51">
        <f t="shared" si="43"/>
        <v>0</v>
      </c>
    </row>
    <row r="30" spans="1:53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ref="K30:K41" si="44">IF(G30=0,"0",F30/G30)</f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ref="U30:U41" si="45">SUM(+L30+M30+N30+O30+P30+R30+T30)</f>
        <v>0</v>
      </c>
      <c r="V30" s="43">
        <f t="shared" ref="V30:V41" si="46">+U30*4.345</f>
        <v>0</v>
      </c>
      <c r="W30" s="44">
        <f t="shared" ref="W30:W41" si="47">IF(V30="","",$W$4*V30)</f>
        <v>0</v>
      </c>
      <c r="X30" s="45">
        <f t="shared" ref="X30:X41" si="48">ROUND(J30/4.3452380952381,1)</f>
        <v>0</v>
      </c>
      <c r="Y30" s="46" t="s">
        <v>0</v>
      </c>
      <c r="Z30" s="39">
        <v>1</v>
      </c>
      <c r="AA30" s="47">
        <f t="shared" ref="AA30:AA41" si="49">+IF($Y30="M",$U30,IF($Y30="MT",$U30/2,IF(Y30="MN",$U30/2,IF($Y30="MTN",$U30/3,0))))*Z30</f>
        <v>0</v>
      </c>
      <c r="AB30" s="39">
        <v>1</v>
      </c>
      <c r="AC30" s="47">
        <f t="shared" ref="AC30:AC41" si="50">+IF($Y30="T",$U30,IF($Y30="MT",$U30/2,IF($Y30="TN",$U30/2,IF($Y30="MTN",$U30/3,0))))*AB30</f>
        <v>0</v>
      </c>
      <c r="AD30" s="39">
        <v>1</v>
      </c>
      <c r="AE30" s="47">
        <f t="shared" ref="AE30:AE41" si="51">+IF($Y30="N",$U30,IF($Y30="MN",$U30/2,IF($Y30="TN",$U30/2,IF($Y30="MTN",$U30/3,0))))*AD30</f>
        <v>0</v>
      </c>
      <c r="AF30" s="184">
        <f t="shared" si="31"/>
        <v>0</v>
      </c>
      <c r="AG30" s="49">
        <f t="shared" si="16"/>
        <v>0</v>
      </c>
      <c r="AH30" s="50">
        <f t="shared" si="17"/>
        <v>0</v>
      </c>
      <c r="AI30" s="184">
        <f t="shared" si="32"/>
        <v>0</v>
      </c>
      <c r="AJ30" s="49">
        <f t="shared" si="18"/>
        <v>0</v>
      </c>
      <c r="AK30" s="50">
        <f t="shared" si="19"/>
        <v>0</v>
      </c>
      <c r="AL30" s="62">
        <f t="shared" si="33"/>
        <v>0</v>
      </c>
      <c r="AM30" s="49">
        <f t="shared" si="20"/>
        <v>0</v>
      </c>
      <c r="AN30" s="50">
        <f t="shared" si="21"/>
        <v>0</v>
      </c>
      <c r="AO30" s="62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>
        <f t="shared" si="34"/>
        <v>0</v>
      </c>
      <c r="AV30" s="49">
        <f t="shared" si="26"/>
        <v>0</v>
      </c>
      <c r="AW30" s="50">
        <f t="shared" si="27"/>
        <v>0</v>
      </c>
      <c r="AX30" s="62"/>
      <c r="AY30" s="49">
        <f t="shared" si="28"/>
        <v>0</v>
      </c>
      <c r="AZ30" s="50">
        <f t="shared" si="29"/>
        <v>0</v>
      </c>
      <c r="BA30" s="51">
        <f t="shared" ref="BA30:BA41" si="52">+AH30+AK30+AN30+AQ30+AT30+AW30+AZ30</f>
        <v>0</v>
      </c>
    </row>
    <row r="31" spans="1:53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44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45"/>
        <v>0</v>
      </c>
      <c r="V31" s="43">
        <f t="shared" si="46"/>
        <v>0</v>
      </c>
      <c r="W31" s="44">
        <f t="shared" si="47"/>
        <v>0</v>
      </c>
      <c r="X31" s="45">
        <f t="shared" si="48"/>
        <v>0</v>
      </c>
      <c r="Y31" s="46" t="s">
        <v>0</v>
      </c>
      <c r="Z31" s="39">
        <v>1</v>
      </c>
      <c r="AA31" s="47">
        <f t="shared" si="49"/>
        <v>0</v>
      </c>
      <c r="AB31" s="39">
        <v>1</v>
      </c>
      <c r="AC31" s="47">
        <f t="shared" si="50"/>
        <v>0</v>
      </c>
      <c r="AD31" s="39">
        <v>1</v>
      </c>
      <c r="AE31" s="47">
        <f t="shared" si="51"/>
        <v>0</v>
      </c>
      <c r="AF31" s="184">
        <f t="shared" si="31"/>
        <v>0</v>
      </c>
      <c r="AG31" s="49">
        <f t="shared" si="16"/>
        <v>0</v>
      </c>
      <c r="AH31" s="50">
        <f t="shared" si="17"/>
        <v>0</v>
      </c>
      <c r="AI31" s="184">
        <f t="shared" si="32"/>
        <v>0</v>
      </c>
      <c r="AJ31" s="49">
        <f t="shared" si="18"/>
        <v>0</v>
      </c>
      <c r="AK31" s="50">
        <f t="shared" si="19"/>
        <v>0</v>
      </c>
      <c r="AL31" s="62">
        <f t="shared" si="33"/>
        <v>0</v>
      </c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>
        <f t="shared" si="34"/>
        <v>0</v>
      </c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51">
        <f t="shared" si="52"/>
        <v>0</v>
      </c>
    </row>
    <row r="32" spans="1:53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44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45"/>
        <v>0</v>
      </c>
      <c r="V32" s="43">
        <f t="shared" si="46"/>
        <v>0</v>
      </c>
      <c r="W32" s="44">
        <f t="shared" si="47"/>
        <v>0</v>
      </c>
      <c r="X32" s="45">
        <f t="shared" si="48"/>
        <v>0</v>
      </c>
      <c r="Y32" s="46" t="s">
        <v>0</v>
      </c>
      <c r="Z32" s="39">
        <v>1</v>
      </c>
      <c r="AA32" s="47">
        <f t="shared" si="49"/>
        <v>0</v>
      </c>
      <c r="AB32" s="39">
        <v>1</v>
      </c>
      <c r="AC32" s="47">
        <f t="shared" si="50"/>
        <v>0</v>
      </c>
      <c r="AD32" s="39">
        <v>1</v>
      </c>
      <c r="AE32" s="47">
        <f t="shared" si="51"/>
        <v>0</v>
      </c>
      <c r="AF32" s="184">
        <f t="shared" si="31"/>
        <v>0</v>
      </c>
      <c r="AG32" s="49">
        <f t="shared" si="16"/>
        <v>0</v>
      </c>
      <c r="AH32" s="50">
        <f t="shared" si="17"/>
        <v>0</v>
      </c>
      <c r="AI32" s="184">
        <f t="shared" si="32"/>
        <v>0</v>
      </c>
      <c r="AJ32" s="49">
        <f t="shared" si="18"/>
        <v>0</v>
      </c>
      <c r="AK32" s="50">
        <f t="shared" si="19"/>
        <v>0</v>
      </c>
      <c r="AL32" s="62">
        <f t="shared" si="33"/>
        <v>0</v>
      </c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>
        <f t="shared" si="34"/>
        <v>0</v>
      </c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51">
        <f t="shared" si="52"/>
        <v>0</v>
      </c>
    </row>
    <row r="33" spans="1:53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44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45"/>
        <v>0</v>
      </c>
      <c r="V33" s="43">
        <f t="shared" si="46"/>
        <v>0</v>
      </c>
      <c r="W33" s="44">
        <f t="shared" si="47"/>
        <v>0</v>
      </c>
      <c r="X33" s="45">
        <f t="shared" si="48"/>
        <v>0</v>
      </c>
      <c r="Y33" s="46" t="s">
        <v>0</v>
      </c>
      <c r="Z33" s="39">
        <v>1</v>
      </c>
      <c r="AA33" s="47">
        <f t="shared" si="49"/>
        <v>0</v>
      </c>
      <c r="AB33" s="39">
        <v>1</v>
      </c>
      <c r="AC33" s="47">
        <f t="shared" si="50"/>
        <v>0</v>
      </c>
      <c r="AD33" s="39">
        <v>1</v>
      </c>
      <c r="AE33" s="47">
        <f t="shared" si="51"/>
        <v>0</v>
      </c>
      <c r="AF33" s="184">
        <f t="shared" si="31"/>
        <v>0</v>
      </c>
      <c r="AG33" s="49">
        <f t="shared" si="16"/>
        <v>0</v>
      </c>
      <c r="AH33" s="50">
        <f t="shared" si="17"/>
        <v>0</v>
      </c>
      <c r="AI33" s="184">
        <f t="shared" si="32"/>
        <v>0</v>
      </c>
      <c r="AJ33" s="49">
        <f t="shared" si="18"/>
        <v>0</v>
      </c>
      <c r="AK33" s="50">
        <f t="shared" si="19"/>
        <v>0</v>
      </c>
      <c r="AL33" s="62">
        <f t="shared" si="33"/>
        <v>0</v>
      </c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>
        <f t="shared" si="34"/>
        <v>0</v>
      </c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51">
        <f t="shared" si="52"/>
        <v>0</v>
      </c>
    </row>
    <row r="34" spans="1:53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44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45"/>
        <v>0</v>
      </c>
      <c r="V34" s="43">
        <f t="shared" si="46"/>
        <v>0</v>
      </c>
      <c r="W34" s="44">
        <f t="shared" si="47"/>
        <v>0</v>
      </c>
      <c r="X34" s="45">
        <f t="shared" si="48"/>
        <v>0</v>
      </c>
      <c r="Y34" s="46" t="s">
        <v>0</v>
      </c>
      <c r="Z34" s="39">
        <v>1</v>
      </c>
      <c r="AA34" s="47">
        <f t="shared" si="49"/>
        <v>0</v>
      </c>
      <c r="AB34" s="39">
        <v>1</v>
      </c>
      <c r="AC34" s="47">
        <f t="shared" si="50"/>
        <v>0</v>
      </c>
      <c r="AD34" s="39">
        <v>1</v>
      </c>
      <c r="AE34" s="47">
        <f t="shared" si="51"/>
        <v>0</v>
      </c>
      <c r="AF34" s="184">
        <f t="shared" si="31"/>
        <v>0</v>
      </c>
      <c r="AG34" s="49">
        <f t="shared" si="16"/>
        <v>0</v>
      </c>
      <c r="AH34" s="50">
        <f t="shared" si="17"/>
        <v>0</v>
      </c>
      <c r="AI34" s="184">
        <f t="shared" si="32"/>
        <v>0</v>
      </c>
      <c r="AJ34" s="49">
        <f t="shared" si="18"/>
        <v>0</v>
      </c>
      <c r="AK34" s="50">
        <f t="shared" si="19"/>
        <v>0</v>
      </c>
      <c r="AL34" s="62">
        <f t="shared" si="33"/>
        <v>0</v>
      </c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>
        <f t="shared" si="34"/>
        <v>0</v>
      </c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51">
        <f t="shared" si="52"/>
        <v>0</v>
      </c>
    </row>
    <row r="35" spans="1:53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44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45"/>
        <v>0</v>
      </c>
      <c r="V35" s="43">
        <f t="shared" si="46"/>
        <v>0</v>
      </c>
      <c r="W35" s="44">
        <f t="shared" si="47"/>
        <v>0</v>
      </c>
      <c r="X35" s="45">
        <f t="shared" si="48"/>
        <v>0</v>
      </c>
      <c r="Y35" s="46" t="s">
        <v>0</v>
      </c>
      <c r="Z35" s="39">
        <v>1</v>
      </c>
      <c r="AA35" s="47">
        <f t="shared" si="49"/>
        <v>0</v>
      </c>
      <c r="AB35" s="39">
        <v>1</v>
      </c>
      <c r="AC35" s="47">
        <f t="shared" si="50"/>
        <v>0</v>
      </c>
      <c r="AD35" s="39">
        <v>1</v>
      </c>
      <c r="AE35" s="47">
        <f t="shared" si="51"/>
        <v>0</v>
      </c>
      <c r="AF35" s="184">
        <f t="shared" si="31"/>
        <v>0</v>
      </c>
      <c r="AG35" s="49">
        <f t="shared" si="16"/>
        <v>0</v>
      </c>
      <c r="AH35" s="50">
        <f t="shared" si="17"/>
        <v>0</v>
      </c>
      <c r="AI35" s="184">
        <f t="shared" si="32"/>
        <v>0</v>
      </c>
      <c r="AJ35" s="49">
        <f t="shared" si="18"/>
        <v>0</v>
      </c>
      <c r="AK35" s="50">
        <f t="shared" si="19"/>
        <v>0</v>
      </c>
      <c r="AL35" s="62">
        <f t="shared" si="33"/>
        <v>0</v>
      </c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>
        <f t="shared" si="34"/>
        <v>0</v>
      </c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51">
        <f t="shared" si="52"/>
        <v>0</v>
      </c>
    </row>
    <row r="36" spans="1:53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44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45"/>
        <v>0</v>
      </c>
      <c r="V36" s="43">
        <f t="shared" si="46"/>
        <v>0</v>
      </c>
      <c r="W36" s="44">
        <f t="shared" si="47"/>
        <v>0</v>
      </c>
      <c r="X36" s="45">
        <f t="shared" si="48"/>
        <v>0</v>
      </c>
      <c r="Y36" s="46" t="s">
        <v>0</v>
      </c>
      <c r="Z36" s="39">
        <v>1</v>
      </c>
      <c r="AA36" s="47">
        <f t="shared" si="49"/>
        <v>0</v>
      </c>
      <c r="AB36" s="39">
        <v>1</v>
      </c>
      <c r="AC36" s="47">
        <f t="shared" si="50"/>
        <v>0</v>
      </c>
      <c r="AD36" s="39">
        <v>1</v>
      </c>
      <c r="AE36" s="47">
        <f t="shared" si="51"/>
        <v>0</v>
      </c>
      <c r="AF36" s="184">
        <f t="shared" si="31"/>
        <v>0</v>
      </c>
      <c r="AG36" s="49">
        <f t="shared" si="16"/>
        <v>0</v>
      </c>
      <c r="AH36" s="50">
        <f t="shared" si="17"/>
        <v>0</v>
      </c>
      <c r="AI36" s="184">
        <f t="shared" si="32"/>
        <v>0</v>
      </c>
      <c r="AJ36" s="49">
        <f t="shared" si="18"/>
        <v>0</v>
      </c>
      <c r="AK36" s="50">
        <f t="shared" si="19"/>
        <v>0</v>
      </c>
      <c r="AL36" s="62">
        <f t="shared" si="33"/>
        <v>0</v>
      </c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>
        <f t="shared" si="34"/>
        <v>0</v>
      </c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51">
        <f t="shared" si="52"/>
        <v>0</v>
      </c>
    </row>
    <row r="37" spans="1:53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44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45"/>
        <v>0</v>
      </c>
      <c r="V37" s="43">
        <f t="shared" si="46"/>
        <v>0</v>
      </c>
      <c r="W37" s="44">
        <f t="shared" si="47"/>
        <v>0</v>
      </c>
      <c r="X37" s="45">
        <f t="shared" si="48"/>
        <v>0</v>
      </c>
      <c r="Y37" s="46" t="s">
        <v>0</v>
      </c>
      <c r="Z37" s="39">
        <v>1</v>
      </c>
      <c r="AA37" s="47">
        <f t="shared" si="49"/>
        <v>0</v>
      </c>
      <c r="AB37" s="39">
        <v>1</v>
      </c>
      <c r="AC37" s="47">
        <f t="shared" si="50"/>
        <v>0</v>
      </c>
      <c r="AD37" s="39">
        <v>1</v>
      </c>
      <c r="AE37" s="47">
        <f t="shared" si="51"/>
        <v>0</v>
      </c>
      <c r="AF37" s="184">
        <f t="shared" si="31"/>
        <v>0</v>
      </c>
      <c r="AG37" s="49">
        <f t="shared" si="16"/>
        <v>0</v>
      </c>
      <c r="AH37" s="50">
        <f t="shared" si="17"/>
        <v>0</v>
      </c>
      <c r="AI37" s="184">
        <f t="shared" si="32"/>
        <v>0</v>
      </c>
      <c r="AJ37" s="49">
        <f t="shared" si="18"/>
        <v>0</v>
      </c>
      <c r="AK37" s="50">
        <f t="shared" si="19"/>
        <v>0</v>
      </c>
      <c r="AL37" s="62">
        <f t="shared" si="33"/>
        <v>0</v>
      </c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>
        <f t="shared" si="34"/>
        <v>0</v>
      </c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51">
        <f t="shared" si="52"/>
        <v>0</v>
      </c>
    </row>
    <row r="38" spans="1:53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44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45"/>
        <v>0</v>
      </c>
      <c r="V38" s="43">
        <f t="shared" si="46"/>
        <v>0</v>
      </c>
      <c r="W38" s="44">
        <f t="shared" si="47"/>
        <v>0</v>
      </c>
      <c r="X38" s="45">
        <f t="shared" si="48"/>
        <v>0</v>
      </c>
      <c r="Y38" s="46" t="s">
        <v>0</v>
      </c>
      <c r="Z38" s="39">
        <v>1</v>
      </c>
      <c r="AA38" s="47">
        <f t="shared" si="49"/>
        <v>0</v>
      </c>
      <c r="AB38" s="39">
        <v>1</v>
      </c>
      <c r="AC38" s="47">
        <f t="shared" si="50"/>
        <v>0</v>
      </c>
      <c r="AD38" s="39">
        <v>1</v>
      </c>
      <c r="AE38" s="47">
        <f t="shared" si="51"/>
        <v>0</v>
      </c>
      <c r="AF38" s="184">
        <f t="shared" si="31"/>
        <v>0</v>
      </c>
      <c r="AG38" s="49">
        <f t="shared" si="16"/>
        <v>0</v>
      </c>
      <c r="AH38" s="50">
        <f t="shared" si="17"/>
        <v>0</v>
      </c>
      <c r="AI38" s="184">
        <f t="shared" si="32"/>
        <v>0</v>
      </c>
      <c r="AJ38" s="49">
        <f t="shared" si="18"/>
        <v>0</v>
      </c>
      <c r="AK38" s="50">
        <f t="shared" si="19"/>
        <v>0</v>
      </c>
      <c r="AL38" s="62">
        <f t="shared" si="33"/>
        <v>0</v>
      </c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>
        <f t="shared" si="34"/>
        <v>0</v>
      </c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51">
        <f t="shared" si="52"/>
        <v>0</v>
      </c>
    </row>
    <row r="39" spans="1:53" hidden="1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44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45"/>
        <v>0</v>
      </c>
      <c r="V39" s="43">
        <f t="shared" si="46"/>
        <v>0</v>
      </c>
      <c r="W39" s="44">
        <f t="shared" si="47"/>
        <v>0</v>
      </c>
      <c r="X39" s="45">
        <f t="shared" si="48"/>
        <v>0</v>
      </c>
      <c r="Y39" s="46" t="s">
        <v>0</v>
      </c>
      <c r="Z39" s="39">
        <v>1</v>
      </c>
      <c r="AA39" s="47">
        <f t="shared" si="49"/>
        <v>0</v>
      </c>
      <c r="AB39" s="39">
        <v>1</v>
      </c>
      <c r="AC39" s="47">
        <f t="shared" si="50"/>
        <v>0</v>
      </c>
      <c r="AD39" s="39">
        <v>1</v>
      </c>
      <c r="AE39" s="47">
        <f t="shared" si="51"/>
        <v>0</v>
      </c>
      <c r="AF39" s="184">
        <f t="shared" si="31"/>
        <v>0</v>
      </c>
      <c r="AG39" s="49">
        <f t="shared" si="16"/>
        <v>0</v>
      </c>
      <c r="AH39" s="50">
        <f t="shared" si="17"/>
        <v>0</v>
      </c>
      <c r="AI39" s="184">
        <f t="shared" si="32"/>
        <v>0</v>
      </c>
      <c r="AJ39" s="49">
        <f t="shared" si="18"/>
        <v>0</v>
      </c>
      <c r="AK39" s="50">
        <f t="shared" si="19"/>
        <v>0</v>
      </c>
      <c r="AL39" s="62">
        <f t="shared" si="33"/>
        <v>0</v>
      </c>
      <c r="AM39" s="49">
        <f t="shared" si="20"/>
        <v>0</v>
      </c>
      <c r="AN39" s="50">
        <f t="shared" si="21"/>
        <v>0</v>
      </c>
      <c r="AO39" s="62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62">
        <f t="shared" si="34"/>
        <v>0</v>
      </c>
      <c r="AV39" s="49">
        <f t="shared" si="26"/>
        <v>0</v>
      </c>
      <c r="AW39" s="50">
        <f t="shared" si="27"/>
        <v>0</v>
      </c>
      <c r="AX39" s="62"/>
      <c r="AY39" s="49">
        <f t="shared" si="28"/>
        <v>0</v>
      </c>
      <c r="AZ39" s="50">
        <f t="shared" si="29"/>
        <v>0</v>
      </c>
      <c r="BA39" s="51">
        <f t="shared" si="52"/>
        <v>0</v>
      </c>
    </row>
    <row r="40" spans="1:53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44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45"/>
        <v>0</v>
      </c>
      <c r="V40" s="43">
        <f t="shared" si="46"/>
        <v>0</v>
      </c>
      <c r="W40" s="44">
        <f t="shared" si="47"/>
        <v>0</v>
      </c>
      <c r="X40" s="45">
        <f t="shared" si="48"/>
        <v>0</v>
      </c>
      <c r="Y40" s="46" t="s">
        <v>0</v>
      </c>
      <c r="Z40" s="39">
        <v>1</v>
      </c>
      <c r="AA40" s="47">
        <f t="shared" si="49"/>
        <v>0</v>
      </c>
      <c r="AB40" s="39">
        <v>1</v>
      </c>
      <c r="AC40" s="47">
        <f t="shared" si="50"/>
        <v>0</v>
      </c>
      <c r="AD40" s="39">
        <v>1</v>
      </c>
      <c r="AE40" s="47">
        <f t="shared" si="51"/>
        <v>0</v>
      </c>
      <c r="AF40" s="184">
        <f t="shared" ref="AF40:AF69" si="53">+G40*5%</f>
        <v>0</v>
      </c>
      <c r="AG40" s="49">
        <f t="shared" si="16"/>
        <v>0</v>
      </c>
      <c r="AH40" s="50">
        <f t="shared" si="17"/>
        <v>0</v>
      </c>
      <c r="AI40" s="184">
        <f t="shared" si="32"/>
        <v>0</v>
      </c>
      <c r="AJ40" s="49">
        <f t="shared" si="18"/>
        <v>0</v>
      </c>
      <c r="AK40" s="50">
        <f t="shared" si="19"/>
        <v>0</v>
      </c>
      <c r="AL40" s="62">
        <f t="shared" si="33"/>
        <v>0</v>
      </c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>
        <f t="shared" si="34"/>
        <v>0</v>
      </c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51">
        <f t="shared" si="52"/>
        <v>0</v>
      </c>
    </row>
    <row r="41" spans="1:53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44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45"/>
        <v>0</v>
      </c>
      <c r="V41" s="43">
        <f t="shared" si="46"/>
        <v>0</v>
      </c>
      <c r="W41" s="44">
        <f t="shared" si="47"/>
        <v>0</v>
      </c>
      <c r="X41" s="45">
        <f t="shared" si="48"/>
        <v>0</v>
      </c>
      <c r="Y41" s="46" t="s">
        <v>0</v>
      </c>
      <c r="Z41" s="39">
        <v>1</v>
      </c>
      <c r="AA41" s="47">
        <f t="shared" si="49"/>
        <v>0</v>
      </c>
      <c r="AB41" s="39">
        <v>1</v>
      </c>
      <c r="AC41" s="47">
        <f t="shared" si="50"/>
        <v>0</v>
      </c>
      <c r="AD41" s="39">
        <v>1</v>
      </c>
      <c r="AE41" s="47">
        <f t="shared" si="51"/>
        <v>0</v>
      </c>
      <c r="AF41" s="184">
        <f t="shared" si="53"/>
        <v>0</v>
      </c>
      <c r="AG41" s="49">
        <f t="shared" si="16"/>
        <v>0</v>
      </c>
      <c r="AH41" s="50">
        <f t="shared" si="17"/>
        <v>0</v>
      </c>
      <c r="AI41" s="184">
        <f t="shared" si="32"/>
        <v>0</v>
      </c>
      <c r="AJ41" s="49">
        <f t="shared" si="18"/>
        <v>0</v>
      </c>
      <c r="AK41" s="50">
        <f t="shared" si="19"/>
        <v>0</v>
      </c>
      <c r="AL41" s="62">
        <f t="shared" si="33"/>
        <v>0</v>
      </c>
      <c r="AM41" s="49">
        <f t="shared" si="20"/>
        <v>0</v>
      </c>
      <c r="AN41" s="50">
        <f t="shared" si="21"/>
        <v>0</v>
      </c>
      <c r="AO41" s="62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62">
        <f t="shared" si="34"/>
        <v>0</v>
      </c>
      <c r="AV41" s="49">
        <f t="shared" si="26"/>
        <v>0</v>
      </c>
      <c r="AW41" s="50">
        <f t="shared" si="27"/>
        <v>0</v>
      </c>
      <c r="AX41" s="62"/>
      <c r="AY41" s="49">
        <f t="shared" si="28"/>
        <v>0</v>
      </c>
      <c r="AZ41" s="50">
        <f t="shared" si="29"/>
        <v>0</v>
      </c>
      <c r="BA41" s="51">
        <f t="shared" si="52"/>
        <v>0</v>
      </c>
    </row>
    <row r="42" spans="1:53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>IF(G42=0,"0",F42/G42)</f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>SUM(+L42+M42+N42+O42+P42+R42+T42)</f>
        <v>0</v>
      </c>
      <c r="V42" s="43">
        <f>+U42*4.345</f>
        <v>0</v>
      </c>
      <c r="W42" s="44">
        <f>IF(V42="","",$W$4*V42)</f>
        <v>0</v>
      </c>
      <c r="X42" s="45">
        <f>ROUND(J42/4.3452380952381,1)</f>
        <v>0</v>
      </c>
      <c r="Y42" s="46" t="s">
        <v>0</v>
      </c>
      <c r="Z42" s="39">
        <v>1</v>
      </c>
      <c r="AA42" s="47">
        <f>+IF($Y42="M",$U42,IF($Y42="MT",$U42/2,IF(Y42="MN",$U42/2,IF($Y42="MTN",$U42/3,0))))*Z42</f>
        <v>0</v>
      </c>
      <c r="AB42" s="39">
        <v>1</v>
      </c>
      <c r="AC42" s="47">
        <f>+IF($Y42="T",$U42,IF($Y42="MT",$U42/2,IF($Y42="TN",$U42/2,IF($Y42="MTN",$U42/3,0))))*AB42</f>
        <v>0</v>
      </c>
      <c r="AD42" s="39">
        <v>1</v>
      </c>
      <c r="AE42" s="47">
        <f>+IF($Y42="N",$U42,IF($Y42="MN",$U42/2,IF($Y42="TN",$U42/2,IF($Y42="MTN",$U42/3,0))))*AD42</f>
        <v>0</v>
      </c>
      <c r="AF42" s="184">
        <f t="shared" si="53"/>
        <v>0</v>
      </c>
      <c r="AG42" s="49">
        <f t="shared" si="16"/>
        <v>0</v>
      </c>
      <c r="AH42" s="50">
        <f t="shared" si="17"/>
        <v>0</v>
      </c>
      <c r="AI42" s="184">
        <f t="shared" si="32"/>
        <v>0</v>
      </c>
      <c r="AJ42" s="49">
        <f t="shared" si="18"/>
        <v>0</v>
      </c>
      <c r="AK42" s="50">
        <f t="shared" si="19"/>
        <v>0</v>
      </c>
      <c r="AL42" s="62">
        <f t="shared" si="33"/>
        <v>0</v>
      </c>
      <c r="AM42" s="49">
        <f t="shared" si="20"/>
        <v>0</v>
      </c>
      <c r="AN42" s="50">
        <f t="shared" si="21"/>
        <v>0</v>
      </c>
      <c r="AO42" s="62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62">
        <f t="shared" si="34"/>
        <v>0</v>
      </c>
      <c r="AV42" s="49">
        <f t="shared" si="26"/>
        <v>0</v>
      </c>
      <c r="AW42" s="50">
        <f t="shared" si="27"/>
        <v>0</v>
      </c>
      <c r="AX42" s="62"/>
      <c r="AY42" s="49">
        <f t="shared" si="28"/>
        <v>0</v>
      </c>
      <c r="AZ42" s="50">
        <f t="shared" si="29"/>
        <v>0</v>
      </c>
      <c r="BA42" s="51">
        <f>+AH42+AK42+AN42+AQ42+AT42+AW42+AZ42</f>
        <v>0</v>
      </c>
    </row>
    <row r="43" spans="1:53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>IF(G43=0,"0",F43/G43)</f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>SUM(+L43+M43+N43+O43+P43+R43+T43)</f>
        <v>0</v>
      </c>
      <c r="V43" s="43">
        <f>+U43*4.345</f>
        <v>0</v>
      </c>
      <c r="W43" s="44">
        <f>IF(V43="","",$W$4*V43)</f>
        <v>0</v>
      </c>
      <c r="X43" s="45">
        <f>ROUND(J43/4.3452380952381,1)</f>
        <v>0</v>
      </c>
      <c r="Y43" s="46" t="s">
        <v>0</v>
      </c>
      <c r="Z43" s="39">
        <v>1</v>
      </c>
      <c r="AA43" s="47">
        <f>+IF($Y43="M",$U43,IF($Y43="MT",$U43/2,IF(Y43="MN",$U43/2,IF($Y43="MTN",$U43/3,0))))*Z43</f>
        <v>0</v>
      </c>
      <c r="AB43" s="39">
        <v>1</v>
      </c>
      <c r="AC43" s="47">
        <f>+IF($Y43="T",$U43,IF($Y43="MT",$U43/2,IF($Y43="TN",$U43/2,IF($Y43="MTN",$U43/3,0))))*AB43</f>
        <v>0</v>
      </c>
      <c r="AD43" s="39">
        <v>1</v>
      </c>
      <c r="AE43" s="47">
        <f>+IF($Y43="N",$U43,IF($Y43="MN",$U43/2,IF($Y43="TN",$U43/2,IF($Y43="MTN",$U43/3,0))))*AD43</f>
        <v>0</v>
      </c>
      <c r="AF43" s="184">
        <f t="shared" si="53"/>
        <v>0</v>
      </c>
      <c r="AG43" s="49">
        <f t="shared" si="16"/>
        <v>0</v>
      </c>
      <c r="AH43" s="50">
        <f t="shared" si="17"/>
        <v>0</v>
      </c>
      <c r="AI43" s="184">
        <f t="shared" si="32"/>
        <v>0</v>
      </c>
      <c r="AJ43" s="49">
        <f t="shared" si="18"/>
        <v>0</v>
      </c>
      <c r="AK43" s="50">
        <f t="shared" si="19"/>
        <v>0</v>
      </c>
      <c r="AL43" s="62">
        <f t="shared" si="33"/>
        <v>0</v>
      </c>
      <c r="AM43" s="49">
        <f t="shared" si="20"/>
        <v>0</v>
      </c>
      <c r="AN43" s="50">
        <f t="shared" si="21"/>
        <v>0</v>
      </c>
      <c r="AO43" s="62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62">
        <f t="shared" si="34"/>
        <v>0</v>
      </c>
      <c r="AV43" s="49">
        <f t="shared" si="26"/>
        <v>0</v>
      </c>
      <c r="AW43" s="50">
        <f t="shared" si="27"/>
        <v>0</v>
      </c>
      <c r="AX43" s="62"/>
      <c r="AY43" s="49">
        <f t="shared" si="28"/>
        <v>0</v>
      </c>
      <c r="AZ43" s="50">
        <f t="shared" si="29"/>
        <v>0</v>
      </c>
      <c r="BA43" s="51">
        <f>+AH43+AK43+AN43+AQ43+AT43+AW43+AZ43</f>
        <v>0</v>
      </c>
    </row>
    <row r="44" spans="1:53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>IF(G44=0,"0",F44/G44)</f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>SUM(+L44+M44+N44+O44+P44+R44+T44)</f>
        <v>0</v>
      </c>
      <c r="V44" s="43">
        <f>+U44*4.345</f>
        <v>0</v>
      </c>
      <c r="W44" s="44">
        <f>IF(V44="","",$W$4*V44)</f>
        <v>0</v>
      </c>
      <c r="X44" s="45">
        <f>ROUND(J44/4.3452380952381,1)</f>
        <v>0</v>
      </c>
      <c r="Y44" s="46" t="s">
        <v>0</v>
      </c>
      <c r="Z44" s="39">
        <v>1</v>
      </c>
      <c r="AA44" s="47">
        <f>+IF($Y44="M",$U44,IF($Y44="MT",$U44/2,IF(Y44="MN",$U44/2,IF($Y44="MTN",$U44/3,0))))*Z44</f>
        <v>0</v>
      </c>
      <c r="AB44" s="39">
        <v>1</v>
      </c>
      <c r="AC44" s="47">
        <f>+IF($Y44="T",$U44,IF($Y44="MT",$U44/2,IF($Y44="TN",$U44/2,IF($Y44="MTN",$U44/3,0))))*AB44</f>
        <v>0</v>
      </c>
      <c r="AD44" s="39">
        <v>1</v>
      </c>
      <c r="AE44" s="47">
        <f>+IF($Y44="N",$U44,IF($Y44="MN",$U44/2,IF($Y44="TN",$U44/2,IF($Y44="MTN",$U44/3,0))))*AD44</f>
        <v>0</v>
      </c>
      <c r="AF44" s="184">
        <f t="shared" si="53"/>
        <v>0</v>
      </c>
      <c r="AG44" s="49">
        <f t="shared" si="16"/>
        <v>0</v>
      </c>
      <c r="AH44" s="50">
        <f t="shared" si="17"/>
        <v>0</v>
      </c>
      <c r="AI44" s="184">
        <f t="shared" si="32"/>
        <v>0</v>
      </c>
      <c r="AJ44" s="49">
        <f t="shared" si="18"/>
        <v>0</v>
      </c>
      <c r="AK44" s="50">
        <f t="shared" si="19"/>
        <v>0</v>
      </c>
      <c r="AL44" s="62">
        <f t="shared" si="33"/>
        <v>0</v>
      </c>
      <c r="AM44" s="49">
        <f t="shared" si="20"/>
        <v>0</v>
      </c>
      <c r="AN44" s="50">
        <f t="shared" si="21"/>
        <v>0</v>
      </c>
      <c r="AO44" s="62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62">
        <f t="shared" si="34"/>
        <v>0</v>
      </c>
      <c r="AV44" s="49">
        <f t="shared" si="26"/>
        <v>0</v>
      </c>
      <c r="AW44" s="50">
        <f t="shared" si="27"/>
        <v>0</v>
      </c>
      <c r="AX44" s="62"/>
      <c r="AY44" s="49">
        <f t="shared" si="28"/>
        <v>0</v>
      </c>
      <c r="AZ44" s="50">
        <f t="shared" si="29"/>
        <v>0</v>
      </c>
      <c r="BA44" s="51">
        <f>+AH44+AK44+AN44+AQ44+AT44+AW44+AZ44</f>
        <v>0</v>
      </c>
    </row>
    <row r="45" spans="1:53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>IF(G45=0,"0",F45/G45)</f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>SUM(+L45+M45+N45+O45+P45+R45+T45)</f>
        <v>0</v>
      </c>
      <c r="V45" s="43">
        <f>+U45*4.345</f>
        <v>0</v>
      </c>
      <c r="W45" s="44">
        <f>IF(V45="","",$W$4*V45)</f>
        <v>0</v>
      </c>
      <c r="X45" s="45">
        <f>ROUND(J45/4.3452380952381,1)</f>
        <v>0</v>
      </c>
      <c r="Y45" s="46" t="s">
        <v>0</v>
      </c>
      <c r="Z45" s="39">
        <v>1</v>
      </c>
      <c r="AA45" s="47">
        <f>+IF($Y45="M",$U45,IF($Y45="MT",$U45/2,IF(Y45="MN",$U45/2,IF($Y45="MTN",$U45/3,0))))*Z45</f>
        <v>0</v>
      </c>
      <c r="AB45" s="39">
        <v>1</v>
      </c>
      <c r="AC45" s="47">
        <f>+IF($Y45="T",$U45,IF($Y45="MT",$U45/2,IF($Y45="TN",$U45/2,IF($Y45="MTN",$U45/3,0))))*AB45</f>
        <v>0</v>
      </c>
      <c r="AD45" s="39">
        <v>1</v>
      </c>
      <c r="AE45" s="47">
        <f>+IF($Y45="N",$U45,IF($Y45="MN",$U45/2,IF($Y45="TN",$U45/2,IF($Y45="MTN",$U45/3,0))))*AD45</f>
        <v>0</v>
      </c>
      <c r="AF45" s="184">
        <f t="shared" si="53"/>
        <v>0</v>
      </c>
      <c r="AG45" s="49">
        <f t="shared" si="16"/>
        <v>0</v>
      </c>
      <c r="AH45" s="50">
        <f t="shared" si="17"/>
        <v>0</v>
      </c>
      <c r="AI45" s="184">
        <f t="shared" si="32"/>
        <v>0</v>
      </c>
      <c r="AJ45" s="49">
        <f t="shared" si="18"/>
        <v>0</v>
      </c>
      <c r="AK45" s="50">
        <f t="shared" si="19"/>
        <v>0</v>
      </c>
      <c r="AL45" s="62">
        <f t="shared" si="33"/>
        <v>0</v>
      </c>
      <c r="AM45" s="49">
        <f t="shared" si="20"/>
        <v>0</v>
      </c>
      <c r="AN45" s="50">
        <f t="shared" si="21"/>
        <v>0</v>
      </c>
      <c r="AO45" s="62"/>
      <c r="AP45" s="49">
        <f t="shared" si="22"/>
        <v>0</v>
      </c>
      <c r="AQ45" s="50">
        <f t="shared" si="23"/>
        <v>0</v>
      </c>
      <c r="AR45" s="62"/>
      <c r="AS45" s="49">
        <f t="shared" si="24"/>
        <v>0</v>
      </c>
      <c r="AT45" s="50">
        <f t="shared" si="25"/>
        <v>0</v>
      </c>
      <c r="AU45" s="62">
        <f t="shared" si="34"/>
        <v>0</v>
      </c>
      <c r="AV45" s="49">
        <f t="shared" si="26"/>
        <v>0</v>
      </c>
      <c r="AW45" s="50">
        <f t="shared" si="27"/>
        <v>0</v>
      </c>
      <c r="AX45" s="62"/>
      <c r="AY45" s="49">
        <f t="shared" si="28"/>
        <v>0</v>
      </c>
      <c r="AZ45" s="50">
        <f t="shared" si="29"/>
        <v>0</v>
      </c>
      <c r="BA45" s="51">
        <f>+AH45+AK45+AN45+AQ45+AT45+AW45+AZ45</f>
        <v>0</v>
      </c>
    </row>
    <row r="46" spans="1:53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>IF(G46=0,"0",F46/G46)</f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>SUM(+L46+M46+N46+O46+P46+R46+T46)</f>
        <v>0</v>
      </c>
      <c r="V46" s="43">
        <f>+U46*4.345</f>
        <v>0</v>
      </c>
      <c r="W46" s="44">
        <f>IF(V46="","",$W$4*V46)</f>
        <v>0</v>
      </c>
      <c r="X46" s="45">
        <f>ROUND(J46/4.3452380952381,1)</f>
        <v>0</v>
      </c>
      <c r="Y46" s="46" t="s">
        <v>0</v>
      </c>
      <c r="Z46" s="39">
        <v>1</v>
      </c>
      <c r="AA46" s="47">
        <f>+IF($Y46="M",$U46,IF($Y46="MT",$U46/2,IF(Y46="MN",$U46/2,IF($Y46="MTN",$U46/3,0))))*Z46</f>
        <v>0</v>
      </c>
      <c r="AB46" s="39">
        <v>1</v>
      </c>
      <c r="AC46" s="47">
        <f>+IF($Y46="T",$U46,IF($Y46="MT",$U46/2,IF($Y46="TN",$U46/2,IF($Y46="MTN",$U46/3,0))))*AB46</f>
        <v>0</v>
      </c>
      <c r="AD46" s="39">
        <v>1</v>
      </c>
      <c r="AE46" s="47">
        <f>+IF($Y46="N",$U46,IF($Y46="MN",$U46/2,IF($Y46="TN",$U46/2,IF($Y46="MTN",$U46/3,0))))*AD46</f>
        <v>0</v>
      </c>
      <c r="AF46" s="184">
        <f t="shared" si="53"/>
        <v>0</v>
      </c>
      <c r="AG46" s="49">
        <f t="shared" si="16"/>
        <v>0</v>
      </c>
      <c r="AH46" s="50">
        <f t="shared" si="17"/>
        <v>0</v>
      </c>
      <c r="AI46" s="184">
        <f t="shared" si="32"/>
        <v>0</v>
      </c>
      <c r="AJ46" s="49">
        <f t="shared" si="18"/>
        <v>0</v>
      </c>
      <c r="AK46" s="50">
        <f t="shared" si="19"/>
        <v>0</v>
      </c>
      <c r="AL46" s="62">
        <f t="shared" si="33"/>
        <v>0</v>
      </c>
      <c r="AM46" s="49">
        <f t="shared" si="20"/>
        <v>0</v>
      </c>
      <c r="AN46" s="50">
        <f t="shared" si="21"/>
        <v>0</v>
      </c>
      <c r="AO46" s="62"/>
      <c r="AP46" s="49">
        <f t="shared" si="22"/>
        <v>0</v>
      </c>
      <c r="AQ46" s="50">
        <f t="shared" si="23"/>
        <v>0</v>
      </c>
      <c r="AR46" s="62"/>
      <c r="AS46" s="49">
        <f t="shared" si="24"/>
        <v>0</v>
      </c>
      <c r="AT46" s="50">
        <f t="shared" si="25"/>
        <v>0</v>
      </c>
      <c r="AU46" s="62">
        <f t="shared" si="34"/>
        <v>0</v>
      </c>
      <c r="AV46" s="49">
        <f t="shared" si="26"/>
        <v>0</v>
      </c>
      <c r="AW46" s="50">
        <f t="shared" si="27"/>
        <v>0</v>
      </c>
      <c r="AX46" s="62"/>
      <c r="AY46" s="49">
        <f t="shared" si="28"/>
        <v>0</v>
      </c>
      <c r="AZ46" s="50">
        <f t="shared" si="29"/>
        <v>0</v>
      </c>
      <c r="BA46" s="51">
        <f>+AH46+AK46+AN46+AQ46+AT46+AW46+AZ46</f>
        <v>0</v>
      </c>
    </row>
    <row r="47" spans="1:53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ref="K47:K48" si="54">IF(G47=0,"0",F47/G47)</f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ref="U47:U48" si="55">SUM(+L47+M47+N47+O47+P47+R47+T47)</f>
        <v>0</v>
      </c>
      <c r="V47" s="43">
        <f t="shared" ref="V47:V48" si="56">+U47*4.345</f>
        <v>0</v>
      </c>
      <c r="W47" s="44">
        <f t="shared" ref="W47:W48" si="57">IF(V47="","",$W$4*V47)</f>
        <v>0</v>
      </c>
      <c r="X47" s="45">
        <f t="shared" ref="X47:X48" si="58">ROUND(J47/4.3452380952381,1)</f>
        <v>0</v>
      </c>
      <c r="Y47" s="46" t="s">
        <v>0</v>
      </c>
      <c r="Z47" s="39">
        <v>1</v>
      </c>
      <c r="AA47" s="47">
        <f t="shared" ref="AA47:AA48" si="59">+IF($Y47="M",$U47,IF($Y47="MT",$U47/2,IF(Y47="MN",$U47/2,IF($Y47="MTN",$U47/3,0))))*Z47</f>
        <v>0</v>
      </c>
      <c r="AB47" s="39">
        <v>1</v>
      </c>
      <c r="AC47" s="47">
        <f t="shared" ref="AC47:AC48" si="60">+IF($Y47="T",$U47,IF($Y47="MT",$U47/2,IF($Y47="TN",$U47/2,IF($Y47="MTN",$U47/3,0))))*AB47</f>
        <v>0</v>
      </c>
      <c r="AD47" s="39">
        <v>1</v>
      </c>
      <c r="AE47" s="47">
        <f t="shared" ref="AE47:AE48" si="61">+IF($Y47="N",$U47,IF($Y47="MN",$U47/2,IF($Y47="TN",$U47/2,IF($Y47="MTN",$U47/3,0))))*AD47</f>
        <v>0</v>
      </c>
      <c r="AF47" s="184">
        <f t="shared" si="53"/>
        <v>0</v>
      </c>
      <c r="AG47" s="49">
        <f t="shared" si="16"/>
        <v>0</v>
      </c>
      <c r="AH47" s="50">
        <f t="shared" si="17"/>
        <v>0</v>
      </c>
      <c r="AI47" s="184">
        <f t="shared" si="32"/>
        <v>0</v>
      </c>
      <c r="AJ47" s="49">
        <f t="shared" si="18"/>
        <v>0</v>
      </c>
      <c r="AK47" s="50">
        <f t="shared" si="19"/>
        <v>0</v>
      </c>
      <c r="AL47" s="62">
        <f t="shared" si="33"/>
        <v>0</v>
      </c>
      <c r="AM47" s="49">
        <f t="shared" si="20"/>
        <v>0</v>
      </c>
      <c r="AN47" s="50">
        <f t="shared" si="21"/>
        <v>0</v>
      </c>
      <c r="AO47" s="62"/>
      <c r="AP47" s="49">
        <f t="shared" si="22"/>
        <v>0</v>
      </c>
      <c r="AQ47" s="50">
        <f t="shared" si="23"/>
        <v>0</v>
      </c>
      <c r="AR47" s="62"/>
      <c r="AS47" s="49">
        <f t="shared" si="24"/>
        <v>0</v>
      </c>
      <c r="AT47" s="50">
        <f t="shared" si="25"/>
        <v>0</v>
      </c>
      <c r="AU47" s="62">
        <f t="shared" si="34"/>
        <v>0</v>
      </c>
      <c r="AV47" s="49">
        <f t="shared" si="26"/>
        <v>0</v>
      </c>
      <c r="AW47" s="50">
        <f t="shared" si="27"/>
        <v>0</v>
      </c>
      <c r="AX47" s="62"/>
      <c r="AY47" s="49">
        <f t="shared" si="28"/>
        <v>0</v>
      </c>
      <c r="AZ47" s="50">
        <f t="shared" si="29"/>
        <v>0</v>
      </c>
      <c r="BA47" s="51">
        <f t="shared" ref="BA47:BA48" si="62">+AH47+AK47+AN47+AQ47+AT47+AW47+AZ47</f>
        <v>0</v>
      </c>
    </row>
    <row r="48" spans="1:53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54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55"/>
        <v>0</v>
      </c>
      <c r="V48" s="43">
        <f t="shared" si="56"/>
        <v>0</v>
      </c>
      <c r="W48" s="44">
        <f t="shared" si="57"/>
        <v>0</v>
      </c>
      <c r="X48" s="45">
        <f t="shared" si="58"/>
        <v>0</v>
      </c>
      <c r="Y48" s="46" t="s">
        <v>0</v>
      </c>
      <c r="Z48" s="39">
        <v>1</v>
      </c>
      <c r="AA48" s="47">
        <f t="shared" si="59"/>
        <v>0</v>
      </c>
      <c r="AB48" s="39">
        <v>1</v>
      </c>
      <c r="AC48" s="47">
        <f t="shared" si="60"/>
        <v>0</v>
      </c>
      <c r="AD48" s="39">
        <v>1</v>
      </c>
      <c r="AE48" s="47">
        <f t="shared" si="61"/>
        <v>0</v>
      </c>
      <c r="AF48" s="184">
        <f t="shared" si="53"/>
        <v>0</v>
      </c>
      <c r="AG48" s="49">
        <f t="shared" si="16"/>
        <v>0</v>
      </c>
      <c r="AH48" s="50">
        <f t="shared" si="17"/>
        <v>0</v>
      </c>
      <c r="AI48" s="184">
        <f t="shared" si="32"/>
        <v>0</v>
      </c>
      <c r="AJ48" s="49">
        <f t="shared" si="18"/>
        <v>0</v>
      </c>
      <c r="AK48" s="50">
        <f t="shared" si="19"/>
        <v>0</v>
      </c>
      <c r="AL48" s="62">
        <f t="shared" si="33"/>
        <v>0</v>
      </c>
      <c r="AM48" s="49">
        <f t="shared" si="20"/>
        <v>0</v>
      </c>
      <c r="AN48" s="50">
        <f t="shared" si="21"/>
        <v>0</v>
      </c>
      <c r="AO48" s="62"/>
      <c r="AP48" s="49">
        <f t="shared" si="22"/>
        <v>0</v>
      </c>
      <c r="AQ48" s="50">
        <f t="shared" si="23"/>
        <v>0</v>
      </c>
      <c r="AR48" s="62"/>
      <c r="AS48" s="49">
        <f t="shared" si="24"/>
        <v>0</v>
      </c>
      <c r="AT48" s="50">
        <f t="shared" si="25"/>
        <v>0</v>
      </c>
      <c r="AU48" s="62">
        <f t="shared" si="34"/>
        <v>0</v>
      </c>
      <c r="AV48" s="49">
        <f t="shared" si="26"/>
        <v>0</v>
      </c>
      <c r="AW48" s="50">
        <f t="shared" si="27"/>
        <v>0</v>
      </c>
      <c r="AX48" s="62"/>
      <c r="AY48" s="49">
        <f t="shared" si="28"/>
        <v>0</v>
      </c>
      <c r="AZ48" s="50">
        <f t="shared" si="29"/>
        <v>0</v>
      </c>
      <c r="BA48" s="51">
        <f t="shared" si="62"/>
        <v>0</v>
      </c>
    </row>
    <row r="49" spans="1:53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44">
        <f t="shared" si="11"/>
        <v>0</v>
      </c>
      <c r="X49" s="45">
        <f t="shared" si="12"/>
        <v>0</v>
      </c>
      <c r="Y49" s="46" t="s">
        <v>0</v>
      </c>
      <c r="Z49" s="39">
        <v>1</v>
      </c>
      <c r="AA49" s="47">
        <f t="shared" si="13"/>
        <v>0</v>
      </c>
      <c r="AB49" s="39">
        <v>1</v>
      </c>
      <c r="AC49" s="47">
        <f t="shared" si="14"/>
        <v>0</v>
      </c>
      <c r="AD49" s="39">
        <v>1</v>
      </c>
      <c r="AE49" s="47">
        <f t="shared" si="15"/>
        <v>0</v>
      </c>
      <c r="AF49" s="184">
        <f t="shared" si="53"/>
        <v>0</v>
      </c>
      <c r="AG49" s="49">
        <f t="shared" si="16"/>
        <v>0</v>
      </c>
      <c r="AH49" s="50">
        <f t="shared" si="17"/>
        <v>0</v>
      </c>
      <c r="AI49" s="184">
        <f t="shared" si="32"/>
        <v>0</v>
      </c>
      <c r="AJ49" s="49">
        <f t="shared" si="18"/>
        <v>0</v>
      </c>
      <c r="AK49" s="50">
        <f t="shared" si="19"/>
        <v>0</v>
      </c>
      <c r="AL49" s="62">
        <f t="shared" si="33"/>
        <v>0</v>
      </c>
      <c r="AM49" s="49">
        <f t="shared" si="20"/>
        <v>0</v>
      </c>
      <c r="AN49" s="50">
        <f t="shared" si="21"/>
        <v>0</v>
      </c>
      <c r="AO49" s="62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62">
        <f t="shared" si="34"/>
        <v>0</v>
      </c>
      <c r="AV49" s="49">
        <f t="shared" si="26"/>
        <v>0</v>
      </c>
      <c r="AW49" s="50">
        <f t="shared" si="27"/>
        <v>0</v>
      </c>
      <c r="AX49" s="62"/>
      <c r="AY49" s="49">
        <f t="shared" si="28"/>
        <v>0</v>
      </c>
      <c r="AZ49" s="50">
        <f t="shared" si="29"/>
        <v>0</v>
      </c>
      <c r="BA49" s="51">
        <f t="shared" si="30"/>
        <v>0</v>
      </c>
    </row>
    <row r="50" spans="1:53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44">
        <f t="shared" si="11"/>
        <v>0</v>
      </c>
      <c r="X50" s="45">
        <f t="shared" si="12"/>
        <v>0</v>
      </c>
      <c r="Y50" s="46" t="s">
        <v>0</v>
      </c>
      <c r="Z50" s="39">
        <v>1</v>
      </c>
      <c r="AA50" s="47">
        <f t="shared" si="13"/>
        <v>0</v>
      </c>
      <c r="AB50" s="39">
        <v>1</v>
      </c>
      <c r="AC50" s="47">
        <f t="shared" si="14"/>
        <v>0</v>
      </c>
      <c r="AD50" s="39">
        <v>1</v>
      </c>
      <c r="AE50" s="47">
        <f t="shared" si="15"/>
        <v>0</v>
      </c>
      <c r="AF50" s="184">
        <f t="shared" si="53"/>
        <v>0</v>
      </c>
      <c r="AG50" s="49">
        <f t="shared" si="16"/>
        <v>0</v>
      </c>
      <c r="AH50" s="50">
        <f t="shared" si="17"/>
        <v>0</v>
      </c>
      <c r="AI50" s="184">
        <f t="shared" si="32"/>
        <v>0</v>
      </c>
      <c r="AJ50" s="49">
        <f t="shared" si="18"/>
        <v>0</v>
      </c>
      <c r="AK50" s="50">
        <f t="shared" si="19"/>
        <v>0</v>
      </c>
      <c r="AL50" s="62">
        <f t="shared" si="33"/>
        <v>0</v>
      </c>
      <c r="AM50" s="49">
        <f t="shared" si="20"/>
        <v>0</v>
      </c>
      <c r="AN50" s="50">
        <f t="shared" si="21"/>
        <v>0</v>
      </c>
      <c r="AO50" s="62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62">
        <f t="shared" si="34"/>
        <v>0</v>
      </c>
      <c r="AV50" s="49">
        <f t="shared" si="26"/>
        <v>0</v>
      </c>
      <c r="AW50" s="50">
        <f t="shared" si="27"/>
        <v>0</v>
      </c>
      <c r="AX50" s="62"/>
      <c r="AY50" s="49">
        <f t="shared" si="28"/>
        <v>0</v>
      </c>
      <c r="AZ50" s="50">
        <f t="shared" si="29"/>
        <v>0</v>
      </c>
      <c r="BA50" s="51">
        <f t="shared" si="30"/>
        <v>0</v>
      </c>
    </row>
    <row r="51" spans="1:53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44">
        <f t="shared" si="11"/>
        <v>0</v>
      </c>
      <c r="X51" s="45">
        <f t="shared" si="12"/>
        <v>0</v>
      </c>
      <c r="Y51" s="46" t="s">
        <v>0</v>
      </c>
      <c r="Z51" s="39">
        <v>1</v>
      </c>
      <c r="AA51" s="47">
        <f t="shared" si="13"/>
        <v>0</v>
      </c>
      <c r="AB51" s="39">
        <v>1</v>
      </c>
      <c r="AC51" s="47">
        <f t="shared" si="14"/>
        <v>0</v>
      </c>
      <c r="AD51" s="39">
        <v>1</v>
      </c>
      <c r="AE51" s="47">
        <f t="shared" si="15"/>
        <v>0</v>
      </c>
      <c r="AF51" s="184">
        <f t="shared" si="53"/>
        <v>0</v>
      </c>
      <c r="AG51" s="49">
        <f t="shared" si="16"/>
        <v>0</v>
      </c>
      <c r="AH51" s="50">
        <f t="shared" si="17"/>
        <v>0</v>
      </c>
      <c r="AI51" s="184">
        <f t="shared" si="32"/>
        <v>0</v>
      </c>
      <c r="AJ51" s="49">
        <f t="shared" si="18"/>
        <v>0</v>
      </c>
      <c r="AK51" s="50">
        <f t="shared" si="19"/>
        <v>0</v>
      </c>
      <c r="AL51" s="62">
        <f t="shared" si="33"/>
        <v>0</v>
      </c>
      <c r="AM51" s="49">
        <f t="shared" si="20"/>
        <v>0</v>
      </c>
      <c r="AN51" s="50">
        <f t="shared" si="21"/>
        <v>0</v>
      </c>
      <c r="AO51" s="62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62">
        <f t="shared" si="34"/>
        <v>0</v>
      </c>
      <c r="AV51" s="49">
        <f t="shared" si="26"/>
        <v>0</v>
      </c>
      <c r="AW51" s="50">
        <f t="shared" si="27"/>
        <v>0</v>
      </c>
      <c r="AX51" s="62"/>
      <c r="AY51" s="49">
        <f t="shared" si="28"/>
        <v>0</v>
      </c>
      <c r="AZ51" s="50">
        <f t="shared" si="29"/>
        <v>0</v>
      </c>
      <c r="BA51" s="51">
        <f t="shared" si="30"/>
        <v>0</v>
      </c>
    </row>
    <row r="52" spans="1:53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44">
        <f t="shared" si="11"/>
        <v>0</v>
      </c>
      <c r="X52" s="45">
        <f t="shared" si="12"/>
        <v>0</v>
      </c>
      <c r="Y52" s="46" t="s">
        <v>0</v>
      </c>
      <c r="Z52" s="39">
        <v>1</v>
      </c>
      <c r="AA52" s="47">
        <f t="shared" si="13"/>
        <v>0</v>
      </c>
      <c r="AB52" s="39">
        <v>1</v>
      </c>
      <c r="AC52" s="47">
        <f t="shared" si="14"/>
        <v>0</v>
      </c>
      <c r="AD52" s="39">
        <v>1</v>
      </c>
      <c r="AE52" s="47">
        <f t="shared" si="15"/>
        <v>0</v>
      </c>
      <c r="AF52" s="184">
        <f t="shared" si="53"/>
        <v>0</v>
      </c>
      <c r="AG52" s="49">
        <f t="shared" si="16"/>
        <v>0</v>
      </c>
      <c r="AH52" s="50">
        <f t="shared" si="17"/>
        <v>0</v>
      </c>
      <c r="AI52" s="184">
        <f t="shared" si="32"/>
        <v>0</v>
      </c>
      <c r="AJ52" s="49">
        <f t="shared" si="18"/>
        <v>0</v>
      </c>
      <c r="AK52" s="50">
        <f t="shared" si="19"/>
        <v>0</v>
      </c>
      <c r="AL52" s="62">
        <f t="shared" si="33"/>
        <v>0</v>
      </c>
      <c r="AM52" s="49">
        <f t="shared" si="20"/>
        <v>0</v>
      </c>
      <c r="AN52" s="50">
        <f t="shared" si="21"/>
        <v>0</v>
      </c>
      <c r="AO52" s="62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62">
        <f t="shared" si="34"/>
        <v>0</v>
      </c>
      <c r="AV52" s="49">
        <f t="shared" si="26"/>
        <v>0</v>
      </c>
      <c r="AW52" s="50">
        <f t="shared" si="27"/>
        <v>0</v>
      </c>
      <c r="AX52" s="62"/>
      <c r="AY52" s="49">
        <f t="shared" si="28"/>
        <v>0</v>
      </c>
      <c r="AZ52" s="50">
        <f t="shared" si="29"/>
        <v>0</v>
      </c>
      <c r="BA52" s="51">
        <f t="shared" si="30"/>
        <v>0</v>
      </c>
    </row>
    <row r="53" spans="1:53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44">
        <f t="shared" si="11"/>
        <v>0</v>
      </c>
      <c r="X53" s="45">
        <f t="shared" si="12"/>
        <v>0</v>
      </c>
      <c r="Y53" s="46" t="s">
        <v>0</v>
      </c>
      <c r="Z53" s="39">
        <v>1</v>
      </c>
      <c r="AA53" s="47">
        <f t="shared" si="13"/>
        <v>0</v>
      </c>
      <c r="AB53" s="39">
        <v>1</v>
      </c>
      <c r="AC53" s="47">
        <f t="shared" si="14"/>
        <v>0</v>
      </c>
      <c r="AD53" s="39">
        <v>1</v>
      </c>
      <c r="AE53" s="47">
        <f t="shared" si="15"/>
        <v>0</v>
      </c>
      <c r="AF53" s="184">
        <f t="shared" si="53"/>
        <v>0</v>
      </c>
      <c r="AG53" s="49">
        <f t="shared" si="16"/>
        <v>0</v>
      </c>
      <c r="AH53" s="50">
        <f t="shared" si="17"/>
        <v>0</v>
      </c>
      <c r="AI53" s="184">
        <f t="shared" si="32"/>
        <v>0</v>
      </c>
      <c r="AJ53" s="49">
        <f t="shared" si="18"/>
        <v>0</v>
      </c>
      <c r="AK53" s="50">
        <f t="shared" si="19"/>
        <v>0</v>
      </c>
      <c r="AL53" s="62">
        <f t="shared" si="33"/>
        <v>0</v>
      </c>
      <c r="AM53" s="49">
        <f t="shared" si="20"/>
        <v>0</v>
      </c>
      <c r="AN53" s="50">
        <f t="shared" si="21"/>
        <v>0</v>
      </c>
      <c r="AO53" s="62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62">
        <f t="shared" si="34"/>
        <v>0</v>
      </c>
      <c r="AV53" s="49">
        <f t="shared" si="26"/>
        <v>0</v>
      </c>
      <c r="AW53" s="50">
        <f t="shared" si="27"/>
        <v>0</v>
      </c>
      <c r="AX53" s="62"/>
      <c r="AY53" s="49">
        <f t="shared" si="28"/>
        <v>0</v>
      </c>
      <c r="AZ53" s="50">
        <f t="shared" si="29"/>
        <v>0</v>
      </c>
      <c r="BA53" s="51">
        <f t="shared" si="30"/>
        <v>0</v>
      </c>
    </row>
    <row r="54" spans="1:53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1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si="9"/>
        <v>0</v>
      </c>
      <c r="V54" s="43">
        <f t="shared" si="10"/>
        <v>0</v>
      </c>
      <c r="W54" s="44">
        <f t="shared" si="11"/>
        <v>0</v>
      </c>
      <c r="X54" s="45">
        <f t="shared" si="12"/>
        <v>0</v>
      </c>
      <c r="Y54" s="46" t="s">
        <v>0</v>
      </c>
      <c r="Z54" s="39">
        <v>1</v>
      </c>
      <c r="AA54" s="47">
        <f t="shared" si="13"/>
        <v>0</v>
      </c>
      <c r="AB54" s="39">
        <v>1</v>
      </c>
      <c r="AC54" s="47">
        <f t="shared" si="14"/>
        <v>0</v>
      </c>
      <c r="AD54" s="39">
        <v>1</v>
      </c>
      <c r="AE54" s="47">
        <f t="shared" si="15"/>
        <v>0</v>
      </c>
      <c r="AF54" s="184">
        <f t="shared" si="53"/>
        <v>0</v>
      </c>
      <c r="AG54" s="49">
        <f t="shared" si="16"/>
        <v>0</v>
      </c>
      <c r="AH54" s="50">
        <f t="shared" si="17"/>
        <v>0</v>
      </c>
      <c r="AI54" s="184">
        <f t="shared" si="32"/>
        <v>0</v>
      </c>
      <c r="AJ54" s="49">
        <f t="shared" si="18"/>
        <v>0</v>
      </c>
      <c r="AK54" s="50">
        <f t="shared" si="19"/>
        <v>0</v>
      </c>
      <c r="AL54" s="62">
        <f t="shared" si="33"/>
        <v>0</v>
      </c>
      <c r="AM54" s="49">
        <f t="shared" si="20"/>
        <v>0</v>
      </c>
      <c r="AN54" s="50">
        <f t="shared" si="21"/>
        <v>0</v>
      </c>
      <c r="AO54" s="62"/>
      <c r="AP54" s="49">
        <f t="shared" si="22"/>
        <v>0</v>
      </c>
      <c r="AQ54" s="50">
        <f t="shared" si="23"/>
        <v>0</v>
      </c>
      <c r="AR54" s="62"/>
      <c r="AS54" s="49">
        <f t="shared" si="24"/>
        <v>0</v>
      </c>
      <c r="AT54" s="50">
        <f t="shared" si="25"/>
        <v>0</v>
      </c>
      <c r="AU54" s="62">
        <f t="shared" si="34"/>
        <v>0</v>
      </c>
      <c r="AV54" s="49">
        <f t="shared" si="26"/>
        <v>0</v>
      </c>
      <c r="AW54" s="50">
        <f t="shared" si="27"/>
        <v>0</v>
      </c>
      <c r="AX54" s="62"/>
      <c r="AY54" s="49">
        <f t="shared" si="28"/>
        <v>0</v>
      </c>
      <c r="AZ54" s="50">
        <f t="shared" si="29"/>
        <v>0</v>
      </c>
      <c r="BA54" s="51">
        <f t="shared" si="30"/>
        <v>0</v>
      </c>
    </row>
    <row r="55" spans="1:53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1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9"/>
        <v>0</v>
      </c>
      <c r="V55" s="43">
        <f t="shared" si="10"/>
        <v>0</v>
      </c>
      <c r="W55" s="44">
        <f t="shared" si="11"/>
        <v>0</v>
      </c>
      <c r="X55" s="45">
        <f t="shared" si="12"/>
        <v>0</v>
      </c>
      <c r="Y55" s="46" t="s">
        <v>0</v>
      </c>
      <c r="Z55" s="39">
        <v>1</v>
      </c>
      <c r="AA55" s="47">
        <f t="shared" si="13"/>
        <v>0</v>
      </c>
      <c r="AB55" s="39">
        <v>1</v>
      </c>
      <c r="AC55" s="47">
        <f t="shared" si="14"/>
        <v>0</v>
      </c>
      <c r="AD55" s="39">
        <v>1</v>
      </c>
      <c r="AE55" s="47">
        <f t="shared" si="15"/>
        <v>0</v>
      </c>
      <c r="AF55" s="184">
        <f t="shared" si="53"/>
        <v>0</v>
      </c>
      <c r="AG55" s="49">
        <f t="shared" si="16"/>
        <v>0</v>
      </c>
      <c r="AH55" s="50">
        <f t="shared" si="17"/>
        <v>0</v>
      </c>
      <c r="AI55" s="184">
        <f t="shared" si="32"/>
        <v>0</v>
      </c>
      <c r="AJ55" s="49">
        <f t="shared" si="18"/>
        <v>0</v>
      </c>
      <c r="AK55" s="50">
        <f t="shared" si="19"/>
        <v>0</v>
      </c>
      <c r="AL55" s="62">
        <f t="shared" si="33"/>
        <v>0</v>
      </c>
      <c r="AM55" s="49">
        <f t="shared" si="20"/>
        <v>0</v>
      </c>
      <c r="AN55" s="50">
        <f t="shared" si="21"/>
        <v>0</v>
      </c>
      <c r="AO55" s="62"/>
      <c r="AP55" s="49">
        <f t="shared" si="22"/>
        <v>0</v>
      </c>
      <c r="AQ55" s="50">
        <f t="shared" si="23"/>
        <v>0</v>
      </c>
      <c r="AR55" s="62"/>
      <c r="AS55" s="49">
        <f t="shared" si="24"/>
        <v>0</v>
      </c>
      <c r="AT55" s="50">
        <f t="shared" si="25"/>
        <v>0</v>
      </c>
      <c r="AU55" s="62">
        <f t="shared" si="34"/>
        <v>0</v>
      </c>
      <c r="AV55" s="49">
        <f t="shared" si="26"/>
        <v>0</v>
      </c>
      <c r="AW55" s="50">
        <f t="shared" si="27"/>
        <v>0</v>
      </c>
      <c r="AX55" s="62"/>
      <c r="AY55" s="49">
        <f t="shared" si="28"/>
        <v>0</v>
      </c>
      <c r="AZ55" s="50">
        <f t="shared" si="29"/>
        <v>0</v>
      </c>
      <c r="BA55" s="51">
        <f t="shared" si="30"/>
        <v>0</v>
      </c>
    </row>
    <row r="56" spans="1:53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1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9"/>
        <v>0</v>
      </c>
      <c r="V56" s="43">
        <f t="shared" si="10"/>
        <v>0</v>
      </c>
      <c r="W56" s="44">
        <f t="shared" si="11"/>
        <v>0</v>
      </c>
      <c r="X56" s="45">
        <f t="shared" si="12"/>
        <v>0</v>
      </c>
      <c r="Y56" s="46" t="s">
        <v>0</v>
      </c>
      <c r="Z56" s="39">
        <v>1</v>
      </c>
      <c r="AA56" s="47">
        <f t="shared" si="13"/>
        <v>0</v>
      </c>
      <c r="AB56" s="39">
        <v>1</v>
      </c>
      <c r="AC56" s="47">
        <f t="shared" si="14"/>
        <v>0</v>
      </c>
      <c r="AD56" s="39">
        <v>1</v>
      </c>
      <c r="AE56" s="47">
        <f t="shared" si="15"/>
        <v>0</v>
      </c>
      <c r="AF56" s="184">
        <f t="shared" si="53"/>
        <v>0</v>
      </c>
      <c r="AG56" s="49">
        <f t="shared" si="16"/>
        <v>0</v>
      </c>
      <c r="AH56" s="50">
        <f t="shared" si="17"/>
        <v>0</v>
      </c>
      <c r="AI56" s="184">
        <f t="shared" si="32"/>
        <v>0</v>
      </c>
      <c r="AJ56" s="49">
        <f t="shared" si="18"/>
        <v>0</v>
      </c>
      <c r="AK56" s="50">
        <f t="shared" si="19"/>
        <v>0</v>
      </c>
      <c r="AL56" s="62">
        <f t="shared" si="33"/>
        <v>0</v>
      </c>
      <c r="AM56" s="49">
        <f t="shared" si="20"/>
        <v>0</v>
      </c>
      <c r="AN56" s="50">
        <f t="shared" si="21"/>
        <v>0</v>
      </c>
      <c r="AO56" s="62"/>
      <c r="AP56" s="49">
        <f t="shared" si="22"/>
        <v>0</v>
      </c>
      <c r="AQ56" s="50">
        <f t="shared" si="23"/>
        <v>0</v>
      </c>
      <c r="AR56" s="62"/>
      <c r="AS56" s="49">
        <f t="shared" si="24"/>
        <v>0</v>
      </c>
      <c r="AT56" s="50">
        <f t="shared" si="25"/>
        <v>0</v>
      </c>
      <c r="AU56" s="62">
        <f t="shared" si="34"/>
        <v>0</v>
      </c>
      <c r="AV56" s="49">
        <f t="shared" si="26"/>
        <v>0</v>
      </c>
      <c r="AW56" s="50">
        <f t="shared" si="27"/>
        <v>0</v>
      </c>
      <c r="AX56" s="62"/>
      <c r="AY56" s="49">
        <f t="shared" si="28"/>
        <v>0</v>
      </c>
      <c r="AZ56" s="50">
        <f t="shared" si="29"/>
        <v>0</v>
      </c>
      <c r="BA56" s="51">
        <f t="shared" si="30"/>
        <v>0</v>
      </c>
    </row>
    <row r="57" spans="1:53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1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1</v>
      </c>
      <c r="R57" s="40">
        <f t="shared" si="7"/>
        <v>0</v>
      </c>
      <c r="S57" s="39">
        <v>1</v>
      </c>
      <c r="T57" s="41">
        <f t="shared" si="8"/>
        <v>0</v>
      </c>
      <c r="U57" s="42">
        <f t="shared" si="9"/>
        <v>0</v>
      </c>
      <c r="V57" s="43">
        <f t="shared" si="10"/>
        <v>0</v>
      </c>
      <c r="W57" s="44">
        <f t="shared" si="11"/>
        <v>0</v>
      </c>
      <c r="X57" s="45">
        <f t="shared" si="12"/>
        <v>0</v>
      </c>
      <c r="Y57" s="46" t="s">
        <v>0</v>
      </c>
      <c r="Z57" s="39">
        <v>1</v>
      </c>
      <c r="AA57" s="47">
        <f t="shared" si="13"/>
        <v>0</v>
      </c>
      <c r="AB57" s="39">
        <v>1</v>
      </c>
      <c r="AC57" s="47">
        <f t="shared" si="14"/>
        <v>0</v>
      </c>
      <c r="AD57" s="39">
        <v>1</v>
      </c>
      <c r="AE57" s="47">
        <f t="shared" si="15"/>
        <v>0</v>
      </c>
      <c r="AF57" s="184">
        <f t="shared" si="53"/>
        <v>0</v>
      </c>
      <c r="AG57" s="49">
        <f t="shared" si="16"/>
        <v>0</v>
      </c>
      <c r="AH57" s="50">
        <f t="shared" si="17"/>
        <v>0</v>
      </c>
      <c r="AI57" s="184">
        <f t="shared" si="32"/>
        <v>0</v>
      </c>
      <c r="AJ57" s="49">
        <f t="shared" si="18"/>
        <v>0</v>
      </c>
      <c r="AK57" s="50">
        <f t="shared" si="19"/>
        <v>0</v>
      </c>
      <c r="AL57" s="62">
        <f t="shared" si="33"/>
        <v>0</v>
      </c>
      <c r="AM57" s="49">
        <f t="shared" si="20"/>
        <v>0</v>
      </c>
      <c r="AN57" s="50">
        <f t="shared" si="21"/>
        <v>0</v>
      </c>
      <c r="AO57" s="62"/>
      <c r="AP57" s="49">
        <f t="shared" si="22"/>
        <v>0</v>
      </c>
      <c r="AQ57" s="50">
        <f t="shared" si="23"/>
        <v>0</v>
      </c>
      <c r="AR57" s="62"/>
      <c r="AS57" s="49">
        <f t="shared" si="24"/>
        <v>0</v>
      </c>
      <c r="AT57" s="50">
        <f t="shared" si="25"/>
        <v>0</v>
      </c>
      <c r="AU57" s="62">
        <f t="shared" si="34"/>
        <v>0</v>
      </c>
      <c r="AV57" s="49">
        <f t="shared" si="26"/>
        <v>0</v>
      </c>
      <c r="AW57" s="50">
        <f t="shared" si="27"/>
        <v>0</v>
      </c>
      <c r="AX57" s="62"/>
      <c r="AY57" s="49">
        <f t="shared" si="28"/>
        <v>0</v>
      </c>
      <c r="AZ57" s="50">
        <f t="shared" si="29"/>
        <v>0</v>
      </c>
      <c r="BA57" s="51">
        <f t="shared" si="30"/>
        <v>0</v>
      </c>
    </row>
    <row r="58" spans="1:53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1"/>
        <v>0</v>
      </c>
      <c r="L58" s="38">
        <f t="shared" si="2"/>
        <v>0</v>
      </c>
      <c r="M58" s="38">
        <f t="shared" si="3"/>
        <v>0</v>
      </c>
      <c r="N58" s="38">
        <f t="shared" si="4"/>
        <v>0</v>
      </c>
      <c r="O58" s="38">
        <f t="shared" si="5"/>
        <v>0</v>
      </c>
      <c r="P58" s="38">
        <f t="shared" si="6"/>
        <v>0</v>
      </c>
      <c r="Q58" s="39">
        <v>1</v>
      </c>
      <c r="R58" s="40">
        <f t="shared" si="7"/>
        <v>0</v>
      </c>
      <c r="S58" s="39">
        <v>1</v>
      </c>
      <c r="T58" s="41">
        <f t="shared" si="8"/>
        <v>0</v>
      </c>
      <c r="U58" s="42">
        <f t="shared" si="9"/>
        <v>0</v>
      </c>
      <c r="V58" s="43">
        <f t="shared" si="10"/>
        <v>0</v>
      </c>
      <c r="W58" s="44">
        <f t="shared" si="11"/>
        <v>0</v>
      </c>
      <c r="X58" s="45">
        <f t="shared" si="12"/>
        <v>0</v>
      </c>
      <c r="Y58" s="46" t="s">
        <v>0</v>
      </c>
      <c r="Z58" s="39">
        <v>1</v>
      </c>
      <c r="AA58" s="47">
        <f t="shared" si="13"/>
        <v>0</v>
      </c>
      <c r="AB58" s="39">
        <v>1</v>
      </c>
      <c r="AC58" s="47">
        <f t="shared" si="14"/>
        <v>0</v>
      </c>
      <c r="AD58" s="39">
        <v>1</v>
      </c>
      <c r="AE58" s="47">
        <f t="shared" si="15"/>
        <v>0</v>
      </c>
      <c r="AF58" s="184">
        <f t="shared" si="53"/>
        <v>0</v>
      </c>
      <c r="AG58" s="49">
        <f t="shared" si="16"/>
        <v>0</v>
      </c>
      <c r="AH58" s="50">
        <f t="shared" si="17"/>
        <v>0</v>
      </c>
      <c r="AI58" s="184">
        <f t="shared" si="32"/>
        <v>0</v>
      </c>
      <c r="AJ58" s="49">
        <f t="shared" si="18"/>
        <v>0</v>
      </c>
      <c r="AK58" s="50">
        <f t="shared" si="19"/>
        <v>0</v>
      </c>
      <c r="AL58" s="62">
        <f t="shared" si="33"/>
        <v>0</v>
      </c>
      <c r="AM58" s="49">
        <f t="shared" si="20"/>
        <v>0</v>
      </c>
      <c r="AN58" s="50">
        <f t="shared" si="21"/>
        <v>0</v>
      </c>
      <c r="AO58" s="62"/>
      <c r="AP58" s="49">
        <f t="shared" si="22"/>
        <v>0</v>
      </c>
      <c r="AQ58" s="50">
        <f t="shared" si="23"/>
        <v>0</v>
      </c>
      <c r="AR58" s="62"/>
      <c r="AS58" s="49">
        <f t="shared" si="24"/>
        <v>0</v>
      </c>
      <c r="AT58" s="50">
        <f t="shared" si="25"/>
        <v>0</v>
      </c>
      <c r="AU58" s="62">
        <f t="shared" si="34"/>
        <v>0</v>
      </c>
      <c r="AV58" s="49">
        <f t="shared" si="26"/>
        <v>0</v>
      </c>
      <c r="AW58" s="50">
        <f t="shared" si="27"/>
        <v>0</v>
      </c>
      <c r="AX58" s="62"/>
      <c r="AY58" s="49">
        <f t="shared" si="28"/>
        <v>0</v>
      </c>
      <c r="AZ58" s="50">
        <f t="shared" si="29"/>
        <v>0</v>
      </c>
      <c r="BA58" s="51">
        <f t="shared" si="30"/>
        <v>0</v>
      </c>
    </row>
    <row r="59" spans="1:53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1"/>
        <v>0</v>
      </c>
      <c r="L59" s="38">
        <f t="shared" si="2"/>
        <v>0</v>
      </c>
      <c r="M59" s="38">
        <f t="shared" si="3"/>
        <v>0</v>
      </c>
      <c r="N59" s="38">
        <f t="shared" si="4"/>
        <v>0</v>
      </c>
      <c r="O59" s="38">
        <f t="shared" si="5"/>
        <v>0</v>
      </c>
      <c r="P59" s="38">
        <f t="shared" si="6"/>
        <v>0</v>
      </c>
      <c r="Q59" s="39">
        <v>1</v>
      </c>
      <c r="R59" s="40">
        <f t="shared" si="7"/>
        <v>0</v>
      </c>
      <c r="S59" s="39">
        <v>1</v>
      </c>
      <c r="T59" s="41">
        <f t="shared" si="8"/>
        <v>0</v>
      </c>
      <c r="U59" s="42">
        <f t="shared" si="9"/>
        <v>0</v>
      </c>
      <c r="V59" s="43">
        <f t="shared" si="10"/>
        <v>0</v>
      </c>
      <c r="W59" s="44">
        <f t="shared" si="11"/>
        <v>0</v>
      </c>
      <c r="X59" s="45">
        <f t="shared" si="12"/>
        <v>0</v>
      </c>
      <c r="Y59" s="46" t="s">
        <v>0</v>
      </c>
      <c r="Z59" s="39">
        <v>1</v>
      </c>
      <c r="AA59" s="47">
        <f t="shared" si="13"/>
        <v>0</v>
      </c>
      <c r="AB59" s="39">
        <v>1</v>
      </c>
      <c r="AC59" s="47">
        <f t="shared" si="14"/>
        <v>0</v>
      </c>
      <c r="AD59" s="39">
        <v>1</v>
      </c>
      <c r="AE59" s="47">
        <f t="shared" si="15"/>
        <v>0</v>
      </c>
      <c r="AF59" s="184">
        <f t="shared" si="53"/>
        <v>0</v>
      </c>
      <c r="AG59" s="49">
        <f t="shared" si="16"/>
        <v>0</v>
      </c>
      <c r="AH59" s="50">
        <f t="shared" si="17"/>
        <v>0</v>
      </c>
      <c r="AI59" s="184">
        <f t="shared" si="32"/>
        <v>0</v>
      </c>
      <c r="AJ59" s="49">
        <f t="shared" si="18"/>
        <v>0</v>
      </c>
      <c r="AK59" s="50">
        <f t="shared" si="19"/>
        <v>0</v>
      </c>
      <c r="AL59" s="62">
        <f t="shared" si="33"/>
        <v>0</v>
      </c>
      <c r="AM59" s="49">
        <f t="shared" si="20"/>
        <v>0</v>
      </c>
      <c r="AN59" s="50">
        <f t="shared" si="21"/>
        <v>0</v>
      </c>
      <c r="AO59" s="62"/>
      <c r="AP59" s="49">
        <f t="shared" si="22"/>
        <v>0</v>
      </c>
      <c r="AQ59" s="50">
        <f t="shared" si="23"/>
        <v>0</v>
      </c>
      <c r="AR59" s="62"/>
      <c r="AS59" s="49">
        <f t="shared" si="24"/>
        <v>0</v>
      </c>
      <c r="AT59" s="50">
        <f t="shared" si="25"/>
        <v>0</v>
      </c>
      <c r="AU59" s="62">
        <f t="shared" si="34"/>
        <v>0</v>
      </c>
      <c r="AV59" s="49">
        <f t="shared" si="26"/>
        <v>0</v>
      </c>
      <c r="AW59" s="50">
        <f t="shared" si="27"/>
        <v>0</v>
      </c>
      <c r="AX59" s="62"/>
      <c r="AY59" s="49">
        <f t="shared" si="28"/>
        <v>0</v>
      </c>
      <c r="AZ59" s="50">
        <f t="shared" si="29"/>
        <v>0</v>
      </c>
      <c r="BA59" s="51">
        <f t="shared" si="30"/>
        <v>0</v>
      </c>
    </row>
    <row r="60" spans="1:53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1"/>
        <v>0</v>
      </c>
      <c r="L60" s="38">
        <f t="shared" si="2"/>
        <v>0</v>
      </c>
      <c r="M60" s="38">
        <f t="shared" si="3"/>
        <v>0</v>
      </c>
      <c r="N60" s="38">
        <f t="shared" si="4"/>
        <v>0</v>
      </c>
      <c r="O60" s="38">
        <f t="shared" si="5"/>
        <v>0</v>
      </c>
      <c r="P60" s="38">
        <f t="shared" si="6"/>
        <v>0</v>
      </c>
      <c r="Q60" s="39">
        <v>1</v>
      </c>
      <c r="R60" s="40">
        <f t="shared" si="7"/>
        <v>0</v>
      </c>
      <c r="S60" s="39">
        <v>1</v>
      </c>
      <c r="T60" s="41">
        <f t="shared" si="8"/>
        <v>0</v>
      </c>
      <c r="U60" s="42">
        <f t="shared" si="9"/>
        <v>0</v>
      </c>
      <c r="V60" s="43">
        <f t="shared" si="10"/>
        <v>0</v>
      </c>
      <c r="W60" s="44">
        <f t="shared" si="11"/>
        <v>0</v>
      </c>
      <c r="X60" s="45">
        <f t="shared" si="12"/>
        <v>0</v>
      </c>
      <c r="Y60" s="46" t="s">
        <v>0</v>
      </c>
      <c r="Z60" s="39">
        <v>1</v>
      </c>
      <c r="AA60" s="47">
        <f t="shared" si="13"/>
        <v>0</v>
      </c>
      <c r="AB60" s="39">
        <v>1</v>
      </c>
      <c r="AC60" s="47">
        <f t="shared" si="14"/>
        <v>0</v>
      </c>
      <c r="AD60" s="39">
        <v>1</v>
      </c>
      <c r="AE60" s="47">
        <f t="shared" si="15"/>
        <v>0</v>
      </c>
      <c r="AF60" s="184">
        <f t="shared" si="53"/>
        <v>0</v>
      </c>
      <c r="AG60" s="49">
        <f t="shared" si="16"/>
        <v>0</v>
      </c>
      <c r="AH60" s="50">
        <f t="shared" si="17"/>
        <v>0</v>
      </c>
      <c r="AI60" s="184">
        <f t="shared" si="32"/>
        <v>0</v>
      </c>
      <c r="AJ60" s="49">
        <f t="shared" si="18"/>
        <v>0</v>
      </c>
      <c r="AK60" s="50">
        <f t="shared" si="19"/>
        <v>0</v>
      </c>
      <c r="AL60" s="62">
        <f t="shared" si="33"/>
        <v>0</v>
      </c>
      <c r="AM60" s="49">
        <f t="shared" si="20"/>
        <v>0</v>
      </c>
      <c r="AN60" s="50">
        <f t="shared" si="21"/>
        <v>0</v>
      </c>
      <c r="AO60" s="62"/>
      <c r="AP60" s="49">
        <f t="shared" si="22"/>
        <v>0</v>
      </c>
      <c r="AQ60" s="50">
        <f t="shared" si="23"/>
        <v>0</v>
      </c>
      <c r="AR60" s="62"/>
      <c r="AS60" s="49">
        <f t="shared" si="24"/>
        <v>0</v>
      </c>
      <c r="AT60" s="50">
        <f t="shared" si="25"/>
        <v>0</v>
      </c>
      <c r="AU60" s="62">
        <f t="shared" si="34"/>
        <v>0</v>
      </c>
      <c r="AV60" s="49">
        <f t="shared" si="26"/>
        <v>0</v>
      </c>
      <c r="AW60" s="50">
        <f t="shared" si="27"/>
        <v>0</v>
      </c>
      <c r="AX60" s="62"/>
      <c r="AY60" s="49">
        <f t="shared" si="28"/>
        <v>0</v>
      </c>
      <c r="AZ60" s="50">
        <f t="shared" si="29"/>
        <v>0</v>
      </c>
      <c r="BA60" s="51">
        <f t="shared" si="30"/>
        <v>0</v>
      </c>
    </row>
    <row r="61" spans="1:53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>IF(G61=0,"0",F61/G61)</f>
        <v>0</v>
      </c>
      <c r="L61" s="38">
        <f t="shared" si="2"/>
        <v>0</v>
      </c>
      <c r="M61" s="38">
        <f t="shared" si="3"/>
        <v>0</v>
      </c>
      <c r="N61" s="38">
        <f t="shared" si="4"/>
        <v>0</v>
      </c>
      <c r="O61" s="38">
        <f t="shared" si="5"/>
        <v>0</v>
      </c>
      <c r="P61" s="38">
        <f t="shared" si="6"/>
        <v>0</v>
      </c>
      <c r="Q61" s="39">
        <v>1</v>
      </c>
      <c r="R61" s="40">
        <f t="shared" si="7"/>
        <v>0</v>
      </c>
      <c r="S61" s="39">
        <v>1</v>
      </c>
      <c r="T61" s="41">
        <f t="shared" si="8"/>
        <v>0</v>
      </c>
      <c r="U61" s="42">
        <f>SUM(+L61+M61+N61+O61+P61+R61+T61)</f>
        <v>0</v>
      </c>
      <c r="V61" s="43">
        <f>+U61*4.345</f>
        <v>0</v>
      </c>
      <c r="W61" s="44">
        <f>IF(V61="","",$W$4*V61)</f>
        <v>0</v>
      </c>
      <c r="X61" s="45">
        <f>ROUND(J61/4.3452380952381,1)</f>
        <v>0</v>
      </c>
      <c r="Y61" s="46" t="s">
        <v>0</v>
      </c>
      <c r="Z61" s="39">
        <v>1</v>
      </c>
      <c r="AA61" s="47">
        <f>+IF($Y61="M",$U61,IF($Y61="MT",$U61/2,IF(Y61="MN",$U61/2,IF($Y61="MTN",$U61/3,0))))*Z61</f>
        <v>0</v>
      </c>
      <c r="AB61" s="39">
        <v>1</v>
      </c>
      <c r="AC61" s="47">
        <f>+IF($Y61="T",$U61,IF($Y61="MT",$U61/2,IF($Y61="TN",$U61/2,IF($Y61="MTN",$U61/3,0))))*AB61</f>
        <v>0</v>
      </c>
      <c r="AD61" s="39">
        <v>1</v>
      </c>
      <c r="AE61" s="47">
        <f>+IF($Y61="N",$U61,IF($Y61="MN",$U61/2,IF($Y61="TN",$U61/2,IF($Y61="MTN",$U61/3,0))))*AD61</f>
        <v>0</v>
      </c>
      <c r="AF61" s="184">
        <f t="shared" si="53"/>
        <v>0</v>
      </c>
      <c r="AG61" s="49">
        <f t="shared" si="16"/>
        <v>0</v>
      </c>
      <c r="AH61" s="50">
        <f t="shared" si="17"/>
        <v>0</v>
      </c>
      <c r="AI61" s="184">
        <f t="shared" si="32"/>
        <v>0</v>
      </c>
      <c r="AJ61" s="49">
        <f t="shared" si="18"/>
        <v>0</v>
      </c>
      <c r="AK61" s="50">
        <f t="shared" si="19"/>
        <v>0</v>
      </c>
      <c r="AL61" s="62">
        <f t="shared" si="33"/>
        <v>0</v>
      </c>
      <c r="AM61" s="49">
        <f t="shared" si="20"/>
        <v>0</v>
      </c>
      <c r="AN61" s="50">
        <f t="shared" si="21"/>
        <v>0</v>
      </c>
      <c r="AO61" s="62"/>
      <c r="AP61" s="49">
        <f t="shared" si="22"/>
        <v>0</v>
      </c>
      <c r="AQ61" s="50">
        <f t="shared" si="23"/>
        <v>0</v>
      </c>
      <c r="AR61" s="62"/>
      <c r="AS61" s="49">
        <f t="shared" si="24"/>
        <v>0</v>
      </c>
      <c r="AT61" s="50">
        <f t="shared" si="25"/>
        <v>0</v>
      </c>
      <c r="AU61" s="62">
        <f t="shared" si="34"/>
        <v>0</v>
      </c>
      <c r="AV61" s="49">
        <f t="shared" si="26"/>
        <v>0</v>
      </c>
      <c r="AW61" s="50">
        <f t="shared" si="27"/>
        <v>0</v>
      </c>
      <c r="AX61" s="62"/>
      <c r="AY61" s="49">
        <f t="shared" si="28"/>
        <v>0</v>
      </c>
      <c r="AZ61" s="50">
        <f t="shared" si="29"/>
        <v>0</v>
      </c>
      <c r="BA61" s="51">
        <f>+AH61+AK61+AN61+AQ61+AT61+AW61+AZ61</f>
        <v>0</v>
      </c>
    </row>
    <row r="62" spans="1:53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>IF(G62=0,"0",F62/G62)</f>
        <v>0</v>
      </c>
      <c r="L62" s="38">
        <f t="shared" si="2"/>
        <v>0</v>
      </c>
      <c r="M62" s="38">
        <f t="shared" si="3"/>
        <v>0</v>
      </c>
      <c r="N62" s="38">
        <f t="shared" si="4"/>
        <v>0</v>
      </c>
      <c r="O62" s="38">
        <f t="shared" si="5"/>
        <v>0</v>
      </c>
      <c r="P62" s="38">
        <f t="shared" si="6"/>
        <v>0</v>
      </c>
      <c r="Q62" s="39">
        <v>1</v>
      </c>
      <c r="R62" s="40">
        <f t="shared" si="7"/>
        <v>0</v>
      </c>
      <c r="S62" s="39">
        <v>1</v>
      </c>
      <c r="T62" s="41">
        <f t="shared" si="8"/>
        <v>0</v>
      </c>
      <c r="U62" s="42">
        <f>SUM(+L62+M62+N62+O62+P62+R62+T62)</f>
        <v>0</v>
      </c>
      <c r="V62" s="43">
        <f>+U62*4.345</f>
        <v>0</v>
      </c>
      <c r="W62" s="44">
        <f>IF(V62="","",$W$4*V62)</f>
        <v>0</v>
      </c>
      <c r="X62" s="45">
        <f>ROUND(J62/4.3452380952381,1)</f>
        <v>0</v>
      </c>
      <c r="Y62" s="46" t="s">
        <v>0</v>
      </c>
      <c r="Z62" s="39">
        <v>1</v>
      </c>
      <c r="AA62" s="47">
        <f>+IF($Y62="M",$U62,IF($Y62="MT",$U62/2,IF(Y62="MN",$U62/2,IF($Y62="MTN",$U62/3,0))))*Z62</f>
        <v>0</v>
      </c>
      <c r="AB62" s="39">
        <v>1</v>
      </c>
      <c r="AC62" s="47">
        <f>+IF($Y62="T",$U62,IF($Y62="MT",$U62/2,IF($Y62="TN",$U62/2,IF($Y62="MTN",$U62/3,0))))*AB62</f>
        <v>0</v>
      </c>
      <c r="AD62" s="39">
        <v>1</v>
      </c>
      <c r="AE62" s="47">
        <f>+IF($Y62="N",$U62,IF($Y62="MN",$U62/2,IF($Y62="TN",$U62/2,IF($Y62="MTN",$U62/3,0))))*AD62</f>
        <v>0</v>
      </c>
      <c r="AF62" s="184">
        <f t="shared" si="53"/>
        <v>0</v>
      </c>
      <c r="AG62" s="49">
        <f t="shared" si="16"/>
        <v>0</v>
      </c>
      <c r="AH62" s="50">
        <f t="shared" si="17"/>
        <v>0</v>
      </c>
      <c r="AI62" s="184">
        <f t="shared" si="32"/>
        <v>0</v>
      </c>
      <c r="AJ62" s="49">
        <f t="shared" si="18"/>
        <v>0</v>
      </c>
      <c r="AK62" s="50">
        <f t="shared" si="19"/>
        <v>0</v>
      </c>
      <c r="AL62" s="62">
        <f t="shared" si="33"/>
        <v>0</v>
      </c>
      <c r="AM62" s="49">
        <f t="shared" si="20"/>
        <v>0</v>
      </c>
      <c r="AN62" s="50">
        <f t="shared" si="21"/>
        <v>0</v>
      </c>
      <c r="AO62" s="62"/>
      <c r="AP62" s="49">
        <f t="shared" si="22"/>
        <v>0</v>
      </c>
      <c r="AQ62" s="50">
        <f t="shared" si="23"/>
        <v>0</v>
      </c>
      <c r="AR62" s="62"/>
      <c r="AS62" s="49">
        <f t="shared" si="24"/>
        <v>0</v>
      </c>
      <c r="AT62" s="50">
        <f t="shared" si="25"/>
        <v>0</v>
      </c>
      <c r="AU62" s="62">
        <f t="shared" si="34"/>
        <v>0</v>
      </c>
      <c r="AV62" s="49">
        <f t="shared" si="26"/>
        <v>0</v>
      </c>
      <c r="AW62" s="50">
        <f t="shared" si="27"/>
        <v>0</v>
      </c>
      <c r="AX62" s="62"/>
      <c r="AY62" s="49">
        <f t="shared" si="28"/>
        <v>0</v>
      </c>
      <c r="AZ62" s="50">
        <f t="shared" si="29"/>
        <v>0</v>
      </c>
      <c r="BA62" s="51">
        <f>+AH62+AK62+AN62+AQ62+AT62+AW62+AZ62</f>
        <v>0</v>
      </c>
    </row>
    <row r="63" spans="1:53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>IF(G63=0,"0",F63/G63)</f>
        <v>0</v>
      </c>
      <c r="L63" s="38">
        <f t="shared" si="2"/>
        <v>0</v>
      </c>
      <c r="M63" s="38">
        <f t="shared" si="3"/>
        <v>0</v>
      </c>
      <c r="N63" s="38">
        <f t="shared" si="4"/>
        <v>0</v>
      </c>
      <c r="O63" s="38">
        <f t="shared" si="5"/>
        <v>0</v>
      </c>
      <c r="P63" s="38">
        <f t="shared" si="6"/>
        <v>0</v>
      </c>
      <c r="Q63" s="39">
        <v>1</v>
      </c>
      <c r="R63" s="40">
        <f t="shared" si="7"/>
        <v>0</v>
      </c>
      <c r="S63" s="39">
        <v>1</v>
      </c>
      <c r="T63" s="41">
        <f t="shared" si="8"/>
        <v>0</v>
      </c>
      <c r="U63" s="42">
        <f>SUM(+L63+M63+N63+O63+P63+R63+T63)</f>
        <v>0</v>
      </c>
      <c r="V63" s="43">
        <f>+U63*4.345</f>
        <v>0</v>
      </c>
      <c r="W63" s="44">
        <f>IF(V63="","",$W$4*V63)</f>
        <v>0</v>
      </c>
      <c r="X63" s="45">
        <f>ROUND(J63/4.3452380952381,1)</f>
        <v>0</v>
      </c>
      <c r="Y63" s="46" t="s">
        <v>0</v>
      </c>
      <c r="Z63" s="39">
        <v>1</v>
      </c>
      <c r="AA63" s="47">
        <f>+IF($Y63="M",$U63,IF($Y63="MT",$U63/2,IF(Y63="MN",$U63/2,IF($Y63="MTN",$U63/3,0))))*Z63</f>
        <v>0</v>
      </c>
      <c r="AB63" s="39">
        <v>1</v>
      </c>
      <c r="AC63" s="47">
        <f>+IF($Y63="T",$U63,IF($Y63="MT",$U63/2,IF($Y63="TN",$U63/2,IF($Y63="MTN",$U63/3,0))))*AB63</f>
        <v>0</v>
      </c>
      <c r="AD63" s="39">
        <v>1</v>
      </c>
      <c r="AE63" s="47">
        <f>+IF($Y63="N",$U63,IF($Y63="MN",$U63/2,IF($Y63="TN",$U63/2,IF($Y63="MTN",$U63/3,0))))*AD63</f>
        <v>0</v>
      </c>
      <c r="AF63" s="184">
        <f t="shared" si="53"/>
        <v>0</v>
      </c>
      <c r="AG63" s="49">
        <f t="shared" si="16"/>
        <v>0</v>
      </c>
      <c r="AH63" s="50">
        <f t="shared" si="17"/>
        <v>0</v>
      </c>
      <c r="AI63" s="184">
        <f t="shared" si="32"/>
        <v>0</v>
      </c>
      <c r="AJ63" s="49">
        <f t="shared" si="18"/>
        <v>0</v>
      </c>
      <c r="AK63" s="50">
        <f t="shared" si="19"/>
        <v>0</v>
      </c>
      <c r="AL63" s="62">
        <f t="shared" si="33"/>
        <v>0</v>
      </c>
      <c r="AM63" s="49">
        <f t="shared" si="20"/>
        <v>0</v>
      </c>
      <c r="AN63" s="50">
        <f t="shared" si="21"/>
        <v>0</v>
      </c>
      <c r="AO63" s="62"/>
      <c r="AP63" s="49">
        <f t="shared" si="22"/>
        <v>0</v>
      </c>
      <c r="AQ63" s="50">
        <f t="shared" si="23"/>
        <v>0</v>
      </c>
      <c r="AR63" s="62"/>
      <c r="AS63" s="49">
        <f t="shared" si="24"/>
        <v>0</v>
      </c>
      <c r="AT63" s="50">
        <f t="shared" si="25"/>
        <v>0</v>
      </c>
      <c r="AU63" s="62">
        <f t="shared" si="34"/>
        <v>0</v>
      </c>
      <c r="AV63" s="49">
        <f t="shared" si="26"/>
        <v>0</v>
      </c>
      <c r="AW63" s="50">
        <f t="shared" si="27"/>
        <v>0</v>
      </c>
      <c r="AX63" s="62"/>
      <c r="AY63" s="49">
        <f t="shared" si="28"/>
        <v>0</v>
      </c>
      <c r="AZ63" s="50">
        <f t="shared" si="29"/>
        <v>0</v>
      </c>
      <c r="BA63" s="51">
        <f>+AH63+AK63+AN63+AQ63+AT63+AW63+AZ63</f>
        <v>0</v>
      </c>
    </row>
    <row r="64" spans="1:53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>IF(G64=0,"0",F64/G64)</f>
        <v>0</v>
      </c>
      <c r="L64" s="38">
        <f t="shared" si="2"/>
        <v>0</v>
      </c>
      <c r="M64" s="38">
        <f t="shared" si="3"/>
        <v>0</v>
      </c>
      <c r="N64" s="38">
        <f t="shared" si="4"/>
        <v>0</v>
      </c>
      <c r="O64" s="38">
        <f t="shared" si="5"/>
        <v>0</v>
      </c>
      <c r="P64" s="38">
        <f t="shared" si="6"/>
        <v>0</v>
      </c>
      <c r="Q64" s="39">
        <v>1</v>
      </c>
      <c r="R64" s="40">
        <f t="shared" si="7"/>
        <v>0</v>
      </c>
      <c r="S64" s="39">
        <v>1</v>
      </c>
      <c r="T64" s="41">
        <f t="shared" si="8"/>
        <v>0</v>
      </c>
      <c r="U64" s="42">
        <f>SUM(+L64+M64+N64+O64+P64+R64+T64)</f>
        <v>0</v>
      </c>
      <c r="V64" s="43">
        <f>+U64*4.345</f>
        <v>0</v>
      </c>
      <c r="W64" s="44">
        <f>IF(V64="","",$W$4*V64)</f>
        <v>0</v>
      </c>
      <c r="X64" s="45">
        <f>ROUND(J64/4.3452380952381,1)</f>
        <v>0</v>
      </c>
      <c r="Y64" s="46" t="s">
        <v>0</v>
      </c>
      <c r="Z64" s="39">
        <v>1</v>
      </c>
      <c r="AA64" s="47">
        <f>+IF($Y64="M",$U64,IF($Y64="MT",$U64/2,IF(Y64="MN",$U64/2,IF($Y64="MTN",$U64/3,0))))*Z64</f>
        <v>0</v>
      </c>
      <c r="AB64" s="39">
        <v>1</v>
      </c>
      <c r="AC64" s="47">
        <f>+IF($Y64="T",$U64,IF($Y64="MT",$U64/2,IF($Y64="TN",$U64/2,IF($Y64="MTN",$U64/3,0))))*AB64</f>
        <v>0</v>
      </c>
      <c r="AD64" s="39">
        <v>1</v>
      </c>
      <c r="AE64" s="47">
        <f>+IF($Y64="N",$U64,IF($Y64="MN",$U64/2,IF($Y64="TN",$U64/2,IF($Y64="MTN",$U64/3,0))))*AD64</f>
        <v>0</v>
      </c>
      <c r="AF64" s="184">
        <f t="shared" si="53"/>
        <v>0</v>
      </c>
      <c r="AG64" s="49">
        <f t="shared" si="16"/>
        <v>0</v>
      </c>
      <c r="AH64" s="50">
        <f t="shared" si="17"/>
        <v>0</v>
      </c>
      <c r="AI64" s="184">
        <f t="shared" si="32"/>
        <v>0</v>
      </c>
      <c r="AJ64" s="49">
        <f t="shared" si="18"/>
        <v>0</v>
      </c>
      <c r="AK64" s="50">
        <f t="shared" si="19"/>
        <v>0</v>
      </c>
      <c r="AL64" s="62">
        <f t="shared" si="33"/>
        <v>0</v>
      </c>
      <c r="AM64" s="49">
        <f t="shared" si="20"/>
        <v>0</v>
      </c>
      <c r="AN64" s="50">
        <f t="shared" si="21"/>
        <v>0</v>
      </c>
      <c r="AO64" s="62"/>
      <c r="AP64" s="49">
        <f t="shared" si="22"/>
        <v>0</v>
      </c>
      <c r="AQ64" s="50">
        <f t="shared" si="23"/>
        <v>0</v>
      </c>
      <c r="AR64" s="62"/>
      <c r="AS64" s="49">
        <f t="shared" si="24"/>
        <v>0</v>
      </c>
      <c r="AT64" s="50">
        <f t="shared" si="25"/>
        <v>0</v>
      </c>
      <c r="AU64" s="62">
        <f t="shared" si="34"/>
        <v>0</v>
      </c>
      <c r="AV64" s="49">
        <f t="shared" si="26"/>
        <v>0</v>
      </c>
      <c r="AW64" s="50">
        <f t="shared" si="27"/>
        <v>0</v>
      </c>
      <c r="AX64" s="62"/>
      <c r="AY64" s="49">
        <f t="shared" si="28"/>
        <v>0</v>
      </c>
      <c r="AZ64" s="50">
        <f t="shared" si="29"/>
        <v>0</v>
      </c>
      <c r="BA64" s="51">
        <f>+AH64+AK64+AN64+AQ64+AT64+AW64+AZ64</f>
        <v>0</v>
      </c>
    </row>
    <row r="65" spans="1:53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>IF(G65=0,"0",F65/G65)</f>
        <v>0</v>
      </c>
      <c r="L65" s="38">
        <f t="shared" si="2"/>
        <v>0</v>
      </c>
      <c r="M65" s="38">
        <f t="shared" si="3"/>
        <v>0</v>
      </c>
      <c r="N65" s="38">
        <f t="shared" si="4"/>
        <v>0</v>
      </c>
      <c r="O65" s="38">
        <f t="shared" si="5"/>
        <v>0</v>
      </c>
      <c r="P65" s="38">
        <f t="shared" si="6"/>
        <v>0</v>
      </c>
      <c r="Q65" s="39">
        <v>1</v>
      </c>
      <c r="R65" s="40">
        <f t="shared" si="7"/>
        <v>0</v>
      </c>
      <c r="S65" s="39">
        <v>1</v>
      </c>
      <c r="T65" s="41">
        <f t="shared" si="8"/>
        <v>0</v>
      </c>
      <c r="U65" s="42">
        <f>SUM(+L65+M65+N65+O65+P65+R65+T65)</f>
        <v>0</v>
      </c>
      <c r="V65" s="43">
        <f>+U65*4.345</f>
        <v>0</v>
      </c>
      <c r="W65" s="44">
        <f>IF(V65="","",$W$4*V65)</f>
        <v>0</v>
      </c>
      <c r="X65" s="45">
        <f>ROUND(J65/4.3452380952381,1)</f>
        <v>0</v>
      </c>
      <c r="Y65" s="46" t="s">
        <v>0</v>
      </c>
      <c r="Z65" s="39">
        <v>1</v>
      </c>
      <c r="AA65" s="47">
        <f>+IF($Y65="M",$U65,IF($Y65="MT",$U65/2,IF(Y65="MN",$U65/2,IF($Y65="MTN",$U65/3,0))))*Z65</f>
        <v>0</v>
      </c>
      <c r="AB65" s="39">
        <v>1</v>
      </c>
      <c r="AC65" s="47">
        <f>+IF($Y65="T",$U65,IF($Y65="MT",$U65/2,IF($Y65="TN",$U65/2,IF($Y65="MTN",$U65/3,0))))*AB65</f>
        <v>0</v>
      </c>
      <c r="AD65" s="39">
        <v>1</v>
      </c>
      <c r="AE65" s="47">
        <f>+IF($Y65="N",$U65,IF($Y65="MN",$U65/2,IF($Y65="TN",$U65/2,IF($Y65="MTN",$U65/3,0))))*AD65</f>
        <v>0</v>
      </c>
      <c r="AF65" s="184">
        <f t="shared" si="53"/>
        <v>0</v>
      </c>
      <c r="AG65" s="49">
        <f t="shared" si="16"/>
        <v>0</v>
      </c>
      <c r="AH65" s="50">
        <f t="shared" si="17"/>
        <v>0</v>
      </c>
      <c r="AI65" s="184">
        <f t="shared" si="32"/>
        <v>0</v>
      </c>
      <c r="AJ65" s="49">
        <f t="shared" si="18"/>
        <v>0</v>
      </c>
      <c r="AK65" s="50">
        <f t="shared" si="19"/>
        <v>0</v>
      </c>
      <c r="AL65" s="62">
        <f t="shared" si="33"/>
        <v>0</v>
      </c>
      <c r="AM65" s="49">
        <f t="shared" si="20"/>
        <v>0</v>
      </c>
      <c r="AN65" s="50">
        <f t="shared" si="21"/>
        <v>0</v>
      </c>
      <c r="AO65" s="62"/>
      <c r="AP65" s="49">
        <f t="shared" si="22"/>
        <v>0</v>
      </c>
      <c r="AQ65" s="50">
        <f t="shared" si="23"/>
        <v>0</v>
      </c>
      <c r="AR65" s="62"/>
      <c r="AS65" s="49">
        <f t="shared" si="24"/>
        <v>0</v>
      </c>
      <c r="AT65" s="50">
        <f t="shared" si="25"/>
        <v>0</v>
      </c>
      <c r="AU65" s="62">
        <f t="shared" si="34"/>
        <v>0</v>
      </c>
      <c r="AV65" s="49">
        <f t="shared" si="26"/>
        <v>0</v>
      </c>
      <c r="AW65" s="50">
        <f t="shared" si="27"/>
        <v>0</v>
      </c>
      <c r="AX65" s="62"/>
      <c r="AY65" s="49">
        <f t="shared" si="28"/>
        <v>0</v>
      </c>
      <c r="AZ65" s="50">
        <f t="shared" si="29"/>
        <v>0</v>
      </c>
      <c r="BA65" s="51">
        <f>+AH65+AK65+AN65+AQ65+AT65+AW65+AZ65</f>
        <v>0</v>
      </c>
    </row>
    <row r="66" spans="1:53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1"/>
        <v>0</v>
      </c>
      <c r="L66" s="38">
        <f t="shared" si="2"/>
        <v>0</v>
      </c>
      <c r="M66" s="38">
        <f t="shared" si="3"/>
        <v>0</v>
      </c>
      <c r="N66" s="38">
        <f t="shared" si="4"/>
        <v>0</v>
      </c>
      <c r="O66" s="38">
        <f t="shared" si="5"/>
        <v>0</v>
      </c>
      <c r="P66" s="38">
        <f t="shared" si="6"/>
        <v>0</v>
      </c>
      <c r="Q66" s="39">
        <v>1</v>
      </c>
      <c r="R66" s="40">
        <f t="shared" si="7"/>
        <v>0</v>
      </c>
      <c r="S66" s="39">
        <v>1</v>
      </c>
      <c r="T66" s="41">
        <f t="shared" si="8"/>
        <v>0</v>
      </c>
      <c r="U66" s="42">
        <f t="shared" si="9"/>
        <v>0</v>
      </c>
      <c r="V66" s="43">
        <f t="shared" si="10"/>
        <v>0</v>
      </c>
      <c r="W66" s="44">
        <f t="shared" si="11"/>
        <v>0</v>
      </c>
      <c r="X66" s="45">
        <f t="shared" si="12"/>
        <v>0</v>
      </c>
      <c r="Y66" s="46" t="s">
        <v>0</v>
      </c>
      <c r="Z66" s="39">
        <v>1</v>
      </c>
      <c r="AA66" s="47">
        <f t="shared" si="13"/>
        <v>0</v>
      </c>
      <c r="AB66" s="39">
        <v>1</v>
      </c>
      <c r="AC66" s="47">
        <f t="shared" si="14"/>
        <v>0</v>
      </c>
      <c r="AD66" s="39">
        <v>1</v>
      </c>
      <c r="AE66" s="47">
        <f t="shared" si="15"/>
        <v>0</v>
      </c>
      <c r="AF66" s="184">
        <f t="shared" si="53"/>
        <v>0</v>
      </c>
      <c r="AG66" s="49">
        <f t="shared" si="16"/>
        <v>0</v>
      </c>
      <c r="AH66" s="50">
        <f t="shared" si="17"/>
        <v>0</v>
      </c>
      <c r="AI66" s="184">
        <f t="shared" si="32"/>
        <v>0</v>
      </c>
      <c r="AJ66" s="49">
        <f t="shared" si="18"/>
        <v>0</v>
      </c>
      <c r="AK66" s="50">
        <f t="shared" si="19"/>
        <v>0</v>
      </c>
      <c r="AL66" s="62">
        <f t="shared" si="33"/>
        <v>0</v>
      </c>
      <c r="AM66" s="49">
        <f t="shared" si="20"/>
        <v>0</v>
      </c>
      <c r="AN66" s="50">
        <f t="shared" si="21"/>
        <v>0</v>
      </c>
      <c r="AO66" s="62"/>
      <c r="AP66" s="49">
        <f t="shared" si="22"/>
        <v>0</v>
      </c>
      <c r="AQ66" s="50">
        <f t="shared" si="23"/>
        <v>0</v>
      </c>
      <c r="AR66" s="62"/>
      <c r="AS66" s="49">
        <f t="shared" si="24"/>
        <v>0</v>
      </c>
      <c r="AT66" s="50">
        <f t="shared" si="25"/>
        <v>0</v>
      </c>
      <c r="AU66" s="62">
        <f t="shared" si="34"/>
        <v>0</v>
      </c>
      <c r="AV66" s="49">
        <f t="shared" si="26"/>
        <v>0</v>
      </c>
      <c r="AW66" s="50">
        <f t="shared" si="27"/>
        <v>0</v>
      </c>
      <c r="AX66" s="62"/>
      <c r="AY66" s="49">
        <f t="shared" si="28"/>
        <v>0</v>
      </c>
      <c r="AZ66" s="50">
        <f t="shared" si="29"/>
        <v>0</v>
      </c>
      <c r="BA66" s="51">
        <f t="shared" si="30"/>
        <v>0</v>
      </c>
    </row>
    <row r="67" spans="1:53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1"/>
        <v>0</v>
      </c>
      <c r="L67" s="38">
        <f t="shared" si="2"/>
        <v>0</v>
      </c>
      <c r="M67" s="38">
        <f t="shared" si="3"/>
        <v>0</v>
      </c>
      <c r="N67" s="38">
        <f t="shared" si="4"/>
        <v>0</v>
      </c>
      <c r="O67" s="38">
        <f t="shared" si="5"/>
        <v>0</v>
      </c>
      <c r="P67" s="38">
        <f t="shared" si="6"/>
        <v>0</v>
      </c>
      <c r="Q67" s="39">
        <v>1</v>
      </c>
      <c r="R67" s="40">
        <f t="shared" si="7"/>
        <v>0</v>
      </c>
      <c r="S67" s="39">
        <v>1</v>
      </c>
      <c r="T67" s="41">
        <f t="shared" si="8"/>
        <v>0</v>
      </c>
      <c r="U67" s="42">
        <f t="shared" si="9"/>
        <v>0</v>
      </c>
      <c r="V67" s="43">
        <f t="shared" si="10"/>
        <v>0</v>
      </c>
      <c r="W67" s="44">
        <f t="shared" si="11"/>
        <v>0</v>
      </c>
      <c r="X67" s="45">
        <f t="shared" si="12"/>
        <v>0</v>
      </c>
      <c r="Y67" s="46" t="s">
        <v>0</v>
      </c>
      <c r="Z67" s="39">
        <v>1</v>
      </c>
      <c r="AA67" s="47">
        <f t="shared" si="13"/>
        <v>0</v>
      </c>
      <c r="AB67" s="39">
        <v>1</v>
      </c>
      <c r="AC67" s="47">
        <f t="shared" si="14"/>
        <v>0</v>
      </c>
      <c r="AD67" s="39">
        <v>1</v>
      </c>
      <c r="AE67" s="47">
        <f t="shared" si="15"/>
        <v>0</v>
      </c>
      <c r="AF67" s="184">
        <f t="shared" si="53"/>
        <v>0</v>
      </c>
      <c r="AG67" s="49">
        <f t="shared" si="16"/>
        <v>0</v>
      </c>
      <c r="AH67" s="50">
        <f t="shared" si="17"/>
        <v>0</v>
      </c>
      <c r="AI67" s="184">
        <f t="shared" si="32"/>
        <v>0</v>
      </c>
      <c r="AJ67" s="49">
        <f t="shared" si="18"/>
        <v>0</v>
      </c>
      <c r="AK67" s="50">
        <f t="shared" si="19"/>
        <v>0</v>
      </c>
      <c r="AL67" s="62">
        <f t="shared" si="33"/>
        <v>0</v>
      </c>
      <c r="AM67" s="49">
        <f t="shared" si="20"/>
        <v>0</v>
      </c>
      <c r="AN67" s="50">
        <f t="shared" si="21"/>
        <v>0</v>
      </c>
      <c r="AO67" s="62"/>
      <c r="AP67" s="49">
        <f t="shared" si="22"/>
        <v>0</v>
      </c>
      <c r="AQ67" s="50">
        <f t="shared" si="23"/>
        <v>0</v>
      </c>
      <c r="AR67" s="62"/>
      <c r="AS67" s="49">
        <f t="shared" si="24"/>
        <v>0</v>
      </c>
      <c r="AT67" s="50">
        <f t="shared" si="25"/>
        <v>0</v>
      </c>
      <c r="AU67" s="62">
        <f t="shared" si="34"/>
        <v>0</v>
      </c>
      <c r="AV67" s="49">
        <f t="shared" si="26"/>
        <v>0</v>
      </c>
      <c r="AW67" s="50">
        <f t="shared" si="27"/>
        <v>0</v>
      </c>
      <c r="AX67" s="62"/>
      <c r="AY67" s="49">
        <f t="shared" si="28"/>
        <v>0</v>
      </c>
      <c r="AZ67" s="50">
        <f t="shared" si="29"/>
        <v>0</v>
      </c>
      <c r="BA67" s="51">
        <f t="shared" si="30"/>
        <v>0</v>
      </c>
    </row>
    <row r="68" spans="1:53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1"/>
        <v>0</v>
      </c>
      <c r="L68" s="38">
        <f t="shared" si="2"/>
        <v>0</v>
      </c>
      <c r="M68" s="38">
        <f t="shared" si="3"/>
        <v>0</v>
      </c>
      <c r="N68" s="38">
        <f t="shared" si="4"/>
        <v>0</v>
      </c>
      <c r="O68" s="38">
        <f t="shared" si="5"/>
        <v>0</v>
      </c>
      <c r="P68" s="38">
        <f t="shared" si="6"/>
        <v>0</v>
      </c>
      <c r="Q68" s="39">
        <v>1</v>
      </c>
      <c r="R68" s="40">
        <f t="shared" si="7"/>
        <v>0</v>
      </c>
      <c r="S68" s="39">
        <v>1</v>
      </c>
      <c r="T68" s="41">
        <f t="shared" si="8"/>
        <v>0</v>
      </c>
      <c r="U68" s="42">
        <f t="shared" si="9"/>
        <v>0</v>
      </c>
      <c r="V68" s="43">
        <f t="shared" si="10"/>
        <v>0</v>
      </c>
      <c r="W68" s="44">
        <f t="shared" si="11"/>
        <v>0</v>
      </c>
      <c r="X68" s="45">
        <f t="shared" si="12"/>
        <v>0</v>
      </c>
      <c r="Y68" s="46" t="s">
        <v>0</v>
      </c>
      <c r="Z68" s="39">
        <v>1</v>
      </c>
      <c r="AA68" s="47">
        <f t="shared" si="13"/>
        <v>0</v>
      </c>
      <c r="AB68" s="39">
        <v>1</v>
      </c>
      <c r="AC68" s="47">
        <f t="shared" si="14"/>
        <v>0</v>
      </c>
      <c r="AD68" s="39">
        <v>1</v>
      </c>
      <c r="AE68" s="47">
        <f t="shared" si="15"/>
        <v>0</v>
      </c>
      <c r="AF68" s="184">
        <f t="shared" si="53"/>
        <v>0</v>
      </c>
      <c r="AG68" s="49">
        <f t="shared" si="16"/>
        <v>0</v>
      </c>
      <c r="AH68" s="50">
        <f t="shared" si="17"/>
        <v>0</v>
      </c>
      <c r="AI68" s="184">
        <f t="shared" si="32"/>
        <v>0</v>
      </c>
      <c r="AJ68" s="49">
        <f t="shared" si="18"/>
        <v>0</v>
      </c>
      <c r="AK68" s="50">
        <f t="shared" si="19"/>
        <v>0</v>
      </c>
      <c r="AL68" s="62">
        <f t="shared" si="33"/>
        <v>0</v>
      </c>
      <c r="AM68" s="49">
        <f t="shared" si="20"/>
        <v>0</v>
      </c>
      <c r="AN68" s="50">
        <f t="shared" si="21"/>
        <v>0</v>
      </c>
      <c r="AO68" s="62"/>
      <c r="AP68" s="49">
        <f t="shared" si="22"/>
        <v>0</v>
      </c>
      <c r="AQ68" s="50">
        <f t="shared" si="23"/>
        <v>0</v>
      </c>
      <c r="AR68" s="62"/>
      <c r="AS68" s="49">
        <f t="shared" si="24"/>
        <v>0</v>
      </c>
      <c r="AT68" s="50">
        <f t="shared" si="25"/>
        <v>0</v>
      </c>
      <c r="AU68" s="62">
        <f t="shared" si="34"/>
        <v>0</v>
      </c>
      <c r="AV68" s="49">
        <f t="shared" si="26"/>
        <v>0</v>
      </c>
      <c r="AW68" s="50">
        <f t="shared" si="27"/>
        <v>0</v>
      </c>
      <c r="AX68" s="62"/>
      <c r="AY68" s="49">
        <f t="shared" si="28"/>
        <v>0</v>
      </c>
      <c r="AZ68" s="50">
        <f t="shared" si="29"/>
        <v>0</v>
      </c>
      <c r="BA68" s="51">
        <f t="shared" si="30"/>
        <v>0</v>
      </c>
    </row>
    <row r="69" spans="1:53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1"/>
        <v>0</v>
      </c>
      <c r="L69" s="38">
        <f t="shared" si="2"/>
        <v>0</v>
      </c>
      <c r="M69" s="38">
        <f t="shared" si="3"/>
        <v>0</v>
      </c>
      <c r="N69" s="38">
        <f t="shared" si="4"/>
        <v>0</v>
      </c>
      <c r="O69" s="38">
        <f t="shared" si="5"/>
        <v>0</v>
      </c>
      <c r="P69" s="38">
        <f t="shared" si="6"/>
        <v>0</v>
      </c>
      <c r="Q69" s="39">
        <v>1</v>
      </c>
      <c r="R69" s="40">
        <f t="shared" si="7"/>
        <v>0</v>
      </c>
      <c r="S69" s="39">
        <v>1</v>
      </c>
      <c r="T69" s="41">
        <f t="shared" si="8"/>
        <v>0</v>
      </c>
      <c r="U69" s="42">
        <f t="shared" si="9"/>
        <v>0</v>
      </c>
      <c r="V69" s="43">
        <f t="shared" si="10"/>
        <v>0</v>
      </c>
      <c r="W69" s="44">
        <f t="shared" si="11"/>
        <v>0</v>
      </c>
      <c r="X69" s="45">
        <f t="shared" si="12"/>
        <v>0</v>
      </c>
      <c r="Y69" s="46" t="s">
        <v>0</v>
      </c>
      <c r="Z69" s="39">
        <v>1</v>
      </c>
      <c r="AA69" s="47">
        <f t="shared" si="13"/>
        <v>0</v>
      </c>
      <c r="AB69" s="39">
        <v>1</v>
      </c>
      <c r="AC69" s="47">
        <f t="shared" si="14"/>
        <v>0</v>
      </c>
      <c r="AD69" s="39">
        <v>1</v>
      </c>
      <c r="AE69" s="47">
        <f t="shared" si="15"/>
        <v>0</v>
      </c>
      <c r="AF69" s="184">
        <f t="shared" si="53"/>
        <v>0</v>
      </c>
      <c r="AG69" s="49">
        <f t="shared" si="16"/>
        <v>0</v>
      </c>
      <c r="AH69" s="50">
        <f t="shared" si="17"/>
        <v>0</v>
      </c>
      <c r="AI69" s="184">
        <f t="shared" si="32"/>
        <v>0</v>
      </c>
      <c r="AJ69" s="49">
        <f t="shared" si="18"/>
        <v>0</v>
      </c>
      <c r="AK69" s="50">
        <f t="shared" si="19"/>
        <v>0</v>
      </c>
      <c r="AL69" s="62">
        <f t="shared" si="33"/>
        <v>0</v>
      </c>
      <c r="AM69" s="49">
        <f t="shared" si="20"/>
        <v>0</v>
      </c>
      <c r="AN69" s="50">
        <f t="shared" si="21"/>
        <v>0</v>
      </c>
      <c r="AO69" s="62"/>
      <c r="AP69" s="49">
        <f t="shared" si="22"/>
        <v>0</v>
      </c>
      <c r="AQ69" s="50">
        <f t="shared" si="23"/>
        <v>0</v>
      </c>
      <c r="AR69" s="62"/>
      <c r="AS69" s="49">
        <f t="shared" si="24"/>
        <v>0</v>
      </c>
      <c r="AT69" s="50">
        <f t="shared" si="25"/>
        <v>0</v>
      </c>
      <c r="AU69" s="62">
        <f t="shared" si="34"/>
        <v>0</v>
      </c>
      <c r="AV69" s="49">
        <f t="shared" si="26"/>
        <v>0</v>
      </c>
      <c r="AW69" s="50">
        <f t="shared" si="27"/>
        <v>0</v>
      </c>
      <c r="AX69" s="62"/>
      <c r="AY69" s="49">
        <f t="shared" si="28"/>
        <v>0</v>
      </c>
      <c r="AZ69" s="50">
        <f t="shared" si="29"/>
        <v>0</v>
      </c>
      <c r="BA69" s="51">
        <f t="shared" si="30"/>
        <v>0</v>
      </c>
    </row>
    <row r="70" spans="1:53" ht="15.75" thickBot="1">
      <c r="A70" s="3"/>
      <c r="B70" s="6"/>
      <c r="C70" s="6"/>
      <c r="D70" s="6"/>
      <c r="E70" s="6"/>
      <c r="F70" s="252">
        <f>SUM(F8:F69)</f>
        <v>0</v>
      </c>
      <c r="K70" s="52">
        <f t="shared" ref="K70:P70" si="63">SUM(K8:K69)</f>
        <v>0</v>
      </c>
      <c r="L70" s="52">
        <f t="shared" si="63"/>
        <v>0</v>
      </c>
      <c r="M70" s="52">
        <f t="shared" si="63"/>
        <v>0</v>
      </c>
      <c r="N70" s="52">
        <f t="shared" si="63"/>
        <v>0</v>
      </c>
      <c r="O70" s="52">
        <f t="shared" si="63"/>
        <v>0</v>
      </c>
      <c r="P70" s="52">
        <f t="shared" si="63"/>
        <v>0</v>
      </c>
      <c r="Q70" s="52"/>
      <c r="R70" s="52">
        <f>SUM(R8:R69)</f>
        <v>0</v>
      </c>
      <c r="S70" s="52"/>
      <c r="T70" s="52">
        <f>SUM(T8:T69)</f>
        <v>0</v>
      </c>
      <c r="U70" s="52">
        <f>SUM(U8:U69)</f>
        <v>0</v>
      </c>
      <c r="V70" s="52">
        <f>SUM(V8:V69)</f>
        <v>0</v>
      </c>
      <c r="W70" s="52">
        <f>SUM(W8:W69)</f>
        <v>0</v>
      </c>
      <c r="X70" s="53"/>
      <c r="Y70" s="53"/>
      <c r="Z70" s="53"/>
      <c r="AA70" s="52">
        <f>SUM(AA8:AA69)</f>
        <v>0</v>
      </c>
      <c r="AB70" s="52"/>
      <c r="AC70" s="52">
        <f>SUM(AC8:AC69)</f>
        <v>0</v>
      </c>
      <c r="AD70" s="52"/>
      <c r="AE70" s="52">
        <f>SUM(AE8:AE69)</f>
        <v>0</v>
      </c>
      <c r="AF70" s="54">
        <f>SUM(AF8:AF69)</f>
        <v>0</v>
      </c>
      <c r="AG70" s="54"/>
      <c r="AH70" s="55">
        <f>SUM(AH8:AH69)</f>
        <v>0</v>
      </c>
      <c r="AI70" s="54">
        <f>SUM(AI8:AI69)</f>
        <v>0</v>
      </c>
      <c r="AJ70" s="54"/>
      <c r="AK70" s="55">
        <f>SUM(AK8:AK69)</f>
        <v>0</v>
      </c>
      <c r="AL70" s="54">
        <f>SUM(AL8:AL69)</f>
        <v>0</v>
      </c>
      <c r="AM70" s="54"/>
      <c r="AN70" s="55">
        <f>SUM(AN8:AN69)</f>
        <v>0</v>
      </c>
      <c r="AO70" s="54">
        <f>SUM(AO8:AO69)</f>
        <v>0</v>
      </c>
      <c r="AP70" s="54"/>
      <c r="AQ70" s="55">
        <f>SUM(AQ8:AQ69)</f>
        <v>0</v>
      </c>
      <c r="AR70" s="54">
        <f>SUM(AR8:AR69)</f>
        <v>0</v>
      </c>
      <c r="AS70" s="54"/>
      <c r="AT70" s="55">
        <f>SUM(AT8:AT69)</f>
        <v>0</v>
      </c>
      <c r="AU70" s="54">
        <f>SUM(AU8:AU69)</f>
        <v>0</v>
      </c>
      <c r="AV70" s="54"/>
      <c r="AW70" s="55">
        <f>SUM(AW8:AW69)</f>
        <v>0</v>
      </c>
      <c r="AX70" s="54">
        <f>SUM(AX8:AX69)</f>
        <v>0</v>
      </c>
      <c r="AY70" s="54"/>
      <c r="AZ70" s="55">
        <f>SUM(AZ8:AZ69)</f>
        <v>0</v>
      </c>
      <c r="BA70" s="52">
        <f>SUM(BA8:BA69)</f>
        <v>0</v>
      </c>
    </row>
    <row r="71" spans="1:53" ht="15.75" thickBot="1">
      <c r="AA71" s="325">
        <f>SUM(AA70:AE70)</f>
        <v>0</v>
      </c>
      <c r="AB71" s="326"/>
      <c r="AC71" s="326"/>
      <c r="AD71" s="326"/>
      <c r="AE71" s="327"/>
      <c r="AF71" s="319">
        <f>+AH70/4.345</f>
        <v>0</v>
      </c>
      <c r="AG71" s="319"/>
      <c r="AH71" s="319"/>
      <c r="AI71" s="319">
        <f>+AK70/4.345</f>
        <v>0</v>
      </c>
      <c r="AJ71" s="319"/>
      <c r="AK71" s="319"/>
      <c r="AL71" s="319">
        <f>+AN70/4.345</f>
        <v>0</v>
      </c>
      <c r="AM71" s="319"/>
      <c r="AN71" s="319"/>
      <c r="AO71" s="319">
        <f>+AQ70/4.345</f>
        <v>0</v>
      </c>
      <c r="AP71" s="319"/>
      <c r="AQ71" s="319"/>
      <c r="AR71" s="319">
        <f>+AT70/4.345</f>
        <v>0</v>
      </c>
      <c r="AS71" s="319"/>
      <c r="AT71" s="319"/>
      <c r="AU71" s="319">
        <f>+AW70/4.345</f>
        <v>0</v>
      </c>
      <c r="AV71" s="319"/>
      <c r="AW71" s="319"/>
      <c r="AX71" s="319">
        <f>+AZ70/4.345</f>
        <v>0</v>
      </c>
      <c r="AY71" s="319"/>
      <c r="AZ71" s="319"/>
      <c r="BA71" s="320" t="s">
        <v>4</v>
      </c>
    </row>
    <row r="72" spans="1:53" ht="16.5" thickTop="1" thickBot="1">
      <c r="AF72" s="322" t="s">
        <v>3</v>
      </c>
      <c r="AG72" s="322"/>
      <c r="AH72" s="322"/>
      <c r="AI72" s="322"/>
      <c r="AJ72" s="322"/>
      <c r="AK72" s="322"/>
      <c r="AL72" s="322"/>
      <c r="AM72" s="322"/>
      <c r="AN72" s="322"/>
      <c r="AO72" s="322"/>
      <c r="AP72" s="322"/>
      <c r="AQ72" s="322"/>
      <c r="AR72" s="322"/>
      <c r="AS72" s="322"/>
      <c r="AT72" s="322"/>
      <c r="AU72" s="322"/>
      <c r="AV72" s="322"/>
      <c r="AW72" s="322"/>
      <c r="AX72" s="322"/>
      <c r="AY72" s="322"/>
      <c r="AZ72" s="323"/>
      <c r="BA72" s="321"/>
    </row>
    <row r="74" spans="1:53">
      <c r="G74" s="56"/>
      <c r="H74" s="56"/>
      <c r="I74" s="56"/>
      <c r="J74" s="56"/>
    </row>
  </sheetData>
  <sheetProtection selectLockedCells="1" autoFilter="0"/>
  <autoFilter ref="B7:BA71" xr:uid="{00000000-0009-0000-0000-000019000000}"/>
  <mergeCells count="46">
    <mergeCell ref="BA71:BA72"/>
    <mergeCell ref="AF72:AZ72"/>
    <mergeCell ref="P1:AA1"/>
    <mergeCell ref="AA71:AE71"/>
    <mergeCell ref="AF71:AH71"/>
    <mergeCell ref="AI71:AK71"/>
    <mergeCell ref="AL71:AN71"/>
    <mergeCell ref="AO71:AQ71"/>
    <mergeCell ref="AR71:AT71"/>
    <mergeCell ref="AO3:AQ3"/>
    <mergeCell ref="BA4:BA5"/>
    <mergeCell ref="X5:AE5"/>
    <mergeCell ref="Z6:AA6"/>
    <mergeCell ref="AS4:AS5"/>
    <mergeCell ref="AT4:AT5"/>
    <mergeCell ref="AR4:AR5"/>
    <mergeCell ref="AU71:AW71"/>
    <mergeCell ref="AX71:AZ71"/>
    <mergeCell ref="AO4:AO5"/>
    <mergeCell ref="AP4:AP5"/>
    <mergeCell ref="AQ4:AQ5"/>
    <mergeCell ref="AY4:AY5"/>
    <mergeCell ref="AZ4:AZ5"/>
    <mergeCell ref="AV4:AV5"/>
    <mergeCell ref="AW4:AW5"/>
    <mergeCell ref="AX4:AX5"/>
    <mergeCell ref="AU4:AU5"/>
    <mergeCell ref="AB6:AC6"/>
    <mergeCell ref="AD6:AE6"/>
    <mergeCell ref="AR3:AT3"/>
    <mergeCell ref="AU3:AW3"/>
    <mergeCell ref="AX3:AZ3"/>
    <mergeCell ref="AF4:AF5"/>
    <mergeCell ref="AG4:AG5"/>
    <mergeCell ref="AH4:AH5"/>
    <mergeCell ref="AI4:AI5"/>
    <mergeCell ref="AJ4:AJ5"/>
    <mergeCell ref="AM4:AM5"/>
    <mergeCell ref="AN4:AN5"/>
    <mergeCell ref="AK4:AK5"/>
    <mergeCell ref="AL4:AL5"/>
    <mergeCell ref="B1:C1"/>
    <mergeCell ref="B3:D3"/>
    <mergeCell ref="AF3:AH3"/>
    <mergeCell ref="AI3:AK3"/>
    <mergeCell ref="AL3:AN3"/>
  </mergeCells>
  <hyperlinks>
    <hyperlink ref="B1:C1" location="Inici!A1" display="Inici" xr:uid="{00000000-0004-0000-19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5CF0EF-1972-48C6-AA2D-7B479D788ADE}">
          <x14:formula1>
            <xm:f>Tablas!$B$5:$B$40</xm:f>
          </x14:formula1>
          <xm:sqref>H8:H69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45">
    <pageSetUpPr fitToPage="1"/>
  </sheetPr>
  <dimension ref="A1:BA105"/>
  <sheetViews>
    <sheetView workbookViewId="0">
      <pane xSplit="6" ySplit="7" topLeftCell="AE8" activePane="bottomRight" state="frozen"/>
      <selection activeCell="B2" sqref="B2:C2"/>
      <selection pane="topRight" activeCell="B2" sqref="B2:C2"/>
      <selection pane="bottomLeft" activeCell="B2" sqref="B2:C2"/>
      <selection pane="bottomRight" activeCell="AV112" sqref="AU112:AV112"/>
    </sheetView>
  </sheetViews>
  <sheetFormatPr baseColWidth="10" defaultColWidth="11.42578125" defaultRowHeight="15"/>
  <cols>
    <col min="1" max="1" width="2.85546875" style="2" customWidth="1"/>
    <col min="2" max="2" width="10.85546875" style="2" bestFit="1" customWidth="1"/>
    <col min="3" max="3" width="11.5703125" style="2" bestFit="1" customWidth="1"/>
    <col min="4" max="4" width="19.5703125" style="2" customWidth="1"/>
    <col min="5" max="5" width="11.5703125" style="2" customWidth="1"/>
    <col min="6" max="6" width="10.42578125" style="2" bestFit="1" customWidth="1"/>
    <col min="7" max="7" width="12.28515625" style="2" customWidth="1"/>
    <col min="8" max="8" width="12.5703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9.28515625" style="2" bestFit="1" customWidth="1"/>
    <col min="24" max="24" width="4.7109375" style="2" customWidth="1"/>
    <col min="25" max="25" width="4.140625" style="2" bestFit="1" customWidth="1"/>
    <col min="26" max="26" width="5" style="2" bestFit="1" customWidth="1"/>
    <col min="27" max="27" width="7.14062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5.5703125" style="2" bestFit="1" customWidth="1"/>
    <col min="34" max="34" width="10.28515625" style="2" bestFit="1" customWidth="1"/>
    <col min="35" max="35" width="7.140625" style="2" bestFit="1" customWidth="1"/>
    <col min="36" max="36" width="6.140625" style="2" bestFit="1" customWidth="1"/>
    <col min="37" max="37" width="10.28515625" style="2" bestFit="1" customWidth="1"/>
    <col min="38" max="38" width="9.140625" style="2" bestFit="1" customWidth="1"/>
    <col min="39" max="39" width="6.7109375" style="2" bestFit="1" customWidth="1"/>
    <col min="40" max="40" width="9.5703125" style="2" bestFit="1" customWidth="1"/>
    <col min="41" max="41" width="7.140625" style="2" customWidth="1"/>
    <col min="42" max="42" width="6.140625" style="2" customWidth="1"/>
    <col min="43" max="43" width="9.5703125" style="2" customWidth="1"/>
    <col min="44" max="44" width="8.42578125" style="2" customWidth="1"/>
    <col min="45" max="45" width="7" style="2" customWidth="1"/>
    <col min="46" max="46" width="9.5703125" style="2" customWidth="1"/>
    <col min="47" max="47" width="8.42578125" style="2" bestFit="1" customWidth="1"/>
    <col min="48" max="48" width="7" style="2" bestFit="1" customWidth="1"/>
    <col min="49" max="49" width="9.5703125" style="2" bestFit="1" customWidth="1"/>
    <col min="50" max="50" width="6.85546875" style="2" customWidth="1"/>
    <col min="51" max="51" width="6.140625" style="2" customWidth="1"/>
    <col min="52" max="52" width="9.5703125" style="2" customWidth="1"/>
    <col min="53" max="53" width="13.7109375" style="2" bestFit="1" customWidth="1"/>
    <col min="54" max="16384" width="11.42578125" style="2"/>
  </cols>
  <sheetData>
    <row r="1" spans="1:53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>
        <f>+'Resumen Estudio'!D18</f>
        <v>0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8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</row>
    <row r="3" spans="1:53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 t="str">
        <f>+'1'!AK3</f>
        <v>Vidres perimetre</v>
      </c>
      <c r="AJ3" s="308"/>
      <c r="AK3" s="308"/>
      <c r="AL3" s="308" t="str">
        <f>+'1'!AO3</f>
        <v>Punts de llum i difusors d'aire</v>
      </c>
      <c r="AM3" s="308"/>
      <c r="AN3" s="308"/>
      <c r="AO3" s="308" t="str">
        <f>+'1'!AR3</f>
        <v>Neteja de cadires i moquetes</v>
      </c>
      <c r="AP3" s="308"/>
      <c r="AQ3" s="308"/>
      <c r="AR3" s="308" t="str">
        <f>+'1'!AU3</f>
        <v>Neteja de passareles sostres</v>
      </c>
      <c r="AS3" s="308"/>
      <c r="AT3" s="308"/>
      <c r="AU3" s="308" t="str">
        <f>+'1'!AX3</f>
        <v>Tractament de Terres</v>
      </c>
      <c r="AV3" s="308"/>
      <c r="AW3" s="308"/>
      <c r="AX3" s="308" t="str">
        <f>+'1'!BA3</f>
        <v>Neteja de Persianes</v>
      </c>
      <c r="AY3" s="308"/>
      <c r="AZ3" s="308"/>
      <c r="BA3" s="19" t="s">
        <v>4</v>
      </c>
    </row>
    <row r="4" spans="1:53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+L101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Estudio'!H19</f>
        <v>0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317">
        <f>+'1'!AI4:AI5</f>
        <v>12</v>
      </c>
      <c r="AH4" s="318">
        <f>+'1'!AJ4:AJ5</f>
        <v>0</v>
      </c>
      <c r="AI4" s="315" t="s">
        <v>6</v>
      </c>
      <c r="AJ4" s="317">
        <f>+'1'!AM4:AM5</f>
        <v>4</v>
      </c>
      <c r="AK4" s="318">
        <f>+'1'!AN4:AN5</f>
        <v>0</v>
      </c>
      <c r="AL4" s="315" t="s">
        <v>6</v>
      </c>
      <c r="AM4" s="317">
        <f>+'1'!AP4:AP5</f>
        <v>1</v>
      </c>
      <c r="AN4" s="318">
        <f>+'1'!AQ4:AQ5</f>
        <v>0</v>
      </c>
      <c r="AO4" s="315" t="s">
        <v>6</v>
      </c>
      <c r="AP4" s="317">
        <f>+'1'!AS4:AS5</f>
        <v>1</v>
      </c>
      <c r="AQ4" s="318">
        <f>+'1'!AT4:AT5</f>
        <v>0</v>
      </c>
      <c r="AR4" s="315" t="s">
        <v>6</v>
      </c>
      <c r="AS4" s="317">
        <f>+'1'!AV4:AV5</f>
        <v>1</v>
      </c>
      <c r="AT4" s="318">
        <f>+'1'!AW4:AW5</f>
        <v>0</v>
      </c>
      <c r="AU4" s="315" t="s">
        <v>6</v>
      </c>
      <c r="AV4" s="317">
        <f>+'1'!AY4:AY5</f>
        <v>1</v>
      </c>
      <c r="AW4" s="318">
        <f>+'1'!AZ4:AZ5</f>
        <v>0</v>
      </c>
      <c r="AX4" s="315" t="s">
        <v>6</v>
      </c>
      <c r="AY4" s="317">
        <f>+'1'!BB4:BB5</f>
        <v>1</v>
      </c>
      <c r="AZ4" s="318">
        <f>+'1'!BC4:BC5</f>
        <v>0</v>
      </c>
      <c r="BA4" s="328">
        <f>BA101</f>
        <v>0</v>
      </c>
    </row>
    <row r="5" spans="1:53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317"/>
      <c r="AH5" s="318"/>
      <c r="AI5" s="315"/>
      <c r="AJ5" s="317"/>
      <c r="AK5" s="318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29"/>
    </row>
    <row r="6" spans="1:53" ht="30.75" customHeight="1" thickBot="1">
      <c r="A6" s="24"/>
      <c r="B6" s="117" t="s">
        <v>22</v>
      </c>
      <c r="C6" s="117" t="s">
        <v>8</v>
      </c>
      <c r="D6" s="117" t="s">
        <v>5</v>
      </c>
      <c r="E6" s="117" t="s">
        <v>23</v>
      </c>
      <c r="F6" s="117" t="s">
        <v>9</v>
      </c>
      <c r="G6" s="117" t="s">
        <v>24</v>
      </c>
      <c r="H6" s="117" t="s">
        <v>25</v>
      </c>
      <c r="I6" s="117"/>
      <c r="J6" s="117"/>
      <c r="K6" s="117" t="s">
        <v>26</v>
      </c>
      <c r="L6" s="117" t="s">
        <v>27</v>
      </c>
      <c r="M6" s="117" t="s">
        <v>28</v>
      </c>
      <c r="N6" s="117" t="s">
        <v>29</v>
      </c>
      <c r="O6" s="117" t="s">
        <v>30</v>
      </c>
      <c r="P6" s="117" t="s">
        <v>31</v>
      </c>
      <c r="Q6" s="117"/>
      <c r="R6" s="117" t="s">
        <v>37</v>
      </c>
      <c r="S6" s="117"/>
      <c r="T6" s="117" t="s">
        <v>38</v>
      </c>
      <c r="U6" s="117" t="s">
        <v>32</v>
      </c>
      <c r="V6" s="117" t="s">
        <v>33</v>
      </c>
      <c r="W6" s="117" t="s">
        <v>34</v>
      </c>
      <c r="X6" s="117" t="s">
        <v>10</v>
      </c>
      <c r="Y6" s="117" t="s">
        <v>35</v>
      </c>
      <c r="Z6" s="379" t="s">
        <v>36</v>
      </c>
      <c r="AA6" s="380"/>
      <c r="AB6" s="376" t="s">
        <v>39</v>
      </c>
      <c r="AC6" s="377"/>
      <c r="AD6" s="376" t="s">
        <v>40</v>
      </c>
      <c r="AE6" s="378"/>
      <c r="AF6" s="25"/>
      <c r="AG6" s="25" t="str">
        <f>+'1'!AI6</f>
        <v>H/V</v>
      </c>
      <c r="AH6" s="25" t="str">
        <f>+'1'!AJ6</f>
        <v>Hores/mes</v>
      </c>
      <c r="AI6" s="25"/>
      <c r="AJ6" s="25" t="str">
        <f>+'1'!AM6</f>
        <v>H/V</v>
      </c>
      <c r="AK6" s="25" t="str">
        <f>+'1'!AN6</f>
        <v>Hores/mes</v>
      </c>
      <c r="AL6" s="25"/>
      <c r="AM6" s="25" t="str">
        <f>+'1'!AP6</f>
        <v>H/V</v>
      </c>
      <c r="AN6" s="25" t="str">
        <f>+'1'!AQ6</f>
        <v>Hores/mes</v>
      </c>
      <c r="AO6" s="25"/>
      <c r="AP6" s="25" t="str">
        <f>+'1'!AS6</f>
        <v>H/V</v>
      </c>
      <c r="AQ6" s="25" t="str">
        <f>+'1'!AT6</f>
        <v>Hores/mes</v>
      </c>
      <c r="AR6" s="25"/>
      <c r="AS6" s="25" t="str">
        <f>+'1'!AV6</f>
        <v>H/V</v>
      </c>
      <c r="AT6" s="25" t="str">
        <f>+'1'!AW6</f>
        <v>Hores/mes</v>
      </c>
      <c r="AU6" s="25"/>
      <c r="AV6" s="25" t="str">
        <f>+'1'!AY6</f>
        <v>H/V</v>
      </c>
      <c r="AW6" s="25" t="str">
        <f>+'1'!AZ6</f>
        <v>Hores/mes</v>
      </c>
      <c r="AX6" s="79"/>
      <c r="AY6" s="26" t="s">
        <v>11</v>
      </c>
      <c r="AZ6" s="27" t="s">
        <v>20</v>
      </c>
      <c r="BA6" s="28" t="s">
        <v>4</v>
      </c>
    </row>
    <row r="7" spans="1:53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29"/>
      <c r="AG7" s="30"/>
      <c r="AH7" s="31"/>
      <c r="AI7" s="29"/>
      <c r="AJ7" s="30"/>
      <c r="AK7" s="31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60"/>
    </row>
    <row r="8" spans="1:53">
      <c r="A8" s="32">
        <v>24</v>
      </c>
      <c r="B8" s="61"/>
      <c r="C8" s="33"/>
      <c r="D8" s="34"/>
      <c r="E8" s="35"/>
      <c r="F8" s="36"/>
      <c r="G8" s="72"/>
      <c r="H8" s="71"/>
      <c r="I8" s="73">
        <f>IF(H8=Tablas!$B$5,Tablas!$C$5,VLOOKUP(H8,Tablas!$B$5:$D$40,2,FALSE))</f>
        <v>1</v>
      </c>
      <c r="J8" s="70">
        <f>IF(I8=0,"",VLOOKUP(I8,Tablas!$C$5:$D$40,2,FALSE))</f>
        <v>0</v>
      </c>
      <c r="K8" s="37" t="str">
        <f t="shared" ref="K8:K100" si="1">IF(G8=0,"0",F8/G8)</f>
        <v>0</v>
      </c>
      <c r="L8" s="38">
        <f t="shared" ref="L8:L71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71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71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71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71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71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71" si="8">(IF($X8=7,$K8,)+IF($X8=21,$K8*3,)+IF($X8=42,$K8*6,0)+IF($X8=28,$K8*4,0)+IF($X8=14,$K8*2,))*S8</f>
        <v>0</v>
      </c>
      <c r="U8" s="42">
        <f t="shared" ref="U8:U100" si="9">SUM(+L8+M8+N8+O8+P8+R8+T8)</f>
        <v>0</v>
      </c>
      <c r="V8" s="43">
        <f t="shared" ref="V8:V100" si="10">+U8*4.345</f>
        <v>0</v>
      </c>
      <c r="W8" s="44">
        <f t="shared" ref="W8:W100" si="11">IF(V8="","",$W$4*V8)</f>
        <v>0</v>
      </c>
      <c r="X8" s="45">
        <f t="shared" ref="X8:X100" si="12">ROUND(J8/4.3452380952381,1)</f>
        <v>0</v>
      </c>
      <c r="Y8" s="46" t="s">
        <v>0</v>
      </c>
      <c r="Z8" s="39">
        <v>1</v>
      </c>
      <c r="AA8" s="47">
        <f t="shared" ref="AA8:AA100" si="13">+IF($Y8="M",$U8,IF($Y8="MT",$U8/2,IF(Y8="MN",$U8/2,IF($Y8="MTN",$U8/3,0))))*Z8</f>
        <v>0</v>
      </c>
      <c r="AB8" s="39">
        <v>1</v>
      </c>
      <c r="AC8" s="47">
        <f t="shared" ref="AC8:AC100" si="14">+IF($Y8="T",$U8,IF($Y8="MT",$U8/2,IF($Y8="TN",$U8/2,IF($Y8="MTN",$U8/3,0))))*AB8</f>
        <v>0</v>
      </c>
      <c r="AD8" s="39">
        <v>1</v>
      </c>
      <c r="AE8" s="47">
        <f t="shared" ref="AE8:AE100" si="15">+IF($Y8="N",$U8,IF($Y8="MN",$U8/2,IF($Y8="TN",$U8/2,IF($Y8="MTN",$U8/3,0))))*AD8</f>
        <v>0</v>
      </c>
      <c r="AF8" s="62">
        <v>0</v>
      </c>
      <c r="AG8" s="49">
        <f t="shared" ref="AG8" si="16">IF(AH$4=0,0,(AF8/AH$4))</f>
        <v>0</v>
      </c>
      <c r="AH8" s="50">
        <f t="shared" ref="AH8" si="17">IF(AH$4=0,0,(AG8*AG$4/12))</f>
        <v>0</v>
      </c>
      <c r="AI8" s="62">
        <v>0</v>
      </c>
      <c r="AJ8" s="49">
        <f t="shared" ref="AJ8:AJ72" si="18">IF(AK$4=0,0,(AI8/AK$4))</f>
        <v>0</v>
      </c>
      <c r="AK8" s="50">
        <f t="shared" ref="AK8:AK72" si="19">IF(AK$4=0,0,(AJ8*AJ$4/12))</f>
        <v>0</v>
      </c>
      <c r="AL8" s="62"/>
      <c r="AM8" s="49">
        <f t="shared" ref="AM8:AM72" si="20">IF(AN$4=0,0,(AL8/AN$4))</f>
        <v>0</v>
      </c>
      <c r="AN8" s="50">
        <f t="shared" ref="AN8:AN72" si="21">IF(AN$4=0,0,(AM8*AM$4/12))</f>
        <v>0</v>
      </c>
      <c r="AO8" s="62"/>
      <c r="AP8" s="49">
        <f t="shared" ref="AP8:AP72" si="22">IF(AQ$4=0,0,(AO8/AQ$4))</f>
        <v>0</v>
      </c>
      <c r="AQ8" s="50">
        <f t="shared" ref="AQ8:AQ72" si="23">IF(AQ$4=0,0,(AP8*AP$4/12))</f>
        <v>0</v>
      </c>
      <c r="AR8" s="62">
        <v>0</v>
      </c>
      <c r="AS8" s="49">
        <f t="shared" ref="AS8:AS72" si="24">IF(AT$4=0,0,(AR8/AT$4))</f>
        <v>0</v>
      </c>
      <c r="AT8" s="50">
        <f t="shared" ref="AT8:AT72" si="25">IF(AT$4=0,0,(AS8*AS$4/12))</f>
        <v>0</v>
      </c>
      <c r="AU8" s="62"/>
      <c r="AV8" s="49">
        <f t="shared" ref="AV8:AV72" si="26">IF(AW$4=0,0,(AU8/AW$4))</f>
        <v>0</v>
      </c>
      <c r="AW8" s="50">
        <f t="shared" ref="AW8:AW72" si="27">IF(AW$4=0,0,(AV8*AV$4/12))</f>
        <v>0</v>
      </c>
      <c r="AX8" s="62">
        <v>0</v>
      </c>
      <c r="AY8" s="49">
        <f t="shared" ref="AY8:AY72" si="28">IF(AZ$4=0,0,(AX8/AZ$4))</f>
        <v>0</v>
      </c>
      <c r="AZ8" s="50">
        <f t="shared" ref="AZ8:AZ72" si="29">IF(AZ$4=0,0,(AY8*AY$4/12))</f>
        <v>0</v>
      </c>
      <c r="BA8" s="51">
        <f t="shared" ref="BA8:BA100" si="30">+AH8+AK8+AN8+AQ8+AT8+AW8+AZ8</f>
        <v>0</v>
      </c>
    </row>
    <row r="9" spans="1:53">
      <c r="A9" s="32">
        <v>24</v>
      </c>
      <c r="B9" s="61"/>
      <c r="C9" s="33"/>
      <c r="D9" s="34"/>
      <c r="E9" s="35"/>
      <c r="F9" s="36"/>
      <c r="G9" s="72"/>
      <c r="H9" s="71"/>
      <c r="I9" s="73">
        <f>IF(H9=Tablas!$B$5,Tablas!$C$5,VLOOKUP(H9,Tablas!$B$5:$D$40,2,FALSE))</f>
        <v>1</v>
      </c>
      <c r="J9" s="70">
        <f>IF(I9=0,"",VLOOKUP(I9,Tablas!$C$5:$D$40,2,FALSE))</f>
        <v>0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44">
        <f t="shared" si="11"/>
        <v>0</v>
      </c>
      <c r="X9" s="45">
        <f t="shared" si="12"/>
        <v>0</v>
      </c>
      <c r="Y9" s="46" t="s">
        <v>0</v>
      </c>
      <c r="Z9" s="39">
        <v>1</v>
      </c>
      <c r="AA9" s="47">
        <f t="shared" si="13"/>
        <v>0</v>
      </c>
      <c r="AB9" s="39">
        <v>1</v>
      </c>
      <c r="AC9" s="47">
        <f t="shared" si="14"/>
        <v>0</v>
      </c>
      <c r="AD9" s="39">
        <v>1</v>
      </c>
      <c r="AE9" s="47">
        <f t="shared" si="15"/>
        <v>0</v>
      </c>
      <c r="AF9" s="62">
        <v>0</v>
      </c>
      <c r="AG9" s="49">
        <f t="shared" ref="AG9:AG72" si="31">IF(AH$4=0,0,(AF9/AH$4))</f>
        <v>0</v>
      </c>
      <c r="AH9" s="50">
        <f t="shared" ref="AH9:AH72" si="32">IF(AH$4=0,0,(AG9*AG$4/12))</f>
        <v>0</v>
      </c>
      <c r="AI9" s="62">
        <v>0</v>
      </c>
      <c r="AJ9" s="49">
        <f t="shared" si="18"/>
        <v>0</v>
      </c>
      <c r="AK9" s="50">
        <f t="shared" si="19"/>
        <v>0</v>
      </c>
      <c r="AL9" s="62"/>
      <c r="AM9" s="49">
        <f t="shared" si="20"/>
        <v>0</v>
      </c>
      <c r="AN9" s="50">
        <f t="shared" si="21"/>
        <v>0</v>
      </c>
      <c r="AO9" s="62"/>
      <c r="AP9" s="49">
        <f t="shared" si="22"/>
        <v>0</v>
      </c>
      <c r="AQ9" s="50">
        <f t="shared" si="23"/>
        <v>0</v>
      </c>
      <c r="AR9" s="62">
        <v>0</v>
      </c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62">
        <v>0</v>
      </c>
      <c r="AY9" s="49">
        <f t="shared" si="28"/>
        <v>0</v>
      </c>
      <c r="AZ9" s="50">
        <f t="shared" si="29"/>
        <v>0</v>
      </c>
      <c r="BA9" s="51">
        <f t="shared" si="30"/>
        <v>0</v>
      </c>
    </row>
    <row r="10" spans="1:53" hidden="1">
      <c r="A10" s="32"/>
      <c r="B10" s="61"/>
      <c r="C10" s="33"/>
      <c r="D10" s="34"/>
      <c r="E10" s="35"/>
      <c r="F10" s="36"/>
      <c r="G10" s="72"/>
      <c r="H10" s="71" t="s">
        <v>90</v>
      </c>
      <c r="I10" s="73">
        <f>IF(H10=Tablas!$B$5,Tablas!$C$5,VLOOKUP(H10,Tablas!$B$5:$D$40,2,FALSE))</f>
        <v>19</v>
      </c>
      <c r="J10" s="70">
        <f>IF(I10=0,"",VLOOKUP(I10,Tablas!$C$5:$D$40,2,FALSE))</f>
        <v>21.72583333333333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0.75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44">
        <f t="shared" si="11"/>
        <v>0</v>
      </c>
      <c r="X10" s="45">
        <f t="shared" si="12"/>
        <v>5</v>
      </c>
      <c r="Y10" s="46" t="s">
        <v>0</v>
      </c>
      <c r="Z10" s="39">
        <v>1</v>
      </c>
      <c r="AA10" s="47">
        <f t="shared" si="13"/>
        <v>0</v>
      </c>
      <c r="AB10" s="39">
        <v>1</v>
      </c>
      <c r="AC10" s="47">
        <f t="shared" si="14"/>
        <v>0</v>
      </c>
      <c r="AD10" s="39">
        <v>1</v>
      </c>
      <c r="AE10" s="47">
        <f t="shared" si="15"/>
        <v>0</v>
      </c>
      <c r="AF10" s="62"/>
      <c r="AG10" s="49">
        <f t="shared" si="31"/>
        <v>0</v>
      </c>
      <c r="AH10" s="50">
        <f t="shared" si="32"/>
        <v>0</v>
      </c>
      <c r="AI10" s="62"/>
      <c r="AJ10" s="49">
        <f t="shared" si="18"/>
        <v>0</v>
      </c>
      <c r="AK10" s="50">
        <f t="shared" si="19"/>
        <v>0</v>
      </c>
      <c r="AL10" s="62"/>
      <c r="AM10" s="49">
        <f t="shared" si="20"/>
        <v>0</v>
      </c>
      <c r="AN10" s="50">
        <f t="shared" si="21"/>
        <v>0</v>
      </c>
      <c r="AO10" s="62"/>
      <c r="AP10" s="49">
        <f t="shared" si="22"/>
        <v>0</v>
      </c>
      <c r="AQ10" s="50">
        <f t="shared" si="23"/>
        <v>0</v>
      </c>
      <c r="AR10" s="62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62"/>
      <c r="AY10" s="49">
        <f t="shared" si="28"/>
        <v>0</v>
      </c>
      <c r="AZ10" s="50">
        <f t="shared" si="29"/>
        <v>0</v>
      </c>
      <c r="BA10" s="51">
        <f t="shared" si="30"/>
        <v>0</v>
      </c>
    </row>
    <row r="11" spans="1:53" hidden="1">
      <c r="A11" s="32"/>
      <c r="B11" s="61"/>
      <c r="C11" s="33"/>
      <c r="D11" s="34"/>
      <c r="E11" s="35"/>
      <c r="F11" s="36"/>
      <c r="G11" s="72"/>
      <c r="H11" s="71" t="s">
        <v>90</v>
      </c>
      <c r="I11" s="73">
        <f>IF(H11=Tablas!$B$5,Tablas!$C$5,VLOOKUP(H11,Tablas!$B$5:$D$40,2,FALSE))</f>
        <v>19</v>
      </c>
      <c r="J11" s="70">
        <f>IF(I11=0,"",VLOOKUP(I11,Tablas!$C$5:$D$40,2,FALSE))</f>
        <v>21.72583333333333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0.75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44">
        <f t="shared" si="11"/>
        <v>0</v>
      </c>
      <c r="X11" s="45">
        <f t="shared" si="12"/>
        <v>5</v>
      </c>
      <c r="Y11" s="46" t="s">
        <v>0</v>
      </c>
      <c r="Z11" s="39">
        <v>1</v>
      </c>
      <c r="AA11" s="47">
        <f t="shared" si="13"/>
        <v>0</v>
      </c>
      <c r="AB11" s="39">
        <v>1</v>
      </c>
      <c r="AC11" s="47">
        <f t="shared" si="14"/>
        <v>0</v>
      </c>
      <c r="AD11" s="39">
        <v>1</v>
      </c>
      <c r="AE11" s="47">
        <f t="shared" si="15"/>
        <v>0</v>
      </c>
      <c r="AF11" s="62"/>
      <c r="AG11" s="49">
        <f t="shared" si="31"/>
        <v>0</v>
      </c>
      <c r="AH11" s="50">
        <f t="shared" si="32"/>
        <v>0</v>
      </c>
      <c r="AI11" s="62"/>
      <c r="AJ11" s="49">
        <f t="shared" si="18"/>
        <v>0</v>
      </c>
      <c r="AK11" s="50">
        <f t="shared" si="19"/>
        <v>0</v>
      </c>
      <c r="AL11" s="62"/>
      <c r="AM11" s="49">
        <f t="shared" si="20"/>
        <v>0</v>
      </c>
      <c r="AN11" s="50">
        <f t="shared" si="21"/>
        <v>0</v>
      </c>
      <c r="AO11" s="62"/>
      <c r="AP11" s="49">
        <f t="shared" si="22"/>
        <v>0</v>
      </c>
      <c r="AQ11" s="50">
        <f t="shared" si="23"/>
        <v>0</v>
      </c>
      <c r="AR11" s="62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62"/>
      <c r="AY11" s="49">
        <f t="shared" si="28"/>
        <v>0</v>
      </c>
      <c r="AZ11" s="50">
        <f t="shared" si="29"/>
        <v>0</v>
      </c>
      <c r="BA11" s="51">
        <f t="shared" si="30"/>
        <v>0</v>
      </c>
    </row>
    <row r="12" spans="1:53" hidden="1">
      <c r="A12" s="32"/>
      <c r="B12" s="61"/>
      <c r="C12" s="33"/>
      <c r="D12" s="34"/>
      <c r="E12" s="35"/>
      <c r="F12" s="36"/>
      <c r="G12" s="72"/>
      <c r="H12" s="71" t="s">
        <v>90</v>
      </c>
      <c r="I12" s="73">
        <f>IF(H12=Tablas!$B$5,Tablas!$C$5,VLOOKUP(H12,Tablas!$B$5:$D$40,2,FALSE))</f>
        <v>19</v>
      </c>
      <c r="J12" s="70">
        <f>IF(I12=0,"",VLOOKUP(I12,Tablas!$C$5:$D$40,2,FALSE))</f>
        <v>21.72583333333333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0.75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44">
        <f t="shared" si="11"/>
        <v>0</v>
      </c>
      <c r="X12" s="45">
        <f t="shared" si="12"/>
        <v>5</v>
      </c>
      <c r="Y12" s="46" t="s">
        <v>0</v>
      </c>
      <c r="Z12" s="39">
        <v>1</v>
      </c>
      <c r="AA12" s="47">
        <f t="shared" si="13"/>
        <v>0</v>
      </c>
      <c r="AB12" s="39">
        <v>1</v>
      </c>
      <c r="AC12" s="47">
        <f t="shared" si="14"/>
        <v>0</v>
      </c>
      <c r="AD12" s="39">
        <v>1</v>
      </c>
      <c r="AE12" s="47">
        <f t="shared" si="15"/>
        <v>0</v>
      </c>
      <c r="AF12" s="62"/>
      <c r="AG12" s="49">
        <f t="shared" si="31"/>
        <v>0</v>
      </c>
      <c r="AH12" s="50">
        <f t="shared" si="32"/>
        <v>0</v>
      </c>
      <c r="AI12" s="62"/>
      <c r="AJ12" s="49">
        <f t="shared" si="18"/>
        <v>0</v>
      </c>
      <c r="AK12" s="50">
        <f t="shared" si="19"/>
        <v>0</v>
      </c>
      <c r="AL12" s="62"/>
      <c r="AM12" s="49">
        <f t="shared" si="20"/>
        <v>0</v>
      </c>
      <c r="AN12" s="50">
        <f t="shared" si="21"/>
        <v>0</v>
      </c>
      <c r="AO12" s="62"/>
      <c r="AP12" s="49">
        <f t="shared" si="22"/>
        <v>0</v>
      </c>
      <c r="AQ12" s="50">
        <f t="shared" si="23"/>
        <v>0</v>
      </c>
      <c r="AR12" s="62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62"/>
      <c r="AY12" s="49">
        <f t="shared" si="28"/>
        <v>0</v>
      </c>
      <c r="AZ12" s="50">
        <f t="shared" si="29"/>
        <v>0</v>
      </c>
      <c r="BA12" s="51">
        <f t="shared" si="30"/>
        <v>0</v>
      </c>
    </row>
    <row r="13" spans="1:53" hidden="1">
      <c r="A13" s="32"/>
      <c r="B13" s="61"/>
      <c r="C13" s="33"/>
      <c r="D13" s="34"/>
      <c r="E13" s="35"/>
      <c r="F13" s="36"/>
      <c r="G13" s="72"/>
      <c r="H13" s="71" t="s">
        <v>90</v>
      </c>
      <c r="I13" s="73">
        <f>IF(H13=Tablas!$B$5,Tablas!$C$5,VLOOKUP(H13,Tablas!$B$5:$D$40,2,FALSE))</f>
        <v>19</v>
      </c>
      <c r="J13" s="70">
        <f>IF(I13=0,"",VLOOKUP(I13,Tablas!$C$5:$D$40,2,FALSE))</f>
        <v>21.72583333333333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0.75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44">
        <f t="shared" si="11"/>
        <v>0</v>
      </c>
      <c r="X13" s="45">
        <f t="shared" si="12"/>
        <v>5</v>
      </c>
      <c r="Y13" s="46" t="s">
        <v>0</v>
      </c>
      <c r="Z13" s="39">
        <v>1</v>
      </c>
      <c r="AA13" s="47">
        <f t="shared" si="13"/>
        <v>0</v>
      </c>
      <c r="AB13" s="39">
        <v>1</v>
      </c>
      <c r="AC13" s="47">
        <f t="shared" si="14"/>
        <v>0</v>
      </c>
      <c r="AD13" s="39">
        <v>1</v>
      </c>
      <c r="AE13" s="47">
        <f t="shared" si="15"/>
        <v>0</v>
      </c>
      <c r="AF13" s="62"/>
      <c r="AG13" s="49">
        <f t="shared" si="31"/>
        <v>0</v>
      </c>
      <c r="AH13" s="50">
        <f t="shared" si="32"/>
        <v>0</v>
      </c>
      <c r="AI13" s="62"/>
      <c r="AJ13" s="49">
        <f t="shared" si="18"/>
        <v>0</v>
      </c>
      <c r="AK13" s="50">
        <f t="shared" si="19"/>
        <v>0</v>
      </c>
      <c r="AL13" s="62"/>
      <c r="AM13" s="49">
        <f t="shared" si="20"/>
        <v>0</v>
      </c>
      <c r="AN13" s="50">
        <f t="shared" si="21"/>
        <v>0</v>
      </c>
      <c r="AO13" s="62"/>
      <c r="AP13" s="49">
        <f t="shared" si="22"/>
        <v>0</v>
      </c>
      <c r="AQ13" s="50">
        <f t="shared" si="23"/>
        <v>0</v>
      </c>
      <c r="AR13" s="62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62"/>
      <c r="AY13" s="49">
        <f t="shared" si="28"/>
        <v>0</v>
      </c>
      <c r="AZ13" s="50">
        <f t="shared" si="29"/>
        <v>0</v>
      </c>
      <c r="BA13" s="51">
        <f t="shared" si="30"/>
        <v>0</v>
      </c>
    </row>
    <row r="14" spans="1:53" hidden="1">
      <c r="A14" s="32"/>
      <c r="B14" s="61"/>
      <c r="C14" s="33"/>
      <c r="D14" s="34"/>
      <c r="E14" s="35"/>
      <c r="F14" s="36"/>
      <c r="G14" s="72"/>
      <c r="H14" s="71" t="s">
        <v>90</v>
      </c>
      <c r="I14" s="73">
        <f>IF(H14=Tablas!$B$5,Tablas!$C$5,VLOOKUP(H14,Tablas!$B$5:$D$40,2,FALSE))</f>
        <v>19</v>
      </c>
      <c r="J14" s="70">
        <f>IF(I14=0,"",VLOOKUP(I14,Tablas!$C$5:$D$40,2,FALSE))</f>
        <v>21.72583333333333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0.75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44">
        <f t="shared" si="11"/>
        <v>0</v>
      </c>
      <c r="X14" s="45">
        <f t="shared" si="12"/>
        <v>5</v>
      </c>
      <c r="Y14" s="46" t="s">
        <v>0</v>
      </c>
      <c r="Z14" s="39">
        <v>1</v>
      </c>
      <c r="AA14" s="47">
        <f t="shared" si="13"/>
        <v>0</v>
      </c>
      <c r="AB14" s="39">
        <v>1</v>
      </c>
      <c r="AC14" s="47">
        <f t="shared" si="14"/>
        <v>0</v>
      </c>
      <c r="AD14" s="39">
        <v>1</v>
      </c>
      <c r="AE14" s="47">
        <f t="shared" si="15"/>
        <v>0</v>
      </c>
      <c r="AF14" s="62"/>
      <c r="AG14" s="49">
        <f t="shared" si="31"/>
        <v>0</v>
      </c>
      <c r="AH14" s="50">
        <f t="shared" si="32"/>
        <v>0</v>
      </c>
      <c r="AI14" s="62"/>
      <c r="AJ14" s="49">
        <f t="shared" si="18"/>
        <v>0</v>
      </c>
      <c r="AK14" s="50">
        <f t="shared" si="19"/>
        <v>0</v>
      </c>
      <c r="AL14" s="62"/>
      <c r="AM14" s="49">
        <f t="shared" si="20"/>
        <v>0</v>
      </c>
      <c r="AN14" s="50">
        <f t="shared" si="21"/>
        <v>0</v>
      </c>
      <c r="AO14" s="62"/>
      <c r="AP14" s="49">
        <f t="shared" si="22"/>
        <v>0</v>
      </c>
      <c r="AQ14" s="50">
        <f t="shared" si="23"/>
        <v>0</v>
      </c>
      <c r="AR14" s="62"/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62"/>
      <c r="AY14" s="49">
        <f t="shared" si="28"/>
        <v>0</v>
      </c>
      <c r="AZ14" s="50">
        <f t="shared" si="29"/>
        <v>0</v>
      </c>
      <c r="BA14" s="51">
        <f t="shared" si="30"/>
        <v>0</v>
      </c>
    </row>
    <row r="15" spans="1:53" hidden="1">
      <c r="A15" s="32"/>
      <c r="B15" s="61"/>
      <c r="C15" s="33"/>
      <c r="D15" s="34"/>
      <c r="E15" s="35"/>
      <c r="F15" s="36"/>
      <c r="G15" s="72"/>
      <c r="H15" s="71" t="s">
        <v>90</v>
      </c>
      <c r="I15" s="73">
        <f>IF(H15=Tablas!$B$5,Tablas!$C$5,VLOOKUP(H15,Tablas!$B$5:$D$40,2,FALSE))</f>
        <v>19</v>
      </c>
      <c r="J15" s="70">
        <f>IF(I15=0,"",VLOOKUP(I15,Tablas!$C$5:$D$40,2,FALSE))</f>
        <v>21.72583333333333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0.75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44">
        <f t="shared" si="11"/>
        <v>0</v>
      </c>
      <c r="X15" s="45">
        <f t="shared" si="12"/>
        <v>5</v>
      </c>
      <c r="Y15" s="46" t="s">
        <v>0</v>
      </c>
      <c r="Z15" s="39">
        <v>1.34</v>
      </c>
      <c r="AA15" s="47">
        <f t="shared" si="13"/>
        <v>0</v>
      </c>
      <c r="AB15" s="39">
        <v>0.66</v>
      </c>
      <c r="AC15" s="47">
        <f t="shared" si="14"/>
        <v>0</v>
      </c>
      <c r="AD15" s="39">
        <v>1</v>
      </c>
      <c r="AE15" s="47">
        <f t="shared" si="15"/>
        <v>0</v>
      </c>
      <c r="AF15" s="62"/>
      <c r="AG15" s="49">
        <f t="shared" si="31"/>
        <v>0</v>
      </c>
      <c r="AH15" s="50">
        <f t="shared" si="32"/>
        <v>0</v>
      </c>
      <c r="AI15" s="62"/>
      <c r="AJ15" s="49">
        <f t="shared" si="18"/>
        <v>0</v>
      </c>
      <c r="AK15" s="50">
        <f t="shared" si="19"/>
        <v>0</v>
      </c>
      <c r="AL15" s="62"/>
      <c r="AM15" s="49">
        <f t="shared" si="20"/>
        <v>0</v>
      </c>
      <c r="AN15" s="50">
        <f t="shared" si="21"/>
        <v>0</v>
      </c>
      <c r="AO15" s="62"/>
      <c r="AP15" s="49">
        <f t="shared" si="22"/>
        <v>0</v>
      </c>
      <c r="AQ15" s="50">
        <f t="shared" si="23"/>
        <v>0</v>
      </c>
      <c r="AR15" s="62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62"/>
      <c r="AY15" s="49">
        <f t="shared" si="28"/>
        <v>0</v>
      </c>
      <c r="AZ15" s="50">
        <f t="shared" si="29"/>
        <v>0</v>
      </c>
      <c r="BA15" s="51">
        <f t="shared" si="30"/>
        <v>0</v>
      </c>
    </row>
    <row r="16" spans="1:53" hidden="1">
      <c r="A16" s="32"/>
      <c r="B16" s="61"/>
      <c r="C16" s="33"/>
      <c r="D16" s="34"/>
      <c r="E16" s="35"/>
      <c r="F16" s="36"/>
      <c r="G16" s="72"/>
      <c r="H16" s="71" t="s">
        <v>90</v>
      </c>
      <c r="I16" s="73">
        <f>IF(H16=Tablas!$B$5,Tablas!$C$5,VLOOKUP(H16,Tablas!$B$5:$D$40,2,FALSE))</f>
        <v>19</v>
      </c>
      <c r="J16" s="70">
        <f>IF(I16=0,"",VLOOKUP(I16,Tablas!$C$5:$D$40,2,FALSE))</f>
        <v>21.72583333333333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0.75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44">
        <f t="shared" si="11"/>
        <v>0</v>
      </c>
      <c r="X16" s="45">
        <f t="shared" si="12"/>
        <v>5</v>
      </c>
      <c r="Y16" s="46" t="s">
        <v>0</v>
      </c>
      <c r="Z16" s="39">
        <v>1.34</v>
      </c>
      <c r="AA16" s="47">
        <f t="shared" si="13"/>
        <v>0</v>
      </c>
      <c r="AB16" s="39">
        <v>0.66</v>
      </c>
      <c r="AC16" s="47">
        <f t="shared" si="14"/>
        <v>0</v>
      </c>
      <c r="AD16" s="39">
        <v>1</v>
      </c>
      <c r="AE16" s="47">
        <f t="shared" si="15"/>
        <v>0</v>
      </c>
      <c r="AF16" s="62"/>
      <c r="AG16" s="49">
        <f t="shared" si="31"/>
        <v>0</v>
      </c>
      <c r="AH16" s="50">
        <f t="shared" si="32"/>
        <v>0</v>
      </c>
      <c r="AI16" s="62"/>
      <c r="AJ16" s="49">
        <f t="shared" si="18"/>
        <v>0</v>
      </c>
      <c r="AK16" s="50">
        <f t="shared" si="19"/>
        <v>0</v>
      </c>
      <c r="AL16" s="62"/>
      <c r="AM16" s="49">
        <f t="shared" si="20"/>
        <v>0</v>
      </c>
      <c r="AN16" s="50">
        <f t="shared" si="21"/>
        <v>0</v>
      </c>
      <c r="AO16" s="62"/>
      <c r="AP16" s="49">
        <f t="shared" si="22"/>
        <v>0</v>
      </c>
      <c r="AQ16" s="50">
        <f t="shared" si="23"/>
        <v>0</v>
      </c>
      <c r="AR16" s="62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62"/>
      <c r="AY16" s="49">
        <f t="shared" si="28"/>
        <v>0</v>
      </c>
      <c r="AZ16" s="50">
        <f t="shared" si="29"/>
        <v>0</v>
      </c>
      <c r="BA16" s="51">
        <f t="shared" si="30"/>
        <v>0</v>
      </c>
    </row>
    <row r="17" spans="1:53" hidden="1">
      <c r="A17" s="32"/>
      <c r="B17" s="61"/>
      <c r="C17" s="33"/>
      <c r="D17" s="34"/>
      <c r="E17" s="35"/>
      <c r="F17" s="36"/>
      <c r="G17" s="72"/>
      <c r="H17" s="71" t="s">
        <v>90</v>
      </c>
      <c r="I17" s="73">
        <f>IF(H17=Tablas!$B$5,Tablas!$C$5,VLOOKUP(H17,Tablas!$B$5:$D$40,2,FALSE))</f>
        <v>19</v>
      </c>
      <c r="J17" s="70">
        <f>IF(I17=0,"",VLOOKUP(I17,Tablas!$C$5:$D$40,2,FALSE))</f>
        <v>21.72583333333333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0.75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44">
        <f t="shared" si="11"/>
        <v>0</v>
      </c>
      <c r="X17" s="45">
        <f t="shared" si="12"/>
        <v>5</v>
      </c>
      <c r="Y17" s="46" t="s">
        <v>0</v>
      </c>
      <c r="Z17" s="39">
        <v>1.34</v>
      </c>
      <c r="AA17" s="47">
        <f t="shared" si="13"/>
        <v>0</v>
      </c>
      <c r="AB17" s="39">
        <v>0.66</v>
      </c>
      <c r="AC17" s="47">
        <f t="shared" si="14"/>
        <v>0</v>
      </c>
      <c r="AD17" s="39">
        <v>1</v>
      </c>
      <c r="AE17" s="47">
        <f t="shared" si="15"/>
        <v>0</v>
      </c>
      <c r="AF17" s="62"/>
      <c r="AG17" s="49">
        <f t="shared" si="31"/>
        <v>0</v>
      </c>
      <c r="AH17" s="50">
        <f t="shared" si="32"/>
        <v>0</v>
      </c>
      <c r="AI17" s="62"/>
      <c r="AJ17" s="49">
        <f t="shared" si="18"/>
        <v>0</v>
      </c>
      <c r="AK17" s="50">
        <f t="shared" si="19"/>
        <v>0</v>
      </c>
      <c r="AL17" s="62"/>
      <c r="AM17" s="49">
        <f t="shared" si="20"/>
        <v>0</v>
      </c>
      <c r="AN17" s="50">
        <f t="shared" si="21"/>
        <v>0</v>
      </c>
      <c r="AO17" s="62"/>
      <c r="AP17" s="49">
        <f t="shared" si="22"/>
        <v>0</v>
      </c>
      <c r="AQ17" s="50">
        <f t="shared" si="23"/>
        <v>0</v>
      </c>
      <c r="AR17" s="62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62"/>
      <c r="AY17" s="49">
        <f t="shared" si="28"/>
        <v>0</v>
      </c>
      <c r="AZ17" s="50">
        <f t="shared" si="29"/>
        <v>0</v>
      </c>
      <c r="BA17" s="51">
        <f t="shared" si="30"/>
        <v>0</v>
      </c>
    </row>
    <row r="18" spans="1:53" hidden="1">
      <c r="A18" s="32"/>
      <c r="B18" s="61"/>
      <c r="C18" s="33"/>
      <c r="D18" s="34"/>
      <c r="E18" s="35"/>
      <c r="F18" s="36"/>
      <c r="G18" s="72"/>
      <c r="H18" s="71" t="s">
        <v>90</v>
      </c>
      <c r="I18" s="73">
        <f>IF(H18=Tablas!$B$5,Tablas!$C$5,VLOOKUP(H18,Tablas!$B$5:$D$40,2,FALSE))</f>
        <v>19</v>
      </c>
      <c r="J18" s="70">
        <f>IF(I18=0,"",VLOOKUP(I18,Tablas!$C$5:$D$40,2,FALSE))</f>
        <v>21.72583333333333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0.75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44">
        <f t="shared" si="11"/>
        <v>0</v>
      </c>
      <c r="X18" s="45">
        <f t="shared" si="12"/>
        <v>5</v>
      </c>
      <c r="Y18" s="46" t="s">
        <v>0</v>
      </c>
      <c r="Z18" s="39">
        <v>1</v>
      </c>
      <c r="AA18" s="47">
        <f t="shared" si="13"/>
        <v>0</v>
      </c>
      <c r="AB18" s="39">
        <v>1</v>
      </c>
      <c r="AC18" s="47">
        <f t="shared" si="14"/>
        <v>0</v>
      </c>
      <c r="AD18" s="39">
        <v>1</v>
      </c>
      <c r="AE18" s="47">
        <f t="shared" si="15"/>
        <v>0</v>
      </c>
      <c r="AF18" s="62"/>
      <c r="AG18" s="49">
        <f t="shared" si="31"/>
        <v>0</v>
      </c>
      <c r="AH18" s="50">
        <f t="shared" si="32"/>
        <v>0</v>
      </c>
      <c r="AI18" s="62"/>
      <c r="AJ18" s="49">
        <f t="shared" si="18"/>
        <v>0</v>
      </c>
      <c r="AK18" s="50">
        <f t="shared" si="19"/>
        <v>0</v>
      </c>
      <c r="AL18" s="62"/>
      <c r="AM18" s="49">
        <f t="shared" si="20"/>
        <v>0</v>
      </c>
      <c r="AN18" s="50">
        <f t="shared" si="21"/>
        <v>0</v>
      </c>
      <c r="AO18" s="62"/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/>
      <c r="AY18" s="49">
        <f t="shared" si="28"/>
        <v>0</v>
      </c>
      <c r="AZ18" s="50">
        <f t="shared" si="29"/>
        <v>0</v>
      </c>
      <c r="BA18" s="51">
        <f t="shared" si="30"/>
        <v>0</v>
      </c>
    </row>
    <row r="19" spans="1:53" hidden="1">
      <c r="A19" s="32"/>
      <c r="B19" s="61"/>
      <c r="C19" s="33"/>
      <c r="D19" s="34"/>
      <c r="E19" s="35"/>
      <c r="F19" s="36"/>
      <c r="G19" s="72"/>
      <c r="H19" s="71" t="s">
        <v>90</v>
      </c>
      <c r="I19" s="73">
        <f>IF(H19=Tablas!$B$5,Tablas!$C$5,VLOOKUP(H19,Tablas!$B$5:$D$40,2,FALSE))</f>
        <v>19</v>
      </c>
      <c r="J19" s="70">
        <f>IF(I19=0,"",VLOOKUP(I19,Tablas!$C$5:$D$40,2,FALSE))</f>
        <v>21.72583333333333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0.75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44">
        <f t="shared" si="11"/>
        <v>0</v>
      </c>
      <c r="X19" s="45">
        <f t="shared" si="12"/>
        <v>5</v>
      </c>
      <c r="Y19" s="46" t="s">
        <v>0</v>
      </c>
      <c r="Z19" s="39">
        <v>1</v>
      </c>
      <c r="AA19" s="47">
        <f t="shared" si="13"/>
        <v>0</v>
      </c>
      <c r="AB19" s="39">
        <v>1</v>
      </c>
      <c r="AC19" s="47">
        <f t="shared" si="14"/>
        <v>0</v>
      </c>
      <c r="AD19" s="39">
        <v>1</v>
      </c>
      <c r="AE19" s="47">
        <f t="shared" si="15"/>
        <v>0</v>
      </c>
      <c r="AF19" s="62"/>
      <c r="AG19" s="49">
        <f t="shared" si="31"/>
        <v>0</v>
      </c>
      <c r="AH19" s="50">
        <f t="shared" si="32"/>
        <v>0</v>
      </c>
      <c r="AI19" s="62"/>
      <c r="AJ19" s="49">
        <f t="shared" si="18"/>
        <v>0</v>
      </c>
      <c r="AK19" s="50">
        <f t="shared" si="19"/>
        <v>0</v>
      </c>
      <c r="AL19" s="62"/>
      <c r="AM19" s="49">
        <f t="shared" si="20"/>
        <v>0</v>
      </c>
      <c r="AN19" s="50">
        <f t="shared" si="21"/>
        <v>0</v>
      </c>
      <c r="AO19" s="62"/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/>
      <c r="AY19" s="49">
        <f t="shared" si="28"/>
        <v>0</v>
      </c>
      <c r="AZ19" s="50">
        <f t="shared" si="29"/>
        <v>0</v>
      </c>
      <c r="BA19" s="51">
        <f t="shared" si="30"/>
        <v>0</v>
      </c>
    </row>
    <row r="20" spans="1:53" hidden="1">
      <c r="A20" s="32"/>
      <c r="B20" s="61"/>
      <c r="C20" s="33"/>
      <c r="D20" s="34"/>
      <c r="E20" s="35"/>
      <c r="F20" s="36"/>
      <c r="G20" s="72"/>
      <c r="H20" s="71" t="s">
        <v>90</v>
      </c>
      <c r="I20" s="73">
        <f>IF(H20=Tablas!$B$5,Tablas!$C$5,VLOOKUP(H20,Tablas!$B$5:$D$40,2,FALSE))</f>
        <v>19</v>
      </c>
      <c r="J20" s="70">
        <f>IF(I20=0,"",VLOOKUP(I20,Tablas!$C$5:$D$40,2,FALSE))</f>
        <v>21.72583333333333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0.75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44">
        <f t="shared" si="11"/>
        <v>0</v>
      </c>
      <c r="X20" s="45">
        <f t="shared" si="12"/>
        <v>5</v>
      </c>
      <c r="Y20" s="46" t="s">
        <v>0</v>
      </c>
      <c r="Z20" s="39">
        <v>1</v>
      </c>
      <c r="AA20" s="47">
        <f t="shared" si="13"/>
        <v>0</v>
      </c>
      <c r="AB20" s="39">
        <v>1</v>
      </c>
      <c r="AC20" s="47">
        <f t="shared" si="14"/>
        <v>0</v>
      </c>
      <c r="AD20" s="39">
        <v>1</v>
      </c>
      <c r="AE20" s="47">
        <f t="shared" si="15"/>
        <v>0</v>
      </c>
      <c r="AF20" s="62"/>
      <c r="AG20" s="49">
        <f t="shared" si="31"/>
        <v>0</v>
      </c>
      <c r="AH20" s="50">
        <f t="shared" si="32"/>
        <v>0</v>
      </c>
      <c r="AI20" s="62"/>
      <c r="AJ20" s="49">
        <f t="shared" si="18"/>
        <v>0</v>
      </c>
      <c r="AK20" s="50">
        <f t="shared" si="19"/>
        <v>0</v>
      </c>
      <c r="AL20" s="62"/>
      <c r="AM20" s="49">
        <f t="shared" si="20"/>
        <v>0</v>
      </c>
      <c r="AN20" s="50">
        <f t="shared" si="21"/>
        <v>0</v>
      </c>
      <c r="AO20" s="62"/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/>
      <c r="AY20" s="49">
        <f t="shared" si="28"/>
        <v>0</v>
      </c>
      <c r="AZ20" s="50">
        <f t="shared" si="29"/>
        <v>0</v>
      </c>
      <c r="BA20" s="51">
        <f t="shared" si="30"/>
        <v>0</v>
      </c>
    </row>
    <row r="21" spans="1:53" hidden="1">
      <c r="A21" s="32"/>
      <c r="B21" s="61"/>
      <c r="C21" s="33"/>
      <c r="D21" s="34"/>
      <c r="E21" s="35"/>
      <c r="F21" s="36"/>
      <c r="G21" s="72"/>
      <c r="H21" s="71" t="s">
        <v>90</v>
      </c>
      <c r="I21" s="73">
        <f>IF(H21=Tablas!$B$5,Tablas!$C$5,VLOOKUP(H21,Tablas!$B$5:$D$40,2,FALSE))</f>
        <v>19</v>
      </c>
      <c r="J21" s="70">
        <f>IF(I21=0,"",VLOOKUP(I21,Tablas!$C$5:$D$40,2,FALSE))</f>
        <v>21.72583333333333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0.75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44">
        <f t="shared" si="11"/>
        <v>0</v>
      </c>
      <c r="X21" s="45">
        <f t="shared" si="12"/>
        <v>5</v>
      </c>
      <c r="Y21" s="46" t="s">
        <v>0</v>
      </c>
      <c r="Z21" s="39">
        <v>1</v>
      </c>
      <c r="AA21" s="47">
        <f t="shared" si="13"/>
        <v>0</v>
      </c>
      <c r="AB21" s="39">
        <v>1</v>
      </c>
      <c r="AC21" s="47">
        <f t="shared" si="14"/>
        <v>0</v>
      </c>
      <c r="AD21" s="39">
        <v>1</v>
      </c>
      <c r="AE21" s="47">
        <f t="shared" si="15"/>
        <v>0</v>
      </c>
      <c r="AF21" s="62"/>
      <c r="AG21" s="49">
        <f t="shared" si="31"/>
        <v>0</v>
      </c>
      <c r="AH21" s="50">
        <f t="shared" si="32"/>
        <v>0</v>
      </c>
      <c r="AI21" s="62"/>
      <c r="AJ21" s="49">
        <f t="shared" si="18"/>
        <v>0</v>
      </c>
      <c r="AK21" s="50">
        <f t="shared" si="19"/>
        <v>0</v>
      </c>
      <c r="AL21" s="62"/>
      <c r="AM21" s="49">
        <f t="shared" si="20"/>
        <v>0</v>
      </c>
      <c r="AN21" s="50">
        <f t="shared" si="21"/>
        <v>0</v>
      </c>
      <c r="AO21" s="62"/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/>
      <c r="AY21" s="49">
        <f t="shared" si="28"/>
        <v>0</v>
      </c>
      <c r="AZ21" s="50">
        <f t="shared" si="29"/>
        <v>0</v>
      </c>
      <c r="BA21" s="51">
        <f t="shared" si="30"/>
        <v>0</v>
      </c>
    </row>
    <row r="22" spans="1:53" hidden="1">
      <c r="A22" s="32"/>
      <c r="B22" s="61"/>
      <c r="C22" s="33"/>
      <c r="D22" s="34"/>
      <c r="E22" s="35"/>
      <c r="F22" s="36"/>
      <c r="G22" s="72"/>
      <c r="H22" s="71" t="s">
        <v>90</v>
      </c>
      <c r="I22" s="73">
        <f>IF(H22=Tablas!$B$5,Tablas!$C$5,VLOOKUP(H22,Tablas!$B$5:$D$40,2,FALSE))</f>
        <v>19</v>
      </c>
      <c r="J22" s="70">
        <f>IF(I22=0,"",VLOOKUP(I22,Tablas!$C$5:$D$40,2,FALSE))</f>
        <v>21.72583333333333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0.75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44">
        <f t="shared" si="11"/>
        <v>0</v>
      </c>
      <c r="X22" s="45">
        <f t="shared" si="12"/>
        <v>5</v>
      </c>
      <c r="Y22" s="46" t="s">
        <v>0</v>
      </c>
      <c r="Z22" s="39">
        <v>1.34</v>
      </c>
      <c r="AA22" s="47">
        <f t="shared" si="13"/>
        <v>0</v>
      </c>
      <c r="AB22" s="39">
        <v>0.66</v>
      </c>
      <c r="AC22" s="47">
        <f t="shared" si="14"/>
        <v>0</v>
      </c>
      <c r="AD22" s="39">
        <v>1</v>
      </c>
      <c r="AE22" s="47">
        <f t="shared" si="15"/>
        <v>0</v>
      </c>
      <c r="AF22" s="62"/>
      <c r="AG22" s="49">
        <f t="shared" si="31"/>
        <v>0</v>
      </c>
      <c r="AH22" s="50">
        <f t="shared" si="32"/>
        <v>0</v>
      </c>
      <c r="AI22" s="62"/>
      <c r="AJ22" s="49">
        <f t="shared" si="18"/>
        <v>0</v>
      </c>
      <c r="AK22" s="50">
        <f t="shared" si="19"/>
        <v>0</v>
      </c>
      <c r="AL22" s="62"/>
      <c r="AM22" s="49">
        <f t="shared" si="20"/>
        <v>0</v>
      </c>
      <c r="AN22" s="50">
        <f t="shared" si="21"/>
        <v>0</v>
      </c>
      <c r="AO22" s="62"/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/>
      <c r="AY22" s="49">
        <f t="shared" si="28"/>
        <v>0</v>
      </c>
      <c r="AZ22" s="50">
        <f t="shared" si="29"/>
        <v>0</v>
      </c>
      <c r="BA22" s="51">
        <f t="shared" si="30"/>
        <v>0</v>
      </c>
    </row>
    <row r="23" spans="1:53" hidden="1">
      <c r="A23" s="32"/>
      <c r="B23" s="61"/>
      <c r="C23" s="33"/>
      <c r="D23" s="34"/>
      <c r="E23" s="35"/>
      <c r="F23" s="36"/>
      <c r="G23" s="72"/>
      <c r="H23" s="71" t="s">
        <v>90</v>
      </c>
      <c r="I23" s="73">
        <f>IF(H23=Tablas!$B$5,Tablas!$C$5,VLOOKUP(H23,Tablas!$B$5:$D$40,2,FALSE))</f>
        <v>19</v>
      </c>
      <c r="J23" s="70">
        <f>IF(I23=0,"",VLOOKUP(I23,Tablas!$C$5:$D$40,2,FALSE))</f>
        <v>21.72583333333333</v>
      </c>
      <c r="K23" s="37" t="str">
        <f t="shared" si="1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0.75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44">
        <f t="shared" si="11"/>
        <v>0</v>
      </c>
      <c r="X23" s="45">
        <f t="shared" si="12"/>
        <v>5</v>
      </c>
      <c r="Y23" s="46" t="s">
        <v>0</v>
      </c>
      <c r="Z23" s="39">
        <v>1.34</v>
      </c>
      <c r="AA23" s="47">
        <f t="shared" si="13"/>
        <v>0</v>
      </c>
      <c r="AB23" s="39">
        <v>0.66</v>
      </c>
      <c r="AC23" s="47">
        <f t="shared" si="14"/>
        <v>0</v>
      </c>
      <c r="AD23" s="39">
        <v>1</v>
      </c>
      <c r="AE23" s="47">
        <f t="shared" si="15"/>
        <v>0</v>
      </c>
      <c r="AF23" s="62"/>
      <c r="AG23" s="49">
        <f t="shared" si="31"/>
        <v>0</v>
      </c>
      <c r="AH23" s="50">
        <f t="shared" si="32"/>
        <v>0</v>
      </c>
      <c r="AI23" s="62"/>
      <c r="AJ23" s="49">
        <f t="shared" si="18"/>
        <v>0</v>
      </c>
      <c r="AK23" s="50">
        <f t="shared" si="19"/>
        <v>0</v>
      </c>
      <c r="AL23" s="62"/>
      <c r="AM23" s="49">
        <f t="shared" si="20"/>
        <v>0</v>
      </c>
      <c r="AN23" s="50">
        <f t="shared" si="21"/>
        <v>0</v>
      </c>
      <c r="AO23" s="62"/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/>
      <c r="AY23" s="49">
        <f t="shared" si="28"/>
        <v>0</v>
      </c>
      <c r="AZ23" s="50">
        <f t="shared" si="29"/>
        <v>0</v>
      </c>
      <c r="BA23" s="51">
        <f t="shared" si="30"/>
        <v>0</v>
      </c>
    </row>
    <row r="24" spans="1:53" hidden="1">
      <c r="A24" s="32"/>
      <c r="B24" s="61"/>
      <c r="C24" s="33"/>
      <c r="D24" s="34"/>
      <c r="E24" s="35"/>
      <c r="F24" s="36"/>
      <c r="G24" s="72"/>
      <c r="H24" s="71" t="s">
        <v>90</v>
      </c>
      <c r="I24" s="73">
        <f>IF(H24=Tablas!$B$5,Tablas!$C$5,VLOOKUP(H24,Tablas!$B$5:$D$40,2,FALSE))</f>
        <v>19</v>
      </c>
      <c r="J24" s="70">
        <f>IF(I24=0,"",VLOOKUP(I24,Tablas!$C$5:$D$40,2,FALSE))</f>
        <v>21.72583333333333</v>
      </c>
      <c r="K24" s="37" t="str">
        <f t="shared" si="1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0.75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44">
        <f t="shared" si="11"/>
        <v>0</v>
      </c>
      <c r="X24" s="45">
        <f t="shared" si="12"/>
        <v>5</v>
      </c>
      <c r="Y24" s="46" t="s">
        <v>0</v>
      </c>
      <c r="Z24" s="39">
        <v>1</v>
      </c>
      <c r="AA24" s="47">
        <f t="shared" si="13"/>
        <v>0</v>
      </c>
      <c r="AB24" s="39">
        <v>1</v>
      </c>
      <c r="AC24" s="47">
        <f t="shared" si="14"/>
        <v>0</v>
      </c>
      <c r="AD24" s="39">
        <v>1</v>
      </c>
      <c r="AE24" s="47">
        <f t="shared" si="15"/>
        <v>0</v>
      </c>
      <c r="AF24" s="62"/>
      <c r="AG24" s="49">
        <f t="shared" si="31"/>
        <v>0</v>
      </c>
      <c r="AH24" s="50">
        <f t="shared" si="32"/>
        <v>0</v>
      </c>
      <c r="AI24" s="62"/>
      <c r="AJ24" s="49">
        <f t="shared" si="18"/>
        <v>0</v>
      </c>
      <c r="AK24" s="50">
        <f t="shared" si="19"/>
        <v>0</v>
      </c>
      <c r="AL24" s="62"/>
      <c r="AM24" s="49">
        <f t="shared" si="20"/>
        <v>0</v>
      </c>
      <c r="AN24" s="50">
        <f t="shared" si="21"/>
        <v>0</v>
      </c>
      <c r="AO24" s="62"/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/>
      <c r="AY24" s="49">
        <f t="shared" si="28"/>
        <v>0</v>
      </c>
      <c r="AZ24" s="50">
        <f t="shared" si="29"/>
        <v>0</v>
      </c>
      <c r="BA24" s="51">
        <f t="shared" si="30"/>
        <v>0</v>
      </c>
    </row>
    <row r="25" spans="1:53" hidden="1">
      <c r="A25" s="32"/>
      <c r="B25" s="61"/>
      <c r="C25" s="33"/>
      <c r="D25" s="34"/>
      <c r="E25" s="35"/>
      <c r="F25" s="36"/>
      <c r="G25" s="72"/>
      <c r="H25" s="71" t="s">
        <v>90</v>
      </c>
      <c r="I25" s="73">
        <f>IF(H25=Tablas!$B$5,Tablas!$C$5,VLOOKUP(H25,Tablas!$B$5:$D$40,2,FALSE))</f>
        <v>19</v>
      </c>
      <c r="J25" s="70">
        <f>IF(I25=0,"",VLOOKUP(I25,Tablas!$C$5:$D$40,2,FALSE))</f>
        <v>21.72583333333333</v>
      </c>
      <c r="K25" s="37" t="str">
        <f t="shared" si="1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0.75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44">
        <f t="shared" si="11"/>
        <v>0</v>
      </c>
      <c r="X25" s="45">
        <f t="shared" si="12"/>
        <v>5</v>
      </c>
      <c r="Y25" s="46" t="s">
        <v>0</v>
      </c>
      <c r="Z25" s="39">
        <v>1</v>
      </c>
      <c r="AA25" s="47">
        <f t="shared" si="13"/>
        <v>0</v>
      </c>
      <c r="AB25" s="39">
        <v>1</v>
      </c>
      <c r="AC25" s="47">
        <f t="shared" si="14"/>
        <v>0</v>
      </c>
      <c r="AD25" s="39">
        <v>1</v>
      </c>
      <c r="AE25" s="47">
        <f t="shared" si="15"/>
        <v>0</v>
      </c>
      <c r="AF25" s="62"/>
      <c r="AG25" s="49">
        <f t="shared" si="31"/>
        <v>0</v>
      </c>
      <c r="AH25" s="50">
        <f t="shared" si="32"/>
        <v>0</v>
      </c>
      <c r="AI25" s="62"/>
      <c r="AJ25" s="49">
        <f t="shared" si="18"/>
        <v>0</v>
      </c>
      <c r="AK25" s="50">
        <f t="shared" si="19"/>
        <v>0</v>
      </c>
      <c r="AL25" s="62"/>
      <c r="AM25" s="49">
        <f t="shared" si="20"/>
        <v>0</v>
      </c>
      <c r="AN25" s="50">
        <f t="shared" si="21"/>
        <v>0</v>
      </c>
      <c r="AO25" s="62"/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/>
      <c r="AY25" s="49">
        <f t="shared" si="28"/>
        <v>0</v>
      </c>
      <c r="AZ25" s="50">
        <f t="shared" si="29"/>
        <v>0</v>
      </c>
      <c r="BA25" s="51">
        <f t="shared" si="30"/>
        <v>0</v>
      </c>
    </row>
    <row r="26" spans="1:53" hidden="1">
      <c r="A26" s="32"/>
      <c r="B26" s="61"/>
      <c r="C26" s="33"/>
      <c r="D26" s="34"/>
      <c r="E26" s="35"/>
      <c r="F26" s="36"/>
      <c r="G26" s="72"/>
      <c r="H26" s="71" t="s">
        <v>90</v>
      </c>
      <c r="I26" s="73">
        <f>IF(H26=Tablas!$B$5,Tablas!$C$5,VLOOKUP(H26,Tablas!$B$5:$D$40,2,FALSE))</f>
        <v>19</v>
      </c>
      <c r="J26" s="70">
        <f>IF(I26=0,"",VLOOKUP(I26,Tablas!$C$5:$D$40,2,FALSE))</f>
        <v>21.72583333333333</v>
      </c>
      <c r="K26" s="37" t="str">
        <f t="shared" si="1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0.75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44">
        <f t="shared" si="11"/>
        <v>0</v>
      </c>
      <c r="X26" s="45">
        <f t="shared" si="12"/>
        <v>5</v>
      </c>
      <c r="Y26" s="46" t="s">
        <v>0</v>
      </c>
      <c r="Z26" s="39">
        <v>1</v>
      </c>
      <c r="AA26" s="47">
        <f t="shared" si="13"/>
        <v>0</v>
      </c>
      <c r="AB26" s="39">
        <v>1</v>
      </c>
      <c r="AC26" s="47">
        <f t="shared" si="14"/>
        <v>0</v>
      </c>
      <c r="AD26" s="39">
        <v>1</v>
      </c>
      <c r="AE26" s="47">
        <f t="shared" si="15"/>
        <v>0</v>
      </c>
      <c r="AF26" s="62"/>
      <c r="AG26" s="49">
        <f t="shared" si="31"/>
        <v>0</v>
      </c>
      <c r="AH26" s="50">
        <f t="shared" si="32"/>
        <v>0</v>
      </c>
      <c r="AI26" s="62"/>
      <c r="AJ26" s="49">
        <f t="shared" si="18"/>
        <v>0</v>
      </c>
      <c r="AK26" s="50">
        <f t="shared" si="19"/>
        <v>0</v>
      </c>
      <c r="AL26" s="62"/>
      <c r="AM26" s="49">
        <f t="shared" si="20"/>
        <v>0</v>
      </c>
      <c r="AN26" s="50">
        <f t="shared" si="21"/>
        <v>0</v>
      </c>
      <c r="AO26" s="62"/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/>
      <c r="AY26" s="49">
        <f t="shared" si="28"/>
        <v>0</v>
      </c>
      <c r="AZ26" s="50">
        <f t="shared" si="29"/>
        <v>0</v>
      </c>
      <c r="BA26" s="51">
        <f t="shared" si="30"/>
        <v>0</v>
      </c>
    </row>
    <row r="27" spans="1:53" hidden="1">
      <c r="A27" s="32"/>
      <c r="B27" s="61"/>
      <c r="C27" s="33"/>
      <c r="D27" s="34"/>
      <c r="E27" s="35"/>
      <c r="F27" s="36"/>
      <c r="G27" s="72"/>
      <c r="H27" s="71" t="s">
        <v>90</v>
      </c>
      <c r="I27" s="73">
        <f>IF(H27=Tablas!$B$5,Tablas!$C$5,VLOOKUP(H27,Tablas!$B$5:$D$40,2,FALSE))</f>
        <v>19</v>
      </c>
      <c r="J27" s="70">
        <f>IF(I27=0,"",VLOOKUP(I27,Tablas!$C$5:$D$40,2,FALSE))</f>
        <v>21.72583333333333</v>
      </c>
      <c r="K27" s="37" t="str">
        <f t="shared" si="1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0.75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44">
        <f t="shared" si="11"/>
        <v>0</v>
      </c>
      <c r="X27" s="45">
        <f t="shared" si="12"/>
        <v>5</v>
      </c>
      <c r="Y27" s="46" t="s">
        <v>0</v>
      </c>
      <c r="Z27" s="39">
        <v>1</v>
      </c>
      <c r="AA27" s="47">
        <f t="shared" si="13"/>
        <v>0</v>
      </c>
      <c r="AB27" s="39">
        <v>1</v>
      </c>
      <c r="AC27" s="47">
        <f t="shared" si="14"/>
        <v>0</v>
      </c>
      <c r="AD27" s="39">
        <v>1</v>
      </c>
      <c r="AE27" s="47">
        <f t="shared" si="15"/>
        <v>0</v>
      </c>
      <c r="AF27" s="62"/>
      <c r="AG27" s="49">
        <f t="shared" si="31"/>
        <v>0</v>
      </c>
      <c r="AH27" s="50">
        <f t="shared" si="32"/>
        <v>0</v>
      </c>
      <c r="AI27" s="62"/>
      <c r="AJ27" s="49">
        <f t="shared" si="18"/>
        <v>0</v>
      </c>
      <c r="AK27" s="50">
        <f t="shared" si="19"/>
        <v>0</v>
      </c>
      <c r="AL27" s="62"/>
      <c r="AM27" s="49">
        <f t="shared" si="20"/>
        <v>0</v>
      </c>
      <c r="AN27" s="50">
        <f t="shared" si="21"/>
        <v>0</v>
      </c>
      <c r="AO27" s="62"/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/>
      <c r="AY27" s="49">
        <f t="shared" si="28"/>
        <v>0</v>
      </c>
      <c r="AZ27" s="50">
        <f t="shared" si="29"/>
        <v>0</v>
      </c>
      <c r="BA27" s="51">
        <f t="shared" si="30"/>
        <v>0</v>
      </c>
    </row>
    <row r="28" spans="1:53" hidden="1">
      <c r="A28" s="32"/>
      <c r="B28" s="61"/>
      <c r="C28" s="33"/>
      <c r="D28" s="34"/>
      <c r="E28" s="35"/>
      <c r="F28" s="36"/>
      <c r="G28" s="72"/>
      <c r="H28" s="71" t="s">
        <v>90</v>
      </c>
      <c r="I28" s="73">
        <f>IF(H28=Tablas!$B$5,Tablas!$C$5,VLOOKUP(H28,Tablas!$B$5:$D$40,2,FALSE))</f>
        <v>19</v>
      </c>
      <c r="J28" s="70">
        <f>IF(I28=0,"",VLOOKUP(I28,Tablas!$C$5:$D$40,2,FALSE))</f>
        <v>21.72583333333333</v>
      </c>
      <c r="K28" s="37" t="str">
        <f t="shared" si="1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0.75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44">
        <f t="shared" si="11"/>
        <v>0</v>
      </c>
      <c r="X28" s="45">
        <f t="shared" si="12"/>
        <v>5</v>
      </c>
      <c r="Y28" s="46" t="s">
        <v>0</v>
      </c>
      <c r="Z28" s="39">
        <v>1</v>
      </c>
      <c r="AA28" s="47">
        <f t="shared" si="13"/>
        <v>0</v>
      </c>
      <c r="AB28" s="39">
        <v>1</v>
      </c>
      <c r="AC28" s="47">
        <f t="shared" si="14"/>
        <v>0</v>
      </c>
      <c r="AD28" s="39">
        <v>1</v>
      </c>
      <c r="AE28" s="47">
        <f t="shared" si="15"/>
        <v>0</v>
      </c>
      <c r="AF28" s="62"/>
      <c r="AG28" s="49">
        <f t="shared" si="31"/>
        <v>0</v>
      </c>
      <c r="AH28" s="50">
        <f t="shared" si="32"/>
        <v>0</v>
      </c>
      <c r="AI28" s="62"/>
      <c r="AJ28" s="49">
        <f t="shared" si="18"/>
        <v>0</v>
      </c>
      <c r="AK28" s="50">
        <f t="shared" si="19"/>
        <v>0</v>
      </c>
      <c r="AL28" s="62"/>
      <c r="AM28" s="49">
        <f t="shared" si="20"/>
        <v>0</v>
      </c>
      <c r="AN28" s="50">
        <f t="shared" si="21"/>
        <v>0</v>
      </c>
      <c r="AO28" s="62"/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/>
      <c r="AY28" s="49">
        <f t="shared" si="28"/>
        <v>0</v>
      </c>
      <c r="AZ28" s="50">
        <f t="shared" si="29"/>
        <v>0</v>
      </c>
      <c r="BA28" s="51">
        <f t="shared" si="30"/>
        <v>0</v>
      </c>
    </row>
    <row r="29" spans="1:53" hidden="1">
      <c r="A29" s="32"/>
      <c r="B29" s="61"/>
      <c r="C29" s="33"/>
      <c r="D29" s="34"/>
      <c r="E29" s="35"/>
      <c r="F29" s="36"/>
      <c r="G29" s="72"/>
      <c r="H29" s="71" t="s">
        <v>90</v>
      </c>
      <c r="I29" s="73">
        <f>IF(H29=Tablas!$B$5,Tablas!$C$5,VLOOKUP(H29,Tablas!$B$5:$D$40,2,FALSE))</f>
        <v>19</v>
      </c>
      <c r="J29" s="70">
        <f>IF(I29=0,"",VLOOKUP(I29,Tablas!$C$5:$D$40,2,FALSE))</f>
        <v>21.72583333333333</v>
      </c>
      <c r="K29" s="37" t="str">
        <f t="shared" si="1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0.75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9"/>
        <v>0</v>
      </c>
      <c r="V29" s="43">
        <f t="shared" si="10"/>
        <v>0</v>
      </c>
      <c r="W29" s="44">
        <f t="shared" si="11"/>
        <v>0</v>
      </c>
      <c r="X29" s="45">
        <f t="shared" si="12"/>
        <v>5</v>
      </c>
      <c r="Y29" s="46" t="s">
        <v>0</v>
      </c>
      <c r="Z29" s="39">
        <v>1</v>
      </c>
      <c r="AA29" s="47">
        <f t="shared" si="13"/>
        <v>0</v>
      </c>
      <c r="AB29" s="39">
        <v>1</v>
      </c>
      <c r="AC29" s="47">
        <f t="shared" si="14"/>
        <v>0</v>
      </c>
      <c r="AD29" s="39">
        <v>1</v>
      </c>
      <c r="AE29" s="47">
        <f t="shared" si="15"/>
        <v>0</v>
      </c>
      <c r="AF29" s="62"/>
      <c r="AG29" s="49">
        <f t="shared" si="31"/>
        <v>0</v>
      </c>
      <c r="AH29" s="50">
        <f t="shared" si="32"/>
        <v>0</v>
      </c>
      <c r="AI29" s="62"/>
      <c r="AJ29" s="49">
        <f t="shared" si="18"/>
        <v>0</v>
      </c>
      <c r="AK29" s="50">
        <f t="shared" si="19"/>
        <v>0</v>
      </c>
      <c r="AL29" s="62"/>
      <c r="AM29" s="49">
        <f t="shared" si="20"/>
        <v>0</v>
      </c>
      <c r="AN29" s="50">
        <f t="shared" si="21"/>
        <v>0</v>
      </c>
      <c r="AO29" s="62"/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62"/>
      <c r="AV29" s="49">
        <f t="shared" si="26"/>
        <v>0</v>
      </c>
      <c r="AW29" s="50">
        <f t="shared" si="27"/>
        <v>0</v>
      </c>
      <c r="AX29" s="62"/>
      <c r="AY29" s="49">
        <f t="shared" si="28"/>
        <v>0</v>
      </c>
      <c r="AZ29" s="50">
        <f t="shared" si="29"/>
        <v>0</v>
      </c>
      <c r="BA29" s="51">
        <f t="shared" si="30"/>
        <v>0</v>
      </c>
    </row>
    <row r="30" spans="1:53" hidden="1">
      <c r="A30" s="32"/>
      <c r="B30" s="61"/>
      <c r="C30" s="33"/>
      <c r="D30" s="34"/>
      <c r="E30" s="35"/>
      <c r="F30" s="36"/>
      <c r="G30" s="72"/>
      <c r="H30" s="71" t="s">
        <v>90</v>
      </c>
      <c r="I30" s="73">
        <f>IF(H30=Tablas!$B$5,Tablas!$C$5,VLOOKUP(H30,Tablas!$B$5:$D$40,2,FALSE))</f>
        <v>19</v>
      </c>
      <c r="J30" s="70">
        <f>IF(I30=0,"",VLOOKUP(I30,Tablas!$C$5:$D$40,2,FALSE))</f>
        <v>21.72583333333333</v>
      </c>
      <c r="K30" s="37" t="str">
        <f t="shared" si="1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0.75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44">
        <f t="shared" si="11"/>
        <v>0</v>
      </c>
      <c r="X30" s="45">
        <f t="shared" si="12"/>
        <v>5</v>
      </c>
      <c r="Y30" s="46" t="s">
        <v>0</v>
      </c>
      <c r="Z30" s="39">
        <v>1</v>
      </c>
      <c r="AA30" s="47">
        <f t="shared" si="13"/>
        <v>0</v>
      </c>
      <c r="AB30" s="39">
        <v>1</v>
      </c>
      <c r="AC30" s="47">
        <f t="shared" si="14"/>
        <v>0</v>
      </c>
      <c r="AD30" s="39">
        <v>1</v>
      </c>
      <c r="AE30" s="47">
        <f t="shared" si="15"/>
        <v>0</v>
      </c>
      <c r="AF30" s="62"/>
      <c r="AG30" s="49">
        <f t="shared" si="31"/>
        <v>0</v>
      </c>
      <c r="AH30" s="50">
        <f t="shared" si="32"/>
        <v>0</v>
      </c>
      <c r="AI30" s="62"/>
      <c r="AJ30" s="49">
        <f t="shared" si="18"/>
        <v>0</v>
      </c>
      <c r="AK30" s="50">
        <f t="shared" si="19"/>
        <v>0</v>
      </c>
      <c r="AL30" s="62"/>
      <c r="AM30" s="49">
        <f t="shared" si="20"/>
        <v>0</v>
      </c>
      <c r="AN30" s="50">
        <f t="shared" si="21"/>
        <v>0</v>
      </c>
      <c r="AO30" s="62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/>
      <c r="AY30" s="49">
        <f t="shared" si="28"/>
        <v>0</v>
      </c>
      <c r="AZ30" s="50">
        <f t="shared" si="29"/>
        <v>0</v>
      </c>
      <c r="BA30" s="51">
        <f t="shared" si="30"/>
        <v>0</v>
      </c>
    </row>
    <row r="31" spans="1:53" hidden="1">
      <c r="A31" s="32"/>
      <c r="B31" s="61"/>
      <c r="C31" s="33"/>
      <c r="D31" s="34"/>
      <c r="E31" s="35"/>
      <c r="F31" s="36"/>
      <c r="G31" s="72"/>
      <c r="H31" s="71" t="s">
        <v>90</v>
      </c>
      <c r="I31" s="73">
        <f>IF(H31=Tablas!$B$5,Tablas!$C$5,VLOOKUP(H31,Tablas!$B$5:$D$40,2,FALSE))</f>
        <v>19</v>
      </c>
      <c r="J31" s="70">
        <f>IF(I31=0,"",VLOOKUP(I31,Tablas!$C$5:$D$40,2,FALSE))</f>
        <v>21.72583333333333</v>
      </c>
      <c r="K31" s="37" t="str">
        <f t="shared" si="1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0.75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44">
        <f t="shared" si="11"/>
        <v>0</v>
      </c>
      <c r="X31" s="45">
        <f t="shared" si="12"/>
        <v>5</v>
      </c>
      <c r="Y31" s="46" t="s">
        <v>0</v>
      </c>
      <c r="Z31" s="39">
        <v>1</v>
      </c>
      <c r="AA31" s="47">
        <f t="shared" si="13"/>
        <v>0</v>
      </c>
      <c r="AB31" s="39">
        <v>1</v>
      </c>
      <c r="AC31" s="47">
        <f t="shared" si="14"/>
        <v>0</v>
      </c>
      <c r="AD31" s="39">
        <v>1</v>
      </c>
      <c r="AE31" s="47">
        <f t="shared" si="15"/>
        <v>0</v>
      </c>
      <c r="AF31" s="62"/>
      <c r="AG31" s="49">
        <f t="shared" si="31"/>
        <v>0</v>
      </c>
      <c r="AH31" s="50">
        <f t="shared" si="32"/>
        <v>0</v>
      </c>
      <c r="AI31" s="62"/>
      <c r="AJ31" s="49">
        <f t="shared" si="18"/>
        <v>0</v>
      </c>
      <c r="AK31" s="50">
        <f t="shared" si="19"/>
        <v>0</v>
      </c>
      <c r="AL31" s="62"/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51">
        <f t="shared" si="30"/>
        <v>0</v>
      </c>
    </row>
    <row r="32" spans="1:53" hidden="1">
      <c r="A32" s="32"/>
      <c r="B32" s="61"/>
      <c r="C32" s="33"/>
      <c r="D32" s="34"/>
      <c r="E32" s="35"/>
      <c r="F32" s="36"/>
      <c r="G32" s="72"/>
      <c r="H32" s="71" t="s">
        <v>90</v>
      </c>
      <c r="I32" s="73">
        <f>IF(H32=Tablas!$B$5,Tablas!$C$5,VLOOKUP(H32,Tablas!$B$5:$D$40,2,FALSE))</f>
        <v>19</v>
      </c>
      <c r="J32" s="70">
        <f>IF(I32=0,"",VLOOKUP(I32,Tablas!$C$5:$D$40,2,FALSE))</f>
        <v>21.72583333333333</v>
      </c>
      <c r="K32" s="37" t="str">
        <f t="shared" si="1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0.75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44">
        <f t="shared" si="11"/>
        <v>0</v>
      </c>
      <c r="X32" s="45">
        <f t="shared" si="12"/>
        <v>5</v>
      </c>
      <c r="Y32" s="46" t="s">
        <v>0</v>
      </c>
      <c r="Z32" s="39">
        <v>1</v>
      </c>
      <c r="AA32" s="47">
        <f t="shared" si="13"/>
        <v>0</v>
      </c>
      <c r="AB32" s="39">
        <v>1</v>
      </c>
      <c r="AC32" s="47">
        <f t="shared" si="14"/>
        <v>0</v>
      </c>
      <c r="AD32" s="39">
        <v>1</v>
      </c>
      <c r="AE32" s="47">
        <f t="shared" si="15"/>
        <v>0</v>
      </c>
      <c r="AF32" s="62"/>
      <c r="AG32" s="49">
        <f t="shared" si="31"/>
        <v>0</v>
      </c>
      <c r="AH32" s="50">
        <f t="shared" si="32"/>
        <v>0</v>
      </c>
      <c r="AI32" s="62"/>
      <c r="AJ32" s="49">
        <f t="shared" si="18"/>
        <v>0</v>
      </c>
      <c r="AK32" s="50">
        <f t="shared" si="19"/>
        <v>0</v>
      </c>
      <c r="AL32" s="62"/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51">
        <f t="shared" si="30"/>
        <v>0</v>
      </c>
    </row>
    <row r="33" spans="1:53" hidden="1">
      <c r="A33" s="32"/>
      <c r="B33" s="61"/>
      <c r="C33" s="33"/>
      <c r="D33" s="34"/>
      <c r="E33" s="35"/>
      <c r="F33" s="36"/>
      <c r="G33" s="72"/>
      <c r="H33" s="71" t="s">
        <v>90</v>
      </c>
      <c r="I33" s="73">
        <f>IF(H33=Tablas!$B$5,Tablas!$C$5,VLOOKUP(H33,Tablas!$B$5:$D$40,2,FALSE))</f>
        <v>19</v>
      </c>
      <c r="J33" s="70">
        <f>IF(I33=0,"",VLOOKUP(I33,Tablas!$C$5:$D$40,2,FALSE))</f>
        <v>21.72583333333333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0.75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44">
        <f t="shared" si="11"/>
        <v>0</v>
      </c>
      <c r="X33" s="45">
        <f t="shared" si="12"/>
        <v>5</v>
      </c>
      <c r="Y33" s="46" t="s">
        <v>0</v>
      </c>
      <c r="Z33" s="39">
        <v>1</v>
      </c>
      <c r="AA33" s="47">
        <f t="shared" si="13"/>
        <v>0</v>
      </c>
      <c r="AB33" s="39">
        <v>1</v>
      </c>
      <c r="AC33" s="47">
        <f t="shared" si="14"/>
        <v>0</v>
      </c>
      <c r="AD33" s="39">
        <v>1</v>
      </c>
      <c r="AE33" s="47">
        <f t="shared" si="15"/>
        <v>0</v>
      </c>
      <c r="AF33" s="62"/>
      <c r="AG33" s="49">
        <f t="shared" si="31"/>
        <v>0</v>
      </c>
      <c r="AH33" s="50">
        <f t="shared" si="32"/>
        <v>0</v>
      </c>
      <c r="AI33" s="62"/>
      <c r="AJ33" s="49">
        <f t="shared" si="18"/>
        <v>0</v>
      </c>
      <c r="AK33" s="50">
        <f t="shared" si="19"/>
        <v>0</v>
      </c>
      <c r="AL33" s="62"/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51">
        <f t="shared" si="30"/>
        <v>0</v>
      </c>
    </row>
    <row r="34" spans="1:53" hidden="1">
      <c r="A34" s="32"/>
      <c r="B34" s="61"/>
      <c r="C34" s="33"/>
      <c r="D34" s="34"/>
      <c r="E34" s="35"/>
      <c r="F34" s="36"/>
      <c r="G34" s="72"/>
      <c r="H34" s="71" t="s">
        <v>90</v>
      </c>
      <c r="I34" s="73">
        <f>IF(H34=Tablas!$B$5,Tablas!$C$5,VLOOKUP(H34,Tablas!$B$5:$D$40,2,FALSE))</f>
        <v>19</v>
      </c>
      <c r="J34" s="70">
        <f>IF(I34=0,"",VLOOKUP(I34,Tablas!$C$5:$D$40,2,FALSE))</f>
        <v>21.72583333333333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0.75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44">
        <f t="shared" si="11"/>
        <v>0</v>
      </c>
      <c r="X34" s="45">
        <f t="shared" si="12"/>
        <v>5</v>
      </c>
      <c r="Y34" s="46" t="s">
        <v>0</v>
      </c>
      <c r="Z34" s="39">
        <v>1</v>
      </c>
      <c r="AA34" s="47">
        <f t="shared" si="13"/>
        <v>0</v>
      </c>
      <c r="AB34" s="39">
        <v>1</v>
      </c>
      <c r="AC34" s="47">
        <f t="shared" si="14"/>
        <v>0</v>
      </c>
      <c r="AD34" s="39">
        <v>1</v>
      </c>
      <c r="AE34" s="47">
        <f t="shared" si="15"/>
        <v>0</v>
      </c>
      <c r="AF34" s="62"/>
      <c r="AG34" s="49">
        <f t="shared" si="31"/>
        <v>0</v>
      </c>
      <c r="AH34" s="50">
        <f t="shared" si="32"/>
        <v>0</v>
      </c>
      <c r="AI34" s="62"/>
      <c r="AJ34" s="49">
        <f t="shared" si="18"/>
        <v>0</v>
      </c>
      <c r="AK34" s="50">
        <f t="shared" si="19"/>
        <v>0</v>
      </c>
      <c r="AL34" s="62"/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51">
        <f t="shared" si="30"/>
        <v>0</v>
      </c>
    </row>
    <row r="35" spans="1:53" hidden="1">
      <c r="A35" s="32"/>
      <c r="B35" s="61"/>
      <c r="C35" s="33"/>
      <c r="D35" s="34"/>
      <c r="E35" s="35"/>
      <c r="F35" s="36"/>
      <c r="G35" s="72"/>
      <c r="H35" s="71" t="s">
        <v>90</v>
      </c>
      <c r="I35" s="73">
        <f>IF(H35=Tablas!$B$5,Tablas!$C$5,VLOOKUP(H35,Tablas!$B$5:$D$40,2,FALSE))</f>
        <v>19</v>
      </c>
      <c r="J35" s="70">
        <f>IF(I35=0,"",VLOOKUP(I35,Tablas!$C$5:$D$40,2,FALSE))</f>
        <v>21.72583333333333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0.75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44">
        <f t="shared" si="11"/>
        <v>0</v>
      </c>
      <c r="X35" s="45">
        <f t="shared" si="12"/>
        <v>5</v>
      </c>
      <c r="Y35" s="46" t="s">
        <v>0</v>
      </c>
      <c r="Z35" s="39">
        <v>1</v>
      </c>
      <c r="AA35" s="47">
        <f t="shared" si="13"/>
        <v>0</v>
      </c>
      <c r="AB35" s="39">
        <v>1</v>
      </c>
      <c r="AC35" s="47">
        <f t="shared" si="14"/>
        <v>0</v>
      </c>
      <c r="AD35" s="39">
        <v>1</v>
      </c>
      <c r="AE35" s="47">
        <f t="shared" si="15"/>
        <v>0</v>
      </c>
      <c r="AF35" s="62"/>
      <c r="AG35" s="49">
        <f t="shared" si="31"/>
        <v>0</v>
      </c>
      <c r="AH35" s="50">
        <f t="shared" si="32"/>
        <v>0</v>
      </c>
      <c r="AI35" s="62"/>
      <c r="AJ35" s="49">
        <f t="shared" si="18"/>
        <v>0</v>
      </c>
      <c r="AK35" s="50">
        <f t="shared" si="19"/>
        <v>0</v>
      </c>
      <c r="AL35" s="62"/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51">
        <f t="shared" si="30"/>
        <v>0</v>
      </c>
    </row>
    <row r="36" spans="1:53" hidden="1">
      <c r="A36" s="32"/>
      <c r="B36" s="61"/>
      <c r="C36" s="33"/>
      <c r="D36" s="34"/>
      <c r="E36" s="35"/>
      <c r="F36" s="36"/>
      <c r="G36" s="72"/>
      <c r="H36" s="71" t="s">
        <v>90</v>
      </c>
      <c r="I36" s="73">
        <f>IF(H36=Tablas!$B$5,Tablas!$C$5,VLOOKUP(H36,Tablas!$B$5:$D$40,2,FALSE))</f>
        <v>19</v>
      </c>
      <c r="J36" s="70">
        <f>IF(I36=0,"",VLOOKUP(I36,Tablas!$C$5:$D$40,2,FALSE))</f>
        <v>21.72583333333333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0.75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44">
        <f t="shared" si="11"/>
        <v>0</v>
      </c>
      <c r="X36" s="45">
        <f t="shared" si="12"/>
        <v>5</v>
      </c>
      <c r="Y36" s="46" t="s">
        <v>0</v>
      </c>
      <c r="Z36" s="39">
        <v>1</v>
      </c>
      <c r="AA36" s="47">
        <f t="shared" si="13"/>
        <v>0</v>
      </c>
      <c r="AB36" s="39">
        <v>1</v>
      </c>
      <c r="AC36" s="47">
        <f t="shared" si="14"/>
        <v>0</v>
      </c>
      <c r="AD36" s="39">
        <v>1</v>
      </c>
      <c r="AE36" s="47">
        <f t="shared" si="15"/>
        <v>0</v>
      </c>
      <c r="AF36" s="62"/>
      <c r="AG36" s="49">
        <f t="shared" si="31"/>
        <v>0</v>
      </c>
      <c r="AH36" s="50">
        <f t="shared" si="32"/>
        <v>0</v>
      </c>
      <c r="AI36" s="62"/>
      <c r="AJ36" s="49">
        <f t="shared" si="18"/>
        <v>0</v>
      </c>
      <c r="AK36" s="50">
        <f t="shared" si="19"/>
        <v>0</v>
      </c>
      <c r="AL36" s="62"/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51">
        <f t="shared" si="30"/>
        <v>0</v>
      </c>
    </row>
    <row r="37" spans="1:53" hidden="1">
      <c r="A37" s="32"/>
      <c r="B37" s="61"/>
      <c r="C37" s="33"/>
      <c r="D37" s="34"/>
      <c r="E37" s="35"/>
      <c r="F37" s="36"/>
      <c r="G37" s="72"/>
      <c r="H37" s="71" t="s">
        <v>90</v>
      </c>
      <c r="I37" s="73">
        <f>IF(H37=Tablas!$B$5,Tablas!$C$5,VLOOKUP(H37,Tablas!$B$5:$D$40,2,FALSE))</f>
        <v>19</v>
      </c>
      <c r="J37" s="70">
        <f>IF(I37=0,"",VLOOKUP(I37,Tablas!$C$5:$D$40,2,FALSE))</f>
        <v>21.72583333333333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0.75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44">
        <f t="shared" si="11"/>
        <v>0</v>
      </c>
      <c r="X37" s="45">
        <f t="shared" si="12"/>
        <v>5</v>
      </c>
      <c r="Y37" s="46" t="s">
        <v>0</v>
      </c>
      <c r="Z37" s="39">
        <v>1</v>
      </c>
      <c r="AA37" s="47">
        <f t="shared" si="13"/>
        <v>0</v>
      </c>
      <c r="AB37" s="39">
        <v>1</v>
      </c>
      <c r="AC37" s="47">
        <f t="shared" si="14"/>
        <v>0</v>
      </c>
      <c r="AD37" s="39">
        <v>1</v>
      </c>
      <c r="AE37" s="47">
        <f t="shared" si="15"/>
        <v>0</v>
      </c>
      <c r="AF37" s="62"/>
      <c r="AG37" s="49">
        <f t="shared" si="31"/>
        <v>0</v>
      </c>
      <c r="AH37" s="50">
        <f t="shared" si="32"/>
        <v>0</v>
      </c>
      <c r="AI37" s="62"/>
      <c r="AJ37" s="49">
        <f t="shared" si="18"/>
        <v>0</v>
      </c>
      <c r="AK37" s="50">
        <f t="shared" si="19"/>
        <v>0</v>
      </c>
      <c r="AL37" s="62"/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51">
        <f t="shared" si="30"/>
        <v>0</v>
      </c>
    </row>
    <row r="38" spans="1:53" hidden="1">
      <c r="A38" s="32"/>
      <c r="B38" s="61"/>
      <c r="C38" s="33"/>
      <c r="D38" s="34"/>
      <c r="E38" s="35"/>
      <c r="F38" s="36"/>
      <c r="G38" s="72"/>
      <c r="H38" s="71" t="s">
        <v>90</v>
      </c>
      <c r="I38" s="73">
        <f>IF(H38=Tablas!$B$5,Tablas!$C$5,VLOOKUP(H38,Tablas!$B$5:$D$40,2,FALSE))</f>
        <v>19</v>
      </c>
      <c r="J38" s="70">
        <f>IF(I38=0,"",VLOOKUP(I38,Tablas!$C$5:$D$40,2,FALSE))</f>
        <v>21.72583333333333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0.75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44">
        <f t="shared" si="11"/>
        <v>0</v>
      </c>
      <c r="X38" s="45">
        <f t="shared" si="12"/>
        <v>5</v>
      </c>
      <c r="Y38" s="46" t="s">
        <v>0</v>
      </c>
      <c r="Z38" s="39">
        <v>1</v>
      </c>
      <c r="AA38" s="47">
        <f t="shared" si="13"/>
        <v>0</v>
      </c>
      <c r="AB38" s="39">
        <v>1</v>
      </c>
      <c r="AC38" s="47">
        <f t="shared" si="14"/>
        <v>0</v>
      </c>
      <c r="AD38" s="39">
        <v>1</v>
      </c>
      <c r="AE38" s="47">
        <f t="shared" si="15"/>
        <v>0</v>
      </c>
      <c r="AF38" s="62"/>
      <c r="AG38" s="49">
        <f t="shared" si="31"/>
        <v>0</v>
      </c>
      <c r="AH38" s="50">
        <f t="shared" si="32"/>
        <v>0</v>
      </c>
      <c r="AI38" s="62"/>
      <c r="AJ38" s="49">
        <f t="shared" si="18"/>
        <v>0</v>
      </c>
      <c r="AK38" s="50">
        <f t="shared" si="19"/>
        <v>0</v>
      </c>
      <c r="AL38" s="62"/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51">
        <f t="shared" si="30"/>
        <v>0</v>
      </c>
    </row>
    <row r="39" spans="1:53" hidden="1">
      <c r="A39" s="32"/>
      <c r="B39" s="61"/>
      <c r="C39" s="33"/>
      <c r="D39" s="34"/>
      <c r="E39" s="35"/>
      <c r="F39" s="36"/>
      <c r="G39" s="72"/>
      <c r="H39" s="71" t="s">
        <v>90</v>
      </c>
      <c r="I39" s="73">
        <f>IF(H39=Tablas!$B$5,Tablas!$C$5,VLOOKUP(H39,Tablas!$B$5:$D$40,2,FALSE))</f>
        <v>19</v>
      </c>
      <c r="J39" s="70">
        <f>IF(I39=0,"",VLOOKUP(I39,Tablas!$C$5:$D$40,2,FALSE))</f>
        <v>21.72583333333333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0.75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44">
        <f t="shared" si="11"/>
        <v>0</v>
      </c>
      <c r="X39" s="45">
        <f t="shared" si="12"/>
        <v>5</v>
      </c>
      <c r="Y39" s="46" t="s">
        <v>0</v>
      </c>
      <c r="Z39" s="39">
        <v>1</v>
      </c>
      <c r="AA39" s="47">
        <f t="shared" si="13"/>
        <v>0</v>
      </c>
      <c r="AB39" s="39">
        <v>1</v>
      </c>
      <c r="AC39" s="47">
        <f t="shared" si="14"/>
        <v>0</v>
      </c>
      <c r="AD39" s="39">
        <v>1</v>
      </c>
      <c r="AE39" s="47">
        <f t="shared" si="15"/>
        <v>0</v>
      </c>
      <c r="AF39" s="62"/>
      <c r="AG39" s="49">
        <f t="shared" si="31"/>
        <v>0</v>
      </c>
      <c r="AH39" s="50">
        <f t="shared" si="32"/>
        <v>0</v>
      </c>
      <c r="AI39" s="62"/>
      <c r="AJ39" s="49">
        <f t="shared" si="18"/>
        <v>0</v>
      </c>
      <c r="AK39" s="50">
        <f t="shared" si="19"/>
        <v>0</v>
      </c>
      <c r="AL39" s="62"/>
      <c r="AM39" s="49">
        <f t="shared" si="20"/>
        <v>0</v>
      </c>
      <c r="AN39" s="50">
        <f t="shared" si="21"/>
        <v>0</v>
      </c>
      <c r="AO39" s="62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62"/>
      <c r="AY39" s="49">
        <f t="shared" si="28"/>
        <v>0</v>
      </c>
      <c r="AZ39" s="50">
        <f t="shared" si="29"/>
        <v>0</v>
      </c>
      <c r="BA39" s="51">
        <f t="shared" si="30"/>
        <v>0</v>
      </c>
    </row>
    <row r="40" spans="1:53" hidden="1">
      <c r="A40" s="32"/>
      <c r="B40" s="61"/>
      <c r="C40" s="33"/>
      <c r="D40" s="34"/>
      <c r="E40" s="35"/>
      <c r="F40" s="36"/>
      <c r="G40" s="72"/>
      <c r="H40" s="71" t="s">
        <v>90</v>
      </c>
      <c r="I40" s="73">
        <f>IF(H40=Tablas!$B$5,Tablas!$C$5,VLOOKUP(H40,Tablas!$B$5:$D$40,2,FALSE))</f>
        <v>19</v>
      </c>
      <c r="J40" s="70">
        <f>IF(I40=0,"",VLOOKUP(I40,Tablas!$C$5:$D$40,2,FALSE))</f>
        <v>21.72583333333333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0.75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44">
        <f t="shared" si="11"/>
        <v>0</v>
      </c>
      <c r="X40" s="45">
        <f t="shared" si="12"/>
        <v>5</v>
      </c>
      <c r="Y40" s="46" t="s">
        <v>0</v>
      </c>
      <c r="Z40" s="39">
        <v>1</v>
      </c>
      <c r="AA40" s="47">
        <f t="shared" si="13"/>
        <v>0</v>
      </c>
      <c r="AB40" s="39">
        <v>1</v>
      </c>
      <c r="AC40" s="47">
        <f t="shared" si="14"/>
        <v>0</v>
      </c>
      <c r="AD40" s="39">
        <v>1</v>
      </c>
      <c r="AE40" s="47">
        <f t="shared" si="15"/>
        <v>0</v>
      </c>
      <c r="AF40" s="62"/>
      <c r="AG40" s="49">
        <f t="shared" si="31"/>
        <v>0</v>
      </c>
      <c r="AH40" s="50">
        <f t="shared" si="32"/>
        <v>0</v>
      </c>
      <c r="AI40" s="62"/>
      <c r="AJ40" s="49">
        <f t="shared" si="18"/>
        <v>0</v>
      </c>
      <c r="AK40" s="50">
        <f t="shared" si="19"/>
        <v>0</v>
      </c>
      <c r="AL40" s="62"/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51">
        <f t="shared" si="30"/>
        <v>0</v>
      </c>
    </row>
    <row r="41" spans="1:53" hidden="1">
      <c r="A41" s="32"/>
      <c r="B41" s="61"/>
      <c r="C41" s="33"/>
      <c r="D41" s="34"/>
      <c r="E41" s="35"/>
      <c r="F41" s="36"/>
      <c r="G41" s="72"/>
      <c r="H41" s="71" t="s">
        <v>90</v>
      </c>
      <c r="I41" s="73">
        <f>IF(H41=Tablas!$B$5,Tablas!$C$5,VLOOKUP(H41,Tablas!$B$5:$D$40,2,FALSE))</f>
        <v>19</v>
      </c>
      <c r="J41" s="70">
        <f>IF(I41=0,"",VLOOKUP(I41,Tablas!$C$5:$D$40,2,FALSE))</f>
        <v>21.72583333333333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44">
        <f t="shared" si="11"/>
        <v>0</v>
      </c>
      <c r="X41" s="45">
        <f t="shared" si="12"/>
        <v>5</v>
      </c>
      <c r="Y41" s="46" t="s">
        <v>0</v>
      </c>
      <c r="Z41" s="39">
        <v>1</v>
      </c>
      <c r="AA41" s="47">
        <f t="shared" si="13"/>
        <v>0</v>
      </c>
      <c r="AB41" s="39">
        <v>1</v>
      </c>
      <c r="AC41" s="47">
        <f t="shared" si="14"/>
        <v>0</v>
      </c>
      <c r="AD41" s="39">
        <v>1</v>
      </c>
      <c r="AE41" s="47">
        <f t="shared" si="15"/>
        <v>0</v>
      </c>
      <c r="AF41" s="62"/>
      <c r="AG41" s="49">
        <f t="shared" si="31"/>
        <v>0</v>
      </c>
      <c r="AH41" s="50">
        <f t="shared" si="32"/>
        <v>0</v>
      </c>
      <c r="AI41" s="62">
        <f t="shared" ref="AI41:AI72" si="33">+F41*10%</f>
        <v>0</v>
      </c>
      <c r="AJ41" s="49">
        <f t="shared" si="18"/>
        <v>0</v>
      </c>
      <c r="AK41" s="50">
        <f t="shared" si="19"/>
        <v>0</v>
      </c>
      <c r="AL41" s="48">
        <f t="shared" ref="AL41:AL72" si="34">+$F41</f>
        <v>0</v>
      </c>
      <c r="AM41" s="49">
        <f t="shared" si="20"/>
        <v>0</v>
      </c>
      <c r="AN41" s="50">
        <f t="shared" si="21"/>
        <v>0</v>
      </c>
      <c r="AO41" s="62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48">
        <f t="shared" ref="AU41:AU72" si="35">+$F41*0.6</f>
        <v>0</v>
      </c>
      <c r="AV41" s="49">
        <f t="shared" si="26"/>
        <v>0</v>
      </c>
      <c r="AW41" s="50">
        <f t="shared" si="27"/>
        <v>0</v>
      </c>
      <c r="AX41" s="62"/>
      <c r="AY41" s="49">
        <f t="shared" si="28"/>
        <v>0</v>
      </c>
      <c r="AZ41" s="50">
        <f t="shared" si="29"/>
        <v>0</v>
      </c>
      <c r="BA41" s="51">
        <f t="shared" si="30"/>
        <v>0</v>
      </c>
    </row>
    <row r="42" spans="1:53" hidden="1">
      <c r="A42" s="32"/>
      <c r="B42" s="61"/>
      <c r="C42" s="33"/>
      <c r="D42" s="34"/>
      <c r="E42" s="35"/>
      <c r="F42" s="36"/>
      <c r="G42" s="72"/>
      <c r="H42" s="71" t="s">
        <v>90</v>
      </c>
      <c r="I42" s="73">
        <f>IF(H42=Tablas!$B$5,Tablas!$C$5,VLOOKUP(H42,Tablas!$B$5:$D$40,2,FALSE))</f>
        <v>19</v>
      </c>
      <c r="J42" s="70">
        <f>IF(I42=0,"",VLOOKUP(I42,Tablas!$C$5:$D$40,2,FALSE))</f>
        <v>21.72583333333333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44">
        <f t="shared" si="11"/>
        <v>0</v>
      </c>
      <c r="X42" s="45">
        <f t="shared" si="12"/>
        <v>5</v>
      </c>
      <c r="Y42" s="46" t="s">
        <v>0</v>
      </c>
      <c r="Z42" s="39">
        <v>1</v>
      </c>
      <c r="AA42" s="47">
        <f t="shared" si="13"/>
        <v>0</v>
      </c>
      <c r="AB42" s="39">
        <v>1</v>
      </c>
      <c r="AC42" s="47">
        <f t="shared" si="14"/>
        <v>0</v>
      </c>
      <c r="AD42" s="39">
        <v>1</v>
      </c>
      <c r="AE42" s="47">
        <f t="shared" si="15"/>
        <v>0</v>
      </c>
      <c r="AF42" s="62"/>
      <c r="AG42" s="49">
        <f t="shared" si="31"/>
        <v>0</v>
      </c>
      <c r="AH42" s="50">
        <f t="shared" si="32"/>
        <v>0</v>
      </c>
      <c r="AI42" s="62">
        <f t="shared" si="33"/>
        <v>0</v>
      </c>
      <c r="AJ42" s="49">
        <f t="shared" si="18"/>
        <v>0</v>
      </c>
      <c r="AK42" s="50">
        <f t="shared" si="19"/>
        <v>0</v>
      </c>
      <c r="AL42" s="48">
        <f t="shared" si="34"/>
        <v>0</v>
      </c>
      <c r="AM42" s="49">
        <f t="shared" si="20"/>
        <v>0</v>
      </c>
      <c r="AN42" s="50">
        <f t="shared" si="21"/>
        <v>0</v>
      </c>
      <c r="AO42" s="62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48">
        <f t="shared" si="35"/>
        <v>0</v>
      </c>
      <c r="AV42" s="49">
        <f t="shared" si="26"/>
        <v>0</v>
      </c>
      <c r="AW42" s="50">
        <f t="shared" si="27"/>
        <v>0</v>
      </c>
      <c r="AX42" s="62"/>
      <c r="AY42" s="49">
        <f t="shared" si="28"/>
        <v>0</v>
      </c>
      <c r="AZ42" s="50">
        <f t="shared" si="29"/>
        <v>0</v>
      </c>
      <c r="BA42" s="51">
        <f t="shared" si="30"/>
        <v>0</v>
      </c>
    </row>
    <row r="43" spans="1:53" hidden="1">
      <c r="A43" s="32"/>
      <c r="B43" s="61"/>
      <c r="C43" s="33"/>
      <c r="D43" s="34"/>
      <c r="E43" s="35"/>
      <c r="F43" s="36"/>
      <c r="G43" s="72"/>
      <c r="H43" s="71" t="s">
        <v>90</v>
      </c>
      <c r="I43" s="73">
        <f>IF(H43=Tablas!$B$5,Tablas!$C$5,VLOOKUP(H43,Tablas!$B$5:$D$40,2,FALSE))</f>
        <v>19</v>
      </c>
      <c r="J43" s="70">
        <f>IF(I43=0,"",VLOOKUP(I43,Tablas!$C$5:$D$40,2,FALSE))</f>
        <v>21.72583333333333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44">
        <f t="shared" si="11"/>
        <v>0</v>
      </c>
      <c r="X43" s="45">
        <f t="shared" si="12"/>
        <v>5</v>
      </c>
      <c r="Y43" s="46" t="s">
        <v>0</v>
      </c>
      <c r="Z43" s="39">
        <v>1</v>
      </c>
      <c r="AA43" s="47">
        <f t="shared" si="13"/>
        <v>0</v>
      </c>
      <c r="AB43" s="39">
        <v>1</v>
      </c>
      <c r="AC43" s="47">
        <f t="shared" si="14"/>
        <v>0</v>
      </c>
      <c r="AD43" s="39">
        <v>1</v>
      </c>
      <c r="AE43" s="47">
        <f t="shared" si="15"/>
        <v>0</v>
      </c>
      <c r="AF43" s="62"/>
      <c r="AG43" s="49">
        <f t="shared" si="31"/>
        <v>0</v>
      </c>
      <c r="AH43" s="50">
        <f t="shared" si="32"/>
        <v>0</v>
      </c>
      <c r="AI43" s="62">
        <f t="shared" si="33"/>
        <v>0</v>
      </c>
      <c r="AJ43" s="49">
        <f t="shared" si="18"/>
        <v>0</v>
      </c>
      <c r="AK43" s="50">
        <f t="shared" si="19"/>
        <v>0</v>
      </c>
      <c r="AL43" s="48">
        <f t="shared" si="34"/>
        <v>0</v>
      </c>
      <c r="AM43" s="49">
        <f t="shared" si="20"/>
        <v>0</v>
      </c>
      <c r="AN43" s="50">
        <f t="shared" si="21"/>
        <v>0</v>
      </c>
      <c r="AO43" s="62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48">
        <f t="shared" si="35"/>
        <v>0</v>
      </c>
      <c r="AV43" s="49">
        <f t="shared" si="26"/>
        <v>0</v>
      </c>
      <c r="AW43" s="50">
        <f t="shared" si="27"/>
        <v>0</v>
      </c>
      <c r="AX43" s="62"/>
      <c r="AY43" s="49">
        <f t="shared" si="28"/>
        <v>0</v>
      </c>
      <c r="AZ43" s="50">
        <f t="shared" si="29"/>
        <v>0</v>
      </c>
      <c r="BA43" s="51">
        <f t="shared" si="30"/>
        <v>0</v>
      </c>
    </row>
    <row r="44" spans="1:53" hidden="1">
      <c r="A44" s="32"/>
      <c r="B44" s="61"/>
      <c r="C44" s="33"/>
      <c r="D44" s="34"/>
      <c r="E44" s="35"/>
      <c r="F44" s="36"/>
      <c r="G44" s="72"/>
      <c r="H44" s="71" t="s">
        <v>90</v>
      </c>
      <c r="I44" s="73">
        <f>IF(H44=Tablas!$B$5,Tablas!$C$5,VLOOKUP(H44,Tablas!$B$5:$D$40,2,FALSE))</f>
        <v>19</v>
      </c>
      <c r="J44" s="70">
        <f>IF(I44=0,"",VLOOKUP(I44,Tablas!$C$5:$D$40,2,FALSE))</f>
        <v>21.72583333333333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44">
        <f t="shared" si="11"/>
        <v>0</v>
      </c>
      <c r="X44" s="45">
        <f t="shared" si="12"/>
        <v>5</v>
      </c>
      <c r="Y44" s="46" t="s">
        <v>0</v>
      </c>
      <c r="Z44" s="39">
        <v>1</v>
      </c>
      <c r="AA44" s="47">
        <f t="shared" si="13"/>
        <v>0</v>
      </c>
      <c r="AB44" s="39">
        <v>1</v>
      </c>
      <c r="AC44" s="47">
        <f t="shared" si="14"/>
        <v>0</v>
      </c>
      <c r="AD44" s="39">
        <v>1</v>
      </c>
      <c r="AE44" s="47">
        <f t="shared" si="15"/>
        <v>0</v>
      </c>
      <c r="AF44" s="62"/>
      <c r="AG44" s="49">
        <f t="shared" si="31"/>
        <v>0</v>
      </c>
      <c r="AH44" s="50">
        <f t="shared" si="32"/>
        <v>0</v>
      </c>
      <c r="AI44" s="62">
        <f t="shared" si="33"/>
        <v>0</v>
      </c>
      <c r="AJ44" s="49">
        <f t="shared" si="18"/>
        <v>0</v>
      </c>
      <c r="AK44" s="50">
        <f t="shared" si="19"/>
        <v>0</v>
      </c>
      <c r="AL44" s="48">
        <f t="shared" si="34"/>
        <v>0</v>
      </c>
      <c r="AM44" s="49">
        <f t="shared" si="20"/>
        <v>0</v>
      </c>
      <c r="AN44" s="50">
        <f t="shared" si="21"/>
        <v>0</v>
      </c>
      <c r="AO44" s="62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48">
        <f t="shared" si="35"/>
        <v>0</v>
      </c>
      <c r="AV44" s="49">
        <f t="shared" si="26"/>
        <v>0</v>
      </c>
      <c r="AW44" s="50">
        <f t="shared" si="27"/>
        <v>0</v>
      </c>
      <c r="AX44" s="62"/>
      <c r="AY44" s="49">
        <f t="shared" si="28"/>
        <v>0</v>
      </c>
      <c r="AZ44" s="50">
        <f t="shared" si="29"/>
        <v>0</v>
      </c>
      <c r="BA44" s="51">
        <f t="shared" si="30"/>
        <v>0</v>
      </c>
    </row>
    <row r="45" spans="1:53" hidden="1">
      <c r="A45" s="32"/>
      <c r="B45" s="61"/>
      <c r="C45" s="33"/>
      <c r="D45" s="34"/>
      <c r="E45" s="35"/>
      <c r="F45" s="36"/>
      <c r="G45" s="72"/>
      <c r="H45" s="71" t="s">
        <v>90</v>
      </c>
      <c r="I45" s="73">
        <f>IF(H45=Tablas!$B$5,Tablas!$C$5,VLOOKUP(H45,Tablas!$B$5:$D$40,2,FALSE))</f>
        <v>19</v>
      </c>
      <c r="J45" s="70">
        <f>IF(I45=0,"",VLOOKUP(I45,Tablas!$C$5:$D$40,2,FALSE))</f>
        <v>21.72583333333333</v>
      </c>
      <c r="K45" s="37" t="str">
        <f t="shared" si="1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9"/>
        <v>0</v>
      </c>
      <c r="V45" s="43">
        <f t="shared" si="10"/>
        <v>0</v>
      </c>
      <c r="W45" s="44">
        <f t="shared" si="11"/>
        <v>0</v>
      </c>
      <c r="X45" s="45">
        <f t="shared" si="12"/>
        <v>5</v>
      </c>
      <c r="Y45" s="46" t="s">
        <v>0</v>
      </c>
      <c r="Z45" s="39">
        <v>1.34</v>
      </c>
      <c r="AA45" s="47">
        <f t="shared" si="13"/>
        <v>0</v>
      </c>
      <c r="AB45" s="39">
        <v>0.66</v>
      </c>
      <c r="AC45" s="47">
        <f t="shared" si="14"/>
        <v>0</v>
      </c>
      <c r="AD45" s="39">
        <v>1</v>
      </c>
      <c r="AE45" s="47">
        <f t="shared" si="15"/>
        <v>0</v>
      </c>
      <c r="AF45" s="62"/>
      <c r="AG45" s="49">
        <f t="shared" si="31"/>
        <v>0</v>
      </c>
      <c r="AH45" s="50">
        <f t="shared" si="32"/>
        <v>0</v>
      </c>
      <c r="AI45" s="62">
        <f t="shared" si="33"/>
        <v>0</v>
      </c>
      <c r="AJ45" s="49">
        <f t="shared" si="18"/>
        <v>0</v>
      </c>
      <c r="AK45" s="50">
        <f t="shared" si="19"/>
        <v>0</v>
      </c>
      <c r="AL45" s="48">
        <f t="shared" si="34"/>
        <v>0</v>
      </c>
      <c r="AM45" s="49">
        <f t="shared" si="20"/>
        <v>0</v>
      </c>
      <c r="AN45" s="50">
        <f t="shared" si="21"/>
        <v>0</v>
      </c>
      <c r="AO45" s="62"/>
      <c r="AP45" s="49">
        <f t="shared" si="22"/>
        <v>0</v>
      </c>
      <c r="AQ45" s="50">
        <f t="shared" si="23"/>
        <v>0</v>
      </c>
      <c r="AR45" s="62"/>
      <c r="AS45" s="49">
        <f t="shared" si="24"/>
        <v>0</v>
      </c>
      <c r="AT45" s="50">
        <f t="shared" si="25"/>
        <v>0</v>
      </c>
      <c r="AU45" s="48">
        <f t="shared" si="35"/>
        <v>0</v>
      </c>
      <c r="AV45" s="49">
        <f t="shared" si="26"/>
        <v>0</v>
      </c>
      <c r="AW45" s="50">
        <f t="shared" si="27"/>
        <v>0</v>
      </c>
      <c r="AX45" s="62"/>
      <c r="AY45" s="49">
        <f t="shared" si="28"/>
        <v>0</v>
      </c>
      <c r="AZ45" s="50">
        <f t="shared" si="29"/>
        <v>0</v>
      </c>
      <c r="BA45" s="51">
        <f t="shared" si="30"/>
        <v>0</v>
      </c>
    </row>
    <row r="46" spans="1:53" hidden="1">
      <c r="A46" s="32"/>
      <c r="B46" s="61"/>
      <c r="C46" s="33"/>
      <c r="D46" s="34"/>
      <c r="E46" s="35"/>
      <c r="F46" s="36"/>
      <c r="G46" s="72"/>
      <c r="H46" s="71" t="s">
        <v>90</v>
      </c>
      <c r="I46" s="73">
        <f>IF(H46=Tablas!$B$5,Tablas!$C$5,VLOOKUP(H46,Tablas!$B$5:$D$40,2,FALSE))</f>
        <v>19</v>
      </c>
      <c r="J46" s="70">
        <f>IF(I46=0,"",VLOOKUP(I46,Tablas!$C$5:$D$40,2,FALSE))</f>
        <v>21.72583333333333</v>
      </c>
      <c r="K46" s="37" t="str">
        <f t="shared" si="1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9"/>
        <v>0</v>
      </c>
      <c r="V46" s="43">
        <f t="shared" si="10"/>
        <v>0</v>
      </c>
      <c r="W46" s="44">
        <f t="shared" si="11"/>
        <v>0</v>
      </c>
      <c r="X46" s="45">
        <f t="shared" si="12"/>
        <v>5</v>
      </c>
      <c r="Y46" s="46" t="s">
        <v>0</v>
      </c>
      <c r="Z46" s="39">
        <v>1.34</v>
      </c>
      <c r="AA46" s="47">
        <f t="shared" si="13"/>
        <v>0</v>
      </c>
      <c r="AB46" s="39">
        <v>0.66</v>
      </c>
      <c r="AC46" s="47">
        <f t="shared" si="14"/>
        <v>0</v>
      </c>
      <c r="AD46" s="39">
        <v>1</v>
      </c>
      <c r="AE46" s="47">
        <f t="shared" si="15"/>
        <v>0</v>
      </c>
      <c r="AF46" s="62"/>
      <c r="AG46" s="49">
        <f t="shared" si="31"/>
        <v>0</v>
      </c>
      <c r="AH46" s="50">
        <f t="shared" si="32"/>
        <v>0</v>
      </c>
      <c r="AI46" s="62">
        <f t="shared" si="33"/>
        <v>0</v>
      </c>
      <c r="AJ46" s="49">
        <f t="shared" si="18"/>
        <v>0</v>
      </c>
      <c r="AK46" s="50">
        <f t="shared" si="19"/>
        <v>0</v>
      </c>
      <c r="AL46" s="48">
        <f t="shared" si="34"/>
        <v>0</v>
      </c>
      <c r="AM46" s="49">
        <f t="shared" si="20"/>
        <v>0</v>
      </c>
      <c r="AN46" s="50">
        <f t="shared" si="21"/>
        <v>0</v>
      </c>
      <c r="AO46" s="62"/>
      <c r="AP46" s="49">
        <f t="shared" si="22"/>
        <v>0</v>
      </c>
      <c r="AQ46" s="50">
        <f t="shared" si="23"/>
        <v>0</v>
      </c>
      <c r="AR46" s="62"/>
      <c r="AS46" s="49">
        <f t="shared" si="24"/>
        <v>0</v>
      </c>
      <c r="AT46" s="50">
        <f t="shared" si="25"/>
        <v>0</v>
      </c>
      <c r="AU46" s="48">
        <f t="shared" si="35"/>
        <v>0</v>
      </c>
      <c r="AV46" s="49">
        <f t="shared" si="26"/>
        <v>0</v>
      </c>
      <c r="AW46" s="50">
        <f t="shared" si="27"/>
        <v>0</v>
      </c>
      <c r="AX46" s="62"/>
      <c r="AY46" s="49">
        <f t="shared" si="28"/>
        <v>0</v>
      </c>
      <c r="AZ46" s="50">
        <f t="shared" si="29"/>
        <v>0</v>
      </c>
      <c r="BA46" s="51">
        <f t="shared" si="30"/>
        <v>0</v>
      </c>
    </row>
    <row r="47" spans="1:53" hidden="1">
      <c r="A47" s="32"/>
      <c r="B47" s="61"/>
      <c r="C47" s="33"/>
      <c r="D47" s="34"/>
      <c r="E47" s="35"/>
      <c r="F47" s="36"/>
      <c r="G47" s="72"/>
      <c r="H47" s="71" t="s">
        <v>90</v>
      </c>
      <c r="I47" s="73">
        <f>IF(H47=Tablas!$B$5,Tablas!$C$5,VLOOKUP(H47,Tablas!$B$5:$D$40,2,FALSE))</f>
        <v>19</v>
      </c>
      <c r="J47" s="70">
        <f>IF(I47=0,"",VLOOKUP(I47,Tablas!$C$5:$D$40,2,FALSE))</f>
        <v>21.72583333333333</v>
      </c>
      <c r="K47" s="37" t="str">
        <f t="shared" si="1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9"/>
        <v>0</v>
      </c>
      <c r="V47" s="43">
        <f t="shared" si="10"/>
        <v>0</v>
      </c>
      <c r="W47" s="44">
        <f t="shared" si="11"/>
        <v>0</v>
      </c>
      <c r="X47" s="45">
        <f t="shared" si="12"/>
        <v>5</v>
      </c>
      <c r="Y47" s="46" t="s">
        <v>0</v>
      </c>
      <c r="Z47" s="39">
        <v>1.34</v>
      </c>
      <c r="AA47" s="47">
        <f t="shared" si="13"/>
        <v>0</v>
      </c>
      <c r="AB47" s="39">
        <v>0.66</v>
      </c>
      <c r="AC47" s="47">
        <f t="shared" si="14"/>
        <v>0</v>
      </c>
      <c r="AD47" s="39">
        <v>1</v>
      </c>
      <c r="AE47" s="47">
        <f t="shared" si="15"/>
        <v>0</v>
      </c>
      <c r="AF47" s="62"/>
      <c r="AG47" s="49">
        <f t="shared" si="31"/>
        <v>0</v>
      </c>
      <c r="AH47" s="50">
        <f t="shared" si="32"/>
        <v>0</v>
      </c>
      <c r="AI47" s="62">
        <f t="shared" si="33"/>
        <v>0</v>
      </c>
      <c r="AJ47" s="49">
        <f t="shared" si="18"/>
        <v>0</v>
      </c>
      <c r="AK47" s="50">
        <f t="shared" si="19"/>
        <v>0</v>
      </c>
      <c r="AL47" s="48">
        <f t="shared" si="34"/>
        <v>0</v>
      </c>
      <c r="AM47" s="49">
        <f t="shared" si="20"/>
        <v>0</v>
      </c>
      <c r="AN47" s="50">
        <f t="shared" si="21"/>
        <v>0</v>
      </c>
      <c r="AO47" s="62"/>
      <c r="AP47" s="49">
        <f t="shared" si="22"/>
        <v>0</v>
      </c>
      <c r="AQ47" s="50">
        <f t="shared" si="23"/>
        <v>0</v>
      </c>
      <c r="AR47" s="62"/>
      <c r="AS47" s="49">
        <f t="shared" si="24"/>
        <v>0</v>
      </c>
      <c r="AT47" s="50">
        <f t="shared" si="25"/>
        <v>0</v>
      </c>
      <c r="AU47" s="48">
        <f t="shared" si="35"/>
        <v>0</v>
      </c>
      <c r="AV47" s="49">
        <f t="shared" si="26"/>
        <v>0</v>
      </c>
      <c r="AW47" s="50">
        <f t="shared" si="27"/>
        <v>0</v>
      </c>
      <c r="AX47" s="62"/>
      <c r="AY47" s="49">
        <f t="shared" si="28"/>
        <v>0</v>
      </c>
      <c r="AZ47" s="50">
        <f t="shared" si="29"/>
        <v>0</v>
      </c>
      <c r="BA47" s="51">
        <f t="shared" si="30"/>
        <v>0</v>
      </c>
    </row>
    <row r="48" spans="1:53" hidden="1">
      <c r="A48" s="32"/>
      <c r="B48" s="61"/>
      <c r="C48" s="33"/>
      <c r="D48" s="34"/>
      <c r="E48" s="35"/>
      <c r="F48" s="36"/>
      <c r="G48" s="72"/>
      <c r="H48" s="71" t="s">
        <v>90</v>
      </c>
      <c r="I48" s="73">
        <f>IF(H48=Tablas!$B$5,Tablas!$C$5,VLOOKUP(H48,Tablas!$B$5:$D$40,2,FALSE))</f>
        <v>19</v>
      </c>
      <c r="J48" s="70">
        <f>IF(I48=0,"",VLOOKUP(I48,Tablas!$C$5:$D$40,2,FALSE))</f>
        <v>21.72583333333333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44">
        <f t="shared" si="11"/>
        <v>0</v>
      </c>
      <c r="X48" s="45">
        <f t="shared" si="12"/>
        <v>5</v>
      </c>
      <c r="Y48" s="46" t="s">
        <v>0</v>
      </c>
      <c r="Z48" s="39">
        <v>1</v>
      </c>
      <c r="AA48" s="47">
        <f t="shared" si="13"/>
        <v>0</v>
      </c>
      <c r="AB48" s="39">
        <v>1</v>
      </c>
      <c r="AC48" s="47">
        <f t="shared" si="14"/>
        <v>0</v>
      </c>
      <c r="AD48" s="39">
        <v>1</v>
      </c>
      <c r="AE48" s="47">
        <f t="shared" si="15"/>
        <v>0</v>
      </c>
      <c r="AF48" s="62"/>
      <c r="AG48" s="49">
        <f t="shared" si="31"/>
        <v>0</v>
      </c>
      <c r="AH48" s="50">
        <f t="shared" si="32"/>
        <v>0</v>
      </c>
      <c r="AI48" s="62">
        <f t="shared" si="33"/>
        <v>0</v>
      </c>
      <c r="AJ48" s="49">
        <f t="shared" si="18"/>
        <v>0</v>
      </c>
      <c r="AK48" s="50">
        <f t="shared" si="19"/>
        <v>0</v>
      </c>
      <c r="AL48" s="48">
        <f t="shared" si="34"/>
        <v>0</v>
      </c>
      <c r="AM48" s="49">
        <f t="shared" si="20"/>
        <v>0</v>
      </c>
      <c r="AN48" s="50">
        <f t="shared" si="21"/>
        <v>0</v>
      </c>
      <c r="AO48" s="62"/>
      <c r="AP48" s="49">
        <f t="shared" si="22"/>
        <v>0</v>
      </c>
      <c r="AQ48" s="50">
        <f t="shared" si="23"/>
        <v>0</v>
      </c>
      <c r="AR48" s="62"/>
      <c r="AS48" s="49">
        <f t="shared" si="24"/>
        <v>0</v>
      </c>
      <c r="AT48" s="50">
        <f t="shared" si="25"/>
        <v>0</v>
      </c>
      <c r="AU48" s="48">
        <f t="shared" si="35"/>
        <v>0</v>
      </c>
      <c r="AV48" s="49">
        <f t="shared" si="26"/>
        <v>0</v>
      </c>
      <c r="AW48" s="50">
        <f t="shared" si="27"/>
        <v>0</v>
      </c>
      <c r="AX48" s="62"/>
      <c r="AY48" s="49">
        <f t="shared" si="28"/>
        <v>0</v>
      </c>
      <c r="AZ48" s="50">
        <f t="shared" si="29"/>
        <v>0</v>
      </c>
      <c r="BA48" s="51">
        <f t="shared" si="30"/>
        <v>0</v>
      </c>
    </row>
    <row r="49" spans="1:53" hidden="1">
      <c r="A49" s="32"/>
      <c r="B49" s="61"/>
      <c r="C49" s="33"/>
      <c r="D49" s="34"/>
      <c r="E49" s="35"/>
      <c r="F49" s="36"/>
      <c r="G49" s="72"/>
      <c r="H49" s="71" t="s">
        <v>90</v>
      </c>
      <c r="I49" s="73">
        <f>IF(H49=Tablas!$B$5,Tablas!$C$5,VLOOKUP(H49,Tablas!$B$5:$D$40,2,FALSE))</f>
        <v>19</v>
      </c>
      <c r="J49" s="70">
        <f>IF(I49=0,"",VLOOKUP(I49,Tablas!$C$5:$D$40,2,FALSE))</f>
        <v>21.72583333333333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44">
        <f t="shared" si="11"/>
        <v>0</v>
      </c>
      <c r="X49" s="45">
        <f t="shared" si="12"/>
        <v>5</v>
      </c>
      <c r="Y49" s="46" t="s">
        <v>0</v>
      </c>
      <c r="Z49" s="39">
        <v>1</v>
      </c>
      <c r="AA49" s="47">
        <f t="shared" si="13"/>
        <v>0</v>
      </c>
      <c r="AB49" s="39">
        <v>1</v>
      </c>
      <c r="AC49" s="47">
        <f t="shared" si="14"/>
        <v>0</v>
      </c>
      <c r="AD49" s="39">
        <v>1</v>
      </c>
      <c r="AE49" s="47">
        <f t="shared" si="15"/>
        <v>0</v>
      </c>
      <c r="AF49" s="62"/>
      <c r="AG49" s="49">
        <f t="shared" si="31"/>
        <v>0</v>
      </c>
      <c r="AH49" s="50">
        <f t="shared" si="32"/>
        <v>0</v>
      </c>
      <c r="AI49" s="62">
        <f t="shared" si="33"/>
        <v>0</v>
      </c>
      <c r="AJ49" s="49">
        <f t="shared" si="18"/>
        <v>0</v>
      </c>
      <c r="AK49" s="50">
        <f t="shared" si="19"/>
        <v>0</v>
      </c>
      <c r="AL49" s="48">
        <f t="shared" si="34"/>
        <v>0</v>
      </c>
      <c r="AM49" s="49">
        <f t="shared" si="20"/>
        <v>0</v>
      </c>
      <c r="AN49" s="50">
        <f t="shared" si="21"/>
        <v>0</v>
      </c>
      <c r="AO49" s="62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48">
        <f t="shared" si="35"/>
        <v>0</v>
      </c>
      <c r="AV49" s="49">
        <f t="shared" si="26"/>
        <v>0</v>
      </c>
      <c r="AW49" s="50">
        <f t="shared" si="27"/>
        <v>0</v>
      </c>
      <c r="AX49" s="62"/>
      <c r="AY49" s="49">
        <f t="shared" si="28"/>
        <v>0</v>
      </c>
      <c r="AZ49" s="50">
        <f t="shared" si="29"/>
        <v>0</v>
      </c>
      <c r="BA49" s="51">
        <f t="shared" si="30"/>
        <v>0</v>
      </c>
    </row>
    <row r="50" spans="1:53" hidden="1">
      <c r="A50" s="32"/>
      <c r="B50" s="61"/>
      <c r="C50" s="33"/>
      <c r="D50" s="34"/>
      <c r="E50" s="35"/>
      <c r="F50" s="36"/>
      <c r="G50" s="72"/>
      <c r="H50" s="71" t="s">
        <v>90</v>
      </c>
      <c r="I50" s="73">
        <f>IF(H50=Tablas!$B$5,Tablas!$C$5,VLOOKUP(H50,Tablas!$B$5:$D$40,2,FALSE))</f>
        <v>19</v>
      </c>
      <c r="J50" s="70">
        <f>IF(I50=0,"",VLOOKUP(I50,Tablas!$C$5:$D$40,2,FALSE))</f>
        <v>21.72583333333333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44">
        <f t="shared" si="11"/>
        <v>0</v>
      </c>
      <c r="X50" s="45">
        <f t="shared" si="12"/>
        <v>5</v>
      </c>
      <c r="Y50" s="46" t="s">
        <v>83</v>
      </c>
      <c r="Z50" s="39">
        <v>1.34</v>
      </c>
      <c r="AA50" s="47">
        <f t="shared" si="13"/>
        <v>0</v>
      </c>
      <c r="AB50" s="39">
        <v>0.66</v>
      </c>
      <c r="AC50" s="47">
        <f t="shared" si="14"/>
        <v>0</v>
      </c>
      <c r="AD50" s="39">
        <v>1</v>
      </c>
      <c r="AE50" s="47">
        <f t="shared" si="15"/>
        <v>0</v>
      </c>
      <c r="AF50" s="62"/>
      <c r="AG50" s="49">
        <f t="shared" si="31"/>
        <v>0</v>
      </c>
      <c r="AH50" s="50">
        <f t="shared" si="32"/>
        <v>0</v>
      </c>
      <c r="AI50" s="62">
        <f t="shared" si="33"/>
        <v>0</v>
      </c>
      <c r="AJ50" s="49">
        <f t="shared" si="18"/>
        <v>0</v>
      </c>
      <c r="AK50" s="50">
        <f t="shared" si="19"/>
        <v>0</v>
      </c>
      <c r="AL50" s="48">
        <f t="shared" si="34"/>
        <v>0</v>
      </c>
      <c r="AM50" s="49">
        <f t="shared" si="20"/>
        <v>0</v>
      </c>
      <c r="AN50" s="50">
        <f t="shared" si="21"/>
        <v>0</v>
      </c>
      <c r="AO50" s="62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48">
        <f t="shared" si="35"/>
        <v>0</v>
      </c>
      <c r="AV50" s="49">
        <f t="shared" si="26"/>
        <v>0</v>
      </c>
      <c r="AW50" s="50">
        <f t="shared" si="27"/>
        <v>0</v>
      </c>
      <c r="AX50" s="62"/>
      <c r="AY50" s="49">
        <f t="shared" si="28"/>
        <v>0</v>
      </c>
      <c r="AZ50" s="50">
        <f t="shared" si="29"/>
        <v>0</v>
      </c>
      <c r="BA50" s="51">
        <f t="shared" si="30"/>
        <v>0</v>
      </c>
    </row>
    <row r="51" spans="1:53" hidden="1">
      <c r="A51" s="32"/>
      <c r="B51" s="61"/>
      <c r="C51" s="33"/>
      <c r="D51" s="34"/>
      <c r="E51" s="35"/>
      <c r="F51" s="36"/>
      <c r="G51" s="72"/>
      <c r="H51" s="71" t="s">
        <v>90</v>
      </c>
      <c r="I51" s="73">
        <f>IF(H51=Tablas!$B$5,Tablas!$C$5,VLOOKUP(H51,Tablas!$B$5:$D$40,2,FALSE))</f>
        <v>19</v>
      </c>
      <c r="J51" s="70">
        <f>IF(I51=0,"",VLOOKUP(I51,Tablas!$C$5:$D$40,2,FALSE))</f>
        <v>21.72583333333333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44">
        <f t="shared" si="11"/>
        <v>0</v>
      </c>
      <c r="X51" s="45">
        <f t="shared" si="12"/>
        <v>5</v>
      </c>
      <c r="Y51" s="46" t="s">
        <v>83</v>
      </c>
      <c r="Z51" s="39">
        <v>1.34</v>
      </c>
      <c r="AA51" s="47">
        <f t="shared" si="13"/>
        <v>0</v>
      </c>
      <c r="AB51" s="39">
        <v>0.66</v>
      </c>
      <c r="AC51" s="47">
        <f t="shared" si="14"/>
        <v>0</v>
      </c>
      <c r="AD51" s="39">
        <v>1</v>
      </c>
      <c r="AE51" s="47">
        <f t="shared" si="15"/>
        <v>0</v>
      </c>
      <c r="AF51" s="62"/>
      <c r="AG51" s="49">
        <f t="shared" si="31"/>
        <v>0</v>
      </c>
      <c r="AH51" s="50">
        <f t="shared" si="32"/>
        <v>0</v>
      </c>
      <c r="AI51" s="62">
        <f t="shared" si="33"/>
        <v>0</v>
      </c>
      <c r="AJ51" s="49">
        <f t="shared" si="18"/>
        <v>0</v>
      </c>
      <c r="AK51" s="50">
        <f t="shared" si="19"/>
        <v>0</v>
      </c>
      <c r="AL51" s="48">
        <f t="shared" si="34"/>
        <v>0</v>
      </c>
      <c r="AM51" s="49">
        <f t="shared" si="20"/>
        <v>0</v>
      </c>
      <c r="AN51" s="50">
        <f t="shared" si="21"/>
        <v>0</v>
      </c>
      <c r="AO51" s="62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48">
        <f t="shared" si="35"/>
        <v>0</v>
      </c>
      <c r="AV51" s="49">
        <f t="shared" si="26"/>
        <v>0</v>
      </c>
      <c r="AW51" s="50">
        <f t="shared" si="27"/>
        <v>0</v>
      </c>
      <c r="AX51" s="62"/>
      <c r="AY51" s="49">
        <f t="shared" si="28"/>
        <v>0</v>
      </c>
      <c r="AZ51" s="50">
        <f t="shared" si="29"/>
        <v>0</v>
      </c>
      <c r="BA51" s="51">
        <f t="shared" si="30"/>
        <v>0</v>
      </c>
    </row>
    <row r="52" spans="1:53" hidden="1">
      <c r="A52" s="32"/>
      <c r="B52" s="61"/>
      <c r="C52" s="33"/>
      <c r="D52" s="34"/>
      <c r="E52" s="35"/>
      <c r="F52" s="36"/>
      <c r="G52" s="72"/>
      <c r="H52" s="71" t="s">
        <v>90</v>
      </c>
      <c r="I52" s="73">
        <f>IF(H52=Tablas!$B$5,Tablas!$C$5,VLOOKUP(H52,Tablas!$B$5:$D$40,2,FALSE))</f>
        <v>19</v>
      </c>
      <c r="J52" s="70">
        <f>IF(I52=0,"",VLOOKUP(I52,Tablas!$C$5:$D$40,2,FALSE))</f>
        <v>21.72583333333333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44">
        <f t="shared" si="11"/>
        <v>0</v>
      </c>
      <c r="X52" s="45">
        <f t="shared" si="12"/>
        <v>5</v>
      </c>
      <c r="Y52" s="46" t="s">
        <v>83</v>
      </c>
      <c r="Z52" s="39">
        <v>1.34</v>
      </c>
      <c r="AA52" s="47">
        <f t="shared" si="13"/>
        <v>0</v>
      </c>
      <c r="AB52" s="39">
        <v>0.66</v>
      </c>
      <c r="AC52" s="47">
        <f t="shared" si="14"/>
        <v>0</v>
      </c>
      <c r="AD52" s="39">
        <v>1</v>
      </c>
      <c r="AE52" s="47">
        <f t="shared" si="15"/>
        <v>0</v>
      </c>
      <c r="AF52" s="62"/>
      <c r="AG52" s="49">
        <f t="shared" si="31"/>
        <v>0</v>
      </c>
      <c r="AH52" s="50">
        <f t="shared" si="32"/>
        <v>0</v>
      </c>
      <c r="AI52" s="62">
        <f t="shared" si="33"/>
        <v>0</v>
      </c>
      <c r="AJ52" s="49">
        <f t="shared" si="18"/>
        <v>0</v>
      </c>
      <c r="AK52" s="50">
        <f t="shared" si="19"/>
        <v>0</v>
      </c>
      <c r="AL52" s="48">
        <f t="shared" si="34"/>
        <v>0</v>
      </c>
      <c r="AM52" s="49">
        <f t="shared" si="20"/>
        <v>0</v>
      </c>
      <c r="AN52" s="50">
        <f t="shared" si="21"/>
        <v>0</v>
      </c>
      <c r="AO52" s="62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48">
        <f t="shared" si="35"/>
        <v>0</v>
      </c>
      <c r="AV52" s="49">
        <f t="shared" si="26"/>
        <v>0</v>
      </c>
      <c r="AW52" s="50">
        <f t="shared" si="27"/>
        <v>0</v>
      </c>
      <c r="AX52" s="62"/>
      <c r="AY52" s="49">
        <f t="shared" si="28"/>
        <v>0</v>
      </c>
      <c r="AZ52" s="50">
        <f t="shared" si="29"/>
        <v>0</v>
      </c>
      <c r="BA52" s="51">
        <f t="shared" si="30"/>
        <v>0</v>
      </c>
    </row>
    <row r="53" spans="1:53" hidden="1">
      <c r="A53" s="32"/>
      <c r="B53" s="61"/>
      <c r="C53" s="33"/>
      <c r="D53" s="34"/>
      <c r="E53" s="35"/>
      <c r="F53" s="36"/>
      <c r="G53" s="72"/>
      <c r="H53" s="71" t="s">
        <v>90</v>
      </c>
      <c r="I53" s="73">
        <f>IF(H53=Tablas!$B$5,Tablas!$C$5,VLOOKUP(H53,Tablas!$B$5:$D$40,2,FALSE))</f>
        <v>19</v>
      </c>
      <c r="J53" s="70">
        <f>IF(I53=0,"",VLOOKUP(I53,Tablas!$C$5:$D$40,2,FALSE))</f>
        <v>21.72583333333333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44">
        <f t="shared" si="11"/>
        <v>0</v>
      </c>
      <c r="X53" s="45">
        <f t="shared" si="12"/>
        <v>5</v>
      </c>
      <c r="Y53" s="46" t="s">
        <v>0</v>
      </c>
      <c r="Z53" s="39">
        <v>1</v>
      </c>
      <c r="AA53" s="47">
        <f t="shared" si="13"/>
        <v>0</v>
      </c>
      <c r="AB53" s="39">
        <v>1</v>
      </c>
      <c r="AC53" s="47">
        <f t="shared" si="14"/>
        <v>0</v>
      </c>
      <c r="AD53" s="39">
        <v>1</v>
      </c>
      <c r="AE53" s="47">
        <f t="shared" si="15"/>
        <v>0</v>
      </c>
      <c r="AF53" s="62"/>
      <c r="AG53" s="49">
        <f t="shared" si="31"/>
        <v>0</v>
      </c>
      <c r="AH53" s="50">
        <f t="shared" si="32"/>
        <v>0</v>
      </c>
      <c r="AI53" s="62">
        <f t="shared" si="33"/>
        <v>0</v>
      </c>
      <c r="AJ53" s="49">
        <f t="shared" si="18"/>
        <v>0</v>
      </c>
      <c r="AK53" s="50">
        <f t="shared" si="19"/>
        <v>0</v>
      </c>
      <c r="AL53" s="48">
        <f t="shared" si="34"/>
        <v>0</v>
      </c>
      <c r="AM53" s="49">
        <f t="shared" si="20"/>
        <v>0</v>
      </c>
      <c r="AN53" s="50">
        <f t="shared" si="21"/>
        <v>0</v>
      </c>
      <c r="AO53" s="62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48">
        <f t="shared" si="35"/>
        <v>0</v>
      </c>
      <c r="AV53" s="49">
        <f t="shared" si="26"/>
        <v>0</v>
      </c>
      <c r="AW53" s="50">
        <f t="shared" si="27"/>
        <v>0</v>
      </c>
      <c r="AX53" s="62"/>
      <c r="AY53" s="49">
        <f t="shared" si="28"/>
        <v>0</v>
      </c>
      <c r="AZ53" s="50">
        <f t="shared" si="29"/>
        <v>0</v>
      </c>
      <c r="BA53" s="51">
        <f t="shared" si="30"/>
        <v>0</v>
      </c>
    </row>
    <row r="54" spans="1:53" hidden="1">
      <c r="A54" s="32"/>
      <c r="B54" s="61"/>
      <c r="C54" s="33"/>
      <c r="D54" s="34"/>
      <c r="E54" s="35"/>
      <c r="F54" s="36"/>
      <c r="G54" s="72"/>
      <c r="H54" s="71" t="s">
        <v>90</v>
      </c>
      <c r="I54" s="73">
        <f>IF(H54=Tablas!$B$5,Tablas!$C$5,VLOOKUP(H54,Tablas!$B$5:$D$40,2,FALSE))</f>
        <v>19</v>
      </c>
      <c r="J54" s="70">
        <f>IF(I54=0,"",VLOOKUP(I54,Tablas!$C$5:$D$40,2,FALSE))</f>
        <v>21.72583333333333</v>
      </c>
      <c r="K54" s="37" t="str">
        <f t="shared" ref="K54:K97" si="36">IF(G54=0,"0",F54/G54)</f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ref="U54:U97" si="37">SUM(+L54+M54+N54+O54+P54+R54+T54)</f>
        <v>0</v>
      </c>
      <c r="V54" s="43">
        <f t="shared" ref="V54:V97" si="38">+U54*4.345</f>
        <v>0</v>
      </c>
      <c r="W54" s="44">
        <f t="shared" ref="W54:W97" si="39">IF(V54="","",$W$4*V54)</f>
        <v>0</v>
      </c>
      <c r="X54" s="45">
        <f t="shared" ref="X54:X97" si="40">ROUND(J54/4.3452380952381,1)</f>
        <v>5</v>
      </c>
      <c r="Y54" s="46" t="s">
        <v>0</v>
      </c>
      <c r="Z54" s="39">
        <v>1</v>
      </c>
      <c r="AA54" s="47">
        <f t="shared" ref="AA54:AA97" si="41">+IF($Y54="M",$U54,IF($Y54="MT",$U54/2,IF(Y54="MN",$U54/2,IF($Y54="MTN",$U54/3,0))))*Z54</f>
        <v>0</v>
      </c>
      <c r="AB54" s="39">
        <v>1</v>
      </c>
      <c r="AC54" s="47">
        <f t="shared" ref="AC54:AC97" si="42">+IF($Y54="T",$U54,IF($Y54="MT",$U54/2,IF($Y54="TN",$U54/2,IF($Y54="MTN",$U54/3,0))))*AB54</f>
        <v>0</v>
      </c>
      <c r="AD54" s="39">
        <v>1</v>
      </c>
      <c r="AE54" s="47">
        <f t="shared" ref="AE54:AE97" si="43">+IF($Y54="N",$U54,IF($Y54="MN",$U54/2,IF($Y54="TN",$U54/2,IF($Y54="MTN",$U54/3,0))))*AD54</f>
        <v>0</v>
      </c>
      <c r="AF54" s="62"/>
      <c r="AG54" s="49">
        <f t="shared" si="31"/>
        <v>0</v>
      </c>
      <c r="AH54" s="50">
        <f t="shared" si="32"/>
        <v>0</v>
      </c>
      <c r="AI54" s="62">
        <f t="shared" si="33"/>
        <v>0</v>
      </c>
      <c r="AJ54" s="49">
        <f t="shared" si="18"/>
        <v>0</v>
      </c>
      <c r="AK54" s="50">
        <f t="shared" si="19"/>
        <v>0</v>
      </c>
      <c r="AL54" s="48">
        <f t="shared" si="34"/>
        <v>0</v>
      </c>
      <c r="AM54" s="49">
        <f t="shared" si="20"/>
        <v>0</v>
      </c>
      <c r="AN54" s="50">
        <f t="shared" si="21"/>
        <v>0</v>
      </c>
      <c r="AO54" s="62"/>
      <c r="AP54" s="49">
        <f t="shared" si="22"/>
        <v>0</v>
      </c>
      <c r="AQ54" s="50">
        <f t="shared" si="23"/>
        <v>0</v>
      </c>
      <c r="AR54" s="62"/>
      <c r="AS54" s="49">
        <f t="shared" si="24"/>
        <v>0</v>
      </c>
      <c r="AT54" s="50">
        <f t="shared" si="25"/>
        <v>0</v>
      </c>
      <c r="AU54" s="48">
        <f t="shared" si="35"/>
        <v>0</v>
      </c>
      <c r="AV54" s="49">
        <f t="shared" si="26"/>
        <v>0</v>
      </c>
      <c r="AW54" s="50">
        <f t="shared" si="27"/>
        <v>0</v>
      </c>
      <c r="AX54" s="62"/>
      <c r="AY54" s="49">
        <f t="shared" si="28"/>
        <v>0</v>
      </c>
      <c r="AZ54" s="50">
        <f t="shared" si="29"/>
        <v>0</v>
      </c>
      <c r="BA54" s="51">
        <f t="shared" ref="BA54:BA97" si="44">+AH54+AK54+AN54+AQ54+AT54+AW54+AZ54</f>
        <v>0</v>
      </c>
    </row>
    <row r="55" spans="1:53" hidden="1">
      <c r="A55" s="32"/>
      <c r="B55" s="61"/>
      <c r="C55" s="33"/>
      <c r="D55" s="34"/>
      <c r="E55" s="35"/>
      <c r="F55" s="36"/>
      <c r="G55" s="72"/>
      <c r="H55" s="71" t="s">
        <v>90</v>
      </c>
      <c r="I55" s="73">
        <f>IF(H55=Tablas!$B$5,Tablas!$C$5,VLOOKUP(H55,Tablas!$B$5:$D$40,2,FALSE))</f>
        <v>19</v>
      </c>
      <c r="J55" s="70">
        <f>IF(I55=0,"",VLOOKUP(I55,Tablas!$C$5:$D$40,2,FALSE))</f>
        <v>21.72583333333333</v>
      </c>
      <c r="K55" s="37" t="str">
        <f t="shared" si="36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37"/>
        <v>0</v>
      </c>
      <c r="V55" s="43">
        <f t="shared" si="38"/>
        <v>0</v>
      </c>
      <c r="W55" s="44">
        <f t="shared" si="39"/>
        <v>0</v>
      </c>
      <c r="X55" s="45">
        <f t="shared" si="40"/>
        <v>5</v>
      </c>
      <c r="Y55" s="46" t="s">
        <v>0</v>
      </c>
      <c r="Z55" s="39">
        <v>1</v>
      </c>
      <c r="AA55" s="47">
        <f t="shared" si="41"/>
        <v>0</v>
      </c>
      <c r="AB55" s="39">
        <v>1</v>
      </c>
      <c r="AC55" s="47">
        <f t="shared" si="42"/>
        <v>0</v>
      </c>
      <c r="AD55" s="39">
        <v>1</v>
      </c>
      <c r="AE55" s="47">
        <f t="shared" si="43"/>
        <v>0</v>
      </c>
      <c r="AF55" s="62"/>
      <c r="AG55" s="49">
        <f t="shared" si="31"/>
        <v>0</v>
      </c>
      <c r="AH55" s="50">
        <f t="shared" si="32"/>
        <v>0</v>
      </c>
      <c r="AI55" s="62">
        <f t="shared" si="33"/>
        <v>0</v>
      </c>
      <c r="AJ55" s="49">
        <f t="shared" si="18"/>
        <v>0</v>
      </c>
      <c r="AK55" s="50">
        <f t="shared" si="19"/>
        <v>0</v>
      </c>
      <c r="AL55" s="48">
        <f t="shared" si="34"/>
        <v>0</v>
      </c>
      <c r="AM55" s="49">
        <f t="shared" si="20"/>
        <v>0</v>
      </c>
      <c r="AN55" s="50">
        <f t="shared" si="21"/>
        <v>0</v>
      </c>
      <c r="AO55" s="62"/>
      <c r="AP55" s="49">
        <f t="shared" si="22"/>
        <v>0</v>
      </c>
      <c r="AQ55" s="50">
        <f t="shared" si="23"/>
        <v>0</v>
      </c>
      <c r="AR55" s="62"/>
      <c r="AS55" s="49">
        <f t="shared" si="24"/>
        <v>0</v>
      </c>
      <c r="AT55" s="50">
        <f t="shared" si="25"/>
        <v>0</v>
      </c>
      <c r="AU55" s="48">
        <f t="shared" si="35"/>
        <v>0</v>
      </c>
      <c r="AV55" s="49">
        <f t="shared" si="26"/>
        <v>0</v>
      </c>
      <c r="AW55" s="50">
        <f t="shared" si="27"/>
        <v>0</v>
      </c>
      <c r="AX55" s="62"/>
      <c r="AY55" s="49">
        <f t="shared" si="28"/>
        <v>0</v>
      </c>
      <c r="AZ55" s="50">
        <f t="shared" si="29"/>
        <v>0</v>
      </c>
      <c r="BA55" s="51">
        <f t="shared" si="44"/>
        <v>0</v>
      </c>
    </row>
    <row r="56" spans="1:53" hidden="1">
      <c r="A56" s="32"/>
      <c r="B56" s="61"/>
      <c r="C56" s="33"/>
      <c r="D56" s="34"/>
      <c r="E56" s="35"/>
      <c r="F56" s="36"/>
      <c r="G56" s="72"/>
      <c r="H56" s="71" t="s">
        <v>90</v>
      </c>
      <c r="I56" s="73">
        <f>IF(H56=Tablas!$B$5,Tablas!$C$5,VLOOKUP(H56,Tablas!$B$5:$D$40,2,FALSE))</f>
        <v>19</v>
      </c>
      <c r="J56" s="70">
        <f>IF(I56=0,"",VLOOKUP(I56,Tablas!$C$5:$D$40,2,FALSE))</f>
        <v>21.72583333333333</v>
      </c>
      <c r="K56" s="37" t="str">
        <f t="shared" si="36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37"/>
        <v>0</v>
      </c>
      <c r="V56" s="43">
        <f t="shared" si="38"/>
        <v>0</v>
      </c>
      <c r="W56" s="44">
        <f t="shared" si="39"/>
        <v>0</v>
      </c>
      <c r="X56" s="45">
        <f t="shared" si="40"/>
        <v>5</v>
      </c>
      <c r="Y56" s="46" t="s">
        <v>83</v>
      </c>
      <c r="Z56" s="39">
        <v>1.34</v>
      </c>
      <c r="AA56" s="47">
        <f t="shared" si="41"/>
        <v>0</v>
      </c>
      <c r="AB56" s="39">
        <v>0.66</v>
      </c>
      <c r="AC56" s="47">
        <f t="shared" si="42"/>
        <v>0</v>
      </c>
      <c r="AD56" s="39">
        <v>1</v>
      </c>
      <c r="AE56" s="47">
        <f t="shared" si="43"/>
        <v>0</v>
      </c>
      <c r="AF56" s="62"/>
      <c r="AG56" s="49">
        <f t="shared" si="31"/>
        <v>0</v>
      </c>
      <c r="AH56" s="50">
        <f t="shared" si="32"/>
        <v>0</v>
      </c>
      <c r="AI56" s="62">
        <f t="shared" si="33"/>
        <v>0</v>
      </c>
      <c r="AJ56" s="49">
        <f t="shared" si="18"/>
        <v>0</v>
      </c>
      <c r="AK56" s="50">
        <f t="shared" si="19"/>
        <v>0</v>
      </c>
      <c r="AL56" s="48">
        <f t="shared" si="34"/>
        <v>0</v>
      </c>
      <c r="AM56" s="49">
        <f t="shared" si="20"/>
        <v>0</v>
      </c>
      <c r="AN56" s="50">
        <f t="shared" si="21"/>
        <v>0</v>
      </c>
      <c r="AO56" s="62"/>
      <c r="AP56" s="49">
        <f t="shared" si="22"/>
        <v>0</v>
      </c>
      <c r="AQ56" s="50">
        <f t="shared" si="23"/>
        <v>0</v>
      </c>
      <c r="AR56" s="62"/>
      <c r="AS56" s="49">
        <f t="shared" si="24"/>
        <v>0</v>
      </c>
      <c r="AT56" s="50">
        <f t="shared" si="25"/>
        <v>0</v>
      </c>
      <c r="AU56" s="48">
        <f t="shared" si="35"/>
        <v>0</v>
      </c>
      <c r="AV56" s="49">
        <f t="shared" si="26"/>
        <v>0</v>
      </c>
      <c r="AW56" s="50">
        <f t="shared" si="27"/>
        <v>0</v>
      </c>
      <c r="AX56" s="62"/>
      <c r="AY56" s="49">
        <f t="shared" si="28"/>
        <v>0</v>
      </c>
      <c r="AZ56" s="50">
        <f t="shared" si="29"/>
        <v>0</v>
      </c>
      <c r="BA56" s="51">
        <f t="shared" si="44"/>
        <v>0</v>
      </c>
    </row>
    <row r="57" spans="1:53" hidden="1">
      <c r="A57" s="32"/>
      <c r="B57" s="61"/>
      <c r="C57" s="33"/>
      <c r="D57" s="34"/>
      <c r="E57" s="35"/>
      <c r="F57" s="36"/>
      <c r="G57" s="72"/>
      <c r="H57" s="71" t="s">
        <v>90</v>
      </c>
      <c r="I57" s="73">
        <f>IF(H57=Tablas!$B$5,Tablas!$C$5,VLOOKUP(H57,Tablas!$B$5:$D$40,2,FALSE))</f>
        <v>19</v>
      </c>
      <c r="J57" s="70">
        <f>IF(I57=0,"",VLOOKUP(I57,Tablas!$C$5:$D$40,2,FALSE))</f>
        <v>21.72583333333333</v>
      </c>
      <c r="K57" s="37" t="str">
        <f t="shared" si="36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1</v>
      </c>
      <c r="R57" s="40">
        <f t="shared" si="7"/>
        <v>0</v>
      </c>
      <c r="S57" s="39">
        <v>1</v>
      </c>
      <c r="T57" s="41">
        <f t="shared" si="8"/>
        <v>0</v>
      </c>
      <c r="U57" s="42">
        <f t="shared" si="37"/>
        <v>0</v>
      </c>
      <c r="V57" s="43">
        <f t="shared" si="38"/>
        <v>0</v>
      </c>
      <c r="W57" s="44">
        <f t="shared" si="39"/>
        <v>0</v>
      </c>
      <c r="X57" s="45">
        <f t="shared" si="40"/>
        <v>5</v>
      </c>
      <c r="Y57" s="46" t="s">
        <v>83</v>
      </c>
      <c r="Z57" s="39">
        <v>1.34</v>
      </c>
      <c r="AA57" s="47">
        <f t="shared" si="41"/>
        <v>0</v>
      </c>
      <c r="AB57" s="39">
        <v>0.66</v>
      </c>
      <c r="AC57" s="47">
        <f t="shared" si="42"/>
        <v>0</v>
      </c>
      <c r="AD57" s="39">
        <v>1</v>
      </c>
      <c r="AE57" s="47">
        <f t="shared" si="43"/>
        <v>0</v>
      </c>
      <c r="AF57" s="62"/>
      <c r="AG57" s="49">
        <f t="shared" si="31"/>
        <v>0</v>
      </c>
      <c r="AH57" s="50">
        <f t="shared" si="32"/>
        <v>0</v>
      </c>
      <c r="AI57" s="62">
        <f t="shared" si="33"/>
        <v>0</v>
      </c>
      <c r="AJ57" s="49">
        <f t="shared" si="18"/>
        <v>0</v>
      </c>
      <c r="AK57" s="50">
        <f t="shared" si="19"/>
        <v>0</v>
      </c>
      <c r="AL57" s="48">
        <f t="shared" si="34"/>
        <v>0</v>
      </c>
      <c r="AM57" s="49">
        <f t="shared" si="20"/>
        <v>0</v>
      </c>
      <c r="AN57" s="50">
        <f t="shared" si="21"/>
        <v>0</v>
      </c>
      <c r="AO57" s="62"/>
      <c r="AP57" s="49">
        <f t="shared" si="22"/>
        <v>0</v>
      </c>
      <c r="AQ57" s="50">
        <f t="shared" si="23"/>
        <v>0</v>
      </c>
      <c r="AR57" s="62"/>
      <c r="AS57" s="49">
        <f t="shared" si="24"/>
        <v>0</v>
      </c>
      <c r="AT57" s="50">
        <f t="shared" si="25"/>
        <v>0</v>
      </c>
      <c r="AU57" s="48">
        <f t="shared" si="35"/>
        <v>0</v>
      </c>
      <c r="AV57" s="49">
        <f t="shared" si="26"/>
        <v>0</v>
      </c>
      <c r="AW57" s="50">
        <f t="shared" si="27"/>
        <v>0</v>
      </c>
      <c r="AX57" s="62"/>
      <c r="AY57" s="49">
        <f t="shared" si="28"/>
        <v>0</v>
      </c>
      <c r="AZ57" s="50">
        <f t="shared" si="29"/>
        <v>0</v>
      </c>
      <c r="BA57" s="51">
        <f t="shared" si="44"/>
        <v>0</v>
      </c>
    </row>
    <row r="58" spans="1:53" hidden="1">
      <c r="A58" s="32"/>
      <c r="B58" s="61"/>
      <c r="C58" s="33"/>
      <c r="D58" s="34"/>
      <c r="E58" s="35"/>
      <c r="F58" s="36"/>
      <c r="G58" s="72"/>
      <c r="H58" s="71" t="s">
        <v>90</v>
      </c>
      <c r="I58" s="73">
        <f>IF(H58=Tablas!$B$5,Tablas!$C$5,VLOOKUP(H58,Tablas!$B$5:$D$40,2,FALSE))</f>
        <v>19</v>
      </c>
      <c r="J58" s="70">
        <f>IF(I58=0,"",VLOOKUP(I58,Tablas!$C$5:$D$40,2,FALSE))</f>
        <v>21.72583333333333</v>
      </c>
      <c r="K58" s="37" t="str">
        <f t="shared" si="36"/>
        <v>0</v>
      </c>
      <c r="L58" s="38">
        <f t="shared" si="2"/>
        <v>0</v>
      </c>
      <c r="M58" s="38">
        <f t="shared" si="3"/>
        <v>0</v>
      </c>
      <c r="N58" s="38">
        <f t="shared" si="4"/>
        <v>0</v>
      </c>
      <c r="O58" s="38">
        <f t="shared" si="5"/>
        <v>0</v>
      </c>
      <c r="P58" s="38">
        <f t="shared" si="6"/>
        <v>0</v>
      </c>
      <c r="Q58" s="39">
        <v>1</v>
      </c>
      <c r="R58" s="40">
        <f t="shared" si="7"/>
        <v>0</v>
      </c>
      <c r="S58" s="39">
        <v>1</v>
      </c>
      <c r="T58" s="41">
        <f t="shared" si="8"/>
        <v>0</v>
      </c>
      <c r="U58" s="42">
        <f t="shared" si="37"/>
        <v>0</v>
      </c>
      <c r="V58" s="43">
        <f t="shared" si="38"/>
        <v>0</v>
      </c>
      <c r="W58" s="44">
        <f t="shared" si="39"/>
        <v>0</v>
      </c>
      <c r="X58" s="45">
        <f t="shared" si="40"/>
        <v>5</v>
      </c>
      <c r="Y58" s="46" t="s">
        <v>83</v>
      </c>
      <c r="Z58" s="39">
        <v>1.34</v>
      </c>
      <c r="AA58" s="47">
        <f t="shared" si="41"/>
        <v>0</v>
      </c>
      <c r="AB58" s="39">
        <v>0.66</v>
      </c>
      <c r="AC58" s="47">
        <f t="shared" si="42"/>
        <v>0</v>
      </c>
      <c r="AD58" s="39">
        <v>1</v>
      </c>
      <c r="AE58" s="47">
        <f t="shared" si="43"/>
        <v>0</v>
      </c>
      <c r="AF58" s="62"/>
      <c r="AG58" s="49">
        <f t="shared" si="31"/>
        <v>0</v>
      </c>
      <c r="AH58" s="50">
        <f t="shared" si="32"/>
        <v>0</v>
      </c>
      <c r="AI58" s="62">
        <f t="shared" si="33"/>
        <v>0</v>
      </c>
      <c r="AJ58" s="49">
        <f t="shared" si="18"/>
        <v>0</v>
      </c>
      <c r="AK58" s="50">
        <f t="shared" si="19"/>
        <v>0</v>
      </c>
      <c r="AL58" s="48">
        <f t="shared" si="34"/>
        <v>0</v>
      </c>
      <c r="AM58" s="49">
        <f t="shared" si="20"/>
        <v>0</v>
      </c>
      <c r="AN58" s="50">
        <f t="shared" si="21"/>
        <v>0</v>
      </c>
      <c r="AO58" s="62"/>
      <c r="AP58" s="49">
        <f t="shared" si="22"/>
        <v>0</v>
      </c>
      <c r="AQ58" s="50">
        <f t="shared" si="23"/>
        <v>0</v>
      </c>
      <c r="AR58" s="62"/>
      <c r="AS58" s="49">
        <f t="shared" si="24"/>
        <v>0</v>
      </c>
      <c r="AT58" s="50">
        <f t="shared" si="25"/>
        <v>0</v>
      </c>
      <c r="AU58" s="48">
        <f t="shared" si="35"/>
        <v>0</v>
      </c>
      <c r="AV58" s="49">
        <f t="shared" si="26"/>
        <v>0</v>
      </c>
      <c r="AW58" s="50">
        <f t="shared" si="27"/>
        <v>0</v>
      </c>
      <c r="AX58" s="62"/>
      <c r="AY58" s="49">
        <f t="shared" si="28"/>
        <v>0</v>
      </c>
      <c r="AZ58" s="50">
        <f t="shared" si="29"/>
        <v>0</v>
      </c>
      <c r="BA58" s="51">
        <f t="shared" si="44"/>
        <v>0</v>
      </c>
    </row>
    <row r="59" spans="1:53" hidden="1">
      <c r="A59" s="32"/>
      <c r="B59" s="61"/>
      <c r="C59" s="33"/>
      <c r="D59" s="34"/>
      <c r="E59" s="35"/>
      <c r="F59" s="36"/>
      <c r="G59" s="72"/>
      <c r="H59" s="71" t="s">
        <v>90</v>
      </c>
      <c r="I59" s="73">
        <f>IF(H59=Tablas!$B$5,Tablas!$C$5,VLOOKUP(H59,Tablas!$B$5:$D$40,2,FALSE))</f>
        <v>19</v>
      </c>
      <c r="J59" s="70">
        <f>IF(I59=0,"",VLOOKUP(I59,Tablas!$C$5:$D$40,2,FALSE))</f>
        <v>21.72583333333333</v>
      </c>
      <c r="K59" s="37" t="str">
        <f t="shared" si="36"/>
        <v>0</v>
      </c>
      <c r="L59" s="38">
        <f t="shared" si="2"/>
        <v>0</v>
      </c>
      <c r="M59" s="38">
        <f t="shared" si="3"/>
        <v>0</v>
      </c>
      <c r="N59" s="38">
        <f t="shared" si="4"/>
        <v>0</v>
      </c>
      <c r="O59" s="38">
        <f t="shared" si="5"/>
        <v>0</v>
      </c>
      <c r="P59" s="38">
        <f t="shared" si="6"/>
        <v>0</v>
      </c>
      <c r="Q59" s="39">
        <v>1</v>
      </c>
      <c r="R59" s="40">
        <f t="shared" si="7"/>
        <v>0</v>
      </c>
      <c r="S59" s="39">
        <v>1</v>
      </c>
      <c r="T59" s="41">
        <f t="shared" si="8"/>
        <v>0</v>
      </c>
      <c r="U59" s="42">
        <f t="shared" si="37"/>
        <v>0</v>
      </c>
      <c r="V59" s="43">
        <f t="shared" si="38"/>
        <v>0</v>
      </c>
      <c r="W59" s="44">
        <f t="shared" si="39"/>
        <v>0</v>
      </c>
      <c r="X59" s="45">
        <f t="shared" si="40"/>
        <v>5</v>
      </c>
      <c r="Y59" s="46" t="s">
        <v>83</v>
      </c>
      <c r="Z59" s="39">
        <v>1.34</v>
      </c>
      <c r="AA59" s="47">
        <f t="shared" si="41"/>
        <v>0</v>
      </c>
      <c r="AB59" s="39">
        <v>0.66</v>
      </c>
      <c r="AC59" s="47">
        <f t="shared" si="42"/>
        <v>0</v>
      </c>
      <c r="AD59" s="39">
        <v>1</v>
      </c>
      <c r="AE59" s="47">
        <f t="shared" si="43"/>
        <v>0</v>
      </c>
      <c r="AF59" s="62"/>
      <c r="AG59" s="49">
        <f t="shared" si="31"/>
        <v>0</v>
      </c>
      <c r="AH59" s="50">
        <f t="shared" si="32"/>
        <v>0</v>
      </c>
      <c r="AI59" s="62">
        <f t="shared" si="33"/>
        <v>0</v>
      </c>
      <c r="AJ59" s="49">
        <f t="shared" si="18"/>
        <v>0</v>
      </c>
      <c r="AK59" s="50">
        <f t="shared" si="19"/>
        <v>0</v>
      </c>
      <c r="AL59" s="48">
        <f t="shared" si="34"/>
        <v>0</v>
      </c>
      <c r="AM59" s="49">
        <f t="shared" si="20"/>
        <v>0</v>
      </c>
      <c r="AN59" s="50">
        <f t="shared" si="21"/>
        <v>0</v>
      </c>
      <c r="AO59" s="62"/>
      <c r="AP59" s="49">
        <f t="shared" si="22"/>
        <v>0</v>
      </c>
      <c r="AQ59" s="50">
        <f t="shared" si="23"/>
        <v>0</v>
      </c>
      <c r="AR59" s="62"/>
      <c r="AS59" s="49">
        <f t="shared" si="24"/>
        <v>0</v>
      </c>
      <c r="AT59" s="50">
        <f t="shared" si="25"/>
        <v>0</v>
      </c>
      <c r="AU59" s="48">
        <f t="shared" si="35"/>
        <v>0</v>
      </c>
      <c r="AV59" s="49">
        <f t="shared" si="26"/>
        <v>0</v>
      </c>
      <c r="AW59" s="50">
        <f t="shared" si="27"/>
        <v>0</v>
      </c>
      <c r="AX59" s="62"/>
      <c r="AY59" s="49">
        <f t="shared" si="28"/>
        <v>0</v>
      </c>
      <c r="AZ59" s="50">
        <f t="shared" si="29"/>
        <v>0</v>
      </c>
      <c r="BA59" s="51">
        <f t="shared" si="44"/>
        <v>0</v>
      </c>
    </row>
    <row r="60" spans="1:53" hidden="1">
      <c r="A60" s="32"/>
      <c r="B60" s="61"/>
      <c r="C60" s="33"/>
      <c r="D60" s="34"/>
      <c r="E60" s="35"/>
      <c r="F60" s="36"/>
      <c r="G60" s="72"/>
      <c r="H60" s="71" t="s">
        <v>90</v>
      </c>
      <c r="I60" s="73">
        <f>IF(H60=Tablas!$B$5,Tablas!$C$5,VLOOKUP(H60,Tablas!$B$5:$D$40,2,FALSE))</f>
        <v>19</v>
      </c>
      <c r="J60" s="70">
        <f>IF(I60=0,"",VLOOKUP(I60,Tablas!$C$5:$D$40,2,FALSE))</f>
        <v>21.72583333333333</v>
      </c>
      <c r="K60" s="37" t="str">
        <f t="shared" si="36"/>
        <v>0</v>
      </c>
      <c r="L60" s="38">
        <f t="shared" si="2"/>
        <v>0</v>
      </c>
      <c r="M60" s="38">
        <f t="shared" si="3"/>
        <v>0</v>
      </c>
      <c r="N60" s="38">
        <f t="shared" si="4"/>
        <v>0</v>
      </c>
      <c r="O60" s="38">
        <f t="shared" si="5"/>
        <v>0</v>
      </c>
      <c r="P60" s="38">
        <f t="shared" si="6"/>
        <v>0</v>
      </c>
      <c r="Q60" s="39">
        <v>1</v>
      </c>
      <c r="R60" s="40">
        <f t="shared" si="7"/>
        <v>0</v>
      </c>
      <c r="S60" s="39">
        <v>1</v>
      </c>
      <c r="T60" s="41">
        <f t="shared" si="8"/>
        <v>0</v>
      </c>
      <c r="U60" s="42">
        <f t="shared" si="37"/>
        <v>0</v>
      </c>
      <c r="V60" s="43">
        <f t="shared" si="38"/>
        <v>0</v>
      </c>
      <c r="W60" s="44">
        <f t="shared" si="39"/>
        <v>0</v>
      </c>
      <c r="X60" s="45">
        <f t="shared" si="40"/>
        <v>5</v>
      </c>
      <c r="Y60" s="46" t="s">
        <v>83</v>
      </c>
      <c r="Z60" s="39">
        <v>1.34</v>
      </c>
      <c r="AA60" s="47">
        <f t="shared" si="41"/>
        <v>0</v>
      </c>
      <c r="AB60" s="39">
        <v>0.66</v>
      </c>
      <c r="AC60" s="47">
        <f t="shared" si="42"/>
        <v>0</v>
      </c>
      <c r="AD60" s="39">
        <v>1</v>
      </c>
      <c r="AE60" s="47">
        <f t="shared" si="43"/>
        <v>0</v>
      </c>
      <c r="AF60" s="62"/>
      <c r="AG60" s="49">
        <f t="shared" si="31"/>
        <v>0</v>
      </c>
      <c r="AH60" s="50">
        <f t="shared" si="32"/>
        <v>0</v>
      </c>
      <c r="AI60" s="62">
        <f t="shared" si="33"/>
        <v>0</v>
      </c>
      <c r="AJ60" s="49">
        <f t="shared" si="18"/>
        <v>0</v>
      </c>
      <c r="AK60" s="50">
        <f t="shared" si="19"/>
        <v>0</v>
      </c>
      <c r="AL60" s="48">
        <f t="shared" si="34"/>
        <v>0</v>
      </c>
      <c r="AM60" s="49">
        <f t="shared" si="20"/>
        <v>0</v>
      </c>
      <c r="AN60" s="50">
        <f t="shared" si="21"/>
        <v>0</v>
      </c>
      <c r="AO60" s="62"/>
      <c r="AP60" s="49">
        <f t="shared" si="22"/>
        <v>0</v>
      </c>
      <c r="AQ60" s="50">
        <f t="shared" si="23"/>
        <v>0</v>
      </c>
      <c r="AR60" s="62"/>
      <c r="AS60" s="49">
        <f t="shared" si="24"/>
        <v>0</v>
      </c>
      <c r="AT60" s="50">
        <f t="shared" si="25"/>
        <v>0</v>
      </c>
      <c r="AU60" s="48">
        <f t="shared" si="35"/>
        <v>0</v>
      </c>
      <c r="AV60" s="49">
        <f t="shared" si="26"/>
        <v>0</v>
      </c>
      <c r="AW60" s="50">
        <f t="shared" si="27"/>
        <v>0</v>
      </c>
      <c r="AX60" s="62"/>
      <c r="AY60" s="49">
        <f t="shared" si="28"/>
        <v>0</v>
      </c>
      <c r="AZ60" s="50">
        <f t="shared" si="29"/>
        <v>0</v>
      </c>
      <c r="BA60" s="51">
        <f t="shared" si="44"/>
        <v>0</v>
      </c>
    </row>
    <row r="61" spans="1:53" hidden="1">
      <c r="A61" s="32"/>
      <c r="B61" s="61"/>
      <c r="C61" s="33"/>
      <c r="D61" s="34"/>
      <c r="E61" s="35"/>
      <c r="F61" s="36"/>
      <c r="G61" s="72"/>
      <c r="H61" s="71" t="s">
        <v>90</v>
      </c>
      <c r="I61" s="73">
        <f>IF(H61=Tablas!$B$5,Tablas!$C$5,VLOOKUP(H61,Tablas!$B$5:$D$40,2,FALSE))</f>
        <v>19</v>
      </c>
      <c r="J61" s="70">
        <f>IF(I61=0,"",VLOOKUP(I61,Tablas!$C$5:$D$40,2,FALSE))</f>
        <v>21.72583333333333</v>
      </c>
      <c r="K61" s="37" t="str">
        <f t="shared" si="36"/>
        <v>0</v>
      </c>
      <c r="L61" s="38">
        <f t="shared" si="2"/>
        <v>0</v>
      </c>
      <c r="M61" s="38">
        <f t="shared" si="3"/>
        <v>0</v>
      </c>
      <c r="N61" s="38">
        <f t="shared" si="4"/>
        <v>0</v>
      </c>
      <c r="O61" s="38">
        <f t="shared" si="5"/>
        <v>0</v>
      </c>
      <c r="P61" s="38">
        <f t="shared" si="6"/>
        <v>0</v>
      </c>
      <c r="Q61" s="39">
        <v>1</v>
      </c>
      <c r="R61" s="40">
        <f t="shared" si="7"/>
        <v>0</v>
      </c>
      <c r="S61" s="39">
        <v>1</v>
      </c>
      <c r="T61" s="41">
        <f t="shared" si="8"/>
        <v>0</v>
      </c>
      <c r="U61" s="42">
        <f t="shared" si="37"/>
        <v>0</v>
      </c>
      <c r="V61" s="43">
        <f t="shared" si="38"/>
        <v>0</v>
      </c>
      <c r="W61" s="44">
        <f t="shared" si="39"/>
        <v>0</v>
      </c>
      <c r="X61" s="45">
        <f t="shared" si="40"/>
        <v>5</v>
      </c>
      <c r="Y61" s="46" t="s">
        <v>83</v>
      </c>
      <c r="Z61" s="39">
        <v>1.34</v>
      </c>
      <c r="AA61" s="47">
        <f t="shared" si="41"/>
        <v>0</v>
      </c>
      <c r="AB61" s="39">
        <v>0.66</v>
      </c>
      <c r="AC61" s="47">
        <f t="shared" si="42"/>
        <v>0</v>
      </c>
      <c r="AD61" s="39">
        <v>1</v>
      </c>
      <c r="AE61" s="47">
        <f t="shared" si="43"/>
        <v>0</v>
      </c>
      <c r="AF61" s="62"/>
      <c r="AG61" s="49">
        <f t="shared" si="31"/>
        <v>0</v>
      </c>
      <c r="AH61" s="50">
        <f t="shared" si="32"/>
        <v>0</v>
      </c>
      <c r="AI61" s="62">
        <f t="shared" si="33"/>
        <v>0</v>
      </c>
      <c r="AJ61" s="49">
        <f t="shared" si="18"/>
        <v>0</v>
      </c>
      <c r="AK61" s="50">
        <f t="shared" si="19"/>
        <v>0</v>
      </c>
      <c r="AL61" s="48">
        <f t="shared" si="34"/>
        <v>0</v>
      </c>
      <c r="AM61" s="49">
        <f t="shared" si="20"/>
        <v>0</v>
      </c>
      <c r="AN61" s="50">
        <f t="shared" si="21"/>
        <v>0</v>
      </c>
      <c r="AO61" s="62"/>
      <c r="AP61" s="49">
        <f t="shared" si="22"/>
        <v>0</v>
      </c>
      <c r="AQ61" s="50">
        <f t="shared" si="23"/>
        <v>0</v>
      </c>
      <c r="AR61" s="62"/>
      <c r="AS61" s="49">
        <f t="shared" si="24"/>
        <v>0</v>
      </c>
      <c r="AT61" s="50">
        <f t="shared" si="25"/>
        <v>0</v>
      </c>
      <c r="AU61" s="48">
        <f t="shared" si="35"/>
        <v>0</v>
      </c>
      <c r="AV61" s="49">
        <f t="shared" si="26"/>
        <v>0</v>
      </c>
      <c r="AW61" s="50">
        <f t="shared" si="27"/>
        <v>0</v>
      </c>
      <c r="AX61" s="62"/>
      <c r="AY61" s="49">
        <f t="shared" si="28"/>
        <v>0</v>
      </c>
      <c r="AZ61" s="50">
        <f t="shared" si="29"/>
        <v>0</v>
      </c>
      <c r="BA61" s="51">
        <f t="shared" si="44"/>
        <v>0</v>
      </c>
    </row>
    <row r="62" spans="1:53" hidden="1">
      <c r="A62" s="32"/>
      <c r="B62" s="61"/>
      <c r="C62" s="33"/>
      <c r="D62" s="34"/>
      <c r="E62" s="35"/>
      <c r="F62" s="36"/>
      <c r="G62" s="72"/>
      <c r="H62" s="71" t="s">
        <v>90</v>
      </c>
      <c r="I62" s="73">
        <f>IF(H62=Tablas!$B$5,Tablas!$C$5,VLOOKUP(H62,Tablas!$B$5:$D$40,2,FALSE))</f>
        <v>19</v>
      </c>
      <c r="J62" s="70">
        <f>IF(I62=0,"",VLOOKUP(I62,Tablas!$C$5:$D$40,2,FALSE))</f>
        <v>21.72583333333333</v>
      </c>
      <c r="K62" s="37" t="str">
        <f t="shared" si="36"/>
        <v>0</v>
      </c>
      <c r="L62" s="38">
        <f t="shared" si="2"/>
        <v>0</v>
      </c>
      <c r="M62" s="38">
        <f t="shared" si="3"/>
        <v>0</v>
      </c>
      <c r="N62" s="38">
        <f t="shared" si="4"/>
        <v>0</v>
      </c>
      <c r="O62" s="38">
        <f t="shared" si="5"/>
        <v>0</v>
      </c>
      <c r="P62" s="38">
        <f t="shared" si="6"/>
        <v>0</v>
      </c>
      <c r="Q62" s="39">
        <v>1</v>
      </c>
      <c r="R62" s="40">
        <f t="shared" si="7"/>
        <v>0</v>
      </c>
      <c r="S62" s="39">
        <v>1</v>
      </c>
      <c r="T62" s="41">
        <f t="shared" si="8"/>
        <v>0</v>
      </c>
      <c r="U62" s="42">
        <f t="shared" si="37"/>
        <v>0</v>
      </c>
      <c r="V62" s="43">
        <f t="shared" si="38"/>
        <v>0</v>
      </c>
      <c r="W62" s="44">
        <f t="shared" si="39"/>
        <v>0</v>
      </c>
      <c r="X62" s="45">
        <f t="shared" si="40"/>
        <v>5</v>
      </c>
      <c r="Y62" s="46" t="s">
        <v>83</v>
      </c>
      <c r="Z62" s="39">
        <v>1.34</v>
      </c>
      <c r="AA62" s="47">
        <f t="shared" si="41"/>
        <v>0</v>
      </c>
      <c r="AB62" s="39">
        <v>0.66</v>
      </c>
      <c r="AC62" s="47">
        <f t="shared" si="42"/>
        <v>0</v>
      </c>
      <c r="AD62" s="39">
        <v>1</v>
      </c>
      <c r="AE62" s="47">
        <f t="shared" si="43"/>
        <v>0</v>
      </c>
      <c r="AF62" s="62"/>
      <c r="AG62" s="49">
        <f t="shared" si="31"/>
        <v>0</v>
      </c>
      <c r="AH62" s="50">
        <f t="shared" si="32"/>
        <v>0</v>
      </c>
      <c r="AI62" s="62">
        <f t="shared" si="33"/>
        <v>0</v>
      </c>
      <c r="AJ62" s="49">
        <f t="shared" si="18"/>
        <v>0</v>
      </c>
      <c r="AK62" s="50">
        <f t="shared" si="19"/>
        <v>0</v>
      </c>
      <c r="AL62" s="48">
        <f t="shared" si="34"/>
        <v>0</v>
      </c>
      <c r="AM62" s="49">
        <f t="shared" si="20"/>
        <v>0</v>
      </c>
      <c r="AN62" s="50">
        <f t="shared" si="21"/>
        <v>0</v>
      </c>
      <c r="AO62" s="62"/>
      <c r="AP62" s="49">
        <f t="shared" si="22"/>
        <v>0</v>
      </c>
      <c r="AQ62" s="50">
        <f t="shared" si="23"/>
        <v>0</v>
      </c>
      <c r="AR62" s="62"/>
      <c r="AS62" s="49">
        <f t="shared" si="24"/>
        <v>0</v>
      </c>
      <c r="AT62" s="50">
        <f t="shared" si="25"/>
        <v>0</v>
      </c>
      <c r="AU62" s="48">
        <f t="shared" si="35"/>
        <v>0</v>
      </c>
      <c r="AV62" s="49">
        <f t="shared" si="26"/>
        <v>0</v>
      </c>
      <c r="AW62" s="50">
        <f t="shared" si="27"/>
        <v>0</v>
      </c>
      <c r="AX62" s="62"/>
      <c r="AY62" s="49">
        <f t="shared" si="28"/>
        <v>0</v>
      </c>
      <c r="AZ62" s="50">
        <f t="shared" si="29"/>
        <v>0</v>
      </c>
      <c r="BA62" s="51">
        <f t="shared" si="44"/>
        <v>0</v>
      </c>
    </row>
    <row r="63" spans="1:53" hidden="1">
      <c r="A63" s="32"/>
      <c r="B63" s="61"/>
      <c r="C63" s="33"/>
      <c r="D63" s="34"/>
      <c r="E63" s="35"/>
      <c r="F63" s="36"/>
      <c r="G63" s="72"/>
      <c r="H63" s="71" t="s">
        <v>90</v>
      </c>
      <c r="I63" s="73">
        <f>IF(H63=Tablas!$B$5,Tablas!$C$5,VLOOKUP(H63,Tablas!$B$5:$D$40,2,FALSE))</f>
        <v>19</v>
      </c>
      <c r="J63" s="70">
        <f>IF(I63=0,"",VLOOKUP(I63,Tablas!$C$5:$D$40,2,FALSE))</f>
        <v>21.72583333333333</v>
      </c>
      <c r="K63" s="37" t="str">
        <f t="shared" si="36"/>
        <v>0</v>
      </c>
      <c r="L63" s="38">
        <f t="shared" si="2"/>
        <v>0</v>
      </c>
      <c r="M63" s="38">
        <f t="shared" si="3"/>
        <v>0</v>
      </c>
      <c r="N63" s="38">
        <f t="shared" si="4"/>
        <v>0</v>
      </c>
      <c r="O63" s="38">
        <f t="shared" si="5"/>
        <v>0</v>
      </c>
      <c r="P63" s="38">
        <f t="shared" si="6"/>
        <v>0</v>
      </c>
      <c r="Q63" s="39">
        <v>1</v>
      </c>
      <c r="R63" s="40">
        <f t="shared" si="7"/>
        <v>0</v>
      </c>
      <c r="S63" s="39">
        <v>1</v>
      </c>
      <c r="T63" s="41">
        <f t="shared" si="8"/>
        <v>0</v>
      </c>
      <c r="U63" s="42">
        <f t="shared" si="37"/>
        <v>0</v>
      </c>
      <c r="V63" s="43">
        <f t="shared" si="38"/>
        <v>0</v>
      </c>
      <c r="W63" s="44">
        <f t="shared" si="39"/>
        <v>0</v>
      </c>
      <c r="X63" s="45">
        <f t="shared" si="40"/>
        <v>5</v>
      </c>
      <c r="Y63" s="46" t="s">
        <v>83</v>
      </c>
      <c r="Z63" s="39">
        <v>1.34</v>
      </c>
      <c r="AA63" s="47">
        <f t="shared" si="41"/>
        <v>0</v>
      </c>
      <c r="AB63" s="39">
        <v>0.66</v>
      </c>
      <c r="AC63" s="47">
        <f t="shared" si="42"/>
        <v>0</v>
      </c>
      <c r="AD63" s="39">
        <v>1</v>
      </c>
      <c r="AE63" s="47">
        <f t="shared" si="43"/>
        <v>0</v>
      </c>
      <c r="AF63" s="62"/>
      <c r="AG63" s="49">
        <f t="shared" si="31"/>
        <v>0</v>
      </c>
      <c r="AH63" s="50">
        <f t="shared" si="32"/>
        <v>0</v>
      </c>
      <c r="AI63" s="62">
        <f t="shared" si="33"/>
        <v>0</v>
      </c>
      <c r="AJ63" s="49">
        <f t="shared" si="18"/>
        <v>0</v>
      </c>
      <c r="AK63" s="50">
        <f t="shared" si="19"/>
        <v>0</v>
      </c>
      <c r="AL63" s="48">
        <f t="shared" si="34"/>
        <v>0</v>
      </c>
      <c r="AM63" s="49">
        <f t="shared" si="20"/>
        <v>0</v>
      </c>
      <c r="AN63" s="50">
        <f t="shared" si="21"/>
        <v>0</v>
      </c>
      <c r="AO63" s="62"/>
      <c r="AP63" s="49">
        <f t="shared" si="22"/>
        <v>0</v>
      </c>
      <c r="AQ63" s="50">
        <f t="shared" si="23"/>
        <v>0</v>
      </c>
      <c r="AR63" s="62"/>
      <c r="AS63" s="49">
        <f t="shared" si="24"/>
        <v>0</v>
      </c>
      <c r="AT63" s="50">
        <f t="shared" si="25"/>
        <v>0</v>
      </c>
      <c r="AU63" s="48">
        <f t="shared" si="35"/>
        <v>0</v>
      </c>
      <c r="AV63" s="49">
        <f t="shared" si="26"/>
        <v>0</v>
      </c>
      <c r="AW63" s="50">
        <f t="shared" si="27"/>
        <v>0</v>
      </c>
      <c r="AX63" s="62"/>
      <c r="AY63" s="49">
        <f t="shared" si="28"/>
        <v>0</v>
      </c>
      <c r="AZ63" s="50">
        <f t="shared" si="29"/>
        <v>0</v>
      </c>
      <c r="BA63" s="51">
        <f t="shared" si="44"/>
        <v>0</v>
      </c>
    </row>
    <row r="64" spans="1:53" hidden="1">
      <c r="A64" s="32"/>
      <c r="B64" s="61"/>
      <c r="C64" s="33"/>
      <c r="D64" s="34"/>
      <c r="E64" s="35"/>
      <c r="F64" s="36"/>
      <c r="G64" s="72"/>
      <c r="H64" s="71" t="s">
        <v>90</v>
      </c>
      <c r="I64" s="73">
        <f>IF(H64=Tablas!$B$5,Tablas!$C$5,VLOOKUP(H64,Tablas!$B$5:$D$40,2,FALSE))</f>
        <v>19</v>
      </c>
      <c r="J64" s="70">
        <f>IF(I64=0,"",VLOOKUP(I64,Tablas!$C$5:$D$40,2,FALSE))</f>
        <v>21.72583333333333</v>
      </c>
      <c r="K64" s="37" t="str">
        <f t="shared" si="36"/>
        <v>0</v>
      </c>
      <c r="L64" s="38">
        <f t="shared" si="2"/>
        <v>0</v>
      </c>
      <c r="M64" s="38">
        <f t="shared" si="3"/>
        <v>0</v>
      </c>
      <c r="N64" s="38">
        <f t="shared" si="4"/>
        <v>0</v>
      </c>
      <c r="O64" s="38">
        <f t="shared" si="5"/>
        <v>0</v>
      </c>
      <c r="P64" s="38">
        <f t="shared" si="6"/>
        <v>0</v>
      </c>
      <c r="Q64" s="39">
        <v>1</v>
      </c>
      <c r="R64" s="40">
        <f t="shared" si="7"/>
        <v>0</v>
      </c>
      <c r="S64" s="39">
        <v>1</v>
      </c>
      <c r="T64" s="41">
        <f t="shared" si="8"/>
        <v>0</v>
      </c>
      <c r="U64" s="42">
        <f t="shared" si="37"/>
        <v>0</v>
      </c>
      <c r="V64" s="43">
        <f t="shared" si="38"/>
        <v>0</v>
      </c>
      <c r="W64" s="44">
        <f t="shared" si="39"/>
        <v>0</v>
      </c>
      <c r="X64" s="45">
        <f t="shared" si="40"/>
        <v>5</v>
      </c>
      <c r="Y64" s="46" t="s">
        <v>83</v>
      </c>
      <c r="Z64" s="39">
        <v>1.34</v>
      </c>
      <c r="AA64" s="47">
        <f t="shared" si="41"/>
        <v>0</v>
      </c>
      <c r="AB64" s="39">
        <v>0.66</v>
      </c>
      <c r="AC64" s="47">
        <f t="shared" si="42"/>
        <v>0</v>
      </c>
      <c r="AD64" s="39">
        <v>1</v>
      </c>
      <c r="AE64" s="47">
        <f t="shared" si="43"/>
        <v>0</v>
      </c>
      <c r="AF64" s="62"/>
      <c r="AG64" s="49">
        <f t="shared" si="31"/>
        <v>0</v>
      </c>
      <c r="AH64" s="50">
        <f t="shared" si="32"/>
        <v>0</v>
      </c>
      <c r="AI64" s="62">
        <f t="shared" si="33"/>
        <v>0</v>
      </c>
      <c r="AJ64" s="49">
        <f t="shared" si="18"/>
        <v>0</v>
      </c>
      <c r="AK64" s="50">
        <f t="shared" si="19"/>
        <v>0</v>
      </c>
      <c r="AL64" s="48">
        <f t="shared" si="34"/>
        <v>0</v>
      </c>
      <c r="AM64" s="49">
        <f t="shared" si="20"/>
        <v>0</v>
      </c>
      <c r="AN64" s="50">
        <f t="shared" si="21"/>
        <v>0</v>
      </c>
      <c r="AO64" s="62"/>
      <c r="AP64" s="49">
        <f t="shared" si="22"/>
        <v>0</v>
      </c>
      <c r="AQ64" s="50">
        <f t="shared" si="23"/>
        <v>0</v>
      </c>
      <c r="AR64" s="62"/>
      <c r="AS64" s="49">
        <f t="shared" si="24"/>
        <v>0</v>
      </c>
      <c r="AT64" s="50">
        <f t="shared" si="25"/>
        <v>0</v>
      </c>
      <c r="AU64" s="48">
        <f t="shared" si="35"/>
        <v>0</v>
      </c>
      <c r="AV64" s="49">
        <f t="shared" si="26"/>
        <v>0</v>
      </c>
      <c r="AW64" s="50">
        <f t="shared" si="27"/>
        <v>0</v>
      </c>
      <c r="AX64" s="62"/>
      <c r="AY64" s="49">
        <f t="shared" si="28"/>
        <v>0</v>
      </c>
      <c r="AZ64" s="50">
        <f t="shared" si="29"/>
        <v>0</v>
      </c>
      <c r="BA64" s="51">
        <f t="shared" si="44"/>
        <v>0</v>
      </c>
    </row>
    <row r="65" spans="1:53" hidden="1">
      <c r="A65" s="32"/>
      <c r="B65" s="61"/>
      <c r="C65" s="33"/>
      <c r="D65" s="34"/>
      <c r="E65" s="35"/>
      <c r="F65" s="36"/>
      <c r="G65" s="72"/>
      <c r="H65" s="71" t="s">
        <v>90</v>
      </c>
      <c r="I65" s="73">
        <f>IF(H65=Tablas!$B$5,Tablas!$C$5,VLOOKUP(H65,Tablas!$B$5:$D$40,2,FALSE))</f>
        <v>19</v>
      </c>
      <c r="J65" s="70">
        <f>IF(I65=0,"",VLOOKUP(I65,Tablas!$C$5:$D$40,2,FALSE))</f>
        <v>21.72583333333333</v>
      </c>
      <c r="K65" s="37" t="str">
        <f t="shared" si="36"/>
        <v>0</v>
      </c>
      <c r="L65" s="38">
        <f t="shared" si="2"/>
        <v>0</v>
      </c>
      <c r="M65" s="38">
        <f t="shared" si="3"/>
        <v>0</v>
      </c>
      <c r="N65" s="38">
        <f t="shared" si="4"/>
        <v>0</v>
      </c>
      <c r="O65" s="38">
        <f t="shared" si="5"/>
        <v>0</v>
      </c>
      <c r="P65" s="38">
        <f t="shared" si="6"/>
        <v>0</v>
      </c>
      <c r="Q65" s="39">
        <v>1</v>
      </c>
      <c r="R65" s="40">
        <f t="shared" si="7"/>
        <v>0</v>
      </c>
      <c r="S65" s="39">
        <v>1</v>
      </c>
      <c r="T65" s="41">
        <f t="shared" si="8"/>
        <v>0</v>
      </c>
      <c r="U65" s="42">
        <f t="shared" si="37"/>
        <v>0</v>
      </c>
      <c r="V65" s="43">
        <f t="shared" si="38"/>
        <v>0</v>
      </c>
      <c r="W65" s="44">
        <f t="shared" si="39"/>
        <v>0</v>
      </c>
      <c r="X65" s="45">
        <f t="shared" si="40"/>
        <v>5</v>
      </c>
      <c r="Y65" s="46" t="s">
        <v>83</v>
      </c>
      <c r="Z65" s="39">
        <v>1.34</v>
      </c>
      <c r="AA65" s="47">
        <f t="shared" si="41"/>
        <v>0</v>
      </c>
      <c r="AB65" s="39">
        <v>0.66</v>
      </c>
      <c r="AC65" s="47">
        <f t="shared" si="42"/>
        <v>0</v>
      </c>
      <c r="AD65" s="39">
        <v>1</v>
      </c>
      <c r="AE65" s="47">
        <f t="shared" si="43"/>
        <v>0</v>
      </c>
      <c r="AF65" s="62"/>
      <c r="AG65" s="49">
        <f t="shared" si="31"/>
        <v>0</v>
      </c>
      <c r="AH65" s="50">
        <f t="shared" si="32"/>
        <v>0</v>
      </c>
      <c r="AI65" s="62">
        <f t="shared" si="33"/>
        <v>0</v>
      </c>
      <c r="AJ65" s="49">
        <f t="shared" si="18"/>
        <v>0</v>
      </c>
      <c r="AK65" s="50">
        <f t="shared" si="19"/>
        <v>0</v>
      </c>
      <c r="AL65" s="48">
        <f t="shared" si="34"/>
        <v>0</v>
      </c>
      <c r="AM65" s="49">
        <f t="shared" si="20"/>
        <v>0</v>
      </c>
      <c r="AN65" s="50">
        <f t="shared" si="21"/>
        <v>0</v>
      </c>
      <c r="AO65" s="62"/>
      <c r="AP65" s="49">
        <f t="shared" si="22"/>
        <v>0</v>
      </c>
      <c r="AQ65" s="50">
        <f t="shared" si="23"/>
        <v>0</v>
      </c>
      <c r="AR65" s="62"/>
      <c r="AS65" s="49">
        <f t="shared" si="24"/>
        <v>0</v>
      </c>
      <c r="AT65" s="50">
        <f t="shared" si="25"/>
        <v>0</v>
      </c>
      <c r="AU65" s="48">
        <f t="shared" si="35"/>
        <v>0</v>
      </c>
      <c r="AV65" s="49">
        <f t="shared" si="26"/>
        <v>0</v>
      </c>
      <c r="AW65" s="50">
        <f t="shared" si="27"/>
        <v>0</v>
      </c>
      <c r="AX65" s="62"/>
      <c r="AY65" s="49">
        <f t="shared" si="28"/>
        <v>0</v>
      </c>
      <c r="AZ65" s="50">
        <f t="shared" si="29"/>
        <v>0</v>
      </c>
      <c r="BA65" s="51">
        <f t="shared" si="44"/>
        <v>0</v>
      </c>
    </row>
    <row r="66" spans="1:53" hidden="1">
      <c r="A66" s="32"/>
      <c r="B66" s="61"/>
      <c r="C66" s="33"/>
      <c r="D66" s="34"/>
      <c r="E66" s="35"/>
      <c r="F66" s="36"/>
      <c r="G66" s="72"/>
      <c r="H66" s="71" t="s">
        <v>90</v>
      </c>
      <c r="I66" s="73">
        <f>IF(H66=Tablas!$B$5,Tablas!$C$5,VLOOKUP(H66,Tablas!$B$5:$D$40,2,FALSE))</f>
        <v>19</v>
      </c>
      <c r="J66" s="70">
        <f>IF(I66=0,"",VLOOKUP(I66,Tablas!$C$5:$D$40,2,FALSE))</f>
        <v>21.72583333333333</v>
      </c>
      <c r="K66" s="37" t="str">
        <f t="shared" si="36"/>
        <v>0</v>
      </c>
      <c r="L66" s="38">
        <f t="shared" si="2"/>
        <v>0</v>
      </c>
      <c r="M66" s="38">
        <f t="shared" si="3"/>
        <v>0</v>
      </c>
      <c r="N66" s="38">
        <f t="shared" si="4"/>
        <v>0</v>
      </c>
      <c r="O66" s="38">
        <f t="shared" si="5"/>
        <v>0</v>
      </c>
      <c r="P66" s="38">
        <f t="shared" si="6"/>
        <v>0</v>
      </c>
      <c r="Q66" s="39">
        <v>1</v>
      </c>
      <c r="R66" s="40">
        <f t="shared" si="7"/>
        <v>0</v>
      </c>
      <c r="S66" s="39">
        <v>1</v>
      </c>
      <c r="T66" s="41">
        <f t="shared" si="8"/>
        <v>0</v>
      </c>
      <c r="U66" s="42">
        <f t="shared" si="37"/>
        <v>0</v>
      </c>
      <c r="V66" s="43">
        <f t="shared" si="38"/>
        <v>0</v>
      </c>
      <c r="W66" s="44">
        <f t="shared" si="39"/>
        <v>0</v>
      </c>
      <c r="X66" s="45">
        <f t="shared" si="40"/>
        <v>5</v>
      </c>
      <c r="Y66" s="46" t="s">
        <v>83</v>
      </c>
      <c r="Z66" s="39">
        <v>1.34</v>
      </c>
      <c r="AA66" s="47">
        <f t="shared" si="41"/>
        <v>0</v>
      </c>
      <c r="AB66" s="39">
        <v>0.66</v>
      </c>
      <c r="AC66" s="47">
        <f t="shared" si="42"/>
        <v>0</v>
      </c>
      <c r="AD66" s="39">
        <v>1</v>
      </c>
      <c r="AE66" s="47">
        <f t="shared" si="43"/>
        <v>0</v>
      </c>
      <c r="AF66" s="62"/>
      <c r="AG66" s="49">
        <f t="shared" si="31"/>
        <v>0</v>
      </c>
      <c r="AH66" s="50">
        <f t="shared" si="32"/>
        <v>0</v>
      </c>
      <c r="AI66" s="62">
        <f t="shared" si="33"/>
        <v>0</v>
      </c>
      <c r="AJ66" s="49">
        <f t="shared" si="18"/>
        <v>0</v>
      </c>
      <c r="AK66" s="50">
        <f t="shared" si="19"/>
        <v>0</v>
      </c>
      <c r="AL66" s="48">
        <f t="shared" si="34"/>
        <v>0</v>
      </c>
      <c r="AM66" s="49">
        <f t="shared" si="20"/>
        <v>0</v>
      </c>
      <c r="AN66" s="50">
        <f t="shared" si="21"/>
        <v>0</v>
      </c>
      <c r="AO66" s="62"/>
      <c r="AP66" s="49">
        <f t="shared" si="22"/>
        <v>0</v>
      </c>
      <c r="AQ66" s="50">
        <f t="shared" si="23"/>
        <v>0</v>
      </c>
      <c r="AR66" s="62"/>
      <c r="AS66" s="49">
        <f t="shared" si="24"/>
        <v>0</v>
      </c>
      <c r="AT66" s="50">
        <f t="shared" si="25"/>
        <v>0</v>
      </c>
      <c r="AU66" s="48">
        <f t="shared" si="35"/>
        <v>0</v>
      </c>
      <c r="AV66" s="49">
        <f t="shared" si="26"/>
        <v>0</v>
      </c>
      <c r="AW66" s="50">
        <f t="shared" si="27"/>
        <v>0</v>
      </c>
      <c r="AX66" s="62"/>
      <c r="AY66" s="49">
        <f t="shared" si="28"/>
        <v>0</v>
      </c>
      <c r="AZ66" s="50">
        <f t="shared" si="29"/>
        <v>0</v>
      </c>
      <c r="BA66" s="51">
        <f t="shared" si="44"/>
        <v>0</v>
      </c>
    </row>
    <row r="67" spans="1:53" hidden="1">
      <c r="A67" s="32"/>
      <c r="B67" s="61"/>
      <c r="C67" s="33"/>
      <c r="D67" s="34"/>
      <c r="E67" s="35"/>
      <c r="F67" s="36"/>
      <c r="G67" s="72"/>
      <c r="H67" s="71" t="s">
        <v>90</v>
      </c>
      <c r="I67" s="73">
        <f>IF(H67=Tablas!$B$5,Tablas!$C$5,VLOOKUP(H67,Tablas!$B$5:$D$40,2,FALSE))</f>
        <v>19</v>
      </c>
      <c r="J67" s="70">
        <f>IF(I67=0,"",VLOOKUP(I67,Tablas!$C$5:$D$40,2,FALSE))</f>
        <v>21.72583333333333</v>
      </c>
      <c r="K67" s="37" t="str">
        <f t="shared" si="36"/>
        <v>0</v>
      </c>
      <c r="L67" s="38">
        <f t="shared" si="2"/>
        <v>0</v>
      </c>
      <c r="M67" s="38">
        <f t="shared" si="3"/>
        <v>0</v>
      </c>
      <c r="N67" s="38">
        <f t="shared" si="4"/>
        <v>0</v>
      </c>
      <c r="O67" s="38">
        <f t="shared" si="5"/>
        <v>0</v>
      </c>
      <c r="P67" s="38">
        <f t="shared" si="6"/>
        <v>0</v>
      </c>
      <c r="Q67" s="39">
        <v>1</v>
      </c>
      <c r="R67" s="40">
        <f t="shared" si="7"/>
        <v>0</v>
      </c>
      <c r="S67" s="39">
        <v>1</v>
      </c>
      <c r="T67" s="41">
        <f t="shared" si="8"/>
        <v>0</v>
      </c>
      <c r="U67" s="42">
        <f t="shared" si="37"/>
        <v>0</v>
      </c>
      <c r="V67" s="43">
        <f t="shared" si="38"/>
        <v>0</v>
      </c>
      <c r="W67" s="44">
        <f t="shared" si="39"/>
        <v>0</v>
      </c>
      <c r="X67" s="45">
        <f t="shared" si="40"/>
        <v>5</v>
      </c>
      <c r="Y67" s="46" t="s">
        <v>83</v>
      </c>
      <c r="Z67" s="39">
        <v>1.34</v>
      </c>
      <c r="AA67" s="47">
        <f t="shared" si="41"/>
        <v>0</v>
      </c>
      <c r="AB67" s="39">
        <v>0.66</v>
      </c>
      <c r="AC67" s="47">
        <f t="shared" si="42"/>
        <v>0</v>
      </c>
      <c r="AD67" s="39">
        <v>1</v>
      </c>
      <c r="AE67" s="47">
        <f t="shared" si="43"/>
        <v>0</v>
      </c>
      <c r="AF67" s="62"/>
      <c r="AG67" s="49">
        <f t="shared" si="31"/>
        <v>0</v>
      </c>
      <c r="AH67" s="50">
        <f t="shared" si="32"/>
        <v>0</v>
      </c>
      <c r="AI67" s="62">
        <f t="shared" si="33"/>
        <v>0</v>
      </c>
      <c r="AJ67" s="49">
        <f t="shared" si="18"/>
        <v>0</v>
      </c>
      <c r="AK67" s="50">
        <f t="shared" si="19"/>
        <v>0</v>
      </c>
      <c r="AL67" s="48">
        <f t="shared" si="34"/>
        <v>0</v>
      </c>
      <c r="AM67" s="49">
        <f t="shared" si="20"/>
        <v>0</v>
      </c>
      <c r="AN67" s="50">
        <f t="shared" si="21"/>
        <v>0</v>
      </c>
      <c r="AO67" s="62"/>
      <c r="AP67" s="49">
        <f t="shared" si="22"/>
        <v>0</v>
      </c>
      <c r="AQ67" s="50">
        <f t="shared" si="23"/>
        <v>0</v>
      </c>
      <c r="AR67" s="62"/>
      <c r="AS67" s="49">
        <f t="shared" si="24"/>
        <v>0</v>
      </c>
      <c r="AT67" s="50">
        <f t="shared" si="25"/>
        <v>0</v>
      </c>
      <c r="AU67" s="48">
        <f t="shared" si="35"/>
        <v>0</v>
      </c>
      <c r="AV67" s="49">
        <f t="shared" si="26"/>
        <v>0</v>
      </c>
      <c r="AW67" s="50">
        <f t="shared" si="27"/>
        <v>0</v>
      </c>
      <c r="AX67" s="62"/>
      <c r="AY67" s="49">
        <f t="shared" si="28"/>
        <v>0</v>
      </c>
      <c r="AZ67" s="50">
        <f t="shared" si="29"/>
        <v>0</v>
      </c>
      <c r="BA67" s="51">
        <f t="shared" si="44"/>
        <v>0</v>
      </c>
    </row>
    <row r="68" spans="1:53" hidden="1">
      <c r="A68" s="32"/>
      <c r="B68" s="61"/>
      <c r="C68" s="33"/>
      <c r="D68" s="34"/>
      <c r="E68" s="35"/>
      <c r="F68" s="36"/>
      <c r="G68" s="72"/>
      <c r="H68" s="71" t="s">
        <v>90</v>
      </c>
      <c r="I68" s="73">
        <f>IF(H68=Tablas!$B$5,Tablas!$C$5,VLOOKUP(H68,Tablas!$B$5:$D$40,2,FALSE))</f>
        <v>19</v>
      </c>
      <c r="J68" s="70">
        <f>IF(I68=0,"",VLOOKUP(I68,Tablas!$C$5:$D$40,2,FALSE))</f>
        <v>21.72583333333333</v>
      </c>
      <c r="K68" s="37" t="str">
        <f t="shared" si="36"/>
        <v>0</v>
      </c>
      <c r="L68" s="38">
        <f t="shared" si="2"/>
        <v>0</v>
      </c>
      <c r="M68" s="38">
        <f t="shared" si="3"/>
        <v>0</v>
      </c>
      <c r="N68" s="38">
        <f t="shared" si="4"/>
        <v>0</v>
      </c>
      <c r="O68" s="38">
        <f t="shared" si="5"/>
        <v>0</v>
      </c>
      <c r="P68" s="38">
        <f t="shared" si="6"/>
        <v>0</v>
      </c>
      <c r="Q68" s="39">
        <v>1</v>
      </c>
      <c r="R68" s="40">
        <f t="shared" si="7"/>
        <v>0</v>
      </c>
      <c r="S68" s="39">
        <v>1</v>
      </c>
      <c r="T68" s="41">
        <f t="shared" si="8"/>
        <v>0</v>
      </c>
      <c r="U68" s="42">
        <f t="shared" si="37"/>
        <v>0</v>
      </c>
      <c r="V68" s="43">
        <f t="shared" si="38"/>
        <v>0</v>
      </c>
      <c r="W68" s="44">
        <f t="shared" si="39"/>
        <v>0</v>
      </c>
      <c r="X68" s="45">
        <f t="shared" si="40"/>
        <v>5</v>
      </c>
      <c r="Y68" s="46" t="s">
        <v>83</v>
      </c>
      <c r="Z68" s="39">
        <v>1.34</v>
      </c>
      <c r="AA68" s="47">
        <f t="shared" si="41"/>
        <v>0</v>
      </c>
      <c r="AB68" s="39">
        <v>0.66</v>
      </c>
      <c r="AC68" s="47">
        <f t="shared" si="42"/>
        <v>0</v>
      </c>
      <c r="AD68" s="39">
        <v>1</v>
      </c>
      <c r="AE68" s="47">
        <f t="shared" si="43"/>
        <v>0</v>
      </c>
      <c r="AF68" s="62"/>
      <c r="AG68" s="49">
        <f t="shared" si="31"/>
        <v>0</v>
      </c>
      <c r="AH68" s="50">
        <f t="shared" si="32"/>
        <v>0</v>
      </c>
      <c r="AI68" s="62">
        <f t="shared" si="33"/>
        <v>0</v>
      </c>
      <c r="AJ68" s="49">
        <f t="shared" si="18"/>
        <v>0</v>
      </c>
      <c r="AK68" s="50">
        <f t="shared" si="19"/>
        <v>0</v>
      </c>
      <c r="AL68" s="48">
        <f t="shared" si="34"/>
        <v>0</v>
      </c>
      <c r="AM68" s="49">
        <f t="shared" si="20"/>
        <v>0</v>
      </c>
      <c r="AN68" s="50">
        <f t="shared" si="21"/>
        <v>0</v>
      </c>
      <c r="AO68" s="62"/>
      <c r="AP68" s="49">
        <f t="shared" si="22"/>
        <v>0</v>
      </c>
      <c r="AQ68" s="50">
        <f t="shared" si="23"/>
        <v>0</v>
      </c>
      <c r="AR68" s="62"/>
      <c r="AS68" s="49">
        <f t="shared" si="24"/>
        <v>0</v>
      </c>
      <c r="AT68" s="50">
        <f t="shared" si="25"/>
        <v>0</v>
      </c>
      <c r="AU68" s="48">
        <f t="shared" si="35"/>
        <v>0</v>
      </c>
      <c r="AV68" s="49">
        <f t="shared" si="26"/>
        <v>0</v>
      </c>
      <c r="AW68" s="50">
        <f t="shared" si="27"/>
        <v>0</v>
      </c>
      <c r="AX68" s="62"/>
      <c r="AY68" s="49">
        <f t="shared" si="28"/>
        <v>0</v>
      </c>
      <c r="AZ68" s="50">
        <f t="shared" si="29"/>
        <v>0</v>
      </c>
      <c r="BA68" s="51">
        <f t="shared" si="44"/>
        <v>0</v>
      </c>
    </row>
    <row r="69" spans="1:53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36"/>
        <v>0</v>
      </c>
      <c r="L69" s="38">
        <f t="shared" si="2"/>
        <v>0</v>
      </c>
      <c r="M69" s="38">
        <f t="shared" si="3"/>
        <v>0</v>
      </c>
      <c r="N69" s="38">
        <f t="shared" si="4"/>
        <v>0</v>
      </c>
      <c r="O69" s="38">
        <f t="shared" si="5"/>
        <v>0</v>
      </c>
      <c r="P69" s="38">
        <f t="shared" si="6"/>
        <v>0</v>
      </c>
      <c r="Q69" s="39">
        <v>1</v>
      </c>
      <c r="R69" s="40">
        <f t="shared" si="7"/>
        <v>0</v>
      </c>
      <c r="S69" s="39">
        <v>1</v>
      </c>
      <c r="T69" s="41">
        <f t="shared" si="8"/>
        <v>0</v>
      </c>
      <c r="U69" s="42">
        <f t="shared" si="37"/>
        <v>0</v>
      </c>
      <c r="V69" s="43">
        <f t="shared" si="38"/>
        <v>0</v>
      </c>
      <c r="W69" s="44">
        <f t="shared" si="39"/>
        <v>0</v>
      </c>
      <c r="X69" s="45">
        <f t="shared" si="40"/>
        <v>0</v>
      </c>
      <c r="Y69" s="46" t="s">
        <v>0</v>
      </c>
      <c r="Z69" s="39">
        <v>1</v>
      </c>
      <c r="AA69" s="47">
        <f t="shared" si="41"/>
        <v>0</v>
      </c>
      <c r="AB69" s="39">
        <v>1</v>
      </c>
      <c r="AC69" s="47">
        <f t="shared" si="42"/>
        <v>0</v>
      </c>
      <c r="AD69" s="39">
        <v>1</v>
      </c>
      <c r="AE69" s="47">
        <f t="shared" si="43"/>
        <v>0</v>
      </c>
      <c r="AF69" s="62"/>
      <c r="AG69" s="49">
        <f t="shared" si="31"/>
        <v>0</v>
      </c>
      <c r="AH69" s="50">
        <f t="shared" si="32"/>
        <v>0</v>
      </c>
      <c r="AI69" s="62">
        <f t="shared" si="33"/>
        <v>0</v>
      </c>
      <c r="AJ69" s="49">
        <f t="shared" si="18"/>
        <v>0</v>
      </c>
      <c r="AK69" s="50">
        <f t="shared" si="19"/>
        <v>0</v>
      </c>
      <c r="AL69" s="48">
        <f t="shared" si="34"/>
        <v>0</v>
      </c>
      <c r="AM69" s="49">
        <f t="shared" si="20"/>
        <v>0</v>
      </c>
      <c r="AN69" s="50">
        <f t="shared" si="21"/>
        <v>0</v>
      </c>
      <c r="AO69" s="62"/>
      <c r="AP69" s="49">
        <f t="shared" si="22"/>
        <v>0</v>
      </c>
      <c r="AQ69" s="50">
        <f t="shared" si="23"/>
        <v>0</v>
      </c>
      <c r="AR69" s="62"/>
      <c r="AS69" s="49">
        <f t="shared" si="24"/>
        <v>0</v>
      </c>
      <c r="AT69" s="50">
        <f t="shared" si="25"/>
        <v>0</v>
      </c>
      <c r="AU69" s="48">
        <f t="shared" si="35"/>
        <v>0</v>
      </c>
      <c r="AV69" s="49">
        <f t="shared" si="26"/>
        <v>0</v>
      </c>
      <c r="AW69" s="50">
        <f t="shared" si="27"/>
        <v>0</v>
      </c>
      <c r="AX69" s="62"/>
      <c r="AY69" s="49">
        <f t="shared" si="28"/>
        <v>0</v>
      </c>
      <c r="AZ69" s="50">
        <f t="shared" si="29"/>
        <v>0</v>
      </c>
      <c r="BA69" s="51">
        <f t="shared" si="44"/>
        <v>0</v>
      </c>
    </row>
    <row r="70" spans="1:53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36"/>
        <v>0</v>
      </c>
      <c r="L70" s="38">
        <f t="shared" si="2"/>
        <v>0</v>
      </c>
      <c r="M70" s="38">
        <f t="shared" si="3"/>
        <v>0</v>
      </c>
      <c r="N70" s="38">
        <f t="shared" si="4"/>
        <v>0</v>
      </c>
      <c r="O70" s="38">
        <f t="shared" si="5"/>
        <v>0</v>
      </c>
      <c r="P70" s="38">
        <f t="shared" si="6"/>
        <v>0</v>
      </c>
      <c r="Q70" s="39">
        <v>1</v>
      </c>
      <c r="R70" s="40">
        <f t="shared" si="7"/>
        <v>0</v>
      </c>
      <c r="S70" s="39">
        <v>1</v>
      </c>
      <c r="T70" s="41">
        <f t="shared" si="8"/>
        <v>0</v>
      </c>
      <c r="U70" s="42">
        <f t="shared" si="37"/>
        <v>0</v>
      </c>
      <c r="V70" s="43">
        <f t="shared" si="38"/>
        <v>0</v>
      </c>
      <c r="W70" s="44">
        <f t="shared" si="39"/>
        <v>0</v>
      </c>
      <c r="X70" s="45">
        <f t="shared" si="40"/>
        <v>0</v>
      </c>
      <c r="Y70" s="46" t="s">
        <v>0</v>
      </c>
      <c r="Z70" s="39">
        <v>1</v>
      </c>
      <c r="AA70" s="47">
        <f t="shared" si="41"/>
        <v>0</v>
      </c>
      <c r="AB70" s="39">
        <v>1</v>
      </c>
      <c r="AC70" s="47">
        <f t="shared" si="42"/>
        <v>0</v>
      </c>
      <c r="AD70" s="39">
        <v>1</v>
      </c>
      <c r="AE70" s="47">
        <f t="shared" si="43"/>
        <v>0</v>
      </c>
      <c r="AF70" s="62"/>
      <c r="AG70" s="49">
        <f t="shared" si="31"/>
        <v>0</v>
      </c>
      <c r="AH70" s="50">
        <f t="shared" si="32"/>
        <v>0</v>
      </c>
      <c r="AI70" s="62">
        <f t="shared" si="33"/>
        <v>0</v>
      </c>
      <c r="AJ70" s="49">
        <f t="shared" si="18"/>
        <v>0</v>
      </c>
      <c r="AK70" s="50">
        <f t="shared" si="19"/>
        <v>0</v>
      </c>
      <c r="AL70" s="48">
        <f t="shared" si="34"/>
        <v>0</v>
      </c>
      <c r="AM70" s="49">
        <f t="shared" si="20"/>
        <v>0</v>
      </c>
      <c r="AN70" s="50">
        <f t="shared" si="21"/>
        <v>0</v>
      </c>
      <c r="AO70" s="62"/>
      <c r="AP70" s="49">
        <f t="shared" si="22"/>
        <v>0</v>
      </c>
      <c r="AQ70" s="50">
        <f t="shared" si="23"/>
        <v>0</v>
      </c>
      <c r="AR70" s="62"/>
      <c r="AS70" s="49">
        <f t="shared" si="24"/>
        <v>0</v>
      </c>
      <c r="AT70" s="50">
        <f t="shared" si="25"/>
        <v>0</v>
      </c>
      <c r="AU70" s="48">
        <f t="shared" si="35"/>
        <v>0</v>
      </c>
      <c r="AV70" s="49">
        <f t="shared" si="26"/>
        <v>0</v>
      </c>
      <c r="AW70" s="50">
        <f t="shared" si="27"/>
        <v>0</v>
      </c>
      <c r="AX70" s="62"/>
      <c r="AY70" s="49">
        <f t="shared" si="28"/>
        <v>0</v>
      </c>
      <c r="AZ70" s="50">
        <f t="shared" si="29"/>
        <v>0</v>
      </c>
      <c r="BA70" s="51">
        <f t="shared" si="44"/>
        <v>0</v>
      </c>
    </row>
    <row r="71" spans="1:53" hidden="1">
      <c r="A71" s="32"/>
      <c r="B71" s="61"/>
      <c r="C71" s="33"/>
      <c r="D71" s="34"/>
      <c r="E71" s="35"/>
      <c r="F71" s="36"/>
      <c r="G71" s="72"/>
      <c r="H71" s="71" t="s">
        <v>90</v>
      </c>
      <c r="I71" s="73">
        <f>IF(H71=Tablas!$B$5,Tablas!$C$5,VLOOKUP(H71,Tablas!$B$5:$D$40,2,FALSE))</f>
        <v>19</v>
      </c>
      <c r="J71" s="70">
        <f>IF(I71=0,"",VLOOKUP(I71,Tablas!$C$5:$D$40,2,FALSE))</f>
        <v>21.72583333333333</v>
      </c>
      <c r="K71" s="37" t="str">
        <f t="shared" si="36"/>
        <v>0</v>
      </c>
      <c r="L71" s="38">
        <f t="shared" si="2"/>
        <v>0</v>
      </c>
      <c r="M71" s="38">
        <f t="shared" si="3"/>
        <v>0</v>
      </c>
      <c r="N71" s="38">
        <f t="shared" si="4"/>
        <v>0</v>
      </c>
      <c r="O71" s="38">
        <f t="shared" si="5"/>
        <v>0</v>
      </c>
      <c r="P71" s="38">
        <f t="shared" si="6"/>
        <v>0</v>
      </c>
      <c r="Q71" s="39">
        <v>1</v>
      </c>
      <c r="R71" s="40">
        <f t="shared" si="7"/>
        <v>0</v>
      </c>
      <c r="S71" s="39">
        <v>1</v>
      </c>
      <c r="T71" s="41">
        <f t="shared" si="8"/>
        <v>0</v>
      </c>
      <c r="U71" s="42">
        <f t="shared" si="37"/>
        <v>0</v>
      </c>
      <c r="V71" s="43">
        <f t="shared" si="38"/>
        <v>0</v>
      </c>
      <c r="W71" s="44">
        <f t="shared" si="39"/>
        <v>0</v>
      </c>
      <c r="X71" s="45">
        <f t="shared" si="40"/>
        <v>5</v>
      </c>
      <c r="Y71" s="46" t="s">
        <v>0</v>
      </c>
      <c r="Z71" s="39">
        <v>1</v>
      </c>
      <c r="AA71" s="47">
        <f t="shared" si="41"/>
        <v>0</v>
      </c>
      <c r="AB71" s="39">
        <v>1</v>
      </c>
      <c r="AC71" s="47">
        <f t="shared" si="42"/>
        <v>0</v>
      </c>
      <c r="AD71" s="39">
        <v>1</v>
      </c>
      <c r="AE71" s="47">
        <f t="shared" si="43"/>
        <v>0</v>
      </c>
      <c r="AF71" s="62"/>
      <c r="AG71" s="49">
        <f t="shared" si="31"/>
        <v>0</v>
      </c>
      <c r="AH71" s="50">
        <f t="shared" si="32"/>
        <v>0</v>
      </c>
      <c r="AI71" s="62">
        <f t="shared" si="33"/>
        <v>0</v>
      </c>
      <c r="AJ71" s="49">
        <f t="shared" si="18"/>
        <v>0</v>
      </c>
      <c r="AK71" s="50">
        <f t="shared" si="19"/>
        <v>0</v>
      </c>
      <c r="AL71" s="48">
        <f t="shared" si="34"/>
        <v>0</v>
      </c>
      <c r="AM71" s="49">
        <f t="shared" si="20"/>
        <v>0</v>
      </c>
      <c r="AN71" s="50">
        <f t="shared" si="21"/>
        <v>0</v>
      </c>
      <c r="AO71" s="62"/>
      <c r="AP71" s="49">
        <f t="shared" si="22"/>
        <v>0</v>
      </c>
      <c r="AQ71" s="50">
        <f t="shared" si="23"/>
        <v>0</v>
      </c>
      <c r="AR71" s="62"/>
      <c r="AS71" s="49">
        <f t="shared" si="24"/>
        <v>0</v>
      </c>
      <c r="AT71" s="50">
        <f t="shared" si="25"/>
        <v>0</v>
      </c>
      <c r="AU71" s="48">
        <f t="shared" si="35"/>
        <v>0</v>
      </c>
      <c r="AV71" s="49">
        <f t="shared" si="26"/>
        <v>0</v>
      </c>
      <c r="AW71" s="50">
        <f t="shared" si="27"/>
        <v>0</v>
      </c>
      <c r="AX71" s="62"/>
      <c r="AY71" s="49">
        <f t="shared" si="28"/>
        <v>0</v>
      </c>
      <c r="AZ71" s="50">
        <f t="shared" si="29"/>
        <v>0</v>
      </c>
      <c r="BA71" s="51">
        <f t="shared" si="44"/>
        <v>0</v>
      </c>
    </row>
    <row r="72" spans="1:53" hidden="1">
      <c r="A72" s="32"/>
      <c r="B72" s="61"/>
      <c r="C72" s="33"/>
      <c r="D72" s="34"/>
      <c r="E72" s="35"/>
      <c r="F72" s="36"/>
      <c r="G72" s="72"/>
      <c r="H72" s="71" t="s">
        <v>90</v>
      </c>
      <c r="I72" s="73">
        <f>IF(H72=Tablas!$B$5,Tablas!$C$5,VLOOKUP(H72,Tablas!$B$5:$D$40,2,FALSE))</f>
        <v>19</v>
      </c>
      <c r="J72" s="70">
        <f>IF(I72=0,"",VLOOKUP(I72,Tablas!$C$5:$D$40,2,FALSE))</f>
        <v>21.72583333333333</v>
      </c>
      <c r="K72" s="37" t="str">
        <f t="shared" si="36"/>
        <v>0</v>
      </c>
      <c r="L72" s="38">
        <f t="shared" ref="L72:L100" si="45">IF($X72=3,$K72,0)+IF($X72=4,$K72,0)+IF($X72=5,$K72,0)+IF($X72=6,$K72,0)+IF($X72=7,$K72,0)+IF($X72=10,$K72*2,0)+IF($X72=12,$K72*2,0)+IF($X72=14,$K72*2,0)+IF($X72=21,$K72*3,0)+IF($X72&lt;=1,$K72*$J72/21.75,0)+IF($X72=15,$K72*3,0)+IF($X72=42,$K72*6,0)+IF($X72=28,$K72*4,0)</f>
        <v>0</v>
      </c>
      <c r="M72" s="38">
        <f t="shared" ref="M72:M100" si="46">IF($X72=2,$K72,0)+IF($X72=4,$K72,0)+IF($X72=5,$K72,0)+IF($X72=6,$K72,0)+IF($X72=7,$K72,0)+IF($X72=10,$K72*2,0)+IF($X72=12,$K72*2,0)+IF($X72=14,$K72*2,0)+IF($X72=15,$K72*3,0)+IF($X72=21,$K72*3,0)+IF($X72&lt;=1,$K72*$J72/21.75,0)+IF($X72=42,$K72*6,0)+IF($X72=28,$K72*4,0)</f>
        <v>0</v>
      </c>
      <c r="N72" s="38">
        <f t="shared" ref="N72:N100" si="47">IF($X72=3,$K72,0)+IF($X72=4,$K72,0)+IF($X72=5,$K72,0)+IF($X72=6,$K72,0)+IF($X72=7,$K72,0)+IF($X72=10,$K72*2,0)+IF($X72=12,$K72*2,0)+IF($X72=14,$K72*2,0)+IF($X72=21,$K72*3,0)+IF($X72&lt;=1,$K72*$J72/21.75,0)+IF($X72=15,$K72*3,0)+IF($X72=42,$K72*6,0)+IF($X72=28,$K72*4,0)</f>
        <v>0</v>
      </c>
      <c r="O72" s="38">
        <f t="shared" ref="O72:O100" si="48">IF($X72=2,$K72,0)+IF($X72=4,$K72,0)+IF($X72=5,$K72,0)+IF($X72=6,$K72,0)+IF($X72=7,$K72,0)+IF($X72=10,$K72*2,0)+IF($X72=12,$K72*2,0)+IF($X72=14,$K72*2,0)+IF($X72=15,$K72*3,0)+IF($X72=21,$K72*3,0)+IF($X72&lt;=1,$K72*$J72/21.75,0)+IF($X72=42,$K72*6,0)+IF($X72=28,$K72*4,0)</f>
        <v>0</v>
      </c>
      <c r="P72" s="38">
        <f t="shared" ref="P72:P100" si="49">IF($X72=3,$K72,0)+IF($X72=4,$K72,0)+IF($X72=5,$K72,0)+IF($X72=6,$K72,0)+IF($X72=7,$K72,0)+IF($X72=10,$K72*2,0)+IF($X72=12,$K72*2,0)+IF($X72=14,$K72*2,0)+IF($X72=21,$K72*3,0)+IF($X72&lt;=1,$K72*$J72/21.75,0)+IF($X72=15,$K72*3,0)+IF($X72=42,$K72*6,0)+IF($X72=28,$K72*4,0)</f>
        <v>0</v>
      </c>
      <c r="Q72" s="39">
        <v>1</v>
      </c>
      <c r="R72" s="40">
        <f t="shared" ref="R72:R100" si="50">(IF($X72=6,$K72,)+IF($X72=7,$K72,)+IF($X72=12,$K72*2,)+IF($X72=18,$K72*3,)+IF($X72=28,$K72*4,0)+IF($X72=21,$K72*3,)+IF($X72=42,$K72*6,0)+IF($X72=14,$K72*2,))*Q72</f>
        <v>0</v>
      </c>
      <c r="S72" s="39">
        <v>1</v>
      </c>
      <c r="T72" s="41">
        <f t="shared" ref="T72:T100" si="51">(IF($X72=7,$K72,)+IF($X72=21,$K72*3,)+IF($X72=42,$K72*6,0)+IF($X72=28,$K72*4,0)+IF($X72=14,$K72*2,))*S72</f>
        <v>0</v>
      </c>
      <c r="U72" s="42">
        <f t="shared" si="37"/>
        <v>0</v>
      </c>
      <c r="V72" s="43">
        <f t="shared" si="38"/>
        <v>0</v>
      </c>
      <c r="W72" s="44">
        <f t="shared" si="39"/>
        <v>0</v>
      </c>
      <c r="X72" s="45">
        <f t="shared" si="40"/>
        <v>5</v>
      </c>
      <c r="Y72" s="46" t="s">
        <v>0</v>
      </c>
      <c r="Z72" s="39">
        <v>1</v>
      </c>
      <c r="AA72" s="47">
        <f t="shared" si="41"/>
        <v>0</v>
      </c>
      <c r="AB72" s="39">
        <v>1</v>
      </c>
      <c r="AC72" s="47">
        <f t="shared" si="42"/>
        <v>0</v>
      </c>
      <c r="AD72" s="39">
        <v>1</v>
      </c>
      <c r="AE72" s="47">
        <f t="shared" si="43"/>
        <v>0</v>
      </c>
      <c r="AF72" s="62"/>
      <c r="AG72" s="49">
        <f t="shared" si="31"/>
        <v>0</v>
      </c>
      <c r="AH72" s="50">
        <f t="shared" si="32"/>
        <v>0</v>
      </c>
      <c r="AI72" s="62">
        <f t="shared" si="33"/>
        <v>0</v>
      </c>
      <c r="AJ72" s="49">
        <f t="shared" si="18"/>
        <v>0</v>
      </c>
      <c r="AK72" s="50">
        <f t="shared" si="19"/>
        <v>0</v>
      </c>
      <c r="AL72" s="48">
        <f t="shared" si="34"/>
        <v>0</v>
      </c>
      <c r="AM72" s="49">
        <f t="shared" si="20"/>
        <v>0</v>
      </c>
      <c r="AN72" s="50">
        <f t="shared" si="21"/>
        <v>0</v>
      </c>
      <c r="AO72" s="62"/>
      <c r="AP72" s="49">
        <f t="shared" si="22"/>
        <v>0</v>
      </c>
      <c r="AQ72" s="50">
        <f t="shared" si="23"/>
        <v>0</v>
      </c>
      <c r="AR72" s="62"/>
      <c r="AS72" s="49">
        <f t="shared" si="24"/>
        <v>0</v>
      </c>
      <c r="AT72" s="50">
        <f t="shared" si="25"/>
        <v>0</v>
      </c>
      <c r="AU72" s="48">
        <f t="shared" si="35"/>
        <v>0</v>
      </c>
      <c r="AV72" s="49">
        <f t="shared" si="26"/>
        <v>0</v>
      </c>
      <c r="AW72" s="50">
        <f t="shared" si="27"/>
        <v>0</v>
      </c>
      <c r="AX72" s="62"/>
      <c r="AY72" s="49">
        <f t="shared" si="28"/>
        <v>0</v>
      </c>
      <c r="AZ72" s="50">
        <f t="shared" si="29"/>
        <v>0</v>
      </c>
      <c r="BA72" s="51">
        <f t="shared" si="44"/>
        <v>0</v>
      </c>
    </row>
    <row r="73" spans="1:53" hidden="1">
      <c r="A73" s="32"/>
      <c r="B73" s="61"/>
      <c r="C73" s="33"/>
      <c r="D73" s="34"/>
      <c r="E73" s="35"/>
      <c r="F73" s="36"/>
      <c r="G73" s="72"/>
      <c r="H73" s="71" t="s">
        <v>90</v>
      </c>
      <c r="I73" s="73">
        <f>IF(H73=Tablas!$B$5,Tablas!$C$5,VLOOKUP(H73,Tablas!$B$5:$D$40,2,FALSE))</f>
        <v>19</v>
      </c>
      <c r="J73" s="70">
        <f>IF(I73=0,"",VLOOKUP(I73,Tablas!$C$5:$D$40,2,FALSE))</f>
        <v>21.72583333333333</v>
      </c>
      <c r="K73" s="37" t="str">
        <f t="shared" si="36"/>
        <v>0</v>
      </c>
      <c r="L73" s="38">
        <f t="shared" si="45"/>
        <v>0</v>
      </c>
      <c r="M73" s="38">
        <f t="shared" si="46"/>
        <v>0</v>
      </c>
      <c r="N73" s="38">
        <f t="shared" si="47"/>
        <v>0</v>
      </c>
      <c r="O73" s="38">
        <f t="shared" si="48"/>
        <v>0</v>
      </c>
      <c r="P73" s="38">
        <f t="shared" si="49"/>
        <v>0</v>
      </c>
      <c r="Q73" s="39">
        <v>1</v>
      </c>
      <c r="R73" s="40">
        <f t="shared" si="50"/>
        <v>0</v>
      </c>
      <c r="S73" s="39">
        <v>1</v>
      </c>
      <c r="T73" s="41">
        <f t="shared" si="51"/>
        <v>0</v>
      </c>
      <c r="U73" s="42">
        <f t="shared" si="37"/>
        <v>0</v>
      </c>
      <c r="V73" s="43">
        <f t="shared" si="38"/>
        <v>0</v>
      </c>
      <c r="W73" s="44">
        <f t="shared" si="39"/>
        <v>0</v>
      </c>
      <c r="X73" s="45">
        <f t="shared" si="40"/>
        <v>5</v>
      </c>
      <c r="Y73" s="46" t="s">
        <v>0</v>
      </c>
      <c r="Z73" s="39">
        <v>1</v>
      </c>
      <c r="AA73" s="47">
        <f t="shared" si="41"/>
        <v>0</v>
      </c>
      <c r="AB73" s="39">
        <v>1</v>
      </c>
      <c r="AC73" s="47">
        <f t="shared" si="42"/>
        <v>0</v>
      </c>
      <c r="AD73" s="39">
        <v>1</v>
      </c>
      <c r="AE73" s="47">
        <f t="shared" si="43"/>
        <v>0</v>
      </c>
      <c r="AF73" s="62"/>
      <c r="AG73" s="49">
        <f t="shared" ref="AG73:AG100" si="52">IF(AH$4=0,0,(AF73/AH$4))</f>
        <v>0</v>
      </c>
      <c r="AH73" s="50">
        <f t="shared" ref="AH73:AH100" si="53">IF(AH$4=0,0,(AG73*AG$4/12))</f>
        <v>0</v>
      </c>
      <c r="AI73" s="62">
        <f t="shared" ref="AI73:AI100" si="54">+F73*10%</f>
        <v>0</v>
      </c>
      <c r="AJ73" s="49">
        <f t="shared" ref="AJ73:AJ100" si="55">IF(AK$4=0,0,(AI73/AK$4))</f>
        <v>0</v>
      </c>
      <c r="AK73" s="50">
        <f t="shared" ref="AK73:AK100" si="56">IF(AK$4=0,0,(AJ73*AJ$4/12))</f>
        <v>0</v>
      </c>
      <c r="AL73" s="48">
        <f t="shared" ref="AL73:AL100" si="57">+$F73</f>
        <v>0</v>
      </c>
      <c r="AM73" s="49">
        <f t="shared" ref="AM73:AM100" si="58">IF(AN$4=0,0,(AL73/AN$4))</f>
        <v>0</v>
      </c>
      <c r="AN73" s="50">
        <f t="shared" ref="AN73:AN100" si="59">IF(AN$4=0,0,(AM73*AM$4/12))</f>
        <v>0</v>
      </c>
      <c r="AO73" s="62"/>
      <c r="AP73" s="49">
        <f t="shared" ref="AP73:AP100" si="60">IF(AQ$4=0,0,(AO73/AQ$4))</f>
        <v>0</v>
      </c>
      <c r="AQ73" s="50">
        <f t="shared" ref="AQ73:AQ100" si="61">IF(AQ$4=0,0,(AP73*AP$4/12))</f>
        <v>0</v>
      </c>
      <c r="AR73" s="62"/>
      <c r="AS73" s="49">
        <f t="shared" ref="AS73:AS100" si="62">IF(AT$4=0,0,(AR73/AT$4))</f>
        <v>0</v>
      </c>
      <c r="AT73" s="50">
        <f t="shared" ref="AT73:AT100" si="63">IF(AT$4=0,0,(AS73*AS$4/12))</f>
        <v>0</v>
      </c>
      <c r="AU73" s="48">
        <f t="shared" ref="AU73:AU100" si="64">+$F73*0.6</f>
        <v>0</v>
      </c>
      <c r="AV73" s="49">
        <f t="shared" ref="AV73:AV100" si="65">IF(AW$4=0,0,(AU73/AW$4))</f>
        <v>0</v>
      </c>
      <c r="AW73" s="50">
        <f t="shared" ref="AW73:AW100" si="66">IF(AW$4=0,0,(AV73*AV$4/12))</f>
        <v>0</v>
      </c>
      <c r="AX73" s="62"/>
      <c r="AY73" s="49">
        <f t="shared" ref="AY73:AY100" si="67">IF(AZ$4=0,0,(AX73/AZ$4))</f>
        <v>0</v>
      </c>
      <c r="AZ73" s="50">
        <f t="shared" ref="AZ73:AZ100" si="68">IF(AZ$4=0,0,(AY73*AY$4/12))</f>
        <v>0</v>
      </c>
      <c r="BA73" s="51">
        <f t="shared" si="44"/>
        <v>0</v>
      </c>
    </row>
    <row r="74" spans="1:53" hidden="1">
      <c r="A74" s="32"/>
      <c r="B74" s="61"/>
      <c r="C74" s="33"/>
      <c r="D74" s="34"/>
      <c r="E74" s="35"/>
      <c r="F74" s="36"/>
      <c r="G74" s="72"/>
      <c r="H74" s="71" t="s">
        <v>90</v>
      </c>
      <c r="I74" s="73">
        <f>IF(H74=Tablas!$B$5,Tablas!$C$5,VLOOKUP(H74,Tablas!$B$5:$D$40,2,FALSE))</f>
        <v>19</v>
      </c>
      <c r="J74" s="70">
        <f>IF(I74=0,"",VLOOKUP(I74,Tablas!$C$5:$D$40,2,FALSE))</f>
        <v>21.72583333333333</v>
      </c>
      <c r="K74" s="37" t="str">
        <f t="shared" si="36"/>
        <v>0</v>
      </c>
      <c r="L74" s="38">
        <f t="shared" si="45"/>
        <v>0</v>
      </c>
      <c r="M74" s="38">
        <f t="shared" si="46"/>
        <v>0</v>
      </c>
      <c r="N74" s="38">
        <f t="shared" si="47"/>
        <v>0</v>
      </c>
      <c r="O74" s="38">
        <f t="shared" si="48"/>
        <v>0</v>
      </c>
      <c r="P74" s="38">
        <f t="shared" si="49"/>
        <v>0</v>
      </c>
      <c r="Q74" s="39">
        <v>1</v>
      </c>
      <c r="R74" s="40">
        <f t="shared" si="50"/>
        <v>0</v>
      </c>
      <c r="S74" s="39">
        <v>1</v>
      </c>
      <c r="T74" s="41">
        <f t="shared" si="51"/>
        <v>0</v>
      </c>
      <c r="U74" s="42">
        <f t="shared" si="37"/>
        <v>0</v>
      </c>
      <c r="V74" s="43">
        <f t="shared" si="38"/>
        <v>0</v>
      </c>
      <c r="W74" s="44">
        <f t="shared" si="39"/>
        <v>0</v>
      </c>
      <c r="X74" s="45">
        <f t="shared" si="40"/>
        <v>5</v>
      </c>
      <c r="Y74" s="46" t="s">
        <v>0</v>
      </c>
      <c r="Z74" s="39">
        <v>1</v>
      </c>
      <c r="AA74" s="47">
        <f t="shared" si="41"/>
        <v>0</v>
      </c>
      <c r="AB74" s="39">
        <v>1</v>
      </c>
      <c r="AC74" s="47">
        <f t="shared" si="42"/>
        <v>0</v>
      </c>
      <c r="AD74" s="39">
        <v>1</v>
      </c>
      <c r="AE74" s="47">
        <f t="shared" si="43"/>
        <v>0</v>
      </c>
      <c r="AF74" s="62"/>
      <c r="AG74" s="49">
        <f t="shared" si="52"/>
        <v>0</v>
      </c>
      <c r="AH74" s="50">
        <f t="shared" si="53"/>
        <v>0</v>
      </c>
      <c r="AI74" s="62">
        <f t="shared" si="54"/>
        <v>0</v>
      </c>
      <c r="AJ74" s="49">
        <f t="shared" si="55"/>
        <v>0</v>
      </c>
      <c r="AK74" s="50">
        <f t="shared" si="56"/>
        <v>0</v>
      </c>
      <c r="AL74" s="48">
        <f t="shared" si="57"/>
        <v>0</v>
      </c>
      <c r="AM74" s="49">
        <f t="shared" si="58"/>
        <v>0</v>
      </c>
      <c r="AN74" s="50">
        <f t="shared" si="59"/>
        <v>0</v>
      </c>
      <c r="AO74" s="62"/>
      <c r="AP74" s="49">
        <f t="shared" si="60"/>
        <v>0</v>
      </c>
      <c r="AQ74" s="50">
        <f t="shared" si="61"/>
        <v>0</v>
      </c>
      <c r="AR74" s="62"/>
      <c r="AS74" s="49">
        <f t="shared" si="62"/>
        <v>0</v>
      </c>
      <c r="AT74" s="50">
        <f t="shared" si="63"/>
        <v>0</v>
      </c>
      <c r="AU74" s="48">
        <f t="shared" si="64"/>
        <v>0</v>
      </c>
      <c r="AV74" s="49">
        <f t="shared" si="65"/>
        <v>0</v>
      </c>
      <c r="AW74" s="50">
        <f t="shared" si="66"/>
        <v>0</v>
      </c>
      <c r="AX74" s="62"/>
      <c r="AY74" s="49">
        <f t="shared" si="67"/>
        <v>0</v>
      </c>
      <c r="AZ74" s="50">
        <f t="shared" si="68"/>
        <v>0</v>
      </c>
      <c r="BA74" s="51">
        <f t="shared" si="44"/>
        <v>0</v>
      </c>
    </row>
    <row r="75" spans="1:53" hidden="1">
      <c r="A75" s="32"/>
      <c r="B75" s="61"/>
      <c r="C75" s="33"/>
      <c r="D75" s="34"/>
      <c r="E75" s="35"/>
      <c r="F75" s="36"/>
      <c r="G75" s="72"/>
      <c r="H75" s="71" t="s">
        <v>90</v>
      </c>
      <c r="I75" s="73">
        <f>IF(H75=Tablas!$B$5,Tablas!$C$5,VLOOKUP(H75,Tablas!$B$5:$D$40,2,FALSE))</f>
        <v>19</v>
      </c>
      <c r="J75" s="70">
        <f>IF(I75=0,"",VLOOKUP(I75,Tablas!$C$5:$D$40,2,FALSE))</f>
        <v>21.72583333333333</v>
      </c>
      <c r="K75" s="37" t="str">
        <f t="shared" si="36"/>
        <v>0</v>
      </c>
      <c r="L75" s="38">
        <f t="shared" si="45"/>
        <v>0</v>
      </c>
      <c r="M75" s="38">
        <f t="shared" si="46"/>
        <v>0</v>
      </c>
      <c r="N75" s="38">
        <f t="shared" si="47"/>
        <v>0</v>
      </c>
      <c r="O75" s="38">
        <f t="shared" si="48"/>
        <v>0</v>
      </c>
      <c r="P75" s="38">
        <f t="shared" si="49"/>
        <v>0</v>
      </c>
      <c r="Q75" s="39">
        <v>1</v>
      </c>
      <c r="R75" s="40">
        <f t="shared" si="50"/>
        <v>0</v>
      </c>
      <c r="S75" s="39">
        <v>1</v>
      </c>
      <c r="T75" s="41">
        <f t="shared" si="51"/>
        <v>0</v>
      </c>
      <c r="U75" s="42">
        <f t="shared" si="37"/>
        <v>0</v>
      </c>
      <c r="V75" s="43">
        <f t="shared" si="38"/>
        <v>0</v>
      </c>
      <c r="W75" s="44">
        <f t="shared" si="39"/>
        <v>0</v>
      </c>
      <c r="X75" s="45">
        <f t="shared" si="40"/>
        <v>5</v>
      </c>
      <c r="Y75" s="46" t="s">
        <v>0</v>
      </c>
      <c r="Z75" s="39">
        <v>1</v>
      </c>
      <c r="AA75" s="47">
        <f t="shared" si="41"/>
        <v>0</v>
      </c>
      <c r="AB75" s="39">
        <v>1</v>
      </c>
      <c r="AC75" s="47">
        <f t="shared" si="42"/>
        <v>0</v>
      </c>
      <c r="AD75" s="39">
        <v>1</v>
      </c>
      <c r="AE75" s="47">
        <f t="shared" si="43"/>
        <v>0</v>
      </c>
      <c r="AF75" s="62"/>
      <c r="AG75" s="49">
        <f t="shared" si="52"/>
        <v>0</v>
      </c>
      <c r="AH75" s="50">
        <f t="shared" si="53"/>
        <v>0</v>
      </c>
      <c r="AI75" s="62">
        <f t="shared" si="54"/>
        <v>0</v>
      </c>
      <c r="AJ75" s="49">
        <f t="shared" si="55"/>
        <v>0</v>
      </c>
      <c r="AK75" s="50">
        <f t="shared" si="56"/>
        <v>0</v>
      </c>
      <c r="AL75" s="48">
        <f t="shared" si="57"/>
        <v>0</v>
      </c>
      <c r="AM75" s="49">
        <f t="shared" si="58"/>
        <v>0</v>
      </c>
      <c r="AN75" s="50">
        <f t="shared" si="59"/>
        <v>0</v>
      </c>
      <c r="AO75" s="62"/>
      <c r="AP75" s="49">
        <f t="shared" si="60"/>
        <v>0</v>
      </c>
      <c r="AQ75" s="50">
        <f t="shared" si="61"/>
        <v>0</v>
      </c>
      <c r="AR75" s="62"/>
      <c r="AS75" s="49">
        <f t="shared" si="62"/>
        <v>0</v>
      </c>
      <c r="AT75" s="50">
        <f t="shared" si="63"/>
        <v>0</v>
      </c>
      <c r="AU75" s="48">
        <f t="shared" si="64"/>
        <v>0</v>
      </c>
      <c r="AV75" s="49">
        <f t="shared" si="65"/>
        <v>0</v>
      </c>
      <c r="AW75" s="50">
        <f t="shared" si="66"/>
        <v>0</v>
      </c>
      <c r="AX75" s="62"/>
      <c r="AY75" s="49">
        <f t="shared" si="67"/>
        <v>0</v>
      </c>
      <c r="AZ75" s="50">
        <f t="shared" si="68"/>
        <v>0</v>
      </c>
      <c r="BA75" s="51">
        <f t="shared" si="44"/>
        <v>0</v>
      </c>
    </row>
    <row r="76" spans="1:53" hidden="1">
      <c r="A76" s="32"/>
      <c r="B76" s="61"/>
      <c r="C76" s="33"/>
      <c r="D76" s="34"/>
      <c r="E76" s="35"/>
      <c r="F76" s="36"/>
      <c r="G76" s="72"/>
      <c r="H76" s="71" t="s">
        <v>90</v>
      </c>
      <c r="I76" s="73">
        <f>IF(H76=Tablas!$B$5,Tablas!$C$5,VLOOKUP(H76,Tablas!$B$5:$D$40,2,FALSE))</f>
        <v>19</v>
      </c>
      <c r="J76" s="70">
        <f>IF(I76=0,"",VLOOKUP(I76,Tablas!$C$5:$D$40,2,FALSE))</f>
        <v>21.72583333333333</v>
      </c>
      <c r="K76" s="37" t="str">
        <f t="shared" si="36"/>
        <v>0</v>
      </c>
      <c r="L76" s="38">
        <f t="shared" si="45"/>
        <v>0</v>
      </c>
      <c r="M76" s="38">
        <f t="shared" si="46"/>
        <v>0</v>
      </c>
      <c r="N76" s="38">
        <f t="shared" si="47"/>
        <v>0</v>
      </c>
      <c r="O76" s="38">
        <f t="shared" si="48"/>
        <v>0</v>
      </c>
      <c r="P76" s="38">
        <f t="shared" si="49"/>
        <v>0</v>
      </c>
      <c r="Q76" s="39">
        <v>1</v>
      </c>
      <c r="R76" s="40">
        <f t="shared" si="50"/>
        <v>0</v>
      </c>
      <c r="S76" s="39">
        <v>1</v>
      </c>
      <c r="T76" s="41">
        <f t="shared" si="51"/>
        <v>0</v>
      </c>
      <c r="U76" s="42">
        <f t="shared" si="37"/>
        <v>0</v>
      </c>
      <c r="V76" s="43">
        <f t="shared" si="38"/>
        <v>0</v>
      </c>
      <c r="W76" s="44">
        <f t="shared" si="39"/>
        <v>0</v>
      </c>
      <c r="X76" s="45">
        <f t="shared" si="40"/>
        <v>5</v>
      </c>
      <c r="Y76" s="46" t="s">
        <v>0</v>
      </c>
      <c r="Z76" s="39">
        <v>1</v>
      </c>
      <c r="AA76" s="47">
        <f t="shared" si="41"/>
        <v>0</v>
      </c>
      <c r="AB76" s="39">
        <v>1</v>
      </c>
      <c r="AC76" s="47">
        <f t="shared" si="42"/>
        <v>0</v>
      </c>
      <c r="AD76" s="39">
        <v>1</v>
      </c>
      <c r="AE76" s="47">
        <f t="shared" si="43"/>
        <v>0</v>
      </c>
      <c r="AF76" s="62"/>
      <c r="AG76" s="49">
        <f t="shared" si="52"/>
        <v>0</v>
      </c>
      <c r="AH76" s="50">
        <f t="shared" si="53"/>
        <v>0</v>
      </c>
      <c r="AI76" s="62">
        <f t="shared" si="54"/>
        <v>0</v>
      </c>
      <c r="AJ76" s="49">
        <f t="shared" si="55"/>
        <v>0</v>
      </c>
      <c r="AK76" s="50">
        <f t="shared" si="56"/>
        <v>0</v>
      </c>
      <c r="AL76" s="48">
        <f t="shared" si="57"/>
        <v>0</v>
      </c>
      <c r="AM76" s="49">
        <f t="shared" si="58"/>
        <v>0</v>
      </c>
      <c r="AN76" s="50">
        <f t="shared" si="59"/>
        <v>0</v>
      </c>
      <c r="AO76" s="62"/>
      <c r="AP76" s="49">
        <f t="shared" si="60"/>
        <v>0</v>
      </c>
      <c r="AQ76" s="50">
        <f t="shared" si="61"/>
        <v>0</v>
      </c>
      <c r="AR76" s="62"/>
      <c r="AS76" s="49">
        <f t="shared" si="62"/>
        <v>0</v>
      </c>
      <c r="AT76" s="50">
        <f t="shared" si="63"/>
        <v>0</v>
      </c>
      <c r="AU76" s="48">
        <f t="shared" si="64"/>
        <v>0</v>
      </c>
      <c r="AV76" s="49">
        <f t="shared" si="65"/>
        <v>0</v>
      </c>
      <c r="AW76" s="50">
        <f t="shared" si="66"/>
        <v>0</v>
      </c>
      <c r="AX76" s="62"/>
      <c r="AY76" s="49">
        <f t="shared" si="67"/>
        <v>0</v>
      </c>
      <c r="AZ76" s="50">
        <f t="shared" si="68"/>
        <v>0</v>
      </c>
      <c r="BA76" s="51">
        <f t="shared" si="44"/>
        <v>0</v>
      </c>
    </row>
    <row r="77" spans="1:53" hidden="1">
      <c r="A77" s="32"/>
      <c r="B77" s="61"/>
      <c r="C77" s="33"/>
      <c r="D77" s="34"/>
      <c r="E77" s="35"/>
      <c r="F77" s="36"/>
      <c r="G77" s="72"/>
      <c r="H77" s="71" t="s">
        <v>90</v>
      </c>
      <c r="I77" s="73">
        <f>IF(H77=Tablas!$B$5,Tablas!$C$5,VLOOKUP(H77,Tablas!$B$5:$D$40,2,FALSE))</f>
        <v>19</v>
      </c>
      <c r="J77" s="70">
        <f>IF(I77=0,"",VLOOKUP(I77,Tablas!$C$5:$D$40,2,FALSE))</f>
        <v>21.72583333333333</v>
      </c>
      <c r="K77" s="37" t="str">
        <f t="shared" si="36"/>
        <v>0</v>
      </c>
      <c r="L77" s="38">
        <f t="shared" si="45"/>
        <v>0</v>
      </c>
      <c r="M77" s="38">
        <f t="shared" si="46"/>
        <v>0</v>
      </c>
      <c r="N77" s="38">
        <f t="shared" si="47"/>
        <v>0</v>
      </c>
      <c r="O77" s="38">
        <f t="shared" si="48"/>
        <v>0</v>
      </c>
      <c r="P77" s="38">
        <f t="shared" si="49"/>
        <v>0</v>
      </c>
      <c r="Q77" s="39">
        <v>1</v>
      </c>
      <c r="R77" s="40">
        <f t="shared" si="50"/>
        <v>0</v>
      </c>
      <c r="S77" s="39">
        <v>1</v>
      </c>
      <c r="T77" s="41">
        <f t="shared" si="51"/>
        <v>0</v>
      </c>
      <c r="U77" s="42">
        <f t="shared" si="37"/>
        <v>0</v>
      </c>
      <c r="V77" s="43">
        <f t="shared" si="38"/>
        <v>0</v>
      </c>
      <c r="W77" s="44">
        <f t="shared" si="39"/>
        <v>0</v>
      </c>
      <c r="X77" s="45">
        <f t="shared" si="40"/>
        <v>5</v>
      </c>
      <c r="Y77" s="46" t="s">
        <v>0</v>
      </c>
      <c r="Z77" s="39">
        <v>1</v>
      </c>
      <c r="AA77" s="47">
        <f t="shared" si="41"/>
        <v>0</v>
      </c>
      <c r="AB77" s="39">
        <v>1</v>
      </c>
      <c r="AC77" s="47">
        <f t="shared" si="42"/>
        <v>0</v>
      </c>
      <c r="AD77" s="39">
        <v>1</v>
      </c>
      <c r="AE77" s="47">
        <f t="shared" si="43"/>
        <v>0</v>
      </c>
      <c r="AF77" s="62"/>
      <c r="AG77" s="49">
        <f t="shared" si="52"/>
        <v>0</v>
      </c>
      <c r="AH77" s="50">
        <f t="shared" si="53"/>
        <v>0</v>
      </c>
      <c r="AI77" s="62">
        <f t="shared" si="54"/>
        <v>0</v>
      </c>
      <c r="AJ77" s="49">
        <f t="shared" si="55"/>
        <v>0</v>
      </c>
      <c r="AK77" s="50">
        <f t="shared" si="56"/>
        <v>0</v>
      </c>
      <c r="AL77" s="48">
        <f t="shared" si="57"/>
        <v>0</v>
      </c>
      <c r="AM77" s="49">
        <f t="shared" si="58"/>
        <v>0</v>
      </c>
      <c r="AN77" s="50">
        <f t="shared" si="59"/>
        <v>0</v>
      </c>
      <c r="AO77" s="62"/>
      <c r="AP77" s="49">
        <f t="shared" si="60"/>
        <v>0</v>
      </c>
      <c r="AQ77" s="50">
        <f t="shared" si="61"/>
        <v>0</v>
      </c>
      <c r="AR77" s="62"/>
      <c r="AS77" s="49">
        <f t="shared" si="62"/>
        <v>0</v>
      </c>
      <c r="AT77" s="50">
        <f t="shared" si="63"/>
        <v>0</v>
      </c>
      <c r="AU77" s="48">
        <f t="shared" si="64"/>
        <v>0</v>
      </c>
      <c r="AV77" s="49">
        <f t="shared" si="65"/>
        <v>0</v>
      </c>
      <c r="AW77" s="50">
        <f t="shared" si="66"/>
        <v>0</v>
      </c>
      <c r="AX77" s="62"/>
      <c r="AY77" s="49">
        <f t="shared" si="67"/>
        <v>0</v>
      </c>
      <c r="AZ77" s="50">
        <f t="shared" si="68"/>
        <v>0</v>
      </c>
      <c r="BA77" s="51">
        <f t="shared" si="44"/>
        <v>0</v>
      </c>
    </row>
    <row r="78" spans="1:53" hidden="1">
      <c r="A78" s="32"/>
      <c r="B78" s="61"/>
      <c r="C78" s="33"/>
      <c r="D78" s="34"/>
      <c r="E78" s="35"/>
      <c r="F78" s="36"/>
      <c r="G78" s="72"/>
      <c r="H78" s="71" t="s">
        <v>90</v>
      </c>
      <c r="I78" s="73">
        <f>IF(H78=Tablas!$B$5,Tablas!$C$5,VLOOKUP(H78,Tablas!$B$5:$D$40,2,FALSE))</f>
        <v>19</v>
      </c>
      <c r="J78" s="70">
        <f>IF(I78=0,"",VLOOKUP(I78,Tablas!$C$5:$D$40,2,FALSE))</f>
        <v>21.72583333333333</v>
      </c>
      <c r="K78" s="37" t="str">
        <f t="shared" si="36"/>
        <v>0</v>
      </c>
      <c r="L78" s="38">
        <f t="shared" si="45"/>
        <v>0</v>
      </c>
      <c r="M78" s="38">
        <f t="shared" si="46"/>
        <v>0</v>
      </c>
      <c r="N78" s="38">
        <f t="shared" si="47"/>
        <v>0</v>
      </c>
      <c r="O78" s="38">
        <f t="shared" si="48"/>
        <v>0</v>
      </c>
      <c r="P78" s="38">
        <f t="shared" si="49"/>
        <v>0</v>
      </c>
      <c r="Q78" s="39">
        <v>1</v>
      </c>
      <c r="R78" s="40">
        <f t="shared" si="50"/>
        <v>0</v>
      </c>
      <c r="S78" s="39">
        <v>1</v>
      </c>
      <c r="T78" s="41">
        <f t="shared" si="51"/>
        <v>0</v>
      </c>
      <c r="U78" s="42">
        <f t="shared" si="37"/>
        <v>0</v>
      </c>
      <c r="V78" s="43">
        <f t="shared" si="38"/>
        <v>0</v>
      </c>
      <c r="W78" s="44">
        <f t="shared" si="39"/>
        <v>0</v>
      </c>
      <c r="X78" s="45">
        <f t="shared" si="40"/>
        <v>5</v>
      </c>
      <c r="Y78" s="46" t="s">
        <v>0</v>
      </c>
      <c r="Z78" s="39">
        <v>1</v>
      </c>
      <c r="AA78" s="47">
        <f t="shared" si="41"/>
        <v>0</v>
      </c>
      <c r="AB78" s="39">
        <v>1</v>
      </c>
      <c r="AC78" s="47">
        <f t="shared" si="42"/>
        <v>0</v>
      </c>
      <c r="AD78" s="39">
        <v>1</v>
      </c>
      <c r="AE78" s="47">
        <f t="shared" si="43"/>
        <v>0</v>
      </c>
      <c r="AF78" s="62"/>
      <c r="AG78" s="49">
        <f t="shared" si="52"/>
        <v>0</v>
      </c>
      <c r="AH78" s="50">
        <f t="shared" si="53"/>
        <v>0</v>
      </c>
      <c r="AI78" s="62">
        <f t="shared" si="54"/>
        <v>0</v>
      </c>
      <c r="AJ78" s="49">
        <f t="shared" si="55"/>
        <v>0</v>
      </c>
      <c r="AK78" s="50">
        <f t="shared" si="56"/>
        <v>0</v>
      </c>
      <c r="AL78" s="48">
        <f t="shared" si="57"/>
        <v>0</v>
      </c>
      <c r="AM78" s="49">
        <f t="shared" si="58"/>
        <v>0</v>
      </c>
      <c r="AN78" s="50">
        <f t="shared" si="59"/>
        <v>0</v>
      </c>
      <c r="AO78" s="62"/>
      <c r="AP78" s="49">
        <f t="shared" si="60"/>
        <v>0</v>
      </c>
      <c r="AQ78" s="50">
        <f t="shared" si="61"/>
        <v>0</v>
      </c>
      <c r="AR78" s="62"/>
      <c r="AS78" s="49">
        <f t="shared" si="62"/>
        <v>0</v>
      </c>
      <c r="AT78" s="50">
        <f t="shared" si="63"/>
        <v>0</v>
      </c>
      <c r="AU78" s="48">
        <f t="shared" si="64"/>
        <v>0</v>
      </c>
      <c r="AV78" s="49">
        <f t="shared" si="65"/>
        <v>0</v>
      </c>
      <c r="AW78" s="50">
        <f t="shared" si="66"/>
        <v>0</v>
      </c>
      <c r="AX78" s="62"/>
      <c r="AY78" s="49">
        <f t="shared" si="67"/>
        <v>0</v>
      </c>
      <c r="AZ78" s="50">
        <f t="shared" si="68"/>
        <v>0</v>
      </c>
      <c r="BA78" s="51">
        <f t="shared" si="44"/>
        <v>0</v>
      </c>
    </row>
    <row r="79" spans="1:53" hidden="1">
      <c r="A79" s="32"/>
      <c r="B79" s="61"/>
      <c r="C79" s="33"/>
      <c r="D79" s="34"/>
      <c r="E79" s="35"/>
      <c r="F79" s="36"/>
      <c r="G79" s="72"/>
      <c r="H79" s="71" t="s">
        <v>90</v>
      </c>
      <c r="I79" s="73">
        <f>IF(H79=Tablas!$B$5,Tablas!$C$5,VLOOKUP(H79,Tablas!$B$5:$D$40,2,FALSE))</f>
        <v>19</v>
      </c>
      <c r="J79" s="70">
        <f>IF(I79=0,"",VLOOKUP(I79,Tablas!$C$5:$D$40,2,FALSE))</f>
        <v>21.72583333333333</v>
      </c>
      <c r="K79" s="37" t="str">
        <f t="shared" si="36"/>
        <v>0</v>
      </c>
      <c r="L79" s="38">
        <f t="shared" si="45"/>
        <v>0</v>
      </c>
      <c r="M79" s="38">
        <f t="shared" si="46"/>
        <v>0</v>
      </c>
      <c r="N79" s="38">
        <f t="shared" si="47"/>
        <v>0</v>
      </c>
      <c r="O79" s="38">
        <f t="shared" si="48"/>
        <v>0</v>
      </c>
      <c r="P79" s="38">
        <f t="shared" si="49"/>
        <v>0</v>
      </c>
      <c r="Q79" s="39">
        <v>1</v>
      </c>
      <c r="R79" s="40">
        <f t="shared" si="50"/>
        <v>0</v>
      </c>
      <c r="S79" s="39">
        <v>1</v>
      </c>
      <c r="T79" s="41">
        <f t="shared" si="51"/>
        <v>0</v>
      </c>
      <c r="U79" s="42">
        <f t="shared" si="37"/>
        <v>0</v>
      </c>
      <c r="V79" s="43">
        <f t="shared" si="38"/>
        <v>0</v>
      </c>
      <c r="W79" s="44">
        <f t="shared" si="39"/>
        <v>0</v>
      </c>
      <c r="X79" s="45">
        <f t="shared" si="40"/>
        <v>5</v>
      </c>
      <c r="Y79" s="46" t="s">
        <v>0</v>
      </c>
      <c r="Z79" s="39">
        <v>1</v>
      </c>
      <c r="AA79" s="47">
        <f t="shared" si="41"/>
        <v>0</v>
      </c>
      <c r="AB79" s="39">
        <v>1</v>
      </c>
      <c r="AC79" s="47">
        <f t="shared" si="42"/>
        <v>0</v>
      </c>
      <c r="AD79" s="39">
        <v>1</v>
      </c>
      <c r="AE79" s="47">
        <f t="shared" si="43"/>
        <v>0</v>
      </c>
      <c r="AF79" s="62"/>
      <c r="AG79" s="49">
        <f t="shared" si="52"/>
        <v>0</v>
      </c>
      <c r="AH79" s="50">
        <f t="shared" si="53"/>
        <v>0</v>
      </c>
      <c r="AI79" s="62">
        <f t="shared" si="54"/>
        <v>0</v>
      </c>
      <c r="AJ79" s="49">
        <f t="shared" si="55"/>
        <v>0</v>
      </c>
      <c r="AK79" s="50">
        <f t="shared" si="56"/>
        <v>0</v>
      </c>
      <c r="AL79" s="48">
        <f t="shared" si="57"/>
        <v>0</v>
      </c>
      <c r="AM79" s="49">
        <f t="shared" si="58"/>
        <v>0</v>
      </c>
      <c r="AN79" s="50">
        <f t="shared" si="59"/>
        <v>0</v>
      </c>
      <c r="AO79" s="62"/>
      <c r="AP79" s="49">
        <f t="shared" si="60"/>
        <v>0</v>
      </c>
      <c r="AQ79" s="50">
        <f t="shared" si="61"/>
        <v>0</v>
      </c>
      <c r="AR79" s="62"/>
      <c r="AS79" s="49">
        <f t="shared" si="62"/>
        <v>0</v>
      </c>
      <c r="AT79" s="50">
        <f t="shared" si="63"/>
        <v>0</v>
      </c>
      <c r="AU79" s="48">
        <f t="shared" si="64"/>
        <v>0</v>
      </c>
      <c r="AV79" s="49">
        <f t="shared" si="65"/>
        <v>0</v>
      </c>
      <c r="AW79" s="50">
        <f t="shared" si="66"/>
        <v>0</v>
      </c>
      <c r="AX79" s="62"/>
      <c r="AY79" s="49">
        <f t="shared" si="67"/>
        <v>0</v>
      </c>
      <c r="AZ79" s="50">
        <f t="shared" si="68"/>
        <v>0</v>
      </c>
      <c r="BA79" s="51">
        <f t="shared" si="44"/>
        <v>0</v>
      </c>
    </row>
    <row r="80" spans="1:53" hidden="1">
      <c r="A80" s="32"/>
      <c r="B80" s="61"/>
      <c r="C80" s="33"/>
      <c r="D80" s="34"/>
      <c r="E80" s="35"/>
      <c r="F80" s="36"/>
      <c r="G80" s="72"/>
      <c r="H80" s="71" t="s">
        <v>90</v>
      </c>
      <c r="I80" s="73">
        <f>IF(H80=Tablas!$B$5,Tablas!$C$5,VLOOKUP(H80,Tablas!$B$5:$D$40,2,FALSE))</f>
        <v>19</v>
      </c>
      <c r="J80" s="70">
        <f>IF(I80=0,"",VLOOKUP(I80,Tablas!$C$5:$D$40,2,FALSE))</f>
        <v>21.72583333333333</v>
      </c>
      <c r="K80" s="37" t="str">
        <f t="shared" si="36"/>
        <v>0</v>
      </c>
      <c r="L80" s="38">
        <f t="shared" si="45"/>
        <v>0</v>
      </c>
      <c r="M80" s="38">
        <f t="shared" si="46"/>
        <v>0</v>
      </c>
      <c r="N80" s="38">
        <f t="shared" si="47"/>
        <v>0</v>
      </c>
      <c r="O80" s="38">
        <f t="shared" si="48"/>
        <v>0</v>
      </c>
      <c r="P80" s="38">
        <f t="shared" si="49"/>
        <v>0</v>
      </c>
      <c r="Q80" s="39">
        <v>1</v>
      </c>
      <c r="R80" s="40">
        <f t="shared" si="50"/>
        <v>0</v>
      </c>
      <c r="S80" s="39">
        <v>1</v>
      </c>
      <c r="T80" s="41">
        <f t="shared" si="51"/>
        <v>0</v>
      </c>
      <c r="U80" s="42">
        <f t="shared" si="37"/>
        <v>0</v>
      </c>
      <c r="V80" s="43">
        <f t="shared" si="38"/>
        <v>0</v>
      </c>
      <c r="W80" s="44">
        <f t="shared" si="39"/>
        <v>0</v>
      </c>
      <c r="X80" s="45">
        <f t="shared" si="40"/>
        <v>5</v>
      </c>
      <c r="Y80" s="46" t="s">
        <v>0</v>
      </c>
      <c r="Z80" s="39">
        <v>1</v>
      </c>
      <c r="AA80" s="47">
        <f t="shared" si="41"/>
        <v>0</v>
      </c>
      <c r="AB80" s="39">
        <v>1</v>
      </c>
      <c r="AC80" s="47">
        <f t="shared" si="42"/>
        <v>0</v>
      </c>
      <c r="AD80" s="39">
        <v>1</v>
      </c>
      <c r="AE80" s="47">
        <f t="shared" si="43"/>
        <v>0</v>
      </c>
      <c r="AF80" s="62"/>
      <c r="AG80" s="49">
        <f t="shared" si="52"/>
        <v>0</v>
      </c>
      <c r="AH80" s="50">
        <f t="shared" si="53"/>
        <v>0</v>
      </c>
      <c r="AI80" s="62">
        <f t="shared" si="54"/>
        <v>0</v>
      </c>
      <c r="AJ80" s="49">
        <f t="shared" si="55"/>
        <v>0</v>
      </c>
      <c r="AK80" s="50">
        <f t="shared" si="56"/>
        <v>0</v>
      </c>
      <c r="AL80" s="48">
        <f t="shared" si="57"/>
        <v>0</v>
      </c>
      <c r="AM80" s="49">
        <f t="shared" si="58"/>
        <v>0</v>
      </c>
      <c r="AN80" s="50">
        <f t="shared" si="59"/>
        <v>0</v>
      </c>
      <c r="AO80" s="62"/>
      <c r="AP80" s="49">
        <f t="shared" si="60"/>
        <v>0</v>
      </c>
      <c r="AQ80" s="50">
        <f t="shared" si="61"/>
        <v>0</v>
      </c>
      <c r="AR80" s="62"/>
      <c r="AS80" s="49">
        <f t="shared" si="62"/>
        <v>0</v>
      </c>
      <c r="AT80" s="50">
        <f t="shared" si="63"/>
        <v>0</v>
      </c>
      <c r="AU80" s="48">
        <f t="shared" si="64"/>
        <v>0</v>
      </c>
      <c r="AV80" s="49">
        <f t="shared" si="65"/>
        <v>0</v>
      </c>
      <c r="AW80" s="50">
        <f t="shared" si="66"/>
        <v>0</v>
      </c>
      <c r="AX80" s="62"/>
      <c r="AY80" s="49">
        <f t="shared" si="67"/>
        <v>0</v>
      </c>
      <c r="AZ80" s="50">
        <f t="shared" si="68"/>
        <v>0</v>
      </c>
      <c r="BA80" s="51">
        <f t="shared" si="44"/>
        <v>0</v>
      </c>
    </row>
    <row r="81" spans="1:53" hidden="1">
      <c r="A81" s="32"/>
      <c r="B81" s="61"/>
      <c r="C81" s="33"/>
      <c r="D81" s="34"/>
      <c r="E81" s="35"/>
      <c r="F81" s="36"/>
      <c r="G81" s="72"/>
      <c r="H81" s="71" t="s">
        <v>90</v>
      </c>
      <c r="I81" s="73">
        <f>IF(H81=Tablas!$B$5,Tablas!$C$5,VLOOKUP(H81,Tablas!$B$5:$D$40,2,FALSE))</f>
        <v>19</v>
      </c>
      <c r="J81" s="70">
        <f>IF(I81=0,"",VLOOKUP(I81,Tablas!$C$5:$D$40,2,FALSE))</f>
        <v>21.72583333333333</v>
      </c>
      <c r="K81" s="37" t="str">
        <f t="shared" si="36"/>
        <v>0</v>
      </c>
      <c r="L81" s="38">
        <f t="shared" si="45"/>
        <v>0</v>
      </c>
      <c r="M81" s="38">
        <f t="shared" si="46"/>
        <v>0</v>
      </c>
      <c r="N81" s="38">
        <f t="shared" si="47"/>
        <v>0</v>
      </c>
      <c r="O81" s="38">
        <f t="shared" si="48"/>
        <v>0</v>
      </c>
      <c r="P81" s="38">
        <f t="shared" si="49"/>
        <v>0</v>
      </c>
      <c r="Q81" s="39">
        <v>1</v>
      </c>
      <c r="R81" s="40">
        <f t="shared" si="50"/>
        <v>0</v>
      </c>
      <c r="S81" s="39">
        <v>1</v>
      </c>
      <c r="T81" s="41">
        <f t="shared" si="51"/>
        <v>0</v>
      </c>
      <c r="U81" s="42">
        <f t="shared" si="37"/>
        <v>0</v>
      </c>
      <c r="V81" s="43">
        <f t="shared" si="38"/>
        <v>0</v>
      </c>
      <c r="W81" s="44">
        <f t="shared" si="39"/>
        <v>0</v>
      </c>
      <c r="X81" s="45">
        <f t="shared" si="40"/>
        <v>5</v>
      </c>
      <c r="Y81" s="46" t="s">
        <v>0</v>
      </c>
      <c r="Z81" s="39">
        <v>1</v>
      </c>
      <c r="AA81" s="47">
        <f t="shared" si="41"/>
        <v>0</v>
      </c>
      <c r="AB81" s="39">
        <v>1</v>
      </c>
      <c r="AC81" s="47">
        <f t="shared" si="42"/>
        <v>0</v>
      </c>
      <c r="AD81" s="39">
        <v>1</v>
      </c>
      <c r="AE81" s="47">
        <f t="shared" si="43"/>
        <v>0</v>
      </c>
      <c r="AF81" s="62"/>
      <c r="AG81" s="49">
        <f t="shared" si="52"/>
        <v>0</v>
      </c>
      <c r="AH81" s="50">
        <f t="shared" si="53"/>
        <v>0</v>
      </c>
      <c r="AI81" s="62">
        <f t="shared" si="54"/>
        <v>0</v>
      </c>
      <c r="AJ81" s="49">
        <f t="shared" si="55"/>
        <v>0</v>
      </c>
      <c r="AK81" s="50">
        <f t="shared" si="56"/>
        <v>0</v>
      </c>
      <c r="AL81" s="48">
        <f t="shared" si="57"/>
        <v>0</v>
      </c>
      <c r="AM81" s="49">
        <f t="shared" si="58"/>
        <v>0</v>
      </c>
      <c r="AN81" s="50">
        <f t="shared" si="59"/>
        <v>0</v>
      </c>
      <c r="AO81" s="62"/>
      <c r="AP81" s="49">
        <f t="shared" si="60"/>
        <v>0</v>
      </c>
      <c r="AQ81" s="50">
        <f t="shared" si="61"/>
        <v>0</v>
      </c>
      <c r="AR81" s="62"/>
      <c r="AS81" s="49">
        <f t="shared" si="62"/>
        <v>0</v>
      </c>
      <c r="AT81" s="50">
        <f t="shared" si="63"/>
        <v>0</v>
      </c>
      <c r="AU81" s="48">
        <f t="shared" si="64"/>
        <v>0</v>
      </c>
      <c r="AV81" s="49">
        <f t="shared" si="65"/>
        <v>0</v>
      </c>
      <c r="AW81" s="50">
        <f t="shared" si="66"/>
        <v>0</v>
      </c>
      <c r="AX81" s="62"/>
      <c r="AY81" s="49">
        <f t="shared" si="67"/>
        <v>0</v>
      </c>
      <c r="AZ81" s="50">
        <f t="shared" si="68"/>
        <v>0</v>
      </c>
      <c r="BA81" s="51">
        <f t="shared" si="44"/>
        <v>0</v>
      </c>
    </row>
    <row r="82" spans="1:53" hidden="1">
      <c r="A82" s="32"/>
      <c r="B82" s="61"/>
      <c r="C82" s="33"/>
      <c r="D82" s="34"/>
      <c r="E82" s="35"/>
      <c r="F82" s="36"/>
      <c r="G82" s="72"/>
      <c r="H82" s="71" t="s">
        <v>90</v>
      </c>
      <c r="I82" s="73">
        <f>IF(H82=Tablas!$B$5,Tablas!$C$5,VLOOKUP(H82,Tablas!$B$5:$D$40,2,FALSE))</f>
        <v>19</v>
      </c>
      <c r="J82" s="70">
        <f>IF(I82=0,"",VLOOKUP(I82,Tablas!$C$5:$D$40,2,FALSE))</f>
        <v>21.72583333333333</v>
      </c>
      <c r="K82" s="37" t="str">
        <f t="shared" si="36"/>
        <v>0</v>
      </c>
      <c r="L82" s="38">
        <f t="shared" si="45"/>
        <v>0</v>
      </c>
      <c r="M82" s="38">
        <f t="shared" si="46"/>
        <v>0</v>
      </c>
      <c r="N82" s="38">
        <f t="shared" si="47"/>
        <v>0</v>
      </c>
      <c r="O82" s="38">
        <f t="shared" si="48"/>
        <v>0</v>
      </c>
      <c r="P82" s="38">
        <f t="shared" si="49"/>
        <v>0</v>
      </c>
      <c r="Q82" s="39">
        <v>1</v>
      </c>
      <c r="R82" s="40">
        <f t="shared" si="50"/>
        <v>0</v>
      </c>
      <c r="S82" s="39">
        <v>1</v>
      </c>
      <c r="T82" s="41">
        <f t="shared" si="51"/>
        <v>0</v>
      </c>
      <c r="U82" s="42">
        <f t="shared" si="37"/>
        <v>0</v>
      </c>
      <c r="V82" s="43">
        <f t="shared" si="38"/>
        <v>0</v>
      </c>
      <c r="W82" s="44">
        <f t="shared" si="39"/>
        <v>0</v>
      </c>
      <c r="X82" s="45">
        <f t="shared" si="40"/>
        <v>5</v>
      </c>
      <c r="Y82" s="46" t="s">
        <v>0</v>
      </c>
      <c r="Z82" s="39">
        <v>1</v>
      </c>
      <c r="AA82" s="47">
        <f t="shared" si="41"/>
        <v>0</v>
      </c>
      <c r="AB82" s="39">
        <v>1</v>
      </c>
      <c r="AC82" s="47">
        <f t="shared" si="42"/>
        <v>0</v>
      </c>
      <c r="AD82" s="39">
        <v>1</v>
      </c>
      <c r="AE82" s="47">
        <f t="shared" si="43"/>
        <v>0</v>
      </c>
      <c r="AF82" s="62"/>
      <c r="AG82" s="49">
        <f t="shared" si="52"/>
        <v>0</v>
      </c>
      <c r="AH82" s="50">
        <f t="shared" si="53"/>
        <v>0</v>
      </c>
      <c r="AI82" s="62">
        <f t="shared" si="54"/>
        <v>0</v>
      </c>
      <c r="AJ82" s="49">
        <f t="shared" si="55"/>
        <v>0</v>
      </c>
      <c r="AK82" s="50">
        <f t="shared" si="56"/>
        <v>0</v>
      </c>
      <c r="AL82" s="48">
        <f t="shared" si="57"/>
        <v>0</v>
      </c>
      <c r="AM82" s="49">
        <f t="shared" si="58"/>
        <v>0</v>
      </c>
      <c r="AN82" s="50">
        <f t="shared" si="59"/>
        <v>0</v>
      </c>
      <c r="AO82" s="62"/>
      <c r="AP82" s="49">
        <f t="shared" si="60"/>
        <v>0</v>
      </c>
      <c r="AQ82" s="50">
        <f t="shared" si="61"/>
        <v>0</v>
      </c>
      <c r="AR82" s="62"/>
      <c r="AS82" s="49">
        <f t="shared" si="62"/>
        <v>0</v>
      </c>
      <c r="AT82" s="50">
        <f t="shared" si="63"/>
        <v>0</v>
      </c>
      <c r="AU82" s="48">
        <f t="shared" si="64"/>
        <v>0</v>
      </c>
      <c r="AV82" s="49">
        <f t="shared" si="65"/>
        <v>0</v>
      </c>
      <c r="AW82" s="50">
        <f t="shared" si="66"/>
        <v>0</v>
      </c>
      <c r="AX82" s="62"/>
      <c r="AY82" s="49">
        <f t="shared" si="67"/>
        <v>0</v>
      </c>
      <c r="AZ82" s="50">
        <f t="shared" si="68"/>
        <v>0</v>
      </c>
      <c r="BA82" s="51">
        <f t="shared" si="44"/>
        <v>0</v>
      </c>
    </row>
    <row r="83" spans="1:53" hidden="1">
      <c r="A83" s="32"/>
      <c r="B83" s="61"/>
      <c r="C83" s="33"/>
      <c r="D83" s="34"/>
      <c r="E83" s="35"/>
      <c r="F83" s="36"/>
      <c r="G83" s="72"/>
      <c r="H83" s="71" t="s">
        <v>90</v>
      </c>
      <c r="I83" s="73">
        <f>IF(H83=Tablas!$B$5,Tablas!$C$5,VLOOKUP(H83,Tablas!$B$5:$D$40,2,FALSE))</f>
        <v>19</v>
      </c>
      <c r="J83" s="70">
        <f>IF(I83=0,"",VLOOKUP(I83,Tablas!$C$5:$D$40,2,FALSE))</f>
        <v>21.72583333333333</v>
      </c>
      <c r="K83" s="37" t="str">
        <f t="shared" si="36"/>
        <v>0</v>
      </c>
      <c r="L83" s="38">
        <f t="shared" si="45"/>
        <v>0</v>
      </c>
      <c r="M83" s="38">
        <f t="shared" si="46"/>
        <v>0</v>
      </c>
      <c r="N83" s="38">
        <f t="shared" si="47"/>
        <v>0</v>
      </c>
      <c r="O83" s="38">
        <f t="shared" si="48"/>
        <v>0</v>
      </c>
      <c r="P83" s="38">
        <f t="shared" si="49"/>
        <v>0</v>
      </c>
      <c r="Q83" s="39">
        <v>1</v>
      </c>
      <c r="R83" s="40">
        <f t="shared" si="50"/>
        <v>0</v>
      </c>
      <c r="S83" s="39">
        <v>1</v>
      </c>
      <c r="T83" s="41">
        <f t="shared" si="51"/>
        <v>0</v>
      </c>
      <c r="U83" s="42">
        <f t="shared" si="37"/>
        <v>0</v>
      </c>
      <c r="V83" s="43">
        <f t="shared" si="38"/>
        <v>0</v>
      </c>
      <c r="W83" s="44">
        <f t="shared" si="39"/>
        <v>0</v>
      </c>
      <c r="X83" s="45">
        <f t="shared" si="40"/>
        <v>5</v>
      </c>
      <c r="Y83" s="46" t="s">
        <v>0</v>
      </c>
      <c r="Z83" s="39">
        <v>1</v>
      </c>
      <c r="AA83" s="47">
        <f t="shared" si="41"/>
        <v>0</v>
      </c>
      <c r="AB83" s="39">
        <v>1</v>
      </c>
      <c r="AC83" s="47">
        <f t="shared" si="42"/>
        <v>0</v>
      </c>
      <c r="AD83" s="39">
        <v>1</v>
      </c>
      <c r="AE83" s="47">
        <f t="shared" si="43"/>
        <v>0</v>
      </c>
      <c r="AF83" s="62"/>
      <c r="AG83" s="49">
        <f t="shared" si="52"/>
        <v>0</v>
      </c>
      <c r="AH83" s="50">
        <f t="shared" si="53"/>
        <v>0</v>
      </c>
      <c r="AI83" s="62">
        <f t="shared" si="54"/>
        <v>0</v>
      </c>
      <c r="AJ83" s="49">
        <f t="shared" si="55"/>
        <v>0</v>
      </c>
      <c r="AK83" s="50">
        <f t="shared" si="56"/>
        <v>0</v>
      </c>
      <c r="AL83" s="48">
        <f t="shared" si="57"/>
        <v>0</v>
      </c>
      <c r="AM83" s="49">
        <f t="shared" si="58"/>
        <v>0</v>
      </c>
      <c r="AN83" s="50">
        <f t="shared" si="59"/>
        <v>0</v>
      </c>
      <c r="AO83" s="62"/>
      <c r="AP83" s="49">
        <f t="shared" si="60"/>
        <v>0</v>
      </c>
      <c r="AQ83" s="50">
        <f t="shared" si="61"/>
        <v>0</v>
      </c>
      <c r="AR83" s="62"/>
      <c r="AS83" s="49">
        <f t="shared" si="62"/>
        <v>0</v>
      </c>
      <c r="AT83" s="50">
        <f t="shared" si="63"/>
        <v>0</v>
      </c>
      <c r="AU83" s="48">
        <f t="shared" si="64"/>
        <v>0</v>
      </c>
      <c r="AV83" s="49">
        <f t="shared" si="65"/>
        <v>0</v>
      </c>
      <c r="AW83" s="50">
        <f t="shared" si="66"/>
        <v>0</v>
      </c>
      <c r="AX83" s="62"/>
      <c r="AY83" s="49">
        <f t="shared" si="67"/>
        <v>0</v>
      </c>
      <c r="AZ83" s="50">
        <f t="shared" si="68"/>
        <v>0</v>
      </c>
      <c r="BA83" s="51">
        <f t="shared" si="44"/>
        <v>0</v>
      </c>
    </row>
    <row r="84" spans="1:53" hidden="1">
      <c r="A84" s="32"/>
      <c r="B84" s="61"/>
      <c r="C84" s="33"/>
      <c r="D84" s="34"/>
      <c r="E84" s="35"/>
      <c r="F84" s="36"/>
      <c r="G84" s="72"/>
      <c r="H84" s="71" t="s">
        <v>90</v>
      </c>
      <c r="I84" s="73">
        <f>IF(H84=Tablas!$B$5,Tablas!$C$5,VLOOKUP(H84,Tablas!$B$5:$D$40,2,FALSE))</f>
        <v>19</v>
      </c>
      <c r="J84" s="70">
        <f>IF(I84=0,"",VLOOKUP(I84,Tablas!$C$5:$D$40,2,FALSE))</f>
        <v>21.72583333333333</v>
      </c>
      <c r="K84" s="37" t="str">
        <f t="shared" si="36"/>
        <v>0</v>
      </c>
      <c r="L84" s="38">
        <f t="shared" si="45"/>
        <v>0</v>
      </c>
      <c r="M84" s="38">
        <f t="shared" si="46"/>
        <v>0</v>
      </c>
      <c r="N84" s="38">
        <f t="shared" si="47"/>
        <v>0</v>
      </c>
      <c r="O84" s="38">
        <f t="shared" si="48"/>
        <v>0</v>
      </c>
      <c r="P84" s="38">
        <f t="shared" si="49"/>
        <v>0</v>
      </c>
      <c r="Q84" s="39">
        <v>1</v>
      </c>
      <c r="R84" s="40">
        <f t="shared" si="50"/>
        <v>0</v>
      </c>
      <c r="S84" s="39">
        <v>1</v>
      </c>
      <c r="T84" s="41">
        <f t="shared" si="51"/>
        <v>0</v>
      </c>
      <c r="U84" s="42">
        <f t="shared" si="37"/>
        <v>0</v>
      </c>
      <c r="V84" s="43">
        <f t="shared" si="38"/>
        <v>0</v>
      </c>
      <c r="W84" s="44">
        <f t="shared" si="39"/>
        <v>0</v>
      </c>
      <c r="X84" s="45">
        <f t="shared" si="40"/>
        <v>5</v>
      </c>
      <c r="Y84" s="46" t="s">
        <v>0</v>
      </c>
      <c r="Z84" s="39">
        <v>1</v>
      </c>
      <c r="AA84" s="47">
        <f t="shared" si="41"/>
        <v>0</v>
      </c>
      <c r="AB84" s="39">
        <v>1</v>
      </c>
      <c r="AC84" s="47">
        <f t="shared" si="42"/>
        <v>0</v>
      </c>
      <c r="AD84" s="39">
        <v>1</v>
      </c>
      <c r="AE84" s="47">
        <f t="shared" si="43"/>
        <v>0</v>
      </c>
      <c r="AF84" s="62"/>
      <c r="AG84" s="49">
        <f t="shared" si="52"/>
        <v>0</v>
      </c>
      <c r="AH84" s="50">
        <f t="shared" si="53"/>
        <v>0</v>
      </c>
      <c r="AI84" s="62">
        <f t="shared" si="54"/>
        <v>0</v>
      </c>
      <c r="AJ84" s="49">
        <f t="shared" si="55"/>
        <v>0</v>
      </c>
      <c r="AK84" s="50">
        <f t="shared" si="56"/>
        <v>0</v>
      </c>
      <c r="AL84" s="48">
        <f t="shared" si="57"/>
        <v>0</v>
      </c>
      <c r="AM84" s="49">
        <f t="shared" si="58"/>
        <v>0</v>
      </c>
      <c r="AN84" s="50">
        <f t="shared" si="59"/>
        <v>0</v>
      </c>
      <c r="AO84" s="62"/>
      <c r="AP84" s="49">
        <f t="shared" si="60"/>
        <v>0</v>
      </c>
      <c r="AQ84" s="50">
        <f t="shared" si="61"/>
        <v>0</v>
      </c>
      <c r="AR84" s="62"/>
      <c r="AS84" s="49">
        <f t="shared" si="62"/>
        <v>0</v>
      </c>
      <c r="AT84" s="50">
        <f t="shared" si="63"/>
        <v>0</v>
      </c>
      <c r="AU84" s="48">
        <f t="shared" si="64"/>
        <v>0</v>
      </c>
      <c r="AV84" s="49">
        <f t="shared" si="65"/>
        <v>0</v>
      </c>
      <c r="AW84" s="50">
        <f t="shared" si="66"/>
        <v>0</v>
      </c>
      <c r="AX84" s="62"/>
      <c r="AY84" s="49">
        <f t="shared" si="67"/>
        <v>0</v>
      </c>
      <c r="AZ84" s="50">
        <f t="shared" si="68"/>
        <v>0</v>
      </c>
      <c r="BA84" s="51">
        <f t="shared" si="44"/>
        <v>0</v>
      </c>
    </row>
    <row r="85" spans="1:53" hidden="1">
      <c r="A85" s="32"/>
      <c r="B85" s="61"/>
      <c r="C85" s="33"/>
      <c r="D85" s="34"/>
      <c r="E85" s="35"/>
      <c r="F85" s="36"/>
      <c r="G85" s="72"/>
      <c r="H85" s="71" t="s">
        <v>90</v>
      </c>
      <c r="I85" s="73">
        <f>IF(H85=Tablas!$B$5,Tablas!$C$5,VLOOKUP(H85,Tablas!$B$5:$D$40,2,FALSE))</f>
        <v>19</v>
      </c>
      <c r="J85" s="70">
        <f>IF(I85=0,"",VLOOKUP(I85,Tablas!$C$5:$D$40,2,FALSE))</f>
        <v>21.72583333333333</v>
      </c>
      <c r="K85" s="37" t="str">
        <f t="shared" si="36"/>
        <v>0</v>
      </c>
      <c r="L85" s="38">
        <f t="shared" si="45"/>
        <v>0</v>
      </c>
      <c r="M85" s="38">
        <f t="shared" si="46"/>
        <v>0</v>
      </c>
      <c r="N85" s="38">
        <f t="shared" si="47"/>
        <v>0</v>
      </c>
      <c r="O85" s="38">
        <f t="shared" si="48"/>
        <v>0</v>
      </c>
      <c r="P85" s="38">
        <f t="shared" si="49"/>
        <v>0</v>
      </c>
      <c r="Q85" s="39">
        <v>1</v>
      </c>
      <c r="R85" s="40">
        <f t="shared" si="50"/>
        <v>0</v>
      </c>
      <c r="S85" s="39">
        <v>1</v>
      </c>
      <c r="T85" s="41">
        <f t="shared" si="51"/>
        <v>0</v>
      </c>
      <c r="U85" s="42">
        <f t="shared" si="37"/>
        <v>0</v>
      </c>
      <c r="V85" s="43">
        <f t="shared" si="38"/>
        <v>0</v>
      </c>
      <c r="W85" s="44">
        <f t="shared" si="39"/>
        <v>0</v>
      </c>
      <c r="X85" s="45">
        <f t="shared" si="40"/>
        <v>5</v>
      </c>
      <c r="Y85" s="46" t="s">
        <v>0</v>
      </c>
      <c r="Z85" s="39">
        <v>1</v>
      </c>
      <c r="AA85" s="47">
        <f t="shared" si="41"/>
        <v>0</v>
      </c>
      <c r="AB85" s="39">
        <v>1</v>
      </c>
      <c r="AC85" s="47">
        <f t="shared" si="42"/>
        <v>0</v>
      </c>
      <c r="AD85" s="39">
        <v>1</v>
      </c>
      <c r="AE85" s="47">
        <f t="shared" si="43"/>
        <v>0</v>
      </c>
      <c r="AF85" s="62"/>
      <c r="AG85" s="49">
        <f t="shared" si="52"/>
        <v>0</v>
      </c>
      <c r="AH85" s="50">
        <f t="shared" si="53"/>
        <v>0</v>
      </c>
      <c r="AI85" s="62">
        <f t="shared" si="54"/>
        <v>0</v>
      </c>
      <c r="AJ85" s="49">
        <f t="shared" si="55"/>
        <v>0</v>
      </c>
      <c r="AK85" s="50">
        <f t="shared" si="56"/>
        <v>0</v>
      </c>
      <c r="AL85" s="48">
        <f t="shared" si="57"/>
        <v>0</v>
      </c>
      <c r="AM85" s="49">
        <f t="shared" si="58"/>
        <v>0</v>
      </c>
      <c r="AN85" s="50">
        <f t="shared" si="59"/>
        <v>0</v>
      </c>
      <c r="AO85" s="62"/>
      <c r="AP85" s="49">
        <f t="shared" si="60"/>
        <v>0</v>
      </c>
      <c r="AQ85" s="50">
        <f t="shared" si="61"/>
        <v>0</v>
      </c>
      <c r="AR85" s="62"/>
      <c r="AS85" s="49">
        <f t="shared" si="62"/>
        <v>0</v>
      </c>
      <c r="AT85" s="50">
        <f t="shared" si="63"/>
        <v>0</v>
      </c>
      <c r="AU85" s="48">
        <f t="shared" si="64"/>
        <v>0</v>
      </c>
      <c r="AV85" s="49">
        <f t="shared" si="65"/>
        <v>0</v>
      </c>
      <c r="AW85" s="50">
        <f t="shared" si="66"/>
        <v>0</v>
      </c>
      <c r="AX85" s="62"/>
      <c r="AY85" s="49">
        <f t="shared" si="67"/>
        <v>0</v>
      </c>
      <c r="AZ85" s="50">
        <f t="shared" si="68"/>
        <v>0</v>
      </c>
      <c r="BA85" s="51">
        <f t="shared" si="44"/>
        <v>0</v>
      </c>
    </row>
    <row r="86" spans="1:53" hidden="1">
      <c r="A86" s="32"/>
      <c r="B86" s="61"/>
      <c r="C86" s="33"/>
      <c r="D86" s="34"/>
      <c r="E86" s="35"/>
      <c r="F86" s="36"/>
      <c r="G86" s="72"/>
      <c r="H86" s="71" t="s">
        <v>90</v>
      </c>
      <c r="I86" s="73">
        <f>IF(H86=Tablas!$B$5,Tablas!$C$5,VLOOKUP(H86,Tablas!$B$5:$D$40,2,FALSE))</f>
        <v>19</v>
      </c>
      <c r="J86" s="70">
        <f>IF(I86=0,"",VLOOKUP(I86,Tablas!$C$5:$D$40,2,FALSE))</f>
        <v>21.72583333333333</v>
      </c>
      <c r="K86" s="37" t="str">
        <f t="shared" si="36"/>
        <v>0</v>
      </c>
      <c r="L86" s="38">
        <f t="shared" si="45"/>
        <v>0</v>
      </c>
      <c r="M86" s="38">
        <f t="shared" si="46"/>
        <v>0</v>
      </c>
      <c r="N86" s="38">
        <f t="shared" si="47"/>
        <v>0</v>
      </c>
      <c r="O86" s="38">
        <f t="shared" si="48"/>
        <v>0</v>
      </c>
      <c r="P86" s="38">
        <f t="shared" si="49"/>
        <v>0</v>
      </c>
      <c r="Q86" s="39">
        <v>1</v>
      </c>
      <c r="R86" s="40">
        <f t="shared" si="50"/>
        <v>0</v>
      </c>
      <c r="S86" s="39">
        <v>1</v>
      </c>
      <c r="T86" s="41">
        <f t="shared" si="51"/>
        <v>0</v>
      </c>
      <c r="U86" s="42">
        <f t="shared" si="37"/>
        <v>0</v>
      </c>
      <c r="V86" s="43">
        <f t="shared" si="38"/>
        <v>0</v>
      </c>
      <c r="W86" s="44">
        <f t="shared" si="39"/>
        <v>0</v>
      </c>
      <c r="X86" s="45">
        <f t="shared" si="40"/>
        <v>5</v>
      </c>
      <c r="Y86" s="46" t="s">
        <v>0</v>
      </c>
      <c r="Z86" s="39">
        <v>1</v>
      </c>
      <c r="AA86" s="47">
        <f t="shared" si="41"/>
        <v>0</v>
      </c>
      <c r="AB86" s="39">
        <v>1</v>
      </c>
      <c r="AC86" s="47">
        <f t="shared" si="42"/>
        <v>0</v>
      </c>
      <c r="AD86" s="39">
        <v>1</v>
      </c>
      <c r="AE86" s="47">
        <f t="shared" si="43"/>
        <v>0</v>
      </c>
      <c r="AF86" s="62"/>
      <c r="AG86" s="49">
        <f t="shared" si="52"/>
        <v>0</v>
      </c>
      <c r="AH86" s="50">
        <f t="shared" si="53"/>
        <v>0</v>
      </c>
      <c r="AI86" s="62">
        <f t="shared" si="54"/>
        <v>0</v>
      </c>
      <c r="AJ86" s="49">
        <f t="shared" si="55"/>
        <v>0</v>
      </c>
      <c r="AK86" s="50">
        <f t="shared" si="56"/>
        <v>0</v>
      </c>
      <c r="AL86" s="48">
        <f t="shared" si="57"/>
        <v>0</v>
      </c>
      <c r="AM86" s="49">
        <f t="shared" si="58"/>
        <v>0</v>
      </c>
      <c r="AN86" s="50">
        <f t="shared" si="59"/>
        <v>0</v>
      </c>
      <c r="AO86" s="62"/>
      <c r="AP86" s="49">
        <f t="shared" si="60"/>
        <v>0</v>
      </c>
      <c r="AQ86" s="50">
        <f t="shared" si="61"/>
        <v>0</v>
      </c>
      <c r="AR86" s="62"/>
      <c r="AS86" s="49">
        <f t="shared" si="62"/>
        <v>0</v>
      </c>
      <c r="AT86" s="50">
        <f t="shared" si="63"/>
        <v>0</v>
      </c>
      <c r="AU86" s="48">
        <f t="shared" si="64"/>
        <v>0</v>
      </c>
      <c r="AV86" s="49">
        <f t="shared" si="65"/>
        <v>0</v>
      </c>
      <c r="AW86" s="50">
        <f t="shared" si="66"/>
        <v>0</v>
      </c>
      <c r="AX86" s="62"/>
      <c r="AY86" s="49">
        <f t="shared" si="67"/>
        <v>0</v>
      </c>
      <c r="AZ86" s="50">
        <f t="shared" si="68"/>
        <v>0</v>
      </c>
      <c r="BA86" s="51">
        <f t="shared" si="44"/>
        <v>0</v>
      </c>
    </row>
    <row r="87" spans="1:53" hidden="1">
      <c r="A87" s="32"/>
      <c r="B87" s="61"/>
      <c r="C87" s="33"/>
      <c r="D87" s="34"/>
      <c r="E87" s="35"/>
      <c r="F87" s="36"/>
      <c r="G87" s="72"/>
      <c r="H87" s="71" t="s">
        <v>90</v>
      </c>
      <c r="I87" s="73">
        <f>IF(H87=Tablas!$B$5,Tablas!$C$5,VLOOKUP(H87,Tablas!$B$5:$D$40,2,FALSE))</f>
        <v>19</v>
      </c>
      <c r="J87" s="70">
        <f>IF(I87=0,"",VLOOKUP(I87,Tablas!$C$5:$D$40,2,FALSE))</f>
        <v>21.72583333333333</v>
      </c>
      <c r="K87" s="37" t="str">
        <f t="shared" si="36"/>
        <v>0</v>
      </c>
      <c r="L87" s="38">
        <f t="shared" si="45"/>
        <v>0</v>
      </c>
      <c r="M87" s="38">
        <f t="shared" si="46"/>
        <v>0</v>
      </c>
      <c r="N87" s="38">
        <f t="shared" si="47"/>
        <v>0</v>
      </c>
      <c r="O87" s="38">
        <f t="shared" si="48"/>
        <v>0</v>
      </c>
      <c r="P87" s="38">
        <f t="shared" si="49"/>
        <v>0</v>
      </c>
      <c r="Q87" s="39">
        <v>1</v>
      </c>
      <c r="R87" s="40">
        <f t="shared" si="50"/>
        <v>0</v>
      </c>
      <c r="S87" s="39">
        <v>1</v>
      </c>
      <c r="T87" s="41">
        <f t="shared" si="51"/>
        <v>0</v>
      </c>
      <c r="U87" s="42">
        <f t="shared" si="37"/>
        <v>0</v>
      </c>
      <c r="V87" s="43">
        <f t="shared" si="38"/>
        <v>0</v>
      </c>
      <c r="W87" s="44">
        <f t="shared" si="39"/>
        <v>0</v>
      </c>
      <c r="X87" s="45">
        <f t="shared" si="40"/>
        <v>5</v>
      </c>
      <c r="Y87" s="46" t="s">
        <v>0</v>
      </c>
      <c r="Z87" s="39">
        <v>1</v>
      </c>
      <c r="AA87" s="47">
        <f t="shared" si="41"/>
        <v>0</v>
      </c>
      <c r="AB87" s="39">
        <v>1</v>
      </c>
      <c r="AC87" s="47">
        <f t="shared" si="42"/>
        <v>0</v>
      </c>
      <c r="AD87" s="39">
        <v>1</v>
      </c>
      <c r="AE87" s="47">
        <f t="shared" si="43"/>
        <v>0</v>
      </c>
      <c r="AF87" s="62"/>
      <c r="AG87" s="49">
        <f t="shared" si="52"/>
        <v>0</v>
      </c>
      <c r="AH87" s="50">
        <f t="shared" si="53"/>
        <v>0</v>
      </c>
      <c r="AI87" s="62">
        <f t="shared" si="54"/>
        <v>0</v>
      </c>
      <c r="AJ87" s="49">
        <f t="shared" si="55"/>
        <v>0</v>
      </c>
      <c r="AK87" s="50">
        <f t="shared" si="56"/>
        <v>0</v>
      </c>
      <c r="AL87" s="48">
        <f t="shared" si="57"/>
        <v>0</v>
      </c>
      <c r="AM87" s="49">
        <f t="shared" si="58"/>
        <v>0</v>
      </c>
      <c r="AN87" s="50">
        <f t="shared" si="59"/>
        <v>0</v>
      </c>
      <c r="AO87" s="62"/>
      <c r="AP87" s="49">
        <f t="shared" si="60"/>
        <v>0</v>
      </c>
      <c r="AQ87" s="50">
        <f t="shared" si="61"/>
        <v>0</v>
      </c>
      <c r="AR87" s="62"/>
      <c r="AS87" s="49">
        <f t="shared" si="62"/>
        <v>0</v>
      </c>
      <c r="AT87" s="50">
        <f t="shared" si="63"/>
        <v>0</v>
      </c>
      <c r="AU87" s="48">
        <f t="shared" si="64"/>
        <v>0</v>
      </c>
      <c r="AV87" s="49">
        <f t="shared" si="65"/>
        <v>0</v>
      </c>
      <c r="AW87" s="50">
        <f t="shared" si="66"/>
        <v>0</v>
      </c>
      <c r="AX87" s="62"/>
      <c r="AY87" s="49">
        <f t="shared" si="67"/>
        <v>0</v>
      </c>
      <c r="AZ87" s="50">
        <f t="shared" si="68"/>
        <v>0</v>
      </c>
      <c r="BA87" s="51">
        <f t="shared" si="44"/>
        <v>0</v>
      </c>
    </row>
    <row r="88" spans="1:53" hidden="1">
      <c r="A88" s="32"/>
      <c r="B88" s="61"/>
      <c r="C88" s="33"/>
      <c r="D88" s="34"/>
      <c r="E88" s="35"/>
      <c r="F88" s="36"/>
      <c r="G88" s="72"/>
      <c r="H88" s="71" t="s">
        <v>90</v>
      </c>
      <c r="I88" s="73">
        <f>IF(H88=Tablas!$B$5,Tablas!$C$5,VLOOKUP(H88,Tablas!$B$5:$D$40,2,FALSE))</f>
        <v>19</v>
      </c>
      <c r="J88" s="70">
        <f>IF(I88=0,"",VLOOKUP(I88,Tablas!$C$5:$D$40,2,FALSE))</f>
        <v>21.72583333333333</v>
      </c>
      <c r="K88" s="37" t="str">
        <f t="shared" si="36"/>
        <v>0</v>
      </c>
      <c r="L88" s="38">
        <f t="shared" si="45"/>
        <v>0</v>
      </c>
      <c r="M88" s="38">
        <f t="shared" si="46"/>
        <v>0</v>
      </c>
      <c r="N88" s="38">
        <f t="shared" si="47"/>
        <v>0</v>
      </c>
      <c r="O88" s="38">
        <f t="shared" si="48"/>
        <v>0</v>
      </c>
      <c r="P88" s="38">
        <f t="shared" si="49"/>
        <v>0</v>
      </c>
      <c r="Q88" s="39">
        <v>1</v>
      </c>
      <c r="R88" s="40">
        <f t="shared" si="50"/>
        <v>0</v>
      </c>
      <c r="S88" s="39">
        <v>1</v>
      </c>
      <c r="T88" s="41">
        <f t="shared" si="51"/>
        <v>0</v>
      </c>
      <c r="U88" s="42">
        <f t="shared" si="37"/>
        <v>0</v>
      </c>
      <c r="V88" s="43">
        <f t="shared" si="38"/>
        <v>0</v>
      </c>
      <c r="W88" s="44">
        <f t="shared" si="39"/>
        <v>0</v>
      </c>
      <c r="X88" s="45">
        <f t="shared" si="40"/>
        <v>5</v>
      </c>
      <c r="Y88" s="46" t="s">
        <v>0</v>
      </c>
      <c r="Z88" s="39">
        <v>1</v>
      </c>
      <c r="AA88" s="47">
        <f t="shared" si="41"/>
        <v>0</v>
      </c>
      <c r="AB88" s="39">
        <v>1</v>
      </c>
      <c r="AC88" s="47">
        <f t="shared" si="42"/>
        <v>0</v>
      </c>
      <c r="AD88" s="39">
        <v>1</v>
      </c>
      <c r="AE88" s="47">
        <f t="shared" si="43"/>
        <v>0</v>
      </c>
      <c r="AF88" s="62"/>
      <c r="AG88" s="49">
        <f t="shared" si="52"/>
        <v>0</v>
      </c>
      <c r="AH88" s="50">
        <f t="shared" si="53"/>
        <v>0</v>
      </c>
      <c r="AI88" s="62">
        <f t="shared" si="54"/>
        <v>0</v>
      </c>
      <c r="AJ88" s="49">
        <f t="shared" si="55"/>
        <v>0</v>
      </c>
      <c r="AK88" s="50">
        <f t="shared" si="56"/>
        <v>0</v>
      </c>
      <c r="AL88" s="48">
        <f t="shared" si="57"/>
        <v>0</v>
      </c>
      <c r="AM88" s="49">
        <f t="shared" si="58"/>
        <v>0</v>
      </c>
      <c r="AN88" s="50">
        <f t="shared" si="59"/>
        <v>0</v>
      </c>
      <c r="AO88" s="62"/>
      <c r="AP88" s="49">
        <f t="shared" si="60"/>
        <v>0</v>
      </c>
      <c r="AQ88" s="50">
        <f t="shared" si="61"/>
        <v>0</v>
      </c>
      <c r="AR88" s="62"/>
      <c r="AS88" s="49">
        <f t="shared" si="62"/>
        <v>0</v>
      </c>
      <c r="AT88" s="50">
        <f t="shared" si="63"/>
        <v>0</v>
      </c>
      <c r="AU88" s="48">
        <f t="shared" si="64"/>
        <v>0</v>
      </c>
      <c r="AV88" s="49">
        <f t="shared" si="65"/>
        <v>0</v>
      </c>
      <c r="AW88" s="50">
        <f t="shared" si="66"/>
        <v>0</v>
      </c>
      <c r="AX88" s="62"/>
      <c r="AY88" s="49">
        <f t="shared" si="67"/>
        <v>0</v>
      </c>
      <c r="AZ88" s="50">
        <f t="shared" si="68"/>
        <v>0</v>
      </c>
      <c r="BA88" s="51">
        <f t="shared" si="44"/>
        <v>0</v>
      </c>
    </row>
    <row r="89" spans="1:53" hidden="1">
      <c r="A89" s="32"/>
      <c r="B89" s="61"/>
      <c r="C89" s="33"/>
      <c r="D89" s="34"/>
      <c r="E89" s="35"/>
      <c r="F89" s="36"/>
      <c r="G89" s="72"/>
      <c r="H89" s="71" t="s">
        <v>90</v>
      </c>
      <c r="I89" s="73">
        <f>IF(H89=Tablas!$B$5,Tablas!$C$5,VLOOKUP(H89,Tablas!$B$5:$D$40,2,FALSE))</f>
        <v>19</v>
      </c>
      <c r="J89" s="70">
        <f>IF(I89=0,"",VLOOKUP(I89,Tablas!$C$5:$D$40,2,FALSE))</f>
        <v>21.72583333333333</v>
      </c>
      <c r="K89" s="37" t="str">
        <f t="shared" si="36"/>
        <v>0</v>
      </c>
      <c r="L89" s="38">
        <f t="shared" si="45"/>
        <v>0</v>
      </c>
      <c r="M89" s="38">
        <f t="shared" si="46"/>
        <v>0</v>
      </c>
      <c r="N89" s="38">
        <f t="shared" si="47"/>
        <v>0</v>
      </c>
      <c r="O89" s="38">
        <f t="shared" si="48"/>
        <v>0</v>
      </c>
      <c r="P89" s="38">
        <f t="shared" si="49"/>
        <v>0</v>
      </c>
      <c r="Q89" s="39">
        <v>1</v>
      </c>
      <c r="R89" s="40">
        <f t="shared" si="50"/>
        <v>0</v>
      </c>
      <c r="S89" s="39">
        <v>1</v>
      </c>
      <c r="T89" s="41">
        <f t="shared" si="51"/>
        <v>0</v>
      </c>
      <c r="U89" s="42">
        <f t="shared" si="37"/>
        <v>0</v>
      </c>
      <c r="V89" s="43">
        <f t="shared" si="38"/>
        <v>0</v>
      </c>
      <c r="W89" s="44">
        <f t="shared" si="39"/>
        <v>0</v>
      </c>
      <c r="X89" s="45">
        <f t="shared" si="40"/>
        <v>5</v>
      </c>
      <c r="Y89" s="46" t="s">
        <v>0</v>
      </c>
      <c r="Z89" s="39">
        <v>1</v>
      </c>
      <c r="AA89" s="47">
        <f t="shared" si="41"/>
        <v>0</v>
      </c>
      <c r="AB89" s="39">
        <v>1</v>
      </c>
      <c r="AC89" s="47">
        <f t="shared" si="42"/>
        <v>0</v>
      </c>
      <c r="AD89" s="39">
        <v>1</v>
      </c>
      <c r="AE89" s="47">
        <f t="shared" si="43"/>
        <v>0</v>
      </c>
      <c r="AF89" s="62"/>
      <c r="AG89" s="49">
        <f t="shared" si="52"/>
        <v>0</v>
      </c>
      <c r="AH89" s="50">
        <f t="shared" si="53"/>
        <v>0</v>
      </c>
      <c r="AI89" s="62">
        <f t="shared" si="54"/>
        <v>0</v>
      </c>
      <c r="AJ89" s="49">
        <f t="shared" si="55"/>
        <v>0</v>
      </c>
      <c r="AK89" s="50">
        <f t="shared" si="56"/>
        <v>0</v>
      </c>
      <c r="AL89" s="48">
        <f t="shared" si="57"/>
        <v>0</v>
      </c>
      <c r="AM89" s="49">
        <f t="shared" si="58"/>
        <v>0</v>
      </c>
      <c r="AN89" s="50">
        <f t="shared" si="59"/>
        <v>0</v>
      </c>
      <c r="AO89" s="62"/>
      <c r="AP89" s="49">
        <f t="shared" si="60"/>
        <v>0</v>
      </c>
      <c r="AQ89" s="50">
        <f t="shared" si="61"/>
        <v>0</v>
      </c>
      <c r="AR89" s="62"/>
      <c r="AS89" s="49">
        <f t="shared" si="62"/>
        <v>0</v>
      </c>
      <c r="AT89" s="50">
        <f t="shared" si="63"/>
        <v>0</v>
      </c>
      <c r="AU89" s="48">
        <f t="shared" si="64"/>
        <v>0</v>
      </c>
      <c r="AV89" s="49">
        <f t="shared" si="65"/>
        <v>0</v>
      </c>
      <c r="AW89" s="50">
        <f t="shared" si="66"/>
        <v>0</v>
      </c>
      <c r="AX89" s="62"/>
      <c r="AY89" s="49">
        <f t="shared" si="67"/>
        <v>0</v>
      </c>
      <c r="AZ89" s="50">
        <f t="shared" si="68"/>
        <v>0</v>
      </c>
      <c r="BA89" s="51">
        <f t="shared" si="44"/>
        <v>0</v>
      </c>
    </row>
    <row r="90" spans="1:53" hidden="1">
      <c r="A90" s="32"/>
      <c r="B90" s="61"/>
      <c r="C90" s="33"/>
      <c r="D90" s="34"/>
      <c r="E90" s="35"/>
      <c r="F90" s="36"/>
      <c r="G90" s="72"/>
      <c r="H90" s="71" t="s">
        <v>90</v>
      </c>
      <c r="I90" s="73">
        <f>IF(H90=Tablas!$B$5,Tablas!$C$5,VLOOKUP(H90,Tablas!$B$5:$D$40,2,FALSE))</f>
        <v>19</v>
      </c>
      <c r="J90" s="70">
        <f>IF(I90=0,"",VLOOKUP(I90,Tablas!$C$5:$D$40,2,FALSE))</f>
        <v>21.72583333333333</v>
      </c>
      <c r="K90" s="37" t="str">
        <f t="shared" si="36"/>
        <v>0</v>
      </c>
      <c r="L90" s="38">
        <f t="shared" si="45"/>
        <v>0</v>
      </c>
      <c r="M90" s="38">
        <f t="shared" si="46"/>
        <v>0</v>
      </c>
      <c r="N90" s="38">
        <f t="shared" si="47"/>
        <v>0</v>
      </c>
      <c r="O90" s="38">
        <f t="shared" si="48"/>
        <v>0</v>
      </c>
      <c r="P90" s="38">
        <f t="shared" si="49"/>
        <v>0</v>
      </c>
      <c r="Q90" s="39">
        <v>1</v>
      </c>
      <c r="R90" s="40">
        <f t="shared" si="50"/>
        <v>0</v>
      </c>
      <c r="S90" s="39">
        <v>1</v>
      </c>
      <c r="T90" s="41">
        <f t="shared" si="51"/>
        <v>0</v>
      </c>
      <c r="U90" s="42">
        <f t="shared" si="37"/>
        <v>0</v>
      </c>
      <c r="V90" s="43">
        <f t="shared" si="38"/>
        <v>0</v>
      </c>
      <c r="W90" s="44">
        <f t="shared" si="39"/>
        <v>0</v>
      </c>
      <c r="X90" s="45">
        <f t="shared" si="40"/>
        <v>5</v>
      </c>
      <c r="Y90" s="46" t="s">
        <v>83</v>
      </c>
      <c r="Z90" s="39">
        <v>1.34</v>
      </c>
      <c r="AA90" s="47">
        <f t="shared" si="41"/>
        <v>0</v>
      </c>
      <c r="AB90" s="39">
        <v>0.66</v>
      </c>
      <c r="AC90" s="47">
        <f t="shared" si="42"/>
        <v>0</v>
      </c>
      <c r="AD90" s="39">
        <v>1</v>
      </c>
      <c r="AE90" s="47">
        <f t="shared" si="43"/>
        <v>0</v>
      </c>
      <c r="AF90" s="62"/>
      <c r="AG90" s="49">
        <f t="shared" si="52"/>
        <v>0</v>
      </c>
      <c r="AH90" s="50">
        <f t="shared" si="53"/>
        <v>0</v>
      </c>
      <c r="AI90" s="62">
        <f t="shared" si="54"/>
        <v>0</v>
      </c>
      <c r="AJ90" s="49">
        <f t="shared" si="55"/>
        <v>0</v>
      </c>
      <c r="AK90" s="50">
        <f t="shared" si="56"/>
        <v>0</v>
      </c>
      <c r="AL90" s="48">
        <f t="shared" si="57"/>
        <v>0</v>
      </c>
      <c r="AM90" s="49">
        <f t="shared" si="58"/>
        <v>0</v>
      </c>
      <c r="AN90" s="50">
        <f t="shared" si="59"/>
        <v>0</v>
      </c>
      <c r="AO90" s="62"/>
      <c r="AP90" s="49">
        <f t="shared" si="60"/>
        <v>0</v>
      </c>
      <c r="AQ90" s="50">
        <f t="shared" si="61"/>
        <v>0</v>
      </c>
      <c r="AR90" s="62"/>
      <c r="AS90" s="49">
        <f t="shared" si="62"/>
        <v>0</v>
      </c>
      <c r="AT90" s="50">
        <f t="shared" si="63"/>
        <v>0</v>
      </c>
      <c r="AU90" s="48">
        <f t="shared" si="64"/>
        <v>0</v>
      </c>
      <c r="AV90" s="49">
        <f t="shared" si="65"/>
        <v>0</v>
      </c>
      <c r="AW90" s="50">
        <f t="shared" si="66"/>
        <v>0</v>
      </c>
      <c r="AX90" s="62"/>
      <c r="AY90" s="49">
        <f t="shared" si="67"/>
        <v>0</v>
      </c>
      <c r="AZ90" s="50">
        <f t="shared" si="68"/>
        <v>0</v>
      </c>
      <c r="BA90" s="51">
        <f t="shared" si="44"/>
        <v>0</v>
      </c>
    </row>
    <row r="91" spans="1:53" hidden="1">
      <c r="A91" s="32"/>
      <c r="B91" s="61"/>
      <c r="C91" s="33"/>
      <c r="D91" s="34"/>
      <c r="E91" s="35"/>
      <c r="F91" s="36"/>
      <c r="G91" s="72"/>
      <c r="H91" s="71" t="s">
        <v>90</v>
      </c>
      <c r="I91" s="73">
        <f>IF(H91=Tablas!$B$5,Tablas!$C$5,VLOOKUP(H91,Tablas!$B$5:$D$40,2,FALSE))</f>
        <v>19</v>
      </c>
      <c r="J91" s="70">
        <f>IF(I91=0,"",VLOOKUP(I91,Tablas!$C$5:$D$40,2,FALSE))</f>
        <v>21.72583333333333</v>
      </c>
      <c r="K91" s="37" t="str">
        <f t="shared" si="36"/>
        <v>0</v>
      </c>
      <c r="L91" s="38">
        <f t="shared" si="45"/>
        <v>0</v>
      </c>
      <c r="M91" s="38">
        <f t="shared" si="46"/>
        <v>0</v>
      </c>
      <c r="N91" s="38">
        <f t="shared" si="47"/>
        <v>0</v>
      </c>
      <c r="O91" s="38">
        <f t="shared" si="48"/>
        <v>0</v>
      </c>
      <c r="P91" s="38">
        <f t="shared" si="49"/>
        <v>0</v>
      </c>
      <c r="Q91" s="39">
        <v>1</v>
      </c>
      <c r="R91" s="40">
        <f t="shared" si="50"/>
        <v>0</v>
      </c>
      <c r="S91" s="39">
        <v>1</v>
      </c>
      <c r="T91" s="41">
        <f t="shared" si="51"/>
        <v>0</v>
      </c>
      <c r="U91" s="42">
        <f t="shared" si="37"/>
        <v>0</v>
      </c>
      <c r="V91" s="43">
        <f t="shared" si="38"/>
        <v>0</v>
      </c>
      <c r="W91" s="44">
        <f t="shared" si="39"/>
        <v>0</v>
      </c>
      <c r="X91" s="45">
        <f t="shared" si="40"/>
        <v>5</v>
      </c>
      <c r="Y91" s="46" t="s">
        <v>83</v>
      </c>
      <c r="Z91" s="39">
        <v>1.34</v>
      </c>
      <c r="AA91" s="47">
        <f t="shared" si="41"/>
        <v>0</v>
      </c>
      <c r="AB91" s="39">
        <v>0.66</v>
      </c>
      <c r="AC91" s="47">
        <f t="shared" si="42"/>
        <v>0</v>
      </c>
      <c r="AD91" s="39">
        <v>1</v>
      </c>
      <c r="AE91" s="47">
        <f t="shared" si="43"/>
        <v>0</v>
      </c>
      <c r="AF91" s="62"/>
      <c r="AG91" s="49">
        <f t="shared" si="52"/>
        <v>0</v>
      </c>
      <c r="AH91" s="50">
        <f t="shared" si="53"/>
        <v>0</v>
      </c>
      <c r="AI91" s="62">
        <f t="shared" si="54"/>
        <v>0</v>
      </c>
      <c r="AJ91" s="49">
        <f t="shared" si="55"/>
        <v>0</v>
      </c>
      <c r="AK91" s="50">
        <f t="shared" si="56"/>
        <v>0</v>
      </c>
      <c r="AL91" s="48">
        <f t="shared" si="57"/>
        <v>0</v>
      </c>
      <c r="AM91" s="49">
        <f t="shared" si="58"/>
        <v>0</v>
      </c>
      <c r="AN91" s="50">
        <f t="shared" si="59"/>
        <v>0</v>
      </c>
      <c r="AO91" s="62"/>
      <c r="AP91" s="49">
        <f t="shared" si="60"/>
        <v>0</v>
      </c>
      <c r="AQ91" s="50">
        <f t="shared" si="61"/>
        <v>0</v>
      </c>
      <c r="AR91" s="62"/>
      <c r="AS91" s="49">
        <f t="shared" si="62"/>
        <v>0</v>
      </c>
      <c r="AT91" s="50">
        <f t="shared" si="63"/>
        <v>0</v>
      </c>
      <c r="AU91" s="48">
        <f t="shared" si="64"/>
        <v>0</v>
      </c>
      <c r="AV91" s="49">
        <f t="shared" si="65"/>
        <v>0</v>
      </c>
      <c r="AW91" s="50">
        <f t="shared" si="66"/>
        <v>0</v>
      </c>
      <c r="AX91" s="62"/>
      <c r="AY91" s="49">
        <f t="shared" si="67"/>
        <v>0</v>
      </c>
      <c r="AZ91" s="50">
        <f t="shared" si="68"/>
        <v>0</v>
      </c>
      <c r="BA91" s="51">
        <f t="shared" si="44"/>
        <v>0</v>
      </c>
    </row>
    <row r="92" spans="1:53" hidden="1">
      <c r="A92" s="32"/>
      <c r="B92" s="61"/>
      <c r="C92" s="33"/>
      <c r="D92" s="34"/>
      <c r="E92" s="35"/>
      <c r="F92" s="36"/>
      <c r="G92" s="72"/>
      <c r="H92" s="71" t="s">
        <v>90</v>
      </c>
      <c r="I92" s="73">
        <f>IF(H92=Tablas!$B$5,Tablas!$C$5,VLOOKUP(H92,Tablas!$B$5:$D$40,2,FALSE))</f>
        <v>19</v>
      </c>
      <c r="J92" s="70">
        <f>IF(I92=0,"",VLOOKUP(I92,Tablas!$C$5:$D$40,2,FALSE))</f>
        <v>21.72583333333333</v>
      </c>
      <c r="K92" s="37" t="str">
        <f t="shared" si="36"/>
        <v>0</v>
      </c>
      <c r="L92" s="38">
        <f t="shared" si="45"/>
        <v>0</v>
      </c>
      <c r="M92" s="38">
        <f t="shared" si="46"/>
        <v>0</v>
      </c>
      <c r="N92" s="38">
        <f t="shared" si="47"/>
        <v>0</v>
      </c>
      <c r="O92" s="38">
        <f t="shared" si="48"/>
        <v>0</v>
      </c>
      <c r="P92" s="38">
        <f t="shared" si="49"/>
        <v>0</v>
      </c>
      <c r="Q92" s="39">
        <v>1</v>
      </c>
      <c r="R92" s="40">
        <f t="shared" si="50"/>
        <v>0</v>
      </c>
      <c r="S92" s="39">
        <v>1</v>
      </c>
      <c r="T92" s="41">
        <f t="shared" si="51"/>
        <v>0</v>
      </c>
      <c r="U92" s="42">
        <f t="shared" si="37"/>
        <v>0</v>
      </c>
      <c r="V92" s="43">
        <f t="shared" si="38"/>
        <v>0</v>
      </c>
      <c r="W92" s="44">
        <f t="shared" si="39"/>
        <v>0</v>
      </c>
      <c r="X92" s="45">
        <f t="shared" si="40"/>
        <v>5</v>
      </c>
      <c r="Y92" s="46" t="s">
        <v>83</v>
      </c>
      <c r="Z92" s="39">
        <v>1.34</v>
      </c>
      <c r="AA92" s="47">
        <f t="shared" si="41"/>
        <v>0</v>
      </c>
      <c r="AB92" s="39">
        <v>0.66</v>
      </c>
      <c r="AC92" s="47">
        <f t="shared" si="42"/>
        <v>0</v>
      </c>
      <c r="AD92" s="39">
        <v>1</v>
      </c>
      <c r="AE92" s="47">
        <f t="shared" si="43"/>
        <v>0</v>
      </c>
      <c r="AF92" s="62"/>
      <c r="AG92" s="49">
        <f t="shared" si="52"/>
        <v>0</v>
      </c>
      <c r="AH92" s="50">
        <f t="shared" si="53"/>
        <v>0</v>
      </c>
      <c r="AI92" s="62">
        <f t="shared" si="54"/>
        <v>0</v>
      </c>
      <c r="AJ92" s="49">
        <f t="shared" si="55"/>
        <v>0</v>
      </c>
      <c r="AK92" s="50">
        <f t="shared" si="56"/>
        <v>0</v>
      </c>
      <c r="AL92" s="48">
        <f t="shared" si="57"/>
        <v>0</v>
      </c>
      <c r="AM92" s="49">
        <f t="shared" si="58"/>
        <v>0</v>
      </c>
      <c r="AN92" s="50">
        <f t="shared" si="59"/>
        <v>0</v>
      </c>
      <c r="AO92" s="62"/>
      <c r="AP92" s="49">
        <f t="shared" si="60"/>
        <v>0</v>
      </c>
      <c r="AQ92" s="50">
        <f t="shared" si="61"/>
        <v>0</v>
      </c>
      <c r="AR92" s="62"/>
      <c r="AS92" s="49">
        <f t="shared" si="62"/>
        <v>0</v>
      </c>
      <c r="AT92" s="50">
        <f t="shared" si="63"/>
        <v>0</v>
      </c>
      <c r="AU92" s="48">
        <f t="shared" si="64"/>
        <v>0</v>
      </c>
      <c r="AV92" s="49">
        <f t="shared" si="65"/>
        <v>0</v>
      </c>
      <c r="AW92" s="50">
        <f t="shared" si="66"/>
        <v>0</v>
      </c>
      <c r="AX92" s="62"/>
      <c r="AY92" s="49">
        <f t="shared" si="67"/>
        <v>0</v>
      </c>
      <c r="AZ92" s="50">
        <f t="shared" si="68"/>
        <v>0</v>
      </c>
      <c r="BA92" s="51">
        <f t="shared" si="44"/>
        <v>0</v>
      </c>
    </row>
    <row r="93" spans="1:53" hidden="1">
      <c r="A93" s="32"/>
      <c r="B93" s="61"/>
      <c r="C93" s="33"/>
      <c r="D93" s="34"/>
      <c r="E93" s="35"/>
      <c r="F93" s="36"/>
      <c r="G93" s="72"/>
      <c r="H93" s="71" t="s">
        <v>90</v>
      </c>
      <c r="I93" s="73">
        <f>IF(H93=Tablas!$B$5,Tablas!$C$5,VLOOKUP(H93,Tablas!$B$5:$D$40,2,FALSE))</f>
        <v>19</v>
      </c>
      <c r="J93" s="70">
        <f>IF(I93=0,"",VLOOKUP(I93,Tablas!$C$5:$D$40,2,FALSE))</f>
        <v>21.72583333333333</v>
      </c>
      <c r="K93" s="37" t="str">
        <f t="shared" si="36"/>
        <v>0</v>
      </c>
      <c r="L93" s="38">
        <f t="shared" si="45"/>
        <v>0</v>
      </c>
      <c r="M93" s="38">
        <f t="shared" si="46"/>
        <v>0</v>
      </c>
      <c r="N93" s="38">
        <f t="shared" si="47"/>
        <v>0</v>
      </c>
      <c r="O93" s="38">
        <f t="shared" si="48"/>
        <v>0</v>
      </c>
      <c r="P93" s="38">
        <f t="shared" si="49"/>
        <v>0</v>
      </c>
      <c r="Q93" s="39">
        <v>1</v>
      </c>
      <c r="R93" s="40">
        <f t="shared" si="50"/>
        <v>0</v>
      </c>
      <c r="S93" s="39">
        <v>1</v>
      </c>
      <c r="T93" s="41">
        <f t="shared" si="51"/>
        <v>0</v>
      </c>
      <c r="U93" s="42">
        <f t="shared" si="37"/>
        <v>0</v>
      </c>
      <c r="V93" s="43">
        <f t="shared" si="38"/>
        <v>0</v>
      </c>
      <c r="W93" s="44">
        <f t="shared" si="39"/>
        <v>0</v>
      </c>
      <c r="X93" s="45">
        <f t="shared" si="40"/>
        <v>5</v>
      </c>
      <c r="Y93" s="46" t="s">
        <v>0</v>
      </c>
      <c r="Z93" s="39">
        <v>1</v>
      </c>
      <c r="AA93" s="47">
        <f t="shared" si="41"/>
        <v>0</v>
      </c>
      <c r="AB93" s="39">
        <v>1</v>
      </c>
      <c r="AC93" s="47">
        <f t="shared" si="42"/>
        <v>0</v>
      </c>
      <c r="AD93" s="39">
        <v>1</v>
      </c>
      <c r="AE93" s="47">
        <f t="shared" si="43"/>
        <v>0</v>
      </c>
      <c r="AF93" s="62"/>
      <c r="AG93" s="49">
        <f t="shared" si="52"/>
        <v>0</v>
      </c>
      <c r="AH93" s="50">
        <f t="shared" si="53"/>
        <v>0</v>
      </c>
      <c r="AI93" s="62">
        <f t="shared" si="54"/>
        <v>0</v>
      </c>
      <c r="AJ93" s="49">
        <f t="shared" si="55"/>
        <v>0</v>
      </c>
      <c r="AK93" s="50">
        <f t="shared" si="56"/>
        <v>0</v>
      </c>
      <c r="AL93" s="48">
        <f t="shared" si="57"/>
        <v>0</v>
      </c>
      <c r="AM93" s="49">
        <f t="shared" si="58"/>
        <v>0</v>
      </c>
      <c r="AN93" s="50">
        <f t="shared" si="59"/>
        <v>0</v>
      </c>
      <c r="AO93" s="62"/>
      <c r="AP93" s="49">
        <f t="shared" si="60"/>
        <v>0</v>
      </c>
      <c r="AQ93" s="50">
        <f t="shared" si="61"/>
        <v>0</v>
      </c>
      <c r="AR93" s="62"/>
      <c r="AS93" s="49">
        <f t="shared" si="62"/>
        <v>0</v>
      </c>
      <c r="AT93" s="50">
        <f t="shared" si="63"/>
        <v>0</v>
      </c>
      <c r="AU93" s="48">
        <f t="shared" si="64"/>
        <v>0</v>
      </c>
      <c r="AV93" s="49">
        <f t="shared" si="65"/>
        <v>0</v>
      </c>
      <c r="AW93" s="50">
        <f t="shared" si="66"/>
        <v>0</v>
      </c>
      <c r="AX93" s="62"/>
      <c r="AY93" s="49">
        <f t="shared" si="67"/>
        <v>0</v>
      </c>
      <c r="AZ93" s="50">
        <f t="shared" si="68"/>
        <v>0</v>
      </c>
      <c r="BA93" s="51">
        <f t="shared" si="44"/>
        <v>0</v>
      </c>
    </row>
    <row r="94" spans="1:53" hidden="1">
      <c r="A94" s="32"/>
      <c r="B94" s="61"/>
      <c r="C94" s="33"/>
      <c r="D94" s="34"/>
      <c r="E94" s="35"/>
      <c r="F94" s="36"/>
      <c r="G94" s="72"/>
      <c r="H94" s="71" t="s">
        <v>90</v>
      </c>
      <c r="I94" s="73">
        <f>IF(H94=Tablas!$B$5,Tablas!$C$5,VLOOKUP(H94,Tablas!$B$5:$D$40,2,FALSE))</f>
        <v>19</v>
      </c>
      <c r="J94" s="70">
        <f>IF(I94=0,"",VLOOKUP(I94,Tablas!$C$5:$D$40,2,FALSE))</f>
        <v>21.72583333333333</v>
      </c>
      <c r="K94" s="37" t="str">
        <f t="shared" si="36"/>
        <v>0</v>
      </c>
      <c r="L94" s="38">
        <f t="shared" si="45"/>
        <v>0</v>
      </c>
      <c r="M94" s="38">
        <f t="shared" si="46"/>
        <v>0</v>
      </c>
      <c r="N94" s="38">
        <f t="shared" si="47"/>
        <v>0</v>
      </c>
      <c r="O94" s="38">
        <f t="shared" si="48"/>
        <v>0</v>
      </c>
      <c r="P94" s="38">
        <f t="shared" si="49"/>
        <v>0</v>
      </c>
      <c r="Q94" s="39">
        <v>1</v>
      </c>
      <c r="R94" s="40">
        <f t="shared" si="50"/>
        <v>0</v>
      </c>
      <c r="S94" s="39">
        <v>1</v>
      </c>
      <c r="T94" s="41">
        <f t="shared" si="51"/>
        <v>0</v>
      </c>
      <c r="U94" s="42">
        <f t="shared" si="37"/>
        <v>0</v>
      </c>
      <c r="V94" s="43">
        <f t="shared" si="38"/>
        <v>0</v>
      </c>
      <c r="W94" s="44">
        <f t="shared" si="39"/>
        <v>0</v>
      </c>
      <c r="X94" s="45">
        <f t="shared" si="40"/>
        <v>5</v>
      </c>
      <c r="Y94" s="46" t="s">
        <v>0</v>
      </c>
      <c r="Z94" s="39">
        <v>1</v>
      </c>
      <c r="AA94" s="47">
        <f t="shared" si="41"/>
        <v>0</v>
      </c>
      <c r="AB94" s="39">
        <v>1</v>
      </c>
      <c r="AC94" s="47">
        <f t="shared" si="42"/>
        <v>0</v>
      </c>
      <c r="AD94" s="39">
        <v>1</v>
      </c>
      <c r="AE94" s="47">
        <f t="shared" si="43"/>
        <v>0</v>
      </c>
      <c r="AF94" s="62"/>
      <c r="AG94" s="49">
        <f t="shared" si="52"/>
        <v>0</v>
      </c>
      <c r="AH94" s="50">
        <f t="shared" si="53"/>
        <v>0</v>
      </c>
      <c r="AI94" s="62">
        <f t="shared" si="54"/>
        <v>0</v>
      </c>
      <c r="AJ94" s="49">
        <f t="shared" si="55"/>
        <v>0</v>
      </c>
      <c r="AK94" s="50">
        <f t="shared" si="56"/>
        <v>0</v>
      </c>
      <c r="AL94" s="48">
        <f t="shared" si="57"/>
        <v>0</v>
      </c>
      <c r="AM94" s="49">
        <f t="shared" si="58"/>
        <v>0</v>
      </c>
      <c r="AN94" s="50">
        <f t="shared" si="59"/>
        <v>0</v>
      </c>
      <c r="AO94" s="62"/>
      <c r="AP94" s="49">
        <f t="shared" si="60"/>
        <v>0</v>
      </c>
      <c r="AQ94" s="50">
        <f t="shared" si="61"/>
        <v>0</v>
      </c>
      <c r="AR94" s="62"/>
      <c r="AS94" s="49">
        <f t="shared" si="62"/>
        <v>0</v>
      </c>
      <c r="AT94" s="50">
        <f t="shared" si="63"/>
        <v>0</v>
      </c>
      <c r="AU94" s="48">
        <f t="shared" si="64"/>
        <v>0</v>
      </c>
      <c r="AV94" s="49">
        <f t="shared" si="65"/>
        <v>0</v>
      </c>
      <c r="AW94" s="50">
        <f t="shared" si="66"/>
        <v>0</v>
      </c>
      <c r="AX94" s="62"/>
      <c r="AY94" s="49">
        <f t="shared" si="67"/>
        <v>0</v>
      </c>
      <c r="AZ94" s="50">
        <f t="shared" si="68"/>
        <v>0</v>
      </c>
      <c r="BA94" s="51">
        <f t="shared" si="44"/>
        <v>0</v>
      </c>
    </row>
    <row r="95" spans="1:53" hidden="1">
      <c r="A95" s="32"/>
      <c r="B95" s="61"/>
      <c r="C95" s="33"/>
      <c r="D95" s="34"/>
      <c r="E95" s="35"/>
      <c r="F95" s="36"/>
      <c r="G95" s="72"/>
      <c r="H95" s="71" t="s">
        <v>90</v>
      </c>
      <c r="I95" s="73">
        <f>IF(H95=Tablas!$B$5,Tablas!$C$5,VLOOKUP(H95,Tablas!$B$5:$D$40,2,FALSE))</f>
        <v>19</v>
      </c>
      <c r="J95" s="70">
        <f>IF(I95=0,"",VLOOKUP(I95,Tablas!$C$5:$D$40,2,FALSE))</f>
        <v>21.72583333333333</v>
      </c>
      <c r="K95" s="37" t="str">
        <f t="shared" si="36"/>
        <v>0</v>
      </c>
      <c r="L95" s="38">
        <f t="shared" si="45"/>
        <v>0</v>
      </c>
      <c r="M95" s="38">
        <f t="shared" si="46"/>
        <v>0</v>
      </c>
      <c r="N95" s="38">
        <f t="shared" si="47"/>
        <v>0</v>
      </c>
      <c r="O95" s="38">
        <f t="shared" si="48"/>
        <v>0</v>
      </c>
      <c r="P95" s="38">
        <f t="shared" si="49"/>
        <v>0</v>
      </c>
      <c r="Q95" s="39">
        <v>1</v>
      </c>
      <c r="R95" s="40">
        <f t="shared" si="50"/>
        <v>0</v>
      </c>
      <c r="S95" s="39">
        <v>1</v>
      </c>
      <c r="T95" s="41">
        <f t="shared" si="51"/>
        <v>0</v>
      </c>
      <c r="U95" s="42">
        <f t="shared" si="37"/>
        <v>0</v>
      </c>
      <c r="V95" s="43">
        <f t="shared" si="38"/>
        <v>0</v>
      </c>
      <c r="W95" s="44">
        <f t="shared" si="39"/>
        <v>0</v>
      </c>
      <c r="X95" s="45">
        <f t="shared" si="40"/>
        <v>5</v>
      </c>
      <c r="Y95" s="46" t="s">
        <v>0</v>
      </c>
      <c r="Z95" s="39">
        <v>1</v>
      </c>
      <c r="AA95" s="47">
        <f t="shared" si="41"/>
        <v>0</v>
      </c>
      <c r="AB95" s="39">
        <v>1</v>
      </c>
      <c r="AC95" s="47">
        <f t="shared" si="42"/>
        <v>0</v>
      </c>
      <c r="AD95" s="39">
        <v>1</v>
      </c>
      <c r="AE95" s="47">
        <f t="shared" si="43"/>
        <v>0</v>
      </c>
      <c r="AF95" s="62"/>
      <c r="AG95" s="49">
        <f t="shared" si="52"/>
        <v>0</v>
      </c>
      <c r="AH95" s="50">
        <f t="shared" si="53"/>
        <v>0</v>
      </c>
      <c r="AI95" s="62">
        <f t="shared" si="54"/>
        <v>0</v>
      </c>
      <c r="AJ95" s="49">
        <f t="shared" si="55"/>
        <v>0</v>
      </c>
      <c r="AK95" s="50">
        <f t="shared" si="56"/>
        <v>0</v>
      </c>
      <c r="AL95" s="48">
        <f t="shared" si="57"/>
        <v>0</v>
      </c>
      <c r="AM95" s="49">
        <f t="shared" si="58"/>
        <v>0</v>
      </c>
      <c r="AN95" s="50">
        <f t="shared" si="59"/>
        <v>0</v>
      </c>
      <c r="AO95" s="62"/>
      <c r="AP95" s="49">
        <f t="shared" si="60"/>
        <v>0</v>
      </c>
      <c r="AQ95" s="50">
        <f t="shared" si="61"/>
        <v>0</v>
      </c>
      <c r="AR95" s="62"/>
      <c r="AS95" s="49">
        <f t="shared" si="62"/>
        <v>0</v>
      </c>
      <c r="AT95" s="50">
        <f t="shared" si="63"/>
        <v>0</v>
      </c>
      <c r="AU95" s="48">
        <f t="shared" si="64"/>
        <v>0</v>
      </c>
      <c r="AV95" s="49">
        <f t="shared" si="65"/>
        <v>0</v>
      </c>
      <c r="AW95" s="50">
        <f t="shared" si="66"/>
        <v>0</v>
      </c>
      <c r="AX95" s="62"/>
      <c r="AY95" s="49">
        <f t="shared" si="67"/>
        <v>0</v>
      </c>
      <c r="AZ95" s="50">
        <f t="shared" si="68"/>
        <v>0</v>
      </c>
      <c r="BA95" s="51">
        <f t="shared" si="44"/>
        <v>0</v>
      </c>
    </row>
    <row r="96" spans="1:53" hidden="1">
      <c r="A96" s="32"/>
      <c r="B96" s="61"/>
      <c r="C96" s="33"/>
      <c r="D96" s="34"/>
      <c r="E96" s="35"/>
      <c r="F96" s="36"/>
      <c r="G96" s="72"/>
      <c r="H96" s="71" t="s">
        <v>90</v>
      </c>
      <c r="I96" s="73">
        <f>IF(H96=Tablas!$B$5,Tablas!$C$5,VLOOKUP(H96,Tablas!$B$5:$D$40,2,FALSE))</f>
        <v>19</v>
      </c>
      <c r="J96" s="70">
        <f>IF(I96=0,"",VLOOKUP(I96,Tablas!$C$5:$D$40,2,FALSE))</f>
        <v>21.72583333333333</v>
      </c>
      <c r="K96" s="37" t="str">
        <f t="shared" si="36"/>
        <v>0</v>
      </c>
      <c r="L96" s="38">
        <f t="shared" si="45"/>
        <v>0</v>
      </c>
      <c r="M96" s="38">
        <f t="shared" si="46"/>
        <v>0</v>
      </c>
      <c r="N96" s="38">
        <f t="shared" si="47"/>
        <v>0</v>
      </c>
      <c r="O96" s="38">
        <f t="shared" si="48"/>
        <v>0</v>
      </c>
      <c r="P96" s="38">
        <f t="shared" si="49"/>
        <v>0</v>
      </c>
      <c r="Q96" s="39">
        <v>1</v>
      </c>
      <c r="R96" s="40">
        <f t="shared" si="50"/>
        <v>0</v>
      </c>
      <c r="S96" s="39">
        <v>1</v>
      </c>
      <c r="T96" s="41">
        <f t="shared" si="51"/>
        <v>0</v>
      </c>
      <c r="U96" s="42">
        <f t="shared" si="37"/>
        <v>0</v>
      </c>
      <c r="V96" s="43">
        <f t="shared" si="38"/>
        <v>0</v>
      </c>
      <c r="W96" s="44">
        <f t="shared" si="39"/>
        <v>0</v>
      </c>
      <c r="X96" s="45">
        <f t="shared" si="40"/>
        <v>5</v>
      </c>
      <c r="Y96" s="46" t="s">
        <v>0</v>
      </c>
      <c r="Z96" s="39">
        <v>1</v>
      </c>
      <c r="AA96" s="47">
        <f t="shared" si="41"/>
        <v>0</v>
      </c>
      <c r="AB96" s="39">
        <v>1</v>
      </c>
      <c r="AC96" s="47">
        <f t="shared" si="42"/>
        <v>0</v>
      </c>
      <c r="AD96" s="39">
        <v>1</v>
      </c>
      <c r="AE96" s="47">
        <f t="shared" si="43"/>
        <v>0</v>
      </c>
      <c r="AF96" s="62"/>
      <c r="AG96" s="49">
        <f t="shared" si="52"/>
        <v>0</v>
      </c>
      <c r="AH96" s="50">
        <f t="shared" si="53"/>
        <v>0</v>
      </c>
      <c r="AI96" s="62">
        <f t="shared" si="54"/>
        <v>0</v>
      </c>
      <c r="AJ96" s="49">
        <f t="shared" si="55"/>
        <v>0</v>
      </c>
      <c r="AK96" s="50">
        <f t="shared" si="56"/>
        <v>0</v>
      </c>
      <c r="AL96" s="48">
        <f t="shared" si="57"/>
        <v>0</v>
      </c>
      <c r="AM96" s="49">
        <f t="shared" si="58"/>
        <v>0</v>
      </c>
      <c r="AN96" s="50">
        <f t="shared" si="59"/>
        <v>0</v>
      </c>
      <c r="AO96" s="62"/>
      <c r="AP96" s="49">
        <f t="shared" si="60"/>
        <v>0</v>
      </c>
      <c r="AQ96" s="50">
        <f t="shared" si="61"/>
        <v>0</v>
      </c>
      <c r="AR96" s="62"/>
      <c r="AS96" s="49">
        <f t="shared" si="62"/>
        <v>0</v>
      </c>
      <c r="AT96" s="50">
        <f t="shared" si="63"/>
        <v>0</v>
      </c>
      <c r="AU96" s="48">
        <f t="shared" si="64"/>
        <v>0</v>
      </c>
      <c r="AV96" s="49">
        <f t="shared" si="65"/>
        <v>0</v>
      </c>
      <c r="AW96" s="50">
        <f t="shared" si="66"/>
        <v>0</v>
      </c>
      <c r="AX96" s="62"/>
      <c r="AY96" s="49">
        <f t="shared" si="67"/>
        <v>0</v>
      </c>
      <c r="AZ96" s="50">
        <f t="shared" si="68"/>
        <v>0</v>
      </c>
      <c r="BA96" s="51">
        <f t="shared" si="44"/>
        <v>0</v>
      </c>
    </row>
    <row r="97" spans="1:53" hidden="1">
      <c r="A97" s="32"/>
      <c r="B97" s="61"/>
      <c r="C97" s="33"/>
      <c r="D97" s="34"/>
      <c r="E97" s="35"/>
      <c r="F97" s="36"/>
      <c r="G97" s="72"/>
      <c r="H97" s="71" t="s">
        <v>90</v>
      </c>
      <c r="I97" s="73">
        <f>IF(H97=Tablas!$B$5,Tablas!$C$5,VLOOKUP(H97,Tablas!$B$5:$D$40,2,FALSE))</f>
        <v>19</v>
      </c>
      <c r="J97" s="70">
        <f>IF(I97=0,"",VLOOKUP(I97,Tablas!$C$5:$D$40,2,FALSE))</f>
        <v>21.72583333333333</v>
      </c>
      <c r="K97" s="37" t="str">
        <f t="shared" si="36"/>
        <v>0</v>
      </c>
      <c r="L97" s="38">
        <f t="shared" si="45"/>
        <v>0</v>
      </c>
      <c r="M97" s="38">
        <f t="shared" si="46"/>
        <v>0</v>
      </c>
      <c r="N97" s="38">
        <f t="shared" si="47"/>
        <v>0</v>
      </c>
      <c r="O97" s="38">
        <f t="shared" si="48"/>
        <v>0</v>
      </c>
      <c r="P97" s="38">
        <f t="shared" si="49"/>
        <v>0</v>
      </c>
      <c r="Q97" s="39">
        <v>1</v>
      </c>
      <c r="R97" s="40">
        <f t="shared" si="50"/>
        <v>0</v>
      </c>
      <c r="S97" s="39">
        <v>1</v>
      </c>
      <c r="T97" s="41">
        <f t="shared" si="51"/>
        <v>0</v>
      </c>
      <c r="U97" s="42">
        <f t="shared" si="37"/>
        <v>0</v>
      </c>
      <c r="V97" s="43">
        <f t="shared" si="38"/>
        <v>0</v>
      </c>
      <c r="W97" s="44">
        <f t="shared" si="39"/>
        <v>0</v>
      </c>
      <c r="X97" s="45">
        <f t="shared" si="40"/>
        <v>5</v>
      </c>
      <c r="Y97" s="46" t="s">
        <v>0</v>
      </c>
      <c r="Z97" s="39">
        <v>1</v>
      </c>
      <c r="AA97" s="47">
        <f t="shared" si="41"/>
        <v>0</v>
      </c>
      <c r="AB97" s="39">
        <v>1</v>
      </c>
      <c r="AC97" s="47">
        <f t="shared" si="42"/>
        <v>0</v>
      </c>
      <c r="AD97" s="39">
        <v>1</v>
      </c>
      <c r="AE97" s="47">
        <f t="shared" si="43"/>
        <v>0</v>
      </c>
      <c r="AF97" s="62"/>
      <c r="AG97" s="49">
        <f t="shared" si="52"/>
        <v>0</v>
      </c>
      <c r="AH97" s="50">
        <f t="shared" si="53"/>
        <v>0</v>
      </c>
      <c r="AI97" s="62">
        <f t="shared" si="54"/>
        <v>0</v>
      </c>
      <c r="AJ97" s="49">
        <f t="shared" si="55"/>
        <v>0</v>
      </c>
      <c r="AK97" s="50">
        <f t="shared" si="56"/>
        <v>0</v>
      </c>
      <c r="AL97" s="48">
        <f t="shared" si="57"/>
        <v>0</v>
      </c>
      <c r="AM97" s="49">
        <f t="shared" si="58"/>
        <v>0</v>
      </c>
      <c r="AN97" s="50">
        <f t="shared" si="59"/>
        <v>0</v>
      </c>
      <c r="AO97" s="62"/>
      <c r="AP97" s="49">
        <f t="shared" si="60"/>
        <v>0</v>
      </c>
      <c r="AQ97" s="50">
        <f t="shared" si="61"/>
        <v>0</v>
      </c>
      <c r="AR97" s="62"/>
      <c r="AS97" s="49">
        <f t="shared" si="62"/>
        <v>0</v>
      </c>
      <c r="AT97" s="50">
        <f t="shared" si="63"/>
        <v>0</v>
      </c>
      <c r="AU97" s="48">
        <f t="shared" si="64"/>
        <v>0</v>
      </c>
      <c r="AV97" s="49">
        <f t="shared" si="65"/>
        <v>0</v>
      </c>
      <c r="AW97" s="50">
        <f t="shared" si="66"/>
        <v>0</v>
      </c>
      <c r="AX97" s="62"/>
      <c r="AY97" s="49">
        <f t="shared" si="67"/>
        <v>0</v>
      </c>
      <c r="AZ97" s="50">
        <f t="shared" si="68"/>
        <v>0</v>
      </c>
      <c r="BA97" s="51">
        <f t="shared" si="44"/>
        <v>0</v>
      </c>
    </row>
    <row r="98" spans="1:53" hidden="1">
      <c r="A98" s="32"/>
      <c r="B98" s="61"/>
      <c r="C98" s="33"/>
      <c r="D98" s="34"/>
      <c r="E98" s="35"/>
      <c r="F98" s="36"/>
      <c r="G98" s="72"/>
      <c r="H98" s="71" t="s">
        <v>90</v>
      </c>
      <c r="I98" s="73">
        <f>IF(H98=Tablas!$B$5,Tablas!$C$5,VLOOKUP(H98,Tablas!$B$5:$D$40,2,FALSE))</f>
        <v>19</v>
      </c>
      <c r="J98" s="70">
        <f>IF(I98=0,"",VLOOKUP(I98,Tablas!$C$5:$D$40,2,FALSE))</f>
        <v>21.72583333333333</v>
      </c>
      <c r="K98" s="37" t="str">
        <f t="shared" si="1"/>
        <v>0</v>
      </c>
      <c r="L98" s="38">
        <f t="shared" si="45"/>
        <v>0</v>
      </c>
      <c r="M98" s="38">
        <f t="shared" si="46"/>
        <v>0</v>
      </c>
      <c r="N98" s="38">
        <f t="shared" si="47"/>
        <v>0</v>
      </c>
      <c r="O98" s="38">
        <f t="shared" si="48"/>
        <v>0</v>
      </c>
      <c r="P98" s="38">
        <f t="shared" si="49"/>
        <v>0</v>
      </c>
      <c r="Q98" s="39">
        <v>1</v>
      </c>
      <c r="R98" s="40">
        <f t="shared" si="50"/>
        <v>0</v>
      </c>
      <c r="S98" s="39">
        <v>1</v>
      </c>
      <c r="T98" s="41">
        <f t="shared" si="51"/>
        <v>0</v>
      </c>
      <c r="U98" s="42">
        <f t="shared" si="9"/>
        <v>0</v>
      </c>
      <c r="V98" s="43">
        <f t="shared" si="10"/>
        <v>0</v>
      </c>
      <c r="W98" s="44">
        <f t="shared" si="11"/>
        <v>0</v>
      </c>
      <c r="X98" s="45">
        <f t="shared" si="12"/>
        <v>5</v>
      </c>
      <c r="Y98" s="46" t="s">
        <v>0</v>
      </c>
      <c r="Z98" s="39">
        <v>1</v>
      </c>
      <c r="AA98" s="47">
        <f t="shared" si="13"/>
        <v>0</v>
      </c>
      <c r="AB98" s="39">
        <v>1</v>
      </c>
      <c r="AC98" s="47">
        <f t="shared" si="14"/>
        <v>0</v>
      </c>
      <c r="AD98" s="39">
        <v>1</v>
      </c>
      <c r="AE98" s="47">
        <f t="shared" si="15"/>
        <v>0</v>
      </c>
      <c r="AF98" s="62"/>
      <c r="AG98" s="49">
        <f t="shared" si="52"/>
        <v>0</v>
      </c>
      <c r="AH98" s="50">
        <f t="shared" si="53"/>
        <v>0</v>
      </c>
      <c r="AI98" s="62">
        <f t="shared" si="54"/>
        <v>0</v>
      </c>
      <c r="AJ98" s="49">
        <f t="shared" si="55"/>
        <v>0</v>
      </c>
      <c r="AK98" s="50">
        <f t="shared" si="56"/>
        <v>0</v>
      </c>
      <c r="AL98" s="48">
        <f t="shared" si="57"/>
        <v>0</v>
      </c>
      <c r="AM98" s="49">
        <f t="shared" si="58"/>
        <v>0</v>
      </c>
      <c r="AN98" s="50">
        <f t="shared" si="59"/>
        <v>0</v>
      </c>
      <c r="AO98" s="62"/>
      <c r="AP98" s="49">
        <f t="shared" si="60"/>
        <v>0</v>
      </c>
      <c r="AQ98" s="50">
        <f t="shared" si="61"/>
        <v>0</v>
      </c>
      <c r="AR98" s="62"/>
      <c r="AS98" s="49">
        <f t="shared" si="62"/>
        <v>0</v>
      </c>
      <c r="AT98" s="50">
        <f t="shared" si="63"/>
        <v>0</v>
      </c>
      <c r="AU98" s="48">
        <f t="shared" si="64"/>
        <v>0</v>
      </c>
      <c r="AV98" s="49">
        <f t="shared" si="65"/>
        <v>0</v>
      </c>
      <c r="AW98" s="50">
        <f t="shared" si="66"/>
        <v>0</v>
      </c>
      <c r="AX98" s="62"/>
      <c r="AY98" s="49">
        <f t="shared" si="67"/>
        <v>0</v>
      </c>
      <c r="AZ98" s="50">
        <f t="shared" si="68"/>
        <v>0</v>
      </c>
      <c r="BA98" s="51">
        <f t="shared" si="30"/>
        <v>0</v>
      </c>
    </row>
    <row r="99" spans="1:53" hidden="1">
      <c r="A99" s="32"/>
      <c r="B99" s="61"/>
      <c r="C99" s="33"/>
      <c r="D99" s="34"/>
      <c r="E99" s="35"/>
      <c r="F99" s="36"/>
      <c r="G99" s="72"/>
      <c r="H99" s="71" t="s">
        <v>90</v>
      </c>
      <c r="I99" s="73">
        <f>IF(H99=Tablas!$B$5,Tablas!$C$5,VLOOKUP(H99,Tablas!$B$5:$D$40,2,FALSE))</f>
        <v>19</v>
      </c>
      <c r="J99" s="70">
        <f>IF(I99=0,"",VLOOKUP(I99,Tablas!$C$5:$D$40,2,FALSE))</f>
        <v>21.72583333333333</v>
      </c>
      <c r="K99" s="37" t="str">
        <f t="shared" si="1"/>
        <v>0</v>
      </c>
      <c r="L99" s="38">
        <f t="shared" si="45"/>
        <v>0</v>
      </c>
      <c r="M99" s="38">
        <f t="shared" si="46"/>
        <v>0</v>
      </c>
      <c r="N99" s="38">
        <f t="shared" si="47"/>
        <v>0</v>
      </c>
      <c r="O99" s="38">
        <f t="shared" si="48"/>
        <v>0</v>
      </c>
      <c r="P99" s="38">
        <f t="shared" si="49"/>
        <v>0</v>
      </c>
      <c r="Q99" s="39">
        <v>1</v>
      </c>
      <c r="R99" s="40">
        <f t="shared" si="50"/>
        <v>0</v>
      </c>
      <c r="S99" s="39">
        <v>1</v>
      </c>
      <c r="T99" s="41">
        <f t="shared" si="51"/>
        <v>0</v>
      </c>
      <c r="U99" s="42">
        <f t="shared" si="9"/>
        <v>0</v>
      </c>
      <c r="V99" s="43">
        <f t="shared" si="10"/>
        <v>0</v>
      </c>
      <c r="W99" s="44">
        <f t="shared" si="11"/>
        <v>0</v>
      </c>
      <c r="X99" s="45">
        <f t="shared" si="12"/>
        <v>5</v>
      </c>
      <c r="Y99" s="46" t="s">
        <v>0</v>
      </c>
      <c r="Z99" s="39">
        <v>1</v>
      </c>
      <c r="AA99" s="47">
        <f t="shared" si="13"/>
        <v>0</v>
      </c>
      <c r="AB99" s="39">
        <v>1</v>
      </c>
      <c r="AC99" s="47">
        <f t="shared" si="14"/>
        <v>0</v>
      </c>
      <c r="AD99" s="39">
        <v>1</v>
      </c>
      <c r="AE99" s="47">
        <f t="shared" si="15"/>
        <v>0</v>
      </c>
      <c r="AF99" s="62"/>
      <c r="AG99" s="49">
        <f t="shared" si="52"/>
        <v>0</v>
      </c>
      <c r="AH99" s="50">
        <f t="shared" si="53"/>
        <v>0</v>
      </c>
      <c r="AI99" s="62">
        <f t="shared" si="54"/>
        <v>0</v>
      </c>
      <c r="AJ99" s="49">
        <f t="shared" si="55"/>
        <v>0</v>
      </c>
      <c r="AK99" s="50">
        <f t="shared" si="56"/>
        <v>0</v>
      </c>
      <c r="AL99" s="48">
        <f t="shared" si="57"/>
        <v>0</v>
      </c>
      <c r="AM99" s="49">
        <f t="shared" si="58"/>
        <v>0</v>
      </c>
      <c r="AN99" s="50">
        <f t="shared" si="59"/>
        <v>0</v>
      </c>
      <c r="AO99" s="62"/>
      <c r="AP99" s="49">
        <f t="shared" si="60"/>
        <v>0</v>
      </c>
      <c r="AQ99" s="50">
        <f t="shared" si="61"/>
        <v>0</v>
      </c>
      <c r="AR99" s="62"/>
      <c r="AS99" s="49">
        <f t="shared" si="62"/>
        <v>0</v>
      </c>
      <c r="AT99" s="50">
        <f t="shared" si="63"/>
        <v>0</v>
      </c>
      <c r="AU99" s="48">
        <f t="shared" si="64"/>
        <v>0</v>
      </c>
      <c r="AV99" s="49">
        <f t="shared" si="65"/>
        <v>0</v>
      </c>
      <c r="AW99" s="50">
        <f t="shared" si="66"/>
        <v>0</v>
      </c>
      <c r="AX99" s="62"/>
      <c r="AY99" s="49">
        <f t="shared" si="67"/>
        <v>0</v>
      </c>
      <c r="AZ99" s="50">
        <f t="shared" si="68"/>
        <v>0</v>
      </c>
      <c r="BA99" s="51">
        <f t="shared" si="30"/>
        <v>0</v>
      </c>
    </row>
    <row r="100" spans="1:53" hidden="1">
      <c r="A100" s="32"/>
      <c r="B100" s="61"/>
      <c r="C100" s="33"/>
      <c r="D100" s="34"/>
      <c r="E100" s="35"/>
      <c r="F100" s="36"/>
      <c r="G100" s="72"/>
      <c r="H100" s="71" t="s">
        <v>90</v>
      </c>
      <c r="I100" s="73">
        <f>IF(H100=Tablas!$B$5,Tablas!$C$5,VLOOKUP(H100,Tablas!$B$5:$D$40,2,FALSE))</f>
        <v>19</v>
      </c>
      <c r="J100" s="70">
        <f>IF(I100=0,"",VLOOKUP(I100,Tablas!$C$5:$D$40,2,FALSE))</f>
        <v>21.72583333333333</v>
      </c>
      <c r="K100" s="37" t="str">
        <f t="shared" si="1"/>
        <v>0</v>
      </c>
      <c r="L100" s="38">
        <f t="shared" si="45"/>
        <v>0</v>
      </c>
      <c r="M100" s="38">
        <f t="shared" si="46"/>
        <v>0</v>
      </c>
      <c r="N100" s="38">
        <f t="shared" si="47"/>
        <v>0</v>
      </c>
      <c r="O100" s="38">
        <f t="shared" si="48"/>
        <v>0</v>
      </c>
      <c r="P100" s="38">
        <f t="shared" si="49"/>
        <v>0</v>
      </c>
      <c r="Q100" s="39">
        <v>1</v>
      </c>
      <c r="R100" s="40">
        <f t="shared" si="50"/>
        <v>0</v>
      </c>
      <c r="S100" s="39">
        <v>1</v>
      </c>
      <c r="T100" s="41">
        <f t="shared" si="51"/>
        <v>0</v>
      </c>
      <c r="U100" s="42">
        <f t="shared" si="9"/>
        <v>0</v>
      </c>
      <c r="V100" s="43">
        <f t="shared" si="10"/>
        <v>0</v>
      </c>
      <c r="W100" s="44">
        <f t="shared" si="11"/>
        <v>0</v>
      </c>
      <c r="X100" s="45">
        <f t="shared" si="12"/>
        <v>5</v>
      </c>
      <c r="Y100" s="46" t="s">
        <v>0</v>
      </c>
      <c r="Z100" s="39">
        <v>1</v>
      </c>
      <c r="AA100" s="47">
        <f t="shared" si="13"/>
        <v>0</v>
      </c>
      <c r="AB100" s="39">
        <v>1</v>
      </c>
      <c r="AC100" s="47">
        <f t="shared" si="14"/>
        <v>0</v>
      </c>
      <c r="AD100" s="39">
        <v>1</v>
      </c>
      <c r="AE100" s="47">
        <f t="shared" si="15"/>
        <v>0</v>
      </c>
      <c r="AF100" s="62"/>
      <c r="AG100" s="49">
        <f t="shared" si="52"/>
        <v>0</v>
      </c>
      <c r="AH100" s="50">
        <f t="shared" si="53"/>
        <v>0</v>
      </c>
      <c r="AI100" s="62">
        <f t="shared" si="54"/>
        <v>0</v>
      </c>
      <c r="AJ100" s="49">
        <f t="shared" si="55"/>
        <v>0</v>
      </c>
      <c r="AK100" s="50">
        <f t="shared" si="56"/>
        <v>0</v>
      </c>
      <c r="AL100" s="48">
        <f t="shared" si="57"/>
        <v>0</v>
      </c>
      <c r="AM100" s="49">
        <f t="shared" si="58"/>
        <v>0</v>
      </c>
      <c r="AN100" s="50">
        <f t="shared" si="59"/>
        <v>0</v>
      </c>
      <c r="AO100" s="62"/>
      <c r="AP100" s="49">
        <f t="shared" si="60"/>
        <v>0</v>
      </c>
      <c r="AQ100" s="50">
        <f t="shared" si="61"/>
        <v>0</v>
      </c>
      <c r="AR100" s="62"/>
      <c r="AS100" s="49">
        <f t="shared" si="62"/>
        <v>0</v>
      </c>
      <c r="AT100" s="50">
        <f t="shared" si="63"/>
        <v>0</v>
      </c>
      <c r="AU100" s="48">
        <f t="shared" si="64"/>
        <v>0</v>
      </c>
      <c r="AV100" s="49">
        <f t="shared" si="65"/>
        <v>0</v>
      </c>
      <c r="AW100" s="50">
        <f t="shared" si="66"/>
        <v>0</v>
      </c>
      <c r="AX100" s="62"/>
      <c r="AY100" s="49">
        <f t="shared" si="67"/>
        <v>0</v>
      </c>
      <c r="AZ100" s="50">
        <f t="shared" si="68"/>
        <v>0</v>
      </c>
      <c r="BA100" s="51">
        <f t="shared" si="30"/>
        <v>0</v>
      </c>
    </row>
    <row r="101" spans="1:53" ht="15.75" thickBot="1">
      <c r="A101" s="3"/>
      <c r="B101" s="6"/>
      <c r="C101" s="6"/>
      <c r="D101" s="6"/>
      <c r="E101" s="6"/>
      <c r="F101" s="252">
        <f>SUM(F8:F100)</f>
        <v>0</v>
      </c>
      <c r="K101" s="52">
        <f t="shared" ref="K101:P101" si="69">SUM(K8:K100)</f>
        <v>0</v>
      </c>
      <c r="L101" s="52">
        <f t="shared" si="69"/>
        <v>0</v>
      </c>
      <c r="M101" s="52">
        <f t="shared" si="69"/>
        <v>0</v>
      </c>
      <c r="N101" s="52">
        <f t="shared" si="69"/>
        <v>0</v>
      </c>
      <c r="O101" s="52">
        <f t="shared" si="69"/>
        <v>0</v>
      </c>
      <c r="P101" s="52">
        <f t="shared" si="69"/>
        <v>0</v>
      </c>
      <c r="Q101" s="52"/>
      <c r="R101" s="52">
        <f>SUM(R8:R100)</f>
        <v>0</v>
      </c>
      <c r="S101" s="52"/>
      <c r="T101" s="52">
        <f>SUM(T8:T100)</f>
        <v>0</v>
      </c>
      <c r="U101" s="52">
        <f>SUM(U8:U100)</f>
        <v>0</v>
      </c>
      <c r="V101" s="52">
        <f>SUM(V8:V100)</f>
        <v>0</v>
      </c>
      <c r="W101" s="52">
        <f>SUM(W8:W100)</f>
        <v>0</v>
      </c>
      <c r="X101" s="53"/>
      <c r="Y101" s="53"/>
      <c r="Z101" s="53"/>
      <c r="AA101" s="52">
        <f>SUM(AA8:AA100)</f>
        <v>0</v>
      </c>
      <c r="AB101" s="52"/>
      <c r="AC101" s="52">
        <f>SUM(AC8:AC100)</f>
        <v>0</v>
      </c>
      <c r="AD101" s="52"/>
      <c r="AE101" s="52">
        <f>SUM(AE8:AE100)</f>
        <v>0</v>
      </c>
      <c r="AF101" s="54">
        <f>SUM(AF8:AF100)</f>
        <v>0</v>
      </c>
      <c r="AG101" s="54"/>
      <c r="AH101" s="55">
        <f>SUM(AH8:AH100)</f>
        <v>0</v>
      </c>
      <c r="AI101" s="54">
        <f>SUM(AI8:AI100)</f>
        <v>0</v>
      </c>
      <c r="AJ101" s="54"/>
      <c r="AK101" s="55">
        <f>SUM(AK8:AK100)</f>
        <v>0</v>
      </c>
      <c r="AL101" s="54">
        <f>SUM(AL8:AL100)</f>
        <v>0</v>
      </c>
      <c r="AM101" s="54"/>
      <c r="AN101" s="55">
        <f>SUM(AN8:AN100)</f>
        <v>0</v>
      </c>
      <c r="AO101" s="54">
        <f>SUM(AO8:AO100)</f>
        <v>0</v>
      </c>
      <c r="AP101" s="54"/>
      <c r="AQ101" s="55">
        <f>SUM(AQ8:AQ100)</f>
        <v>0</v>
      </c>
      <c r="AR101" s="54">
        <f>SUM(AR8:AR100)</f>
        <v>0</v>
      </c>
      <c r="AS101" s="54"/>
      <c r="AT101" s="55">
        <f>SUM(AT8:AT100)</f>
        <v>0</v>
      </c>
      <c r="AU101" s="54">
        <f>SUM(AU8:AU100)</f>
        <v>0</v>
      </c>
      <c r="AV101" s="54"/>
      <c r="AW101" s="55">
        <f>SUM(AW8:AW100)</f>
        <v>0</v>
      </c>
      <c r="AX101" s="54">
        <f>SUM(AX8:AX100)</f>
        <v>0</v>
      </c>
      <c r="AY101" s="54"/>
      <c r="AZ101" s="55">
        <f>SUM(AZ8:AZ100)</f>
        <v>0</v>
      </c>
      <c r="BA101" s="52">
        <f>SUM(BA8:BA100)</f>
        <v>0</v>
      </c>
    </row>
    <row r="102" spans="1:53" ht="15.75" thickBot="1">
      <c r="AA102" s="325">
        <f>SUM(AA101:AE101)</f>
        <v>0</v>
      </c>
      <c r="AB102" s="326"/>
      <c r="AC102" s="326"/>
      <c r="AD102" s="326"/>
      <c r="AE102" s="327"/>
      <c r="AF102" s="319">
        <f>+AH101/4.345</f>
        <v>0</v>
      </c>
      <c r="AG102" s="319"/>
      <c r="AH102" s="319"/>
      <c r="AI102" s="319">
        <f>+AK101/4.345</f>
        <v>0</v>
      </c>
      <c r="AJ102" s="319"/>
      <c r="AK102" s="319"/>
      <c r="AL102" s="319">
        <f>+AN101/4.345</f>
        <v>0</v>
      </c>
      <c r="AM102" s="319"/>
      <c r="AN102" s="319"/>
      <c r="AO102" s="319">
        <f>+AQ101/4.345</f>
        <v>0</v>
      </c>
      <c r="AP102" s="319"/>
      <c r="AQ102" s="319"/>
      <c r="AR102" s="319">
        <f>+AT101/4.345</f>
        <v>0</v>
      </c>
      <c r="AS102" s="319"/>
      <c r="AT102" s="319"/>
      <c r="AU102" s="319">
        <f>+AW101/4.345</f>
        <v>0</v>
      </c>
      <c r="AV102" s="319"/>
      <c r="AW102" s="319"/>
      <c r="AX102" s="319">
        <f>+AZ101/4.345</f>
        <v>0</v>
      </c>
      <c r="AY102" s="319"/>
      <c r="AZ102" s="319"/>
      <c r="BA102" s="320" t="s">
        <v>4</v>
      </c>
    </row>
    <row r="103" spans="1:53" ht="16.5" thickTop="1" thickBot="1">
      <c r="AF103" s="322" t="s">
        <v>3</v>
      </c>
      <c r="AG103" s="322"/>
      <c r="AH103" s="322"/>
      <c r="AI103" s="322"/>
      <c r="AJ103" s="322"/>
      <c r="AK103" s="322"/>
      <c r="AL103" s="322"/>
      <c r="AM103" s="322"/>
      <c r="AN103" s="322"/>
      <c r="AO103" s="322"/>
      <c r="AP103" s="322"/>
      <c r="AQ103" s="322"/>
      <c r="AR103" s="322"/>
      <c r="AS103" s="322"/>
      <c r="AT103" s="322"/>
      <c r="AU103" s="322"/>
      <c r="AV103" s="322"/>
      <c r="AW103" s="322"/>
      <c r="AX103" s="322"/>
      <c r="AY103" s="322"/>
      <c r="AZ103" s="323"/>
      <c r="BA103" s="321"/>
    </row>
    <row r="105" spans="1:53">
      <c r="H105" s="56"/>
      <c r="I105" s="56"/>
      <c r="J105" s="56"/>
    </row>
  </sheetData>
  <sheetProtection selectLockedCells="1" autoFilter="0"/>
  <autoFilter ref="B7:BA102" xr:uid="{00000000-0009-0000-0000-00001A000000}"/>
  <mergeCells count="46">
    <mergeCell ref="BA102:BA103"/>
    <mergeCell ref="AF103:AZ103"/>
    <mergeCell ref="P1:AA1"/>
    <mergeCell ref="AA102:AE102"/>
    <mergeCell ref="AF102:AH102"/>
    <mergeCell ref="AI102:AK102"/>
    <mergeCell ref="AL102:AN102"/>
    <mergeCell ref="AO102:AQ102"/>
    <mergeCell ref="AR102:AT102"/>
    <mergeCell ref="AO3:AQ3"/>
    <mergeCell ref="BA4:BA5"/>
    <mergeCell ref="X5:AE5"/>
    <mergeCell ref="Z6:AA6"/>
    <mergeCell ref="AS4:AS5"/>
    <mergeCell ref="AT4:AT5"/>
    <mergeCell ref="AR4:AR5"/>
    <mergeCell ref="AU102:AW102"/>
    <mergeCell ref="AX102:AZ102"/>
    <mergeCell ref="AO4:AO5"/>
    <mergeCell ref="AP4:AP5"/>
    <mergeCell ref="AQ4:AQ5"/>
    <mergeCell ref="AY4:AY5"/>
    <mergeCell ref="AZ4:AZ5"/>
    <mergeCell ref="AV4:AV5"/>
    <mergeCell ref="AW4:AW5"/>
    <mergeCell ref="AX4:AX5"/>
    <mergeCell ref="AU4:AU5"/>
    <mergeCell ref="AB6:AC6"/>
    <mergeCell ref="AD6:AE6"/>
    <mergeCell ref="AR3:AT3"/>
    <mergeCell ref="AU3:AW3"/>
    <mergeCell ref="AX3:AZ3"/>
    <mergeCell ref="AF4:AF5"/>
    <mergeCell ref="AG4:AG5"/>
    <mergeCell ref="AH4:AH5"/>
    <mergeCell ref="AI4:AI5"/>
    <mergeCell ref="AJ4:AJ5"/>
    <mergeCell ref="AM4:AM5"/>
    <mergeCell ref="AN4:AN5"/>
    <mergeCell ref="AK4:AK5"/>
    <mergeCell ref="AL4:AL5"/>
    <mergeCell ref="B1:C1"/>
    <mergeCell ref="B3:D3"/>
    <mergeCell ref="AF3:AH3"/>
    <mergeCell ref="AI3:AK3"/>
    <mergeCell ref="AL3:AN3"/>
  </mergeCells>
  <phoneticPr fontId="5" type="noConversion"/>
  <hyperlinks>
    <hyperlink ref="B1:C1" location="Inici!A1" display="Inici" xr:uid="{00000000-0004-0000-1A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BCB54F-B9E0-4110-A36D-FADE25036CF8}">
          <x14:formula1>
            <xm:f>Tablas!$B$5:$B$40</xm:f>
          </x14:formula1>
          <xm:sqref>H8:H100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Q164"/>
  <sheetViews>
    <sheetView topLeftCell="D1" zoomScaleNormal="100" workbookViewId="0">
      <pane ySplit="2" topLeftCell="A3" activePane="bottomLeft" state="frozen"/>
      <selection pane="bottomLeft" activeCell="G8" sqref="G8"/>
    </sheetView>
  </sheetViews>
  <sheetFormatPr baseColWidth="10" defaultColWidth="11.42578125" defaultRowHeight="15.75"/>
  <cols>
    <col min="1" max="1" width="5.7109375" style="114" customWidth="1"/>
    <col min="2" max="2" width="12" style="84" customWidth="1"/>
    <col min="3" max="3" width="16.5703125" style="110" customWidth="1"/>
    <col min="4" max="4" width="42.28515625" style="83" customWidth="1"/>
    <col min="5" max="5" width="5.7109375" style="118" customWidth="1"/>
    <col min="6" max="6" width="42.7109375" style="83" customWidth="1"/>
    <col min="7" max="7" width="12.7109375" style="83" customWidth="1"/>
    <col min="8" max="8" width="13.85546875" style="118" customWidth="1"/>
    <col min="9" max="9" width="13.5703125" style="82" bestFit="1" customWidth="1"/>
    <col min="10" max="10" width="14.5703125" style="82" bestFit="1" customWidth="1"/>
    <col min="11" max="11" width="15.28515625" style="82" bestFit="1" customWidth="1"/>
    <col min="12" max="12" width="18.42578125" style="81" customWidth="1"/>
    <col min="13" max="13" width="20.85546875" style="115" bestFit="1" customWidth="1"/>
    <col min="14" max="14" width="13.5703125" style="115" bestFit="1" customWidth="1"/>
    <col min="15" max="15" width="17.7109375" style="115" bestFit="1" customWidth="1"/>
    <col min="16" max="16" width="15.42578125" style="115" bestFit="1" customWidth="1"/>
    <col min="17" max="17" width="17.28515625" style="115" bestFit="1" customWidth="1"/>
    <col min="18" max="16384" width="11.42578125" style="115"/>
  </cols>
  <sheetData>
    <row r="1" spans="2:17" ht="31.9" customHeight="1">
      <c r="B1" s="296" t="s">
        <v>490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7" t="s">
        <v>21</v>
      </c>
      <c r="N1" s="297"/>
      <c r="O1" s="297"/>
    </row>
    <row r="2" spans="2:17" ht="57.6" customHeight="1">
      <c r="B2" s="156" t="s">
        <v>2</v>
      </c>
      <c r="C2" s="164" t="s">
        <v>49</v>
      </c>
      <c r="D2" s="165" t="s">
        <v>22</v>
      </c>
      <c r="E2" s="166"/>
      <c r="F2" s="165" t="s">
        <v>84</v>
      </c>
      <c r="G2" s="166" t="s">
        <v>79</v>
      </c>
      <c r="H2" s="166" t="s">
        <v>41</v>
      </c>
      <c r="I2" s="166" t="s">
        <v>85</v>
      </c>
      <c r="J2" s="166" t="s">
        <v>56</v>
      </c>
      <c r="K2" s="166" t="s">
        <v>77</v>
      </c>
      <c r="L2" s="166" t="s">
        <v>44</v>
      </c>
      <c r="M2" s="166" t="s">
        <v>46</v>
      </c>
      <c r="N2" s="166" t="s">
        <v>47</v>
      </c>
      <c r="O2" s="166" t="s">
        <v>48</v>
      </c>
      <c r="P2" s="166" t="s">
        <v>155</v>
      </c>
      <c r="Q2" s="166" t="s">
        <v>4</v>
      </c>
    </row>
    <row r="4" spans="2:17" ht="20.25">
      <c r="B4" s="92"/>
      <c r="C4" s="111"/>
      <c r="D4" s="91"/>
      <c r="E4" s="119"/>
      <c r="F4" s="91"/>
      <c r="G4" s="91"/>
      <c r="H4" s="119"/>
      <c r="I4" s="90"/>
      <c r="J4" s="90"/>
      <c r="K4" s="90"/>
      <c r="L4" s="89"/>
      <c r="M4" s="89"/>
      <c r="N4" s="89"/>
      <c r="O4" s="89"/>
      <c r="P4" s="89"/>
      <c r="Q4" s="89"/>
    </row>
    <row r="5" spans="2:17" ht="18.75">
      <c r="B5" s="156">
        <v>1</v>
      </c>
      <c r="C5" s="186" t="s">
        <v>171</v>
      </c>
      <c r="D5" s="187" t="s">
        <v>172</v>
      </c>
      <c r="E5" s="251">
        <v>1</v>
      </c>
      <c r="F5" s="187" t="s">
        <v>183</v>
      </c>
      <c r="G5" s="188">
        <v>11.75</v>
      </c>
      <c r="H5" s="189">
        <v>6</v>
      </c>
      <c r="I5" s="154">
        <f>+'1'!F180</f>
        <v>12113</v>
      </c>
      <c r="J5" s="154">
        <f>+'1'!AG180</f>
        <v>0</v>
      </c>
      <c r="K5" s="154">
        <f>+'1'!AK180</f>
        <v>400</v>
      </c>
      <c r="L5" s="154">
        <f>+'1'!AO180</f>
        <v>3495</v>
      </c>
      <c r="M5" s="154">
        <f>+'1'!AR180</f>
        <v>46</v>
      </c>
      <c r="N5" s="154">
        <f>+'1'!AU180</f>
        <v>2200</v>
      </c>
      <c r="O5" s="154">
        <f>+'1'!AX180</f>
        <v>3495</v>
      </c>
      <c r="P5" s="154">
        <f>+'1'!BA180</f>
        <v>0</v>
      </c>
      <c r="Q5" s="154">
        <f>+'1'!BD180</f>
        <v>0</v>
      </c>
    </row>
    <row r="6" spans="2:17" ht="18.75">
      <c r="B6" s="156">
        <v>2</v>
      </c>
      <c r="C6" s="186" t="s">
        <v>171</v>
      </c>
      <c r="D6" s="187" t="s">
        <v>173</v>
      </c>
      <c r="E6" s="251">
        <v>2</v>
      </c>
      <c r="F6" s="187" t="s">
        <v>184</v>
      </c>
      <c r="G6" s="188">
        <v>10.5</v>
      </c>
      <c r="H6" s="189">
        <v>7</v>
      </c>
      <c r="I6" s="154">
        <f>+'2'!F108</f>
        <v>1405</v>
      </c>
      <c r="J6" s="154">
        <f>+'2'!AG108</f>
        <v>20</v>
      </c>
      <c r="K6" s="154">
        <f>+'2'!AK108</f>
        <v>0</v>
      </c>
      <c r="L6" s="154">
        <f>+'2'!AO108</f>
        <v>372</v>
      </c>
      <c r="M6" s="154">
        <f>+'2'!AR108</f>
        <v>0</v>
      </c>
      <c r="N6" s="154">
        <f>+'2'!AU108</f>
        <v>0</v>
      </c>
      <c r="O6" s="154">
        <f>+'2'!AX108</f>
        <v>372</v>
      </c>
      <c r="P6" s="154">
        <f>+'2'!BA108</f>
        <v>0</v>
      </c>
      <c r="Q6" s="154">
        <f>+'2'!BD108</f>
        <v>0</v>
      </c>
    </row>
    <row r="7" spans="2:17" ht="18.75">
      <c r="B7" s="156">
        <v>3</v>
      </c>
      <c r="C7" s="186" t="s">
        <v>171</v>
      </c>
      <c r="D7" s="187" t="s">
        <v>174</v>
      </c>
      <c r="E7" s="251">
        <v>3</v>
      </c>
      <c r="F7" s="187" t="s">
        <v>185</v>
      </c>
      <c r="G7" s="188">
        <v>10.5</v>
      </c>
      <c r="H7" s="189">
        <v>7</v>
      </c>
      <c r="I7" s="154">
        <f>+'3'!F89</f>
        <v>1308</v>
      </c>
      <c r="J7" s="154">
        <f>+'3'!AG$89</f>
        <v>0</v>
      </c>
      <c r="K7" s="154">
        <f>+'3'!AK$89</f>
        <v>20</v>
      </c>
      <c r="L7" s="154">
        <f>+'3'!AO$89</f>
        <v>275</v>
      </c>
      <c r="M7" s="154">
        <f>+'3'!AR$89</f>
        <v>0</v>
      </c>
      <c r="N7" s="154">
        <f>+'3'!AU$89</f>
        <v>0</v>
      </c>
      <c r="O7" s="154">
        <f>+'3'!AX$89</f>
        <v>275</v>
      </c>
      <c r="P7" s="154">
        <f>+'3'!BA$89</f>
        <v>0</v>
      </c>
      <c r="Q7" s="154">
        <f>+'3'!BD$89</f>
        <v>0</v>
      </c>
    </row>
    <row r="8" spans="2:17" ht="18.75">
      <c r="B8" s="156">
        <v>4</v>
      </c>
      <c r="C8" s="186" t="s">
        <v>171</v>
      </c>
      <c r="D8" s="187" t="s">
        <v>175</v>
      </c>
      <c r="E8" s="251">
        <v>4</v>
      </c>
      <c r="F8" s="187" t="s">
        <v>186</v>
      </c>
      <c r="G8" s="188">
        <v>11.5</v>
      </c>
      <c r="H8" s="189">
        <v>7</v>
      </c>
      <c r="I8" s="154">
        <f>+'4'!F102</f>
        <v>6272</v>
      </c>
      <c r="J8" s="154">
        <f>+'4'!AG102</f>
        <v>450</v>
      </c>
      <c r="K8" s="154">
        <f>+'4'!AK102</f>
        <v>1125</v>
      </c>
      <c r="L8" s="154">
        <f>+'4'!AO102</f>
        <v>2563</v>
      </c>
      <c r="M8" s="154">
        <f>+'4'!AR102</f>
        <v>66.5</v>
      </c>
      <c r="N8" s="154">
        <f>+'4'!AU102</f>
        <v>0</v>
      </c>
      <c r="O8" s="154">
        <f>+'4'!AX102</f>
        <v>2563</v>
      </c>
      <c r="P8" s="154">
        <f>+'4'!BA102</f>
        <v>0</v>
      </c>
      <c r="Q8" s="154">
        <f>+'4'!BD102</f>
        <v>0</v>
      </c>
    </row>
    <row r="9" spans="2:17" ht="18.75">
      <c r="B9" s="156">
        <v>5</v>
      </c>
      <c r="C9" s="186" t="s">
        <v>171</v>
      </c>
      <c r="D9" s="187" t="s">
        <v>176</v>
      </c>
      <c r="E9" s="251">
        <v>5</v>
      </c>
      <c r="F9" s="187" t="s">
        <v>187</v>
      </c>
      <c r="G9" s="188">
        <v>11</v>
      </c>
      <c r="H9" s="189">
        <v>7</v>
      </c>
      <c r="I9" s="154">
        <f>+'5'!F102</f>
        <v>962</v>
      </c>
      <c r="J9" s="154">
        <f>+'5'!AG$102</f>
        <v>0</v>
      </c>
      <c r="K9" s="154">
        <f>+'5'!AK$102</f>
        <v>150</v>
      </c>
      <c r="L9" s="154">
        <f>+'5'!AO$102</f>
        <v>470</v>
      </c>
      <c r="M9" s="154">
        <f>+'5'!AR$102</f>
        <v>7.75</v>
      </c>
      <c r="N9" s="154">
        <f>+'5'!AU$102</f>
        <v>0</v>
      </c>
      <c r="O9" s="154">
        <f>+'5'!AX$102</f>
        <v>470</v>
      </c>
      <c r="P9" s="154">
        <f>+'5'!BA$102</f>
        <v>0</v>
      </c>
      <c r="Q9" s="154">
        <f>+'5'!BD$102</f>
        <v>0</v>
      </c>
    </row>
    <row r="10" spans="2:17" ht="18.75">
      <c r="B10" s="156">
        <v>6</v>
      </c>
      <c r="C10" s="186" t="s">
        <v>171</v>
      </c>
      <c r="D10" s="187" t="s">
        <v>177</v>
      </c>
      <c r="E10" s="251">
        <v>6</v>
      </c>
      <c r="F10" s="187" t="s">
        <v>188</v>
      </c>
      <c r="G10" s="188">
        <v>11</v>
      </c>
      <c r="H10" s="189">
        <v>7</v>
      </c>
      <c r="I10" s="154">
        <f>+'6'!F104</f>
        <v>931.19</v>
      </c>
      <c r="J10" s="154">
        <f>+'6'!AG104</f>
        <v>0</v>
      </c>
      <c r="K10" s="154">
        <f>+'6'!AK104</f>
        <v>80</v>
      </c>
      <c r="L10" s="154">
        <f>+'6'!AO104</f>
        <v>451.19</v>
      </c>
      <c r="M10" s="154">
        <f>+'6'!AR104</f>
        <v>3.5</v>
      </c>
      <c r="N10" s="154">
        <f>+'6'!AU104</f>
        <v>0</v>
      </c>
      <c r="O10" s="154">
        <f>+'6'!AX104</f>
        <v>451.19</v>
      </c>
      <c r="P10" s="154">
        <f>+'6'!BA104</f>
        <v>0</v>
      </c>
      <c r="Q10" s="154">
        <f>+'6'!BD104</f>
        <v>0</v>
      </c>
    </row>
    <row r="11" spans="2:17" ht="18.75">
      <c r="B11" s="156">
        <v>7</v>
      </c>
      <c r="C11" s="186" t="s">
        <v>171</v>
      </c>
      <c r="D11" s="187" t="s">
        <v>178</v>
      </c>
      <c r="E11" s="251">
        <v>7</v>
      </c>
      <c r="F11" s="187" t="s">
        <v>189</v>
      </c>
      <c r="G11" s="188">
        <v>11</v>
      </c>
      <c r="H11" s="189">
        <v>7</v>
      </c>
      <c r="I11" s="154">
        <f>+'7'!F101</f>
        <v>1121</v>
      </c>
      <c r="J11" s="154">
        <f>+'7'!AG$101</f>
        <v>0</v>
      </c>
      <c r="K11" s="154">
        <f>+'7'!AK$101</f>
        <v>65</v>
      </c>
      <c r="L11" s="154">
        <f>+'7'!AO$101</f>
        <v>412</v>
      </c>
      <c r="M11" s="154">
        <f>+'7'!AR$101</f>
        <v>1.75</v>
      </c>
      <c r="N11" s="154">
        <f>+'7'!AU$101</f>
        <v>0</v>
      </c>
      <c r="O11" s="154">
        <f>+'7'!AX$101</f>
        <v>412</v>
      </c>
      <c r="P11" s="154">
        <f>+'7'!BA$101</f>
        <v>0</v>
      </c>
      <c r="Q11" s="154">
        <f>+'7'!BD$101</f>
        <v>0</v>
      </c>
    </row>
    <row r="12" spans="2:17" ht="18.75">
      <c r="B12" s="156">
        <v>8</v>
      </c>
      <c r="C12" s="186" t="s">
        <v>171</v>
      </c>
      <c r="D12" s="187" t="s">
        <v>179</v>
      </c>
      <c r="E12" s="251">
        <v>8</v>
      </c>
      <c r="F12" s="187" t="s">
        <v>190</v>
      </c>
      <c r="G12" s="188">
        <v>11</v>
      </c>
      <c r="H12" s="189">
        <v>7</v>
      </c>
      <c r="I12" s="154">
        <f>+'8'!F53</f>
        <v>1381</v>
      </c>
      <c r="J12" s="154">
        <f>+'8'!AK53</f>
        <v>450</v>
      </c>
      <c r="K12" s="154">
        <f>+'8'!AO53</f>
        <v>901</v>
      </c>
      <c r="L12" s="154">
        <f>+'8'!AO53</f>
        <v>901</v>
      </c>
      <c r="M12" s="154">
        <f>+'8'!AR53</f>
        <v>20</v>
      </c>
      <c r="N12" s="154">
        <f>+'8'!AU$53</f>
        <v>0</v>
      </c>
      <c r="O12" s="154">
        <f>+'8'!AX$53</f>
        <v>901</v>
      </c>
      <c r="P12" s="154">
        <f>+'8'!BA$101</f>
        <v>0</v>
      </c>
      <c r="Q12" s="154">
        <f>+'8'!BD53</f>
        <v>0</v>
      </c>
    </row>
    <row r="13" spans="2:17" ht="18.75">
      <c r="B13" s="156">
        <v>9</v>
      </c>
      <c r="C13" s="186" t="s">
        <v>171</v>
      </c>
      <c r="D13" s="187" t="s">
        <v>180</v>
      </c>
      <c r="E13" s="251">
        <v>9</v>
      </c>
      <c r="F13" s="187" t="s">
        <v>191</v>
      </c>
      <c r="G13" s="188">
        <v>3</v>
      </c>
      <c r="H13" s="189">
        <v>7</v>
      </c>
      <c r="I13" s="154">
        <f>+'9'!F95</f>
        <v>1077.5</v>
      </c>
      <c r="J13" s="154">
        <f>+'9'!AG95</f>
        <v>0</v>
      </c>
      <c r="K13" s="154">
        <f>+'9'!AK95</f>
        <v>150</v>
      </c>
      <c r="L13" s="154">
        <f>+'9'!AO95</f>
        <v>1077.5</v>
      </c>
      <c r="M13" s="154">
        <f>+'9'!AR95</f>
        <v>3.25</v>
      </c>
      <c r="N13" s="154">
        <f>+'9'!AU95</f>
        <v>0</v>
      </c>
      <c r="O13" s="154">
        <f>+'9'!AX95</f>
        <v>1077.5</v>
      </c>
      <c r="P13" s="154">
        <f>+'9'!BA95</f>
        <v>0</v>
      </c>
      <c r="Q13" s="154">
        <f>+'9'!BD95</f>
        <v>0</v>
      </c>
    </row>
    <row r="14" spans="2:17" ht="18.75">
      <c r="B14" s="156">
        <v>10</v>
      </c>
      <c r="C14" s="186" t="s">
        <v>171</v>
      </c>
      <c r="D14" s="187" t="s">
        <v>181</v>
      </c>
      <c r="E14" s="251">
        <v>10</v>
      </c>
      <c r="F14" s="153" t="s">
        <v>192</v>
      </c>
      <c r="G14" s="188">
        <v>10.5</v>
      </c>
      <c r="H14" s="189">
        <v>7</v>
      </c>
      <c r="I14" s="154">
        <f>+'10'!F61</f>
        <v>1850.8</v>
      </c>
      <c r="J14" s="154">
        <f>+'10'!AF61</f>
        <v>0</v>
      </c>
      <c r="K14" s="154">
        <f>+'10'!AJ61</f>
        <v>20</v>
      </c>
      <c r="L14" s="154">
        <f>+'10'!AM61</f>
        <v>1629.8</v>
      </c>
      <c r="M14" s="154">
        <f>+'10'!AP61</f>
        <v>0</v>
      </c>
      <c r="N14" s="154">
        <f>+'10'!AS61</f>
        <v>0</v>
      </c>
      <c r="O14" s="154">
        <f>+'10'!AV61</f>
        <v>1629.8</v>
      </c>
      <c r="P14" s="154">
        <f>+'10'!AY61</f>
        <v>0</v>
      </c>
      <c r="Q14" s="154">
        <f>+'10'!BB61</f>
        <v>0</v>
      </c>
    </row>
    <row r="15" spans="2:17" ht="18.75">
      <c r="B15" s="156">
        <v>11</v>
      </c>
      <c r="C15" s="186" t="s">
        <v>171</v>
      </c>
      <c r="D15" s="187" t="s">
        <v>182</v>
      </c>
      <c r="E15" s="251">
        <v>11</v>
      </c>
      <c r="F15" s="153" t="s">
        <v>193</v>
      </c>
      <c r="G15" s="188">
        <v>10.5</v>
      </c>
      <c r="H15" s="189">
        <v>7</v>
      </c>
      <c r="I15" s="154">
        <f>+'11'!F58</f>
        <v>1737.53</v>
      </c>
      <c r="J15" s="154">
        <f>+'11'!AF58</f>
        <v>0</v>
      </c>
      <c r="K15" s="154">
        <f>+'11'!AJ58</f>
        <v>30</v>
      </c>
      <c r="L15" s="154">
        <f>+'11'!AM58</f>
        <v>1641.04</v>
      </c>
      <c r="M15" s="154">
        <f>+'11'!AP58</f>
        <v>0</v>
      </c>
      <c r="N15" s="154">
        <f>+'11'!AS58</f>
        <v>0</v>
      </c>
      <c r="O15" s="154">
        <f>+'11'!AV58</f>
        <v>1641.04</v>
      </c>
      <c r="P15" s="154">
        <f>+'11'!AY58</f>
        <v>0</v>
      </c>
      <c r="Q15" s="154">
        <f>+'11'!BB58</f>
        <v>0</v>
      </c>
    </row>
    <row r="16" spans="2:17" ht="18.75" hidden="1">
      <c r="B16" s="156">
        <v>21</v>
      </c>
      <c r="C16" s="186"/>
      <c r="D16" s="153"/>
      <c r="E16" s="251"/>
      <c r="F16" s="153"/>
      <c r="G16" s="188">
        <v>0</v>
      </c>
      <c r="H16" s="189">
        <v>5</v>
      </c>
      <c r="I16" s="154">
        <f>+'21'!F105</f>
        <v>0</v>
      </c>
      <c r="J16" s="154">
        <f>+'21'!AF105</f>
        <v>0</v>
      </c>
      <c r="K16" s="154">
        <f>+'21'!AI105</f>
        <v>0</v>
      </c>
      <c r="L16" s="154">
        <f>+'21'!AL105</f>
        <v>0</v>
      </c>
      <c r="M16" s="154">
        <f>+'21'!AO105</f>
        <v>0</v>
      </c>
      <c r="N16" s="154">
        <f>+'21'!AR105</f>
        <v>0</v>
      </c>
      <c r="O16" s="154">
        <f>+'21'!AU105</f>
        <v>0</v>
      </c>
      <c r="P16" s="154">
        <f>+'21'!AX105</f>
        <v>0</v>
      </c>
      <c r="Q16" s="154">
        <f>+'21'!BA105</f>
        <v>0</v>
      </c>
    </row>
    <row r="17" spans="2:17" ht="18.75" hidden="1">
      <c r="B17" s="156">
        <v>22</v>
      </c>
      <c r="C17" s="186"/>
      <c r="D17" s="153"/>
      <c r="E17" s="251"/>
      <c r="F17" s="153"/>
      <c r="G17" s="188">
        <v>0</v>
      </c>
      <c r="H17" s="189">
        <v>5</v>
      </c>
      <c r="I17" s="154">
        <f>+'22'!F61</f>
        <v>0</v>
      </c>
      <c r="J17" s="154">
        <f>+'22'!AF61</f>
        <v>0</v>
      </c>
      <c r="K17" s="154">
        <f>+'22'!AI61</f>
        <v>0</v>
      </c>
      <c r="L17" s="154">
        <f>+'22'!AL61</f>
        <v>0</v>
      </c>
      <c r="M17" s="154">
        <f>+'22'!AO61</f>
        <v>0</v>
      </c>
      <c r="N17" s="154">
        <f>+'22'!AR61</f>
        <v>0</v>
      </c>
      <c r="O17" s="154">
        <f>+'22'!AU61</f>
        <v>0</v>
      </c>
      <c r="P17" s="154">
        <f>+'22'!AX61</f>
        <v>0</v>
      </c>
      <c r="Q17" s="154">
        <f>+'22'!BA61</f>
        <v>0</v>
      </c>
    </row>
    <row r="18" spans="2:17" ht="18.75" hidden="1">
      <c r="B18" s="156">
        <v>23</v>
      </c>
      <c r="C18" s="186"/>
      <c r="D18" s="153"/>
      <c r="E18" s="251"/>
      <c r="F18" s="153"/>
      <c r="G18" s="188">
        <v>0</v>
      </c>
      <c r="H18" s="189">
        <v>5</v>
      </c>
      <c r="I18" s="154">
        <f>+'23'!F70</f>
        <v>0</v>
      </c>
      <c r="J18" s="154">
        <f>+'23'!AF70</f>
        <v>0</v>
      </c>
      <c r="K18" s="154">
        <f>+'23'!AI70</f>
        <v>0</v>
      </c>
      <c r="L18" s="154">
        <f>+'23'!AL70</f>
        <v>0</v>
      </c>
      <c r="M18" s="154">
        <f>+'23'!AO70</f>
        <v>0</v>
      </c>
      <c r="N18" s="154">
        <f>+'23'!AR70</f>
        <v>0</v>
      </c>
      <c r="O18" s="154">
        <f>+'23'!AU70</f>
        <v>0</v>
      </c>
      <c r="P18" s="154">
        <f>+'23'!AX70</f>
        <v>0</v>
      </c>
      <c r="Q18" s="154">
        <f>+'23'!BA70</f>
        <v>0</v>
      </c>
    </row>
    <row r="19" spans="2:17" ht="18.75" hidden="1">
      <c r="B19" s="156">
        <v>24</v>
      </c>
      <c r="C19" s="186"/>
      <c r="D19" s="153"/>
      <c r="E19" s="251"/>
      <c r="F19" s="153"/>
      <c r="G19" s="188">
        <v>0</v>
      </c>
      <c r="H19" s="189">
        <v>5</v>
      </c>
      <c r="I19" s="154">
        <f>+'24'!F101</f>
        <v>0</v>
      </c>
      <c r="J19" s="154">
        <f>+'24'!AF101</f>
        <v>0</v>
      </c>
      <c r="K19" s="154">
        <f>+'24'!AI101</f>
        <v>0</v>
      </c>
      <c r="L19" s="154">
        <f>+'24'!AL101</f>
        <v>0</v>
      </c>
      <c r="M19" s="154">
        <f>+'24'!AO101</f>
        <v>0</v>
      </c>
      <c r="N19" s="154">
        <f>+'24'!AR101</f>
        <v>0</v>
      </c>
      <c r="O19" s="154">
        <f>+'24'!AU101</f>
        <v>0</v>
      </c>
      <c r="P19" s="154">
        <f>+'24'!AX101</f>
        <v>0</v>
      </c>
      <c r="Q19" s="154">
        <f>+'24'!BA101</f>
        <v>0</v>
      </c>
    </row>
    <row r="20" spans="2:17" ht="18.75" hidden="1">
      <c r="B20" s="156">
        <v>25</v>
      </c>
      <c r="C20" s="186"/>
      <c r="D20" s="153"/>
      <c r="E20" s="251"/>
      <c r="F20" s="153"/>
      <c r="G20" s="188">
        <v>0</v>
      </c>
      <c r="H20" s="189">
        <v>5</v>
      </c>
      <c r="I20" s="154">
        <f>+'25'!F83</f>
        <v>0</v>
      </c>
      <c r="J20" s="154">
        <f>+'25'!AF83</f>
        <v>0</v>
      </c>
      <c r="K20" s="154">
        <f>+'25'!AI83</f>
        <v>0</v>
      </c>
      <c r="L20" s="154">
        <f>+'25'!AL83</f>
        <v>0</v>
      </c>
      <c r="M20" s="154">
        <f>+'25'!AO83</f>
        <v>0</v>
      </c>
      <c r="N20" s="154">
        <f>+'25'!AR83</f>
        <v>0</v>
      </c>
      <c r="O20" s="154">
        <f>+'25'!AU83</f>
        <v>0</v>
      </c>
      <c r="P20" s="154">
        <f>+'25'!AX83</f>
        <v>0</v>
      </c>
      <c r="Q20" s="154">
        <f>+'25'!BA83</f>
        <v>0</v>
      </c>
    </row>
    <row r="21" spans="2:17" ht="20.25">
      <c r="B21" s="112"/>
      <c r="C21" s="112"/>
      <c r="D21" s="107"/>
      <c r="E21" s="120"/>
      <c r="F21" s="107"/>
      <c r="G21" s="107"/>
      <c r="H21" s="120"/>
      <c r="I21" s="155">
        <f t="shared" ref="I21:Q21" si="0">SUM(I5:I20)</f>
        <v>30159.019999999997</v>
      </c>
      <c r="J21" s="155">
        <f t="shared" si="0"/>
        <v>920</v>
      </c>
      <c r="K21" s="155">
        <f t="shared" si="0"/>
        <v>2941</v>
      </c>
      <c r="L21" s="155">
        <f t="shared" si="0"/>
        <v>13287.529999999999</v>
      </c>
      <c r="M21" s="155">
        <f t="shared" si="0"/>
        <v>148.75</v>
      </c>
      <c r="N21" s="155">
        <f t="shared" si="0"/>
        <v>2200</v>
      </c>
      <c r="O21" s="155">
        <f t="shared" si="0"/>
        <v>13287.529999999999</v>
      </c>
      <c r="P21" s="155">
        <f t="shared" si="0"/>
        <v>0</v>
      </c>
      <c r="Q21" s="155">
        <f t="shared" si="0"/>
        <v>0</v>
      </c>
    </row>
    <row r="22" spans="2:17" ht="20.25">
      <c r="B22" s="112"/>
      <c r="C22" s="112"/>
      <c r="D22" s="107"/>
      <c r="E22" s="120"/>
      <c r="F22" s="107"/>
      <c r="G22" s="107"/>
      <c r="H22" s="120"/>
      <c r="I22" s="108"/>
      <c r="J22" s="108"/>
      <c r="K22" s="108"/>
      <c r="L22" s="109"/>
    </row>
    <row r="23" spans="2:17" ht="20.25">
      <c r="B23" s="112"/>
      <c r="C23" s="112"/>
      <c r="D23" s="107"/>
      <c r="E23" s="120"/>
      <c r="F23" s="107"/>
      <c r="G23" s="107"/>
      <c r="H23" s="120"/>
      <c r="I23" s="108"/>
      <c r="J23" s="108"/>
      <c r="K23" s="108"/>
      <c r="L23" s="109"/>
    </row>
    <row r="24" spans="2:17">
      <c r="B24" s="113"/>
      <c r="C24" s="113"/>
      <c r="D24" s="87"/>
      <c r="E24" s="121"/>
      <c r="F24" s="87"/>
      <c r="G24" s="87"/>
      <c r="H24" s="121"/>
      <c r="I24" s="86"/>
      <c r="J24" s="86"/>
      <c r="K24" s="86"/>
      <c r="L24" s="85"/>
    </row>
    <row r="25" spans="2:17">
      <c r="B25" s="113"/>
      <c r="C25" s="113"/>
      <c r="D25" s="87"/>
      <c r="E25" s="121"/>
      <c r="F25" s="87"/>
      <c r="G25" s="87"/>
      <c r="H25" s="121"/>
      <c r="I25" s="86"/>
      <c r="J25" s="86"/>
      <c r="K25" s="86"/>
      <c r="L25" s="85"/>
    </row>
    <row r="26" spans="2:17">
      <c r="B26" s="113"/>
      <c r="C26" s="113"/>
      <c r="D26" s="87"/>
      <c r="E26" s="121"/>
      <c r="F26" s="87"/>
      <c r="G26" s="87"/>
      <c r="H26" s="121"/>
      <c r="I26" s="86"/>
      <c r="J26" s="86"/>
      <c r="K26" s="86"/>
      <c r="L26" s="85"/>
    </row>
    <row r="27" spans="2:17">
      <c r="B27" s="113"/>
      <c r="C27" s="113"/>
      <c r="D27" s="87"/>
      <c r="E27" s="121"/>
      <c r="F27" s="87"/>
      <c r="G27" s="87"/>
      <c r="H27" s="121"/>
      <c r="I27" s="86"/>
      <c r="J27" s="86"/>
      <c r="K27" s="86"/>
      <c r="L27" s="85"/>
    </row>
    <row r="28" spans="2:17">
      <c r="B28" s="113"/>
      <c r="C28" s="113"/>
      <c r="D28" s="87"/>
      <c r="E28" s="121"/>
      <c r="F28" s="87"/>
      <c r="G28" s="87"/>
      <c r="H28" s="121"/>
      <c r="I28" s="86"/>
      <c r="J28" s="86"/>
      <c r="K28" s="86"/>
      <c r="L28" s="85"/>
    </row>
    <row r="29" spans="2:17">
      <c r="B29" s="113"/>
      <c r="C29" s="113"/>
      <c r="D29" s="87"/>
      <c r="E29" s="121"/>
      <c r="F29" s="87"/>
      <c r="G29" s="87"/>
      <c r="H29" s="121"/>
      <c r="I29" s="86"/>
      <c r="J29" s="86"/>
    </row>
    <row r="30" spans="2:17">
      <c r="B30" s="113"/>
      <c r="C30" s="113"/>
      <c r="D30" s="87"/>
      <c r="E30" s="121"/>
      <c r="F30" s="87"/>
      <c r="G30" s="87"/>
      <c r="H30" s="121"/>
      <c r="I30" s="86"/>
      <c r="J30" s="86"/>
      <c r="K30" s="86"/>
      <c r="L30" s="85"/>
    </row>
    <row r="31" spans="2:17">
      <c r="B31" s="113"/>
      <c r="C31" s="113"/>
      <c r="D31" s="87"/>
      <c r="E31" s="121"/>
      <c r="F31" s="87"/>
      <c r="G31" s="87"/>
      <c r="H31" s="121"/>
      <c r="I31" s="86"/>
      <c r="J31" s="86"/>
      <c r="K31" s="86"/>
      <c r="L31" s="85"/>
    </row>
    <row r="32" spans="2:17">
      <c r="B32" s="113"/>
      <c r="C32" s="113"/>
      <c r="D32" s="87"/>
      <c r="E32" s="121"/>
      <c r="F32" s="87"/>
      <c r="G32" s="87"/>
      <c r="H32" s="121"/>
      <c r="I32" s="86"/>
      <c r="J32" s="86"/>
      <c r="K32" s="86"/>
      <c r="L32" s="85"/>
    </row>
    <row r="33" spans="2:12">
      <c r="B33" s="113"/>
      <c r="C33" s="113"/>
      <c r="D33" s="87"/>
      <c r="E33" s="121"/>
      <c r="F33" s="87"/>
      <c r="G33" s="87"/>
      <c r="H33" s="121"/>
      <c r="I33" s="86"/>
      <c r="J33" s="86"/>
      <c r="K33" s="86"/>
      <c r="L33" s="85"/>
    </row>
    <row r="34" spans="2:12">
      <c r="B34" s="113"/>
      <c r="C34" s="113"/>
      <c r="D34" s="87"/>
      <c r="E34" s="121"/>
      <c r="F34" s="87"/>
      <c r="G34" s="87"/>
      <c r="H34" s="121"/>
      <c r="I34" s="86"/>
      <c r="J34" s="86"/>
      <c r="K34" s="86"/>
      <c r="L34" s="85"/>
    </row>
    <row r="35" spans="2:12">
      <c r="B35" s="113"/>
      <c r="C35" s="113"/>
      <c r="D35" s="87"/>
      <c r="E35" s="121"/>
      <c r="F35" s="87"/>
      <c r="G35" s="87"/>
      <c r="H35" s="121"/>
      <c r="I35" s="86"/>
      <c r="J35" s="86"/>
      <c r="K35" s="86"/>
      <c r="L35" s="85"/>
    </row>
    <row r="36" spans="2:12">
      <c r="B36" s="113"/>
      <c r="C36" s="113"/>
      <c r="D36" s="87"/>
      <c r="E36" s="121"/>
      <c r="F36" s="87"/>
      <c r="G36" s="87"/>
      <c r="H36" s="121"/>
      <c r="I36" s="86"/>
      <c r="J36" s="86"/>
      <c r="K36" s="86"/>
      <c r="L36" s="85"/>
    </row>
    <row r="37" spans="2:12">
      <c r="B37" s="113"/>
      <c r="C37" s="113"/>
      <c r="D37" s="87"/>
      <c r="E37" s="121"/>
      <c r="F37" s="87"/>
      <c r="G37" s="87"/>
      <c r="H37" s="121"/>
      <c r="I37" s="86"/>
      <c r="J37" s="86"/>
      <c r="K37" s="86"/>
      <c r="L37" s="85"/>
    </row>
    <row r="38" spans="2:12">
      <c r="B38" s="113"/>
      <c r="C38" s="113"/>
      <c r="D38" s="87"/>
      <c r="E38" s="121"/>
      <c r="F38" s="87"/>
      <c r="G38" s="87"/>
      <c r="H38" s="121"/>
      <c r="I38" s="86"/>
      <c r="J38" s="86"/>
      <c r="K38" s="86"/>
      <c r="L38" s="85"/>
    </row>
    <row r="39" spans="2:12">
      <c r="B39" s="113"/>
      <c r="C39" s="113"/>
      <c r="D39" s="87"/>
      <c r="E39" s="121"/>
      <c r="F39" s="87"/>
      <c r="G39" s="87"/>
      <c r="H39" s="121"/>
      <c r="I39" s="86"/>
      <c r="J39" s="86"/>
      <c r="K39" s="86"/>
      <c r="L39" s="85"/>
    </row>
    <row r="40" spans="2:12">
      <c r="B40" s="113"/>
      <c r="C40" s="113"/>
      <c r="D40" s="87"/>
      <c r="E40" s="121"/>
      <c r="F40" s="87"/>
      <c r="G40" s="87"/>
      <c r="H40" s="121"/>
      <c r="I40" s="86"/>
      <c r="J40" s="86"/>
      <c r="K40" s="86"/>
      <c r="L40" s="85"/>
    </row>
    <row r="41" spans="2:12">
      <c r="B41" s="113"/>
      <c r="C41" s="113"/>
      <c r="D41" s="87"/>
      <c r="E41" s="121"/>
      <c r="F41" s="87"/>
      <c r="G41" s="87"/>
      <c r="H41" s="121"/>
      <c r="I41" s="86"/>
      <c r="J41" s="86"/>
      <c r="K41" s="86"/>
      <c r="L41" s="85"/>
    </row>
    <row r="42" spans="2:12">
      <c r="B42" s="113"/>
      <c r="C42" s="113"/>
      <c r="D42" s="87"/>
      <c r="E42" s="121"/>
      <c r="F42" s="87"/>
      <c r="G42" s="87"/>
      <c r="H42" s="121"/>
      <c r="I42" s="86"/>
      <c r="J42" s="86"/>
      <c r="K42" s="86"/>
      <c r="L42" s="85"/>
    </row>
    <row r="43" spans="2:12">
      <c r="B43" s="113"/>
      <c r="C43" s="113"/>
      <c r="D43" s="87"/>
      <c r="E43" s="121"/>
      <c r="F43" s="87"/>
      <c r="G43" s="87"/>
      <c r="H43" s="121"/>
      <c r="I43" s="86"/>
      <c r="J43" s="86"/>
      <c r="K43" s="86"/>
      <c r="L43" s="85"/>
    </row>
    <row r="44" spans="2:12">
      <c r="B44" s="113"/>
      <c r="C44" s="113"/>
      <c r="D44" s="87"/>
      <c r="E44" s="121"/>
      <c r="F44" s="87"/>
      <c r="G44" s="87"/>
      <c r="H44" s="121"/>
      <c r="I44" s="86"/>
      <c r="J44" s="86"/>
      <c r="K44" s="86"/>
      <c r="L44" s="85"/>
    </row>
    <row r="45" spans="2:12">
      <c r="B45" s="113"/>
      <c r="C45" s="113"/>
      <c r="D45" s="87"/>
      <c r="E45" s="121"/>
      <c r="F45" s="87"/>
      <c r="G45" s="87"/>
      <c r="H45" s="121"/>
      <c r="I45" s="86"/>
      <c r="J45" s="86"/>
      <c r="K45" s="86"/>
      <c r="L45" s="85"/>
    </row>
    <row r="46" spans="2:12" ht="20.25">
      <c r="B46" s="106"/>
      <c r="C46" s="113"/>
      <c r="D46" s="87"/>
      <c r="E46" s="121"/>
      <c r="F46" s="87"/>
      <c r="G46" s="87"/>
      <c r="H46" s="121"/>
      <c r="I46" s="86"/>
      <c r="J46" s="86"/>
      <c r="K46" s="86"/>
      <c r="L46" s="85"/>
    </row>
    <row r="47" spans="2:12" ht="18" customHeight="1">
      <c r="B47" s="106"/>
      <c r="C47" s="113"/>
      <c r="D47" s="87"/>
      <c r="E47" s="121"/>
      <c r="F47" s="87"/>
      <c r="G47" s="87"/>
      <c r="H47" s="121"/>
      <c r="I47" s="86"/>
      <c r="J47" s="86"/>
      <c r="K47" s="86"/>
      <c r="L47" s="85"/>
    </row>
    <row r="48" spans="2:12" ht="18" customHeight="1">
      <c r="B48" s="106"/>
      <c r="C48" s="113"/>
      <c r="D48" s="87"/>
      <c r="E48" s="121"/>
      <c r="F48" s="87"/>
      <c r="G48" s="87"/>
      <c r="H48" s="121"/>
      <c r="I48" s="86"/>
      <c r="J48" s="86"/>
      <c r="K48" s="86"/>
      <c r="L48" s="85"/>
    </row>
    <row r="49" spans="2:12">
      <c r="B49" s="88"/>
      <c r="C49" s="113"/>
      <c r="D49" s="87"/>
      <c r="E49" s="121"/>
      <c r="F49" s="87"/>
      <c r="G49" s="87"/>
      <c r="H49" s="121"/>
      <c r="I49" s="86"/>
      <c r="J49" s="86"/>
      <c r="K49" s="86"/>
      <c r="L49" s="85"/>
    </row>
    <row r="50" spans="2:12">
      <c r="B50" s="88"/>
      <c r="C50" s="113"/>
      <c r="D50" s="87"/>
      <c r="E50" s="121"/>
      <c r="F50" s="87"/>
      <c r="G50" s="87"/>
      <c r="H50" s="121"/>
      <c r="I50" s="86"/>
      <c r="J50" s="86"/>
      <c r="K50" s="86"/>
      <c r="L50" s="85"/>
    </row>
    <row r="51" spans="2:12">
      <c r="B51" s="88"/>
      <c r="C51" s="113"/>
      <c r="D51" s="87"/>
      <c r="E51" s="121"/>
      <c r="F51" s="87"/>
      <c r="G51" s="87"/>
      <c r="H51" s="121"/>
      <c r="I51" s="86"/>
      <c r="J51" s="86"/>
      <c r="K51" s="86"/>
      <c r="L51" s="85"/>
    </row>
    <row r="52" spans="2:12">
      <c r="B52" s="88"/>
      <c r="C52" s="113"/>
      <c r="D52" s="87"/>
      <c r="E52" s="121"/>
      <c r="F52" s="87"/>
      <c r="G52" s="87"/>
      <c r="H52" s="121"/>
      <c r="I52" s="86"/>
      <c r="J52" s="86"/>
      <c r="K52" s="86"/>
      <c r="L52" s="85"/>
    </row>
    <row r="53" spans="2:12">
      <c r="B53" s="88"/>
      <c r="C53" s="113"/>
      <c r="D53" s="87"/>
      <c r="E53" s="121"/>
      <c r="F53" s="87"/>
      <c r="G53" s="87"/>
      <c r="H53" s="121"/>
      <c r="I53" s="86"/>
      <c r="J53" s="86"/>
      <c r="K53" s="86"/>
      <c r="L53" s="85"/>
    </row>
    <row r="54" spans="2:12">
      <c r="B54" s="88"/>
      <c r="C54" s="113"/>
      <c r="D54" s="87"/>
      <c r="E54" s="121"/>
      <c r="F54" s="87"/>
      <c r="G54" s="87"/>
      <c r="H54" s="121"/>
      <c r="I54" s="86"/>
      <c r="J54" s="86"/>
      <c r="K54" s="86"/>
      <c r="L54" s="85"/>
    </row>
    <row r="55" spans="2:12">
      <c r="B55" s="88"/>
      <c r="C55" s="113"/>
      <c r="D55" s="87"/>
      <c r="E55" s="121"/>
      <c r="F55" s="87"/>
      <c r="G55" s="87"/>
      <c r="H55" s="121"/>
      <c r="I55" s="86"/>
      <c r="J55" s="86"/>
      <c r="K55" s="86"/>
      <c r="L55" s="85"/>
    </row>
    <row r="56" spans="2:12">
      <c r="B56" s="88"/>
      <c r="C56" s="113"/>
      <c r="D56" s="87"/>
      <c r="E56" s="121"/>
      <c r="F56" s="87"/>
      <c r="G56" s="87"/>
      <c r="H56" s="121"/>
      <c r="I56" s="86"/>
      <c r="J56" s="86"/>
      <c r="K56" s="86"/>
      <c r="L56" s="85"/>
    </row>
    <row r="57" spans="2:12">
      <c r="B57" s="88"/>
      <c r="C57" s="113"/>
      <c r="D57" s="87"/>
      <c r="E57" s="121"/>
      <c r="F57" s="87"/>
      <c r="G57" s="87"/>
      <c r="H57" s="121"/>
      <c r="I57" s="86"/>
      <c r="J57" s="86"/>
      <c r="K57" s="86"/>
      <c r="L57" s="85"/>
    </row>
    <row r="58" spans="2:12">
      <c r="B58" s="88"/>
      <c r="C58" s="113"/>
      <c r="D58" s="87"/>
      <c r="E58" s="121"/>
      <c r="F58" s="87"/>
      <c r="G58" s="87"/>
      <c r="H58" s="121"/>
      <c r="I58" s="86"/>
      <c r="J58" s="86"/>
      <c r="K58" s="86"/>
      <c r="L58" s="85"/>
    </row>
    <row r="59" spans="2:12">
      <c r="B59" s="88"/>
      <c r="C59" s="113"/>
      <c r="D59" s="87"/>
      <c r="E59" s="121"/>
      <c r="F59" s="87"/>
      <c r="G59" s="87"/>
      <c r="H59" s="121"/>
      <c r="I59" s="86"/>
      <c r="J59" s="86"/>
      <c r="K59" s="86"/>
      <c r="L59" s="85"/>
    </row>
    <row r="60" spans="2:12">
      <c r="B60" s="88"/>
      <c r="C60" s="113"/>
      <c r="D60" s="87"/>
      <c r="E60" s="121"/>
      <c r="F60" s="87"/>
      <c r="G60" s="87"/>
      <c r="H60" s="121"/>
      <c r="I60" s="86"/>
      <c r="J60" s="86"/>
      <c r="K60" s="86"/>
      <c r="L60" s="85"/>
    </row>
    <row r="61" spans="2:12">
      <c r="B61" s="88"/>
      <c r="C61" s="113"/>
      <c r="D61" s="87"/>
      <c r="E61" s="121"/>
      <c r="F61" s="87"/>
      <c r="G61" s="87"/>
      <c r="H61" s="121"/>
      <c r="I61" s="86"/>
      <c r="J61" s="86"/>
      <c r="K61" s="86"/>
      <c r="L61" s="85"/>
    </row>
    <row r="62" spans="2:12">
      <c r="B62" s="88"/>
      <c r="C62" s="113"/>
      <c r="D62" s="87"/>
      <c r="E62" s="121"/>
      <c r="F62" s="87"/>
      <c r="G62" s="87"/>
      <c r="H62" s="121"/>
      <c r="I62" s="86"/>
      <c r="J62" s="86"/>
      <c r="K62" s="86"/>
      <c r="L62" s="85"/>
    </row>
    <row r="63" spans="2:12">
      <c r="B63" s="88"/>
      <c r="C63" s="113"/>
      <c r="D63" s="87"/>
      <c r="E63" s="121"/>
      <c r="F63" s="87"/>
      <c r="G63" s="87"/>
      <c r="H63" s="121"/>
      <c r="I63" s="86"/>
      <c r="J63" s="86"/>
      <c r="K63" s="86"/>
      <c r="L63" s="85"/>
    </row>
    <row r="64" spans="2:12">
      <c r="B64" s="88"/>
      <c r="C64" s="113"/>
      <c r="D64" s="87"/>
      <c r="E64" s="121"/>
      <c r="F64" s="87"/>
      <c r="G64" s="87"/>
      <c r="H64" s="121"/>
      <c r="I64" s="86"/>
      <c r="J64" s="86"/>
      <c r="K64" s="86"/>
      <c r="L64" s="85"/>
    </row>
    <row r="65" spans="2:12">
      <c r="B65" s="88"/>
      <c r="C65" s="113"/>
      <c r="D65" s="87"/>
      <c r="E65" s="121"/>
      <c r="F65" s="87"/>
      <c r="G65" s="87"/>
      <c r="H65" s="121"/>
      <c r="I65" s="86"/>
      <c r="J65" s="86"/>
      <c r="K65" s="86"/>
      <c r="L65" s="85"/>
    </row>
    <row r="66" spans="2:12">
      <c r="B66" s="88"/>
      <c r="C66" s="113"/>
      <c r="D66" s="87"/>
      <c r="E66" s="121"/>
      <c r="F66" s="87"/>
      <c r="G66" s="87"/>
      <c r="H66" s="121"/>
      <c r="I66" s="86"/>
      <c r="J66" s="86"/>
      <c r="K66" s="86"/>
      <c r="L66" s="85"/>
    </row>
    <row r="67" spans="2:12">
      <c r="B67" s="88"/>
      <c r="C67" s="113"/>
      <c r="D67" s="87"/>
      <c r="E67" s="121"/>
      <c r="F67" s="87"/>
      <c r="G67" s="87"/>
      <c r="H67" s="121"/>
      <c r="I67" s="86"/>
      <c r="J67" s="86"/>
      <c r="K67" s="86"/>
      <c r="L67" s="85"/>
    </row>
    <row r="68" spans="2:12">
      <c r="B68" s="88"/>
      <c r="C68" s="113"/>
      <c r="D68" s="87"/>
      <c r="E68" s="121"/>
      <c r="F68" s="87"/>
      <c r="G68" s="87"/>
      <c r="H68" s="121"/>
      <c r="I68" s="86"/>
      <c r="J68" s="86"/>
      <c r="K68" s="86"/>
      <c r="L68" s="85"/>
    </row>
    <row r="69" spans="2:12">
      <c r="B69" s="88"/>
      <c r="C69" s="113"/>
      <c r="D69" s="87"/>
      <c r="E69" s="121"/>
      <c r="F69" s="87"/>
      <c r="G69" s="87"/>
      <c r="H69" s="121"/>
      <c r="I69" s="86"/>
      <c r="J69" s="86"/>
      <c r="K69" s="86"/>
      <c r="L69" s="85"/>
    </row>
    <row r="70" spans="2:12">
      <c r="B70" s="88"/>
      <c r="C70" s="113"/>
      <c r="D70" s="87"/>
      <c r="E70" s="121"/>
      <c r="F70" s="87"/>
      <c r="G70" s="87"/>
      <c r="H70" s="121"/>
      <c r="I70" s="86"/>
      <c r="J70" s="86"/>
      <c r="K70" s="86"/>
      <c r="L70" s="85"/>
    </row>
    <row r="71" spans="2:12">
      <c r="B71" s="88"/>
      <c r="C71" s="113"/>
      <c r="D71" s="87"/>
      <c r="E71" s="121"/>
      <c r="F71" s="87"/>
      <c r="G71" s="87"/>
      <c r="H71" s="121"/>
      <c r="I71" s="86"/>
      <c r="J71" s="86"/>
      <c r="K71" s="86"/>
      <c r="L71" s="85"/>
    </row>
    <row r="72" spans="2:12">
      <c r="B72" s="88"/>
      <c r="C72" s="113"/>
      <c r="D72" s="87"/>
      <c r="E72" s="121"/>
      <c r="F72" s="87"/>
      <c r="G72" s="87"/>
      <c r="H72" s="121"/>
      <c r="I72" s="86"/>
      <c r="J72" s="86"/>
      <c r="K72" s="86"/>
      <c r="L72" s="85"/>
    </row>
    <row r="73" spans="2:12">
      <c r="B73" s="88"/>
      <c r="C73" s="113"/>
      <c r="D73" s="87"/>
      <c r="E73" s="121"/>
      <c r="F73" s="87"/>
      <c r="G73" s="87"/>
      <c r="H73" s="121"/>
      <c r="I73" s="86"/>
      <c r="J73" s="86"/>
      <c r="K73" s="86"/>
      <c r="L73" s="85"/>
    </row>
    <row r="74" spans="2:12">
      <c r="B74" s="88"/>
      <c r="C74" s="113"/>
      <c r="D74" s="87"/>
      <c r="E74" s="121"/>
      <c r="F74" s="87"/>
      <c r="G74" s="87"/>
      <c r="H74" s="121"/>
      <c r="I74" s="86"/>
      <c r="J74" s="86"/>
      <c r="K74" s="86"/>
      <c r="L74" s="85"/>
    </row>
    <row r="75" spans="2:12">
      <c r="B75" s="88"/>
      <c r="C75" s="113"/>
      <c r="D75" s="87"/>
      <c r="E75" s="121"/>
      <c r="F75" s="87"/>
      <c r="G75" s="87"/>
      <c r="H75" s="121"/>
      <c r="I75" s="86"/>
      <c r="J75" s="86"/>
      <c r="K75" s="86"/>
      <c r="L75" s="85"/>
    </row>
    <row r="76" spans="2:12">
      <c r="B76" s="88"/>
      <c r="C76" s="113"/>
      <c r="D76" s="87"/>
      <c r="E76" s="121"/>
      <c r="F76" s="87"/>
      <c r="G76" s="87"/>
      <c r="H76" s="121"/>
      <c r="I76" s="86"/>
      <c r="J76" s="86"/>
      <c r="K76" s="86"/>
      <c r="L76" s="85"/>
    </row>
    <row r="77" spans="2:12">
      <c r="B77" s="88"/>
      <c r="C77" s="113"/>
      <c r="D77" s="87"/>
      <c r="E77" s="121"/>
      <c r="F77" s="87"/>
      <c r="G77" s="87"/>
      <c r="H77" s="121"/>
      <c r="I77" s="86"/>
      <c r="J77" s="86"/>
      <c r="K77" s="86"/>
      <c r="L77" s="85"/>
    </row>
    <row r="78" spans="2:12">
      <c r="B78" s="88"/>
      <c r="C78" s="113"/>
      <c r="D78" s="87"/>
      <c r="E78" s="121"/>
      <c r="F78" s="87"/>
      <c r="G78" s="87"/>
      <c r="H78" s="121"/>
      <c r="I78" s="86"/>
      <c r="J78" s="86"/>
      <c r="K78" s="86"/>
      <c r="L78" s="85"/>
    </row>
    <row r="79" spans="2:12">
      <c r="B79" s="88"/>
      <c r="C79" s="113"/>
      <c r="D79" s="87"/>
      <c r="E79" s="121"/>
      <c r="F79" s="87"/>
      <c r="G79" s="87"/>
      <c r="H79" s="121"/>
      <c r="I79" s="86"/>
      <c r="J79" s="86"/>
      <c r="K79" s="86"/>
      <c r="L79" s="85"/>
    </row>
    <row r="80" spans="2:12">
      <c r="B80" s="88"/>
      <c r="C80" s="113"/>
      <c r="D80" s="87"/>
      <c r="E80" s="121"/>
      <c r="F80" s="87"/>
      <c r="G80" s="87"/>
      <c r="H80" s="121"/>
      <c r="I80" s="86"/>
      <c r="J80" s="86"/>
      <c r="K80" s="86"/>
      <c r="L80" s="85"/>
    </row>
    <row r="81" spans="2:12">
      <c r="B81" s="88"/>
      <c r="C81" s="113"/>
      <c r="D81" s="87"/>
      <c r="E81" s="121"/>
      <c r="F81" s="87"/>
      <c r="G81" s="87"/>
      <c r="H81" s="121"/>
      <c r="I81" s="86"/>
      <c r="J81" s="86"/>
      <c r="K81" s="86"/>
      <c r="L81" s="85"/>
    </row>
    <row r="82" spans="2:12">
      <c r="B82" s="88"/>
      <c r="C82" s="113"/>
      <c r="D82" s="87"/>
      <c r="E82" s="121"/>
      <c r="F82" s="87"/>
      <c r="G82" s="87"/>
      <c r="H82" s="121"/>
      <c r="I82" s="86"/>
      <c r="J82" s="86"/>
      <c r="K82" s="86"/>
      <c r="L82" s="85"/>
    </row>
    <row r="83" spans="2:12">
      <c r="B83" s="88"/>
      <c r="C83" s="113"/>
      <c r="D83" s="87"/>
      <c r="E83" s="121"/>
      <c r="F83" s="87"/>
      <c r="G83" s="87"/>
      <c r="H83" s="121"/>
      <c r="I83" s="86"/>
      <c r="J83" s="86"/>
      <c r="K83" s="86"/>
      <c r="L83" s="85"/>
    </row>
    <row r="84" spans="2:12">
      <c r="B84" s="88"/>
      <c r="C84" s="113"/>
      <c r="D84" s="87"/>
      <c r="E84" s="121"/>
      <c r="F84" s="87"/>
      <c r="G84" s="87"/>
      <c r="H84" s="121"/>
      <c r="I84" s="86"/>
      <c r="J84" s="86"/>
      <c r="K84" s="86"/>
      <c r="L84" s="85"/>
    </row>
    <row r="85" spans="2:12">
      <c r="B85" s="88"/>
      <c r="C85" s="113"/>
      <c r="D85" s="87"/>
      <c r="E85" s="121"/>
      <c r="F85" s="87"/>
      <c r="G85" s="87"/>
      <c r="H85" s="121"/>
      <c r="I85" s="86"/>
      <c r="J85" s="86"/>
      <c r="K85" s="86"/>
      <c r="L85" s="85"/>
    </row>
    <row r="86" spans="2:12">
      <c r="B86" s="88"/>
      <c r="C86" s="113"/>
      <c r="D86" s="87"/>
      <c r="E86" s="121"/>
      <c r="F86" s="87"/>
      <c r="G86" s="87"/>
      <c r="H86" s="121"/>
      <c r="I86" s="86"/>
      <c r="J86" s="86"/>
      <c r="K86" s="86"/>
      <c r="L86" s="85"/>
    </row>
    <row r="87" spans="2:12">
      <c r="B87" s="88"/>
      <c r="C87" s="113"/>
      <c r="D87" s="87"/>
      <c r="E87" s="121"/>
      <c r="F87" s="87"/>
      <c r="G87" s="87"/>
      <c r="H87" s="121"/>
      <c r="I87" s="86"/>
      <c r="J87" s="86"/>
      <c r="K87" s="86"/>
      <c r="L87" s="85"/>
    </row>
    <row r="88" spans="2:12">
      <c r="B88" s="88"/>
      <c r="C88" s="113"/>
      <c r="D88" s="87"/>
      <c r="E88" s="121"/>
      <c r="F88" s="87"/>
      <c r="G88" s="87"/>
      <c r="H88" s="121"/>
      <c r="I88" s="86"/>
      <c r="J88" s="86"/>
      <c r="K88" s="86"/>
      <c r="L88" s="85"/>
    </row>
    <row r="89" spans="2:12">
      <c r="B89" s="88"/>
      <c r="C89" s="113"/>
      <c r="D89" s="87"/>
      <c r="E89" s="121"/>
      <c r="F89" s="87"/>
      <c r="G89" s="87"/>
      <c r="H89" s="121"/>
      <c r="I89" s="86"/>
      <c r="J89" s="86"/>
      <c r="K89" s="86"/>
      <c r="L89" s="85"/>
    </row>
    <row r="90" spans="2:12">
      <c r="B90" s="88"/>
      <c r="C90" s="113"/>
      <c r="D90" s="87"/>
      <c r="E90" s="121"/>
      <c r="F90" s="87"/>
      <c r="G90" s="87"/>
      <c r="H90" s="121"/>
      <c r="I90" s="86"/>
      <c r="J90" s="86"/>
      <c r="K90" s="86"/>
      <c r="L90" s="85"/>
    </row>
    <row r="91" spans="2:12">
      <c r="B91" s="88"/>
      <c r="C91" s="113"/>
      <c r="D91" s="87"/>
      <c r="E91" s="121"/>
      <c r="F91" s="87"/>
      <c r="G91" s="87"/>
      <c r="H91" s="121"/>
      <c r="I91" s="86"/>
      <c r="J91" s="86"/>
      <c r="K91" s="86"/>
      <c r="L91" s="85"/>
    </row>
    <row r="92" spans="2:12">
      <c r="B92" s="88"/>
      <c r="C92" s="113"/>
      <c r="D92" s="87"/>
      <c r="E92" s="121"/>
      <c r="F92" s="87"/>
      <c r="G92" s="87"/>
      <c r="H92" s="121"/>
      <c r="I92" s="86"/>
      <c r="J92" s="86"/>
      <c r="K92" s="86"/>
      <c r="L92" s="85"/>
    </row>
    <row r="93" spans="2:12">
      <c r="B93" s="88"/>
      <c r="C93" s="113"/>
      <c r="D93" s="87"/>
      <c r="E93" s="121"/>
      <c r="F93" s="87"/>
      <c r="G93" s="87"/>
      <c r="H93" s="121"/>
      <c r="I93" s="86"/>
      <c r="J93" s="86"/>
      <c r="K93" s="86"/>
      <c r="L93" s="85"/>
    </row>
    <row r="94" spans="2:12">
      <c r="B94" s="88"/>
      <c r="C94" s="113"/>
      <c r="D94" s="87"/>
      <c r="E94" s="121"/>
      <c r="F94" s="87"/>
      <c r="G94" s="87"/>
      <c r="H94" s="121"/>
      <c r="I94" s="86"/>
      <c r="J94" s="86"/>
      <c r="K94" s="86"/>
      <c r="L94" s="85"/>
    </row>
    <row r="95" spans="2:12">
      <c r="B95" s="88"/>
      <c r="C95" s="113"/>
      <c r="D95" s="87"/>
      <c r="E95" s="121"/>
      <c r="F95" s="87"/>
      <c r="G95" s="87"/>
      <c r="H95" s="121"/>
      <c r="I95" s="86"/>
      <c r="J95" s="86"/>
      <c r="K95" s="86"/>
      <c r="L95" s="85"/>
    </row>
    <row r="96" spans="2:12">
      <c r="B96" s="88"/>
      <c r="C96" s="113"/>
      <c r="D96" s="87"/>
      <c r="E96" s="121"/>
      <c r="F96" s="87"/>
      <c r="G96" s="87"/>
      <c r="H96" s="121"/>
      <c r="I96" s="86"/>
      <c r="J96" s="86"/>
      <c r="K96" s="86"/>
      <c r="L96" s="85"/>
    </row>
    <row r="97" spans="2:12">
      <c r="B97" s="88"/>
      <c r="C97" s="113"/>
      <c r="D97" s="87"/>
      <c r="E97" s="121"/>
      <c r="F97" s="87"/>
      <c r="G97" s="87"/>
      <c r="H97" s="121"/>
      <c r="I97" s="86"/>
      <c r="J97" s="86"/>
      <c r="K97" s="86"/>
      <c r="L97" s="85"/>
    </row>
    <row r="98" spans="2:12">
      <c r="B98" s="88"/>
      <c r="C98" s="113"/>
      <c r="D98" s="87"/>
      <c r="E98" s="121"/>
      <c r="F98" s="87"/>
      <c r="G98" s="87"/>
      <c r="H98" s="121"/>
      <c r="I98" s="86"/>
      <c r="J98" s="86"/>
      <c r="K98" s="86"/>
      <c r="L98" s="85"/>
    </row>
    <row r="99" spans="2:12">
      <c r="B99" s="88"/>
      <c r="C99" s="113"/>
      <c r="D99" s="87"/>
      <c r="E99" s="121"/>
      <c r="F99" s="87"/>
      <c r="G99" s="87"/>
      <c r="H99" s="121"/>
      <c r="I99" s="86"/>
      <c r="J99" s="86"/>
      <c r="K99" s="86"/>
      <c r="L99" s="85"/>
    </row>
    <row r="100" spans="2:12">
      <c r="B100" s="88"/>
      <c r="C100" s="113"/>
      <c r="D100" s="87"/>
      <c r="E100" s="121"/>
      <c r="F100" s="87"/>
      <c r="G100" s="87"/>
      <c r="H100" s="121"/>
      <c r="I100" s="86"/>
      <c r="J100" s="86"/>
      <c r="K100" s="86"/>
      <c r="L100" s="85"/>
    </row>
    <row r="101" spans="2:12">
      <c r="B101" s="88"/>
      <c r="C101" s="113"/>
      <c r="D101" s="87"/>
      <c r="E101" s="121"/>
      <c r="F101" s="87"/>
      <c r="G101" s="87"/>
      <c r="H101" s="121"/>
      <c r="I101" s="86"/>
      <c r="J101" s="86"/>
      <c r="K101" s="86"/>
      <c r="L101" s="85"/>
    </row>
    <row r="102" spans="2:12">
      <c r="B102" s="88"/>
      <c r="C102" s="113"/>
      <c r="D102" s="87"/>
      <c r="E102" s="121"/>
      <c r="F102" s="87"/>
      <c r="G102" s="87"/>
      <c r="H102" s="121"/>
      <c r="I102" s="86"/>
      <c r="J102" s="86"/>
      <c r="K102" s="86"/>
      <c r="L102" s="85"/>
    </row>
    <row r="103" spans="2:12">
      <c r="B103" s="88"/>
      <c r="C103" s="113"/>
      <c r="D103" s="87"/>
      <c r="E103" s="121"/>
      <c r="F103" s="87"/>
      <c r="G103" s="87"/>
      <c r="H103" s="121"/>
      <c r="I103" s="86"/>
      <c r="J103" s="86"/>
      <c r="K103" s="86"/>
      <c r="L103" s="85"/>
    </row>
    <row r="104" spans="2:12">
      <c r="B104" s="88"/>
      <c r="C104" s="113"/>
      <c r="D104" s="87"/>
      <c r="E104" s="121"/>
      <c r="F104" s="87"/>
      <c r="G104" s="87"/>
      <c r="H104" s="121"/>
      <c r="I104" s="86"/>
      <c r="J104" s="86"/>
      <c r="K104" s="86"/>
      <c r="L104" s="85"/>
    </row>
    <row r="105" spans="2:12">
      <c r="B105" s="88"/>
      <c r="C105" s="113"/>
      <c r="D105" s="87"/>
      <c r="E105" s="121"/>
      <c r="F105" s="87"/>
      <c r="G105" s="87"/>
      <c r="H105" s="121"/>
      <c r="I105" s="86"/>
      <c r="J105" s="86"/>
      <c r="K105" s="86"/>
      <c r="L105" s="85"/>
    </row>
    <row r="106" spans="2:12">
      <c r="B106" s="88"/>
      <c r="C106" s="113"/>
      <c r="D106" s="87"/>
      <c r="E106" s="121"/>
      <c r="F106" s="87"/>
      <c r="G106" s="87"/>
      <c r="H106" s="121"/>
      <c r="I106" s="86"/>
      <c r="J106" s="86"/>
      <c r="K106" s="86"/>
      <c r="L106" s="85"/>
    </row>
    <row r="107" spans="2:12">
      <c r="B107" s="88"/>
      <c r="C107" s="113"/>
      <c r="D107" s="87"/>
      <c r="E107" s="121"/>
      <c r="F107" s="87"/>
      <c r="G107" s="87"/>
      <c r="H107" s="121"/>
      <c r="I107" s="86"/>
      <c r="J107" s="86"/>
      <c r="K107" s="86"/>
      <c r="L107" s="85"/>
    </row>
    <row r="108" spans="2:12">
      <c r="B108" s="88"/>
      <c r="C108" s="113"/>
      <c r="D108" s="87"/>
      <c r="E108" s="121"/>
      <c r="F108" s="87"/>
      <c r="G108" s="87"/>
      <c r="H108" s="121"/>
      <c r="I108" s="86"/>
      <c r="J108" s="86"/>
      <c r="K108" s="86"/>
      <c r="L108" s="85"/>
    </row>
    <row r="109" spans="2:12">
      <c r="B109" s="88"/>
      <c r="C109" s="113"/>
      <c r="D109" s="87"/>
      <c r="E109" s="121"/>
      <c r="F109" s="87"/>
      <c r="G109" s="87"/>
      <c r="H109" s="121"/>
      <c r="I109" s="86"/>
      <c r="J109" s="86"/>
      <c r="K109" s="86"/>
      <c r="L109" s="85"/>
    </row>
    <row r="110" spans="2:12">
      <c r="B110" s="88"/>
      <c r="C110" s="113"/>
      <c r="D110" s="87"/>
      <c r="E110" s="121"/>
      <c r="F110" s="87"/>
      <c r="G110" s="87"/>
      <c r="H110" s="121"/>
      <c r="I110" s="86"/>
      <c r="J110" s="86"/>
      <c r="K110" s="86"/>
      <c r="L110" s="85"/>
    </row>
    <row r="111" spans="2:12">
      <c r="B111" s="88"/>
      <c r="C111" s="113"/>
      <c r="D111" s="87"/>
      <c r="E111" s="121"/>
      <c r="F111" s="87"/>
      <c r="G111" s="87"/>
      <c r="H111" s="121"/>
      <c r="I111" s="86"/>
      <c r="J111" s="86"/>
      <c r="K111" s="86"/>
      <c r="L111" s="85"/>
    </row>
    <row r="112" spans="2:12">
      <c r="B112" s="88"/>
      <c r="C112" s="113"/>
      <c r="D112" s="87"/>
      <c r="E112" s="121"/>
      <c r="F112" s="87"/>
      <c r="G112" s="87"/>
      <c r="H112" s="121"/>
      <c r="I112" s="86"/>
      <c r="J112" s="86"/>
      <c r="K112" s="86"/>
      <c r="L112" s="85"/>
    </row>
    <row r="113" spans="2:12">
      <c r="B113" s="88"/>
      <c r="C113" s="113"/>
      <c r="D113" s="87"/>
      <c r="E113" s="121"/>
      <c r="F113" s="87"/>
      <c r="G113" s="87"/>
      <c r="H113" s="121"/>
      <c r="I113" s="86"/>
      <c r="J113" s="86"/>
      <c r="K113" s="86"/>
      <c r="L113" s="85"/>
    </row>
    <row r="114" spans="2:12">
      <c r="B114" s="88"/>
      <c r="C114" s="113"/>
      <c r="D114" s="87"/>
      <c r="E114" s="121"/>
      <c r="F114" s="87"/>
      <c r="G114" s="87"/>
      <c r="H114" s="121"/>
      <c r="I114" s="86"/>
      <c r="J114" s="86"/>
      <c r="K114" s="86"/>
      <c r="L114" s="85"/>
    </row>
    <row r="115" spans="2:12">
      <c r="B115" s="88"/>
      <c r="C115" s="113"/>
      <c r="D115" s="87"/>
      <c r="E115" s="121"/>
      <c r="F115" s="87"/>
      <c r="G115" s="87"/>
      <c r="H115" s="121"/>
      <c r="I115" s="86"/>
      <c r="J115" s="86"/>
      <c r="K115" s="86"/>
      <c r="L115" s="85"/>
    </row>
    <row r="116" spans="2:12">
      <c r="B116" s="88"/>
      <c r="C116" s="113"/>
      <c r="D116" s="87"/>
      <c r="E116" s="121"/>
      <c r="F116" s="87"/>
      <c r="G116" s="87"/>
      <c r="H116" s="121"/>
      <c r="I116" s="86"/>
      <c r="J116" s="86"/>
      <c r="K116" s="86"/>
      <c r="L116" s="85"/>
    </row>
    <row r="117" spans="2:12">
      <c r="B117" s="88"/>
      <c r="C117" s="113"/>
      <c r="D117" s="87"/>
      <c r="E117" s="121"/>
      <c r="F117" s="87"/>
      <c r="G117" s="87"/>
      <c r="H117" s="121"/>
      <c r="I117" s="86"/>
      <c r="J117" s="86"/>
      <c r="K117" s="86"/>
      <c r="L117" s="85"/>
    </row>
    <row r="118" spans="2:12">
      <c r="B118" s="88"/>
      <c r="C118" s="113"/>
      <c r="D118" s="87"/>
      <c r="E118" s="121"/>
      <c r="F118" s="87"/>
      <c r="G118" s="87"/>
      <c r="H118" s="121"/>
      <c r="I118" s="86"/>
      <c r="J118" s="86"/>
      <c r="K118" s="86"/>
      <c r="L118" s="85"/>
    </row>
    <row r="119" spans="2:12">
      <c r="B119" s="88"/>
      <c r="C119" s="113"/>
      <c r="D119" s="87"/>
      <c r="E119" s="121"/>
      <c r="F119" s="87"/>
      <c r="G119" s="87"/>
      <c r="H119" s="121"/>
      <c r="I119" s="86"/>
      <c r="J119" s="86"/>
      <c r="K119" s="86"/>
      <c r="L119" s="85"/>
    </row>
    <row r="120" spans="2:12">
      <c r="B120" s="88"/>
      <c r="C120" s="113"/>
      <c r="D120" s="87"/>
      <c r="E120" s="121"/>
      <c r="F120" s="87"/>
      <c r="G120" s="87"/>
      <c r="H120" s="121"/>
      <c r="I120" s="86"/>
      <c r="J120" s="86"/>
      <c r="K120" s="86"/>
      <c r="L120" s="85"/>
    </row>
    <row r="121" spans="2:12">
      <c r="B121" s="88"/>
      <c r="C121" s="113"/>
      <c r="D121" s="87"/>
      <c r="E121" s="121"/>
      <c r="F121" s="87"/>
      <c r="G121" s="87"/>
      <c r="H121" s="121"/>
      <c r="I121" s="86"/>
      <c r="J121" s="86"/>
      <c r="K121" s="86"/>
      <c r="L121" s="85"/>
    </row>
    <row r="122" spans="2:12">
      <c r="B122" s="88"/>
      <c r="C122" s="113"/>
      <c r="D122" s="87"/>
      <c r="E122" s="121"/>
      <c r="F122" s="87"/>
      <c r="G122" s="87"/>
      <c r="H122" s="121"/>
      <c r="I122" s="86"/>
      <c r="J122" s="86"/>
      <c r="K122" s="86"/>
      <c r="L122" s="85"/>
    </row>
    <row r="123" spans="2:12">
      <c r="B123" s="88"/>
      <c r="C123" s="113"/>
      <c r="D123" s="87"/>
      <c r="E123" s="121"/>
      <c r="F123" s="87"/>
      <c r="G123" s="87"/>
      <c r="H123" s="121"/>
      <c r="I123" s="86"/>
      <c r="J123" s="86"/>
      <c r="K123" s="86"/>
      <c r="L123" s="85"/>
    </row>
    <row r="124" spans="2:12">
      <c r="B124" s="88"/>
      <c r="C124" s="113"/>
      <c r="D124" s="87"/>
      <c r="E124" s="121"/>
      <c r="F124" s="87"/>
      <c r="G124" s="87"/>
      <c r="H124" s="121"/>
      <c r="I124" s="86"/>
      <c r="J124" s="86"/>
      <c r="K124" s="86"/>
      <c r="L124" s="85"/>
    </row>
    <row r="125" spans="2:12">
      <c r="B125" s="88"/>
      <c r="C125" s="113"/>
      <c r="D125" s="87"/>
      <c r="E125" s="121"/>
      <c r="F125" s="87"/>
      <c r="G125" s="87"/>
      <c r="H125" s="121"/>
      <c r="I125" s="86"/>
      <c r="J125" s="86"/>
      <c r="K125" s="86"/>
      <c r="L125" s="85"/>
    </row>
    <row r="126" spans="2:12">
      <c r="B126" s="88"/>
      <c r="C126" s="113"/>
      <c r="D126" s="87"/>
      <c r="E126" s="121"/>
      <c r="F126" s="87"/>
      <c r="G126" s="87"/>
      <c r="H126" s="121"/>
      <c r="I126" s="86"/>
      <c r="J126" s="86"/>
      <c r="K126" s="86"/>
      <c r="L126" s="85"/>
    </row>
    <row r="127" spans="2:12">
      <c r="B127" s="88"/>
      <c r="C127" s="113"/>
      <c r="D127" s="87"/>
      <c r="E127" s="121"/>
      <c r="F127" s="87"/>
      <c r="G127" s="87"/>
      <c r="H127" s="121"/>
      <c r="I127" s="86"/>
      <c r="J127" s="86"/>
      <c r="K127" s="86"/>
      <c r="L127" s="85"/>
    </row>
    <row r="128" spans="2:12">
      <c r="B128" s="88"/>
      <c r="C128" s="113"/>
      <c r="D128" s="87"/>
      <c r="E128" s="121"/>
      <c r="F128" s="87"/>
      <c r="G128" s="87"/>
      <c r="H128" s="121"/>
      <c r="I128" s="86"/>
      <c r="J128" s="86"/>
      <c r="K128" s="86"/>
      <c r="L128" s="85"/>
    </row>
    <row r="129" spans="2:12">
      <c r="B129" s="88"/>
      <c r="C129" s="113"/>
      <c r="D129" s="87"/>
      <c r="E129" s="121"/>
      <c r="F129" s="87"/>
      <c r="G129" s="87"/>
      <c r="H129" s="121"/>
      <c r="I129" s="86"/>
      <c r="J129" s="86"/>
      <c r="K129" s="86"/>
      <c r="L129" s="85"/>
    </row>
    <row r="130" spans="2:12">
      <c r="B130" s="88"/>
      <c r="C130" s="113"/>
      <c r="D130" s="87"/>
      <c r="E130" s="121"/>
      <c r="F130" s="87"/>
      <c r="G130" s="87"/>
      <c r="H130" s="121"/>
      <c r="I130" s="86"/>
      <c r="J130" s="86"/>
      <c r="K130" s="86"/>
      <c r="L130" s="85"/>
    </row>
    <row r="131" spans="2:12">
      <c r="B131" s="88"/>
      <c r="C131" s="113"/>
      <c r="D131" s="87"/>
      <c r="E131" s="121"/>
      <c r="F131" s="87"/>
      <c r="G131" s="87"/>
      <c r="H131" s="121"/>
      <c r="I131" s="86"/>
      <c r="J131" s="86"/>
      <c r="K131" s="86"/>
      <c r="L131" s="85"/>
    </row>
    <row r="132" spans="2:12">
      <c r="B132" s="88"/>
      <c r="C132" s="113"/>
      <c r="D132" s="87"/>
      <c r="E132" s="121"/>
      <c r="F132" s="87"/>
      <c r="G132" s="87"/>
      <c r="H132" s="121"/>
      <c r="I132" s="86"/>
      <c r="J132" s="86"/>
      <c r="K132" s="86"/>
      <c r="L132" s="85"/>
    </row>
    <row r="133" spans="2:12">
      <c r="B133" s="88"/>
      <c r="C133" s="113"/>
      <c r="D133" s="87"/>
      <c r="E133" s="121"/>
      <c r="F133" s="87"/>
      <c r="G133" s="87"/>
      <c r="H133" s="121"/>
      <c r="I133" s="86"/>
      <c r="J133" s="86"/>
      <c r="K133" s="86"/>
      <c r="L133" s="85"/>
    </row>
    <row r="134" spans="2:12">
      <c r="B134" s="88"/>
      <c r="C134" s="113"/>
      <c r="D134" s="87"/>
      <c r="E134" s="121"/>
      <c r="F134" s="87"/>
      <c r="G134" s="87"/>
      <c r="H134" s="121"/>
      <c r="I134" s="86"/>
      <c r="J134" s="86"/>
      <c r="K134" s="86"/>
      <c r="L134" s="85"/>
    </row>
    <row r="135" spans="2:12">
      <c r="B135" s="88"/>
      <c r="C135" s="113"/>
      <c r="D135" s="87"/>
      <c r="E135" s="121"/>
      <c r="F135" s="87"/>
      <c r="G135" s="87"/>
      <c r="H135" s="121"/>
      <c r="I135" s="86"/>
      <c r="J135" s="86"/>
      <c r="K135" s="86"/>
      <c r="L135" s="85"/>
    </row>
    <row r="136" spans="2:12">
      <c r="B136" s="88"/>
      <c r="C136" s="113"/>
      <c r="D136" s="87"/>
      <c r="E136" s="121"/>
      <c r="F136" s="87"/>
      <c r="G136" s="87"/>
      <c r="H136" s="121"/>
      <c r="I136" s="86"/>
      <c r="J136" s="86"/>
      <c r="K136" s="86"/>
      <c r="L136" s="85"/>
    </row>
    <row r="137" spans="2:12">
      <c r="B137" s="88"/>
      <c r="C137" s="113"/>
      <c r="D137" s="87"/>
      <c r="E137" s="121"/>
      <c r="F137" s="87"/>
      <c r="G137" s="87"/>
      <c r="H137" s="121"/>
      <c r="I137" s="86"/>
      <c r="J137" s="86"/>
      <c r="K137" s="86"/>
      <c r="L137" s="85"/>
    </row>
    <row r="138" spans="2:12">
      <c r="B138" s="88"/>
      <c r="C138" s="113"/>
      <c r="D138" s="87"/>
      <c r="E138" s="121"/>
      <c r="F138" s="87"/>
      <c r="G138" s="87"/>
      <c r="H138" s="121"/>
      <c r="I138" s="86"/>
      <c r="J138" s="86"/>
      <c r="K138" s="86"/>
      <c r="L138" s="85"/>
    </row>
    <row r="139" spans="2:12">
      <c r="B139" s="88"/>
      <c r="C139" s="113"/>
      <c r="D139" s="87"/>
      <c r="E139" s="121"/>
      <c r="F139" s="87"/>
      <c r="G139" s="87"/>
      <c r="H139" s="121"/>
      <c r="I139" s="86"/>
      <c r="J139" s="86"/>
      <c r="K139" s="86"/>
      <c r="L139" s="85"/>
    </row>
    <row r="140" spans="2:12">
      <c r="B140" s="88"/>
    </row>
    <row r="141" spans="2:12">
      <c r="B141" s="88"/>
    </row>
    <row r="142" spans="2:12">
      <c r="B142" s="88"/>
    </row>
    <row r="143" spans="2:12">
      <c r="B143" s="88"/>
    </row>
    <row r="144" spans="2:12">
      <c r="B144" s="88"/>
    </row>
    <row r="145" spans="2:8">
      <c r="B145" s="88"/>
      <c r="F145" s="82"/>
      <c r="G145" s="82"/>
      <c r="H145" s="122"/>
    </row>
    <row r="146" spans="2:8">
      <c r="B146" s="88"/>
    </row>
    <row r="147" spans="2:8">
      <c r="B147" s="88"/>
    </row>
    <row r="148" spans="2:8">
      <c r="B148" s="88"/>
    </row>
    <row r="149" spans="2:8">
      <c r="B149" s="88"/>
    </row>
    <row r="150" spans="2:8">
      <c r="B150" s="88"/>
    </row>
    <row r="151" spans="2:8">
      <c r="B151" s="88"/>
    </row>
    <row r="152" spans="2:8">
      <c r="B152" s="88"/>
    </row>
    <row r="153" spans="2:8">
      <c r="B153" s="88"/>
    </row>
    <row r="154" spans="2:8">
      <c r="B154" s="88"/>
    </row>
    <row r="155" spans="2:8">
      <c r="B155" s="88"/>
    </row>
    <row r="156" spans="2:8">
      <c r="B156" s="88"/>
    </row>
    <row r="157" spans="2:8">
      <c r="B157" s="88"/>
    </row>
    <row r="158" spans="2:8">
      <c r="B158" s="88"/>
    </row>
    <row r="159" spans="2:8">
      <c r="B159" s="88"/>
    </row>
    <row r="160" spans="2:8">
      <c r="B160" s="88"/>
    </row>
    <row r="161" spans="2:2">
      <c r="B161" s="88"/>
    </row>
    <row r="162" spans="2:2">
      <c r="B162" s="88"/>
    </row>
    <row r="163" spans="2:2">
      <c r="B163" s="88"/>
    </row>
    <row r="164" spans="2:2">
      <c r="B164" s="88"/>
    </row>
  </sheetData>
  <sheetProtection algorithmName="SHA-512" hashValue="iPjwO9SH24Bw+B1gSVy6P7+Jy/nxXKH5/aVLEJLg5s1AEv6LodeaSPkaYS8qVIkxnsUUZFLt6WinWWCTdHvsyw==" saltValue="V/a5b11yE3eMFcYPfuG7rQ==" spinCount="100000" sheet="1" objects="1" scenarios="1"/>
  <autoFilter ref="B2:Q21" xr:uid="{348D677F-3A2C-4F97-9790-EC318E7D3E2D}"/>
  <mergeCells count="2">
    <mergeCell ref="B1:L1"/>
    <mergeCell ref="M1:O1"/>
  </mergeCells>
  <phoneticPr fontId="5" type="noConversion"/>
  <hyperlinks>
    <hyperlink ref="M1:N1" location="Inici!A1" display="Inici" xr:uid="{00000000-0004-0000-0000-000000000000}"/>
  </hyperlinks>
  <pageMargins left="0.7" right="0.7" top="0.75" bottom="0.75" header="0.3" footer="0.3"/>
  <pageSetup paperSize="9"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14">
    <pageSetUpPr fitToPage="1"/>
  </sheetPr>
  <dimension ref="A1:BA87"/>
  <sheetViews>
    <sheetView workbookViewId="0">
      <pane xSplit="6" ySplit="7" topLeftCell="AE8" activePane="bottomRight" state="frozen"/>
      <selection activeCell="B2" sqref="B2:C2"/>
      <selection pane="topRight" activeCell="B2" sqref="B2:C2"/>
      <selection pane="bottomLeft" activeCell="B2" sqref="B2:C2"/>
      <selection pane="bottomRight" activeCell="B1" sqref="B1:C1"/>
    </sheetView>
  </sheetViews>
  <sheetFormatPr baseColWidth="10" defaultColWidth="11.42578125" defaultRowHeight="15"/>
  <cols>
    <col min="1" max="1" width="2.85546875" style="2" customWidth="1"/>
    <col min="2" max="2" width="10.85546875" style="2" bestFit="1" customWidth="1"/>
    <col min="3" max="3" width="14.42578125" style="2" bestFit="1" customWidth="1"/>
    <col min="4" max="4" width="19.5703125" style="2" customWidth="1"/>
    <col min="5" max="5" width="12.28515625" style="2" bestFit="1" customWidth="1"/>
    <col min="6" max="6" width="11.85546875" style="2" bestFit="1" customWidth="1"/>
    <col min="7" max="7" width="11.5703125" style="2" customWidth="1"/>
    <col min="8" max="8" width="11.140625" style="2" customWidth="1"/>
    <col min="9" max="9" width="3" style="2" hidden="1" customWidth="1"/>
    <col min="10" max="10" width="3.5703125" style="2" hidden="1" customWidth="1"/>
    <col min="11" max="11" width="6.5703125" style="2" bestFit="1" customWidth="1"/>
    <col min="12" max="12" width="9.57031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15.5703125" style="2" customWidth="1"/>
    <col min="22" max="22" width="8.42578125" style="2" bestFit="1" customWidth="1"/>
    <col min="23" max="23" width="9.28515625" style="2" bestFit="1" customWidth="1"/>
    <col min="24" max="24" width="4" style="2" bestFit="1" customWidth="1"/>
    <col min="25" max="25" width="4.140625" style="2" bestFit="1" customWidth="1"/>
    <col min="26" max="26" width="5" style="2" bestFit="1" customWidth="1"/>
    <col min="27" max="27" width="7.85546875" style="2" bestFit="1" customWidth="1"/>
    <col min="28" max="28" width="7.140625" style="2" customWidth="1"/>
    <col min="29" max="29" width="7.28515625" style="2" bestFit="1" customWidth="1"/>
    <col min="30" max="30" width="7.28515625" style="2" customWidth="1"/>
    <col min="31" max="31" width="5.7109375" style="2" bestFit="1" customWidth="1"/>
    <col min="32" max="32" width="7" style="2" bestFit="1" customWidth="1"/>
    <col min="33" max="33" width="6" style="2" bestFit="1" customWidth="1"/>
    <col min="34" max="34" width="10.28515625" style="2" bestFit="1" customWidth="1"/>
    <col min="35" max="35" width="7" style="2" bestFit="1" customWidth="1"/>
    <col min="36" max="36" width="6.140625" style="2" bestFit="1" customWidth="1"/>
    <col min="37" max="37" width="10.28515625" style="2" bestFit="1" customWidth="1"/>
    <col min="38" max="38" width="9.140625" style="2" bestFit="1" customWidth="1"/>
    <col min="39" max="39" width="7" style="2" bestFit="1" customWidth="1"/>
    <col min="40" max="40" width="9.5703125" style="2" bestFit="1" customWidth="1"/>
    <col min="41" max="41" width="6.85546875" style="2" customWidth="1"/>
    <col min="42" max="42" width="5.28515625" style="2" customWidth="1"/>
    <col min="43" max="43" width="9.5703125" style="2" customWidth="1"/>
    <col min="44" max="44" width="7" style="2" customWidth="1"/>
    <col min="45" max="45" width="5.28515625" style="2" customWidth="1"/>
    <col min="46" max="46" width="9.5703125" style="2" customWidth="1"/>
    <col min="47" max="47" width="9.140625" style="2" bestFit="1" customWidth="1"/>
    <col min="48" max="48" width="7" style="2" bestFit="1" customWidth="1"/>
    <col min="49" max="49" width="11.5703125" style="2" bestFit="1" customWidth="1"/>
    <col min="50" max="51" width="7" style="2" customWidth="1"/>
    <col min="52" max="52" width="9.5703125" style="2" customWidth="1"/>
    <col min="53" max="53" width="13.7109375" style="2" bestFit="1" customWidth="1"/>
    <col min="54" max="16384" width="11.42578125" style="2"/>
  </cols>
  <sheetData>
    <row r="1" spans="1:53" ht="34.5" thickBot="1">
      <c r="A1" s="7"/>
      <c r="B1" s="295" t="s">
        <v>21</v>
      </c>
      <c r="C1" s="295"/>
      <c r="E1" s="8" t="str">
        <f>+'1'!E1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>
        <f>+'Resumen Estudio'!D19</f>
        <v>0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11"/>
      <c r="AC1" s="11"/>
      <c r="AD1" s="11"/>
      <c r="AE1" s="11"/>
      <c r="AF1" s="57"/>
      <c r="AG1" s="57"/>
      <c r="AH1" s="58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 spans="1:53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3"/>
      <c r="X2" s="13"/>
      <c r="Y2" s="13"/>
      <c r="Z2" s="13"/>
      <c r="AA2" s="13"/>
      <c r="AB2" s="13"/>
      <c r="AC2" s="13"/>
      <c r="AD2" s="13"/>
      <c r="AE2" s="13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</row>
    <row r="3" spans="1:53" ht="30.75" customHeight="1" thickBot="1">
      <c r="A3" s="7"/>
      <c r="B3" s="307" t="str">
        <f>+'1'!B3:D3</f>
        <v>Annex 4</v>
      </c>
      <c r="C3" s="307"/>
      <c r="D3" s="307"/>
      <c r="E3" s="15"/>
      <c r="F3" s="16"/>
      <c r="G3" s="16"/>
      <c r="H3" s="16"/>
      <c r="I3" s="16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59" t="s">
        <v>12</v>
      </c>
      <c r="X3" s="13"/>
      <c r="Y3" s="13"/>
      <c r="Z3" s="13"/>
      <c r="AA3" s="13"/>
      <c r="AB3" s="13"/>
      <c r="AC3" s="13"/>
      <c r="AD3" s="13"/>
      <c r="AE3" s="13"/>
      <c r="AF3" s="308" t="str">
        <f>+'1'!AG3</f>
        <v>Vidres interiors</v>
      </c>
      <c r="AG3" s="308"/>
      <c r="AH3" s="308"/>
      <c r="AI3" s="308" t="str">
        <f>+'1'!AK3</f>
        <v>Vidres perimetre</v>
      </c>
      <c r="AJ3" s="308"/>
      <c r="AK3" s="308"/>
      <c r="AL3" s="308" t="str">
        <f>+'1'!AO3</f>
        <v>Punts de llum i difusors d'aire</v>
      </c>
      <c r="AM3" s="308"/>
      <c r="AN3" s="308"/>
      <c r="AO3" s="308" t="str">
        <f>+'1'!AR3</f>
        <v>Neteja de cadires i moquetes</v>
      </c>
      <c r="AP3" s="308"/>
      <c r="AQ3" s="308"/>
      <c r="AR3" s="308" t="str">
        <f>+'1'!AU3</f>
        <v>Neteja de passareles sostres</v>
      </c>
      <c r="AS3" s="308"/>
      <c r="AT3" s="308"/>
      <c r="AU3" s="308" t="str">
        <f>+'1'!AX3</f>
        <v>Tractament de Terres</v>
      </c>
      <c r="AV3" s="308"/>
      <c r="AW3" s="308"/>
      <c r="AX3" s="308" t="str">
        <f>+'1'!BA3</f>
        <v>Neteja de Persianes</v>
      </c>
      <c r="AY3" s="308"/>
      <c r="AZ3" s="308"/>
      <c r="BA3" s="19" t="s">
        <v>4</v>
      </c>
    </row>
    <row r="4" spans="1:53" ht="15.75" customHeight="1" thickBot="1">
      <c r="A4" s="7"/>
      <c r="B4" s="12"/>
      <c r="C4" s="13"/>
      <c r="D4" s="13"/>
      <c r="E4" s="13"/>
      <c r="F4" s="13"/>
      <c r="G4" s="13"/>
      <c r="H4" s="13"/>
      <c r="I4" s="13"/>
      <c r="J4" s="17"/>
      <c r="K4" s="20" t="s">
        <v>1</v>
      </c>
      <c r="L4" s="21">
        <f t="shared" ref="L4:V4" si="0">+L83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131"/>
      <c r="R4" s="21">
        <f t="shared" si="0"/>
        <v>0</v>
      </c>
      <c r="S4" s="131"/>
      <c r="T4" s="21">
        <f t="shared" si="0"/>
        <v>0</v>
      </c>
      <c r="U4" s="21">
        <f t="shared" si="0"/>
        <v>0</v>
      </c>
      <c r="V4" s="21">
        <f t="shared" si="0"/>
        <v>0</v>
      </c>
      <c r="W4" s="22">
        <f>+'Resumen Estudio'!H20</f>
        <v>0</v>
      </c>
      <c r="X4" s="23"/>
      <c r="Y4" s="23"/>
      <c r="Z4" s="23"/>
      <c r="AA4" s="23"/>
      <c r="AB4" s="23"/>
      <c r="AC4" s="23"/>
      <c r="AD4" s="23"/>
      <c r="AE4" s="23"/>
      <c r="AF4" s="315" t="s">
        <v>6</v>
      </c>
      <c r="AG4" s="317">
        <f>+'1'!AI4:AI5</f>
        <v>12</v>
      </c>
      <c r="AH4" s="318">
        <f>+'1'!AJ4:AJ5</f>
        <v>0</v>
      </c>
      <c r="AI4" s="315" t="s">
        <v>6</v>
      </c>
      <c r="AJ4" s="317">
        <f>+'1'!AM4:AM5</f>
        <v>4</v>
      </c>
      <c r="AK4" s="318">
        <f>+'1'!AN4:AN5</f>
        <v>0</v>
      </c>
      <c r="AL4" s="315" t="s">
        <v>6</v>
      </c>
      <c r="AM4" s="317">
        <f>+'1'!AP4:AP5</f>
        <v>1</v>
      </c>
      <c r="AN4" s="318">
        <f>+'1'!AQ4:AQ5</f>
        <v>0</v>
      </c>
      <c r="AO4" s="315" t="s">
        <v>6</v>
      </c>
      <c r="AP4" s="317">
        <f>+'1'!AS4:AS5</f>
        <v>1</v>
      </c>
      <c r="AQ4" s="318">
        <f>+'1'!AT4:AT5</f>
        <v>0</v>
      </c>
      <c r="AR4" s="315" t="s">
        <v>6</v>
      </c>
      <c r="AS4" s="317">
        <f>+'1'!AV4:AV5</f>
        <v>1</v>
      </c>
      <c r="AT4" s="318">
        <f>+'1'!AW4:AW5</f>
        <v>0</v>
      </c>
      <c r="AU4" s="315" t="s">
        <v>6</v>
      </c>
      <c r="AV4" s="317">
        <f>+'1'!AY4:AY5</f>
        <v>1</v>
      </c>
      <c r="AW4" s="318">
        <f>+'1'!AZ4:AZ5</f>
        <v>0</v>
      </c>
      <c r="AX4" s="315" t="s">
        <v>6</v>
      </c>
      <c r="AY4" s="317">
        <f>+'1'!BB4:BB5</f>
        <v>1</v>
      </c>
      <c r="AZ4" s="318">
        <f>+'1'!BC4:BC5</f>
        <v>0</v>
      </c>
      <c r="BA4" s="328">
        <f>BA83</f>
        <v>0</v>
      </c>
    </row>
    <row r="5" spans="1:53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30" t="s">
        <v>7</v>
      </c>
      <c r="Y5" s="331"/>
      <c r="Z5" s="332"/>
      <c r="AA5" s="332"/>
      <c r="AB5" s="331"/>
      <c r="AC5" s="331"/>
      <c r="AD5" s="331"/>
      <c r="AE5" s="333"/>
      <c r="AF5" s="315"/>
      <c r="AG5" s="317"/>
      <c r="AH5" s="318"/>
      <c r="AI5" s="315"/>
      <c r="AJ5" s="317"/>
      <c r="AK5" s="318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29"/>
    </row>
    <row r="6" spans="1:53" ht="30.75" customHeight="1" thickBot="1">
      <c r="A6" s="24"/>
      <c r="B6" s="117" t="s">
        <v>22</v>
      </c>
      <c r="C6" s="117" t="s">
        <v>8</v>
      </c>
      <c r="D6" s="117" t="s">
        <v>5</v>
      </c>
      <c r="E6" s="117" t="s">
        <v>23</v>
      </c>
      <c r="F6" s="117" t="s">
        <v>9</v>
      </c>
      <c r="G6" s="117" t="s">
        <v>24</v>
      </c>
      <c r="H6" s="117" t="s">
        <v>25</v>
      </c>
      <c r="I6" s="117"/>
      <c r="J6" s="117"/>
      <c r="K6" s="117" t="s">
        <v>26</v>
      </c>
      <c r="L6" s="117" t="s">
        <v>27</v>
      </c>
      <c r="M6" s="117" t="s">
        <v>28</v>
      </c>
      <c r="N6" s="117" t="s">
        <v>29</v>
      </c>
      <c r="O6" s="117" t="s">
        <v>30</v>
      </c>
      <c r="P6" s="117" t="s">
        <v>31</v>
      </c>
      <c r="Q6" s="117"/>
      <c r="R6" s="117" t="s">
        <v>37</v>
      </c>
      <c r="S6" s="117"/>
      <c r="T6" s="117" t="s">
        <v>38</v>
      </c>
      <c r="U6" s="117" t="s">
        <v>32</v>
      </c>
      <c r="V6" s="117" t="s">
        <v>33</v>
      </c>
      <c r="W6" s="117" t="s">
        <v>34</v>
      </c>
      <c r="X6" s="117" t="s">
        <v>10</v>
      </c>
      <c r="Y6" s="117" t="s">
        <v>35</v>
      </c>
      <c r="Z6" s="379" t="s">
        <v>36</v>
      </c>
      <c r="AA6" s="380"/>
      <c r="AB6" s="376" t="s">
        <v>39</v>
      </c>
      <c r="AC6" s="377"/>
      <c r="AD6" s="376" t="s">
        <v>40</v>
      </c>
      <c r="AE6" s="378"/>
      <c r="AF6" s="25"/>
      <c r="AG6" s="25" t="str">
        <f>+'1'!AI6</f>
        <v>H/V</v>
      </c>
      <c r="AH6" s="25" t="str">
        <f>+'1'!AJ6</f>
        <v>Hores/mes</v>
      </c>
      <c r="AI6" s="25"/>
      <c r="AJ6" s="25" t="str">
        <f>+'1'!AM6</f>
        <v>H/V</v>
      </c>
      <c r="AK6" s="25" t="str">
        <f>+'1'!AN6</f>
        <v>Hores/mes</v>
      </c>
      <c r="AL6" s="25"/>
      <c r="AM6" s="25" t="str">
        <f>+'1'!AP6</f>
        <v>H/V</v>
      </c>
      <c r="AN6" s="25" t="str">
        <f>+'1'!AQ6</f>
        <v>Hores/mes</v>
      </c>
      <c r="AO6" s="25"/>
      <c r="AP6" s="25" t="str">
        <f>+'1'!AS6</f>
        <v>H/V</v>
      </c>
      <c r="AQ6" s="25" t="str">
        <f>+'1'!AT6</f>
        <v>Hores/mes</v>
      </c>
      <c r="AR6" s="25"/>
      <c r="AS6" s="25" t="str">
        <f>+'1'!AV6</f>
        <v>H/V</v>
      </c>
      <c r="AT6" s="25" t="str">
        <f>+'1'!AW6</f>
        <v>Hores/mes</v>
      </c>
      <c r="AU6" s="25"/>
      <c r="AV6" s="25" t="str">
        <f>+'1'!AY6</f>
        <v>H/V</v>
      </c>
      <c r="AW6" s="25" t="str">
        <f>+'1'!AZ6</f>
        <v>Hores/mes</v>
      </c>
      <c r="AX6" s="79"/>
      <c r="AY6" s="26" t="s">
        <v>11</v>
      </c>
      <c r="AZ6" s="27" t="s">
        <v>20</v>
      </c>
      <c r="BA6" s="28" t="s">
        <v>4</v>
      </c>
    </row>
    <row r="7" spans="1:53" ht="15.75" customHeight="1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29"/>
      <c r="AG7" s="30"/>
      <c r="AH7" s="31"/>
      <c r="AI7" s="29"/>
      <c r="AJ7" s="30"/>
      <c r="AK7" s="31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60"/>
    </row>
    <row r="8" spans="1:53">
      <c r="A8" s="32">
        <v>25</v>
      </c>
      <c r="B8" s="61"/>
      <c r="C8" s="33"/>
      <c r="D8" s="34"/>
      <c r="E8" s="35"/>
      <c r="F8" s="36"/>
      <c r="G8" s="72"/>
      <c r="H8" s="71"/>
      <c r="I8" s="73">
        <f>IF(H8=Tablas!$B$5,Tablas!$C$5,VLOOKUP(H8,Tablas!$B$5:$D$40,2,FALSE))</f>
        <v>1</v>
      </c>
      <c r="J8" s="70">
        <f>IF(I8=0,"",VLOOKUP(I8,Tablas!$C$5:$D$40,2,FALSE))</f>
        <v>0</v>
      </c>
      <c r="K8" s="37" t="str">
        <f t="shared" ref="K8:K82" si="1">IF(G8=0,"0",F8/G8)</f>
        <v>0</v>
      </c>
      <c r="L8" s="38">
        <f t="shared" ref="L8:L82" si="2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M8" s="38">
        <f t="shared" ref="M8:M82" si="3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N8" s="38">
        <f t="shared" ref="N8:N82" si="4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O8" s="38">
        <f t="shared" ref="O8:O82" si="5">IF($X8=2,$K8,0)+IF($X8=4,$K8,0)+IF($X8=5,$K8,0)+IF($X8=6,$K8,0)+IF($X8=7,$K8,0)+IF($X8=10,$K8*2,0)+IF($X8=12,$K8*2,0)+IF($X8=14,$K8*2,0)+IF($X8=15,$K8*3,0)+IF($X8=21,$K8*3,0)+IF($X8&lt;=1,$K8*$J8/21.75,0)+IF($X8=42,$K8*6,0)+IF($X8=28,$K8*4,0)</f>
        <v>0</v>
      </c>
      <c r="P8" s="38">
        <f t="shared" ref="P8:P82" si="6">IF($X8=3,$K8,0)+IF($X8=4,$K8,0)+IF($X8=5,$K8,0)+IF($X8=6,$K8,0)+IF($X8=7,$K8,0)+IF($X8=10,$K8*2,0)+IF($X8=12,$K8*2,0)+IF($X8=14,$K8*2,0)+IF($X8=21,$K8*3,0)+IF($X8&lt;=1,$K8*$J8/21.75,0)+IF($X8=15,$K8*3,0)+IF($X8=42,$K8*6,0)+IF($X8=28,$K8*4,0)</f>
        <v>0</v>
      </c>
      <c r="Q8" s="39">
        <v>1</v>
      </c>
      <c r="R8" s="40">
        <f t="shared" ref="R8:R82" si="7">(IF($X8=6,$K8,)+IF($X8=7,$K8,)+IF($X8=12,$K8*2,)+IF($X8=18,$K8*3,)+IF($X8=28,$K8*4,0)+IF($X8=21,$K8*3,)+IF($X8=42,$K8*6,0)+IF($X8=14,$K8*2,))*Q8</f>
        <v>0</v>
      </c>
      <c r="S8" s="39">
        <v>1</v>
      </c>
      <c r="T8" s="41">
        <f t="shared" ref="T8:T82" si="8">(IF($X8=7,$K8,)+IF($X8=21,$K8*3,)+IF($X8=42,$K8*6,0)+IF($X8=28,$K8*4,0)+IF($X8=14,$K8*2,))*S8</f>
        <v>0</v>
      </c>
      <c r="U8" s="42">
        <f t="shared" ref="U8:U82" si="9">SUM(+L8+M8+N8+O8+P8+R8+T8)</f>
        <v>0</v>
      </c>
      <c r="V8" s="43">
        <f t="shared" ref="V8:V82" si="10">+U8*4.345</f>
        <v>0</v>
      </c>
      <c r="W8" s="44">
        <f t="shared" ref="W8:W82" si="11">IF(V8="","",$W$4*V8)</f>
        <v>0</v>
      </c>
      <c r="X8" s="45">
        <f t="shared" ref="X8:X82" si="12">ROUND(J8/4.3452380952381,1)</f>
        <v>0</v>
      </c>
      <c r="Y8" s="46" t="s">
        <v>0</v>
      </c>
      <c r="Z8" s="39">
        <v>1</v>
      </c>
      <c r="AA8" s="47">
        <f t="shared" ref="AA8:AA82" si="13">+IF($Y8="M",$U8,IF($Y8="MT",$U8/2,IF(Y8="MN",$U8/2,IF($Y8="MTN",$U8/3,0))))*Z8</f>
        <v>0</v>
      </c>
      <c r="AB8" s="39">
        <v>1</v>
      </c>
      <c r="AC8" s="47">
        <f t="shared" ref="AC8:AC82" si="14">+IF($Y8="T",$U8,IF($Y8="MT",$U8/2,IF($Y8="TN",$U8/2,IF($Y8="MTN",$U8/3,0))))*AB8</f>
        <v>0</v>
      </c>
      <c r="AD8" s="39">
        <v>1</v>
      </c>
      <c r="AE8" s="47">
        <f t="shared" ref="AE8:AE82" si="15">+IF($Y8="N",$U8,IF($Y8="MN",$U8/2,IF($Y8="TN",$U8/2,IF($Y8="MTN",$U8/3,0))))*AD8</f>
        <v>0</v>
      </c>
      <c r="AF8" s="62"/>
      <c r="AG8" s="49">
        <f t="shared" ref="AG8" si="16">IF(AH$4=0,0,(AF8/AH$4))</f>
        <v>0</v>
      </c>
      <c r="AH8" s="50">
        <f t="shared" ref="AH8" si="17">IF(AH$4=0,0,(AG8*AG$4/12))</f>
        <v>0</v>
      </c>
      <c r="AI8" s="62"/>
      <c r="AJ8" s="49">
        <f t="shared" ref="AJ8:AJ82" si="18">IF(AK$4=0,0,(AI8/AK$4))</f>
        <v>0</v>
      </c>
      <c r="AK8" s="50">
        <f t="shared" ref="AK8:AK82" si="19">IF(AK$4=0,0,(AJ8*AJ$4/12))</f>
        <v>0</v>
      </c>
      <c r="AL8" s="62"/>
      <c r="AM8" s="49">
        <f t="shared" ref="AM8:AM82" si="20">IF(AN$4=0,0,(AL8/AN$4))</f>
        <v>0</v>
      </c>
      <c r="AN8" s="50">
        <f t="shared" ref="AN8:AN82" si="21">IF(AN$4=0,0,(AM8*AM$4/12))</f>
        <v>0</v>
      </c>
      <c r="AO8" s="62"/>
      <c r="AP8" s="49">
        <f t="shared" ref="AP8:AP82" si="22">IF(AQ$4=0,0,(AO8/AQ$4))</f>
        <v>0</v>
      </c>
      <c r="AQ8" s="50">
        <f t="shared" ref="AQ8:AQ82" si="23">IF(AQ$4=0,0,(AP8*AP$4/12))</f>
        <v>0</v>
      </c>
      <c r="AR8" s="62"/>
      <c r="AS8" s="49">
        <f t="shared" ref="AS8:AS82" si="24">IF(AT$4=0,0,(AR8/AT$4))</f>
        <v>0</v>
      </c>
      <c r="AT8" s="50">
        <f t="shared" ref="AT8:AT82" si="25">IF(AT$4=0,0,(AS8*AS$4/12))</f>
        <v>0</v>
      </c>
      <c r="AU8" s="62"/>
      <c r="AV8" s="49">
        <f t="shared" ref="AV8:AV82" si="26">IF(AW$4=0,0,(AU8/AW$4))</f>
        <v>0</v>
      </c>
      <c r="AW8" s="50">
        <f t="shared" ref="AW8:AW82" si="27">IF(AW$4=0,0,(AV8*AV$4/12))</f>
        <v>0</v>
      </c>
      <c r="AX8" s="62"/>
      <c r="AY8" s="49">
        <f t="shared" ref="AY8:AY82" si="28">IF(AZ$4=0,0,(AX8/AZ$4))</f>
        <v>0</v>
      </c>
      <c r="AZ8" s="50">
        <f t="shared" ref="AZ8:AZ82" si="29">IF(AZ$4=0,0,(AY8*AY$4/12))</f>
        <v>0</v>
      </c>
      <c r="BA8" s="51">
        <f t="shared" ref="BA8:BA82" si="30">+AH8+AK8+AN8+AQ8+AT8+AW8+AZ8</f>
        <v>0</v>
      </c>
    </row>
    <row r="9" spans="1:53">
      <c r="A9" s="32">
        <v>25</v>
      </c>
      <c r="B9" s="61"/>
      <c r="C9" s="33"/>
      <c r="D9" s="34"/>
      <c r="E9" s="35"/>
      <c r="F9" s="36"/>
      <c r="G9" s="72"/>
      <c r="H9" s="71"/>
      <c r="I9" s="73">
        <f>IF(H9=Tablas!$B$5,Tablas!$C$5,VLOOKUP(H9,Tablas!$B$5:$D$40,2,FALSE))</f>
        <v>1</v>
      </c>
      <c r="J9" s="70">
        <f>IF(I9=0,"",VLOOKUP(I9,Tablas!$C$5:$D$40,2,FALSE))</f>
        <v>0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44">
        <f t="shared" si="11"/>
        <v>0</v>
      </c>
      <c r="X9" s="45">
        <f t="shared" si="12"/>
        <v>0</v>
      </c>
      <c r="Y9" s="46" t="s">
        <v>0</v>
      </c>
      <c r="Z9" s="39">
        <v>1</v>
      </c>
      <c r="AA9" s="47">
        <f t="shared" si="13"/>
        <v>0</v>
      </c>
      <c r="AB9" s="39">
        <v>1</v>
      </c>
      <c r="AC9" s="47">
        <f t="shared" si="14"/>
        <v>0</v>
      </c>
      <c r="AD9" s="39">
        <v>1</v>
      </c>
      <c r="AE9" s="47">
        <f t="shared" si="15"/>
        <v>0</v>
      </c>
      <c r="AF9" s="62"/>
      <c r="AG9" s="49">
        <f t="shared" ref="AG9:AG82" si="31">IF(AH$4=0,0,(AF9/AH$4))</f>
        <v>0</v>
      </c>
      <c r="AH9" s="50">
        <f t="shared" ref="AH9:AH82" si="32">IF(AH$4=0,0,(AG9*AG$4/12))</f>
        <v>0</v>
      </c>
      <c r="AI9" s="62"/>
      <c r="AJ9" s="49">
        <f t="shared" si="18"/>
        <v>0</v>
      </c>
      <c r="AK9" s="50">
        <f t="shared" si="19"/>
        <v>0</v>
      </c>
      <c r="AL9" s="62"/>
      <c r="AM9" s="49">
        <f t="shared" si="20"/>
        <v>0</v>
      </c>
      <c r="AN9" s="50">
        <f t="shared" si="21"/>
        <v>0</v>
      </c>
      <c r="AO9" s="62"/>
      <c r="AP9" s="49">
        <f t="shared" si="22"/>
        <v>0</v>
      </c>
      <c r="AQ9" s="50">
        <f t="shared" si="23"/>
        <v>0</v>
      </c>
      <c r="AR9" s="62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62"/>
      <c r="AY9" s="49">
        <f t="shared" si="28"/>
        <v>0</v>
      </c>
      <c r="AZ9" s="50">
        <f t="shared" si="29"/>
        <v>0</v>
      </c>
      <c r="BA9" s="51">
        <f t="shared" si="30"/>
        <v>0</v>
      </c>
    </row>
    <row r="10" spans="1:53">
      <c r="A10" s="32">
        <v>25</v>
      </c>
      <c r="B10" s="61"/>
      <c r="C10" s="33"/>
      <c r="D10" s="34"/>
      <c r="E10" s="35"/>
      <c r="F10" s="36"/>
      <c r="G10" s="72"/>
      <c r="H10" s="71"/>
      <c r="I10" s="73">
        <f>IF(H10=Tablas!$B$5,Tablas!$C$5,VLOOKUP(H10,Tablas!$B$5:$D$40,2,FALSE))</f>
        <v>1</v>
      </c>
      <c r="J10" s="70">
        <f>IF(I10=0,"",VLOOKUP(I10,Tablas!$C$5:$D$40,2,FALSE))</f>
        <v>0</v>
      </c>
      <c r="K10" s="37" t="str">
        <f t="shared" ref="K10:K58" si="33">IF(G10=0,"0",F10/G10)</f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ref="U10:U58" si="34">SUM(+L10+M10+N10+O10+P10+R10+T10)</f>
        <v>0</v>
      </c>
      <c r="V10" s="43">
        <f t="shared" ref="V10:V58" si="35">+U10*4.345</f>
        <v>0</v>
      </c>
      <c r="W10" s="44">
        <f t="shared" ref="W10:W58" si="36">IF(V10="","",$W$4*V10)</f>
        <v>0</v>
      </c>
      <c r="X10" s="45">
        <f t="shared" ref="X10:X58" si="37">ROUND(J10/4.3452380952381,1)</f>
        <v>0</v>
      </c>
      <c r="Y10" s="46" t="s">
        <v>0</v>
      </c>
      <c r="Z10" s="39">
        <v>1</v>
      </c>
      <c r="AA10" s="47">
        <f t="shared" ref="AA10:AA58" si="38">+IF($Y10="M",$U10,IF($Y10="MT",$U10/2,IF(Y10="MN",$U10/2,IF($Y10="MTN",$U10/3,0))))*Z10</f>
        <v>0</v>
      </c>
      <c r="AB10" s="39">
        <v>1</v>
      </c>
      <c r="AC10" s="47">
        <f t="shared" ref="AC10:AC58" si="39">+IF($Y10="T",$U10,IF($Y10="MT",$U10/2,IF($Y10="TN",$U10/2,IF($Y10="MTN",$U10/3,0))))*AB10</f>
        <v>0</v>
      </c>
      <c r="AD10" s="39">
        <v>1</v>
      </c>
      <c r="AE10" s="47">
        <f t="shared" ref="AE10:AE58" si="40">+IF($Y10="N",$U10,IF($Y10="MN",$U10/2,IF($Y10="TN",$U10/2,IF($Y10="MTN",$U10/3,0))))*AD10</f>
        <v>0</v>
      </c>
      <c r="AF10" s="62"/>
      <c r="AG10" s="49">
        <f t="shared" si="31"/>
        <v>0</v>
      </c>
      <c r="AH10" s="50">
        <f t="shared" si="32"/>
        <v>0</v>
      </c>
      <c r="AI10" s="62"/>
      <c r="AJ10" s="49">
        <f t="shared" si="18"/>
        <v>0</v>
      </c>
      <c r="AK10" s="50">
        <f t="shared" si="19"/>
        <v>0</v>
      </c>
      <c r="AL10" s="62"/>
      <c r="AM10" s="49">
        <f t="shared" si="20"/>
        <v>0</v>
      </c>
      <c r="AN10" s="50">
        <f t="shared" si="21"/>
        <v>0</v>
      </c>
      <c r="AO10" s="62"/>
      <c r="AP10" s="49">
        <f t="shared" si="22"/>
        <v>0</v>
      </c>
      <c r="AQ10" s="50">
        <f t="shared" si="23"/>
        <v>0</v>
      </c>
      <c r="AR10" s="62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62"/>
      <c r="AY10" s="49">
        <f t="shared" si="28"/>
        <v>0</v>
      </c>
      <c r="AZ10" s="50">
        <f t="shared" si="29"/>
        <v>0</v>
      </c>
      <c r="BA10" s="51">
        <f t="shared" ref="BA10:BA58" si="41">+AH10+AK10+AN10+AQ10+AT10+AW10+AZ10</f>
        <v>0</v>
      </c>
    </row>
    <row r="11" spans="1:53">
      <c r="A11" s="32">
        <v>25</v>
      </c>
      <c r="B11" s="61"/>
      <c r="C11" s="33"/>
      <c r="D11" s="34"/>
      <c r="E11" s="35"/>
      <c r="F11" s="36"/>
      <c r="G11" s="72"/>
      <c r="H11" s="71"/>
      <c r="I11" s="73">
        <f>IF(H11=Tablas!$B$5,Tablas!$C$5,VLOOKUP(H11,Tablas!$B$5:$D$40,2,FALSE))</f>
        <v>1</v>
      </c>
      <c r="J11" s="70">
        <f>IF(I11=0,"",VLOOKUP(I11,Tablas!$C$5:$D$40,2,FALSE))</f>
        <v>0</v>
      </c>
      <c r="K11" s="37" t="str">
        <f t="shared" si="33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34"/>
        <v>0</v>
      </c>
      <c r="V11" s="43">
        <f t="shared" si="35"/>
        <v>0</v>
      </c>
      <c r="W11" s="44">
        <f t="shared" si="36"/>
        <v>0</v>
      </c>
      <c r="X11" s="45">
        <f t="shared" si="37"/>
        <v>0</v>
      </c>
      <c r="Y11" s="46" t="s">
        <v>0</v>
      </c>
      <c r="Z11" s="39">
        <v>1</v>
      </c>
      <c r="AA11" s="47">
        <f t="shared" si="38"/>
        <v>0</v>
      </c>
      <c r="AB11" s="39">
        <v>1</v>
      </c>
      <c r="AC11" s="47">
        <f t="shared" si="39"/>
        <v>0</v>
      </c>
      <c r="AD11" s="39">
        <v>1</v>
      </c>
      <c r="AE11" s="47">
        <f t="shared" si="40"/>
        <v>0</v>
      </c>
      <c r="AF11" s="62"/>
      <c r="AG11" s="49">
        <f t="shared" si="31"/>
        <v>0</v>
      </c>
      <c r="AH11" s="50">
        <f t="shared" si="32"/>
        <v>0</v>
      </c>
      <c r="AI11" s="62"/>
      <c r="AJ11" s="49">
        <f t="shared" si="18"/>
        <v>0</v>
      </c>
      <c r="AK11" s="50">
        <f t="shared" si="19"/>
        <v>0</v>
      </c>
      <c r="AL11" s="62"/>
      <c r="AM11" s="49">
        <f t="shared" si="20"/>
        <v>0</v>
      </c>
      <c r="AN11" s="50">
        <f t="shared" si="21"/>
        <v>0</v>
      </c>
      <c r="AO11" s="62"/>
      <c r="AP11" s="49">
        <f t="shared" si="22"/>
        <v>0</v>
      </c>
      <c r="AQ11" s="50">
        <f t="shared" si="23"/>
        <v>0</v>
      </c>
      <c r="AR11" s="62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62"/>
      <c r="AY11" s="49">
        <f t="shared" si="28"/>
        <v>0</v>
      </c>
      <c r="AZ11" s="50">
        <f t="shared" si="29"/>
        <v>0</v>
      </c>
      <c r="BA11" s="51">
        <f t="shared" si="41"/>
        <v>0</v>
      </c>
    </row>
    <row r="12" spans="1:53">
      <c r="A12" s="32">
        <v>25</v>
      </c>
      <c r="B12" s="61"/>
      <c r="C12" s="33"/>
      <c r="D12" s="34"/>
      <c r="E12" s="35"/>
      <c r="F12" s="36"/>
      <c r="G12" s="72"/>
      <c r="H12" s="71"/>
      <c r="I12" s="73">
        <f>IF(H12=Tablas!$B$5,Tablas!$C$5,VLOOKUP(H12,Tablas!$B$5:$D$40,2,FALSE))</f>
        <v>1</v>
      </c>
      <c r="J12" s="70">
        <f>IF(I12=0,"",VLOOKUP(I12,Tablas!$C$5:$D$40,2,FALSE))</f>
        <v>0</v>
      </c>
      <c r="K12" s="37" t="str">
        <f t="shared" ref="K12:K37" si="42">IF(G12=0,"0",F12/G12)</f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ref="R12:R37" si="43">(IF($X12=6,$K12,)+IF($X12=7,$K12,)+IF($X12=12,$K12*2,)+IF($X12=18,$K12*3,)+IF($X12=28,$K12*4,0)+IF($X12=21,$K12*3,)+IF($X12=42,$K12*6,0)+IF($X12=14,$K12*2,))*Q12</f>
        <v>0</v>
      </c>
      <c r="S12" s="39">
        <v>1</v>
      </c>
      <c r="T12" s="41">
        <f t="shared" ref="T12:T37" si="44">(IF($X12=7,$K12,)+IF($X12=21,$K12*3,)+IF($X12=42,$K12*6,0)+IF($X12=28,$K12*4,0)+IF($X12=14,$K12*2,))*S12</f>
        <v>0</v>
      </c>
      <c r="U12" s="42">
        <f t="shared" ref="U12:U32" si="45">SUM(+L12+M12+N12+O12+P12+R12+T12)</f>
        <v>0</v>
      </c>
      <c r="V12" s="43">
        <f t="shared" ref="V12:V37" si="46">+U12*4.345</f>
        <v>0</v>
      </c>
      <c r="W12" s="44">
        <f t="shared" ref="W12:W37" si="47">IF(V12="","",$W$4*V12)</f>
        <v>0</v>
      </c>
      <c r="X12" s="45">
        <f t="shared" ref="X12:X37" si="48">ROUND(J12/4.3452380952381,1)</f>
        <v>0</v>
      </c>
      <c r="Y12" s="46" t="s">
        <v>0</v>
      </c>
      <c r="Z12" s="39">
        <v>1</v>
      </c>
      <c r="AA12" s="47">
        <f t="shared" ref="AA12:AA37" si="49">+IF($Y12="M",$U12,IF($Y12="MT",$U12/2,IF(Y12="MN",$U12/2,IF($Y12="MTN",$U12/3,0))))*Z12</f>
        <v>0</v>
      </c>
      <c r="AB12" s="39">
        <v>1</v>
      </c>
      <c r="AC12" s="47">
        <f t="shared" ref="AC12:AC37" si="50">+IF($Y12="T",$U12,IF($Y12="MT",$U12/2,IF($Y12="TN",$U12/2,IF($Y12="MTN",$U12/3,0))))*AB12</f>
        <v>0</v>
      </c>
      <c r="AD12" s="39">
        <v>1</v>
      </c>
      <c r="AE12" s="47">
        <f t="shared" ref="AE12:AE37" si="51">+IF($Y12="N",$U12,IF($Y12="MN",$U12/2,IF($Y12="TN",$U12/2,IF($Y12="MTN",$U12/3,0))))*AD12</f>
        <v>0</v>
      </c>
      <c r="AF12" s="62"/>
      <c r="AG12" s="49">
        <f t="shared" ref="AG12:AG37" si="52">IF(AH$4=0,0,(AF12/AH$4))</f>
        <v>0</v>
      </c>
      <c r="AH12" s="50">
        <f t="shared" ref="AH12:AH37" si="53">IF(AH$4=0,0,(AG12*AG$4/12))</f>
        <v>0</v>
      </c>
      <c r="AI12" s="62"/>
      <c r="AJ12" s="49">
        <f t="shared" ref="AJ12:AJ37" si="54">IF(AK$4=0,0,(AI12/AK$4))</f>
        <v>0</v>
      </c>
      <c r="AK12" s="50">
        <f t="shared" ref="AK12:AK37" si="55">IF(AK$4=0,0,(AJ12*AJ$4/12))</f>
        <v>0</v>
      </c>
      <c r="AL12" s="62"/>
      <c r="AM12" s="49">
        <f t="shared" ref="AM12:AM37" si="56">IF(AN$4=0,0,(AL12/AN$4))</f>
        <v>0</v>
      </c>
      <c r="AN12" s="50">
        <f t="shared" ref="AN12:AN37" si="57">IF(AN$4=0,0,(AM12*AM$4/12))</f>
        <v>0</v>
      </c>
      <c r="AO12" s="62"/>
      <c r="AP12" s="49">
        <f t="shared" ref="AP12:AP37" si="58">IF(AQ$4=0,0,(AO12/AQ$4))</f>
        <v>0</v>
      </c>
      <c r="AQ12" s="50">
        <f t="shared" ref="AQ12:AQ37" si="59">IF(AQ$4=0,0,(AP12*AP$4/12))</f>
        <v>0</v>
      </c>
      <c r="AR12" s="62"/>
      <c r="AS12" s="49">
        <f t="shared" ref="AS12:AS37" si="60">IF(AT$4=0,0,(AR12/AT$4))</f>
        <v>0</v>
      </c>
      <c r="AT12" s="50">
        <f t="shared" ref="AT12:AT37" si="61">IF(AT$4=0,0,(AS12*AS$4/12))</f>
        <v>0</v>
      </c>
      <c r="AU12" s="62"/>
      <c r="AV12" s="49">
        <f t="shared" ref="AV12:AV37" si="62">IF(AW$4=0,0,(AU12/AW$4))</f>
        <v>0</v>
      </c>
      <c r="AW12" s="50">
        <f t="shared" ref="AW12:AW37" si="63">IF(AW$4=0,0,(AV12*AV$4/12))</f>
        <v>0</v>
      </c>
      <c r="AX12" s="62"/>
      <c r="AY12" s="49">
        <f t="shared" ref="AY12:AY37" si="64">IF(AZ$4=0,0,(AX12/AZ$4))</f>
        <v>0</v>
      </c>
      <c r="AZ12" s="50">
        <f t="shared" ref="AZ12:AZ37" si="65">IF(AZ$4=0,0,(AY12*AY$4/12))</f>
        <v>0</v>
      </c>
      <c r="BA12" s="51">
        <f t="shared" ref="BA12:BA37" si="66">+AH12+AK12+AN12+AQ12+AT12+AW12+AZ12</f>
        <v>0</v>
      </c>
    </row>
    <row r="13" spans="1:53">
      <c r="A13" s="32">
        <v>25</v>
      </c>
      <c r="B13" s="61"/>
      <c r="C13" s="33"/>
      <c r="D13" s="34"/>
      <c r="E13" s="35"/>
      <c r="F13" s="36"/>
      <c r="G13" s="127"/>
      <c r="H13" s="71"/>
      <c r="I13" s="73">
        <f>IF(H13=Tablas!$B$5,Tablas!$C$5,VLOOKUP(H13,Tablas!$B$5:$D$40,2,FALSE))</f>
        <v>1</v>
      </c>
      <c r="J13" s="70">
        <f>IF(I13=0,"",VLOOKUP(I13,Tablas!$C$5:$D$40,2,FALSE))</f>
        <v>0</v>
      </c>
      <c r="K13" s="37" t="str">
        <f t="shared" si="42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43"/>
        <v>0</v>
      </c>
      <c r="S13" s="39">
        <v>1</v>
      </c>
      <c r="T13" s="41">
        <f t="shared" si="44"/>
        <v>0</v>
      </c>
      <c r="U13" s="42">
        <f t="shared" si="45"/>
        <v>0</v>
      </c>
      <c r="V13" s="43">
        <f t="shared" si="46"/>
        <v>0</v>
      </c>
      <c r="W13" s="44">
        <f t="shared" si="47"/>
        <v>0</v>
      </c>
      <c r="X13" s="45">
        <f t="shared" si="48"/>
        <v>0</v>
      </c>
      <c r="Y13" s="46" t="s">
        <v>0</v>
      </c>
      <c r="Z13" s="39">
        <v>1</v>
      </c>
      <c r="AA13" s="47">
        <f t="shared" si="49"/>
        <v>0</v>
      </c>
      <c r="AB13" s="39">
        <v>1</v>
      </c>
      <c r="AC13" s="47">
        <f t="shared" si="50"/>
        <v>0</v>
      </c>
      <c r="AD13" s="39">
        <v>1</v>
      </c>
      <c r="AE13" s="47">
        <f t="shared" si="51"/>
        <v>0</v>
      </c>
      <c r="AF13" s="62"/>
      <c r="AG13" s="49">
        <f t="shared" si="52"/>
        <v>0</v>
      </c>
      <c r="AH13" s="50">
        <f t="shared" si="53"/>
        <v>0</v>
      </c>
      <c r="AI13" s="62"/>
      <c r="AJ13" s="49">
        <f t="shared" si="54"/>
        <v>0</v>
      </c>
      <c r="AK13" s="50">
        <f t="shared" si="55"/>
        <v>0</v>
      </c>
      <c r="AL13" s="62"/>
      <c r="AM13" s="49">
        <f t="shared" si="56"/>
        <v>0</v>
      </c>
      <c r="AN13" s="50">
        <f t="shared" si="57"/>
        <v>0</v>
      </c>
      <c r="AO13" s="62"/>
      <c r="AP13" s="49">
        <f t="shared" si="58"/>
        <v>0</v>
      </c>
      <c r="AQ13" s="50">
        <f t="shared" si="59"/>
        <v>0</v>
      </c>
      <c r="AR13" s="62"/>
      <c r="AS13" s="49">
        <f t="shared" si="60"/>
        <v>0</v>
      </c>
      <c r="AT13" s="50">
        <f t="shared" si="61"/>
        <v>0</v>
      </c>
      <c r="AU13" s="62"/>
      <c r="AV13" s="49">
        <f t="shared" si="62"/>
        <v>0</v>
      </c>
      <c r="AW13" s="50">
        <f t="shared" si="63"/>
        <v>0</v>
      </c>
      <c r="AX13" s="62"/>
      <c r="AY13" s="49">
        <f t="shared" si="64"/>
        <v>0</v>
      </c>
      <c r="AZ13" s="50">
        <f t="shared" si="65"/>
        <v>0</v>
      </c>
      <c r="BA13" s="51">
        <f t="shared" si="66"/>
        <v>0</v>
      </c>
    </row>
    <row r="14" spans="1:53">
      <c r="A14" s="32">
        <v>25</v>
      </c>
      <c r="B14" s="61"/>
      <c r="C14" s="33"/>
      <c r="D14" s="34"/>
      <c r="E14" s="35"/>
      <c r="F14" s="36"/>
      <c r="G14" s="127"/>
      <c r="H14" s="71"/>
      <c r="I14" s="73">
        <f>IF(H14=Tablas!$B$5,Tablas!$C$5,VLOOKUP(H14,Tablas!$B$5:$D$40,2,FALSE))</f>
        <v>1</v>
      </c>
      <c r="J14" s="70">
        <f>IF(I14=0,"",VLOOKUP(I14,Tablas!$C$5:$D$40,2,FALSE))</f>
        <v>0</v>
      </c>
      <c r="K14" s="37" t="str">
        <f t="shared" si="42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43"/>
        <v>0</v>
      </c>
      <c r="S14" s="39">
        <v>1</v>
      </c>
      <c r="T14" s="41">
        <f t="shared" si="44"/>
        <v>0</v>
      </c>
      <c r="U14" s="42">
        <f t="shared" si="45"/>
        <v>0</v>
      </c>
      <c r="V14" s="43">
        <f t="shared" si="46"/>
        <v>0</v>
      </c>
      <c r="W14" s="44">
        <f t="shared" si="47"/>
        <v>0</v>
      </c>
      <c r="X14" s="45">
        <f t="shared" si="48"/>
        <v>0</v>
      </c>
      <c r="Y14" s="46" t="s">
        <v>0</v>
      </c>
      <c r="Z14" s="39">
        <v>1</v>
      </c>
      <c r="AA14" s="47">
        <f t="shared" si="49"/>
        <v>0</v>
      </c>
      <c r="AB14" s="39">
        <v>1</v>
      </c>
      <c r="AC14" s="47">
        <f t="shared" si="50"/>
        <v>0</v>
      </c>
      <c r="AD14" s="39">
        <v>1</v>
      </c>
      <c r="AE14" s="47">
        <f t="shared" si="51"/>
        <v>0</v>
      </c>
      <c r="AF14" s="62"/>
      <c r="AG14" s="49">
        <f t="shared" si="52"/>
        <v>0</v>
      </c>
      <c r="AH14" s="50">
        <f t="shared" si="53"/>
        <v>0</v>
      </c>
      <c r="AI14" s="62"/>
      <c r="AJ14" s="49">
        <f t="shared" si="54"/>
        <v>0</v>
      </c>
      <c r="AK14" s="50">
        <f t="shared" si="55"/>
        <v>0</v>
      </c>
      <c r="AL14" s="62"/>
      <c r="AM14" s="49">
        <f t="shared" si="56"/>
        <v>0</v>
      </c>
      <c r="AN14" s="50">
        <f t="shared" si="57"/>
        <v>0</v>
      </c>
      <c r="AO14" s="62"/>
      <c r="AP14" s="49">
        <f t="shared" si="58"/>
        <v>0</v>
      </c>
      <c r="AQ14" s="50">
        <f t="shared" si="59"/>
        <v>0</v>
      </c>
      <c r="AR14" s="62"/>
      <c r="AS14" s="49">
        <f t="shared" si="60"/>
        <v>0</v>
      </c>
      <c r="AT14" s="50">
        <f t="shared" si="61"/>
        <v>0</v>
      </c>
      <c r="AU14" s="62"/>
      <c r="AV14" s="49">
        <f t="shared" si="62"/>
        <v>0</v>
      </c>
      <c r="AW14" s="50">
        <f t="shared" si="63"/>
        <v>0</v>
      </c>
      <c r="AX14" s="62"/>
      <c r="AY14" s="49">
        <f t="shared" si="64"/>
        <v>0</v>
      </c>
      <c r="AZ14" s="50">
        <f t="shared" si="65"/>
        <v>0</v>
      </c>
      <c r="BA14" s="51">
        <f t="shared" si="66"/>
        <v>0</v>
      </c>
    </row>
    <row r="15" spans="1:53">
      <c r="A15" s="32">
        <v>25</v>
      </c>
      <c r="B15" s="61"/>
      <c r="C15" s="33"/>
      <c r="D15" s="34"/>
      <c r="E15" s="35"/>
      <c r="F15" s="36"/>
      <c r="G15" s="127"/>
      <c r="H15" s="71"/>
      <c r="I15" s="73">
        <f>IF(H15=Tablas!$B$5,Tablas!$C$5,VLOOKUP(H15,Tablas!$B$5:$D$40,2,FALSE))</f>
        <v>1</v>
      </c>
      <c r="J15" s="70">
        <f>IF(I15=0,"",VLOOKUP(I15,Tablas!$C$5:$D$40,2,FALSE))</f>
        <v>0</v>
      </c>
      <c r="K15" s="37" t="str">
        <f t="shared" si="42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43"/>
        <v>0</v>
      </c>
      <c r="S15" s="39">
        <v>1</v>
      </c>
      <c r="T15" s="41">
        <f t="shared" si="44"/>
        <v>0</v>
      </c>
      <c r="U15" s="42">
        <f t="shared" si="45"/>
        <v>0</v>
      </c>
      <c r="V15" s="43">
        <f t="shared" si="46"/>
        <v>0</v>
      </c>
      <c r="W15" s="44">
        <f t="shared" si="47"/>
        <v>0</v>
      </c>
      <c r="X15" s="45">
        <f t="shared" si="48"/>
        <v>0</v>
      </c>
      <c r="Y15" s="46" t="s">
        <v>0</v>
      </c>
      <c r="Z15" s="39">
        <v>1</v>
      </c>
      <c r="AA15" s="47">
        <f t="shared" si="49"/>
        <v>0</v>
      </c>
      <c r="AB15" s="39">
        <v>1</v>
      </c>
      <c r="AC15" s="47">
        <f t="shared" si="50"/>
        <v>0</v>
      </c>
      <c r="AD15" s="39">
        <v>1</v>
      </c>
      <c r="AE15" s="47">
        <f t="shared" si="51"/>
        <v>0</v>
      </c>
      <c r="AF15" s="62"/>
      <c r="AG15" s="49">
        <f t="shared" si="52"/>
        <v>0</v>
      </c>
      <c r="AH15" s="50">
        <f t="shared" si="53"/>
        <v>0</v>
      </c>
      <c r="AI15" s="62"/>
      <c r="AJ15" s="49">
        <f t="shared" si="54"/>
        <v>0</v>
      </c>
      <c r="AK15" s="50">
        <f t="shared" si="55"/>
        <v>0</v>
      </c>
      <c r="AL15" s="62"/>
      <c r="AM15" s="49">
        <f t="shared" si="56"/>
        <v>0</v>
      </c>
      <c r="AN15" s="50">
        <f t="shared" si="57"/>
        <v>0</v>
      </c>
      <c r="AO15" s="62"/>
      <c r="AP15" s="49">
        <f t="shared" si="58"/>
        <v>0</v>
      </c>
      <c r="AQ15" s="50">
        <f t="shared" si="59"/>
        <v>0</v>
      </c>
      <c r="AR15" s="62"/>
      <c r="AS15" s="49">
        <f t="shared" si="60"/>
        <v>0</v>
      </c>
      <c r="AT15" s="50">
        <f t="shared" si="61"/>
        <v>0</v>
      </c>
      <c r="AU15" s="62"/>
      <c r="AV15" s="49">
        <f t="shared" si="62"/>
        <v>0</v>
      </c>
      <c r="AW15" s="50">
        <f t="shared" si="63"/>
        <v>0</v>
      </c>
      <c r="AX15" s="62"/>
      <c r="AY15" s="49">
        <f t="shared" si="64"/>
        <v>0</v>
      </c>
      <c r="AZ15" s="50">
        <f t="shared" si="65"/>
        <v>0</v>
      </c>
      <c r="BA15" s="51">
        <f t="shared" si="66"/>
        <v>0</v>
      </c>
    </row>
    <row r="16" spans="1:53">
      <c r="A16" s="32">
        <v>25</v>
      </c>
      <c r="B16" s="61"/>
      <c r="C16" s="33"/>
      <c r="D16" s="34"/>
      <c r="E16" s="35"/>
      <c r="F16" s="36"/>
      <c r="G16" s="127"/>
      <c r="H16" s="71"/>
      <c r="I16" s="73">
        <f>IF(H16=Tablas!$B$5,Tablas!$C$5,VLOOKUP(H16,Tablas!$B$5:$D$40,2,FALSE))</f>
        <v>1</v>
      </c>
      <c r="J16" s="70">
        <f>IF(I16=0,"",VLOOKUP(I16,Tablas!$C$5:$D$40,2,FALSE))</f>
        <v>0</v>
      </c>
      <c r="K16" s="37" t="str">
        <f t="shared" si="42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43"/>
        <v>0</v>
      </c>
      <c r="S16" s="39">
        <v>1</v>
      </c>
      <c r="T16" s="41">
        <f t="shared" si="44"/>
        <v>0</v>
      </c>
      <c r="U16" s="42">
        <f t="shared" si="45"/>
        <v>0</v>
      </c>
      <c r="V16" s="43">
        <f t="shared" si="46"/>
        <v>0</v>
      </c>
      <c r="W16" s="44">
        <f t="shared" si="47"/>
        <v>0</v>
      </c>
      <c r="X16" s="45">
        <f t="shared" si="48"/>
        <v>0</v>
      </c>
      <c r="Y16" s="46" t="s">
        <v>0</v>
      </c>
      <c r="Z16" s="39">
        <v>1</v>
      </c>
      <c r="AA16" s="47">
        <f t="shared" si="49"/>
        <v>0</v>
      </c>
      <c r="AB16" s="39">
        <v>1</v>
      </c>
      <c r="AC16" s="47">
        <f t="shared" si="50"/>
        <v>0</v>
      </c>
      <c r="AD16" s="39">
        <v>1</v>
      </c>
      <c r="AE16" s="47">
        <f t="shared" si="51"/>
        <v>0</v>
      </c>
      <c r="AF16" s="62"/>
      <c r="AG16" s="49">
        <f t="shared" si="52"/>
        <v>0</v>
      </c>
      <c r="AH16" s="50">
        <f t="shared" si="53"/>
        <v>0</v>
      </c>
      <c r="AI16" s="62"/>
      <c r="AJ16" s="49">
        <f t="shared" si="54"/>
        <v>0</v>
      </c>
      <c r="AK16" s="50">
        <f t="shared" si="55"/>
        <v>0</v>
      </c>
      <c r="AL16" s="62"/>
      <c r="AM16" s="49">
        <f t="shared" si="56"/>
        <v>0</v>
      </c>
      <c r="AN16" s="50">
        <f t="shared" si="57"/>
        <v>0</v>
      </c>
      <c r="AO16" s="62"/>
      <c r="AP16" s="49">
        <f t="shared" si="58"/>
        <v>0</v>
      </c>
      <c r="AQ16" s="50">
        <f t="shared" si="59"/>
        <v>0</v>
      </c>
      <c r="AR16" s="62"/>
      <c r="AS16" s="49">
        <f t="shared" si="60"/>
        <v>0</v>
      </c>
      <c r="AT16" s="50">
        <f t="shared" si="61"/>
        <v>0</v>
      </c>
      <c r="AU16" s="62"/>
      <c r="AV16" s="49">
        <f t="shared" si="62"/>
        <v>0</v>
      </c>
      <c r="AW16" s="50">
        <f t="shared" si="63"/>
        <v>0</v>
      </c>
      <c r="AX16" s="62"/>
      <c r="AY16" s="49">
        <f t="shared" si="64"/>
        <v>0</v>
      </c>
      <c r="AZ16" s="50">
        <f t="shared" si="65"/>
        <v>0</v>
      </c>
      <c r="BA16" s="51">
        <f t="shared" si="66"/>
        <v>0</v>
      </c>
    </row>
    <row r="17" spans="1:53">
      <c r="A17" s="32">
        <v>25</v>
      </c>
      <c r="B17" s="61"/>
      <c r="C17" s="33"/>
      <c r="D17" s="34"/>
      <c r="E17" s="35"/>
      <c r="F17" s="36"/>
      <c r="G17" s="127"/>
      <c r="H17" s="71"/>
      <c r="I17" s="73">
        <f>IF(H17=Tablas!$B$5,Tablas!$C$5,VLOOKUP(H17,Tablas!$B$5:$D$40,2,FALSE))</f>
        <v>1</v>
      </c>
      <c r="J17" s="70">
        <f>IF(I17=0,"",VLOOKUP(I17,Tablas!$C$5:$D$40,2,FALSE))</f>
        <v>0</v>
      </c>
      <c r="K17" s="37" t="str">
        <f t="shared" si="42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43"/>
        <v>0</v>
      </c>
      <c r="S17" s="39">
        <v>1</v>
      </c>
      <c r="T17" s="41">
        <f t="shared" si="44"/>
        <v>0</v>
      </c>
      <c r="U17" s="42">
        <f t="shared" si="45"/>
        <v>0</v>
      </c>
      <c r="V17" s="43">
        <f t="shared" si="46"/>
        <v>0</v>
      </c>
      <c r="W17" s="44">
        <f t="shared" si="47"/>
        <v>0</v>
      </c>
      <c r="X17" s="45">
        <f t="shared" si="48"/>
        <v>0</v>
      </c>
      <c r="Y17" s="46" t="s">
        <v>0</v>
      </c>
      <c r="Z17" s="39">
        <v>1</v>
      </c>
      <c r="AA17" s="47">
        <f t="shared" si="49"/>
        <v>0</v>
      </c>
      <c r="AB17" s="39">
        <v>1</v>
      </c>
      <c r="AC17" s="47">
        <f t="shared" si="50"/>
        <v>0</v>
      </c>
      <c r="AD17" s="39">
        <v>1</v>
      </c>
      <c r="AE17" s="47">
        <f t="shared" si="51"/>
        <v>0</v>
      </c>
      <c r="AF17" s="62"/>
      <c r="AG17" s="49">
        <f t="shared" si="52"/>
        <v>0</v>
      </c>
      <c r="AH17" s="50">
        <f t="shared" si="53"/>
        <v>0</v>
      </c>
      <c r="AI17" s="62"/>
      <c r="AJ17" s="49">
        <f t="shared" si="54"/>
        <v>0</v>
      </c>
      <c r="AK17" s="50">
        <f t="shared" si="55"/>
        <v>0</v>
      </c>
      <c r="AL17" s="62"/>
      <c r="AM17" s="49">
        <f t="shared" si="56"/>
        <v>0</v>
      </c>
      <c r="AN17" s="50">
        <f t="shared" si="57"/>
        <v>0</v>
      </c>
      <c r="AO17" s="62"/>
      <c r="AP17" s="49">
        <f t="shared" si="58"/>
        <v>0</v>
      </c>
      <c r="AQ17" s="50">
        <f t="shared" si="59"/>
        <v>0</v>
      </c>
      <c r="AR17" s="62"/>
      <c r="AS17" s="49">
        <f t="shared" si="60"/>
        <v>0</v>
      </c>
      <c r="AT17" s="50">
        <f t="shared" si="61"/>
        <v>0</v>
      </c>
      <c r="AU17" s="62"/>
      <c r="AV17" s="49">
        <f t="shared" si="62"/>
        <v>0</v>
      </c>
      <c r="AW17" s="50">
        <f t="shared" si="63"/>
        <v>0</v>
      </c>
      <c r="AX17" s="62"/>
      <c r="AY17" s="49">
        <f t="shared" si="64"/>
        <v>0</v>
      </c>
      <c r="AZ17" s="50">
        <f t="shared" si="65"/>
        <v>0</v>
      </c>
      <c r="BA17" s="51">
        <f t="shared" si="66"/>
        <v>0</v>
      </c>
    </row>
    <row r="18" spans="1:53">
      <c r="A18" s="32">
        <v>25</v>
      </c>
      <c r="B18" s="61"/>
      <c r="C18" s="33"/>
      <c r="D18" s="34"/>
      <c r="E18" s="35"/>
      <c r="F18" s="36"/>
      <c r="G18" s="127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si="42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43"/>
        <v>0</v>
      </c>
      <c r="S18" s="39">
        <v>1</v>
      </c>
      <c r="T18" s="41">
        <f t="shared" si="44"/>
        <v>0</v>
      </c>
      <c r="U18" s="42">
        <f t="shared" si="45"/>
        <v>0</v>
      </c>
      <c r="V18" s="43">
        <f t="shared" si="46"/>
        <v>0</v>
      </c>
      <c r="W18" s="44">
        <f t="shared" si="47"/>
        <v>0</v>
      </c>
      <c r="X18" s="45">
        <f t="shared" si="48"/>
        <v>0</v>
      </c>
      <c r="Y18" s="46" t="s">
        <v>0</v>
      </c>
      <c r="Z18" s="39">
        <v>1</v>
      </c>
      <c r="AA18" s="47">
        <f t="shared" si="49"/>
        <v>0</v>
      </c>
      <c r="AB18" s="39">
        <v>1</v>
      </c>
      <c r="AC18" s="47">
        <f t="shared" si="50"/>
        <v>0</v>
      </c>
      <c r="AD18" s="39">
        <v>1</v>
      </c>
      <c r="AE18" s="47">
        <f t="shared" si="51"/>
        <v>0</v>
      </c>
      <c r="AF18" s="62"/>
      <c r="AG18" s="49">
        <f t="shared" si="52"/>
        <v>0</v>
      </c>
      <c r="AH18" s="50">
        <f t="shared" si="53"/>
        <v>0</v>
      </c>
      <c r="AI18" s="62"/>
      <c r="AJ18" s="49">
        <f t="shared" si="54"/>
        <v>0</v>
      </c>
      <c r="AK18" s="50">
        <f t="shared" si="55"/>
        <v>0</v>
      </c>
      <c r="AL18" s="62"/>
      <c r="AM18" s="49">
        <f t="shared" si="56"/>
        <v>0</v>
      </c>
      <c r="AN18" s="50">
        <f t="shared" si="57"/>
        <v>0</v>
      </c>
      <c r="AO18" s="62"/>
      <c r="AP18" s="49">
        <f t="shared" si="58"/>
        <v>0</v>
      </c>
      <c r="AQ18" s="50">
        <f t="shared" si="59"/>
        <v>0</v>
      </c>
      <c r="AR18" s="62"/>
      <c r="AS18" s="49">
        <f t="shared" si="60"/>
        <v>0</v>
      </c>
      <c r="AT18" s="50">
        <f t="shared" si="61"/>
        <v>0</v>
      </c>
      <c r="AU18" s="62"/>
      <c r="AV18" s="49">
        <f t="shared" si="62"/>
        <v>0</v>
      </c>
      <c r="AW18" s="50">
        <f t="shared" si="63"/>
        <v>0</v>
      </c>
      <c r="AX18" s="62"/>
      <c r="AY18" s="49">
        <f t="shared" si="64"/>
        <v>0</v>
      </c>
      <c r="AZ18" s="50">
        <f t="shared" si="65"/>
        <v>0</v>
      </c>
      <c r="BA18" s="51">
        <f t="shared" si="66"/>
        <v>0</v>
      </c>
    </row>
    <row r="19" spans="1:53">
      <c r="A19" s="32">
        <v>25</v>
      </c>
      <c r="B19" s="61"/>
      <c r="C19" s="33"/>
      <c r="D19" s="34"/>
      <c r="E19" s="35"/>
      <c r="F19" s="36"/>
      <c r="G19" s="127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42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43"/>
        <v>0</v>
      </c>
      <c r="S19" s="39">
        <v>1</v>
      </c>
      <c r="T19" s="41">
        <f t="shared" si="44"/>
        <v>0</v>
      </c>
      <c r="U19" s="42">
        <f t="shared" si="45"/>
        <v>0</v>
      </c>
      <c r="V19" s="43">
        <f t="shared" si="46"/>
        <v>0</v>
      </c>
      <c r="W19" s="44">
        <f t="shared" si="47"/>
        <v>0</v>
      </c>
      <c r="X19" s="45">
        <f t="shared" si="48"/>
        <v>0</v>
      </c>
      <c r="Y19" s="46" t="s">
        <v>0</v>
      </c>
      <c r="Z19" s="39">
        <v>1</v>
      </c>
      <c r="AA19" s="47">
        <f t="shared" si="49"/>
        <v>0</v>
      </c>
      <c r="AB19" s="39">
        <v>1</v>
      </c>
      <c r="AC19" s="47">
        <f t="shared" si="50"/>
        <v>0</v>
      </c>
      <c r="AD19" s="39">
        <v>1</v>
      </c>
      <c r="AE19" s="47">
        <f t="shared" si="51"/>
        <v>0</v>
      </c>
      <c r="AF19" s="62"/>
      <c r="AG19" s="49">
        <f t="shared" si="52"/>
        <v>0</v>
      </c>
      <c r="AH19" s="50">
        <f t="shared" si="53"/>
        <v>0</v>
      </c>
      <c r="AI19" s="62"/>
      <c r="AJ19" s="49">
        <f t="shared" si="54"/>
        <v>0</v>
      </c>
      <c r="AK19" s="50">
        <f t="shared" si="55"/>
        <v>0</v>
      </c>
      <c r="AL19" s="62"/>
      <c r="AM19" s="49">
        <f t="shared" si="56"/>
        <v>0</v>
      </c>
      <c r="AN19" s="50">
        <f t="shared" si="57"/>
        <v>0</v>
      </c>
      <c r="AO19" s="62"/>
      <c r="AP19" s="49">
        <f t="shared" si="58"/>
        <v>0</v>
      </c>
      <c r="AQ19" s="50">
        <f t="shared" si="59"/>
        <v>0</v>
      </c>
      <c r="AR19" s="62"/>
      <c r="AS19" s="49">
        <f t="shared" si="60"/>
        <v>0</v>
      </c>
      <c r="AT19" s="50">
        <f t="shared" si="61"/>
        <v>0</v>
      </c>
      <c r="AU19" s="62"/>
      <c r="AV19" s="49">
        <f t="shared" si="62"/>
        <v>0</v>
      </c>
      <c r="AW19" s="50">
        <f t="shared" si="63"/>
        <v>0</v>
      </c>
      <c r="AX19" s="62"/>
      <c r="AY19" s="49">
        <f t="shared" si="64"/>
        <v>0</v>
      </c>
      <c r="AZ19" s="50">
        <f t="shared" si="65"/>
        <v>0</v>
      </c>
      <c r="BA19" s="51">
        <f t="shared" si="66"/>
        <v>0</v>
      </c>
    </row>
    <row r="20" spans="1:53">
      <c r="A20" s="32">
        <v>25</v>
      </c>
      <c r="B20" s="61"/>
      <c r="C20" s="33"/>
      <c r="D20" s="34"/>
      <c r="E20" s="35"/>
      <c r="F20" s="36"/>
      <c r="G20" s="127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42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43"/>
        <v>0</v>
      </c>
      <c r="S20" s="39">
        <v>1</v>
      </c>
      <c r="T20" s="41">
        <f t="shared" si="44"/>
        <v>0</v>
      </c>
      <c r="U20" s="42">
        <f t="shared" si="45"/>
        <v>0</v>
      </c>
      <c r="V20" s="43">
        <f t="shared" si="46"/>
        <v>0</v>
      </c>
      <c r="W20" s="44">
        <f t="shared" si="47"/>
        <v>0</v>
      </c>
      <c r="X20" s="45">
        <f t="shared" si="48"/>
        <v>0</v>
      </c>
      <c r="Y20" s="46" t="s">
        <v>0</v>
      </c>
      <c r="Z20" s="39">
        <v>1</v>
      </c>
      <c r="AA20" s="47">
        <f t="shared" si="49"/>
        <v>0</v>
      </c>
      <c r="AB20" s="39">
        <v>1</v>
      </c>
      <c r="AC20" s="47">
        <f t="shared" si="50"/>
        <v>0</v>
      </c>
      <c r="AD20" s="39">
        <v>1</v>
      </c>
      <c r="AE20" s="47">
        <f t="shared" si="51"/>
        <v>0</v>
      </c>
      <c r="AF20" s="62"/>
      <c r="AG20" s="49">
        <f t="shared" si="52"/>
        <v>0</v>
      </c>
      <c r="AH20" s="50">
        <f t="shared" si="53"/>
        <v>0</v>
      </c>
      <c r="AI20" s="62"/>
      <c r="AJ20" s="49">
        <f t="shared" si="54"/>
        <v>0</v>
      </c>
      <c r="AK20" s="50">
        <f t="shared" si="55"/>
        <v>0</v>
      </c>
      <c r="AL20" s="62"/>
      <c r="AM20" s="49">
        <f t="shared" si="56"/>
        <v>0</v>
      </c>
      <c r="AN20" s="50">
        <f t="shared" si="57"/>
        <v>0</v>
      </c>
      <c r="AO20" s="62"/>
      <c r="AP20" s="49">
        <f t="shared" si="58"/>
        <v>0</v>
      </c>
      <c r="AQ20" s="50">
        <f t="shared" si="59"/>
        <v>0</v>
      </c>
      <c r="AR20" s="62"/>
      <c r="AS20" s="49">
        <f t="shared" si="60"/>
        <v>0</v>
      </c>
      <c r="AT20" s="50">
        <f t="shared" si="61"/>
        <v>0</v>
      </c>
      <c r="AU20" s="62"/>
      <c r="AV20" s="49">
        <f t="shared" si="62"/>
        <v>0</v>
      </c>
      <c r="AW20" s="50">
        <f t="shared" si="63"/>
        <v>0</v>
      </c>
      <c r="AX20" s="62"/>
      <c r="AY20" s="49">
        <f t="shared" si="64"/>
        <v>0</v>
      </c>
      <c r="AZ20" s="50">
        <f t="shared" si="65"/>
        <v>0</v>
      </c>
      <c r="BA20" s="51">
        <f t="shared" si="66"/>
        <v>0</v>
      </c>
    </row>
    <row r="21" spans="1:53">
      <c r="A21" s="32">
        <v>25</v>
      </c>
      <c r="B21" s="61"/>
      <c r="C21" s="33"/>
      <c r="D21" s="34"/>
      <c r="E21" s="35"/>
      <c r="F21" s="36"/>
      <c r="G21" s="127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42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43"/>
        <v>0</v>
      </c>
      <c r="S21" s="39">
        <v>1</v>
      </c>
      <c r="T21" s="41">
        <f t="shared" si="44"/>
        <v>0</v>
      </c>
      <c r="U21" s="42">
        <f t="shared" si="45"/>
        <v>0</v>
      </c>
      <c r="V21" s="43">
        <f t="shared" si="46"/>
        <v>0</v>
      </c>
      <c r="W21" s="44">
        <f t="shared" si="47"/>
        <v>0</v>
      </c>
      <c r="X21" s="45">
        <f t="shared" si="48"/>
        <v>0</v>
      </c>
      <c r="Y21" s="46" t="s">
        <v>0</v>
      </c>
      <c r="Z21" s="39">
        <v>1</v>
      </c>
      <c r="AA21" s="47">
        <f t="shared" si="49"/>
        <v>0</v>
      </c>
      <c r="AB21" s="39">
        <v>1</v>
      </c>
      <c r="AC21" s="47">
        <f t="shared" si="50"/>
        <v>0</v>
      </c>
      <c r="AD21" s="39">
        <v>1</v>
      </c>
      <c r="AE21" s="47">
        <f t="shared" si="51"/>
        <v>0</v>
      </c>
      <c r="AF21" s="62"/>
      <c r="AG21" s="49">
        <f t="shared" si="52"/>
        <v>0</v>
      </c>
      <c r="AH21" s="50">
        <f t="shared" si="53"/>
        <v>0</v>
      </c>
      <c r="AI21" s="62"/>
      <c r="AJ21" s="49">
        <f t="shared" si="54"/>
        <v>0</v>
      </c>
      <c r="AK21" s="50">
        <f t="shared" si="55"/>
        <v>0</v>
      </c>
      <c r="AL21" s="62"/>
      <c r="AM21" s="49">
        <f t="shared" si="56"/>
        <v>0</v>
      </c>
      <c r="AN21" s="50">
        <f t="shared" si="57"/>
        <v>0</v>
      </c>
      <c r="AO21" s="62"/>
      <c r="AP21" s="49">
        <f t="shared" si="58"/>
        <v>0</v>
      </c>
      <c r="AQ21" s="50">
        <f t="shared" si="59"/>
        <v>0</v>
      </c>
      <c r="AR21" s="62"/>
      <c r="AS21" s="49">
        <f t="shared" si="60"/>
        <v>0</v>
      </c>
      <c r="AT21" s="50">
        <f t="shared" si="61"/>
        <v>0</v>
      </c>
      <c r="AU21" s="62"/>
      <c r="AV21" s="49">
        <f t="shared" si="62"/>
        <v>0</v>
      </c>
      <c r="AW21" s="50">
        <f t="shared" si="63"/>
        <v>0</v>
      </c>
      <c r="AX21" s="62"/>
      <c r="AY21" s="49">
        <f t="shared" si="64"/>
        <v>0</v>
      </c>
      <c r="AZ21" s="50">
        <f t="shared" si="65"/>
        <v>0</v>
      </c>
      <c r="BA21" s="51">
        <f t="shared" si="66"/>
        <v>0</v>
      </c>
    </row>
    <row r="22" spans="1:53">
      <c r="A22" s="32">
        <v>25</v>
      </c>
      <c r="B22" s="61"/>
      <c r="C22" s="33"/>
      <c r="D22" s="34"/>
      <c r="E22" s="35"/>
      <c r="F22" s="36"/>
      <c r="G22" s="127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42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43"/>
        <v>0</v>
      </c>
      <c r="S22" s="39">
        <v>1</v>
      </c>
      <c r="T22" s="41">
        <f t="shared" si="44"/>
        <v>0</v>
      </c>
      <c r="U22" s="42">
        <f t="shared" si="45"/>
        <v>0</v>
      </c>
      <c r="V22" s="43">
        <f t="shared" si="46"/>
        <v>0</v>
      </c>
      <c r="W22" s="44">
        <f t="shared" si="47"/>
        <v>0</v>
      </c>
      <c r="X22" s="45">
        <f t="shared" si="48"/>
        <v>0</v>
      </c>
      <c r="Y22" s="46" t="s">
        <v>0</v>
      </c>
      <c r="Z22" s="39">
        <v>1</v>
      </c>
      <c r="AA22" s="47">
        <f t="shared" si="49"/>
        <v>0</v>
      </c>
      <c r="AB22" s="39">
        <v>1</v>
      </c>
      <c r="AC22" s="47">
        <f t="shared" si="50"/>
        <v>0</v>
      </c>
      <c r="AD22" s="39">
        <v>1</v>
      </c>
      <c r="AE22" s="47">
        <f t="shared" si="51"/>
        <v>0</v>
      </c>
      <c r="AF22" s="62"/>
      <c r="AG22" s="49">
        <f t="shared" si="52"/>
        <v>0</v>
      </c>
      <c r="AH22" s="50">
        <f t="shared" si="53"/>
        <v>0</v>
      </c>
      <c r="AI22" s="62"/>
      <c r="AJ22" s="49">
        <f t="shared" si="54"/>
        <v>0</v>
      </c>
      <c r="AK22" s="50">
        <f t="shared" si="55"/>
        <v>0</v>
      </c>
      <c r="AL22" s="62"/>
      <c r="AM22" s="49">
        <f t="shared" si="56"/>
        <v>0</v>
      </c>
      <c r="AN22" s="50">
        <f t="shared" si="57"/>
        <v>0</v>
      </c>
      <c r="AO22" s="62"/>
      <c r="AP22" s="49">
        <f t="shared" si="58"/>
        <v>0</v>
      </c>
      <c r="AQ22" s="50">
        <f t="shared" si="59"/>
        <v>0</v>
      </c>
      <c r="AR22" s="62"/>
      <c r="AS22" s="49">
        <f t="shared" si="60"/>
        <v>0</v>
      </c>
      <c r="AT22" s="50">
        <f t="shared" si="61"/>
        <v>0</v>
      </c>
      <c r="AU22" s="62"/>
      <c r="AV22" s="49">
        <f t="shared" si="62"/>
        <v>0</v>
      </c>
      <c r="AW22" s="50">
        <f t="shared" si="63"/>
        <v>0</v>
      </c>
      <c r="AX22" s="62"/>
      <c r="AY22" s="49">
        <f t="shared" si="64"/>
        <v>0</v>
      </c>
      <c r="AZ22" s="50">
        <f t="shared" si="65"/>
        <v>0</v>
      </c>
      <c r="BA22" s="51">
        <f t="shared" si="66"/>
        <v>0</v>
      </c>
    </row>
    <row r="23" spans="1:53">
      <c r="A23" s="32">
        <v>25</v>
      </c>
      <c r="B23" s="61"/>
      <c r="C23" s="33"/>
      <c r="D23" s="34"/>
      <c r="E23" s="35"/>
      <c r="F23" s="36"/>
      <c r="G23" s="127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42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43"/>
        <v>0</v>
      </c>
      <c r="S23" s="39">
        <v>1</v>
      </c>
      <c r="T23" s="41">
        <f t="shared" si="44"/>
        <v>0</v>
      </c>
      <c r="U23" s="42">
        <f t="shared" si="45"/>
        <v>0</v>
      </c>
      <c r="V23" s="43">
        <f t="shared" si="46"/>
        <v>0</v>
      </c>
      <c r="W23" s="44">
        <f t="shared" si="47"/>
        <v>0</v>
      </c>
      <c r="X23" s="45">
        <f t="shared" si="48"/>
        <v>0</v>
      </c>
      <c r="Y23" s="46" t="s">
        <v>0</v>
      </c>
      <c r="Z23" s="39">
        <v>1</v>
      </c>
      <c r="AA23" s="47">
        <f t="shared" si="49"/>
        <v>0</v>
      </c>
      <c r="AB23" s="39">
        <v>1</v>
      </c>
      <c r="AC23" s="47">
        <f t="shared" si="50"/>
        <v>0</v>
      </c>
      <c r="AD23" s="39">
        <v>1</v>
      </c>
      <c r="AE23" s="47">
        <f t="shared" si="51"/>
        <v>0</v>
      </c>
      <c r="AF23" s="62"/>
      <c r="AG23" s="49">
        <f t="shared" si="52"/>
        <v>0</v>
      </c>
      <c r="AH23" s="50">
        <f t="shared" si="53"/>
        <v>0</v>
      </c>
      <c r="AI23" s="62"/>
      <c r="AJ23" s="49">
        <f t="shared" si="54"/>
        <v>0</v>
      </c>
      <c r="AK23" s="50">
        <f t="shared" si="55"/>
        <v>0</v>
      </c>
      <c r="AL23" s="62"/>
      <c r="AM23" s="49">
        <f t="shared" si="56"/>
        <v>0</v>
      </c>
      <c r="AN23" s="50">
        <f t="shared" si="57"/>
        <v>0</v>
      </c>
      <c r="AO23" s="62"/>
      <c r="AP23" s="49">
        <f t="shared" si="58"/>
        <v>0</v>
      </c>
      <c r="AQ23" s="50">
        <f t="shared" si="59"/>
        <v>0</v>
      </c>
      <c r="AR23" s="62"/>
      <c r="AS23" s="49">
        <f t="shared" si="60"/>
        <v>0</v>
      </c>
      <c r="AT23" s="50">
        <f t="shared" si="61"/>
        <v>0</v>
      </c>
      <c r="AU23" s="62"/>
      <c r="AV23" s="49">
        <f t="shared" si="62"/>
        <v>0</v>
      </c>
      <c r="AW23" s="50">
        <f t="shared" si="63"/>
        <v>0</v>
      </c>
      <c r="AX23" s="62"/>
      <c r="AY23" s="49">
        <f t="shared" si="64"/>
        <v>0</v>
      </c>
      <c r="AZ23" s="50">
        <f t="shared" si="65"/>
        <v>0</v>
      </c>
      <c r="BA23" s="51">
        <f t="shared" si="66"/>
        <v>0</v>
      </c>
    </row>
    <row r="24" spans="1:53">
      <c r="A24" s="32">
        <v>25</v>
      </c>
      <c r="B24" s="61"/>
      <c r="C24" s="33"/>
      <c r="D24" s="34"/>
      <c r="E24" s="35"/>
      <c r="F24" s="36"/>
      <c r="G24" s="127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42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43"/>
        <v>0</v>
      </c>
      <c r="S24" s="39">
        <v>1</v>
      </c>
      <c r="T24" s="41">
        <f t="shared" si="44"/>
        <v>0</v>
      </c>
      <c r="U24" s="42">
        <f t="shared" si="45"/>
        <v>0</v>
      </c>
      <c r="V24" s="43">
        <f t="shared" si="46"/>
        <v>0</v>
      </c>
      <c r="W24" s="44">
        <f t="shared" si="47"/>
        <v>0</v>
      </c>
      <c r="X24" s="45">
        <f t="shared" si="48"/>
        <v>0</v>
      </c>
      <c r="Y24" s="46" t="s">
        <v>0</v>
      </c>
      <c r="Z24" s="39">
        <v>1</v>
      </c>
      <c r="AA24" s="47">
        <f t="shared" si="49"/>
        <v>0</v>
      </c>
      <c r="AB24" s="39">
        <v>1</v>
      </c>
      <c r="AC24" s="47">
        <f t="shared" si="50"/>
        <v>0</v>
      </c>
      <c r="AD24" s="39">
        <v>1</v>
      </c>
      <c r="AE24" s="47">
        <f t="shared" si="51"/>
        <v>0</v>
      </c>
      <c r="AF24" s="62"/>
      <c r="AG24" s="49">
        <f t="shared" si="52"/>
        <v>0</v>
      </c>
      <c r="AH24" s="50">
        <f t="shared" si="53"/>
        <v>0</v>
      </c>
      <c r="AI24" s="62"/>
      <c r="AJ24" s="49">
        <f t="shared" si="54"/>
        <v>0</v>
      </c>
      <c r="AK24" s="50">
        <f t="shared" si="55"/>
        <v>0</v>
      </c>
      <c r="AL24" s="62"/>
      <c r="AM24" s="49">
        <f t="shared" si="56"/>
        <v>0</v>
      </c>
      <c r="AN24" s="50">
        <f t="shared" si="57"/>
        <v>0</v>
      </c>
      <c r="AO24" s="62"/>
      <c r="AP24" s="49">
        <f t="shared" si="58"/>
        <v>0</v>
      </c>
      <c r="AQ24" s="50">
        <f t="shared" si="59"/>
        <v>0</v>
      </c>
      <c r="AR24" s="62"/>
      <c r="AS24" s="49">
        <f t="shared" si="60"/>
        <v>0</v>
      </c>
      <c r="AT24" s="50">
        <f t="shared" si="61"/>
        <v>0</v>
      </c>
      <c r="AU24" s="62"/>
      <c r="AV24" s="49">
        <f t="shared" si="62"/>
        <v>0</v>
      </c>
      <c r="AW24" s="50">
        <f t="shared" si="63"/>
        <v>0</v>
      </c>
      <c r="AX24" s="62"/>
      <c r="AY24" s="49">
        <f t="shared" si="64"/>
        <v>0</v>
      </c>
      <c r="AZ24" s="50">
        <f t="shared" si="65"/>
        <v>0</v>
      </c>
      <c r="BA24" s="51">
        <f t="shared" si="66"/>
        <v>0</v>
      </c>
    </row>
    <row r="25" spans="1:53">
      <c r="A25" s="32">
        <v>25</v>
      </c>
      <c r="B25" s="61"/>
      <c r="C25" s="33"/>
      <c r="D25" s="34"/>
      <c r="E25" s="35"/>
      <c r="F25" s="36"/>
      <c r="G25" s="127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42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43"/>
        <v>0</v>
      </c>
      <c r="S25" s="39">
        <v>1</v>
      </c>
      <c r="T25" s="41">
        <f t="shared" si="44"/>
        <v>0</v>
      </c>
      <c r="U25" s="42">
        <f t="shared" si="45"/>
        <v>0</v>
      </c>
      <c r="V25" s="43">
        <f t="shared" si="46"/>
        <v>0</v>
      </c>
      <c r="W25" s="44">
        <f t="shared" si="47"/>
        <v>0</v>
      </c>
      <c r="X25" s="45">
        <f t="shared" si="48"/>
        <v>0</v>
      </c>
      <c r="Y25" s="46" t="s">
        <v>0</v>
      </c>
      <c r="Z25" s="39">
        <v>1</v>
      </c>
      <c r="AA25" s="47">
        <f t="shared" si="49"/>
        <v>0</v>
      </c>
      <c r="AB25" s="39">
        <v>1</v>
      </c>
      <c r="AC25" s="47">
        <f t="shared" si="50"/>
        <v>0</v>
      </c>
      <c r="AD25" s="39">
        <v>1</v>
      </c>
      <c r="AE25" s="47">
        <f t="shared" si="51"/>
        <v>0</v>
      </c>
      <c r="AF25" s="62"/>
      <c r="AG25" s="49">
        <f t="shared" si="52"/>
        <v>0</v>
      </c>
      <c r="AH25" s="50">
        <f t="shared" si="53"/>
        <v>0</v>
      </c>
      <c r="AI25" s="62"/>
      <c r="AJ25" s="49">
        <f t="shared" si="54"/>
        <v>0</v>
      </c>
      <c r="AK25" s="50">
        <f t="shared" si="55"/>
        <v>0</v>
      </c>
      <c r="AL25" s="62"/>
      <c r="AM25" s="49">
        <f t="shared" si="56"/>
        <v>0</v>
      </c>
      <c r="AN25" s="50">
        <f t="shared" si="57"/>
        <v>0</v>
      </c>
      <c r="AO25" s="62"/>
      <c r="AP25" s="49">
        <f t="shared" si="58"/>
        <v>0</v>
      </c>
      <c r="AQ25" s="50">
        <f t="shared" si="59"/>
        <v>0</v>
      </c>
      <c r="AR25" s="62"/>
      <c r="AS25" s="49">
        <f t="shared" si="60"/>
        <v>0</v>
      </c>
      <c r="AT25" s="50">
        <f t="shared" si="61"/>
        <v>0</v>
      </c>
      <c r="AU25" s="62"/>
      <c r="AV25" s="49">
        <f t="shared" si="62"/>
        <v>0</v>
      </c>
      <c r="AW25" s="50">
        <f t="shared" si="63"/>
        <v>0</v>
      </c>
      <c r="AX25" s="62"/>
      <c r="AY25" s="49">
        <f t="shared" si="64"/>
        <v>0</v>
      </c>
      <c r="AZ25" s="50">
        <f t="shared" si="65"/>
        <v>0</v>
      </c>
      <c r="BA25" s="51">
        <f t="shared" si="66"/>
        <v>0</v>
      </c>
    </row>
    <row r="26" spans="1:53">
      <c r="A26" s="32">
        <v>25</v>
      </c>
      <c r="B26" s="61"/>
      <c r="C26" s="33"/>
      <c r="D26" s="34"/>
      <c r="E26" s="35"/>
      <c r="F26" s="36"/>
      <c r="G26" s="127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42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43"/>
        <v>0</v>
      </c>
      <c r="S26" s="39">
        <v>1</v>
      </c>
      <c r="T26" s="41">
        <f t="shared" si="44"/>
        <v>0</v>
      </c>
      <c r="U26" s="42">
        <f t="shared" si="45"/>
        <v>0</v>
      </c>
      <c r="V26" s="43">
        <f t="shared" si="46"/>
        <v>0</v>
      </c>
      <c r="W26" s="44">
        <f t="shared" si="47"/>
        <v>0</v>
      </c>
      <c r="X26" s="45">
        <f t="shared" si="48"/>
        <v>0</v>
      </c>
      <c r="Y26" s="46" t="s">
        <v>0</v>
      </c>
      <c r="Z26" s="39">
        <v>1</v>
      </c>
      <c r="AA26" s="47">
        <f t="shared" si="49"/>
        <v>0</v>
      </c>
      <c r="AB26" s="39">
        <v>1</v>
      </c>
      <c r="AC26" s="47">
        <f t="shared" si="50"/>
        <v>0</v>
      </c>
      <c r="AD26" s="39">
        <v>1</v>
      </c>
      <c r="AE26" s="47">
        <f t="shared" si="51"/>
        <v>0</v>
      </c>
      <c r="AF26" s="62"/>
      <c r="AG26" s="49">
        <f t="shared" si="52"/>
        <v>0</v>
      </c>
      <c r="AH26" s="50">
        <f t="shared" si="53"/>
        <v>0</v>
      </c>
      <c r="AI26" s="62"/>
      <c r="AJ26" s="49">
        <f t="shared" si="54"/>
        <v>0</v>
      </c>
      <c r="AK26" s="50">
        <f t="shared" si="55"/>
        <v>0</v>
      </c>
      <c r="AL26" s="62"/>
      <c r="AM26" s="49">
        <f t="shared" si="56"/>
        <v>0</v>
      </c>
      <c r="AN26" s="50">
        <f t="shared" si="57"/>
        <v>0</v>
      </c>
      <c r="AO26" s="62"/>
      <c r="AP26" s="49">
        <f t="shared" si="58"/>
        <v>0</v>
      </c>
      <c r="AQ26" s="50">
        <f t="shared" si="59"/>
        <v>0</v>
      </c>
      <c r="AR26" s="62"/>
      <c r="AS26" s="49">
        <f t="shared" si="60"/>
        <v>0</v>
      </c>
      <c r="AT26" s="50">
        <f t="shared" si="61"/>
        <v>0</v>
      </c>
      <c r="AU26" s="62"/>
      <c r="AV26" s="49">
        <f t="shared" si="62"/>
        <v>0</v>
      </c>
      <c r="AW26" s="50">
        <f t="shared" si="63"/>
        <v>0</v>
      </c>
      <c r="AX26" s="62"/>
      <c r="AY26" s="49">
        <f t="shared" si="64"/>
        <v>0</v>
      </c>
      <c r="AZ26" s="50">
        <f t="shared" si="65"/>
        <v>0</v>
      </c>
      <c r="BA26" s="51">
        <f t="shared" si="66"/>
        <v>0</v>
      </c>
    </row>
    <row r="27" spans="1:53">
      <c r="A27" s="32">
        <v>25</v>
      </c>
      <c r="B27" s="61"/>
      <c r="C27" s="33"/>
      <c r="D27" s="34"/>
      <c r="E27" s="35"/>
      <c r="F27" s="36"/>
      <c r="G27" s="127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si="42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43"/>
        <v>0</v>
      </c>
      <c r="S27" s="39">
        <v>1</v>
      </c>
      <c r="T27" s="41">
        <f t="shared" si="44"/>
        <v>0</v>
      </c>
      <c r="U27" s="42">
        <f t="shared" si="45"/>
        <v>0</v>
      </c>
      <c r="V27" s="43">
        <f t="shared" si="46"/>
        <v>0</v>
      </c>
      <c r="W27" s="44">
        <f t="shared" si="47"/>
        <v>0</v>
      </c>
      <c r="X27" s="45">
        <f t="shared" si="48"/>
        <v>0</v>
      </c>
      <c r="Y27" s="46" t="s">
        <v>0</v>
      </c>
      <c r="Z27" s="39">
        <v>1</v>
      </c>
      <c r="AA27" s="47">
        <f t="shared" si="49"/>
        <v>0</v>
      </c>
      <c r="AB27" s="39">
        <v>1</v>
      </c>
      <c r="AC27" s="47">
        <f t="shared" si="50"/>
        <v>0</v>
      </c>
      <c r="AD27" s="39">
        <v>1</v>
      </c>
      <c r="AE27" s="47">
        <f t="shared" si="51"/>
        <v>0</v>
      </c>
      <c r="AF27" s="62"/>
      <c r="AG27" s="49">
        <f t="shared" si="52"/>
        <v>0</v>
      </c>
      <c r="AH27" s="50">
        <f t="shared" si="53"/>
        <v>0</v>
      </c>
      <c r="AI27" s="62"/>
      <c r="AJ27" s="49">
        <f t="shared" si="54"/>
        <v>0</v>
      </c>
      <c r="AK27" s="50">
        <f t="shared" si="55"/>
        <v>0</v>
      </c>
      <c r="AL27" s="62"/>
      <c r="AM27" s="49">
        <f t="shared" si="56"/>
        <v>0</v>
      </c>
      <c r="AN27" s="50">
        <f t="shared" si="57"/>
        <v>0</v>
      </c>
      <c r="AO27" s="62"/>
      <c r="AP27" s="49">
        <f t="shared" si="58"/>
        <v>0</v>
      </c>
      <c r="AQ27" s="50">
        <f t="shared" si="59"/>
        <v>0</v>
      </c>
      <c r="AR27" s="62"/>
      <c r="AS27" s="49">
        <f t="shared" si="60"/>
        <v>0</v>
      </c>
      <c r="AT27" s="50">
        <f t="shared" si="61"/>
        <v>0</v>
      </c>
      <c r="AU27" s="62"/>
      <c r="AV27" s="49">
        <f t="shared" si="62"/>
        <v>0</v>
      </c>
      <c r="AW27" s="50">
        <f t="shared" si="63"/>
        <v>0</v>
      </c>
      <c r="AX27" s="62"/>
      <c r="AY27" s="49">
        <f t="shared" si="64"/>
        <v>0</v>
      </c>
      <c r="AZ27" s="50">
        <f t="shared" si="65"/>
        <v>0</v>
      </c>
      <c r="BA27" s="51">
        <f t="shared" si="66"/>
        <v>0</v>
      </c>
    </row>
    <row r="28" spans="1:53">
      <c r="A28" s="32">
        <v>25</v>
      </c>
      <c r="B28" s="61"/>
      <c r="C28" s="33"/>
      <c r="D28" s="34"/>
      <c r="E28" s="35"/>
      <c r="F28" s="36"/>
      <c r="G28" s="127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42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43"/>
        <v>0</v>
      </c>
      <c r="S28" s="39">
        <v>1</v>
      </c>
      <c r="T28" s="41">
        <f t="shared" si="44"/>
        <v>0</v>
      </c>
      <c r="U28" s="42">
        <f t="shared" si="45"/>
        <v>0</v>
      </c>
      <c r="V28" s="43">
        <f t="shared" si="46"/>
        <v>0</v>
      </c>
      <c r="W28" s="44">
        <f t="shared" si="47"/>
        <v>0</v>
      </c>
      <c r="X28" s="45">
        <f t="shared" si="48"/>
        <v>0</v>
      </c>
      <c r="Y28" s="46" t="s">
        <v>0</v>
      </c>
      <c r="Z28" s="39">
        <v>1</v>
      </c>
      <c r="AA28" s="47">
        <f t="shared" si="49"/>
        <v>0</v>
      </c>
      <c r="AB28" s="39">
        <v>1</v>
      </c>
      <c r="AC28" s="47">
        <f t="shared" si="50"/>
        <v>0</v>
      </c>
      <c r="AD28" s="39">
        <v>1</v>
      </c>
      <c r="AE28" s="47">
        <f t="shared" si="51"/>
        <v>0</v>
      </c>
      <c r="AF28" s="62"/>
      <c r="AG28" s="49">
        <f t="shared" si="52"/>
        <v>0</v>
      </c>
      <c r="AH28" s="50">
        <f t="shared" si="53"/>
        <v>0</v>
      </c>
      <c r="AI28" s="62"/>
      <c r="AJ28" s="49">
        <f t="shared" si="54"/>
        <v>0</v>
      </c>
      <c r="AK28" s="50">
        <f t="shared" si="55"/>
        <v>0</v>
      </c>
      <c r="AL28" s="62"/>
      <c r="AM28" s="49">
        <f t="shared" si="56"/>
        <v>0</v>
      </c>
      <c r="AN28" s="50">
        <f t="shared" si="57"/>
        <v>0</v>
      </c>
      <c r="AO28" s="62"/>
      <c r="AP28" s="49">
        <f t="shared" si="58"/>
        <v>0</v>
      </c>
      <c r="AQ28" s="50">
        <f t="shared" si="59"/>
        <v>0</v>
      </c>
      <c r="AR28" s="62"/>
      <c r="AS28" s="49">
        <f t="shared" si="60"/>
        <v>0</v>
      </c>
      <c r="AT28" s="50">
        <f t="shared" si="61"/>
        <v>0</v>
      </c>
      <c r="AU28" s="62"/>
      <c r="AV28" s="49">
        <f t="shared" si="62"/>
        <v>0</v>
      </c>
      <c r="AW28" s="50">
        <f t="shared" si="63"/>
        <v>0</v>
      </c>
      <c r="AX28" s="62"/>
      <c r="AY28" s="49">
        <f t="shared" si="64"/>
        <v>0</v>
      </c>
      <c r="AZ28" s="50">
        <f t="shared" si="65"/>
        <v>0</v>
      </c>
      <c r="BA28" s="51">
        <f t="shared" si="66"/>
        <v>0</v>
      </c>
    </row>
    <row r="29" spans="1:53" hidden="1">
      <c r="A29" s="32"/>
      <c r="B29" s="61"/>
      <c r="C29" s="33"/>
      <c r="D29" s="34"/>
      <c r="E29" s="35"/>
      <c r="F29" s="36"/>
      <c r="G29" s="127"/>
      <c r="H29" s="71" t="s">
        <v>90</v>
      </c>
      <c r="I29" s="73">
        <f>IF(H29=Tablas!$B$5,Tablas!$C$5,VLOOKUP(H29,Tablas!$B$5:$D$40,2,FALSE))</f>
        <v>19</v>
      </c>
      <c r="J29" s="70">
        <f>IF(I29=0,"",VLOOKUP(I29,Tablas!$C$5:$D$40,2,FALSE))</f>
        <v>21.72583333333333</v>
      </c>
      <c r="K29" s="37" t="str">
        <f t="shared" si="42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0.75</v>
      </c>
      <c r="R29" s="40">
        <f t="shared" si="43"/>
        <v>0</v>
      </c>
      <c r="S29" s="39">
        <v>0.75</v>
      </c>
      <c r="T29" s="41">
        <f t="shared" si="44"/>
        <v>0</v>
      </c>
      <c r="U29" s="42">
        <f t="shared" si="45"/>
        <v>0</v>
      </c>
      <c r="V29" s="43">
        <f t="shared" si="46"/>
        <v>0</v>
      </c>
      <c r="W29" s="44">
        <f t="shared" si="47"/>
        <v>0</v>
      </c>
      <c r="X29" s="45">
        <f t="shared" si="48"/>
        <v>5</v>
      </c>
      <c r="Y29" s="46" t="s">
        <v>0</v>
      </c>
      <c r="Z29" s="39">
        <v>1</v>
      </c>
      <c r="AA29" s="47">
        <f t="shared" si="49"/>
        <v>0</v>
      </c>
      <c r="AB29" s="39">
        <v>1</v>
      </c>
      <c r="AC29" s="47">
        <f t="shared" si="50"/>
        <v>0</v>
      </c>
      <c r="AD29" s="39">
        <v>1</v>
      </c>
      <c r="AE29" s="47">
        <f t="shared" si="51"/>
        <v>0</v>
      </c>
      <c r="AF29" s="62"/>
      <c r="AG29" s="49">
        <f t="shared" si="52"/>
        <v>0</v>
      </c>
      <c r="AH29" s="50">
        <f t="shared" si="53"/>
        <v>0</v>
      </c>
      <c r="AI29" s="62"/>
      <c r="AJ29" s="49">
        <f t="shared" si="54"/>
        <v>0</v>
      </c>
      <c r="AK29" s="50">
        <f t="shared" si="55"/>
        <v>0</v>
      </c>
      <c r="AL29" s="62"/>
      <c r="AM29" s="49">
        <f t="shared" si="56"/>
        <v>0</v>
      </c>
      <c r="AN29" s="50">
        <f t="shared" si="57"/>
        <v>0</v>
      </c>
      <c r="AO29" s="62"/>
      <c r="AP29" s="49">
        <f t="shared" si="58"/>
        <v>0</v>
      </c>
      <c r="AQ29" s="50">
        <f t="shared" si="59"/>
        <v>0</v>
      </c>
      <c r="AR29" s="62"/>
      <c r="AS29" s="49">
        <f t="shared" si="60"/>
        <v>0</v>
      </c>
      <c r="AT29" s="50">
        <f t="shared" si="61"/>
        <v>0</v>
      </c>
      <c r="AU29" s="62"/>
      <c r="AV29" s="49">
        <f t="shared" si="62"/>
        <v>0</v>
      </c>
      <c r="AW29" s="50">
        <f t="shared" si="63"/>
        <v>0</v>
      </c>
      <c r="AX29" s="62"/>
      <c r="AY29" s="49">
        <f t="shared" si="64"/>
        <v>0</v>
      </c>
      <c r="AZ29" s="50">
        <f t="shared" si="65"/>
        <v>0</v>
      </c>
      <c r="BA29" s="51">
        <f t="shared" si="66"/>
        <v>0</v>
      </c>
    </row>
    <row r="30" spans="1:53" hidden="1">
      <c r="A30" s="32"/>
      <c r="B30" s="61"/>
      <c r="C30" s="33"/>
      <c r="D30" s="34"/>
      <c r="E30" s="35"/>
      <c r="F30" s="36"/>
      <c r="G30" s="127"/>
      <c r="H30" s="71" t="s">
        <v>90</v>
      </c>
      <c r="I30" s="73">
        <f>IF(H30=Tablas!$B$5,Tablas!$C$5,VLOOKUP(H30,Tablas!$B$5:$D$40,2,FALSE))</f>
        <v>19</v>
      </c>
      <c r="J30" s="70">
        <f>IF(I30=0,"",VLOOKUP(I30,Tablas!$C$5:$D$40,2,FALSE))</f>
        <v>21.72583333333333</v>
      </c>
      <c r="K30" s="37" t="str">
        <f t="shared" si="42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0.75</v>
      </c>
      <c r="R30" s="40">
        <f t="shared" si="43"/>
        <v>0</v>
      </c>
      <c r="S30" s="39">
        <v>0.75</v>
      </c>
      <c r="T30" s="41">
        <f t="shared" si="44"/>
        <v>0</v>
      </c>
      <c r="U30" s="42">
        <f t="shared" si="45"/>
        <v>0</v>
      </c>
      <c r="V30" s="43">
        <f t="shared" si="46"/>
        <v>0</v>
      </c>
      <c r="W30" s="44">
        <f t="shared" si="47"/>
        <v>0</v>
      </c>
      <c r="X30" s="45">
        <f t="shared" si="48"/>
        <v>5</v>
      </c>
      <c r="Y30" s="46" t="s">
        <v>0</v>
      </c>
      <c r="Z30" s="39">
        <v>1</v>
      </c>
      <c r="AA30" s="47">
        <f t="shared" si="49"/>
        <v>0</v>
      </c>
      <c r="AB30" s="39">
        <v>1</v>
      </c>
      <c r="AC30" s="47">
        <f t="shared" si="50"/>
        <v>0</v>
      </c>
      <c r="AD30" s="39">
        <v>1</v>
      </c>
      <c r="AE30" s="47">
        <f t="shared" si="51"/>
        <v>0</v>
      </c>
      <c r="AF30" s="62"/>
      <c r="AG30" s="49">
        <f t="shared" si="52"/>
        <v>0</v>
      </c>
      <c r="AH30" s="50">
        <f t="shared" si="53"/>
        <v>0</v>
      </c>
      <c r="AI30" s="62"/>
      <c r="AJ30" s="49">
        <f t="shared" si="54"/>
        <v>0</v>
      </c>
      <c r="AK30" s="50">
        <f t="shared" si="55"/>
        <v>0</v>
      </c>
      <c r="AL30" s="62"/>
      <c r="AM30" s="49">
        <f t="shared" si="56"/>
        <v>0</v>
      </c>
      <c r="AN30" s="50">
        <f t="shared" si="57"/>
        <v>0</v>
      </c>
      <c r="AO30" s="62"/>
      <c r="AP30" s="49">
        <f t="shared" si="58"/>
        <v>0</v>
      </c>
      <c r="AQ30" s="50">
        <f t="shared" si="59"/>
        <v>0</v>
      </c>
      <c r="AR30" s="62"/>
      <c r="AS30" s="49">
        <f t="shared" si="60"/>
        <v>0</v>
      </c>
      <c r="AT30" s="50">
        <f t="shared" si="61"/>
        <v>0</v>
      </c>
      <c r="AU30" s="62"/>
      <c r="AV30" s="49">
        <f t="shared" si="62"/>
        <v>0</v>
      </c>
      <c r="AW30" s="50">
        <f t="shared" si="63"/>
        <v>0</v>
      </c>
      <c r="AX30" s="62"/>
      <c r="AY30" s="49">
        <f t="shared" si="64"/>
        <v>0</v>
      </c>
      <c r="AZ30" s="50">
        <f t="shared" si="65"/>
        <v>0</v>
      </c>
      <c r="BA30" s="51">
        <f t="shared" si="66"/>
        <v>0</v>
      </c>
    </row>
    <row r="31" spans="1:53" hidden="1">
      <c r="A31" s="32"/>
      <c r="B31" s="61"/>
      <c r="C31" s="33"/>
      <c r="D31" s="34"/>
      <c r="E31" s="35"/>
      <c r="F31" s="36"/>
      <c r="G31" s="127"/>
      <c r="H31" s="71" t="s">
        <v>90</v>
      </c>
      <c r="I31" s="73">
        <f>IF(H31=Tablas!$B$5,Tablas!$C$5,VLOOKUP(H31,Tablas!$B$5:$D$40,2,FALSE))</f>
        <v>19</v>
      </c>
      <c r="J31" s="70">
        <f>IF(I31=0,"",VLOOKUP(I31,Tablas!$C$5:$D$40,2,FALSE))</f>
        <v>21.72583333333333</v>
      </c>
      <c r="K31" s="37" t="str">
        <f t="shared" si="42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0.75</v>
      </c>
      <c r="R31" s="40">
        <f t="shared" si="43"/>
        <v>0</v>
      </c>
      <c r="S31" s="39">
        <v>0.75</v>
      </c>
      <c r="T31" s="41">
        <f t="shared" si="44"/>
        <v>0</v>
      </c>
      <c r="U31" s="42">
        <f t="shared" si="45"/>
        <v>0</v>
      </c>
      <c r="V31" s="43">
        <f t="shared" si="46"/>
        <v>0</v>
      </c>
      <c r="W31" s="44">
        <f t="shared" si="47"/>
        <v>0</v>
      </c>
      <c r="X31" s="45">
        <f t="shared" si="48"/>
        <v>5</v>
      </c>
      <c r="Y31" s="46" t="s">
        <v>0</v>
      </c>
      <c r="Z31" s="39">
        <v>1</v>
      </c>
      <c r="AA31" s="47">
        <f t="shared" si="49"/>
        <v>0</v>
      </c>
      <c r="AB31" s="39">
        <v>1</v>
      </c>
      <c r="AC31" s="47">
        <f t="shared" si="50"/>
        <v>0</v>
      </c>
      <c r="AD31" s="39">
        <v>1</v>
      </c>
      <c r="AE31" s="47">
        <f t="shared" si="51"/>
        <v>0</v>
      </c>
      <c r="AF31" s="62"/>
      <c r="AG31" s="49">
        <f t="shared" si="52"/>
        <v>0</v>
      </c>
      <c r="AH31" s="50">
        <f t="shared" si="53"/>
        <v>0</v>
      </c>
      <c r="AI31" s="62"/>
      <c r="AJ31" s="49">
        <f t="shared" si="54"/>
        <v>0</v>
      </c>
      <c r="AK31" s="50">
        <f t="shared" si="55"/>
        <v>0</v>
      </c>
      <c r="AL31" s="62"/>
      <c r="AM31" s="49">
        <f t="shared" si="56"/>
        <v>0</v>
      </c>
      <c r="AN31" s="50">
        <f t="shared" si="57"/>
        <v>0</v>
      </c>
      <c r="AO31" s="62"/>
      <c r="AP31" s="49">
        <f t="shared" si="58"/>
        <v>0</v>
      </c>
      <c r="AQ31" s="50">
        <f t="shared" si="59"/>
        <v>0</v>
      </c>
      <c r="AR31" s="62"/>
      <c r="AS31" s="49">
        <f t="shared" si="60"/>
        <v>0</v>
      </c>
      <c r="AT31" s="50">
        <f t="shared" si="61"/>
        <v>0</v>
      </c>
      <c r="AU31" s="62"/>
      <c r="AV31" s="49">
        <f t="shared" si="62"/>
        <v>0</v>
      </c>
      <c r="AW31" s="50">
        <f t="shared" si="63"/>
        <v>0</v>
      </c>
      <c r="AX31" s="62"/>
      <c r="AY31" s="49">
        <f t="shared" si="64"/>
        <v>0</v>
      </c>
      <c r="AZ31" s="50">
        <f t="shared" si="65"/>
        <v>0</v>
      </c>
      <c r="BA31" s="51">
        <f t="shared" si="66"/>
        <v>0</v>
      </c>
    </row>
    <row r="32" spans="1:53" hidden="1">
      <c r="A32" s="32"/>
      <c r="B32" s="61"/>
      <c r="C32" s="33"/>
      <c r="D32" s="34"/>
      <c r="E32" s="35"/>
      <c r="F32" s="36"/>
      <c r="G32" s="127"/>
      <c r="H32" s="71" t="s">
        <v>90</v>
      </c>
      <c r="I32" s="73">
        <f>IF(H32=Tablas!$B$5,Tablas!$C$5,VLOOKUP(H32,Tablas!$B$5:$D$40,2,FALSE))</f>
        <v>19</v>
      </c>
      <c r="J32" s="70">
        <f>IF(I32=0,"",VLOOKUP(I32,Tablas!$C$5:$D$40,2,FALSE))</f>
        <v>21.72583333333333</v>
      </c>
      <c r="K32" s="37" t="str">
        <f t="shared" si="42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0.75</v>
      </c>
      <c r="R32" s="40">
        <f t="shared" si="43"/>
        <v>0</v>
      </c>
      <c r="S32" s="39">
        <v>0.75</v>
      </c>
      <c r="T32" s="41">
        <f t="shared" si="44"/>
        <v>0</v>
      </c>
      <c r="U32" s="42">
        <f t="shared" si="45"/>
        <v>0</v>
      </c>
      <c r="V32" s="43">
        <f t="shared" si="46"/>
        <v>0</v>
      </c>
      <c r="W32" s="44">
        <f t="shared" si="47"/>
        <v>0</v>
      </c>
      <c r="X32" s="45">
        <f t="shared" si="48"/>
        <v>5</v>
      </c>
      <c r="Y32" s="46" t="s">
        <v>0</v>
      </c>
      <c r="Z32" s="39">
        <v>1</v>
      </c>
      <c r="AA32" s="47">
        <f t="shared" si="49"/>
        <v>0</v>
      </c>
      <c r="AB32" s="39">
        <v>1</v>
      </c>
      <c r="AC32" s="47">
        <f t="shared" si="50"/>
        <v>0</v>
      </c>
      <c r="AD32" s="39">
        <v>1</v>
      </c>
      <c r="AE32" s="47">
        <f t="shared" si="51"/>
        <v>0</v>
      </c>
      <c r="AF32" s="62"/>
      <c r="AG32" s="49">
        <f t="shared" si="52"/>
        <v>0</v>
      </c>
      <c r="AH32" s="50">
        <f t="shared" si="53"/>
        <v>0</v>
      </c>
      <c r="AI32" s="62"/>
      <c r="AJ32" s="49">
        <f t="shared" si="54"/>
        <v>0</v>
      </c>
      <c r="AK32" s="50">
        <f t="shared" si="55"/>
        <v>0</v>
      </c>
      <c r="AL32" s="62"/>
      <c r="AM32" s="49">
        <f t="shared" si="56"/>
        <v>0</v>
      </c>
      <c r="AN32" s="50">
        <f t="shared" si="57"/>
        <v>0</v>
      </c>
      <c r="AO32" s="62"/>
      <c r="AP32" s="49">
        <f t="shared" si="58"/>
        <v>0</v>
      </c>
      <c r="AQ32" s="50">
        <f t="shared" si="59"/>
        <v>0</v>
      </c>
      <c r="AR32" s="62"/>
      <c r="AS32" s="49">
        <f t="shared" si="60"/>
        <v>0</v>
      </c>
      <c r="AT32" s="50">
        <f t="shared" si="61"/>
        <v>0</v>
      </c>
      <c r="AU32" s="62"/>
      <c r="AV32" s="49">
        <f t="shared" si="62"/>
        <v>0</v>
      </c>
      <c r="AW32" s="50">
        <f t="shared" si="63"/>
        <v>0</v>
      </c>
      <c r="AX32" s="62"/>
      <c r="AY32" s="49">
        <f t="shared" si="64"/>
        <v>0</v>
      </c>
      <c r="AZ32" s="50">
        <f t="shared" si="65"/>
        <v>0</v>
      </c>
      <c r="BA32" s="51">
        <f t="shared" si="66"/>
        <v>0</v>
      </c>
    </row>
    <row r="33" spans="1:53" hidden="1">
      <c r="A33" s="32"/>
      <c r="B33" s="61"/>
      <c r="C33" s="33"/>
      <c r="D33" s="34"/>
      <c r="E33" s="35"/>
      <c r="F33" s="36"/>
      <c r="G33" s="127"/>
      <c r="H33" s="71" t="s">
        <v>90</v>
      </c>
      <c r="I33" s="73">
        <f>IF(H33=Tablas!$B$5,Tablas!$C$5,VLOOKUP(H33,Tablas!$B$5:$D$40,2,FALSE))</f>
        <v>19</v>
      </c>
      <c r="J33" s="70">
        <f>IF(I33=0,"",VLOOKUP(I33,Tablas!$C$5:$D$40,2,FALSE))</f>
        <v>21.72583333333333</v>
      </c>
      <c r="K33" s="37" t="str">
        <f t="shared" si="42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0.75</v>
      </c>
      <c r="R33" s="40">
        <f t="shared" si="43"/>
        <v>0</v>
      </c>
      <c r="S33" s="39">
        <v>0.75</v>
      </c>
      <c r="T33" s="41">
        <f t="shared" si="44"/>
        <v>0</v>
      </c>
      <c r="U33" s="42">
        <f t="shared" ref="U33:U37" si="67">SUM(+L33+M33+N33+O33+P33+R33+T33)</f>
        <v>0</v>
      </c>
      <c r="V33" s="43">
        <f t="shared" si="46"/>
        <v>0</v>
      </c>
      <c r="W33" s="44">
        <f t="shared" si="47"/>
        <v>0</v>
      </c>
      <c r="X33" s="45">
        <f t="shared" si="48"/>
        <v>5</v>
      </c>
      <c r="Y33" s="46" t="s">
        <v>0</v>
      </c>
      <c r="Z33" s="39">
        <v>1</v>
      </c>
      <c r="AA33" s="47">
        <f t="shared" si="49"/>
        <v>0</v>
      </c>
      <c r="AB33" s="39">
        <v>1</v>
      </c>
      <c r="AC33" s="47">
        <f t="shared" si="50"/>
        <v>0</v>
      </c>
      <c r="AD33" s="39">
        <v>1</v>
      </c>
      <c r="AE33" s="47">
        <f t="shared" si="51"/>
        <v>0</v>
      </c>
      <c r="AF33" s="62"/>
      <c r="AG33" s="49">
        <f t="shared" si="52"/>
        <v>0</v>
      </c>
      <c r="AH33" s="50">
        <f t="shared" si="53"/>
        <v>0</v>
      </c>
      <c r="AI33" s="62"/>
      <c r="AJ33" s="49">
        <f t="shared" si="54"/>
        <v>0</v>
      </c>
      <c r="AK33" s="50">
        <f t="shared" si="55"/>
        <v>0</v>
      </c>
      <c r="AL33" s="62"/>
      <c r="AM33" s="49">
        <f t="shared" si="56"/>
        <v>0</v>
      </c>
      <c r="AN33" s="50">
        <f t="shared" si="57"/>
        <v>0</v>
      </c>
      <c r="AO33" s="62"/>
      <c r="AP33" s="49">
        <f t="shared" si="58"/>
        <v>0</v>
      </c>
      <c r="AQ33" s="50">
        <f t="shared" si="59"/>
        <v>0</v>
      </c>
      <c r="AR33" s="62"/>
      <c r="AS33" s="49">
        <f t="shared" si="60"/>
        <v>0</v>
      </c>
      <c r="AT33" s="50">
        <f t="shared" si="61"/>
        <v>0</v>
      </c>
      <c r="AU33" s="62"/>
      <c r="AV33" s="49">
        <f t="shared" si="62"/>
        <v>0</v>
      </c>
      <c r="AW33" s="50">
        <f t="shared" si="63"/>
        <v>0</v>
      </c>
      <c r="AX33" s="62"/>
      <c r="AY33" s="49">
        <f t="shared" si="64"/>
        <v>0</v>
      </c>
      <c r="AZ33" s="50">
        <f t="shared" si="65"/>
        <v>0</v>
      </c>
      <c r="BA33" s="51">
        <f t="shared" si="66"/>
        <v>0</v>
      </c>
    </row>
    <row r="34" spans="1:53" hidden="1">
      <c r="A34" s="32"/>
      <c r="B34" s="61"/>
      <c r="C34" s="33"/>
      <c r="D34" s="34"/>
      <c r="E34" s="35"/>
      <c r="F34" s="36"/>
      <c r="G34" s="127"/>
      <c r="H34" s="71" t="s">
        <v>90</v>
      </c>
      <c r="I34" s="73">
        <f>IF(H34=Tablas!$B$5,Tablas!$C$5,VLOOKUP(H34,Tablas!$B$5:$D$40,2,FALSE))</f>
        <v>19</v>
      </c>
      <c r="J34" s="70">
        <f>IF(I34=0,"",VLOOKUP(I34,Tablas!$C$5:$D$40,2,FALSE))</f>
        <v>21.72583333333333</v>
      </c>
      <c r="K34" s="37" t="str">
        <f t="shared" si="42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0.75</v>
      </c>
      <c r="R34" s="40">
        <f t="shared" si="43"/>
        <v>0</v>
      </c>
      <c r="S34" s="39">
        <v>0.75</v>
      </c>
      <c r="T34" s="41">
        <f t="shared" si="44"/>
        <v>0</v>
      </c>
      <c r="U34" s="42">
        <f t="shared" si="67"/>
        <v>0</v>
      </c>
      <c r="V34" s="43">
        <f t="shared" si="46"/>
        <v>0</v>
      </c>
      <c r="W34" s="44">
        <f t="shared" si="47"/>
        <v>0</v>
      </c>
      <c r="X34" s="45">
        <f t="shared" si="48"/>
        <v>5</v>
      </c>
      <c r="Y34" s="46" t="s">
        <v>0</v>
      </c>
      <c r="Z34" s="39">
        <v>1</v>
      </c>
      <c r="AA34" s="47">
        <f t="shared" si="49"/>
        <v>0</v>
      </c>
      <c r="AB34" s="39">
        <v>1</v>
      </c>
      <c r="AC34" s="47">
        <f t="shared" si="50"/>
        <v>0</v>
      </c>
      <c r="AD34" s="39">
        <v>1</v>
      </c>
      <c r="AE34" s="47">
        <f t="shared" si="51"/>
        <v>0</v>
      </c>
      <c r="AF34" s="62"/>
      <c r="AG34" s="49">
        <f t="shared" si="52"/>
        <v>0</v>
      </c>
      <c r="AH34" s="50">
        <f t="shared" si="53"/>
        <v>0</v>
      </c>
      <c r="AI34" s="62"/>
      <c r="AJ34" s="49">
        <f t="shared" si="54"/>
        <v>0</v>
      </c>
      <c r="AK34" s="50">
        <f t="shared" si="55"/>
        <v>0</v>
      </c>
      <c r="AL34" s="62"/>
      <c r="AM34" s="49">
        <f t="shared" si="56"/>
        <v>0</v>
      </c>
      <c r="AN34" s="50">
        <f t="shared" si="57"/>
        <v>0</v>
      </c>
      <c r="AO34" s="62"/>
      <c r="AP34" s="49">
        <f t="shared" si="58"/>
        <v>0</v>
      </c>
      <c r="AQ34" s="50">
        <f t="shared" si="59"/>
        <v>0</v>
      </c>
      <c r="AR34" s="62"/>
      <c r="AS34" s="49">
        <f t="shared" si="60"/>
        <v>0</v>
      </c>
      <c r="AT34" s="50">
        <f t="shared" si="61"/>
        <v>0</v>
      </c>
      <c r="AU34" s="62"/>
      <c r="AV34" s="49">
        <f t="shared" si="62"/>
        <v>0</v>
      </c>
      <c r="AW34" s="50">
        <f t="shared" si="63"/>
        <v>0</v>
      </c>
      <c r="AX34" s="62"/>
      <c r="AY34" s="49">
        <f t="shared" si="64"/>
        <v>0</v>
      </c>
      <c r="AZ34" s="50">
        <f t="shared" si="65"/>
        <v>0</v>
      </c>
      <c r="BA34" s="51">
        <f t="shared" si="66"/>
        <v>0</v>
      </c>
    </row>
    <row r="35" spans="1:53" hidden="1">
      <c r="A35" s="32"/>
      <c r="B35" s="61"/>
      <c r="C35" s="33"/>
      <c r="D35" s="34"/>
      <c r="E35" s="35"/>
      <c r="F35" s="36"/>
      <c r="G35" s="127"/>
      <c r="H35" s="71" t="s">
        <v>90</v>
      </c>
      <c r="I35" s="73">
        <f>IF(H35=Tablas!$B$5,Tablas!$C$5,VLOOKUP(H35,Tablas!$B$5:$D$40,2,FALSE))</f>
        <v>19</v>
      </c>
      <c r="J35" s="70">
        <f>IF(I35=0,"",VLOOKUP(I35,Tablas!$C$5:$D$40,2,FALSE))</f>
        <v>21.72583333333333</v>
      </c>
      <c r="K35" s="37" t="str">
        <f t="shared" si="42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0.75</v>
      </c>
      <c r="R35" s="40">
        <f t="shared" si="43"/>
        <v>0</v>
      </c>
      <c r="S35" s="39">
        <v>0.75</v>
      </c>
      <c r="T35" s="41">
        <f t="shared" si="44"/>
        <v>0</v>
      </c>
      <c r="U35" s="42">
        <f t="shared" si="67"/>
        <v>0</v>
      </c>
      <c r="V35" s="43">
        <f t="shared" si="46"/>
        <v>0</v>
      </c>
      <c r="W35" s="44">
        <f t="shared" si="47"/>
        <v>0</v>
      </c>
      <c r="X35" s="45">
        <f t="shared" si="48"/>
        <v>5</v>
      </c>
      <c r="Y35" s="46" t="s">
        <v>0</v>
      </c>
      <c r="Z35" s="39">
        <v>1</v>
      </c>
      <c r="AA35" s="47">
        <f t="shared" si="49"/>
        <v>0</v>
      </c>
      <c r="AB35" s="39">
        <v>1</v>
      </c>
      <c r="AC35" s="47">
        <f t="shared" si="50"/>
        <v>0</v>
      </c>
      <c r="AD35" s="39">
        <v>1</v>
      </c>
      <c r="AE35" s="47">
        <f t="shared" si="51"/>
        <v>0</v>
      </c>
      <c r="AF35" s="62"/>
      <c r="AG35" s="49">
        <f t="shared" si="52"/>
        <v>0</v>
      </c>
      <c r="AH35" s="50">
        <f t="shared" si="53"/>
        <v>0</v>
      </c>
      <c r="AI35" s="62"/>
      <c r="AJ35" s="49">
        <f t="shared" si="54"/>
        <v>0</v>
      </c>
      <c r="AK35" s="50">
        <f t="shared" si="55"/>
        <v>0</v>
      </c>
      <c r="AL35" s="62"/>
      <c r="AM35" s="49">
        <f t="shared" si="56"/>
        <v>0</v>
      </c>
      <c r="AN35" s="50">
        <f t="shared" si="57"/>
        <v>0</v>
      </c>
      <c r="AO35" s="62"/>
      <c r="AP35" s="49">
        <f t="shared" si="58"/>
        <v>0</v>
      </c>
      <c r="AQ35" s="50">
        <f t="shared" si="59"/>
        <v>0</v>
      </c>
      <c r="AR35" s="62"/>
      <c r="AS35" s="49">
        <f t="shared" si="60"/>
        <v>0</v>
      </c>
      <c r="AT35" s="50">
        <f t="shared" si="61"/>
        <v>0</v>
      </c>
      <c r="AU35" s="62"/>
      <c r="AV35" s="49">
        <f t="shared" si="62"/>
        <v>0</v>
      </c>
      <c r="AW35" s="50">
        <f t="shared" si="63"/>
        <v>0</v>
      </c>
      <c r="AX35" s="62"/>
      <c r="AY35" s="49">
        <f t="shared" si="64"/>
        <v>0</v>
      </c>
      <c r="AZ35" s="50">
        <f t="shared" si="65"/>
        <v>0</v>
      </c>
      <c r="BA35" s="51">
        <f t="shared" si="66"/>
        <v>0</v>
      </c>
    </row>
    <row r="36" spans="1:53" hidden="1">
      <c r="A36" s="32"/>
      <c r="B36" s="61"/>
      <c r="C36" s="33"/>
      <c r="D36" s="34"/>
      <c r="E36" s="35"/>
      <c r="F36" s="36"/>
      <c r="G36" s="127"/>
      <c r="H36" s="71" t="s">
        <v>90</v>
      </c>
      <c r="I36" s="73">
        <f>IF(H36=Tablas!$B$5,Tablas!$C$5,VLOOKUP(H36,Tablas!$B$5:$D$40,2,FALSE))</f>
        <v>19</v>
      </c>
      <c r="J36" s="70">
        <f>IF(I36=0,"",VLOOKUP(I36,Tablas!$C$5:$D$40,2,FALSE))</f>
        <v>21.72583333333333</v>
      </c>
      <c r="K36" s="37" t="str">
        <f t="shared" si="42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0.75</v>
      </c>
      <c r="R36" s="40">
        <f t="shared" si="43"/>
        <v>0</v>
      </c>
      <c r="S36" s="39">
        <v>0.75</v>
      </c>
      <c r="T36" s="41">
        <f t="shared" si="44"/>
        <v>0</v>
      </c>
      <c r="U36" s="42">
        <f t="shared" si="67"/>
        <v>0</v>
      </c>
      <c r="V36" s="43">
        <f t="shared" si="46"/>
        <v>0</v>
      </c>
      <c r="W36" s="44">
        <f t="shared" si="47"/>
        <v>0</v>
      </c>
      <c r="X36" s="45">
        <f t="shared" si="48"/>
        <v>5</v>
      </c>
      <c r="Y36" s="46" t="s">
        <v>0</v>
      </c>
      <c r="Z36" s="39">
        <v>1</v>
      </c>
      <c r="AA36" s="47">
        <f t="shared" si="49"/>
        <v>0</v>
      </c>
      <c r="AB36" s="39">
        <v>1</v>
      </c>
      <c r="AC36" s="47">
        <f t="shared" si="50"/>
        <v>0</v>
      </c>
      <c r="AD36" s="39">
        <v>1</v>
      </c>
      <c r="AE36" s="47">
        <f t="shared" si="51"/>
        <v>0</v>
      </c>
      <c r="AF36" s="62"/>
      <c r="AG36" s="49">
        <f t="shared" si="52"/>
        <v>0</v>
      </c>
      <c r="AH36" s="50">
        <f t="shared" si="53"/>
        <v>0</v>
      </c>
      <c r="AI36" s="62"/>
      <c r="AJ36" s="49">
        <f t="shared" si="54"/>
        <v>0</v>
      </c>
      <c r="AK36" s="50">
        <f t="shared" si="55"/>
        <v>0</v>
      </c>
      <c r="AL36" s="62"/>
      <c r="AM36" s="49">
        <f t="shared" si="56"/>
        <v>0</v>
      </c>
      <c r="AN36" s="50">
        <f t="shared" si="57"/>
        <v>0</v>
      </c>
      <c r="AO36" s="62"/>
      <c r="AP36" s="49">
        <f t="shared" si="58"/>
        <v>0</v>
      </c>
      <c r="AQ36" s="50">
        <f t="shared" si="59"/>
        <v>0</v>
      </c>
      <c r="AR36" s="62"/>
      <c r="AS36" s="49">
        <f t="shared" si="60"/>
        <v>0</v>
      </c>
      <c r="AT36" s="50">
        <f t="shared" si="61"/>
        <v>0</v>
      </c>
      <c r="AU36" s="62"/>
      <c r="AV36" s="49">
        <f t="shared" si="62"/>
        <v>0</v>
      </c>
      <c r="AW36" s="50">
        <f t="shared" si="63"/>
        <v>0</v>
      </c>
      <c r="AX36" s="62"/>
      <c r="AY36" s="49">
        <f t="shared" si="64"/>
        <v>0</v>
      </c>
      <c r="AZ36" s="50">
        <f t="shared" si="65"/>
        <v>0</v>
      </c>
      <c r="BA36" s="51">
        <f t="shared" si="66"/>
        <v>0</v>
      </c>
    </row>
    <row r="37" spans="1:53" hidden="1">
      <c r="A37" s="32"/>
      <c r="B37" s="61"/>
      <c r="C37" s="33"/>
      <c r="D37" s="34"/>
      <c r="E37" s="35"/>
      <c r="F37" s="36"/>
      <c r="G37" s="127"/>
      <c r="H37" s="71" t="s">
        <v>90</v>
      </c>
      <c r="I37" s="73">
        <f>IF(H37=Tablas!$B$5,Tablas!$C$5,VLOOKUP(H37,Tablas!$B$5:$D$40,2,FALSE))</f>
        <v>19</v>
      </c>
      <c r="J37" s="70">
        <f>IF(I37=0,"",VLOOKUP(I37,Tablas!$C$5:$D$40,2,FALSE))</f>
        <v>21.72583333333333</v>
      </c>
      <c r="K37" s="37" t="str">
        <f t="shared" si="42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0.75</v>
      </c>
      <c r="R37" s="40">
        <f t="shared" si="43"/>
        <v>0</v>
      </c>
      <c r="S37" s="39">
        <v>0.75</v>
      </c>
      <c r="T37" s="41">
        <f t="shared" si="44"/>
        <v>0</v>
      </c>
      <c r="U37" s="42">
        <f t="shared" si="67"/>
        <v>0</v>
      </c>
      <c r="V37" s="43">
        <f t="shared" si="46"/>
        <v>0</v>
      </c>
      <c r="W37" s="44">
        <f t="shared" si="47"/>
        <v>0</v>
      </c>
      <c r="X37" s="45">
        <f t="shared" si="48"/>
        <v>5</v>
      </c>
      <c r="Y37" s="46" t="s">
        <v>0</v>
      </c>
      <c r="Z37" s="39">
        <v>1</v>
      </c>
      <c r="AA37" s="47">
        <f t="shared" si="49"/>
        <v>0</v>
      </c>
      <c r="AB37" s="39">
        <v>1</v>
      </c>
      <c r="AC37" s="47">
        <f t="shared" si="50"/>
        <v>0</v>
      </c>
      <c r="AD37" s="39">
        <v>1</v>
      </c>
      <c r="AE37" s="47">
        <f t="shared" si="51"/>
        <v>0</v>
      </c>
      <c r="AF37" s="62"/>
      <c r="AG37" s="49">
        <f t="shared" si="52"/>
        <v>0</v>
      </c>
      <c r="AH37" s="50">
        <f t="shared" si="53"/>
        <v>0</v>
      </c>
      <c r="AI37" s="62"/>
      <c r="AJ37" s="49">
        <f t="shared" si="54"/>
        <v>0</v>
      </c>
      <c r="AK37" s="50">
        <f t="shared" si="55"/>
        <v>0</v>
      </c>
      <c r="AL37" s="62"/>
      <c r="AM37" s="49">
        <f t="shared" si="56"/>
        <v>0</v>
      </c>
      <c r="AN37" s="50">
        <f t="shared" si="57"/>
        <v>0</v>
      </c>
      <c r="AO37" s="62"/>
      <c r="AP37" s="49">
        <f t="shared" si="58"/>
        <v>0</v>
      </c>
      <c r="AQ37" s="50">
        <f t="shared" si="59"/>
        <v>0</v>
      </c>
      <c r="AR37" s="62"/>
      <c r="AS37" s="49">
        <f t="shared" si="60"/>
        <v>0</v>
      </c>
      <c r="AT37" s="50">
        <f t="shared" si="61"/>
        <v>0</v>
      </c>
      <c r="AU37" s="62"/>
      <c r="AV37" s="49">
        <f t="shared" si="62"/>
        <v>0</v>
      </c>
      <c r="AW37" s="50">
        <f t="shared" si="63"/>
        <v>0</v>
      </c>
      <c r="AX37" s="62"/>
      <c r="AY37" s="49">
        <f t="shared" si="64"/>
        <v>0</v>
      </c>
      <c r="AZ37" s="50">
        <f t="shared" si="65"/>
        <v>0</v>
      </c>
      <c r="BA37" s="51">
        <f t="shared" si="66"/>
        <v>0</v>
      </c>
    </row>
    <row r="38" spans="1:53" hidden="1">
      <c r="A38" s="32"/>
      <c r="B38" s="61"/>
      <c r="C38" s="33"/>
      <c r="D38" s="34"/>
      <c r="E38" s="35"/>
      <c r="F38" s="36"/>
      <c r="G38" s="72"/>
      <c r="H38" s="71" t="s">
        <v>90</v>
      </c>
      <c r="I38" s="73">
        <f>IF(H38=Tablas!$B$5,Tablas!$C$5,VLOOKUP(H38,Tablas!$B$5:$D$40,2,FALSE))</f>
        <v>19</v>
      </c>
      <c r="J38" s="70">
        <f>IF(I38=0,"",VLOOKUP(I38,Tablas!$C$5:$D$40,2,FALSE))</f>
        <v>21.72583333333333</v>
      </c>
      <c r="K38" s="37" t="str">
        <f t="shared" si="33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0.75</v>
      </c>
      <c r="R38" s="40">
        <f t="shared" si="7"/>
        <v>0</v>
      </c>
      <c r="S38" s="39">
        <v>0.75</v>
      </c>
      <c r="T38" s="41">
        <f t="shared" si="8"/>
        <v>0</v>
      </c>
      <c r="U38" s="42">
        <f t="shared" si="34"/>
        <v>0</v>
      </c>
      <c r="V38" s="43">
        <f t="shared" si="35"/>
        <v>0</v>
      </c>
      <c r="W38" s="44">
        <f t="shared" si="36"/>
        <v>0</v>
      </c>
      <c r="X38" s="45">
        <f t="shared" si="37"/>
        <v>5</v>
      </c>
      <c r="Y38" s="46" t="s">
        <v>0</v>
      </c>
      <c r="Z38" s="39">
        <v>1</v>
      </c>
      <c r="AA38" s="47">
        <f t="shared" si="38"/>
        <v>0</v>
      </c>
      <c r="AB38" s="39">
        <v>1</v>
      </c>
      <c r="AC38" s="47">
        <f t="shared" si="39"/>
        <v>0</v>
      </c>
      <c r="AD38" s="39">
        <v>1</v>
      </c>
      <c r="AE38" s="47">
        <f t="shared" si="40"/>
        <v>0</v>
      </c>
      <c r="AF38" s="62"/>
      <c r="AG38" s="49">
        <f t="shared" si="31"/>
        <v>0</v>
      </c>
      <c r="AH38" s="50">
        <f t="shared" si="32"/>
        <v>0</v>
      </c>
      <c r="AI38" s="62"/>
      <c r="AJ38" s="49">
        <f t="shared" si="18"/>
        <v>0</v>
      </c>
      <c r="AK38" s="50">
        <f t="shared" si="19"/>
        <v>0</v>
      </c>
      <c r="AL38" s="62"/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51">
        <f t="shared" si="41"/>
        <v>0</v>
      </c>
    </row>
    <row r="39" spans="1:53" hidden="1">
      <c r="A39" s="32"/>
      <c r="B39" s="61"/>
      <c r="C39" s="33"/>
      <c r="D39" s="34"/>
      <c r="E39" s="35"/>
      <c r="F39" s="36"/>
      <c r="G39" s="127"/>
      <c r="H39" s="71" t="s">
        <v>90</v>
      </c>
      <c r="I39" s="73">
        <f>IF(H39=Tablas!$B$5,Tablas!$C$5,VLOOKUP(H39,Tablas!$B$5:$D$40,2,FALSE))</f>
        <v>19</v>
      </c>
      <c r="J39" s="70">
        <f>IF(I39=0,"",VLOOKUP(I39,Tablas!$C$5:$D$40,2,FALSE))</f>
        <v>21.72583333333333</v>
      </c>
      <c r="K39" s="37" t="str">
        <f t="shared" si="33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0.75</v>
      </c>
      <c r="R39" s="40">
        <f t="shared" si="7"/>
        <v>0</v>
      </c>
      <c r="S39" s="39">
        <v>0.75</v>
      </c>
      <c r="T39" s="41">
        <f t="shared" si="8"/>
        <v>0</v>
      </c>
      <c r="U39" s="42">
        <f t="shared" si="34"/>
        <v>0</v>
      </c>
      <c r="V39" s="43">
        <f t="shared" si="35"/>
        <v>0</v>
      </c>
      <c r="W39" s="44">
        <f t="shared" si="36"/>
        <v>0</v>
      </c>
      <c r="X39" s="45">
        <f t="shared" si="37"/>
        <v>5</v>
      </c>
      <c r="Y39" s="46" t="s">
        <v>0</v>
      </c>
      <c r="Z39" s="39">
        <v>1</v>
      </c>
      <c r="AA39" s="47">
        <f t="shared" si="38"/>
        <v>0</v>
      </c>
      <c r="AB39" s="39">
        <v>1</v>
      </c>
      <c r="AC39" s="47">
        <f t="shared" si="39"/>
        <v>0</v>
      </c>
      <c r="AD39" s="39">
        <v>1</v>
      </c>
      <c r="AE39" s="47">
        <f t="shared" si="40"/>
        <v>0</v>
      </c>
      <c r="AF39" s="62"/>
      <c r="AG39" s="49">
        <f t="shared" si="31"/>
        <v>0</v>
      </c>
      <c r="AH39" s="50">
        <f t="shared" si="32"/>
        <v>0</v>
      </c>
      <c r="AI39" s="62"/>
      <c r="AJ39" s="49">
        <f t="shared" si="18"/>
        <v>0</v>
      </c>
      <c r="AK39" s="50">
        <f t="shared" si="19"/>
        <v>0</v>
      </c>
      <c r="AL39" s="62"/>
      <c r="AM39" s="49">
        <f t="shared" si="20"/>
        <v>0</v>
      </c>
      <c r="AN39" s="50">
        <f t="shared" si="21"/>
        <v>0</v>
      </c>
      <c r="AO39" s="62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62"/>
      <c r="AY39" s="49">
        <f t="shared" si="28"/>
        <v>0</v>
      </c>
      <c r="AZ39" s="50">
        <f t="shared" si="29"/>
        <v>0</v>
      </c>
      <c r="BA39" s="51">
        <f t="shared" si="41"/>
        <v>0</v>
      </c>
    </row>
    <row r="40" spans="1:53" hidden="1">
      <c r="A40" s="32"/>
      <c r="B40" s="61"/>
      <c r="C40" s="33"/>
      <c r="D40" s="34"/>
      <c r="E40" s="35"/>
      <c r="F40" s="36"/>
      <c r="G40" s="127"/>
      <c r="H40" s="71" t="s">
        <v>90</v>
      </c>
      <c r="I40" s="73">
        <f>IF(H40=Tablas!$B$5,Tablas!$C$5,VLOOKUP(H40,Tablas!$B$5:$D$40,2,FALSE))</f>
        <v>19</v>
      </c>
      <c r="J40" s="70">
        <f>IF(I40=0,"",VLOOKUP(I40,Tablas!$C$5:$D$40,2,FALSE))</f>
        <v>21.72583333333333</v>
      </c>
      <c r="K40" s="37" t="str">
        <f t="shared" si="33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0.75</v>
      </c>
      <c r="R40" s="40">
        <f t="shared" si="7"/>
        <v>0</v>
      </c>
      <c r="S40" s="39">
        <v>0.75</v>
      </c>
      <c r="T40" s="41">
        <f t="shared" si="8"/>
        <v>0</v>
      </c>
      <c r="U40" s="42">
        <f t="shared" si="34"/>
        <v>0</v>
      </c>
      <c r="V40" s="43">
        <f t="shared" si="35"/>
        <v>0</v>
      </c>
      <c r="W40" s="44">
        <f t="shared" si="36"/>
        <v>0</v>
      </c>
      <c r="X40" s="45">
        <f t="shared" si="37"/>
        <v>5</v>
      </c>
      <c r="Y40" s="46" t="s">
        <v>0</v>
      </c>
      <c r="Z40" s="39">
        <v>1</v>
      </c>
      <c r="AA40" s="47">
        <f t="shared" si="38"/>
        <v>0</v>
      </c>
      <c r="AB40" s="39">
        <v>1</v>
      </c>
      <c r="AC40" s="47">
        <f t="shared" si="39"/>
        <v>0</v>
      </c>
      <c r="AD40" s="39">
        <v>1</v>
      </c>
      <c r="AE40" s="47">
        <f t="shared" si="40"/>
        <v>0</v>
      </c>
      <c r="AF40" s="62"/>
      <c r="AG40" s="49">
        <f t="shared" si="31"/>
        <v>0</v>
      </c>
      <c r="AH40" s="50">
        <f t="shared" si="32"/>
        <v>0</v>
      </c>
      <c r="AI40" s="62"/>
      <c r="AJ40" s="49">
        <f t="shared" si="18"/>
        <v>0</v>
      </c>
      <c r="AK40" s="50">
        <f t="shared" si="19"/>
        <v>0</v>
      </c>
      <c r="AL40" s="62"/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51">
        <f t="shared" si="41"/>
        <v>0</v>
      </c>
    </row>
    <row r="41" spans="1:53" hidden="1">
      <c r="A41" s="32"/>
      <c r="B41" s="61"/>
      <c r="C41" s="33"/>
      <c r="D41" s="34"/>
      <c r="E41" s="35"/>
      <c r="F41" s="36"/>
      <c r="G41" s="127"/>
      <c r="H41" s="71" t="s">
        <v>90</v>
      </c>
      <c r="I41" s="73">
        <f>IF(H41=Tablas!$B$5,Tablas!$C$5,VLOOKUP(H41,Tablas!$B$5:$D$40,2,FALSE))</f>
        <v>19</v>
      </c>
      <c r="J41" s="70">
        <f>IF(I41=0,"",VLOOKUP(I41,Tablas!$C$5:$D$40,2,FALSE))</f>
        <v>21.72583333333333</v>
      </c>
      <c r="K41" s="37" t="str">
        <f t="shared" si="33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0.75</v>
      </c>
      <c r="R41" s="40">
        <f t="shared" si="7"/>
        <v>0</v>
      </c>
      <c r="S41" s="39">
        <v>0.75</v>
      </c>
      <c r="T41" s="41">
        <f t="shared" si="8"/>
        <v>0</v>
      </c>
      <c r="U41" s="42">
        <f t="shared" si="34"/>
        <v>0</v>
      </c>
      <c r="V41" s="43">
        <f t="shared" si="35"/>
        <v>0</v>
      </c>
      <c r="W41" s="44">
        <f t="shared" si="36"/>
        <v>0</v>
      </c>
      <c r="X41" s="45">
        <f t="shared" si="37"/>
        <v>5</v>
      </c>
      <c r="Y41" s="46" t="s">
        <v>0</v>
      </c>
      <c r="Z41" s="39">
        <v>1</v>
      </c>
      <c r="AA41" s="47">
        <f t="shared" si="38"/>
        <v>0</v>
      </c>
      <c r="AB41" s="39">
        <v>1</v>
      </c>
      <c r="AC41" s="47">
        <f t="shared" si="39"/>
        <v>0</v>
      </c>
      <c r="AD41" s="39">
        <v>1</v>
      </c>
      <c r="AE41" s="47">
        <f t="shared" si="40"/>
        <v>0</v>
      </c>
      <c r="AF41" s="62"/>
      <c r="AG41" s="49">
        <f t="shared" si="31"/>
        <v>0</v>
      </c>
      <c r="AH41" s="50">
        <f t="shared" si="32"/>
        <v>0</v>
      </c>
      <c r="AI41" s="62"/>
      <c r="AJ41" s="49">
        <f t="shared" si="18"/>
        <v>0</v>
      </c>
      <c r="AK41" s="50">
        <f t="shared" si="19"/>
        <v>0</v>
      </c>
      <c r="AL41" s="62"/>
      <c r="AM41" s="49">
        <f t="shared" si="20"/>
        <v>0</v>
      </c>
      <c r="AN41" s="50">
        <f t="shared" si="21"/>
        <v>0</v>
      </c>
      <c r="AO41" s="62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62"/>
      <c r="AV41" s="49">
        <f t="shared" si="26"/>
        <v>0</v>
      </c>
      <c r="AW41" s="50">
        <f t="shared" si="27"/>
        <v>0</v>
      </c>
      <c r="AX41" s="62"/>
      <c r="AY41" s="49">
        <f t="shared" si="28"/>
        <v>0</v>
      </c>
      <c r="AZ41" s="50">
        <f t="shared" si="29"/>
        <v>0</v>
      </c>
      <c r="BA41" s="51">
        <f t="shared" si="41"/>
        <v>0</v>
      </c>
    </row>
    <row r="42" spans="1:53" hidden="1">
      <c r="A42" s="32"/>
      <c r="B42" s="61"/>
      <c r="C42" s="33"/>
      <c r="D42" s="34"/>
      <c r="E42" s="35"/>
      <c r="F42" s="36"/>
      <c r="G42" s="127"/>
      <c r="H42" s="71" t="s">
        <v>90</v>
      </c>
      <c r="I42" s="73">
        <f>IF(H42=Tablas!$B$5,Tablas!$C$5,VLOOKUP(H42,Tablas!$B$5:$D$40,2,FALSE))</f>
        <v>19</v>
      </c>
      <c r="J42" s="70">
        <f>IF(I42=0,"",VLOOKUP(I42,Tablas!$C$5:$D$40,2,FALSE))</f>
        <v>21.72583333333333</v>
      </c>
      <c r="K42" s="37" t="str">
        <f t="shared" si="33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0.75</v>
      </c>
      <c r="R42" s="40">
        <f t="shared" si="7"/>
        <v>0</v>
      </c>
      <c r="S42" s="39">
        <v>0.75</v>
      </c>
      <c r="T42" s="41">
        <f t="shared" si="8"/>
        <v>0</v>
      </c>
      <c r="U42" s="42">
        <f t="shared" si="34"/>
        <v>0</v>
      </c>
      <c r="V42" s="43">
        <f t="shared" si="35"/>
        <v>0</v>
      </c>
      <c r="W42" s="44">
        <f t="shared" si="36"/>
        <v>0</v>
      </c>
      <c r="X42" s="45">
        <f t="shared" si="37"/>
        <v>5</v>
      </c>
      <c r="Y42" s="46" t="s">
        <v>0</v>
      </c>
      <c r="Z42" s="39">
        <v>1</v>
      </c>
      <c r="AA42" s="47">
        <f t="shared" si="38"/>
        <v>0</v>
      </c>
      <c r="AB42" s="39">
        <v>1</v>
      </c>
      <c r="AC42" s="47">
        <f t="shared" si="39"/>
        <v>0</v>
      </c>
      <c r="AD42" s="39">
        <v>1</v>
      </c>
      <c r="AE42" s="47">
        <f t="shared" si="40"/>
        <v>0</v>
      </c>
      <c r="AF42" s="62"/>
      <c r="AG42" s="49">
        <f t="shared" si="31"/>
        <v>0</v>
      </c>
      <c r="AH42" s="50">
        <f t="shared" si="32"/>
        <v>0</v>
      </c>
      <c r="AI42" s="62"/>
      <c r="AJ42" s="49">
        <f t="shared" si="18"/>
        <v>0</v>
      </c>
      <c r="AK42" s="50">
        <f t="shared" si="19"/>
        <v>0</v>
      </c>
      <c r="AL42" s="62"/>
      <c r="AM42" s="49">
        <f t="shared" si="20"/>
        <v>0</v>
      </c>
      <c r="AN42" s="50">
        <f t="shared" si="21"/>
        <v>0</v>
      </c>
      <c r="AO42" s="62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62"/>
      <c r="AV42" s="49">
        <f t="shared" si="26"/>
        <v>0</v>
      </c>
      <c r="AW42" s="50">
        <f t="shared" si="27"/>
        <v>0</v>
      </c>
      <c r="AX42" s="62"/>
      <c r="AY42" s="49">
        <f t="shared" si="28"/>
        <v>0</v>
      </c>
      <c r="AZ42" s="50">
        <f t="shared" si="29"/>
        <v>0</v>
      </c>
      <c r="BA42" s="51">
        <f t="shared" si="41"/>
        <v>0</v>
      </c>
    </row>
    <row r="43" spans="1:53" hidden="1">
      <c r="A43" s="32"/>
      <c r="B43" s="61"/>
      <c r="C43" s="33"/>
      <c r="D43" s="34"/>
      <c r="E43" s="35"/>
      <c r="F43" s="36"/>
      <c r="G43" s="127"/>
      <c r="H43" s="71" t="s">
        <v>90</v>
      </c>
      <c r="I43" s="73">
        <f>IF(H43=Tablas!$B$5,Tablas!$C$5,VLOOKUP(H43,Tablas!$B$5:$D$40,2,FALSE))</f>
        <v>19</v>
      </c>
      <c r="J43" s="70">
        <f>IF(I43=0,"",VLOOKUP(I43,Tablas!$C$5:$D$40,2,FALSE))</f>
        <v>21.72583333333333</v>
      </c>
      <c r="K43" s="37" t="str">
        <f t="shared" si="33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0.75</v>
      </c>
      <c r="R43" s="40">
        <f t="shared" si="7"/>
        <v>0</v>
      </c>
      <c r="S43" s="39">
        <v>0.75</v>
      </c>
      <c r="T43" s="41">
        <f t="shared" si="8"/>
        <v>0</v>
      </c>
      <c r="U43" s="42">
        <f t="shared" si="34"/>
        <v>0</v>
      </c>
      <c r="V43" s="43">
        <f t="shared" si="35"/>
        <v>0</v>
      </c>
      <c r="W43" s="44">
        <f t="shared" si="36"/>
        <v>0</v>
      </c>
      <c r="X43" s="45">
        <f t="shared" si="37"/>
        <v>5</v>
      </c>
      <c r="Y43" s="46" t="s">
        <v>0</v>
      </c>
      <c r="Z43" s="39">
        <v>1</v>
      </c>
      <c r="AA43" s="47">
        <f t="shared" si="38"/>
        <v>0</v>
      </c>
      <c r="AB43" s="39">
        <v>1</v>
      </c>
      <c r="AC43" s="47">
        <f t="shared" si="39"/>
        <v>0</v>
      </c>
      <c r="AD43" s="39">
        <v>1</v>
      </c>
      <c r="AE43" s="47">
        <f t="shared" si="40"/>
        <v>0</v>
      </c>
      <c r="AF43" s="62"/>
      <c r="AG43" s="49">
        <f t="shared" si="31"/>
        <v>0</v>
      </c>
      <c r="AH43" s="50">
        <f t="shared" si="32"/>
        <v>0</v>
      </c>
      <c r="AI43" s="62"/>
      <c r="AJ43" s="49">
        <f t="shared" si="18"/>
        <v>0</v>
      </c>
      <c r="AK43" s="50">
        <f t="shared" si="19"/>
        <v>0</v>
      </c>
      <c r="AL43" s="62"/>
      <c r="AM43" s="49">
        <f t="shared" si="20"/>
        <v>0</v>
      </c>
      <c r="AN43" s="50">
        <f t="shared" si="21"/>
        <v>0</v>
      </c>
      <c r="AO43" s="62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62"/>
      <c r="AV43" s="49">
        <f t="shared" si="26"/>
        <v>0</v>
      </c>
      <c r="AW43" s="50">
        <f t="shared" si="27"/>
        <v>0</v>
      </c>
      <c r="AX43" s="62"/>
      <c r="AY43" s="49">
        <f t="shared" si="28"/>
        <v>0</v>
      </c>
      <c r="AZ43" s="50">
        <f t="shared" si="29"/>
        <v>0</v>
      </c>
      <c r="BA43" s="51">
        <f t="shared" si="41"/>
        <v>0</v>
      </c>
    </row>
    <row r="44" spans="1:53" hidden="1">
      <c r="A44" s="32"/>
      <c r="B44" s="61"/>
      <c r="C44" s="33"/>
      <c r="D44" s="34"/>
      <c r="E44" s="35"/>
      <c r="F44" s="36"/>
      <c r="G44" s="127"/>
      <c r="H44" s="71" t="s">
        <v>90</v>
      </c>
      <c r="I44" s="73">
        <f>IF(H44=Tablas!$B$5,Tablas!$C$5,VLOOKUP(H44,Tablas!$B$5:$D$40,2,FALSE))</f>
        <v>19</v>
      </c>
      <c r="J44" s="70">
        <f>IF(I44=0,"",VLOOKUP(I44,Tablas!$C$5:$D$40,2,FALSE))</f>
        <v>21.72583333333333</v>
      </c>
      <c r="K44" s="37" t="str">
        <f t="shared" si="33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0.75</v>
      </c>
      <c r="R44" s="40">
        <f t="shared" si="7"/>
        <v>0</v>
      </c>
      <c r="S44" s="39">
        <v>0.75</v>
      </c>
      <c r="T44" s="41">
        <f t="shared" si="8"/>
        <v>0</v>
      </c>
      <c r="U44" s="42">
        <f t="shared" si="34"/>
        <v>0</v>
      </c>
      <c r="V44" s="43">
        <f t="shared" si="35"/>
        <v>0</v>
      </c>
      <c r="W44" s="44">
        <f t="shared" si="36"/>
        <v>0</v>
      </c>
      <c r="X44" s="45">
        <f t="shared" si="37"/>
        <v>5</v>
      </c>
      <c r="Y44" s="46" t="s">
        <v>0</v>
      </c>
      <c r="Z44" s="39">
        <v>1</v>
      </c>
      <c r="AA44" s="47">
        <f t="shared" si="38"/>
        <v>0</v>
      </c>
      <c r="AB44" s="39">
        <v>1</v>
      </c>
      <c r="AC44" s="47">
        <f t="shared" si="39"/>
        <v>0</v>
      </c>
      <c r="AD44" s="39">
        <v>1</v>
      </c>
      <c r="AE44" s="47">
        <f t="shared" si="40"/>
        <v>0</v>
      </c>
      <c r="AF44" s="62"/>
      <c r="AG44" s="49">
        <f t="shared" si="31"/>
        <v>0</v>
      </c>
      <c r="AH44" s="50">
        <f t="shared" si="32"/>
        <v>0</v>
      </c>
      <c r="AI44" s="62"/>
      <c r="AJ44" s="49">
        <f t="shared" si="18"/>
        <v>0</v>
      </c>
      <c r="AK44" s="50">
        <f t="shared" si="19"/>
        <v>0</v>
      </c>
      <c r="AL44" s="62"/>
      <c r="AM44" s="49">
        <f t="shared" si="20"/>
        <v>0</v>
      </c>
      <c r="AN44" s="50">
        <f t="shared" si="21"/>
        <v>0</v>
      </c>
      <c r="AO44" s="62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62"/>
      <c r="AV44" s="49">
        <f t="shared" si="26"/>
        <v>0</v>
      </c>
      <c r="AW44" s="50">
        <f t="shared" si="27"/>
        <v>0</v>
      </c>
      <c r="AX44" s="62"/>
      <c r="AY44" s="49">
        <f t="shared" si="28"/>
        <v>0</v>
      </c>
      <c r="AZ44" s="50">
        <f t="shared" si="29"/>
        <v>0</v>
      </c>
      <c r="BA44" s="51">
        <f t="shared" si="41"/>
        <v>0</v>
      </c>
    </row>
    <row r="45" spans="1:53" hidden="1">
      <c r="A45" s="32"/>
      <c r="B45" s="61"/>
      <c r="C45" s="33"/>
      <c r="D45" s="34"/>
      <c r="E45" s="35"/>
      <c r="F45" s="36"/>
      <c r="G45" s="127"/>
      <c r="H45" s="71" t="s">
        <v>90</v>
      </c>
      <c r="I45" s="73">
        <f>IF(H45=Tablas!$B$5,Tablas!$C$5,VLOOKUP(H45,Tablas!$B$5:$D$40,2,FALSE))</f>
        <v>19</v>
      </c>
      <c r="J45" s="70">
        <f>IF(I45=0,"",VLOOKUP(I45,Tablas!$C$5:$D$40,2,FALSE))</f>
        <v>21.72583333333333</v>
      </c>
      <c r="K45" s="37" t="str">
        <f t="shared" si="33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0.75</v>
      </c>
      <c r="R45" s="40">
        <f t="shared" si="7"/>
        <v>0</v>
      </c>
      <c r="S45" s="39">
        <v>0.75</v>
      </c>
      <c r="T45" s="41">
        <f t="shared" si="8"/>
        <v>0</v>
      </c>
      <c r="U45" s="42">
        <f t="shared" si="34"/>
        <v>0</v>
      </c>
      <c r="V45" s="43">
        <f t="shared" si="35"/>
        <v>0</v>
      </c>
      <c r="W45" s="44">
        <f t="shared" si="36"/>
        <v>0</v>
      </c>
      <c r="X45" s="45">
        <f t="shared" si="37"/>
        <v>5</v>
      </c>
      <c r="Y45" s="46" t="s">
        <v>0</v>
      </c>
      <c r="Z45" s="39">
        <v>1</v>
      </c>
      <c r="AA45" s="47">
        <f t="shared" si="38"/>
        <v>0</v>
      </c>
      <c r="AB45" s="39">
        <v>1</v>
      </c>
      <c r="AC45" s="47">
        <f t="shared" si="39"/>
        <v>0</v>
      </c>
      <c r="AD45" s="39">
        <v>1</v>
      </c>
      <c r="AE45" s="47">
        <f t="shared" si="40"/>
        <v>0</v>
      </c>
      <c r="AF45" s="62"/>
      <c r="AG45" s="49">
        <f t="shared" si="31"/>
        <v>0</v>
      </c>
      <c r="AH45" s="50">
        <f t="shared" si="32"/>
        <v>0</v>
      </c>
      <c r="AI45" s="62"/>
      <c r="AJ45" s="49">
        <f t="shared" si="18"/>
        <v>0</v>
      </c>
      <c r="AK45" s="50">
        <f t="shared" si="19"/>
        <v>0</v>
      </c>
      <c r="AL45" s="62"/>
      <c r="AM45" s="49">
        <f t="shared" si="20"/>
        <v>0</v>
      </c>
      <c r="AN45" s="50">
        <f t="shared" si="21"/>
        <v>0</v>
      </c>
      <c r="AO45" s="62"/>
      <c r="AP45" s="49">
        <f t="shared" si="22"/>
        <v>0</v>
      </c>
      <c r="AQ45" s="50">
        <f t="shared" si="23"/>
        <v>0</v>
      </c>
      <c r="AR45" s="62"/>
      <c r="AS45" s="49">
        <f t="shared" si="24"/>
        <v>0</v>
      </c>
      <c r="AT45" s="50">
        <f t="shared" si="25"/>
        <v>0</v>
      </c>
      <c r="AU45" s="62"/>
      <c r="AV45" s="49">
        <f t="shared" si="26"/>
        <v>0</v>
      </c>
      <c r="AW45" s="50">
        <f t="shared" si="27"/>
        <v>0</v>
      </c>
      <c r="AX45" s="62"/>
      <c r="AY45" s="49">
        <f t="shared" si="28"/>
        <v>0</v>
      </c>
      <c r="AZ45" s="50">
        <f t="shared" si="29"/>
        <v>0</v>
      </c>
      <c r="BA45" s="51">
        <f t="shared" si="41"/>
        <v>0</v>
      </c>
    </row>
    <row r="46" spans="1:53" hidden="1">
      <c r="A46" s="32"/>
      <c r="B46" s="61"/>
      <c r="C46" s="33"/>
      <c r="D46" s="34"/>
      <c r="E46" s="35"/>
      <c r="F46" s="36"/>
      <c r="G46" s="127"/>
      <c r="H46" s="71" t="s">
        <v>90</v>
      </c>
      <c r="I46" s="73">
        <f>IF(H46=Tablas!$B$5,Tablas!$C$5,VLOOKUP(H46,Tablas!$B$5:$D$40,2,FALSE))</f>
        <v>19</v>
      </c>
      <c r="J46" s="70">
        <f>IF(I46=0,"",VLOOKUP(I46,Tablas!$C$5:$D$40,2,FALSE))</f>
        <v>21.72583333333333</v>
      </c>
      <c r="K46" s="37" t="str">
        <f t="shared" si="33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0.75</v>
      </c>
      <c r="R46" s="40">
        <f t="shared" si="7"/>
        <v>0</v>
      </c>
      <c r="S46" s="39">
        <v>0.75</v>
      </c>
      <c r="T46" s="41">
        <f t="shared" si="8"/>
        <v>0</v>
      </c>
      <c r="U46" s="42">
        <f t="shared" si="34"/>
        <v>0</v>
      </c>
      <c r="V46" s="43">
        <f t="shared" si="35"/>
        <v>0</v>
      </c>
      <c r="W46" s="44">
        <f t="shared" si="36"/>
        <v>0</v>
      </c>
      <c r="X46" s="45">
        <f t="shared" si="37"/>
        <v>5</v>
      </c>
      <c r="Y46" s="46" t="s">
        <v>0</v>
      </c>
      <c r="Z46" s="39">
        <v>1</v>
      </c>
      <c r="AA46" s="47">
        <f t="shared" si="38"/>
        <v>0</v>
      </c>
      <c r="AB46" s="39">
        <v>1</v>
      </c>
      <c r="AC46" s="47">
        <f t="shared" si="39"/>
        <v>0</v>
      </c>
      <c r="AD46" s="39">
        <v>1</v>
      </c>
      <c r="AE46" s="47">
        <f t="shared" si="40"/>
        <v>0</v>
      </c>
      <c r="AF46" s="62"/>
      <c r="AG46" s="49">
        <f t="shared" si="31"/>
        <v>0</v>
      </c>
      <c r="AH46" s="50">
        <f t="shared" si="32"/>
        <v>0</v>
      </c>
      <c r="AI46" s="62"/>
      <c r="AJ46" s="49">
        <f t="shared" si="18"/>
        <v>0</v>
      </c>
      <c r="AK46" s="50">
        <f t="shared" si="19"/>
        <v>0</v>
      </c>
      <c r="AL46" s="62"/>
      <c r="AM46" s="49">
        <f t="shared" si="20"/>
        <v>0</v>
      </c>
      <c r="AN46" s="50">
        <f t="shared" si="21"/>
        <v>0</v>
      </c>
      <c r="AO46" s="62"/>
      <c r="AP46" s="49">
        <f t="shared" si="22"/>
        <v>0</v>
      </c>
      <c r="AQ46" s="50">
        <f t="shared" si="23"/>
        <v>0</v>
      </c>
      <c r="AR46" s="62"/>
      <c r="AS46" s="49">
        <f t="shared" si="24"/>
        <v>0</v>
      </c>
      <c r="AT46" s="50">
        <f t="shared" si="25"/>
        <v>0</v>
      </c>
      <c r="AU46" s="62"/>
      <c r="AV46" s="49">
        <f t="shared" si="26"/>
        <v>0</v>
      </c>
      <c r="AW46" s="50">
        <f t="shared" si="27"/>
        <v>0</v>
      </c>
      <c r="AX46" s="62"/>
      <c r="AY46" s="49">
        <f t="shared" si="28"/>
        <v>0</v>
      </c>
      <c r="AZ46" s="50">
        <f t="shared" si="29"/>
        <v>0</v>
      </c>
      <c r="BA46" s="51">
        <f t="shared" si="41"/>
        <v>0</v>
      </c>
    </row>
    <row r="47" spans="1:53" hidden="1">
      <c r="A47" s="32"/>
      <c r="B47" s="61"/>
      <c r="C47" s="33"/>
      <c r="D47" s="34"/>
      <c r="E47" s="35"/>
      <c r="F47" s="36"/>
      <c r="G47" s="127"/>
      <c r="H47" s="71" t="s">
        <v>90</v>
      </c>
      <c r="I47" s="73">
        <f>IF(H47=Tablas!$B$5,Tablas!$C$5,VLOOKUP(H47,Tablas!$B$5:$D$40,2,FALSE))</f>
        <v>19</v>
      </c>
      <c r="J47" s="70">
        <f>IF(I47=0,"",VLOOKUP(I47,Tablas!$C$5:$D$40,2,FALSE))</f>
        <v>21.72583333333333</v>
      </c>
      <c r="K47" s="37" t="str">
        <f t="shared" si="33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0.75</v>
      </c>
      <c r="R47" s="40">
        <f t="shared" si="7"/>
        <v>0</v>
      </c>
      <c r="S47" s="39">
        <v>0.75</v>
      </c>
      <c r="T47" s="41">
        <f t="shared" si="8"/>
        <v>0</v>
      </c>
      <c r="U47" s="42">
        <f t="shared" si="34"/>
        <v>0</v>
      </c>
      <c r="V47" s="43">
        <f t="shared" si="35"/>
        <v>0</v>
      </c>
      <c r="W47" s="44">
        <f t="shared" si="36"/>
        <v>0</v>
      </c>
      <c r="X47" s="45">
        <f t="shared" si="37"/>
        <v>5</v>
      </c>
      <c r="Y47" s="46" t="s">
        <v>0</v>
      </c>
      <c r="Z47" s="39">
        <v>1</v>
      </c>
      <c r="AA47" s="47">
        <f t="shared" si="38"/>
        <v>0</v>
      </c>
      <c r="AB47" s="39">
        <v>1</v>
      </c>
      <c r="AC47" s="47">
        <f t="shared" si="39"/>
        <v>0</v>
      </c>
      <c r="AD47" s="39">
        <v>1</v>
      </c>
      <c r="AE47" s="47">
        <f t="shared" si="40"/>
        <v>0</v>
      </c>
      <c r="AF47" s="62"/>
      <c r="AG47" s="49">
        <f t="shared" si="31"/>
        <v>0</v>
      </c>
      <c r="AH47" s="50">
        <f t="shared" si="32"/>
        <v>0</v>
      </c>
      <c r="AI47" s="62"/>
      <c r="AJ47" s="49">
        <f t="shared" si="18"/>
        <v>0</v>
      </c>
      <c r="AK47" s="50">
        <f t="shared" si="19"/>
        <v>0</v>
      </c>
      <c r="AL47" s="62"/>
      <c r="AM47" s="49">
        <f t="shared" si="20"/>
        <v>0</v>
      </c>
      <c r="AN47" s="50">
        <f t="shared" si="21"/>
        <v>0</v>
      </c>
      <c r="AO47" s="62"/>
      <c r="AP47" s="49">
        <f t="shared" si="22"/>
        <v>0</v>
      </c>
      <c r="AQ47" s="50">
        <f t="shared" si="23"/>
        <v>0</v>
      </c>
      <c r="AR47" s="62"/>
      <c r="AS47" s="49">
        <f t="shared" si="24"/>
        <v>0</v>
      </c>
      <c r="AT47" s="50">
        <f t="shared" si="25"/>
        <v>0</v>
      </c>
      <c r="AU47" s="62"/>
      <c r="AV47" s="49">
        <f t="shared" si="26"/>
        <v>0</v>
      </c>
      <c r="AW47" s="50">
        <f t="shared" si="27"/>
        <v>0</v>
      </c>
      <c r="AX47" s="62"/>
      <c r="AY47" s="49">
        <f t="shared" si="28"/>
        <v>0</v>
      </c>
      <c r="AZ47" s="50">
        <f t="shared" si="29"/>
        <v>0</v>
      </c>
      <c r="BA47" s="51">
        <f t="shared" si="41"/>
        <v>0</v>
      </c>
    </row>
    <row r="48" spans="1:53" hidden="1">
      <c r="A48" s="32"/>
      <c r="B48" s="61"/>
      <c r="C48" s="33"/>
      <c r="D48" s="34"/>
      <c r="E48" s="35"/>
      <c r="F48" s="36"/>
      <c r="G48" s="127"/>
      <c r="H48" s="71" t="s">
        <v>90</v>
      </c>
      <c r="I48" s="73">
        <f>IF(H48=Tablas!$B$5,Tablas!$C$5,VLOOKUP(H48,Tablas!$B$5:$D$40,2,FALSE))</f>
        <v>19</v>
      </c>
      <c r="J48" s="70">
        <f>IF(I48=0,"",VLOOKUP(I48,Tablas!$C$5:$D$40,2,FALSE))</f>
        <v>21.72583333333333</v>
      </c>
      <c r="K48" s="37" t="str">
        <f t="shared" si="33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0.75</v>
      </c>
      <c r="R48" s="40">
        <f t="shared" si="7"/>
        <v>0</v>
      </c>
      <c r="S48" s="39">
        <v>0.75</v>
      </c>
      <c r="T48" s="41">
        <f t="shared" si="8"/>
        <v>0</v>
      </c>
      <c r="U48" s="42">
        <f t="shared" si="34"/>
        <v>0</v>
      </c>
      <c r="V48" s="43">
        <f t="shared" si="35"/>
        <v>0</v>
      </c>
      <c r="W48" s="44">
        <f t="shared" si="36"/>
        <v>0</v>
      </c>
      <c r="X48" s="45">
        <f t="shared" si="37"/>
        <v>5</v>
      </c>
      <c r="Y48" s="46" t="s">
        <v>0</v>
      </c>
      <c r="Z48" s="39">
        <v>1</v>
      </c>
      <c r="AA48" s="47">
        <f t="shared" si="38"/>
        <v>0</v>
      </c>
      <c r="AB48" s="39">
        <v>1</v>
      </c>
      <c r="AC48" s="47">
        <f t="shared" si="39"/>
        <v>0</v>
      </c>
      <c r="AD48" s="39">
        <v>1</v>
      </c>
      <c r="AE48" s="47">
        <f t="shared" si="40"/>
        <v>0</v>
      </c>
      <c r="AF48" s="62"/>
      <c r="AG48" s="49">
        <f t="shared" si="31"/>
        <v>0</v>
      </c>
      <c r="AH48" s="50">
        <f t="shared" si="32"/>
        <v>0</v>
      </c>
      <c r="AI48" s="62"/>
      <c r="AJ48" s="49">
        <f t="shared" si="18"/>
        <v>0</v>
      </c>
      <c r="AK48" s="50">
        <f t="shared" si="19"/>
        <v>0</v>
      </c>
      <c r="AL48" s="62"/>
      <c r="AM48" s="49">
        <f t="shared" si="20"/>
        <v>0</v>
      </c>
      <c r="AN48" s="50">
        <f t="shared" si="21"/>
        <v>0</v>
      </c>
      <c r="AO48" s="62"/>
      <c r="AP48" s="49">
        <f t="shared" si="22"/>
        <v>0</v>
      </c>
      <c r="AQ48" s="50">
        <f t="shared" si="23"/>
        <v>0</v>
      </c>
      <c r="AR48" s="62"/>
      <c r="AS48" s="49">
        <f t="shared" si="24"/>
        <v>0</v>
      </c>
      <c r="AT48" s="50">
        <f t="shared" si="25"/>
        <v>0</v>
      </c>
      <c r="AU48" s="62"/>
      <c r="AV48" s="49">
        <f t="shared" si="26"/>
        <v>0</v>
      </c>
      <c r="AW48" s="50">
        <f t="shared" si="27"/>
        <v>0</v>
      </c>
      <c r="AX48" s="62"/>
      <c r="AY48" s="49">
        <f t="shared" si="28"/>
        <v>0</v>
      </c>
      <c r="AZ48" s="50">
        <f t="shared" si="29"/>
        <v>0</v>
      </c>
      <c r="BA48" s="51">
        <f t="shared" si="41"/>
        <v>0</v>
      </c>
    </row>
    <row r="49" spans="1:53" hidden="1">
      <c r="A49" s="32"/>
      <c r="B49" s="61"/>
      <c r="C49" s="33"/>
      <c r="D49" s="34"/>
      <c r="E49" s="35"/>
      <c r="F49" s="36"/>
      <c r="G49" s="127"/>
      <c r="H49" s="71" t="s">
        <v>90</v>
      </c>
      <c r="I49" s="73">
        <f>IF(H49=Tablas!$B$5,Tablas!$C$5,VLOOKUP(H49,Tablas!$B$5:$D$40,2,FALSE))</f>
        <v>19</v>
      </c>
      <c r="J49" s="70">
        <f>IF(I49=0,"",VLOOKUP(I49,Tablas!$C$5:$D$40,2,FALSE))</f>
        <v>21.72583333333333</v>
      </c>
      <c r="K49" s="37" t="str">
        <f t="shared" si="33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0.75</v>
      </c>
      <c r="R49" s="40">
        <f t="shared" si="7"/>
        <v>0</v>
      </c>
      <c r="S49" s="39">
        <v>0.75</v>
      </c>
      <c r="T49" s="41">
        <f t="shared" si="8"/>
        <v>0</v>
      </c>
      <c r="U49" s="42">
        <f t="shared" si="34"/>
        <v>0</v>
      </c>
      <c r="V49" s="43">
        <f t="shared" si="35"/>
        <v>0</v>
      </c>
      <c r="W49" s="44">
        <f t="shared" si="36"/>
        <v>0</v>
      </c>
      <c r="X49" s="45">
        <f t="shared" si="37"/>
        <v>5</v>
      </c>
      <c r="Y49" s="46" t="s">
        <v>0</v>
      </c>
      <c r="Z49" s="39">
        <v>1</v>
      </c>
      <c r="AA49" s="47">
        <f t="shared" si="38"/>
        <v>0</v>
      </c>
      <c r="AB49" s="39">
        <v>1</v>
      </c>
      <c r="AC49" s="47">
        <f t="shared" si="39"/>
        <v>0</v>
      </c>
      <c r="AD49" s="39">
        <v>1</v>
      </c>
      <c r="AE49" s="47">
        <f t="shared" si="40"/>
        <v>0</v>
      </c>
      <c r="AF49" s="62"/>
      <c r="AG49" s="49">
        <f t="shared" si="31"/>
        <v>0</v>
      </c>
      <c r="AH49" s="50">
        <f t="shared" si="32"/>
        <v>0</v>
      </c>
      <c r="AI49" s="62"/>
      <c r="AJ49" s="49">
        <f t="shared" si="18"/>
        <v>0</v>
      </c>
      <c r="AK49" s="50">
        <f t="shared" si="19"/>
        <v>0</v>
      </c>
      <c r="AL49" s="62"/>
      <c r="AM49" s="49">
        <f t="shared" si="20"/>
        <v>0</v>
      </c>
      <c r="AN49" s="50">
        <f t="shared" si="21"/>
        <v>0</v>
      </c>
      <c r="AO49" s="62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62"/>
      <c r="AV49" s="49">
        <f t="shared" si="26"/>
        <v>0</v>
      </c>
      <c r="AW49" s="50">
        <f t="shared" si="27"/>
        <v>0</v>
      </c>
      <c r="AX49" s="62"/>
      <c r="AY49" s="49">
        <f t="shared" si="28"/>
        <v>0</v>
      </c>
      <c r="AZ49" s="50">
        <f t="shared" si="29"/>
        <v>0</v>
      </c>
      <c r="BA49" s="51">
        <f t="shared" si="41"/>
        <v>0</v>
      </c>
    </row>
    <row r="50" spans="1:53" hidden="1">
      <c r="A50" s="32"/>
      <c r="B50" s="61"/>
      <c r="C50" s="33"/>
      <c r="D50" s="34"/>
      <c r="E50" s="35"/>
      <c r="F50" s="36"/>
      <c r="G50" s="127"/>
      <c r="H50" s="71" t="s">
        <v>90</v>
      </c>
      <c r="I50" s="73">
        <f>IF(H50=Tablas!$B$5,Tablas!$C$5,VLOOKUP(H50,Tablas!$B$5:$D$40,2,FALSE))</f>
        <v>19</v>
      </c>
      <c r="J50" s="70">
        <f>IF(I50=0,"",VLOOKUP(I50,Tablas!$C$5:$D$40,2,FALSE))</f>
        <v>21.72583333333333</v>
      </c>
      <c r="K50" s="37" t="str">
        <f t="shared" si="33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0.75</v>
      </c>
      <c r="R50" s="40">
        <f t="shared" si="7"/>
        <v>0</v>
      </c>
      <c r="S50" s="39">
        <v>0.75</v>
      </c>
      <c r="T50" s="41">
        <f t="shared" si="8"/>
        <v>0</v>
      </c>
      <c r="U50" s="42">
        <f t="shared" si="34"/>
        <v>0</v>
      </c>
      <c r="V50" s="43">
        <f t="shared" si="35"/>
        <v>0</v>
      </c>
      <c r="W50" s="44">
        <f t="shared" si="36"/>
        <v>0</v>
      </c>
      <c r="X50" s="45">
        <f t="shared" si="37"/>
        <v>5</v>
      </c>
      <c r="Y50" s="46" t="s">
        <v>0</v>
      </c>
      <c r="Z50" s="39">
        <v>1</v>
      </c>
      <c r="AA50" s="47">
        <f t="shared" si="38"/>
        <v>0</v>
      </c>
      <c r="AB50" s="39">
        <v>1</v>
      </c>
      <c r="AC50" s="47">
        <f t="shared" si="39"/>
        <v>0</v>
      </c>
      <c r="AD50" s="39">
        <v>1</v>
      </c>
      <c r="AE50" s="47">
        <f t="shared" si="40"/>
        <v>0</v>
      </c>
      <c r="AF50" s="62"/>
      <c r="AG50" s="49">
        <f t="shared" si="31"/>
        <v>0</v>
      </c>
      <c r="AH50" s="50">
        <f t="shared" si="32"/>
        <v>0</v>
      </c>
      <c r="AI50" s="62"/>
      <c r="AJ50" s="49">
        <f t="shared" si="18"/>
        <v>0</v>
      </c>
      <c r="AK50" s="50">
        <f t="shared" si="19"/>
        <v>0</v>
      </c>
      <c r="AL50" s="62"/>
      <c r="AM50" s="49">
        <f t="shared" si="20"/>
        <v>0</v>
      </c>
      <c r="AN50" s="50">
        <f t="shared" si="21"/>
        <v>0</v>
      </c>
      <c r="AO50" s="62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62"/>
      <c r="AV50" s="49">
        <f t="shared" si="26"/>
        <v>0</v>
      </c>
      <c r="AW50" s="50">
        <f t="shared" si="27"/>
        <v>0</v>
      </c>
      <c r="AX50" s="62"/>
      <c r="AY50" s="49">
        <f t="shared" si="28"/>
        <v>0</v>
      </c>
      <c r="AZ50" s="50">
        <f t="shared" si="29"/>
        <v>0</v>
      </c>
      <c r="BA50" s="51">
        <f t="shared" si="41"/>
        <v>0</v>
      </c>
    </row>
    <row r="51" spans="1:53" hidden="1">
      <c r="A51" s="32"/>
      <c r="B51" s="61"/>
      <c r="C51" s="33"/>
      <c r="D51" s="34"/>
      <c r="E51" s="35"/>
      <c r="F51" s="36"/>
      <c r="G51" s="127"/>
      <c r="H51" s="71" t="s">
        <v>90</v>
      </c>
      <c r="I51" s="73">
        <f>IF(H51=Tablas!$B$5,Tablas!$C$5,VLOOKUP(H51,Tablas!$B$5:$D$40,2,FALSE))</f>
        <v>19</v>
      </c>
      <c r="J51" s="70">
        <f>IF(I51=0,"",VLOOKUP(I51,Tablas!$C$5:$D$40,2,FALSE))</f>
        <v>21.72583333333333</v>
      </c>
      <c r="K51" s="37" t="str">
        <f t="shared" si="33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0.75</v>
      </c>
      <c r="R51" s="40">
        <f t="shared" si="7"/>
        <v>0</v>
      </c>
      <c r="S51" s="39">
        <v>0.75</v>
      </c>
      <c r="T51" s="41">
        <f t="shared" si="8"/>
        <v>0</v>
      </c>
      <c r="U51" s="42">
        <f t="shared" si="34"/>
        <v>0</v>
      </c>
      <c r="V51" s="43">
        <f t="shared" si="35"/>
        <v>0</v>
      </c>
      <c r="W51" s="44">
        <f t="shared" si="36"/>
        <v>0</v>
      </c>
      <c r="X51" s="45">
        <f t="shared" si="37"/>
        <v>5</v>
      </c>
      <c r="Y51" s="46" t="s">
        <v>0</v>
      </c>
      <c r="Z51" s="39">
        <v>1</v>
      </c>
      <c r="AA51" s="47">
        <f t="shared" si="38"/>
        <v>0</v>
      </c>
      <c r="AB51" s="39">
        <v>1</v>
      </c>
      <c r="AC51" s="47">
        <f t="shared" si="39"/>
        <v>0</v>
      </c>
      <c r="AD51" s="39">
        <v>1</v>
      </c>
      <c r="AE51" s="47">
        <f t="shared" si="40"/>
        <v>0</v>
      </c>
      <c r="AF51" s="62"/>
      <c r="AG51" s="49">
        <f t="shared" si="31"/>
        <v>0</v>
      </c>
      <c r="AH51" s="50">
        <f t="shared" si="32"/>
        <v>0</v>
      </c>
      <c r="AI51" s="62"/>
      <c r="AJ51" s="49">
        <f t="shared" si="18"/>
        <v>0</v>
      </c>
      <c r="AK51" s="50">
        <f t="shared" si="19"/>
        <v>0</v>
      </c>
      <c r="AL51" s="62"/>
      <c r="AM51" s="49">
        <f t="shared" si="20"/>
        <v>0</v>
      </c>
      <c r="AN51" s="50">
        <f t="shared" si="21"/>
        <v>0</v>
      </c>
      <c r="AO51" s="62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62"/>
      <c r="AV51" s="49">
        <f t="shared" si="26"/>
        <v>0</v>
      </c>
      <c r="AW51" s="50">
        <f t="shared" si="27"/>
        <v>0</v>
      </c>
      <c r="AX51" s="62"/>
      <c r="AY51" s="49">
        <f t="shared" si="28"/>
        <v>0</v>
      </c>
      <c r="AZ51" s="50">
        <f t="shared" si="29"/>
        <v>0</v>
      </c>
      <c r="BA51" s="51">
        <f t="shared" si="41"/>
        <v>0</v>
      </c>
    </row>
    <row r="52" spans="1:53" hidden="1">
      <c r="A52" s="32"/>
      <c r="B52" s="61"/>
      <c r="C52" s="33"/>
      <c r="D52" s="34"/>
      <c r="E52" s="35"/>
      <c r="F52" s="36"/>
      <c r="G52" s="127"/>
      <c r="H52" s="71" t="s">
        <v>90</v>
      </c>
      <c r="I52" s="73">
        <f>IF(H52=Tablas!$B$5,Tablas!$C$5,VLOOKUP(H52,Tablas!$B$5:$D$40,2,FALSE))</f>
        <v>19</v>
      </c>
      <c r="J52" s="70">
        <f>IF(I52=0,"",VLOOKUP(I52,Tablas!$C$5:$D$40,2,FALSE))</f>
        <v>21.72583333333333</v>
      </c>
      <c r="K52" s="37" t="str">
        <f t="shared" si="33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0.75</v>
      </c>
      <c r="R52" s="40">
        <f t="shared" si="7"/>
        <v>0</v>
      </c>
      <c r="S52" s="39">
        <v>0.75</v>
      </c>
      <c r="T52" s="41">
        <f t="shared" si="8"/>
        <v>0</v>
      </c>
      <c r="U52" s="42">
        <f t="shared" si="34"/>
        <v>0</v>
      </c>
      <c r="V52" s="43">
        <f t="shared" si="35"/>
        <v>0</v>
      </c>
      <c r="W52" s="44">
        <f t="shared" si="36"/>
        <v>0</v>
      </c>
      <c r="X52" s="45">
        <f t="shared" si="37"/>
        <v>5</v>
      </c>
      <c r="Y52" s="46" t="s">
        <v>0</v>
      </c>
      <c r="Z52" s="39">
        <v>1</v>
      </c>
      <c r="AA52" s="47">
        <f t="shared" si="38"/>
        <v>0</v>
      </c>
      <c r="AB52" s="39">
        <v>1</v>
      </c>
      <c r="AC52" s="47">
        <f t="shared" si="39"/>
        <v>0</v>
      </c>
      <c r="AD52" s="39">
        <v>1</v>
      </c>
      <c r="AE52" s="47">
        <f t="shared" si="40"/>
        <v>0</v>
      </c>
      <c r="AF52" s="62"/>
      <c r="AG52" s="49">
        <f t="shared" si="31"/>
        <v>0</v>
      </c>
      <c r="AH52" s="50">
        <f t="shared" si="32"/>
        <v>0</v>
      </c>
      <c r="AI52" s="62"/>
      <c r="AJ52" s="49">
        <f t="shared" si="18"/>
        <v>0</v>
      </c>
      <c r="AK52" s="50">
        <f t="shared" si="19"/>
        <v>0</v>
      </c>
      <c r="AL52" s="62"/>
      <c r="AM52" s="49">
        <f t="shared" si="20"/>
        <v>0</v>
      </c>
      <c r="AN52" s="50">
        <f t="shared" si="21"/>
        <v>0</v>
      </c>
      <c r="AO52" s="62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62"/>
      <c r="AV52" s="49">
        <f t="shared" si="26"/>
        <v>0</v>
      </c>
      <c r="AW52" s="50">
        <f t="shared" si="27"/>
        <v>0</v>
      </c>
      <c r="AX52" s="62"/>
      <c r="AY52" s="49">
        <f t="shared" si="28"/>
        <v>0</v>
      </c>
      <c r="AZ52" s="50">
        <f t="shared" si="29"/>
        <v>0</v>
      </c>
      <c r="BA52" s="51">
        <f t="shared" si="41"/>
        <v>0</v>
      </c>
    </row>
    <row r="53" spans="1:53" hidden="1">
      <c r="A53" s="32"/>
      <c r="B53" s="61"/>
      <c r="C53" s="33"/>
      <c r="D53" s="34"/>
      <c r="E53" s="35"/>
      <c r="F53" s="36"/>
      <c r="G53" s="127"/>
      <c r="H53" s="71" t="s">
        <v>90</v>
      </c>
      <c r="I53" s="73">
        <f>IF(H53=Tablas!$B$5,Tablas!$C$5,VLOOKUP(H53,Tablas!$B$5:$D$40,2,FALSE))</f>
        <v>19</v>
      </c>
      <c r="J53" s="70">
        <f>IF(I53=0,"",VLOOKUP(I53,Tablas!$C$5:$D$40,2,FALSE))</f>
        <v>21.72583333333333</v>
      </c>
      <c r="K53" s="37" t="str">
        <f t="shared" si="33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0.75</v>
      </c>
      <c r="R53" s="40">
        <f t="shared" si="7"/>
        <v>0</v>
      </c>
      <c r="S53" s="39">
        <v>0.75</v>
      </c>
      <c r="T53" s="41">
        <f t="shared" si="8"/>
        <v>0</v>
      </c>
      <c r="U53" s="42">
        <f t="shared" si="34"/>
        <v>0</v>
      </c>
      <c r="V53" s="43">
        <f t="shared" si="35"/>
        <v>0</v>
      </c>
      <c r="W53" s="44">
        <f t="shared" si="36"/>
        <v>0</v>
      </c>
      <c r="X53" s="45">
        <f t="shared" si="37"/>
        <v>5</v>
      </c>
      <c r="Y53" s="46" t="s">
        <v>0</v>
      </c>
      <c r="Z53" s="39">
        <v>1</v>
      </c>
      <c r="AA53" s="47">
        <f t="shared" si="38"/>
        <v>0</v>
      </c>
      <c r="AB53" s="39">
        <v>1</v>
      </c>
      <c r="AC53" s="47">
        <f t="shared" si="39"/>
        <v>0</v>
      </c>
      <c r="AD53" s="39">
        <v>1</v>
      </c>
      <c r="AE53" s="47">
        <f t="shared" si="40"/>
        <v>0</v>
      </c>
      <c r="AF53" s="62"/>
      <c r="AG53" s="49">
        <f t="shared" si="31"/>
        <v>0</v>
      </c>
      <c r="AH53" s="50">
        <f t="shared" si="32"/>
        <v>0</v>
      </c>
      <c r="AI53" s="62"/>
      <c r="AJ53" s="49">
        <f t="shared" si="18"/>
        <v>0</v>
      </c>
      <c r="AK53" s="50">
        <f t="shared" si="19"/>
        <v>0</v>
      </c>
      <c r="AL53" s="62"/>
      <c r="AM53" s="49">
        <f t="shared" si="20"/>
        <v>0</v>
      </c>
      <c r="AN53" s="50">
        <f t="shared" si="21"/>
        <v>0</v>
      </c>
      <c r="AO53" s="62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62"/>
      <c r="AV53" s="49">
        <f t="shared" si="26"/>
        <v>0</v>
      </c>
      <c r="AW53" s="50">
        <f t="shared" si="27"/>
        <v>0</v>
      </c>
      <c r="AX53" s="62"/>
      <c r="AY53" s="49">
        <f t="shared" si="28"/>
        <v>0</v>
      </c>
      <c r="AZ53" s="50">
        <f t="shared" si="29"/>
        <v>0</v>
      </c>
      <c r="BA53" s="51">
        <f t="shared" si="41"/>
        <v>0</v>
      </c>
    </row>
    <row r="54" spans="1:53" hidden="1">
      <c r="A54" s="32"/>
      <c r="B54" s="61"/>
      <c r="C54" s="33"/>
      <c r="D54" s="34"/>
      <c r="E54" s="35"/>
      <c r="F54" s="36"/>
      <c r="G54" s="127"/>
      <c r="H54" s="71" t="s">
        <v>90</v>
      </c>
      <c r="I54" s="73">
        <f>IF(H54=Tablas!$B$5,Tablas!$C$5,VLOOKUP(H54,Tablas!$B$5:$D$40,2,FALSE))</f>
        <v>19</v>
      </c>
      <c r="J54" s="70">
        <f>IF(I54=0,"",VLOOKUP(I54,Tablas!$C$5:$D$40,2,FALSE))</f>
        <v>21.72583333333333</v>
      </c>
      <c r="K54" s="37" t="str">
        <f t="shared" si="33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0.75</v>
      </c>
      <c r="R54" s="40">
        <f t="shared" si="7"/>
        <v>0</v>
      </c>
      <c r="S54" s="39">
        <v>0.75</v>
      </c>
      <c r="T54" s="41">
        <f t="shared" si="8"/>
        <v>0</v>
      </c>
      <c r="U54" s="42">
        <f t="shared" si="34"/>
        <v>0</v>
      </c>
      <c r="V54" s="43">
        <f t="shared" si="35"/>
        <v>0</v>
      </c>
      <c r="W54" s="44">
        <f t="shared" si="36"/>
        <v>0</v>
      </c>
      <c r="X54" s="45">
        <f t="shared" si="37"/>
        <v>5</v>
      </c>
      <c r="Y54" s="46" t="s">
        <v>0</v>
      </c>
      <c r="Z54" s="39">
        <v>1</v>
      </c>
      <c r="AA54" s="47">
        <f t="shared" si="38"/>
        <v>0</v>
      </c>
      <c r="AB54" s="39">
        <v>1</v>
      </c>
      <c r="AC54" s="47">
        <f t="shared" si="39"/>
        <v>0</v>
      </c>
      <c r="AD54" s="39">
        <v>1</v>
      </c>
      <c r="AE54" s="47">
        <f t="shared" si="40"/>
        <v>0</v>
      </c>
      <c r="AF54" s="62"/>
      <c r="AG54" s="49">
        <f t="shared" si="31"/>
        <v>0</v>
      </c>
      <c r="AH54" s="50">
        <f t="shared" si="32"/>
        <v>0</v>
      </c>
      <c r="AI54" s="62"/>
      <c r="AJ54" s="49">
        <f t="shared" si="18"/>
        <v>0</v>
      </c>
      <c r="AK54" s="50">
        <f t="shared" si="19"/>
        <v>0</v>
      </c>
      <c r="AL54" s="62"/>
      <c r="AM54" s="49">
        <f t="shared" si="20"/>
        <v>0</v>
      </c>
      <c r="AN54" s="50">
        <f t="shared" si="21"/>
        <v>0</v>
      </c>
      <c r="AO54" s="62"/>
      <c r="AP54" s="49">
        <f t="shared" si="22"/>
        <v>0</v>
      </c>
      <c r="AQ54" s="50">
        <f t="shared" si="23"/>
        <v>0</v>
      </c>
      <c r="AR54" s="62"/>
      <c r="AS54" s="49">
        <f t="shared" si="24"/>
        <v>0</v>
      </c>
      <c r="AT54" s="50">
        <f t="shared" si="25"/>
        <v>0</v>
      </c>
      <c r="AU54" s="62"/>
      <c r="AV54" s="49">
        <f t="shared" si="26"/>
        <v>0</v>
      </c>
      <c r="AW54" s="50">
        <f t="shared" si="27"/>
        <v>0</v>
      </c>
      <c r="AX54" s="62"/>
      <c r="AY54" s="49">
        <f t="shared" si="28"/>
        <v>0</v>
      </c>
      <c r="AZ54" s="50">
        <f t="shared" si="29"/>
        <v>0</v>
      </c>
      <c r="BA54" s="51">
        <f t="shared" si="41"/>
        <v>0</v>
      </c>
    </row>
    <row r="55" spans="1:53" hidden="1">
      <c r="A55" s="32"/>
      <c r="B55" s="61"/>
      <c r="C55" s="33"/>
      <c r="D55" s="34"/>
      <c r="E55" s="35"/>
      <c r="F55" s="36"/>
      <c r="G55" s="127"/>
      <c r="H55" s="71" t="s">
        <v>90</v>
      </c>
      <c r="I55" s="73">
        <f>IF(H55=Tablas!$B$5,Tablas!$C$5,VLOOKUP(H55,Tablas!$B$5:$D$40,2,FALSE))</f>
        <v>19</v>
      </c>
      <c r="J55" s="70">
        <f>IF(I55=0,"",VLOOKUP(I55,Tablas!$C$5:$D$40,2,FALSE))</f>
        <v>21.72583333333333</v>
      </c>
      <c r="K55" s="37" t="str">
        <f t="shared" si="33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0.75</v>
      </c>
      <c r="R55" s="40">
        <f t="shared" si="7"/>
        <v>0</v>
      </c>
      <c r="S55" s="39">
        <v>0.75</v>
      </c>
      <c r="T55" s="41">
        <f t="shared" si="8"/>
        <v>0</v>
      </c>
      <c r="U55" s="42">
        <f t="shared" si="34"/>
        <v>0</v>
      </c>
      <c r="V55" s="43">
        <f t="shared" si="35"/>
        <v>0</v>
      </c>
      <c r="W55" s="44">
        <f t="shared" si="36"/>
        <v>0</v>
      </c>
      <c r="X55" s="45">
        <f t="shared" si="37"/>
        <v>5</v>
      </c>
      <c r="Y55" s="46" t="s">
        <v>0</v>
      </c>
      <c r="Z55" s="39">
        <v>1</v>
      </c>
      <c r="AA55" s="47">
        <f t="shared" si="38"/>
        <v>0</v>
      </c>
      <c r="AB55" s="39">
        <v>1</v>
      </c>
      <c r="AC55" s="47">
        <f t="shared" si="39"/>
        <v>0</v>
      </c>
      <c r="AD55" s="39">
        <v>1</v>
      </c>
      <c r="AE55" s="47">
        <f t="shared" si="40"/>
        <v>0</v>
      </c>
      <c r="AF55" s="62"/>
      <c r="AG55" s="49">
        <f t="shared" si="31"/>
        <v>0</v>
      </c>
      <c r="AH55" s="50">
        <f t="shared" si="32"/>
        <v>0</v>
      </c>
      <c r="AI55" s="62"/>
      <c r="AJ55" s="49">
        <f t="shared" si="18"/>
        <v>0</v>
      </c>
      <c r="AK55" s="50">
        <f t="shared" si="19"/>
        <v>0</v>
      </c>
      <c r="AL55" s="62"/>
      <c r="AM55" s="49">
        <f t="shared" si="20"/>
        <v>0</v>
      </c>
      <c r="AN55" s="50">
        <f t="shared" si="21"/>
        <v>0</v>
      </c>
      <c r="AO55" s="62"/>
      <c r="AP55" s="49">
        <f t="shared" si="22"/>
        <v>0</v>
      </c>
      <c r="AQ55" s="50">
        <f t="shared" si="23"/>
        <v>0</v>
      </c>
      <c r="AR55" s="62"/>
      <c r="AS55" s="49">
        <f t="shared" si="24"/>
        <v>0</v>
      </c>
      <c r="AT55" s="50">
        <f t="shared" si="25"/>
        <v>0</v>
      </c>
      <c r="AU55" s="62"/>
      <c r="AV55" s="49">
        <f t="shared" si="26"/>
        <v>0</v>
      </c>
      <c r="AW55" s="50">
        <f t="shared" si="27"/>
        <v>0</v>
      </c>
      <c r="AX55" s="62"/>
      <c r="AY55" s="49">
        <f t="shared" si="28"/>
        <v>0</v>
      </c>
      <c r="AZ55" s="50">
        <f t="shared" si="29"/>
        <v>0</v>
      </c>
      <c r="BA55" s="51">
        <f t="shared" si="41"/>
        <v>0</v>
      </c>
    </row>
    <row r="56" spans="1:53" hidden="1">
      <c r="A56" s="32"/>
      <c r="B56" s="61"/>
      <c r="C56" s="33"/>
      <c r="D56" s="34"/>
      <c r="E56" s="35"/>
      <c r="F56" s="36"/>
      <c r="G56" s="127"/>
      <c r="H56" s="71" t="s">
        <v>90</v>
      </c>
      <c r="I56" s="73">
        <f>IF(H56=Tablas!$B$5,Tablas!$C$5,VLOOKUP(H56,Tablas!$B$5:$D$40,2,FALSE))</f>
        <v>19</v>
      </c>
      <c r="J56" s="70">
        <f>IF(I56=0,"",VLOOKUP(I56,Tablas!$C$5:$D$40,2,FALSE))</f>
        <v>21.72583333333333</v>
      </c>
      <c r="K56" s="37" t="str">
        <f t="shared" si="33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0.75</v>
      </c>
      <c r="R56" s="40">
        <f t="shared" si="7"/>
        <v>0</v>
      </c>
      <c r="S56" s="39">
        <v>0.75</v>
      </c>
      <c r="T56" s="41">
        <f t="shared" si="8"/>
        <v>0</v>
      </c>
      <c r="U56" s="42">
        <f t="shared" si="34"/>
        <v>0</v>
      </c>
      <c r="V56" s="43">
        <f t="shared" si="35"/>
        <v>0</v>
      </c>
      <c r="W56" s="44">
        <f t="shared" si="36"/>
        <v>0</v>
      </c>
      <c r="X56" s="45">
        <f t="shared" si="37"/>
        <v>5</v>
      </c>
      <c r="Y56" s="46" t="s">
        <v>0</v>
      </c>
      <c r="Z56" s="39">
        <v>1</v>
      </c>
      <c r="AA56" s="47">
        <f t="shared" si="38"/>
        <v>0</v>
      </c>
      <c r="AB56" s="39">
        <v>1</v>
      </c>
      <c r="AC56" s="47">
        <f t="shared" si="39"/>
        <v>0</v>
      </c>
      <c r="AD56" s="39">
        <v>1</v>
      </c>
      <c r="AE56" s="47">
        <f t="shared" si="40"/>
        <v>0</v>
      </c>
      <c r="AF56" s="62"/>
      <c r="AG56" s="49">
        <f t="shared" si="31"/>
        <v>0</v>
      </c>
      <c r="AH56" s="50">
        <f t="shared" si="32"/>
        <v>0</v>
      </c>
      <c r="AI56" s="62"/>
      <c r="AJ56" s="49">
        <f t="shared" si="18"/>
        <v>0</v>
      </c>
      <c r="AK56" s="50">
        <f t="shared" si="19"/>
        <v>0</v>
      </c>
      <c r="AL56" s="62"/>
      <c r="AM56" s="49">
        <f t="shared" si="20"/>
        <v>0</v>
      </c>
      <c r="AN56" s="50">
        <f t="shared" si="21"/>
        <v>0</v>
      </c>
      <c r="AO56" s="62"/>
      <c r="AP56" s="49">
        <f t="shared" si="22"/>
        <v>0</v>
      </c>
      <c r="AQ56" s="50">
        <f t="shared" si="23"/>
        <v>0</v>
      </c>
      <c r="AR56" s="62"/>
      <c r="AS56" s="49">
        <f t="shared" si="24"/>
        <v>0</v>
      </c>
      <c r="AT56" s="50">
        <f t="shared" si="25"/>
        <v>0</v>
      </c>
      <c r="AU56" s="62"/>
      <c r="AV56" s="49">
        <f t="shared" si="26"/>
        <v>0</v>
      </c>
      <c r="AW56" s="50">
        <f t="shared" si="27"/>
        <v>0</v>
      </c>
      <c r="AX56" s="62"/>
      <c r="AY56" s="49">
        <f t="shared" si="28"/>
        <v>0</v>
      </c>
      <c r="AZ56" s="50">
        <f t="shared" si="29"/>
        <v>0</v>
      </c>
      <c r="BA56" s="51">
        <f t="shared" si="41"/>
        <v>0</v>
      </c>
    </row>
    <row r="57" spans="1:53" hidden="1">
      <c r="A57" s="32"/>
      <c r="B57" s="61"/>
      <c r="C57" s="33"/>
      <c r="D57" s="34"/>
      <c r="E57" s="35"/>
      <c r="F57" s="36"/>
      <c r="G57" s="127"/>
      <c r="H57" s="71" t="s">
        <v>90</v>
      </c>
      <c r="I57" s="73">
        <f>IF(H57=Tablas!$B$5,Tablas!$C$5,VLOOKUP(H57,Tablas!$B$5:$D$40,2,FALSE))</f>
        <v>19</v>
      </c>
      <c r="J57" s="70">
        <f>IF(I57=0,"",VLOOKUP(I57,Tablas!$C$5:$D$40,2,FALSE))</f>
        <v>21.72583333333333</v>
      </c>
      <c r="K57" s="37" t="str">
        <f t="shared" si="33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0.75</v>
      </c>
      <c r="R57" s="40">
        <f t="shared" si="7"/>
        <v>0</v>
      </c>
      <c r="S57" s="39">
        <v>0.75</v>
      </c>
      <c r="T57" s="41">
        <f t="shared" si="8"/>
        <v>0</v>
      </c>
      <c r="U57" s="42">
        <f t="shared" si="34"/>
        <v>0</v>
      </c>
      <c r="V57" s="43">
        <f t="shared" si="35"/>
        <v>0</v>
      </c>
      <c r="W57" s="44">
        <f t="shared" si="36"/>
        <v>0</v>
      </c>
      <c r="X57" s="45">
        <f t="shared" si="37"/>
        <v>5</v>
      </c>
      <c r="Y57" s="46" t="s">
        <v>0</v>
      </c>
      <c r="Z57" s="39">
        <v>1</v>
      </c>
      <c r="AA57" s="47">
        <f t="shared" si="38"/>
        <v>0</v>
      </c>
      <c r="AB57" s="39">
        <v>1</v>
      </c>
      <c r="AC57" s="47">
        <f t="shared" si="39"/>
        <v>0</v>
      </c>
      <c r="AD57" s="39">
        <v>1</v>
      </c>
      <c r="AE57" s="47">
        <f t="shared" si="40"/>
        <v>0</v>
      </c>
      <c r="AF57" s="62"/>
      <c r="AG57" s="49">
        <f t="shared" si="31"/>
        <v>0</v>
      </c>
      <c r="AH57" s="50">
        <f t="shared" si="32"/>
        <v>0</v>
      </c>
      <c r="AI57" s="62"/>
      <c r="AJ57" s="49">
        <f t="shared" si="18"/>
        <v>0</v>
      </c>
      <c r="AK57" s="50">
        <f t="shared" si="19"/>
        <v>0</v>
      </c>
      <c r="AL57" s="62"/>
      <c r="AM57" s="49">
        <f t="shared" si="20"/>
        <v>0</v>
      </c>
      <c r="AN57" s="50">
        <f t="shared" si="21"/>
        <v>0</v>
      </c>
      <c r="AO57" s="62"/>
      <c r="AP57" s="49">
        <f t="shared" si="22"/>
        <v>0</v>
      </c>
      <c r="AQ57" s="50">
        <f t="shared" si="23"/>
        <v>0</v>
      </c>
      <c r="AR57" s="62"/>
      <c r="AS57" s="49">
        <f t="shared" si="24"/>
        <v>0</v>
      </c>
      <c r="AT57" s="50">
        <f t="shared" si="25"/>
        <v>0</v>
      </c>
      <c r="AU57" s="62"/>
      <c r="AV57" s="49">
        <f t="shared" si="26"/>
        <v>0</v>
      </c>
      <c r="AW57" s="50">
        <f t="shared" si="27"/>
        <v>0</v>
      </c>
      <c r="AX57" s="62"/>
      <c r="AY57" s="49">
        <f t="shared" si="28"/>
        <v>0</v>
      </c>
      <c r="AZ57" s="50">
        <f t="shared" si="29"/>
        <v>0</v>
      </c>
      <c r="BA57" s="51">
        <f t="shared" si="41"/>
        <v>0</v>
      </c>
    </row>
    <row r="58" spans="1:53" hidden="1">
      <c r="A58" s="32"/>
      <c r="B58" s="61"/>
      <c r="C58" s="33"/>
      <c r="D58" s="34"/>
      <c r="E58" s="35"/>
      <c r="F58" s="36"/>
      <c r="G58" s="127"/>
      <c r="H58" s="71" t="s">
        <v>90</v>
      </c>
      <c r="I58" s="73">
        <f>IF(H58=Tablas!$B$5,Tablas!$C$5,VLOOKUP(H58,Tablas!$B$5:$D$40,2,FALSE))</f>
        <v>19</v>
      </c>
      <c r="J58" s="70">
        <f>IF(I58=0,"",VLOOKUP(I58,Tablas!$C$5:$D$40,2,FALSE))</f>
        <v>21.72583333333333</v>
      </c>
      <c r="K58" s="37" t="str">
        <f t="shared" si="33"/>
        <v>0</v>
      </c>
      <c r="L58" s="38">
        <f t="shared" si="2"/>
        <v>0</v>
      </c>
      <c r="M58" s="38">
        <f t="shared" si="3"/>
        <v>0</v>
      </c>
      <c r="N58" s="38">
        <f t="shared" si="4"/>
        <v>0</v>
      </c>
      <c r="O58" s="38">
        <f t="shared" si="5"/>
        <v>0</v>
      </c>
      <c r="P58" s="38">
        <f t="shared" si="6"/>
        <v>0</v>
      </c>
      <c r="Q58" s="39">
        <v>0.75</v>
      </c>
      <c r="R58" s="40">
        <f t="shared" si="7"/>
        <v>0</v>
      </c>
      <c r="S58" s="39">
        <v>0.75</v>
      </c>
      <c r="T58" s="41">
        <f t="shared" si="8"/>
        <v>0</v>
      </c>
      <c r="U58" s="42">
        <f t="shared" si="34"/>
        <v>0</v>
      </c>
      <c r="V58" s="43">
        <f t="shared" si="35"/>
        <v>0</v>
      </c>
      <c r="W58" s="44">
        <f t="shared" si="36"/>
        <v>0</v>
      </c>
      <c r="X58" s="45">
        <f t="shared" si="37"/>
        <v>5</v>
      </c>
      <c r="Y58" s="46" t="s">
        <v>0</v>
      </c>
      <c r="Z58" s="39">
        <v>1</v>
      </c>
      <c r="AA58" s="47">
        <f t="shared" si="38"/>
        <v>0</v>
      </c>
      <c r="AB58" s="39">
        <v>1</v>
      </c>
      <c r="AC58" s="47">
        <f t="shared" si="39"/>
        <v>0</v>
      </c>
      <c r="AD58" s="39">
        <v>1</v>
      </c>
      <c r="AE58" s="47">
        <f t="shared" si="40"/>
        <v>0</v>
      </c>
      <c r="AF58" s="62"/>
      <c r="AG58" s="49">
        <f t="shared" si="31"/>
        <v>0</v>
      </c>
      <c r="AH58" s="50">
        <f t="shared" si="32"/>
        <v>0</v>
      </c>
      <c r="AI58" s="62"/>
      <c r="AJ58" s="49">
        <f t="shared" si="18"/>
        <v>0</v>
      </c>
      <c r="AK58" s="50">
        <f t="shared" si="19"/>
        <v>0</v>
      </c>
      <c r="AL58" s="62"/>
      <c r="AM58" s="49">
        <f t="shared" si="20"/>
        <v>0</v>
      </c>
      <c r="AN58" s="50">
        <f t="shared" si="21"/>
        <v>0</v>
      </c>
      <c r="AO58" s="62"/>
      <c r="AP58" s="49">
        <f t="shared" si="22"/>
        <v>0</v>
      </c>
      <c r="AQ58" s="50">
        <f t="shared" si="23"/>
        <v>0</v>
      </c>
      <c r="AR58" s="62"/>
      <c r="AS58" s="49">
        <f t="shared" si="24"/>
        <v>0</v>
      </c>
      <c r="AT58" s="50">
        <f t="shared" si="25"/>
        <v>0</v>
      </c>
      <c r="AU58" s="62"/>
      <c r="AV58" s="49">
        <f t="shared" si="26"/>
        <v>0</v>
      </c>
      <c r="AW58" s="50">
        <f t="shared" si="27"/>
        <v>0</v>
      </c>
      <c r="AX58" s="62"/>
      <c r="AY58" s="49">
        <f t="shared" si="28"/>
        <v>0</v>
      </c>
      <c r="AZ58" s="50">
        <f t="shared" si="29"/>
        <v>0</v>
      </c>
      <c r="BA58" s="51">
        <f t="shared" si="41"/>
        <v>0</v>
      </c>
    </row>
    <row r="59" spans="1:53" hidden="1">
      <c r="A59" s="32"/>
      <c r="B59" s="61"/>
      <c r="C59" s="33"/>
      <c r="D59" s="34"/>
      <c r="E59" s="35"/>
      <c r="F59" s="36"/>
      <c r="G59" s="127"/>
      <c r="H59" s="71" t="s">
        <v>90</v>
      </c>
      <c r="I59" s="73">
        <f>IF(H59=Tablas!$B$5,Tablas!$C$5,VLOOKUP(H59,Tablas!$B$5:$D$40,2,FALSE))</f>
        <v>19</v>
      </c>
      <c r="J59" s="70">
        <f>IF(I59=0,"",VLOOKUP(I59,Tablas!$C$5:$D$40,2,FALSE))</f>
        <v>21.72583333333333</v>
      </c>
      <c r="K59" s="37" t="str">
        <f t="shared" si="1"/>
        <v>0</v>
      </c>
      <c r="L59" s="38">
        <f t="shared" si="2"/>
        <v>0</v>
      </c>
      <c r="M59" s="38">
        <f t="shared" si="3"/>
        <v>0</v>
      </c>
      <c r="N59" s="38">
        <f t="shared" si="4"/>
        <v>0</v>
      </c>
      <c r="O59" s="38">
        <f t="shared" si="5"/>
        <v>0</v>
      </c>
      <c r="P59" s="38">
        <f t="shared" si="6"/>
        <v>0</v>
      </c>
      <c r="Q59" s="39">
        <v>0.75</v>
      </c>
      <c r="R59" s="40">
        <f t="shared" si="7"/>
        <v>0</v>
      </c>
      <c r="S59" s="39">
        <v>0.75</v>
      </c>
      <c r="T59" s="41">
        <f t="shared" si="8"/>
        <v>0</v>
      </c>
      <c r="U59" s="42">
        <f t="shared" si="9"/>
        <v>0</v>
      </c>
      <c r="V59" s="43">
        <f t="shared" si="10"/>
        <v>0</v>
      </c>
      <c r="W59" s="44">
        <f t="shared" si="11"/>
        <v>0</v>
      </c>
      <c r="X59" s="45">
        <f t="shared" si="12"/>
        <v>5</v>
      </c>
      <c r="Y59" s="46" t="s">
        <v>0</v>
      </c>
      <c r="Z59" s="39">
        <v>1</v>
      </c>
      <c r="AA59" s="47">
        <f t="shared" si="13"/>
        <v>0</v>
      </c>
      <c r="AB59" s="39">
        <v>1</v>
      </c>
      <c r="AC59" s="47">
        <f t="shared" si="14"/>
        <v>0</v>
      </c>
      <c r="AD59" s="39">
        <v>1</v>
      </c>
      <c r="AE59" s="47">
        <f t="shared" si="15"/>
        <v>0</v>
      </c>
      <c r="AF59" s="62"/>
      <c r="AG59" s="49">
        <f t="shared" si="31"/>
        <v>0</v>
      </c>
      <c r="AH59" s="50">
        <f t="shared" si="32"/>
        <v>0</v>
      </c>
      <c r="AI59" s="62"/>
      <c r="AJ59" s="49">
        <f t="shared" si="18"/>
        <v>0</v>
      </c>
      <c r="AK59" s="50">
        <f t="shared" si="19"/>
        <v>0</v>
      </c>
      <c r="AL59" s="62"/>
      <c r="AM59" s="49">
        <f t="shared" si="20"/>
        <v>0</v>
      </c>
      <c r="AN59" s="50">
        <f t="shared" si="21"/>
        <v>0</v>
      </c>
      <c r="AO59" s="62"/>
      <c r="AP59" s="49">
        <f t="shared" si="22"/>
        <v>0</v>
      </c>
      <c r="AQ59" s="50">
        <f t="shared" si="23"/>
        <v>0</v>
      </c>
      <c r="AR59" s="62"/>
      <c r="AS59" s="49">
        <f t="shared" si="24"/>
        <v>0</v>
      </c>
      <c r="AT59" s="50">
        <f t="shared" si="25"/>
        <v>0</v>
      </c>
      <c r="AU59" s="62"/>
      <c r="AV59" s="49">
        <f t="shared" si="26"/>
        <v>0</v>
      </c>
      <c r="AW59" s="50">
        <f t="shared" si="27"/>
        <v>0</v>
      </c>
      <c r="AX59" s="62"/>
      <c r="AY59" s="49">
        <f t="shared" si="28"/>
        <v>0</v>
      </c>
      <c r="AZ59" s="50">
        <f t="shared" si="29"/>
        <v>0</v>
      </c>
      <c r="BA59" s="51">
        <f t="shared" si="30"/>
        <v>0</v>
      </c>
    </row>
    <row r="60" spans="1:53" hidden="1">
      <c r="A60" s="32"/>
      <c r="B60" s="61"/>
      <c r="C60" s="33"/>
      <c r="D60" s="34"/>
      <c r="E60" s="35"/>
      <c r="F60" s="36"/>
      <c r="G60" s="127"/>
      <c r="H60" s="71" t="s">
        <v>90</v>
      </c>
      <c r="I60" s="73">
        <f>IF(H60=Tablas!$B$5,Tablas!$C$5,VLOOKUP(H60,Tablas!$B$5:$D$40,2,FALSE))</f>
        <v>19</v>
      </c>
      <c r="J60" s="70">
        <f>IF(I60=0,"",VLOOKUP(I60,Tablas!$C$5:$D$40,2,FALSE))</f>
        <v>21.72583333333333</v>
      </c>
      <c r="K60" s="37" t="str">
        <f t="shared" si="1"/>
        <v>0</v>
      </c>
      <c r="L60" s="38">
        <f t="shared" si="2"/>
        <v>0</v>
      </c>
      <c r="M60" s="38">
        <f t="shared" si="3"/>
        <v>0</v>
      </c>
      <c r="N60" s="38">
        <f t="shared" si="4"/>
        <v>0</v>
      </c>
      <c r="O60" s="38">
        <f t="shared" si="5"/>
        <v>0</v>
      </c>
      <c r="P60" s="38">
        <f t="shared" si="6"/>
        <v>0</v>
      </c>
      <c r="Q60" s="39">
        <v>0.75</v>
      </c>
      <c r="R60" s="40">
        <f t="shared" si="7"/>
        <v>0</v>
      </c>
      <c r="S60" s="39">
        <v>0.75</v>
      </c>
      <c r="T60" s="41">
        <f t="shared" si="8"/>
        <v>0</v>
      </c>
      <c r="U60" s="42">
        <f t="shared" si="9"/>
        <v>0</v>
      </c>
      <c r="V60" s="43">
        <f t="shared" si="10"/>
        <v>0</v>
      </c>
      <c r="W60" s="44">
        <f t="shared" si="11"/>
        <v>0</v>
      </c>
      <c r="X60" s="45">
        <f t="shared" si="12"/>
        <v>5</v>
      </c>
      <c r="Y60" s="46" t="s">
        <v>0</v>
      </c>
      <c r="Z60" s="39">
        <v>1</v>
      </c>
      <c r="AA60" s="47">
        <f t="shared" si="13"/>
        <v>0</v>
      </c>
      <c r="AB60" s="39">
        <v>1</v>
      </c>
      <c r="AC60" s="47">
        <f t="shared" si="14"/>
        <v>0</v>
      </c>
      <c r="AD60" s="39">
        <v>1</v>
      </c>
      <c r="AE60" s="47">
        <f t="shared" si="15"/>
        <v>0</v>
      </c>
      <c r="AF60" s="62"/>
      <c r="AG60" s="49">
        <f t="shared" si="31"/>
        <v>0</v>
      </c>
      <c r="AH60" s="50">
        <f t="shared" si="32"/>
        <v>0</v>
      </c>
      <c r="AI60" s="62"/>
      <c r="AJ60" s="49">
        <f t="shared" si="18"/>
        <v>0</v>
      </c>
      <c r="AK60" s="50">
        <f t="shared" si="19"/>
        <v>0</v>
      </c>
      <c r="AL60" s="62"/>
      <c r="AM60" s="49">
        <f t="shared" si="20"/>
        <v>0</v>
      </c>
      <c r="AN60" s="50">
        <f t="shared" si="21"/>
        <v>0</v>
      </c>
      <c r="AO60" s="62"/>
      <c r="AP60" s="49">
        <f t="shared" si="22"/>
        <v>0</v>
      </c>
      <c r="AQ60" s="50">
        <f t="shared" si="23"/>
        <v>0</v>
      </c>
      <c r="AR60" s="62"/>
      <c r="AS60" s="49">
        <f t="shared" si="24"/>
        <v>0</v>
      </c>
      <c r="AT60" s="50">
        <f t="shared" si="25"/>
        <v>0</v>
      </c>
      <c r="AU60" s="62"/>
      <c r="AV60" s="49">
        <f t="shared" si="26"/>
        <v>0</v>
      </c>
      <c r="AW60" s="50">
        <f t="shared" si="27"/>
        <v>0</v>
      </c>
      <c r="AX60" s="62"/>
      <c r="AY60" s="49">
        <f t="shared" si="28"/>
        <v>0</v>
      </c>
      <c r="AZ60" s="50">
        <f t="shared" si="29"/>
        <v>0</v>
      </c>
      <c r="BA60" s="51">
        <f t="shared" si="30"/>
        <v>0</v>
      </c>
    </row>
    <row r="61" spans="1:53" hidden="1">
      <c r="A61" s="32"/>
      <c r="B61" s="61"/>
      <c r="C61" s="33"/>
      <c r="D61" s="34"/>
      <c r="E61" s="35"/>
      <c r="F61" s="36"/>
      <c r="G61" s="127"/>
      <c r="H61" s="71" t="s">
        <v>90</v>
      </c>
      <c r="I61" s="73">
        <f>IF(H61=Tablas!$B$5,Tablas!$C$5,VLOOKUP(H61,Tablas!$B$5:$D$40,2,FALSE))</f>
        <v>19</v>
      </c>
      <c r="J61" s="70">
        <f>IF(I61=0,"",VLOOKUP(I61,Tablas!$C$5:$D$40,2,FALSE))</f>
        <v>21.72583333333333</v>
      </c>
      <c r="K61" s="37" t="str">
        <f t="shared" si="1"/>
        <v>0</v>
      </c>
      <c r="L61" s="38">
        <f t="shared" si="2"/>
        <v>0</v>
      </c>
      <c r="M61" s="38">
        <f t="shared" si="3"/>
        <v>0</v>
      </c>
      <c r="N61" s="38">
        <f t="shared" si="4"/>
        <v>0</v>
      </c>
      <c r="O61" s="38">
        <f t="shared" si="5"/>
        <v>0</v>
      </c>
      <c r="P61" s="38">
        <f t="shared" si="6"/>
        <v>0</v>
      </c>
      <c r="Q61" s="39">
        <v>0.75</v>
      </c>
      <c r="R61" s="40">
        <f t="shared" si="7"/>
        <v>0</v>
      </c>
      <c r="S61" s="39">
        <v>0.75</v>
      </c>
      <c r="T61" s="41">
        <f t="shared" si="8"/>
        <v>0</v>
      </c>
      <c r="U61" s="42">
        <f t="shared" si="9"/>
        <v>0</v>
      </c>
      <c r="V61" s="43">
        <f t="shared" si="10"/>
        <v>0</v>
      </c>
      <c r="W61" s="44">
        <f t="shared" si="11"/>
        <v>0</v>
      </c>
      <c r="X61" s="45">
        <f t="shared" si="12"/>
        <v>5</v>
      </c>
      <c r="Y61" s="46" t="s">
        <v>0</v>
      </c>
      <c r="Z61" s="39">
        <v>1</v>
      </c>
      <c r="AA61" s="47">
        <f t="shared" si="13"/>
        <v>0</v>
      </c>
      <c r="AB61" s="39">
        <v>1</v>
      </c>
      <c r="AC61" s="47">
        <f t="shared" si="14"/>
        <v>0</v>
      </c>
      <c r="AD61" s="39">
        <v>1</v>
      </c>
      <c r="AE61" s="47">
        <f t="shared" si="15"/>
        <v>0</v>
      </c>
      <c r="AF61" s="62"/>
      <c r="AG61" s="49">
        <f t="shared" si="31"/>
        <v>0</v>
      </c>
      <c r="AH61" s="50">
        <f t="shared" si="32"/>
        <v>0</v>
      </c>
      <c r="AI61" s="62"/>
      <c r="AJ61" s="49">
        <f t="shared" si="18"/>
        <v>0</v>
      </c>
      <c r="AK61" s="50">
        <f t="shared" si="19"/>
        <v>0</v>
      </c>
      <c r="AL61" s="62"/>
      <c r="AM61" s="49">
        <f t="shared" si="20"/>
        <v>0</v>
      </c>
      <c r="AN61" s="50">
        <f t="shared" si="21"/>
        <v>0</v>
      </c>
      <c r="AO61" s="62"/>
      <c r="AP61" s="49">
        <f t="shared" si="22"/>
        <v>0</v>
      </c>
      <c r="AQ61" s="50">
        <f t="shared" si="23"/>
        <v>0</v>
      </c>
      <c r="AR61" s="62"/>
      <c r="AS61" s="49">
        <f t="shared" si="24"/>
        <v>0</v>
      </c>
      <c r="AT61" s="50">
        <f t="shared" si="25"/>
        <v>0</v>
      </c>
      <c r="AU61" s="62"/>
      <c r="AV61" s="49">
        <f t="shared" si="26"/>
        <v>0</v>
      </c>
      <c r="AW61" s="50">
        <f t="shared" si="27"/>
        <v>0</v>
      </c>
      <c r="AX61" s="62"/>
      <c r="AY61" s="49">
        <f t="shared" si="28"/>
        <v>0</v>
      </c>
      <c r="AZ61" s="50">
        <f t="shared" si="29"/>
        <v>0</v>
      </c>
      <c r="BA61" s="51">
        <f t="shared" si="30"/>
        <v>0</v>
      </c>
    </row>
    <row r="62" spans="1:53" hidden="1">
      <c r="A62" s="32"/>
      <c r="B62" s="61"/>
      <c r="C62" s="33"/>
      <c r="D62" s="34"/>
      <c r="E62" s="35"/>
      <c r="F62" s="36"/>
      <c r="G62" s="127"/>
      <c r="H62" s="71" t="s">
        <v>90</v>
      </c>
      <c r="I62" s="73">
        <f>IF(H62=Tablas!$B$5,Tablas!$C$5,VLOOKUP(H62,Tablas!$B$5:$D$40,2,FALSE))</f>
        <v>19</v>
      </c>
      <c r="J62" s="70">
        <f>IF(I62=0,"",VLOOKUP(I62,Tablas!$C$5:$D$40,2,FALSE))</f>
        <v>21.72583333333333</v>
      </c>
      <c r="K62" s="37" t="str">
        <f t="shared" si="1"/>
        <v>0</v>
      </c>
      <c r="L62" s="38">
        <f t="shared" si="2"/>
        <v>0</v>
      </c>
      <c r="M62" s="38">
        <f t="shared" si="3"/>
        <v>0</v>
      </c>
      <c r="N62" s="38">
        <f t="shared" si="4"/>
        <v>0</v>
      </c>
      <c r="O62" s="38">
        <f t="shared" si="5"/>
        <v>0</v>
      </c>
      <c r="P62" s="38">
        <f t="shared" si="6"/>
        <v>0</v>
      </c>
      <c r="Q62" s="39">
        <v>0.75</v>
      </c>
      <c r="R62" s="40">
        <f t="shared" si="7"/>
        <v>0</v>
      </c>
      <c r="S62" s="39">
        <v>0.75</v>
      </c>
      <c r="T62" s="41">
        <f t="shared" si="8"/>
        <v>0</v>
      </c>
      <c r="U62" s="42">
        <f t="shared" si="9"/>
        <v>0</v>
      </c>
      <c r="V62" s="43">
        <f t="shared" si="10"/>
        <v>0</v>
      </c>
      <c r="W62" s="44">
        <f t="shared" si="11"/>
        <v>0</v>
      </c>
      <c r="X62" s="45">
        <f t="shared" si="12"/>
        <v>5</v>
      </c>
      <c r="Y62" s="46" t="s">
        <v>0</v>
      </c>
      <c r="Z62" s="39">
        <v>1</v>
      </c>
      <c r="AA62" s="47">
        <f t="shared" si="13"/>
        <v>0</v>
      </c>
      <c r="AB62" s="39">
        <v>1</v>
      </c>
      <c r="AC62" s="47">
        <f t="shared" si="14"/>
        <v>0</v>
      </c>
      <c r="AD62" s="39">
        <v>1</v>
      </c>
      <c r="AE62" s="47">
        <f t="shared" si="15"/>
        <v>0</v>
      </c>
      <c r="AF62" s="62"/>
      <c r="AG62" s="49">
        <f t="shared" si="31"/>
        <v>0</v>
      </c>
      <c r="AH62" s="50">
        <f t="shared" si="32"/>
        <v>0</v>
      </c>
      <c r="AI62" s="62"/>
      <c r="AJ62" s="49">
        <f t="shared" si="18"/>
        <v>0</v>
      </c>
      <c r="AK62" s="50">
        <f t="shared" si="19"/>
        <v>0</v>
      </c>
      <c r="AL62" s="62"/>
      <c r="AM62" s="49">
        <f t="shared" si="20"/>
        <v>0</v>
      </c>
      <c r="AN62" s="50">
        <f t="shared" si="21"/>
        <v>0</v>
      </c>
      <c r="AO62" s="62"/>
      <c r="AP62" s="49">
        <f t="shared" si="22"/>
        <v>0</v>
      </c>
      <c r="AQ62" s="50">
        <f t="shared" si="23"/>
        <v>0</v>
      </c>
      <c r="AR62" s="62"/>
      <c r="AS62" s="49">
        <f t="shared" si="24"/>
        <v>0</v>
      </c>
      <c r="AT62" s="50">
        <f t="shared" si="25"/>
        <v>0</v>
      </c>
      <c r="AU62" s="62"/>
      <c r="AV62" s="49">
        <f t="shared" si="26"/>
        <v>0</v>
      </c>
      <c r="AW62" s="50">
        <f t="shared" si="27"/>
        <v>0</v>
      </c>
      <c r="AX62" s="62"/>
      <c r="AY62" s="49">
        <f t="shared" si="28"/>
        <v>0</v>
      </c>
      <c r="AZ62" s="50">
        <f t="shared" si="29"/>
        <v>0</v>
      </c>
      <c r="BA62" s="51">
        <f t="shared" si="30"/>
        <v>0</v>
      </c>
    </row>
    <row r="63" spans="1:53" hidden="1">
      <c r="A63" s="32"/>
      <c r="B63" s="61"/>
      <c r="C63" s="33"/>
      <c r="D63" s="34"/>
      <c r="E63" s="35"/>
      <c r="F63" s="36"/>
      <c r="G63" s="127"/>
      <c r="H63" s="71" t="s">
        <v>90</v>
      </c>
      <c r="I63" s="73">
        <f>IF(H63=Tablas!$B$5,Tablas!$C$5,VLOOKUP(H63,Tablas!$B$5:$D$40,2,FALSE))</f>
        <v>19</v>
      </c>
      <c r="J63" s="70">
        <f>IF(I63=0,"",VLOOKUP(I63,Tablas!$C$5:$D$40,2,FALSE))</f>
        <v>21.72583333333333</v>
      </c>
      <c r="K63" s="37" t="str">
        <f t="shared" si="1"/>
        <v>0</v>
      </c>
      <c r="L63" s="38">
        <f t="shared" si="2"/>
        <v>0</v>
      </c>
      <c r="M63" s="38">
        <f t="shared" si="3"/>
        <v>0</v>
      </c>
      <c r="N63" s="38">
        <f t="shared" si="4"/>
        <v>0</v>
      </c>
      <c r="O63" s="38">
        <f t="shared" si="5"/>
        <v>0</v>
      </c>
      <c r="P63" s="38">
        <f t="shared" si="6"/>
        <v>0</v>
      </c>
      <c r="Q63" s="39">
        <v>0.75</v>
      </c>
      <c r="R63" s="40">
        <f t="shared" si="7"/>
        <v>0</v>
      </c>
      <c r="S63" s="39">
        <v>0.75</v>
      </c>
      <c r="T63" s="41">
        <f t="shared" si="8"/>
        <v>0</v>
      </c>
      <c r="U63" s="42">
        <f t="shared" si="9"/>
        <v>0</v>
      </c>
      <c r="V63" s="43">
        <f t="shared" si="10"/>
        <v>0</v>
      </c>
      <c r="W63" s="44">
        <f t="shared" si="11"/>
        <v>0</v>
      </c>
      <c r="X63" s="45">
        <f t="shared" si="12"/>
        <v>5</v>
      </c>
      <c r="Y63" s="46" t="s">
        <v>0</v>
      </c>
      <c r="Z63" s="39">
        <v>1</v>
      </c>
      <c r="AA63" s="47">
        <f t="shared" si="13"/>
        <v>0</v>
      </c>
      <c r="AB63" s="39">
        <v>1</v>
      </c>
      <c r="AC63" s="47">
        <f t="shared" si="14"/>
        <v>0</v>
      </c>
      <c r="AD63" s="39">
        <v>1</v>
      </c>
      <c r="AE63" s="47">
        <f t="shared" si="15"/>
        <v>0</v>
      </c>
      <c r="AF63" s="62"/>
      <c r="AG63" s="49">
        <f t="shared" si="31"/>
        <v>0</v>
      </c>
      <c r="AH63" s="50">
        <f t="shared" si="32"/>
        <v>0</v>
      </c>
      <c r="AI63" s="62"/>
      <c r="AJ63" s="49">
        <f t="shared" si="18"/>
        <v>0</v>
      </c>
      <c r="AK63" s="50">
        <f t="shared" si="19"/>
        <v>0</v>
      </c>
      <c r="AL63" s="62"/>
      <c r="AM63" s="49">
        <f t="shared" si="20"/>
        <v>0</v>
      </c>
      <c r="AN63" s="50">
        <f t="shared" si="21"/>
        <v>0</v>
      </c>
      <c r="AO63" s="62"/>
      <c r="AP63" s="49">
        <f t="shared" si="22"/>
        <v>0</v>
      </c>
      <c r="AQ63" s="50">
        <f t="shared" si="23"/>
        <v>0</v>
      </c>
      <c r="AR63" s="62"/>
      <c r="AS63" s="49">
        <f t="shared" si="24"/>
        <v>0</v>
      </c>
      <c r="AT63" s="50">
        <f t="shared" si="25"/>
        <v>0</v>
      </c>
      <c r="AU63" s="62"/>
      <c r="AV63" s="49">
        <f t="shared" si="26"/>
        <v>0</v>
      </c>
      <c r="AW63" s="50">
        <f t="shared" si="27"/>
        <v>0</v>
      </c>
      <c r="AX63" s="62"/>
      <c r="AY63" s="49">
        <f t="shared" si="28"/>
        <v>0</v>
      </c>
      <c r="AZ63" s="50">
        <f t="shared" si="29"/>
        <v>0</v>
      </c>
      <c r="BA63" s="51">
        <f t="shared" si="30"/>
        <v>0</v>
      </c>
    </row>
    <row r="64" spans="1:53" hidden="1">
      <c r="A64" s="32"/>
      <c r="B64" s="61"/>
      <c r="C64" s="33"/>
      <c r="D64" s="34"/>
      <c r="E64" s="35"/>
      <c r="F64" s="36"/>
      <c r="G64" s="127"/>
      <c r="H64" s="71" t="s">
        <v>90</v>
      </c>
      <c r="I64" s="73">
        <f>IF(H64=Tablas!$B$5,Tablas!$C$5,VLOOKUP(H64,Tablas!$B$5:$D$40,2,FALSE))</f>
        <v>19</v>
      </c>
      <c r="J64" s="70">
        <f>IF(I64=0,"",VLOOKUP(I64,Tablas!$C$5:$D$40,2,FALSE))</f>
        <v>21.72583333333333</v>
      </c>
      <c r="K64" s="37" t="str">
        <f t="shared" ref="K64:K69" si="68">IF(G64=0,"0",F64/G64)</f>
        <v>0</v>
      </c>
      <c r="L64" s="38">
        <f t="shared" si="2"/>
        <v>0</v>
      </c>
      <c r="M64" s="38">
        <f t="shared" si="3"/>
        <v>0</v>
      </c>
      <c r="N64" s="38">
        <f t="shared" si="4"/>
        <v>0</v>
      </c>
      <c r="O64" s="38">
        <f t="shared" si="5"/>
        <v>0</v>
      </c>
      <c r="P64" s="38">
        <f t="shared" si="6"/>
        <v>0</v>
      </c>
      <c r="Q64" s="39">
        <v>0.75</v>
      </c>
      <c r="R64" s="40">
        <f t="shared" si="7"/>
        <v>0</v>
      </c>
      <c r="S64" s="39">
        <v>0.75</v>
      </c>
      <c r="T64" s="41">
        <f t="shared" si="8"/>
        <v>0</v>
      </c>
      <c r="U64" s="42">
        <f t="shared" ref="U64:U69" si="69">SUM(+L64+M64+N64+O64+P64+R64+T64)</f>
        <v>0</v>
      </c>
      <c r="V64" s="43">
        <f t="shared" ref="V64:V69" si="70">+U64*4.345</f>
        <v>0</v>
      </c>
      <c r="W64" s="44">
        <f t="shared" ref="W64:W69" si="71">IF(V64="","",$W$4*V64)</f>
        <v>0</v>
      </c>
      <c r="X64" s="45">
        <f t="shared" ref="X64:X69" si="72">ROUND(J64/4.3452380952381,1)</f>
        <v>5</v>
      </c>
      <c r="Y64" s="46" t="s">
        <v>0</v>
      </c>
      <c r="Z64" s="39">
        <v>1</v>
      </c>
      <c r="AA64" s="47">
        <f t="shared" ref="AA64:AA69" si="73">+IF($Y64="M",$U64,IF($Y64="MT",$U64/2,IF(Y64="MN",$U64/2,IF($Y64="MTN",$U64/3,0))))*Z64</f>
        <v>0</v>
      </c>
      <c r="AB64" s="39">
        <v>1</v>
      </c>
      <c r="AC64" s="47">
        <f t="shared" ref="AC64:AC69" si="74">+IF($Y64="T",$U64,IF($Y64="MT",$U64/2,IF($Y64="TN",$U64/2,IF($Y64="MTN",$U64/3,0))))*AB64</f>
        <v>0</v>
      </c>
      <c r="AD64" s="39">
        <v>1</v>
      </c>
      <c r="AE64" s="47">
        <f t="shared" ref="AE64:AE69" si="75">+IF($Y64="N",$U64,IF($Y64="MN",$U64/2,IF($Y64="TN",$U64/2,IF($Y64="MTN",$U64/3,0))))*AD64</f>
        <v>0</v>
      </c>
      <c r="AF64" s="62"/>
      <c r="AG64" s="49">
        <f t="shared" si="31"/>
        <v>0</v>
      </c>
      <c r="AH64" s="50">
        <f t="shared" si="32"/>
        <v>0</v>
      </c>
      <c r="AI64" s="62"/>
      <c r="AJ64" s="49">
        <f t="shared" si="18"/>
        <v>0</v>
      </c>
      <c r="AK64" s="50">
        <f t="shared" si="19"/>
        <v>0</v>
      </c>
      <c r="AL64" s="62"/>
      <c r="AM64" s="49">
        <f t="shared" si="20"/>
        <v>0</v>
      </c>
      <c r="AN64" s="50">
        <f t="shared" si="21"/>
        <v>0</v>
      </c>
      <c r="AO64" s="62"/>
      <c r="AP64" s="49">
        <f t="shared" si="22"/>
        <v>0</v>
      </c>
      <c r="AQ64" s="50">
        <f t="shared" si="23"/>
        <v>0</v>
      </c>
      <c r="AR64" s="62"/>
      <c r="AS64" s="49">
        <f t="shared" si="24"/>
        <v>0</v>
      </c>
      <c r="AT64" s="50">
        <f t="shared" si="25"/>
        <v>0</v>
      </c>
      <c r="AU64" s="62"/>
      <c r="AV64" s="49">
        <f t="shared" si="26"/>
        <v>0</v>
      </c>
      <c r="AW64" s="50">
        <f t="shared" si="27"/>
        <v>0</v>
      </c>
      <c r="AX64" s="62"/>
      <c r="AY64" s="49">
        <f t="shared" si="28"/>
        <v>0</v>
      </c>
      <c r="AZ64" s="50">
        <f t="shared" si="29"/>
        <v>0</v>
      </c>
      <c r="BA64" s="51">
        <f t="shared" ref="BA64:BA69" si="76">+AH64+AK64+AN64+AQ64+AT64+AW64+AZ64</f>
        <v>0</v>
      </c>
    </row>
    <row r="65" spans="1:53" hidden="1">
      <c r="A65" s="32"/>
      <c r="B65" s="61"/>
      <c r="C65" s="33"/>
      <c r="D65" s="34"/>
      <c r="E65" s="35"/>
      <c r="F65" s="36"/>
      <c r="G65" s="127"/>
      <c r="H65" s="71" t="s">
        <v>90</v>
      </c>
      <c r="I65" s="73">
        <f>IF(H65=Tablas!$B$5,Tablas!$C$5,VLOOKUP(H65,Tablas!$B$5:$D$40,2,FALSE))</f>
        <v>19</v>
      </c>
      <c r="J65" s="70">
        <f>IF(I65=0,"",VLOOKUP(I65,Tablas!$C$5:$D$40,2,FALSE))</f>
        <v>21.72583333333333</v>
      </c>
      <c r="K65" s="37" t="str">
        <f t="shared" si="68"/>
        <v>0</v>
      </c>
      <c r="L65" s="38">
        <f t="shared" si="2"/>
        <v>0</v>
      </c>
      <c r="M65" s="38">
        <f t="shared" si="3"/>
        <v>0</v>
      </c>
      <c r="N65" s="38">
        <f t="shared" si="4"/>
        <v>0</v>
      </c>
      <c r="O65" s="38">
        <f t="shared" si="5"/>
        <v>0</v>
      </c>
      <c r="P65" s="38">
        <f t="shared" si="6"/>
        <v>0</v>
      </c>
      <c r="Q65" s="39">
        <v>0.75</v>
      </c>
      <c r="R65" s="40">
        <f t="shared" si="7"/>
        <v>0</v>
      </c>
      <c r="S65" s="39">
        <v>0.75</v>
      </c>
      <c r="T65" s="41">
        <f t="shared" si="8"/>
        <v>0</v>
      </c>
      <c r="U65" s="42">
        <f t="shared" si="69"/>
        <v>0</v>
      </c>
      <c r="V65" s="43">
        <f t="shared" si="70"/>
        <v>0</v>
      </c>
      <c r="W65" s="44">
        <f t="shared" si="71"/>
        <v>0</v>
      </c>
      <c r="X65" s="45">
        <f t="shared" si="72"/>
        <v>5</v>
      </c>
      <c r="Y65" s="46" t="s">
        <v>0</v>
      </c>
      <c r="Z65" s="39">
        <v>1</v>
      </c>
      <c r="AA65" s="47">
        <f t="shared" si="73"/>
        <v>0</v>
      </c>
      <c r="AB65" s="39">
        <v>1</v>
      </c>
      <c r="AC65" s="47">
        <f t="shared" si="74"/>
        <v>0</v>
      </c>
      <c r="AD65" s="39">
        <v>1</v>
      </c>
      <c r="AE65" s="47">
        <f t="shared" si="75"/>
        <v>0</v>
      </c>
      <c r="AF65" s="62"/>
      <c r="AG65" s="49">
        <f t="shared" si="31"/>
        <v>0</v>
      </c>
      <c r="AH65" s="50">
        <f t="shared" si="32"/>
        <v>0</v>
      </c>
      <c r="AI65" s="62"/>
      <c r="AJ65" s="49">
        <f t="shared" si="18"/>
        <v>0</v>
      </c>
      <c r="AK65" s="50">
        <f t="shared" si="19"/>
        <v>0</v>
      </c>
      <c r="AL65" s="62"/>
      <c r="AM65" s="49">
        <f t="shared" si="20"/>
        <v>0</v>
      </c>
      <c r="AN65" s="50">
        <f t="shared" si="21"/>
        <v>0</v>
      </c>
      <c r="AO65" s="62"/>
      <c r="AP65" s="49">
        <f t="shared" si="22"/>
        <v>0</v>
      </c>
      <c r="AQ65" s="50">
        <f t="shared" si="23"/>
        <v>0</v>
      </c>
      <c r="AR65" s="62"/>
      <c r="AS65" s="49">
        <f t="shared" si="24"/>
        <v>0</v>
      </c>
      <c r="AT65" s="50">
        <f t="shared" si="25"/>
        <v>0</v>
      </c>
      <c r="AU65" s="62"/>
      <c r="AV65" s="49">
        <f t="shared" si="26"/>
        <v>0</v>
      </c>
      <c r="AW65" s="50">
        <f t="shared" si="27"/>
        <v>0</v>
      </c>
      <c r="AX65" s="62"/>
      <c r="AY65" s="49">
        <f t="shared" si="28"/>
        <v>0</v>
      </c>
      <c r="AZ65" s="50">
        <f t="shared" si="29"/>
        <v>0</v>
      </c>
      <c r="BA65" s="51">
        <f t="shared" si="76"/>
        <v>0</v>
      </c>
    </row>
    <row r="66" spans="1:53" hidden="1">
      <c r="A66" s="32"/>
      <c r="B66" s="61"/>
      <c r="C66" s="33"/>
      <c r="D66" s="34"/>
      <c r="E66" s="35"/>
      <c r="F66" s="36"/>
      <c r="G66" s="127"/>
      <c r="H66" s="71" t="s">
        <v>90</v>
      </c>
      <c r="I66" s="73">
        <f>IF(H66=Tablas!$B$5,Tablas!$C$5,VLOOKUP(H66,Tablas!$B$5:$D$40,2,FALSE))</f>
        <v>19</v>
      </c>
      <c r="J66" s="70">
        <f>IF(I66=0,"",VLOOKUP(I66,Tablas!$C$5:$D$40,2,FALSE))</f>
        <v>21.72583333333333</v>
      </c>
      <c r="K66" s="37" t="str">
        <f t="shared" si="68"/>
        <v>0</v>
      </c>
      <c r="L66" s="38">
        <f t="shared" si="2"/>
        <v>0</v>
      </c>
      <c r="M66" s="38">
        <f t="shared" si="3"/>
        <v>0</v>
      </c>
      <c r="N66" s="38">
        <f t="shared" si="4"/>
        <v>0</v>
      </c>
      <c r="O66" s="38">
        <f t="shared" si="5"/>
        <v>0</v>
      </c>
      <c r="P66" s="38">
        <f t="shared" si="6"/>
        <v>0</v>
      </c>
      <c r="Q66" s="39">
        <v>0.75</v>
      </c>
      <c r="R66" s="40">
        <f t="shared" si="7"/>
        <v>0</v>
      </c>
      <c r="S66" s="39">
        <v>0.75</v>
      </c>
      <c r="T66" s="41">
        <f t="shared" si="8"/>
        <v>0</v>
      </c>
      <c r="U66" s="42">
        <f t="shared" si="69"/>
        <v>0</v>
      </c>
      <c r="V66" s="43">
        <f t="shared" si="70"/>
        <v>0</v>
      </c>
      <c r="W66" s="44">
        <f t="shared" si="71"/>
        <v>0</v>
      </c>
      <c r="X66" s="45">
        <f t="shared" si="72"/>
        <v>5</v>
      </c>
      <c r="Y66" s="46" t="s">
        <v>0</v>
      </c>
      <c r="Z66" s="39">
        <v>1</v>
      </c>
      <c r="AA66" s="47">
        <f t="shared" si="73"/>
        <v>0</v>
      </c>
      <c r="AB66" s="39">
        <v>1</v>
      </c>
      <c r="AC66" s="47">
        <f t="shared" si="74"/>
        <v>0</v>
      </c>
      <c r="AD66" s="39">
        <v>1</v>
      </c>
      <c r="AE66" s="47">
        <f t="shared" si="75"/>
        <v>0</v>
      </c>
      <c r="AF66" s="62"/>
      <c r="AG66" s="49">
        <f t="shared" si="31"/>
        <v>0</v>
      </c>
      <c r="AH66" s="50">
        <f t="shared" si="32"/>
        <v>0</v>
      </c>
      <c r="AI66" s="62"/>
      <c r="AJ66" s="49">
        <f t="shared" si="18"/>
        <v>0</v>
      </c>
      <c r="AK66" s="50">
        <f t="shared" si="19"/>
        <v>0</v>
      </c>
      <c r="AL66" s="62"/>
      <c r="AM66" s="49">
        <f t="shared" si="20"/>
        <v>0</v>
      </c>
      <c r="AN66" s="50">
        <f t="shared" si="21"/>
        <v>0</v>
      </c>
      <c r="AO66" s="62"/>
      <c r="AP66" s="49">
        <f t="shared" si="22"/>
        <v>0</v>
      </c>
      <c r="AQ66" s="50">
        <f t="shared" si="23"/>
        <v>0</v>
      </c>
      <c r="AR66" s="62"/>
      <c r="AS66" s="49">
        <f t="shared" si="24"/>
        <v>0</v>
      </c>
      <c r="AT66" s="50">
        <f t="shared" si="25"/>
        <v>0</v>
      </c>
      <c r="AU66" s="62"/>
      <c r="AV66" s="49">
        <f t="shared" si="26"/>
        <v>0</v>
      </c>
      <c r="AW66" s="50">
        <f t="shared" si="27"/>
        <v>0</v>
      </c>
      <c r="AX66" s="62"/>
      <c r="AY66" s="49">
        <f t="shared" si="28"/>
        <v>0</v>
      </c>
      <c r="AZ66" s="50">
        <f t="shared" si="29"/>
        <v>0</v>
      </c>
      <c r="BA66" s="51">
        <f t="shared" si="76"/>
        <v>0</v>
      </c>
    </row>
    <row r="67" spans="1:53" hidden="1">
      <c r="A67" s="32"/>
      <c r="B67" s="61"/>
      <c r="C67" s="33"/>
      <c r="D67" s="34"/>
      <c r="E67" s="35"/>
      <c r="F67" s="36"/>
      <c r="G67" s="127"/>
      <c r="H67" s="71" t="s">
        <v>90</v>
      </c>
      <c r="I67" s="73">
        <f>IF(H67=Tablas!$B$5,Tablas!$C$5,VLOOKUP(H67,Tablas!$B$5:$D$40,2,FALSE))</f>
        <v>19</v>
      </c>
      <c r="J67" s="70">
        <f>IF(I67=0,"",VLOOKUP(I67,Tablas!$C$5:$D$40,2,FALSE))</f>
        <v>21.72583333333333</v>
      </c>
      <c r="K67" s="37" t="str">
        <f t="shared" si="68"/>
        <v>0</v>
      </c>
      <c r="L67" s="38">
        <f t="shared" si="2"/>
        <v>0</v>
      </c>
      <c r="M67" s="38">
        <f t="shared" si="3"/>
        <v>0</v>
      </c>
      <c r="N67" s="38">
        <f t="shared" si="4"/>
        <v>0</v>
      </c>
      <c r="O67" s="38">
        <f t="shared" si="5"/>
        <v>0</v>
      </c>
      <c r="P67" s="38">
        <f t="shared" si="6"/>
        <v>0</v>
      </c>
      <c r="Q67" s="39">
        <v>0.75</v>
      </c>
      <c r="R67" s="40">
        <f t="shared" si="7"/>
        <v>0</v>
      </c>
      <c r="S67" s="39">
        <v>0.75</v>
      </c>
      <c r="T67" s="41">
        <f t="shared" si="8"/>
        <v>0</v>
      </c>
      <c r="U67" s="42">
        <f t="shared" si="69"/>
        <v>0</v>
      </c>
      <c r="V67" s="43">
        <f t="shared" si="70"/>
        <v>0</v>
      </c>
      <c r="W67" s="44">
        <f t="shared" si="71"/>
        <v>0</v>
      </c>
      <c r="X67" s="45">
        <f t="shared" si="72"/>
        <v>5</v>
      </c>
      <c r="Y67" s="46" t="s">
        <v>0</v>
      </c>
      <c r="Z67" s="39">
        <v>1</v>
      </c>
      <c r="AA67" s="47">
        <f t="shared" si="73"/>
        <v>0</v>
      </c>
      <c r="AB67" s="39">
        <v>1</v>
      </c>
      <c r="AC67" s="47">
        <f t="shared" si="74"/>
        <v>0</v>
      </c>
      <c r="AD67" s="39">
        <v>1</v>
      </c>
      <c r="AE67" s="47">
        <f t="shared" si="75"/>
        <v>0</v>
      </c>
      <c r="AF67" s="62"/>
      <c r="AG67" s="49">
        <f t="shared" si="31"/>
        <v>0</v>
      </c>
      <c r="AH67" s="50">
        <f t="shared" si="32"/>
        <v>0</v>
      </c>
      <c r="AI67" s="62"/>
      <c r="AJ67" s="49">
        <f t="shared" si="18"/>
        <v>0</v>
      </c>
      <c r="AK67" s="50">
        <f t="shared" si="19"/>
        <v>0</v>
      </c>
      <c r="AL67" s="62"/>
      <c r="AM67" s="49">
        <f t="shared" si="20"/>
        <v>0</v>
      </c>
      <c r="AN67" s="50">
        <f t="shared" si="21"/>
        <v>0</v>
      </c>
      <c r="AO67" s="62"/>
      <c r="AP67" s="49">
        <f t="shared" si="22"/>
        <v>0</v>
      </c>
      <c r="AQ67" s="50">
        <f t="shared" si="23"/>
        <v>0</v>
      </c>
      <c r="AR67" s="62"/>
      <c r="AS67" s="49">
        <f t="shared" si="24"/>
        <v>0</v>
      </c>
      <c r="AT67" s="50">
        <f t="shared" si="25"/>
        <v>0</v>
      </c>
      <c r="AU67" s="62"/>
      <c r="AV67" s="49">
        <f t="shared" si="26"/>
        <v>0</v>
      </c>
      <c r="AW67" s="50">
        <f t="shared" si="27"/>
        <v>0</v>
      </c>
      <c r="AX67" s="62"/>
      <c r="AY67" s="49">
        <f t="shared" si="28"/>
        <v>0</v>
      </c>
      <c r="AZ67" s="50">
        <f t="shared" si="29"/>
        <v>0</v>
      </c>
      <c r="BA67" s="51">
        <f t="shared" si="76"/>
        <v>0</v>
      </c>
    </row>
    <row r="68" spans="1:53" hidden="1">
      <c r="A68" s="32"/>
      <c r="B68" s="61"/>
      <c r="C68" s="33"/>
      <c r="D68" s="34"/>
      <c r="E68" s="35"/>
      <c r="F68" s="36"/>
      <c r="G68" s="127"/>
      <c r="H68" s="71" t="s">
        <v>90</v>
      </c>
      <c r="I68" s="73">
        <f>IF(H68=Tablas!$B$5,Tablas!$C$5,VLOOKUP(H68,Tablas!$B$5:$D$40,2,FALSE))</f>
        <v>19</v>
      </c>
      <c r="J68" s="70">
        <f>IF(I68=0,"",VLOOKUP(I68,Tablas!$C$5:$D$40,2,FALSE))</f>
        <v>21.72583333333333</v>
      </c>
      <c r="K68" s="37" t="str">
        <f t="shared" si="68"/>
        <v>0</v>
      </c>
      <c r="L68" s="38">
        <f t="shared" si="2"/>
        <v>0</v>
      </c>
      <c r="M68" s="38">
        <f t="shared" si="3"/>
        <v>0</v>
      </c>
      <c r="N68" s="38">
        <f t="shared" si="4"/>
        <v>0</v>
      </c>
      <c r="O68" s="38">
        <f t="shared" si="5"/>
        <v>0</v>
      </c>
      <c r="P68" s="38">
        <f t="shared" si="6"/>
        <v>0</v>
      </c>
      <c r="Q68" s="39">
        <v>0.75</v>
      </c>
      <c r="R68" s="40">
        <f t="shared" si="7"/>
        <v>0</v>
      </c>
      <c r="S68" s="39">
        <v>0.75</v>
      </c>
      <c r="T68" s="41">
        <f t="shared" si="8"/>
        <v>0</v>
      </c>
      <c r="U68" s="42">
        <f t="shared" si="69"/>
        <v>0</v>
      </c>
      <c r="V68" s="43">
        <f t="shared" si="70"/>
        <v>0</v>
      </c>
      <c r="W68" s="44">
        <f t="shared" si="71"/>
        <v>0</v>
      </c>
      <c r="X68" s="45">
        <f t="shared" si="72"/>
        <v>5</v>
      </c>
      <c r="Y68" s="46" t="s">
        <v>0</v>
      </c>
      <c r="Z68" s="39">
        <v>1</v>
      </c>
      <c r="AA68" s="47">
        <f t="shared" si="73"/>
        <v>0</v>
      </c>
      <c r="AB68" s="39">
        <v>1</v>
      </c>
      <c r="AC68" s="47">
        <f t="shared" si="74"/>
        <v>0</v>
      </c>
      <c r="AD68" s="39">
        <v>1</v>
      </c>
      <c r="AE68" s="47">
        <f t="shared" si="75"/>
        <v>0</v>
      </c>
      <c r="AF68" s="62"/>
      <c r="AG68" s="49">
        <f t="shared" si="31"/>
        <v>0</v>
      </c>
      <c r="AH68" s="50">
        <f t="shared" si="32"/>
        <v>0</v>
      </c>
      <c r="AI68" s="62"/>
      <c r="AJ68" s="49">
        <f t="shared" si="18"/>
        <v>0</v>
      </c>
      <c r="AK68" s="50">
        <f t="shared" si="19"/>
        <v>0</v>
      </c>
      <c r="AL68" s="62"/>
      <c r="AM68" s="49">
        <f t="shared" si="20"/>
        <v>0</v>
      </c>
      <c r="AN68" s="50">
        <f t="shared" si="21"/>
        <v>0</v>
      </c>
      <c r="AO68" s="62"/>
      <c r="AP68" s="49">
        <f t="shared" si="22"/>
        <v>0</v>
      </c>
      <c r="AQ68" s="50">
        <f t="shared" si="23"/>
        <v>0</v>
      </c>
      <c r="AR68" s="62"/>
      <c r="AS68" s="49">
        <f t="shared" si="24"/>
        <v>0</v>
      </c>
      <c r="AT68" s="50">
        <f t="shared" si="25"/>
        <v>0</v>
      </c>
      <c r="AU68" s="62"/>
      <c r="AV68" s="49">
        <f t="shared" si="26"/>
        <v>0</v>
      </c>
      <c r="AW68" s="50">
        <f t="shared" si="27"/>
        <v>0</v>
      </c>
      <c r="AX68" s="62"/>
      <c r="AY68" s="49">
        <f t="shared" si="28"/>
        <v>0</v>
      </c>
      <c r="AZ68" s="50">
        <f t="shared" si="29"/>
        <v>0</v>
      </c>
      <c r="BA68" s="51">
        <f t="shared" si="76"/>
        <v>0</v>
      </c>
    </row>
    <row r="69" spans="1:53" hidden="1">
      <c r="A69" s="32"/>
      <c r="B69" s="61"/>
      <c r="C69" s="33"/>
      <c r="D69" s="34"/>
      <c r="E69" s="35"/>
      <c r="F69" s="36"/>
      <c r="G69" s="127"/>
      <c r="H69" s="71" t="s">
        <v>90</v>
      </c>
      <c r="I69" s="73">
        <f>IF(H69=Tablas!$B$5,Tablas!$C$5,VLOOKUP(H69,Tablas!$B$5:$D$40,2,FALSE))</f>
        <v>19</v>
      </c>
      <c r="J69" s="70">
        <f>IF(I69=0,"",VLOOKUP(I69,Tablas!$C$5:$D$40,2,FALSE))</f>
        <v>21.72583333333333</v>
      </c>
      <c r="K69" s="37" t="str">
        <f t="shared" si="68"/>
        <v>0</v>
      </c>
      <c r="L69" s="38">
        <f t="shared" si="2"/>
        <v>0</v>
      </c>
      <c r="M69" s="38">
        <f t="shared" si="3"/>
        <v>0</v>
      </c>
      <c r="N69" s="38">
        <f t="shared" si="4"/>
        <v>0</v>
      </c>
      <c r="O69" s="38">
        <f t="shared" si="5"/>
        <v>0</v>
      </c>
      <c r="P69" s="38">
        <f t="shared" si="6"/>
        <v>0</v>
      </c>
      <c r="Q69" s="39">
        <v>0.75</v>
      </c>
      <c r="R69" s="40">
        <f t="shared" si="7"/>
        <v>0</v>
      </c>
      <c r="S69" s="39">
        <v>0.75</v>
      </c>
      <c r="T69" s="41">
        <f t="shared" si="8"/>
        <v>0</v>
      </c>
      <c r="U69" s="42">
        <f t="shared" si="69"/>
        <v>0</v>
      </c>
      <c r="V69" s="43">
        <f t="shared" si="70"/>
        <v>0</v>
      </c>
      <c r="W69" s="44">
        <f t="shared" si="71"/>
        <v>0</v>
      </c>
      <c r="X69" s="45">
        <f t="shared" si="72"/>
        <v>5</v>
      </c>
      <c r="Y69" s="46" t="s">
        <v>0</v>
      </c>
      <c r="Z69" s="39">
        <v>1</v>
      </c>
      <c r="AA69" s="47">
        <f t="shared" si="73"/>
        <v>0</v>
      </c>
      <c r="AB69" s="39">
        <v>1</v>
      </c>
      <c r="AC69" s="47">
        <f t="shared" si="74"/>
        <v>0</v>
      </c>
      <c r="AD69" s="39">
        <v>1</v>
      </c>
      <c r="AE69" s="47">
        <f t="shared" si="75"/>
        <v>0</v>
      </c>
      <c r="AF69" s="62"/>
      <c r="AG69" s="49">
        <f t="shared" si="31"/>
        <v>0</v>
      </c>
      <c r="AH69" s="50">
        <f t="shared" si="32"/>
        <v>0</v>
      </c>
      <c r="AI69" s="62"/>
      <c r="AJ69" s="49">
        <f t="shared" si="18"/>
        <v>0</v>
      </c>
      <c r="AK69" s="50">
        <f t="shared" si="19"/>
        <v>0</v>
      </c>
      <c r="AL69" s="62"/>
      <c r="AM69" s="49">
        <f t="shared" si="20"/>
        <v>0</v>
      </c>
      <c r="AN69" s="50">
        <f t="shared" si="21"/>
        <v>0</v>
      </c>
      <c r="AO69" s="62"/>
      <c r="AP69" s="49">
        <f t="shared" si="22"/>
        <v>0</v>
      </c>
      <c r="AQ69" s="50">
        <f t="shared" si="23"/>
        <v>0</v>
      </c>
      <c r="AR69" s="62"/>
      <c r="AS69" s="49">
        <f t="shared" si="24"/>
        <v>0</v>
      </c>
      <c r="AT69" s="50">
        <f t="shared" si="25"/>
        <v>0</v>
      </c>
      <c r="AU69" s="62"/>
      <c r="AV69" s="49">
        <f t="shared" si="26"/>
        <v>0</v>
      </c>
      <c r="AW69" s="50">
        <f t="shared" si="27"/>
        <v>0</v>
      </c>
      <c r="AX69" s="62"/>
      <c r="AY69" s="49">
        <f t="shared" si="28"/>
        <v>0</v>
      </c>
      <c r="AZ69" s="50">
        <f t="shared" si="29"/>
        <v>0</v>
      </c>
      <c r="BA69" s="51">
        <f t="shared" si="76"/>
        <v>0</v>
      </c>
    </row>
    <row r="70" spans="1:53" hidden="1">
      <c r="A70" s="32"/>
      <c r="B70" s="61"/>
      <c r="C70" s="33"/>
      <c r="D70" s="34"/>
      <c r="E70" s="35"/>
      <c r="F70" s="36"/>
      <c r="G70" s="127"/>
      <c r="H70" s="71" t="s">
        <v>90</v>
      </c>
      <c r="I70" s="73">
        <f>IF(H70=Tablas!$B$5,Tablas!$C$5,VLOOKUP(H70,Tablas!$B$5:$D$40,2,FALSE))</f>
        <v>19</v>
      </c>
      <c r="J70" s="70">
        <f>IF(I70=0,"",VLOOKUP(I70,Tablas!$C$5:$D$40,2,FALSE))</f>
        <v>21.72583333333333</v>
      </c>
      <c r="K70" s="37" t="str">
        <f t="shared" ref="K70:K75" si="77">IF(G70=0,"0",F70/G70)</f>
        <v>0</v>
      </c>
      <c r="L70" s="38">
        <f t="shared" si="2"/>
        <v>0</v>
      </c>
      <c r="M70" s="38">
        <f t="shared" si="3"/>
        <v>0</v>
      </c>
      <c r="N70" s="38">
        <f t="shared" si="4"/>
        <v>0</v>
      </c>
      <c r="O70" s="38">
        <f t="shared" si="5"/>
        <v>0</v>
      </c>
      <c r="P70" s="38">
        <f t="shared" si="6"/>
        <v>0</v>
      </c>
      <c r="Q70" s="39">
        <v>0.75</v>
      </c>
      <c r="R70" s="40">
        <f t="shared" si="7"/>
        <v>0</v>
      </c>
      <c r="S70" s="39">
        <v>0.75</v>
      </c>
      <c r="T70" s="41">
        <f t="shared" si="8"/>
        <v>0</v>
      </c>
      <c r="U70" s="42">
        <f t="shared" ref="U70:U75" si="78">SUM(+L70+M70+N70+O70+P70+R70+T70)</f>
        <v>0</v>
      </c>
      <c r="V70" s="43">
        <f t="shared" ref="V70:V75" si="79">+U70*4.345</f>
        <v>0</v>
      </c>
      <c r="W70" s="44">
        <f t="shared" ref="W70:W75" si="80">IF(V70="","",$W$4*V70)</f>
        <v>0</v>
      </c>
      <c r="X70" s="45">
        <f t="shared" ref="X70:X75" si="81">ROUND(J70/4.3452380952381,1)</f>
        <v>5</v>
      </c>
      <c r="Y70" s="46" t="s">
        <v>0</v>
      </c>
      <c r="Z70" s="39">
        <v>1</v>
      </c>
      <c r="AA70" s="47">
        <f t="shared" ref="AA70:AA75" si="82">+IF($Y70="M",$U70,IF($Y70="MT",$U70/2,IF(Y70="MN",$U70/2,IF($Y70="MTN",$U70/3,0))))*Z70</f>
        <v>0</v>
      </c>
      <c r="AB70" s="39">
        <v>1</v>
      </c>
      <c r="AC70" s="47">
        <f t="shared" ref="AC70:AC75" si="83">+IF($Y70="T",$U70,IF($Y70="MT",$U70/2,IF($Y70="TN",$U70/2,IF($Y70="MTN",$U70/3,0))))*AB70</f>
        <v>0</v>
      </c>
      <c r="AD70" s="39">
        <v>1</v>
      </c>
      <c r="AE70" s="47">
        <f t="shared" ref="AE70:AE75" si="84">+IF($Y70="N",$U70,IF($Y70="MN",$U70/2,IF($Y70="TN",$U70/2,IF($Y70="MTN",$U70/3,0))))*AD70</f>
        <v>0</v>
      </c>
      <c r="AF70" s="62"/>
      <c r="AG70" s="49">
        <f t="shared" si="31"/>
        <v>0</v>
      </c>
      <c r="AH70" s="50">
        <f t="shared" si="32"/>
        <v>0</v>
      </c>
      <c r="AI70" s="62"/>
      <c r="AJ70" s="49">
        <f t="shared" si="18"/>
        <v>0</v>
      </c>
      <c r="AK70" s="50">
        <f t="shared" si="19"/>
        <v>0</v>
      </c>
      <c r="AL70" s="62"/>
      <c r="AM70" s="49">
        <f t="shared" si="20"/>
        <v>0</v>
      </c>
      <c r="AN70" s="50">
        <f t="shared" si="21"/>
        <v>0</v>
      </c>
      <c r="AO70" s="62"/>
      <c r="AP70" s="49">
        <f t="shared" si="22"/>
        <v>0</v>
      </c>
      <c r="AQ70" s="50">
        <f t="shared" si="23"/>
        <v>0</v>
      </c>
      <c r="AR70" s="62"/>
      <c r="AS70" s="49">
        <f t="shared" si="24"/>
        <v>0</v>
      </c>
      <c r="AT70" s="50">
        <f t="shared" si="25"/>
        <v>0</v>
      </c>
      <c r="AU70" s="62"/>
      <c r="AV70" s="49">
        <f t="shared" si="26"/>
        <v>0</v>
      </c>
      <c r="AW70" s="50">
        <f t="shared" si="27"/>
        <v>0</v>
      </c>
      <c r="AX70" s="62"/>
      <c r="AY70" s="49">
        <f t="shared" si="28"/>
        <v>0</v>
      </c>
      <c r="AZ70" s="50">
        <f t="shared" si="29"/>
        <v>0</v>
      </c>
      <c r="BA70" s="51">
        <f t="shared" ref="BA70:BA75" si="85">+AH70+AK70+AN70+AQ70+AT70+AW70+AZ70</f>
        <v>0</v>
      </c>
    </row>
    <row r="71" spans="1:53" hidden="1">
      <c r="A71" s="32"/>
      <c r="B71" s="61"/>
      <c r="C71" s="33"/>
      <c r="D71" s="34"/>
      <c r="E71" s="35"/>
      <c r="F71" s="36"/>
      <c r="G71" s="127"/>
      <c r="H71" s="71" t="s">
        <v>90</v>
      </c>
      <c r="I71" s="73">
        <f>IF(H71=Tablas!$B$5,Tablas!$C$5,VLOOKUP(H71,Tablas!$B$5:$D$40,2,FALSE))</f>
        <v>19</v>
      </c>
      <c r="J71" s="70">
        <f>IF(I71=0,"",VLOOKUP(I71,Tablas!$C$5:$D$40,2,FALSE))</f>
        <v>21.72583333333333</v>
      </c>
      <c r="K71" s="37" t="str">
        <f t="shared" si="77"/>
        <v>0</v>
      </c>
      <c r="L71" s="38">
        <f t="shared" si="2"/>
        <v>0</v>
      </c>
      <c r="M71" s="38">
        <f t="shared" si="3"/>
        <v>0</v>
      </c>
      <c r="N71" s="38">
        <f t="shared" si="4"/>
        <v>0</v>
      </c>
      <c r="O71" s="38">
        <f t="shared" si="5"/>
        <v>0</v>
      </c>
      <c r="P71" s="38">
        <f t="shared" si="6"/>
        <v>0</v>
      </c>
      <c r="Q71" s="39">
        <v>0.75</v>
      </c>
      <c r="R71" s="40">
        <f t="shared" si="7"/>
        <v>0</v>
      </c>
      <c r="S71" s="39">
        <v>0.75</v>
      </c>
      <c r="T71" s="41">
        <f t="shared" si="8"/>
        <v>0</v>
      </c>
      <c r="U71" s="42">
        <f t="shared" si="78"/>
        <v>0</v>
      </c>
      <c r="V71" s="43">
        <f t="shared" si="79"/>
        <v>0</v>
      </c>
      <c r="W71" s="44">
        <f t="shared" si="80"/>
        <v>0</v>
      </c>
      <c r="X71" s="45">
        <f t="shared" si="81"/>
        <v>5</v>
      </c>
      <c r="Y71" s="46" t="s">
        <v>0</v>
      </c>
      <c r="Z71" s="39">
        <v>1</v>
      </c>
      <c r="AA71" s="47">
        <f t="shared" si="82"/>
        <v>0</v>
      </c>
      <c r="AB71" s="39">
        <v>1</v>
      </c>
      <c r="AC71" s="47">
        <f t="shared" si="83"/>
        <v>0</v>
      </c>
      <c r="AD71" s="39">
        <v>1</v>
      </c>
      <c r="AE71" s="47">
        <f t="shared" si="84"/>
        <v>0</v>
      </c>
      <c r="AF71" s="62"/>
      <c r="AG71" s="49">
        <f t="shared" si="31"/>
        <v>0</v>
      </c>
      <c r="AH71" s="50">
        <f t="shared" si="32"/>
        <v>0</v>
      </c>
      <c r="AI71" s="62"/>
      <c r="AJ71" s="49">
        <f t="shared" si="18"/>
        <v>0</v>
      </c>
      <c r="AK71" s="50">
        <f t="shared" si="19"/>
        <v>0</v>
      </c>
      <c r="AL71" s="62"/>
      <c r="AM71" s="49">
        <f t="shared" si="20"/>
        <v>0</v>
      </c>
      <c r="AN71" s="50">
        <f t="shared" si="21"/>
        <v>0</v>
      </c>
      <c r="AO71" s="62"/>
      <c r="AP71" s="49">
        <f t="shared" si="22"/>
        <v>0</v>
      </c>
      <c r="AQ71" s="50">
        <f t="shared" si="23"/>
        <v>0</v>
      </c>
      <c r="AR71" s="62"/>
      <c r="AS71" s="49">
        <f t="shared" si="24"/>
        <v>0</v>
      </c>
      <c r="AT71" s="50">
        <f t="shared" si="25"/>
        <v>0</v>
      </c>
      <c r="AU71" s="62"/>
      <c r="AV71" s="49">
        <f t="shared" si="26"/>
        <v>0</v>
      </c>
      <c r="AW71" s="50">
        <f t="shared" si="27"/>
        <v>0</v>
      </c>
      <c r="AX71" s="62"/>
      <c r="AY71" s="49">
        <f t="shared" si="28"/>
        <v>0</v>
      </c>
      <c r="AZ71" s="50">
        <f t="shared" si="29"/>
        <v>0</v>
      </c>
      <c r="BA71" s="51">
        <f t="shared" si="85"/>
        <v>0</v>
      </c>
    </row>
    <row r="72" spans="1:53" hidden="1">
      <c r="A72" s="32"/>
      <c r="B72" s="61"/>
      <c r="C72" s="33"/>
      <c r="D72" s="34"/>
      <c r="E72" s="35"/>
      <c r="F72" s="36"/>
      <c r="G72" s="127"/>
      <c r="H72" s="71" t="s">
        <v>90</v>
      </c>
      <c r="I72" s="73">
        <f>IF(H72=Tablas!$B$5,Tablas!$C$5,VLOOKUP(H72,Tablas!$B$5:$D$40,2,FALSE))</f>
        <v>19</v>
      </c>
      <c r="J72" s="70">
        <f>IF(I72=0,"",VLOOKUP(I72,Tablas!$C$5:$D$40,2,FALSE))</f>
        <v>21.72583333333333</v>
      </c>
      <c r="K72" s="37" t="str">
        <f t="shared" si="77"/>
        <v>0</v>
      </c>
      <c r="L72" s="38">
        <f t="shared" si="2"/>
        <v>0</v>
      </c>
      <c r="M72" s="38">
        <f t="shared" si="3"/>
        <v>0</v>
      </c>
      <c r="N72" s="38">
        <f t="shared" si="4"/>
        <v>0</v>
      </c>
      <c r="O72" s="38">
        <f t="shared" si="5"/>
        <v>0</v>
      </c>
      <c r="P72" s="38">
        <f t="shared" si="6"/>
        <v>0</v>
      </c>
      <c r="Q72" s="39">
        <v>0.75</v>
      </c>
      <c r="R72" s="40">
        <f t="shared" si="7"/>
        <v>0</v>
      </c>
      <c r="S72" s="39">
        <v>0.75</v>
      </c>
      <c r="T72" s="41">
        <f t="shared" si="8"/>
        <v>0</v>
      </c>
      <c r="U72" s="42">
        <f t="shared" si="78"/>
        <v>0</v>
      </c>
      <c r="V72" s="43">
        <f t="shared" si="79"/>
        <v>0</v>
      </c>
      <c r="W72" s="44">
        <f t="shared" si="80"/>
        <v>0</v>
      </c>
      <c r="X72" s="45">
        <f t="shared" si="81"/>
        <v>5</v>
      </c>
      <c r="Y72" s="46" t="s">
        <v>0</v>
      </c>
      <c r="Z72" s="39">
        <v>1</v>
      </c>
      <c r="AA72" s="47">
        <f t="shared" si="82"/>
        <v>0</v>
      </c>
      <c r="AB72" s="39">
        <v>1</v>
      </c>
      <c r="AC72" s="47">
        <f t="shared" si="83"/>
        <v>0</v>
      </c>
      <c r="AD72" s="39">
        <v>1</v>
      </c>
      <c r="AE72" s="47">
        <f t="shared" si="84"/>
        <v>0</v>
      </c>
      <c r="AF72" s="62"/>
      <c r="AG72" s="49">
        <f t="shared" si="31"/>
        <v>0</v>
      </c>
      <c r="AH72" s="50">
        <f t="shared" si="32"/>
        <v>0</v>
      </c>
      <c r="AI72" s="62"/>
      <c r="AJ72" s="49">
        <f t="shared" si="18"/>
        <v>0</v>
      </c>
      <c r="AK72" s="50">
        <f t="shared" si="19"/>
        <v>0</v>
      </c>
      <c r="AL72" s="62"/>
      <c r="AM72" s="49">
        <f t="shared" si="20"/>
        <v>0</v>
      </c>
      <c r="AN72" s="50">
        <f t="shared" si="21"/>
        <v>0</v>
      </c>
      <c r="AO72" s="62"/>
      <c r="AP72" s="49">
        <f t="shared" si="22"/>
        <v>0</v>
      </c>
      <c r="AQ72" s="50">
        <f t="shared" si="23"/>
        <v>0</v>
      </c>
      <c r="AR72" s="62"/>
      <c r="AS72" s="49">
        <f t="shared" si="24"/>
        <v>0</v>
      </c>
      <c r="AT72" s="50">
        <f t="shared" si="25"/>
        <v>0</v>
      </c>
      <c r="AU72" s="62"/>
      <c r="AV72" s="49">
        <f t="shared" si="26"/>
        <v>0</v>
      </c>
      <c r="AW72" s="50">
        <f t="shared" si="27"/>
        <v>0</v>
      </c>
      <c r="AX72" s="62"/>
      <c r="AY72" s="49">
        <f t="shared" si="28"/>
        <v>0</v>
      </c>
      <c r="AZ72" s="50">
        <f t="shared" si="29"/>
        <v>0</v>
      </c>
      <c r="BA72" s="51">
        <f t="shared" si="85"/>
        <v>0</v>
      </c>
    </row>
    <row r="73" spans="1:53" hidden="1">
      <c r="A73" s="32"/>
      <c r="B73" s="61"/>
      <c r="C73" s="33"/>
      <c r="D73" s="34"/>
      <c r="E73" s="35"/>
      <c r="F73" s="36"/>
      <c r="G73" s="127"/>
      <c r="H73" s="71" t="s">
        <v>90</v>
      </c>
      <c r="I73" s="73">
        <f>IF(H73=Tablas!$B$5,Tablas!$C$5,VLOOKUP(H73,Tablas!$B$5:$D$40,2,FALSE))</f>
        <v>19</v>
      </c>
      <c r="J73" s="70">
        <f>IF(I73=0,"",VLOOKUP(I73,Tablas!$C$5:$D$40,2,FALSE))</f>
        <v>21.72583333333333</v>
      </c>
      <c r="K73" s="37" t="str">
        <f t="shared" si="77"/>
        <v>0</v>
      </c>
      <c r="L73" s="38">
        <f t="shared" si="2"/>
        <v>0</v>
      </c>
      <c r="M73" s="38">
        <f t="shared" si="3"/>
        <v>0</v>
      </c>
      <c r="N73" s="38">
        <f t="shared" si="4"/>
        <v>0</v>
      </c>
      <c r="O73" s="38">
        <f t="shared" si="5"/>
        <v>0</v>
      </c>
      <c r="P73" s="38">
        <f t="shared" si="6"/>
        <v>0</v>
      </c>
      <c r="Q73" s="39">
        <v>0.75</v>
      </c>
      <c r="R73" s="40">
        <f t="shared" si="7"/>
        <v>0</v>
      </c>
      <c r="S73" s="39">
        <v>0.75</v>
      </c>
      <c r="T73" s="41">
        <f t="shared" si="8"/>
        <v>0</v>
      </c>
      <c r="U73" s="42">
        <f t="shared" si="78"/>
        <v>0</v>
      </c>
      <c r="V73" s="43">
        <f t="shared" si="79"/>
        <v>0</v>
      </c>
      <c r="W73" s="44">
        <f t="shared" si="80"/>
        <v>0</v>
      </c>
      <c r="X73" s="45">
        <f t="shared" si="81"/>
        <v>5</v>
      </c>
      <c r="Y73" s="46" t="s">
        <v>0</v>
      </c>
      <c r="Z73" s="39">
        <v>1</v>
      </c>
      <c r="AA73" s="47">
        <f t="shared" si="82"/>
        <v>0</v>
      </c>
      <c r="AB73" s="39">
        <v>1</v>
      </c>
      <c r="AC73" s="47">
        <f t="shared" si="83"/>
        <v>0</v>
      </c>
      <c r="AD73" s="39">
        <v>1</v>
      </c>
      <c r="AE73" s="47">
        <f t="shared" si="84"/>
        <v>0</v>
      </c>
      <c r="AF73" s="62"/>
      <c r="AG73" s="49">
        <f t="shared" si="31"/>
        <v>0</v>
      </c>
      <c r="AH73" s="50">
        <f t="shared" si="32"/>
        <v>0</v>
      </c>
      <c r="AI73" s="62"/>
      <c r="AJ73" s="49">
        <f t="shared" si="18"/>
        <v>0</v>
      </c>
      <c r="AK73" s="50">
        <f t="shared" si="19"/>
        <v>0</v>
      </c>
      <c r="AL73" s="62"/>
      <c r="AM73" s="49">
        <f t="shared" si="20"/>
        <v>0</v>
      </c>
      <c r="AN73" s="50">
        <f t="shared" si="21"/>
        <v>0</v>
      </c>
      <c r="AO73" s="62"/>
      <c r="AP73" s="49">
        <f t="shared" si="22"/>
        <v>0</v>
      </c>
      <c r="AQ73" s="50">
        <f t="shared" si="23"/>
        <v>0</v>
      </c>
      <c r="AR73" s="62"/>
      <c r="AS73" s="49">
        <f t="shared" si="24"/>
        <v>0</v>
      </c>
      <c r="AT73" s="50">
        <f t="shared" si="25"/>
        <v>0</v>
      </c>
      <c r="AU73" s="62"/>
      <c r="AV73" s="49">
        <f t="shared" si="26"/>
        <v>0</v>
      </c>
      <c r="AW73" s="50">
        <f t="shared" si="27"/>
        <v>0</v>
      </c>
      <c r="AX73" s="62"/>
      <c r="AY73" s="49">
        <f t="shared" si="28"/>
        <v>0</v>
      </c>
      <c r="AZ73" s="50">
        <f t="shared" si="29"/>
        <v>0</v>
      </c>
      <c r="BA73" s="51">
        <f t="shared" si="85"/>
        <v>0</v>
      </c>
    </row>
    <row r="74" spans="1:53" hidden="1">
      <c r="A74" s="32"/>
      <c r="B74" s="61"/>
      <c r="C74" s="33"/>
      <c r="D74" s="34"/>
      <c r="E74" s="35"/>
      <c r="F74" s="36"/>
      <c r="G74" s="127"/>
      <c r="H74" s="71" t="s">
        <v>90</v>
      </c>
      <c r="I74" s="73">
        <f>IF(H74=Tablas!$B$5,Tablas!$C$5,VLOOKUP(H74,Tablas!$B$5:$D$40,2,FALSE))</f>
        <v>19</v>
      </c>
      <c r="J74" s="70">
        <f>IF(I74=0,"",VLOOKUP(I74,Tablas!$C$5:$D$40,2,FALSE))</f>
        <v>21.72583333333333</v>
      </c>
      <c r="K74" s="37" t="str">
        <f t="shared" si="77"/>
        <v>0</v>
      </c>
      <c r="L74" s="38">
        <f t="shared" si="2"/>
        <v>0</v>
      </c>
      <c r="M74" s="38">
        <f t="shared" si="3"/>
        <v>0</v>
      </c>
      <c r="N74" s="38">
        <f t="shared" si="4"/>
        <v>0</v>
      </c>
      <c r="O74" s="38">
        <f t="shared" si="5"/>
        <v>0</v>
      </c>
      <c r="P74" s="38">
        <f t="shared" si="6"/>
        <v>0</v>
      </c>
      <c r="Q74" s="39">
        <v>0.75</v>
      </c>
      <c r="R74" s="40">
        <f t="shared" si="7"/>
        <v>0</v>
      </c>
      <c r="S74" s="39">
        <v>0.75</v>
      </c>
      <c r="T74" s="41">
        <f t="shared" si="8"/>
        <v>0</v>
      </c>
      <c r="U74" s="42">
        <f t="shared" si="78"/>
        <v>0</v>
      </c>
      <c r="V74" s="43">
        <f t="shared" si="79"/>
        <v>0</v>
      </c>
      <c r="W74" s="44">
        <f t="shared" si="80"/>
        <v>0</v>
      </c>
      <c r="X74" s="45">
        <f t="shared" si="81"/>
        <v>5</v>
      </c>
      <c r="Y74" s="46" t="s">
        <v>0</v>
      </c>
      <c r="Z74" s="39">
        <v>1</v>
      </c>
      <c r="AA74" s="47">
        <f t="shared" si="82"/>
        <v>0</v>
      </c>
      <c r="AB74" s="39">
        <v>1</v>
      </c>
      <c r="AC74" s="47">
        <f t="shared" si="83"/>
        <v>0</v>
      </c>
      <c r="AD74" s="39">
        <v>1</v>
      </c>
      <c r="AE74" s="47">
        <f t="shared" si="84"/>
        <v>0</v>
      </c>
      <c r="AF74" s="62"/>
      <c r="AG74" s="49">
        <f t="shared" si="31"/>
        <v>0</v>
      </c>
      <c r="AH74" s="50">
        <f t="shared" si="32"/>
        <v>0</v>
      </c>
      <c r="AI74" s="62"/>
      <c r="AJ74" s="49">
        <f t="shared" si="18"/>
        <v>0</v>
      </c>
      <c r="AK74" s="50">
        <f t="shared" si="19"/>
        <v>0</v>
      </c>
      <c r="AL74" s="62"/>
      <c r="AM74" s="49">
        <f t="shared" si="20"/>
        <v>0</v>
      </c>
      <c r="AN74" s="50">
        <f t="shared" si="21"/>
        <v>0</v>
      </c>
      <c r="AO74" s="62"/>
      <c r="AP74" s="49">
        <f t="shared" si="22"/>
        <v>0</v>
      </c>
      <c r="AQ74" s="50">
        <f t="shared" si="23"/>
        <v>0</v>
      </c>
      <c r="AR74" s="62"/>
      <c r="AS74" s="49">
        <f t="shared" si="24"/>
        <v>0</v>
      </c>
      <c r="AT74" s="50">
        <f t="shared" si="25"/>
        <v>0</v>
      </c>
      <c r="AU74" s="62"/>
      <c r="AV74" s="49">
        <f t="shared" si="26"/>
        <v>0</v>
      </c>
      <c r="AW74" s="50">
        <f t="shared" si="27"/>
        <v>0</v>
      </c>
      <c r="AX74" s="62"/>
      <c r="AY74" s="49">
        <f t="shared" si="28"/>
        <v>0</v>
      </c>
      <c r="AZ74" s="50">
        <f t="shared" si="29"/>
        <v>0</v>
      </c>
      <c r="BA74" s="51">
        <f t="shared" si="85"/>
        <v>0</v>
      </c>
    </row>
    <row r="75" spans="1:53" hidden="1">
      <c r="A75" s="32"/>
      <c r="B75" s="61"/>
      <c r="C75" s="33"/>
      <c r="D75" s="34"/>
      <c r="E75" s="35"/>
      <c r="F75" s="36"/>
      <c r="G75" s="127"/>
      <c r="H75" s="71" t="s">
        <v>90</v>
      </c>
      <c r="I75" s="73">
        <f>IF(H75=Tablas!$B$5,Tablas!$C$5,VLOOKUP(H75,Tablas!$B$5:$D$40,2,FALSE))</f>
        <v>19</v>
      </c>
      <c r="J75" s="70">
        <f>IF(I75=0,"",VLOOKUP(I75,Tablas!$C$5:$D$40,2,FALSE))</f>
        <v>21.72583333333333</v>
      </c>
      <c r="K75" s="37" t="str">
        <f t="shared" si="77"/>
        <v>0</v>
      </c>
      <c r="L75" s="38">
        <f t="shared" si="2"/>
        <v>0</v>
      </c>
      <c r="M75" s="38">
        <f t="shared" si="3"/>
        <v>0</v>
      </c>
      <c r="N75" s="38">
        <f t="shared" si="4"/>
        <v>0</v>
      </c>
      <c r="O75" s="38">
        <f t="shared" si="5"/>
        <v>0</v>
      </c>
      <c r="P75" s="38">
        <f t="shared" si="6"/>
        <v>0</v>
      </c>
      <c r="Q75" s="39">
        <v>0.75</v>
      </c>
      <c r="R75" s="40">
        <f t="shared" si="7"/>
        <v>0</v>
      </c>
      <c r="S75" s="39">
        <v>0.75</v>
      </c>
      <c r="T75" s="41">
        <f t="shared" si="8"/>
        <v>0</v>
      </c>
      <c r="U75" s="42">
        <f t="shared" si="78"/>
        <v>0</v>
      </c>
      <c r="V75" s="43">
        <f t="shared" si="79"/>
        <v>0</v>
      </c>
      <c r="W75" s="44">
        <f t="shared" si="80"/>
        <v>0</v>
      </c>
      <c r="X75" s="45">
        <f t="shared" si="81"/>
        <v>5</v>
      </c>
      <c r="Y75" s="46" t="s">
        <v>0</v>
      </c>
      <c r="Z75" s="39">
        <v>1</v>
      </c>
      <c r="AA75" s="47">
        <f t="shared" si="82"/>
        <v>0</v>
      </c>
      <c r="AB75" s="39">
        <v>1</v>
      </c>
      <c r="AC75" s="47">
        <f t="shared" si="83"/>
        <v>0</v>
      </c>
      <c r="AD75" s="39">
        <v>1</v>
      </c>
      <c r="AE75" s="47">
        <f t="shared" si="84"/>
        <v>0</v>
      </c>
      <c r="AF75" s="62"/>
      <c r="AG75" s="49">
        <f t="shared" si="31"/>
        <v>0</v>
      </c>
      <c r="AH75" s="50">
        <f t="shared" si="32"/>
        <v>0</v>
      </c>
      <c r="AI75" s="62"/>
      <c r="AJ75" s="49">
        <f t="shared" si="18"/>
        <v>0</v>
      </c>
      <c r="AK75" s="50">
        <f t="shared" si="19"/>
        <v>0</v>
      </c>
      <c r="AL75" s="62"/>
      <c r="AM75" s="49">
        <f t="shared" si="20"/>
        <v>0</v>
      </c>
      <c r="AN75" s="50">
        <f t="shared" si="21"/>
        <v>0</v>
      </c>
      <c r="AO75" s="62"/>
      <c r="AP75" s="49">
        <f t="shared" si="22"/>
        <v>0</v>
      </c>
      <c r="AQ75" s="50">
        <f t="shared" si="23"/>
        <v>0</v>
      </c>
      <c r="AR75" s="62"/>
      <c r="AS75" s="49">
        <f t="shared" si="24"/>
        <v>0</v>
      </c>
      <c r="AT75" s="50">
        <f t="shared" si="25"/>
        <v>0</v>
      </c>
      <c r="AU75" s="62"/>
      <c r="AV75" s="49">
        <f t="shared" si="26"/>
        <v>0</v>
      </c>
      <c r="AW75" s="50">
        <f t="shared" si="27"/>
        <v>0</v>
      </c>
      <c r="AX75" s="62"/>
      <c r="AY75" s="49">
        <f t="shared" si="28"/>
        <v>0</v>
      </c>
      <c r="AZ75" s="50">
        <f t="shared" si="29"/>
        <v>0</v>
      </c>
      <c r="BA75" s="51">
        <f t="shared" si="85"/>
        <v>0</v>
      </c>
    </row>
    <row r="76" spans="1:53" hidden="1">
      <c r="A76" s="32"/>
      <c r="B76" s="61"/>
      <c r="C76" s="33"/>
      <c r="D76" s="34"/>
      <c r="E76" s="35"/>
      <c r="F76" s="36"/>
      <c r="G76" s="127"/>
      <c r="H76" s="71" t="s">
        <v>90</v>
      </c>
      <c r="I76" s="73">
        <f>IF(H76=Tablas!$B$5,Tablas!$C$5,VLOOKUP(H76,Tablas!$B$5:$D$40,2,FALSE))</f>
        <v>19</v>
      </c>
      <c r="J76" s="70">
        <f>IF(I76=0,"",VLOOKUP(I76,Tablas!$C$5:$D$40,2,FALSE))</f>
        <v>21.72583333333333</v>
      </c>
      <c r="K76" s="37" t="str">
        <f t="shared" si="1"/>
        <v>0</v>
      </c>
      <c r="L76" s="38">
        <f t="shared" si="2"/>
        <v>0</v>
      </c>
      <c r="M76" s="38">
        <f t="shared" si="3"/>
        <v>0</v>
      </c>
      <c r="N76" s="38">
        <f t="shared" si="4"/>
        <v>0</v>
      </c>
      <c r="O76" s="38">
        <f t="shared" si="5"/>
        <v>0</v>
      </c>
      <c r="P76" s="38">
        <f t="shared" si="6"/>
        <v>0</v>
      </c>
      <c r="Q76" s="39">
        <v>0.75</v>
      </c>
      <c r="R76" s="40">
        <f t="shared" si="7"/>
        <v>0</v>
      </c>
      <c r="S76" s="39">
        <v>0.75</v>
      </c>
      <c r="T76" s="41">
        <f t="shared" si="8"/>
        <v>0</v>
      </c>
      <c r="U76" s="42">
        <f t="shared" si="9"/>
        <v>0</v>
      </c>
      <c r="V76" s="43">
        <f t="shared" si="10"/>
        <v>0</v>
      </c>
      <c r="W76" s="44">
        <f t="shared" si="11"/>
        <v>0</v>
      </c>
      <c r="X76" s="45">
        <f t="shared" si="12"/>
        <v>5</v>
      </c>
      <c r="Y76" s="46" t="s">
        <v>0</v>
      </c>
      <c r="Z76" s="39">
        <v>1</v>
      </c>
      <c r="AA76" s="47">
        <f t="shared" si="13"/>
        <v>0</v>
      </c>
      <c r="AB76" s="39">
        <v>1</v>
      </c>
      <c r="AC76" s="47">
        <f t="shared" si="14"/>
        <v>0</v>
      </c>
      <c r="AD76" s="39">
        <v>1</v>
      </c>
      <c r="AE76" s="47">
        <f t="shared" si="15"/>
        <v>0</v>
      </c>
      <c r="AF76" s="62"/>
      <c r="AG76" s="49">
        <f t="shared" si="31"/>
        <v>0</v>
      </c>
      <c r="AH76" s="50">
        <f t="shared" si="32"/>
        <v>0</v>
      </c>
      <c r="AI76" s="62"/>
      <c r="AJ76" s="49">
        <f t="shared" si="18"/>
        <v>0</v>
      </c>
      <c r="AK76" s="50">
        <f t="shared" si="19"/>
        <v>0</v>
      </c>
      <c r="AL76" s="62"/>
      <c r="AM76" s="49">
        <f t="shared" si="20"/>
        <v>0</v>
      </c>
      <c r="AN76" s="50">
        <f t="shared" si="21"/>
        <v>0</v>
      </c>
      <c r="AO76" s="62"/>
      <c r="AP76" s="49">
        <f t="shared" si="22"/>
        <v>0</v>
      </c>
      <c r="AQ76" s="50">
        <f t="shared" si="23"/>
        <v>0</v>
      </c>
      <c r="AR76" s="62"/>
      <c r="AS76" s="49">
        <f t="shared" si="24"/>
        <v>0</v>
      </c>
      <c r="AT76" s="50">
        <f t="shared" si="25"/>
        <v>0</v>
      </c>
      <c r="AU76" s="62"/>
      <c r="AV76" s="49">
        <f t="shared" si="26"/>
        <v>0</v>
      </c>
      <c r="AW76" s="50">
        <f t="shared" si="27"/>
        <v>0</v>
      </c>
      <c r="AX76" s="62"/>
      <c r="AY76" s="49">
        <f t="shared" si="28"/>
        <v>0</v>
      </c>
      <c r="AZ76" s="50">
        <f t="shared" si="29"/>
        <v>0</v>
      </c>
      <c r="BA76" s="51">
        <f t="shared" si="30"/>
        <v>0</v>
      </c>
    </row>
    <row r="77" spans="1:53" hidden="1">
      <c r="A77" s="32"/>
      <c r="B77" s="61"/>
      <c r="C77" s="33"/>
      <c r="D77" s="34"/>
      <c r="E77" s="35"/>
      <c r="F77" s="36"/>
      <c r="G77" s="127"/>
      <c r="H77" s="71" t="s">
        <v>90</v>
      </c>
      <c r="I77" s="73">
        <f>IF(H77=Tablas!$B$5,Tablas!$C$5,VLOOKUP(H77,Tablas!$B$5:$D$40,2,FALSE))</f>
        <v>19</v>
      </c>
      <c r="J77" s="70">
        <f>IF(I77=0,"",VLOOKUP(I77,Tablas!$C$5:$D$40,2,FALSE))</f>
        <v>21.72583333333333</v>
      </c>
      <c r="K77" s="37" t="str">
        <f t="shared" si="1"/>
        <v>0</v>
      </c>
      <c r="L77" s="38">
        <f t="shared" si="2"/>
        <v>0</v>
      </c>
      <c r="M77" s="38">
        <f t="shared" si="3"/>
        <v>0</v>
      </c>
      <c r="N77" s="38">
        <f t="shared" si="4"/>
        <v>0</v>
      </c>
      <c r="O77" s="38">
        <f t="shared" si="5"/>
        <v>0</v>
      </c>
      <c r="P77" s="38">
        <f t="shared" si="6"/>
        <v>0</v>
      </c>
      <c r="Q77" s="39">
        <v>0.75</v>
      </c>
      <c r="R77" s="40">
        <f t="shared" si="7"/>
        <v>0</v>
      </c>
      <c r="S77" s="39">
        <v>0.75</v>
      </c>
      <c r="T77" s="41">
        <f t="shared" si="8"/>
        <v>0</v>
      </c>
      <c r="U77" s="42">
        <f t="shared" si="9"/>
        <v>0</v>
      </c>
      <c r="V77" s="43">
        <f t="shared" si="10"/>
        <v>0</v>
      </c>
      <c r="W77" s="44">
        <f t="shared" si="11"/>
        <v>0</v>
      </c>
      <c r="X77" s="45">
        <f t="shared" si="12"/>
        <v>5</v>
      </c>
      <c r="Y77" s="46" t="s">
        <v>0</v>
      </c>
      <c r="Z77" s="39">
        <v>1</v>
      </c>
      <c r="AA77" s="47">
        <f t="shared" si="13"/>
        <v>0</v>
      </c>
      <c r="AB77" s="39">
        <v>1</v>
      </c>
      <c r="AC77" s="47">
        <f t="shared" si="14"/>
        <v>0</v>
      </c>
      <c r="AD77" s="39">
        <v>1</v>
      </c>
      <c r="AE77" s="47">
        <f t="shared" si="15"/>
        <v>0</v>
      </c>
      <c r="AF77" s="62"/>
      <c r="AG77" s="49">
        <f t="shared" si="31"/>
        <v>0</v>
      </c>
      <c r="AH77" s="50">
        <f t="shared" si="32"/>
        <v>0</v>
      </c>
      <c r="AI77" s="62"/>
      <c r="AJ77" s="49">
        <f t="shared" si="18"/>
        <v>0</v>
      </c>
      <c r="AK77" s="50">
        <f t="shared" si="19"/>
        <v>0</v>
      </c>
      <c r="AL77" s="62"/>
      <c r="AM77" s="49">
        <f t="shared" si="20"/>
        <v>0</v>
      </c>
      <c r="AN77" s="50">
        <f t="shared" si="21"/>
        <v>0</v>
      </c>
      <c r="AO77" s="62"/>
      <c r="AP77" s="49">
        <f t="shared" si="22"/>
        <v>0</v>
      </c>
      <c r="AQ77" s="50">
        <f t="shared" si="23"/>
        <v>0</v>
      </c>
      <c r="AR77" s="62"/>
      <c r="AS77" s="49">
        <f t="shared" si="24"/>
        <v>0</v>
      </c>
      <c r="AT77" s="50">
        <f t="shared" si="25"/>
        <v>0</v>
      </c>
      <c r="AU77" s="62"/>
      <c r="AV77" s="49">
        <f t="shared" si="26"/>
        <v>0</v>
      </c>
      <c r="AW77" s="50">
        <f t="shared" si="27"/>
        <v>0</v>
      </c>
      <c r="AX77" s="62"/>
      <c r="AY77" s="49">
        <f t="shared" si="28"/>
        <v>0</v>
      </c>
      <c r="AZ77" s="50">
        <f t="shared" si="29"/>
        <v>0</v>
      </c>
      <c r="BA77" s="51">
        <f t="shared" si="30"/>
        <v>0</v>
      </c>
    </row>
    <row r="78" spans="1:53" hidden="1">
      <c r="A78" s="32"/>
      <c r="B78" s="61"/>
      <c r="C78" s="33"/>
      <c r="D78" s="34"/>
      <c r="E78" s="35"/>
      <c r="F78" s="36"/>
      <c r="G78" s="127"/>
      <c r="H78" s="71" t="s">
        <v>90</v>
      </c>
      <c r="I78" s="73">
        <f>IF(H78=Tablas!$B$5,Tablas!$C$5,VLOOKUP(H78,Tablas!$B$5:$D$40,2,FALSE))</f>
        <v>19</v>
      </c>
      <c r="J78" s="70">
        <f>IF(I78=0,"",VLOOKUP(I78,Tablas!$C$5:$D$40,2,FALSE))</f>
        <v>21.72583333333333</v>
      </c>
      <c r="K78" s="37" t="str">
        <f t="shared" si="1"/>
        <v>0</v>
      </c>
      <c r="L78" s="38">
        <f t="shared" si="2"/>
        <v>0</v>
      </c>
      <c r="M78" s="38">
        <f t="shared" si="3"/>
        <v>0</v>
      </c>
      <c r="N78" s="38">
        <f t="shared" si="4"/>
        <v>0</v>
      </c>
      <c r="O78" s="38">
        <f t="shared" si="5"/>
        <v>0</v>
      </c>
      <c r="P78" s="38">
        <f t="shared" si="6"/>
        <v>0</v>
      </c>
      <c r="Q78" s="39">
        <v>1</v>
      </c>
      <c r="R78" s="40">
        <f t="shared" si="7"/>
        <v>0</v>
      </c>
      <c r="S78" s="39">
        <v>1</v>
      </c>
      <c r="T78" s="41">
        <f t="shared" si="8"/>
        <v>0</v>
      </c>
      <c r="U78" s="42">
        <f t="shared" si="9"/>
        <v>0</v>
      </c>
      <c r="V78" s="43">
        <f t="shared" si="10"/>
        <v>0</v>
      </c>
      <c r="W78" s="44">
        <f t="shared" si="11"/>
        <v>0</v>
      </c>
      <c r="X78" s="45">
        <f t="shared" si="12"/>
        <v>5</v>
      </c>
      <c r="Y78" s="46" t="s">
        <v>0</v>
      </c>
      <c r="Z78" s="39">
        <v>1</v>
      </c>
      <c r="AA78" s="47">
        <f t="shared" si="13"/>
        <v>0</v>
      </c>
      <c r="AB78" s="39">
        <v>1</v>
      </c>
      <c r="AC78" s="47">
        <f t="shared" si="14"/>
        <v>0</v>
      </c>
      <c r="AD78" s="39">
        <v>1</v>
      </c>
      <c r="AE78" s="47">
        <f t="shared" si="15"/>
        <v>0</v>
      </c>
      <c r="AF78" s="62"/>
      <c r="AG78" s="49">
        <f t="shared" si="31"/>
        <v>0</v>
      </c>
      <c r="AH78" s="50">
        <f t="shared" si="32"/>
        <v>0</v>
      </c>
      <c r="AI78" s="62"/>
      <c r="AJ78" s="49">
        <f t="shared" si="18"/>
        <v>0</v>
      </c>
      <c r="AK78" s="50">
        <f t="shared" si="19"/>
        <v>0</v>
      </c>
      <c r="AL78" s="48"/>
      <c r="AM78" s="49">
        <f t="shared" si="20"/>
        <v>0</v>
      </c>
      <c r="AN78" s="50">
        <f t="shared" si="21"/>
        <v>0</v>
      </c>
      <c r="AO78" s="62"/>
      <c r="AP78" s="49">
        <f t="shared" si="22"/>
        <v>0</v>
      </c>
      <c r="AQ78" s="50">
        <f t="shared" si="23"/>
        <v>0</v>
      </c>
      <c r="AR78" s="62"/>
      <c r="AS78" s="49">
        <f t="shared" si="24"/>
        <v>0</v>
      </c>
      <c r="AT78" s="50">
        <f t="shared" si="25"/>
        <v>0</v>
      </c>
      <c r="AU78" s="48">
        <f t="shared" ref="AU78:AU82" si="86">+$F78*0.6</f>
        <v>0</v>
      </c>
      <c r="AV78" s="49">
        <f t="shared" si="26"/>
        <v>0</v>
      </c>
      <c r="AW78" s="50">
        <f t="shared" si="27"/>
        <v>0</v>
      </c>
      <c r="AX78" s="62"/>
      <c r="AY78" s="49">
        <f t="shared" si="28"/>
        <v>0</v>
      </c>
      <c r="AZ78" s="50">
        <f t="shared" si="29"/>
        <v>0</v>
      </c>
      <c r="BA78" s="51">
        <f t="shared" si="30"/>
        <v>0</v>
      </c>
    </row>
    <row r="79" spans="1:53" hidden="1">
      <c r="A79" s="32"/>
      <c r="B79" s="61"/>
      <c r="C79" s="33"/>
      <c r="D79" s="34"/>
      <c r="E79" s="35"/>
      <c r="F79" s="36"/>
      <c r="G79" s="127"/>
      <c r="H79" s="71" t="s">
        <v>90</v>
      </c>
      <c r="I79" s="73">
        <f>IF(H79=Tablas!$B$5,Tablas!$C$5,VLOOKUP(H79,Tablas!$B$5:$D$40,2,FALSE))</f>
        <v>19</v>
      </c>
      <c r="J79" s="70">
        <f>IF(I79=0,"",VLOOKUP(I79,Tablas!$C$5:$D$40,2,FALSE))</f>
        <v>21.72583333333333</v>
      </c>
      <c r="K79" s="37" t="str">
        <f t="shared" si="1"/>
        <v>0</v>
      </c>
      <c r="L79" s="38">
        <f t="shared" si="2"/>
        <v>0</v>
      </c>
      <c r="M79" s="38">
        <f t="shared" si="3"/>
        <v>0</v>
      </c>
      <c r="N79" s="38">
        <f t="shared" si="4"/>
        <v>0</v>
      </c>
      <c r="O79" s="38">
        <f t="shared" si="5"/>
        <v>0</v>
      </c>
      <c r="P79" s="38">
        <f t="shared" si="6"/>
        <v>0</v>
      </c>
      <c r="Q79" s="39">
        <v>1</v>
      </c>
      <c r="R79" s="40">
        <f t="shared" si="7"/>
        <v>0</v>
      </c>
      <c r="S79" s="39">
        <v>1</v>
      </c>
      <c r="T79" s="41">
        <f t="shared" si="8"/>
        <v>0</v>
      </c>
      <c r="U79" s="42">
        <f t="shared" si="9"/>
        <v>0</v>
      </c>
      <c r="V79" s="43">
        <f t="shared" si="10"/>
        <v>0</v>
      </c>
      <c r="W79" s="44">
        <f t="shared" si="11"/>
        <v>0</v>
      </c>
      <c r="X79" s="45">
        <f t="shared" si="12"/>
        <v>5</v>
      </c>
      <c r="Y79" s="46" t="s">
        <v>0</v>
      </c>
      <c r="Z79" s="39">
        <v>1</v>
      </c>
      <c r="AA79" s="47">
        <f t="shared" si="13"/>
        <v>0</v>
      </c>
      <c r="AB79" s="39">
        <v>1</v>
      </c>
      <c r="AC79" s="47">
        <f t="shared" si="14"/>
        <v>0</v>
      </c>
      <c r="AD79" s="39">
        <v>1</v>
      </c>
      <c r="AE79" s="47">
        <f t="shared" si="15"/>
        <v>0</v>
      </c>
      <c r="AF79" s="62"/>
      <c r="AG79" s="49">
        <f t="shared" si="31"/>
        <v>0</v>
      </c>
      <c r="AH79" s="50">
        <f t="shared" si="32"/>
        <v>0</v>
      </c>
      <c r="AI79" s="62"/>
      <c r="AJ79" s="49">
        <f t="shared" si="18"/>
        <v>0</v>
      </c>
      <c r="AK79" s="50">
        <f t="shared" si="19"/>
        <v>0</v>
      </c>
      <c r="AL79" s="48"/>
      <c r="AM79" s="49">
        <f t="shared" si="20"/>
        <v>0</v>
      </c>
      <c r="AN79" s="50">
        <f t="shared" si="21"/>
        <v>0</v>
      </c>
      <c r="AO79" s="62"/>
      <c r="AP79" s="49">
        <f t="shared" si="22"/>
        <v>0</v>
      </c>
      <c r="AQ79" s="50">
        <f t="shared" si="23"/>
        <v>0</v>
      </c>
      <c r="AR79" s="62"/>
      <c r="AS79" s="49">
        <f t="shared" si="24"/>
        <v>0</v>
      </c>
      <c r="AT79" s="50">
        <f t="shared" si="25"/>
        <v>0</v>
      </c>
      <c r="AU79" s="48">
        <f t="shared" si="86"/>
        <v>0</v>
      </c>
      <c r="AV79" s="49">
        <f t="shared" si="26"/>
        <v>0</v>
      </c>
      <c r="AW79" s="50">
        <f t="shared" si="27"/>
        <v>0</v>
      </c>
      <c r="AX79" s="62"/>
      <c r="AY79" s="49">
        <f t="shared" si="28"/>
        <v>0</v>
      </c>
      <c r="AZ79" s="50">
        <f t="shared" si="29"/>
        <v>0</v>
      </c>
      <c r="BA79" s="51">
        <f t="shared" si="30"/>
        <v>0</v>
      </c>
    </row>
    <row r="80" spans="1:53" hidden="1">
      <c r="A80" s="32"/>
      <c r="B80" s="61"/>
      <c r="C80" s="33"/>
      <c r="D80" s="34"/>
      <c r="E80" s="35"/>
      <c r="F80" s="36"/>
      <c r="G80" s="127"/>
      <c r="H80" s="71" t="s">
        <v>90</v>
      </c>
      <c r="I80" s="73">
        <f>IF(H80=Tablas!$B$5,Tablas!$C$5,VLOOKUP(H80,Tablas!$B$5:$D$40,2,FALSE))</f>
        <v>19</v>
      </c>
      <c r="J80" s="70">
        <f>IF(I80=0,"",VLOOKUP(I80,Tablas!$C$5:$D$40,2,FALSE))</f>
        <v>21.72583333333333</v>
      </c>
      <c r="K80" s="37" t="str">
        <f t="shared" si="1"/>
        <v>0</v>
      </c>
      <c r="L80" s="38">
        <f t="shared" si="2"/>
        <v>0</v>
      </c>
      <c r="M80" s="38">
        <f t="shared" si="3"/>
        <v>0</v>
      </c>
      <c r="N80" s="38">
        <f t="shared" si="4"/>
        <v>0</v>
      </c>
      <c r="O80" s="38">
        <f t="shared" si="5"/>
        <v>0</v>
      </c>
      <c r="P80" s="38">
        <f t="shared" si="6"/>
        <v>0</v>
      </c>
      <c r="Q80" s="39">
        <v>1</v>
      </c>
      <c r="R80" s="40">
        <f t="shared" si="7"/>
        <v>0</v>
      </c>
      <c r="S80" s="39">
        <v>1</v>
      </c>
      <c r="T80" s="41">
        <f t="shared" si="8"/>
        <v>0</v>
      </c>
      <c r="U80" s="42">
        <f t="shared" si="9"/>
        <v>0</v>
      </c>
      <c r="V80" s="43">
        <f t="shared" si="10"/>
        <v>0</v>
      </c>
      <c r="W80" s="44">
        <f t="shared" si="11"/>
        <v>0</v>
      </c>
      <c r="X80" s="45">
        <f t="shared" si="12"/>
        <v>5</v>
      </c>
      <c r="Y80" s="46" t="s">
        <v>0</v>
      </c>
      <c r="Z80" s="39">
        <v>1</v>
      </c>
      <c r="AA80" s="47">
        <f t="shared" si="13"/>
        <v>0</v>
      </c>
      <c r="AB80" s="39">
        <v>1</v>
      </c>
      <c r="AC80" s="47">
        <f t="shared" si="14"/>
        <v>0</v>
      </c>
      <c r="AD80" s="39">
        <v>1</v>
      </c>
      <c r="AE80" s="47">
        <f t="shared" si="15"/>
        <v>0</v>
      </c>
      <c r="AF80" s="62"/>
      <c r="AG80" s="49">
        <f t="shared" si="31"/>
        <v>0</v>
      </c>
      <c r="AH80" s="50">
        <f t="shared" si="32"/>
        <v>0</v>
      </c>
      <c r="AI80" s="62"/>
      <c r="AJ80" s="49">
        <f t="shared" si="18"/>
        <v>0</v>
      </c>
      <c r="AK80" s="50">
        <f t="shared" si="19"/>
        <v>0</v>
      </c>
      <c r="AL80" s="48"/>
      <c r="AM80" s="49">
        <f t="shared" si="20"/>
        <v>0</v>
      </c>
      <c r="AN80" s="50">
        <f t="shared" si="21"/>
        <v>0</v>
      </c>
      <c r="AO80" s="62"/>
      <c r="AP80" s="49">
        <f t="shared" si="22"/>
        <v>0</v>
      </c>
      <c r="AQ80" s="50">
        <f t="shared" si="23"/>
        <v>0</v>
      </c>
      <c r="AR80" s="62"/>
      <c r="AS80" s="49">
        <f t="shared" si="24"/>
        <v>0</v>
      </c>
      <c r="AT80" s="50">
        <f t="shared" si="25"/>
        <v>0</v>
      </c>
      <c r="AU80" s="48">
        <f t="shared" si="86"/>
        <v>0</v>
      </c>
      <c r="AV80" s="49">
        <f t="shared" si="26"/>
        <v>0</v>
      </c>
      <c r="AW80" s="50">
        <f t="shared" si="27"/>
        <v>0</v>
      </c>
      <c r="AX80" s="62"/>
      <c r="AY80" s="49">
        <f t="shared" si="28"/>
        <v>0</v>
      </c>
      <c r="AZ80" s="50">
        <f t="shared" si="29"/>
        <v>0</v>
      </c>
      <c r="BA80" s="51">
        <f t="shared" si="30"/>
        <v>0</v>
      </c>
    </row>
    <row r="81" spans="1:53" hidden="1">
      <c r="A81" s="32"/>
      <c r="B81" s="61"/>
      <c r="C81" s="33"/>
      <c r="D81" s="34"/>
      <c r="E81" s="35"/>
      <c r="F81" s="36"/>
      <c r="G81" s="127"/>
      <c r="H81" s="71" t="s">
        <v>90</v>
      </c>
      <c r="I81" s="73">
        <f>IF(H81=Tablas!$B$5,Tablas!$C$5,VLOOKUP(H81,Tablas!$B$5:$D$40,2,FALSE))</f>
        <v>19</v>
      </c>
      <c r="J81" s="70">
        <f>IF(I81=0,"",VLOOKUP(I81,Tablas!$C$5:$D$40,2,FALSE))</f>
        <v>21.72583333333333</v>
      </c>
      <c r="K81" s="37" t="str">
        <f t="shared" si="1"/>
        <v>0</v>
      </c>
      <c r="L81" s="38">
        <f t="shared" si="2"/>
        <v>0</v>
      </c>
      <c r="M81" s="38">
        <f t="shared" si="3"/>
        <v>0</v>
      </c>
      <c r="N81" s="38">
        <f t="shared" si="4"/>
        <v>0</v>
      </c>
      <c r="O81" s="38">
        <f t="shared" si="5"/>
        <v>0</v>
      </c>
      <c r="P81" s="38">
        <f t="shared" si="6"/>
        <v>0</v>
      </c>
      <c r="Q81" s="39">
        <v>1</v>
      </c>
      <c r="R81" s="40">
        <f t="shared" si="7"/>
        <v>0</v>
      </c>
      <c r="S81" s="39">
        <v>1</v>
      </c>
      <c r="T81" s="41">
        <f t="shared" si="8"/>
        <v>0</v>
      </c>
      <c r="U81" s="42">
        <f t="shared" si="9"/>
        <v>0</v>
      </c>
      <c r="V81" s="43">
        <f t="shared" si="10"/>
        <v>0</v>
      </c>
      <c r="W81" s="44">
        <f t="shared" si="11"/>
        <v>0</v>
      </c>
      <c r="X81" s="45">
        <f t="shared" si="12"/>
        <v>5</v>
      </c>
      <c r="Y81" s="46" t="s">
        <v>0</v>
      </c>
      <c r="Z81" s="39">
        <v>1</v>
      </c>
      <c r="AA81" s="47">
        <f t="shared" si="13"/>
        <v>0</v>
      </c>
      <c r="AB81" s="39">
        <v>1</v>
      </c>
      <c r="AC81" s="47">
        <f t="shared" si="14"/>
        <v>0</v>
      </c>
      <c r="AD81" s="39">
        <v>1</v>
      </c>
      <c r="AE81" s="47">
        <f t="shared" si="15"/>
        <v>0</v>
      </c>
      <c r="AF81" s="62"/>
      <c r="AG81" s="49">
        <f t="shared" si="31"/>
        <v>0</v>
      </c>
      <c r="AH81" s="50">
        <f t="shared" si="32"/>
        <v>0</v>
      </c>
      <c r="AI81" s="62"/>
      <c r="AJ81" s="49">
        <f t="shared" si="18"/>
        <v>0</v>
      </c>
      <c r="AK81" s="50">
        <f t="shared" si="19"/>
        <v>0</v>
      </c>
      <c r="AL81" s="48"/>
      <c r="AM81" s="49">
        <f t="shared" si="20"/>
        <v>0</v>
      </c>
      <c r="AN81" s="50">
        <f t="shared" si="21"/>
        <v>0</v>
      </c>
      <c r="AO81" s="62"/>
      <c r="AP81" s="49">
        <f t="shared" si="22"/>
        <v>0</v>
      </c>
      <c r="AQ81" s="50">
        <f t="shared" si="23"/>
        <v>0</v>
      </c>
      <c r="AR81" s="62"/>
      <c r="AS81" s="49">
        <f t="shared" si="24"/>
        <v>0</v>
      </c>
      <c r="AT81" s="50">
        <f t="shared" si="25"/>
        <v>0</v>
      </c>
      <c r="AU81" s="48">
        <f t="shared" si="86"/>
        <v>0</v>
      </c>
      <c r="AV81" s="49">
        <f t="shared" si="26"/>
        <v>0</v>
      </c>
      <c r="AW81" s="50">
        <f t="shared" si="27"/>
        <v>0</v>
      </c>
      <c r="AX81" s="62"/>
      <c r="AY81" s="49">
        <f t="shared" si="28"/>
        <v>0</v>
      </c>
      <c r="AZ81" s="50">
        <f t="shared" si="29"/>
        <v>0</v>
      </c>
      <c r="BA81" s="51">
        <f t="shared" si="30"/>
        <v>0</v>
      </c>
    </row>
    <row r="82" spans="1:53" hidden="1">
      <c r="A82" s="32"/>
      <c r="B82" s="61"/>
      <c r="C82" s="33"/>
      <c r="D82" s="34"/>
      <c r="E82" s="35"/>
      <c r="F82" s="36"/>
      <c r="G82" s="127"/>
      <c r="H82" s="71" t="s">
        <v>90</v>
      </c>
      <c r="I82" s="73">
        <f>IF(H82=Tablas!$B$5,Tablas!$C$5,VLOOKUP(H82,Tablas!$B$5:$D$40,2,FALSE))</f>
        <v>19</v>
      </c>
      <c r="J82" s="70">
        <f>IF(I82=0,"",VLOOKUP(I82,Tablas!$C$5:$D$40,2,FALSE))</f>
        <v>21.72583333333333</v>
      </c>
      <c r="K82" s="37" t="str">
        <f t="shared" si="1"/>
        <v>0</v>
      </c>
      <c r="L82" s="38">
        <f t="shared" si="2"/>
        <v>0</v>
      </c>
      <c r="M82" s="38">
        <f t="shared" si="3"/>
        <v>0</v>
      </c>
      <c r="N82" s="38">
        <f t="shared" si="4"/>
        <v>0</v>
      </c>
      <c r="O82" s="38">
        <f t="shared" si="5"/>
        <v>0</v>
      </c>
      <c r="P82" s="38">
        <f t="shared" si="6"/>
        <v>0</v>
      </c>
      <c r="Q82" s="39">
        <v>1</v>
      </c>
      <c r="R82" s="40">
        <f t="shared" si="7"/>
        <v>0</v>
      </c>
      <c r="S82" s="39">
        <v>1</v>
      </c>
      <c r="T82" s="41">
        <f t="shared" si="8"/>
        <v>0</v>
      </c>
      <c r="U82" s="42">
        <f t="shared" si="9"/>
        <v>0</v>
      </c>
      <c r="V82" s="43">
        <f t="shared" si="10"/>
        <v>0</v>
      </c>
      <c r="W82" s="44">
        <f t="shared" si="11"/>
        <v>0</v>
      </c>
      <c r="X82" s="45">
        <f t="shared" si="12"/>
        <v>5</v>
      </c>
      <c r="Y82" s="46" t="s">
        <v>0</v>
      </c>
      <c r="Z82" s="39">
        <v>1</v>
      </c>
      <c r="AA82" s="47">
        <f t="shared" si="13"/>
        <v>0</v>
      </c>
      <c r="AB82" s="39">
        <v>1</v>
      </c>
      <c r="AC82" s="47">
        <f t="shared" si="14"/>
        <v>0</v>
      </c>
      <c r="AD82" s="39">
        <v>1</v>
      </c>
      <c r="AE82" s="47">
        <f t="shared" si="15"/>
        <v>0</v>
      </c>
      <c r="AF82" s="62"/>
      <c r="AG82" s="49">
        <f t="shared" si="31"/>
        <v>0</v>
      </c>
      <c r="AH82" s="50">
        <f t="shared" si="32"/>
        <v>0</v>
      </c>
      <c r="AI82" s="62"/>
      <c r="AJ82" s="49">
        <f t="shared" si="18"/>
        <v>0</v>
      </c>
      <c r="AK82" s="50">
        <f t="shared" si="19"/>
        <v>0</v>
      </c>
      <c r="AL82" s="48"/>
      <c r="AM82" s="49">
        <f t="shared" si="20"/>
        <v>0</v>
      </c>
      <c r="AN82" s="50">
        <f t="shared" si="21"/>
        <v>0</v>
      </c>
      <c r="AO82" s="62"/>
      <c r="AP82" s="49">
        <f t="shared" si="22"/>
        <v>0</v>
      </c>
      <c r="AQ82" s="50">
        <f t="shared" si="23"/>
        <v>0</v>
      </c>
      <c r="AR82" s="62"/>
      <c r="AS82" s="49">
        <f t="shared" si="24"/>
        <v>0</v>
      </c>
      <c r="AT82" s="50">
        <f t="shared" si="25"/>
        <v>0</v>
      </c>
      <c r="AU82" s="48">
        <f t="shared" si="86"/>
        <v>0</v>
      </c>
      <c r="AV82" s="49">
        <f t="shared" si="26"/>
        <v>0</v>
      </c>
      <c r="AW82" s="50">
        <f t="shared" si="27"/>
        <v>0</v>
      </c>
      <c r="AX82" s="62"/>
      <c r="AY82" s="49">
        <f t="shared" si="28"/>
        <v>0</v>
      </c>
      <c r="AZ82" s="50">
        <f t="shared" si="29"/>
        <v>0</v>
      </c>
      <c r="BA82" s="51">
        <f t="shared" si="30"/>
        <v>0</v>
      </c>
    </row>
    <row r="83" spans="1:53" ht="15.75" thickBot="1">
      <c r="A83" s="3"/>
      <c r="B83" s="6"/>
      <c r="C83" s="6"/>
      <c r="D83" s="6"/>
      <c r="E83" s="6"/>
      <c r="F83" s="128">
        <f>SUM(F8:F82)</f>
        <v>0</v>
      </c>
      <c r="G83" s="6"/>
      <c r="H83" s="6"/>
      <c r="I83" s="6"/>
      <c r="J83" s="6"/>
      <c r="K83" s="129"/>
      <c r="L83" s="52">
        <f>SUM(L8:L82)</f>
        <v>0</v>
      </c>
      <c r="M83" s="52">
        <f>SUM(M8:M82)</f>
        <v>0</v>
      </c>
      <c r="N83" s="52">
        <f>SUM(N8:N82)</f>
        <v>0</v>
      </c>
      <c r="O83" s="52">
        <f>SUM(O8:O82)</f>
        <v>0</v>
      </c>
      <c r="P83" s="52">
        <f>SUM(P8:P82)</f>
        <v>0</v>
      </c>
      <c r="Q83" s="52"/>
      <c r="R83" s="52">
        <f>SUM(R8:R82)</f>
        <v>0</v>
      </c>
      <c r="S83" s="52"/>
      <c r="T83" s="52">
        <f>SUM(T8:T82)</f>
        <v>0</v>
      </c>
      <c r="U83" s="52">
        <f>SUM(U8:U82)</f>
        <v>0</v>
      </c>
      <c r="V83" s="52">
        <f>SUM(V8:V82)</f>
        <v>0</v>
      </c>
      <c r="W83" s="52">
        <f>SUM(W8:W82)</f>
        <v>0</v>
      </c>
      <c r="X83" s="53"/>
      <c r="Y83" s="53"/>
      <c r="Z83" s="53"/>
      <c r="AA83" s="52">
        <f>SUM(AA8:AA82)</f>
        <v>0</v>
      </c>
      <c r="AB83" s="52"/>
      <c r="AC83" s="52">
        <f>SUM(AC8:AC82)</f>
        <v>0</v>
      </c>
      <c r="AD83" s="52"/>
      <c r="AE83" s="52">
        <f>SUM(AE8:AE82)</f>
        <v>0</v>
      </c>
      <c r="AF83" s="54">
        <f>SUM(AF8:AF82)</f>
        <v>0</v>
      </c>
      <c r="AG83" s="54"/>
      <c r="AH83" s="55">
        <f>SUM(AH8:AH82)</f>
        <v>0</v>
      </c>
      <c r="AI83" s="54">
        <f>SUM(AI8:AI82)</f>
        <v>0</v>
      </c>
      <c r="AJ83" s="54"/>
      <c r="AK83" s="55">
        <f>SUM(AK8:AK82)</f>
        <v>0</v>
      </c>
      <c r="AL83" s="54">
        <f>SUM(AL8:AL82)</f>
        <v>0</v>
      </c>
      <c r="AM83" s="54"/>
      <c r="AN83" s="55">
        <f>SUM(AN8:AN82)</f>
        <v>0</v>
      </c>
      <c r="AO83" s="54">
        <f>SUM(AO8:AO82)</f>
        <v>0</v>
      </c>
      <c r="AP83" s="54"/>
      <c r="AQ83" s="55">
        <f>SUM(AQ8:AQ82)</f>
        <v>0</v>
      </c>
      <c r="AR83" s="54">
        <f>SUM(AR8:AR82)</f>
        <v>0</v>
      </c>
      <c r="AS83" s="54"/>
      <c r="AT83" s="55">
        <f>SUM(AT8:AT82)</f>
        <v>0</v>
      </c>
      <c r="AU83" s="54">
        <f>SUM(AU8:AU82)</f>
        <v>0</v>
      </c>
      <c r="AV83" s="54"/>
      <c r="AW83" s="55">
        <f>SUM(AW8:AW82)</f>
        <v>0</v>
      </c>
      <c r="AX83" s="54">
        <f>SUM(AX8:AX82)</f>
        <v>0</v>
      </c>
      <c r="AY83" s="54"/>
      <c r="AZ83" s="55">
        <f>SUM(AZ8:AZ82)</f>
        <v>0</v>
      </c>
      <c r="BA83" s="130">
        <f>SUM(BA8:BA82)</f>
        <v>0</v>
      </c>
    </row>
    <row r="84" spans="1:53" ht="15.75" thickBot="1">
      <c r="AA84" s="325">
        <f>SUM(AA83:AE83)</f>
        <v>0</v>
      </c>
      <c r="AB84" s="326"/>
      <c r="AC84" s="326"/>
      <c r="AD84" s="326"/>
      <c r="AE84" s="327"/>
      <c r="AF84" s="319">
        <f>+AH83/4.345</f>
        <v>0</v>
      </c>
      <c r="AG84" s="319"/>
      <c r="AH84" s="319"/>
      <c r="AI84" s="319">
        <f>+AK83/4.345</f>
        <v>0</v>
      </c>
      <c r="AJ84" s="319"/>
      <c r="AK84" s="319"/>
      <c r="AL84" s="319">
        <f>+AN83/4.345</f>
        <v>0</v>
      </c>
      <c r="AM84" s="319"/>
      <c r="AN84" s="319"/>
      <c r="AO84" s="319">
        <f>+AQ83/4.345</f>
        <v>0</v>
      </c>
      <c r="AP84" s="319"/>
      <c r="AQ84" s="319"/>
      <c r="AR84" s="319">
        <f>+AT83/4.345</f>
        <v>0</v>
      </c>
      <c r="AS84" s="319"/>
      <c r="AT84" s="319"/>
      <c r="AU84" s="319">
        <f>+AW83/4.345</f>
        <v>0</v>
      </c>
      <c r="AV84" s="319"/>
      <c r="AW84" s="319"/>
      <c r="AX84" s="319">
        <f>+AZ83/4.345</f>
        <v>0</v>
      </c>
      <c r="AY84" s="319"/>
      <c r="AZ84" s="319"/>
      <c r="BA84" s="320" t="s">
        <v>4</v>
      </c>
    </row>
    <row r="85" spans="1:53" ht="16.5" thickTop="1" thickBot="1">
      <c r="A85"/>
      <c r="AF85" s="322" t="s">
        <v>3</v>
      </c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3"/>
      <c r="BA85" s="321"/>
    </row>
    <row r="87" spans="1:53">
      <c r="J87" s="56"/>
    </row>
  </sheetData>
  <sheetProtection selectLockedCells="1" autoFilter="0"/>
  <autoFilter ref="B7:BA84" xr:uid="{00000000-0009-0000-0000-000027000000}"/>
  <mergeCells count="46">
    <mergeCell ref="AU84:AW84"/>
    <mergeCell ref="AX84:AZ84"/>
    <mergeCell ref="BA84:BA85"/>
    <mergeCell ref="AF85:AZ85"/>
    <mergeCell ref="AA84:AE84"/>
    <mergeCell ref="AF84:AH84"/>
    <mergeCell ref="AI84:AK84"/>
    <mergeCell ref="AL84:AN84"/>
    <mergeCell ref="AO84:AQ84"/>
    <mergeCell ref="AR84:AT84"/>
    <mergeCell ref="AY4:AY5"/>
    <mergeCell ref="AZ4:AZ5"/>
    <mergeCell ref="BA4:BA5"/>
    <mergeCell ref="X5:AE5"/>
    <mergeCell ref="Z6:AA6"/>
    <mergeCell ref="AB6:AC6"/>
    <mergeCell ref="AD6:AE6"/>
    <mergeCell ref="AR4:AR5"/>
    <mergeCell ref="AS4:AS5"/>
    <mergeCell ref="AN4:AN5"/>
    <mergeCell ref="AO4:AO5"/>
    <mergeCell ref="AP4:AP5"/>
    <mergeCell ref="AQ4:AQ5"/>
    <mergeCell ref="AX4:AX5"/>
    <mergeCell ref="AO3:AQ3"/>
    <mergeCell ref="AR3:AT3"/>
    <mergeCell ref="AU3:AW3"/>
    <mergeCell ref="AX3:AZ3"/>
    <mergeCell ref="AF4:AF5"/>
    <mergeCell ref="AG4:AG5"/>
    <mergeCell ref="AH4:AH5"/>
    <mergeCell ref="AI4:AI5"/>
    <mergeCell ref="AJ4:AJ5"/>
    <mergeCell ref="AK4:AK5"/>
    <mergeCell ref="AT4:AT5"/>
    <mergeCell ref="AU4:AU5"/>
    <mergeCell ref="AV4:AV5"/>
    <mergeCell ref="AW4:AW5"/>
    <mergeCell ref="AL4:AL5"/>
    <mergeCell ref="AM4:AM5"/>
    <mergeCell ref="B1:C1"/>
    <mergeCell ref="B3:D3"/>
    <mergeCell ref="AF3:AH3"/>
    <mergeCell ref="AI3:AK3"/>
    <mergeCell ref="AL3:AN3"/>
    <mergeCell ref="P1:AA1"/>
  </mergeCells>
  <phoneticPr fontId="5" type="noConversion"/>
  <hyperlinks>
    <hyperlink ref="B1:C1" location="Inici!A1" display="Inici" xr:uid="{00000000-0004-0000-27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357F3E-98A9-4C0E-9D8E-276F0A82206F}">
          <x14:formula1>
            <xm:f>Tablas!$B$5:$B$40</xm:f>
          </x14:formula1>
          <xm:sqref>H8:H82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69">
    <pageSetUpPr fitToPage="1"/>
  </sheetPr>
  <dimension ref="A2:AL28"/>
  <sheetViews>
    <sheetView zoomScaleNormal="100" workbookViewId="0">
      <pane xSplit="9" ySplit="3" topLeftCell="J10" activePane="bottomRight" state="frozen"/>
      <selection activeCell="AI4" sqref="AI4:AI5"/>
      <selection pane="topRight" activeCell="AI4" sqref="AI4:AI5"/>
      <selection pane="bottomLeft" activeCell="AI4" sqref="AI4:AI5"/>
      <selection pane="bottomRight" activeCell="B2" sqref="B2:C2"/>
    </sheetView>
  </sheetViews>
  <sheetFormatPr baseColWidth="10" defaultColWidth="11.42578125" defaultRowHeight="18.75"/>
  <cols>
    <col min="1" max="1" width="6.85546875" style="2" bestFit="1" customWidth="1"/>
    <col min="2" max="2" width="14.42578125" style="2" customWidth="1"/>
    <col min="3" max="3" width="12.7109375" style="2" hidden="1" customWidth="1"/>
    <col min="4" max="4" width="32.140625" style="80" customWidth="1"/>
    <col min="5" max="5" width="29.42578125" style="2" customWidth="1"/>
    <col min="6" max="6" width="14.7109375" style="5" customWidth="1"/>
    <col min="7" max="7" width="14" style="5" bestFit="1" customWidth="1"/>
    <col min="8" max="8" width="9.5703125" style="5" bestFit="1" customWidth="1"/>
    <col min="9" max="9" width="7.28515625" style="65" bestFit="1" customWidth="1"/>
    <col min="10" max="10" width="10.28515625" style="65" bestFit="1" customWidth="1"/>
    <col min="11" max="14" width="10.42578125" style="65" bestFit="1" customWidth="1"/>
    <col min="15" max="15" width="9.28515625" style="65" bestFit="1" customWidth="1"/>
    <col min="16" max="16" width="9.7109375" style="65" bestFit="1" customWidth="1"/>
    <col min="17" max="17" width="10.5703125" style="2" bestFit="1" customWidth="1"/>
    <col min="18" max="18" width="9.7109375" style="2" bestFit="1" customWidth="1"/>
    <col min="19" max="19" width="7.42578125" style="2" customWidth="1"/>
    <col min="20" max="20" width="11.7109375" style="2" bestFit="1" customWidth="1"/>
    <col min="21" max="21" width="10.7109375" style="2" bestFit="1" customWidth="1"/>
    <col min="22" max="22" width="11.7109375" style="2" bestFit="1" customWidth="1"/>
    <col min="23" max="23" width="1.28515625" style="2" customWidth="1"/>
    <col min="24" max="24" width="8.28515625" style="2" bestFit="1" customWidth="1"/>
    <col min="25" max="25" width="9" style="2" bestFit="1" customWidth="1"/>
    <col min="26" max="27" width="9.28515625" style="2" bestFit="1" customWidth="1"/>
    <col min="28" max="28" width="9.140625" style="2" bestFit="1" customWidth="1"/>
    <col min="29" max="30" width="9.28515625" style="2" bestFit="1" customWidth="1"/>
    <col min="31" max="31" width="14.28515625" style="2" customWidth="1"/>
    <col min="32" max="32" width="13.28515625" style="2" bestFit="1" customWidth="1"/>
    <col min="33" max="33" width="13.28515625" style="2" customWidth="1"/>
    <col min="34" max="34" width="10.140625" style="2" bestFit="1" customWidth="1"/>
    <col min="35" max="35" width="8.42578125" style="2" bestFit="1" customWidth="1"/>
    <col min="36" max="36" width="9.5703125" style="2" bestFit="1" customWidth="1"/>
    <col min="37" max="37" width="10.7109375" style="2" bestFit="1" customWidth="1"/>
    <col min="38" max="38" width="11.42578125" style="2"/>
    <col min="39" max="40" width="20.28515625" style="2" bestFit="1" customWidth="1"/>
    <col min="41" max="16384" width="11.42578125" style="2"/>
  </cols>
  <sheetData>
    <row r="2" spans="1:38" ht="35.450000000000003" customHeight="1" thickBot="1">
      <c r="B2" s="295" t="s">
        <v>21</v>
      </c>
      <c r="C2" s="295"/>
      <c r="D2" s="160" t="s">
        <v>488</v>
      </c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</row>
    <row r="3" spans="1:38" ht="131.25" thickBot="1">
      <c r="A3" s="275" t="s">
        <v>2</v>
      </c>
      <c r="B3" s="275" t="s">
        <v>49</v>
      </c>
      <c r="C3" s="275"/>
      <c r="D3" s="275" t="s">
        <v>76</v>
      </c>
      <c r="E3" s="275" t="s">
        <v>80</v>
      </c>
      <c r="F3" s="134" t="s">
        <v>50</v>
      </c>
      <c r="G3" s="134" t="s">
        <v>51</v>
      </c>
      <c r="H3" s="135" t="s">
        <v>52</v>
      </c>
      <c r="I3" s="136" t="s">
        <v>53</v>
      </c>
      <c r="J3" s="136" t="s">
        <v>27</v>
      </c>
      <c r="K3" s="136" t="s">
        <v>28</v>
      </c>
      <c r="L3" s="136" t="s">
        <v>29</v>
      </c>
      <c r="M3" s="136" t="s">
        <v>30</v>
      </c>
      <c r="N3" s="136" t="s">
        <v>31</v>
      </c>
      <c r="O3" s="136" t="s">
        <v>37</v>
      </c>
      <c r="P3" s="136" t="s">
        <v>38</v>
      </c>
      <c r="Q3" s="136" t="s">
        <v>54</v>
      </c>
      <c r="R3" s="136" t="s">
        <v>39</v>
      </c>
      <c r="S3" s="136" t="s">
        <v>40</v>
      </c>
      <c r="T3" s="137" t="s">
        <v>32</v>
      </c>
      <c r="U3" s="137" t="s">
        <v>33</v>
      </c>
      <c r="V3" s="137" t="s">
        <v>55</v>
      </c>
      <c r="W3" s="276"/>
      <c r="X3" s="139" t="s">
        <v>56</v>
      </c>
      <c r="Y3" s="139" t="s">
        <v>57</v>
      </c>
      <c r="Z3" s="139" t="s">
        <v>58</v>
      </c>
      <c r="AA3" s="139" t="s">
        <v>59</v>
      </c>
      <c r="AB3" s="139" t="s">
        <v>60</v>
      </c>
      <c r="AC3" s="139" t="s">
        <v>61</v>
      </c>
      <c r="AD3" s="139" t="s">
        <v>86</v>
      </c>
      <c r="AE3" s="137" t="s">
        <v>62</v>
      </c>
      <c r="AF3" s="138" t="s">
        <v>63</v>
      </c>
      <c r="AG3" s="138" t="s">
        <v>64</v>
      </c>
      <c r="AI3" s="138" t="s">
        <v>88</v>
      </c>
      <c r="AJ3" s="138" t="s">
        <v>87</v>
      </c>
    </row>
    <row r="4" spans="1:38" ht="15.75" thickBot="1">
      <c r="A4" s="255">
        <f>+Dades!B5</f>
        <v>1</v>
      </c>
      <c r="B4" s="256" t="str">
        <f>+Dades!C5</f>
        <v>Reus</v>
      </c>
      <c r="C4" s="256"/>
      <c r="D4" s="257" t="str">
        <f>+Dades!D5</f>
        <v>Pavelló Olímpic Municipal</v>
      </c>
      <c r="E4" s="256" t="str">
        <f>+Dades!F5</f>
        <v xml:space="preserve">Carrer Mallorca, 1 </v>
      </c>
      <c r="F4" s="258" t="str">
        <f t="shared" ref="F4:F19" si="0">IF(T4=0,"0",G4/(T4/I4))</f>
        <v>0</v>
      </c>
      <c r="G4" s="259">
        <f>+'1'!F180</f>
        <v>12113</v>
      </c>
      <c r="H4" s="260">
        <f>+Dades!G5</f>
        <v>11.75</v>
      </c>
      <c r="I4" s="261">
        <f>+Dades!H5</f>
        <v>6</v>
      </c>
      <c r="J4" s="262">
        <f>+'1'!L180</f>
        <v>0</v>
      </c>
      <c r="K4" s="262">
        <f>+'1'!M180</f>
        <v>0</v>
      </c>
      <c r="L4" s="262">
        <f>+'1'!N180</f>
        <v>0</v>
      </c>
      <c r="M4" s="262">
        <f>+'1'!O180</f>
        <v>0</v>
      </c>
      <c r="N4" s="262">
        <f>+'1'!P180</f>
        <v>0</v>
      </c>
      <c r="O4" s="262">
        <f>+'1'!R180</f>
        <v>0</v>
      </c>
      <c r="P4" s="262">
        <f>+'1'!T180</f>
        <v>0</v>
      </c>
      <c r="Q4" s="263">
        <f>+'1'!AB180</f>
        <v>0</v>
      </c>
      <c r="R4" s="263">
        <f>+'1'!AD180</f>
        <v>0</v>
      </c>
      <c r="S4" s="263">
        <f>+'1'!AF180</f>
        <v>0</v>
      </c>
      <c r="T4" s="264">
        <f>SUM(+J4+K4+L4+M4+N4+O4+P4)</f>
        <v>0</v>
      </c>
      <c r="U4" s="264">
        <f t="shared" ref="U4:U9" si="1">+T4*4.345</f>
        <v>0</v>
      </c>
      <c r="V4" s="265">
        <f t="shared" ref="V4:V19" si="2">IF(U4="","",H4*U4)</f>
        <v>0</v>
      </c>
      <c r="W4" s="266"/>
      <c r="X4" s="263">
        <f>+'1'!AJ180</f>
        <v>0</v>
      </c>
      <c r="Y4" s="263">
        <f>+'1'!AN180</f>
        <v>0</v>
      </c>
      <c r="Z4" s="263">
        <f>+'1'!AQ180</f>
        <v>0</v>
      </c>
      <c r="AA4" s="263">
        <f>+'1'!AT180</f>
        <v>0</v>
      </c>
      <c r="AB4" s="263">
        <f>+'1'!AW180</f>
        <v>0</v>
      </c>
      <c r="AC4" s="263">
        <f>+'1'!AZ180</f>
        <v>0</v>
      </c>
      <c r="AD4" s="263">
        <f>+'1'!BC180</f>
        <v>0</v>
      </c>
      <c r="AE4" s="267">
        <f>SUM(X4:AD4)</f>
        <v>0</v>
      </c>
      <c r="AF4" s="268">
        <f>+AE4*12</f>
        <v>0</v>
      </c>
      <c r="AG4" s="269">
        <f t="shared" ref="AG4:AG19" si="3">+V4+AF4</f>
        <v>0</v>
      </c>
      <c r="AH4" s="270">
        <f t="shared" ref="AH4:AH19" si="4">IF(V4=0,0,(AG4/$AG$22))</f>
        <v>0</v>
      </c>
      <c r="AI4" s="271">
        <f t="shared" ref="AI4:AI11" si="5">+T4/12*H4</f>
        <v>0</v>
      </c>
      <c r="AJ4" s="272">
        <f>(V4/261*247)+AF4</f>
        <v>0</v>
      </c>
      <c r="AK4" s="124"/>
      <c r="AL4" s="250"/>
    </row>
    <row r="5" spans="1:38" ht="16.149999999999999" customHeight="1" thickTop="1" thickBot="1">
      <c r="A5" s="273">
        <f>+Dades!B6</f>
        <v>2</v>
      </c>
      <c r="B5" s="69" t="str">
        <f>+Dades!C6</f>
        <v>Reus</v>
      </c>
      <c r="C5" s="69"/>
      <c r="D5" s="132" t="str">
        <f>+Dades!D6</f>
        <v>Polilleuger Alberich i Casas</v>
      </c>
      <c r="E5" s="69" t="str">
        <f>+Dades!F6</f>
        <v>Carrer Vilafortuny,  24</v>
      </c>
      <c r="F5" s="104" t="str">
        <f t="shared" si="0"/>
        <v>0</v>
      </c>
      <c r="G5" s="105">
        <f>+'2'!F108</f>
        <v>1405</v>
      </c>
      <c r="H5" s="167">
        <f>+Dades!G6</f>
        <v>10.5</v>
      </c>
      <c r="I5" s="157">
        <f>+Dades!H6</f>
        <v>7</v>
      </c>
      <c r="J5" s="103">
        <f>+'2'!L108</f>
        <v>0</v>
      </c>
      <c r="K5" s="103">
        <f>+'2'!M108</f>
        <v>0</v>
      </c>
      <c r="L5" s="103">
        <f>+'2'!N108</f>
        <v>0</v>
      </c>
      <c r="M5" s="103">
        <f>+'2'!O108</f>
        <v>0</v>
      </c>
      <c r="N5" s="103">
        <f>+'2'!P108</f>
        <v>0</v>
      </c>
      <c r="O5" s="103">
        <f>+'2'!R108</f>
        <v>0</v>
      </c>
      <c r="P5" s="103">
        <f>+'2'!T108</f>
        <v>0</v>
      </c>
      <c r="Q5" s="98">
        <f>+'2'!AB108</f>
        <v>0</v>
      </c>
      <c r="R5" s="98">
        <f>+'2'!AD108</f>
        <v>0</v>
      </c>
      <c r="S5" s="98">
        <f>+'2'!AF108</f>
        <v>0</v>
      </c>
      <c r="T5" s="102">
        <f t="shared" ref="T5:T19" si="6">SUM(+J5+K5+L5+M5+N5+O5+P5)</f>
        <v>0</v>
      </c>
      <c r="U5" s="102">
        <f t="shared" si="1"/>
        <v>0</v>
      </c>
      <c r="V5" s="101">
        <f t="shared" si="2"/>
        <v>0</v>
      </c>
      <c r="W5" s="63"/>
      <c r="X5" s="99">
        <f>+'2'!AJ108</f>
        <v>0</v>
      </c>
      <c r="Y5" s="99">
        <f>+'2'!AN108</f>
        <v>0</v>
      </c>
      <c r="Z5" s="99">
        <f>+'2'!AQ108</f>
        <v>0</v>
      </c>
      <c r="AA5" s="99">
        <f>+'2'!AT108</f>
        <v>0</v>
      </c>
      <c r="AB5" s="99">
        <f>+'2'!AW108</f>
        <v>0</v>
      </c>
      <c r="AC5" s="99">
        <f>+'2'!AZ108</f>
        <v>0</v>
      </c>
      <c r="AD5" s="99">
        <f>+'2'!BC108</f>
        <v>0</v>
      </c>
      <c r="AE5" s="94">
        <f t="shared" ref="AE5:AE19" si="7">SUM(X5:AD5)</f>
        <v>0</v>
      </c>
      <c r="AF5" s="95">
        <f t="shared" ref="AF5:AF11" si="8">+AE5*12</f>
        <v>0</v>
      </c>
      <c r="AG5" s="96">
        <f t="shared" si="3"/>
        <v>0</v>
      </c>
      <c r="AH5" s="97">
        <f t="shared" si="4"/>
        <v>0</v>
      </c>
      <c r="AI5" s="246">
        <f t="shared" si="5"/>
        <v>0</v>
      </c>
      <c r="AJ5" s="274">
        <f t="shared" ref="AJ5:AJ6" si="9">(V5/261*247)+AF5</f>
        <v>0</v>
      </c>
      <c r="AK5" s="124"/>
      <c r="AL5" s="250"/>
    </row>
    <row r="6" spans="1:38" ht="16.5" thickTop="1" thickBot="1">
      <c r="A6" s="273">
        <f>+Dades!B7</f>
        <v>3</v>
      </c>
      <c r="B6" s="69" t="str">
        <f>+Dades!C7</f>
        <v>Reus</v>
      </c>
      <c r="C6" s="69"/>
      <c r="D6" s="132" t="str">
        <f>+Dades!D7</f>
        <v>Polilleuger Ciutat de Reus</v>
      </c>
      <c r="E6" s="69" t="str">
        <f>+Dades!F7</f>
        <v>Carrer Terol, 3</v>
      </c>
      <c r="F6" s="104" t="str">
        <f t="shared" si="0"/>
        <v>0</v>
      </c>
      <c r="G6" s="105">
        <f>+'3'!F89</f>
        <v>1308</v>
      </c>
      <c r="H6" s="167">
        <f>+Dades!G7</f>
        <v>10.5</v>
      </c>
      <c r="I6" s="157">
        <f>+Dades!H7</f>
        <v>7</v>
      </c>
      <c r="J6" s="103">
        <f>+'3'!L89</f>
        <v>0</v>
      </c>
      <c r="K6" s="103">
        <f>+'3'!M89</f>
        <v>0</v>
      </c>
      <c r="L6" s="103">
        <f>+'3'!N89</f>
        <v>0</v>
      </c>
      <c r="M6" s="103">
        <f>+'3'!O89</f>
        <v>0</v>
      </c>
      <c r="N6" s="103">
        <f>+'3'!P89</f>
        <v>0</v>
      </c>
      <c r="O6" s="103">
        <f>+'3'!R89</f>
        <v>0</v>
      </c>
      <c r="P6" s="103">
        <f>+'3'!T89</f>
        <v>0</v>
      </c>
      <c r="Q6" s="98">
        <f>+'3'!AB89</f>
        <v>0</v>
      </c>
      <c r="R6" s="98">
        <f>+'3'!AD89</f>
        <v>0</v>
      </c>
      <c r="S6" s="98">
        <f>+'3'!AF89</f>
        <v>0</v>
      </c>
      <c r="T6" s="102">
        <f t="shared" si="6"/>
        <v>0</v>
      </c>
      <c r="U6" s="102">
        <f>+T6*4.345</f>
        <v>0</v>
      </c>
      <c r="V6" s="101">
        <f t="shared" si="2"/>
        <v>0</v>
      </c>
      <c r="W6" s="63"/>
      <c r="X6" s="98">
        <f>+'3'!AJ89</f>
        <v>0</v>
      </c>
      <c r="Y6" s="98">
        <f>+'3'!AN89</f>
        <v>0</v>
      </c>
      <c r="Z6" s="98">
        <f>+'3'!AQ89</f>
        <v>0</v>
      </c>
      <c r="AA6" s="98">
        <f>+'3'!AT89</f>
        <v>0</v>
      </c>
      <c r="AB6" s="98">
        <f>+'3'!AW89</f>
        <v>0</v>
      </c>
      <c r="AC6" s="98">
        <f>+'3'!AZ89</f>
        <v>0</v>
      </c>
      <c r="AD6" s="98">
        <f>+'3'!BC89</f>
        <v>0</v>
      </c>
      <c r="AE6" s="94">
        <f t="shared" si="7"/>
        <v>0</v>
      </c>
      <c r="AF6" s="95">
        <f>+AE6*12</f>
        <v>0</v>
      </c>
      <c r="AG6" s="96">
        <f t="shared" si="3"/>
        <v>0</v>
      </c>
      <c r="AH6" s="97">
        <f t="shared" si="4"/>
        <v>0</v>
      </c>
      <c r="AI6" s="246">
        <f t="shared" si="5"/>
        <v>0</v>
      </c>
      <c r="AJ6" s="274">
        <f t="shared" si="9"/>
        <v>0</v>
      </c>
      <c r="AK6" s="124"/>
      <c r="AL6" s="250"/>
    </row>
    <row r="7" spans="1:38" ht="16.5" thickTop="1" thickBot="1">
      <c r="A7" s="273">
        <f>+Dades!B8</f>
        <v>4</v>
      </c>
      <c r="B7" s="69" t="str">
        <f>+Dades!C8</f>
        <v>Reus</v>
      </c>
      <c r="C7" s="69"/>
      <c r="D7" s="132" t="str">
        <f>+Dades!D8</f>
        <v>Estadi Municipal</v>
      </c>
      <c r="E7" s="69" t="str">
        <f>+Dades!F8</f>
        <v>Carrer Recasens i Mercader, s/n</v>
      </c>
      <c r="F7" s="104" t="str">
        <f t="shared" si="0"/>
        <v>0</v>
      </c>
      <c r="G7" s="105">
        <f>+'4'!F102</f>
        <v>6272</v>
      </c>
      <c r="H7" s="167">
        <f>+Dades!G8</f>
        <v>11.5</v>
      </c>
      <c r="I7" s="157">
        <f>+Dades!H8</f>
        <v>7</v>
      </c>
      <c r="J7" s="103">
        <f>+'4'!L102</f>
        <v>0</v>
      </c>
      <c r="K7" s="103">
        <f>+'4'!M102</f>
        <v>0</v>
      </c>
      <c r="L7" s="103">
        <f>+'4'!N102</f>
        <v>0</v>
      </c>
      <c r="M7" s="103">
        <f>+'4'!O102</f>
        <v>0</v>
      </c>
      <c r="N7" s="103">
        <f>+'4'!P102</f>
        <v>0</v>
      </c>
      <c r="O7" s="103">
        <f>+'4'!R102</f>
        <v>0</v>
      </c>
      <c r="P7" s="103">
        <f>+'4'!T102</f>
        <v>0</v>
      </c>
      <c r="Q7" s="98">
        <f>+'4'!AB102</f>
        <v>0</v>
      </c>
      <c r="R7" s="98">
        <f>+'4'!AD102</f>
        <v>0</v>
      </c>
      <c r="S7" s="98">
        <f>+'4'!AF102</f>
        <v>0</v>
      </c>
      <c r="T7" s="102">
        <f t="shared" si="6"/>
        <v>0</v>
      </c>
      <c r="U7" s="102">
        <f t="shared" si="1"/>
        <v>0</v>
      </c>
      <c r="V7" s="101">
        <f t="shared" si="2"/>
        <v>0</v>
      </c>
      <c r="W7" s="63"/>
      <c r="X7" s="98">
        <f>+'4'!AJ102</f>
        <v>0</v>
      </c>
      <c r="Y7" s="98">
        <f>+'4'!AN102</f>
        <v>0</v>
      </c>
      <c r="Z7" s="98">
        <f>+'4'!AQ102</f>
        <v>0</v>
      </c>
      <c r="AA7" s="98">
        <f>+'4'!AT102</f>
        <v>0</v>
      </c>
      <c r="AB7" s="98">
        <f>+'4'!AW102</f>
        <v>0</v>
      </c>
      <c r="AC7" s="98">
        <f>+'4'!AZ102</f>
        <v>0</v>
      </c>
      <c r="AD7" s="98">
        <f>+'4'!BC102</f>
        <v>0</v>
      </c>
      <c r="AE7" s="94">
        <f t="shared" si="7"/>
        <v>0</v>
      </c>
      <c r="AF7" s="95">
        <f t="shared" si="8"/>
        <v>0</v>
      </c>
      <c r="AG7" s="96">
        <f t="shared" si="3"/>
        <v>0</v>
      </c>
      <c r="AH7" s="97">
        <f t="shared" si="4"/>
        <v>0</v>
      </c>
      <c r="AI7" s="246">
        <f t="shared" si="5"/>
        <v>0</v>
      </c>
      <c r="AJ7" s="274">
        <f>(V7/365*365)+AF7</f>
        <v>0</v>
      </c>
      <c r="AK7" s="124"/>
      <c r="AL7" s="250"/>
    </row>
    <row r="8" spans="1:38" ht="16.5" thickTop="1" thickBot="1">
      <c r="A8" s="273">
        <f>+Dades!B9</f>
        <v>5</v>
      </c>
      <c r="B8" s="69" t="str">
        <f>+Dades!C9</f>
        <v>Reus</v>
      </c>
      <c r="C8" s="69"/>
      <c r="D8" s="132" t="str">
        <f>+Dades!D9</f>
        <v>Camp de Futbol La Pastoreta</v>
      </c>
      <c r="E8" s="69" t="str">
        <f>+Dades!F9</f>
        <v>Carrer Velers, 26</v>
      </c>
      <c r="F8" s="104" t="str">
        <f t="shared" si="0"/>
        <v>0</v>
      </c>
      <c r="G8" s="105">
        <f>+'5'!F102</f>
        <v>962</v>
      </c>
      <c r="H8" s="167">
        <f>+Dades!G9</f>
        <v>11</v>
      </c>
      <c r="I8" s="157">
        <f>+Dades!H9</f>
        <v>7</v>
      </c>
      <c r="J8" s="103">
        <f>+'5'!L102</f>
        <v>0</v>
      </c>
      <c r="K8" s="103">
        <f>+'5'!M102</f>
        <v>0</v>
      </c>
      <c r="L8" s="103">
        <f>+'5'!N102</f>
        <v>0</v>
      </c>
      <c r="M8" s="103">
        <f>+'5'!O102</f>
        <v>0</v>
      </c>
      <c r="N8" s="103">
        <f>+'5'!P102</f>
        <v>0</v>
      </c>
      <c r="O8" s="103">
        <f>+'5'!R102</f>
        <v>0</v>
      </c>
      <c r="P8" s="103">
        <f>+'5'!T102</f>
        <v>0</v>
      </c>
      <c r="Q8" s="98">
        <f>+'5'!AB102</f>
        <v>0</v>
      </c>
      <c r="R8" s="98">
        <f>+'5'!AD102</f>
        <v>0</v>
      </c>
      <c r="S8" s="98">
        <f>+'5'!AF102</f>
        <v>0</v>
      </c>
      <c r="T8" s="102">
        <f t="shared" si="6"/>
        <v>0</v>
      </c>
      <c r="U8" s="102">
        <f>+T8*4.345</f>
        <v>0</v>
      </c>
      <c r="V8" s="101">
        <f t="shared" si="2"/>
        <v>0</v>
      </c>
      <c r="W8" s="63"/>
      <c r="X8" s="98">
        <f>+'5'!AJ102</f>
        <v>0</v>
      </c>
      <c r="Y8" s="98">
        <f>+'5'!AN102</f>
        <v>0</v>
      </c>
      <c r="Z8" s="98">
        <f>+'5'!AQ102</f>
        <v>0</v>
      </c>
      <c r="AA8" s="98">
        <f>+'5'!AT102</f>
        <v>0</v>
      </c>
      <c r="AB8" s="98">
        <f>+'5'!AW102</f>
        <v>0</v>
      </c>
      <c r="AC8" s="98">
        <f>+'5'!AZ102</f>
        <v>0</v>
      </c>
      <c r="AD8" s="98">
        <f>+'5'!BC102</f>
        <v>0</v>
      </c>
      <c r="AE8" s="94">
        <f t="shared" si="7"/>
        <v>0</v>
      </c>
      <c r="AF8" s="95">
        <f>+AE8*12</f>
        <v>0</v>
      </c>
      <c r="AG8" s="96">
        <f t="shared" si="3"/>
        <v>0</v>
      </c>
      <c r="AH8" s="97">
        <f t="shared" si="4"/>
        <v>0</v>
      </c>
      <c r="AI8" s="246">
        <f t="shared" si="5"/>
        <v>0</v>
      </c>
      <c r="AJ8" s="274">
        <f>(V8/365*365)+AF8</f>
        <v>0</v>
      </c>
      <c r="AK8" s="124"/>
      <c r="AL8" s="250"/>
    </row>
    <row r="9" spans="1:38" ht="16.5" thickTop="1" thickBot="1">
      <c r="A9" s="273">
        <f>+Dades!B10</f>
        <v>6</v>
      </c>
      <c r="B9" s="69" t="str">
        <f>+Dades!C10</f>
        <v>Reus</v>
      </c>
      <c r="C9" s="69"/>
      <c r="D9" s="132" t="str">
        <f>+Dades!D10</f>
        <v>Camp de Futbol Mas Iglesias</v>
      </c>
      <c r="E9" s="69" t="str">
        <f>+Dades!F10</f>
        <v>Carrer Montserrat Roig 2-4</v>
      </c>
      <c r="F9" s="104" t="str">
        <f t="shared" si="0"/>
        <v>0</v>
      </c>
      <c r="G9" s="105">
        <f>+'6'!F104</f>
        <v>931.19</v>
      </c>
      <c r="H9" s="167">
        <f>+Dades!G10</f>
        <v>11</v>
      </c>
      <c r="I9" s="157">
        <f>+Dades!H10</f>
        <v>7</v>
      </c>
      <c r="J9" s="103">
        <f>+'6'!L104</f>
        <v>0</v>
      </c>
      <c r="K9" s="103">
        <f>+'6'!M104</f>
        <v>0</v>
      </c>
      <c r="L9" s="103">
        <f>+'6'!N104</f>
        <v>0</v>
      </c>
      <c r="M9" s="103">
        <f>+'6'!O104</f>
        <v>0</v>
      </c>
      <c r="N9" s="103">
        <f>+'6'!P104</f>
        <v>0</v>
      </c>
      <c r="O9" s="103">
        <f>+'6'!R104</f>
        <v>0</v>
      </c>
      <c r="P9" s="103">
        <f>+'6'!T104</f>
        <v>0</v>
      </c>
      <c r="Q9" s="98">
        <f>+'6'!AB104</f>
        <v>0</v>
      </c>
      <c r="R9" s="98">
        <f>+'6'!AD104</f>
        <v>0</v>
      </c>
      <c r="S9" s="98">
        <f>+'6'!AF104</f>
        <v>0</v>
      </c>
      <c r="T9" s="102">
        <f t="shared" si="6"/>
        <v>0</v>
      </c>
      <c r="U9" s="102">
        <f t="shared" si="1"/>
        <v>0</v>
      </c>
      <c r="V9" s="101">
        <f t="shared" si="2"/>
        <v>0</v>
      </c>
      <c r="W9" s="63"/>
      <c r="X9" s="99">
        <f>+'6'!AJ104</f>
        <v>0</v>
      </c>
      <c r="Y9" s="99">
        <f>+'6'!AN104</f>
        <v>0</v>
      </c>
      <c r="Z9" s="99">
        <f>+'6'!AQ104</f>
        <v>0</v>
      </c>
      <c r="AA9" s="99">
        <f>+'6'!AT104</f>
        <v>0</v>
      </c>
      <c r="AB9" s="99">
        <f>+'6'!AW104</f>
        <v>0</v>
      </c>
      <c r="AC9" s="99">
        <f>+'6'!AZ104</f>
        <v>0</v>
      </c>
      <c r="AD9" s="99">
        <f>+'6'!BC104</f>
        <v>0</v>
      </c>
      <c r="AE9" s="94">
        <f t="shared" si="7"/>
        <v>0</v>
      </c>
      <c r="AF9" s="95">
        <f t="shared" si="8"/>
        <v>0</v>
      </c>
      <c r="AG9" s="96">
        <f t="shared" si="3"/>
        <v>0</v>
      </c>
      <c r="AH9" s="97">
        <f t="shared" si="4"/>
        <v>0</v>
      </c>
      <c r="AI9" s="246">
        <f t="shared" si="5"/>
        <v>0</v>
      </c>
      <c r="AJ9" s="274">
        <f t="shared" ref="AJ9:AJ10" si="10">(V9/365*365)+AF9</f>
        <v>0</v>
      </c>
      <c r="AK9" s="124"/>
      <c r="AL9" s="250"/>
    </row>
    <row r="10" spans="1:38" ht="16.5" thickTop="1" thickBot="1">
      <c r="A10" s="273">
        <f>+Dades!B11</f>
        <v>7</v>
      </c>
      <c r="B10" s="69" t="str">
        <f>+Dades!C11</f>
        <v>Reus</v>
      </c>
      <c r="C10" s="69"/>
      <c r="D10" s="132" t="str">
        <f>+Dades!D11</f>
        <v>Camp de Futbol Reddis</v>
      </c>
      <c r="E10" s="69" t="str">
        <f>+Dades!F11</f>
        <v>Camí del Mas de la Sena, 4</v>
      </c>
      <c r="F10" s="104" t="str">
        <f t="shared" si="0"/>
        <v>0</v>
      </c>
      <c r="G10" s="105">
        <f>+'7'!F101</f>
        <v>1121</v>
      </c>
      <c r="H10" s="167">
        <f>+Dades!G11</f>
        <v>11</v>
      </c>
      <c r="I10" s="157">
        <f>+Dades!H11</f>
        <v>7</v>
      </c>
      <c r="J10" s="103">
        <f>+'7'!L101</f>
        <v>0</v>
      </c>
      <c r="K10" s="103">
        <f>+'7'!M101</f>
        <v>0</v>
      </c>
      <c r="L10" s="103">
        <f>+'7'!N101</f>
        <v>0</v>
      </c>
      <c r="M10" s="103">
        <f>+'7'!O101</f>
        <v>0</v>
      </c>
      <c r="N10" s="103">
        <f>+'7'!P101</f>
        <v>0</v>
      </c>
      <c r="O10" s="103">
        <f>+'7'!R101</f>
        <v>0</v>
      </c>
      <c r="P10" s="103">
        <f>+'7'!T101</f>
        <v>0</v>
      </c>
      <c r="Q10" s="98">
        <f>+'7'!AB101</f>
        <v>0</v>
      </c>
      <c r="R10" s="98">
        <f>+'7'!AD101</f>
        <v>0</v>
      </c>
      <c r="S10" s="98">
        <f>+'7'!AF101</f>
        <v>0</v>
      </c>
      <c r="T10" s="102">
        <f t="shared" si="6"/>
        <v>0</v>
      </c>
      <c r="U10" s="102">
        <f>+T10*4.345</f>
        <v>0</v>
      </c>
      <c r="V10" s="101">
        <f t="shared" si="2"/>
        <v>0</v>
      </c>
      <c r="W10" s="63"/>
      <c r="X10" s="98">
        <f>+'7'!AJ101</f>
        <v>0</v>
      </c>
      <c r="Y10" s="98">
        <f>+'7'!AN101</f>
        <v>0</v>
      </c>
      <c r="Z10" s="98">
        <f>+'7'!AQ101</f>
        <v>0</v>
      </c>
      <c r="AA10" s="98">
        <f>+'7'!AT101</f>
        <v>0</v>
      </c>
      <c r="AB10" s="98">
        <f>+'7'!AW101</f>
        <v>0</v>
      </c>
      <c r="AC10" s="98">
        <f>+'7'!AZ101</f>
        <v>0</v>
      </c>
      <c r="AD10" s="98">
        <f>+'7'!BC101</f>
        <v>0</v>
      </c>
      <c r="AE10" s="94">
        <f t="shared" si="7"/>
        <v>0</v>
      </c>
      <c r="AF10" s="95">
        <f>+AE10*12</f>
        <v>0</v>
      </c>
      <c r="AG10" s="96">
        <f t="shared" si="3"/>
        <v>0</v>
      </c>
      <c r="AH10" s="97">
        <f t="shared" si="4"/>
        <v>0</v>
      </c>
      <c r="AI10" s="246">
        <f t="shared" si="5"/>
        <v>0</v>
      </c>
      <c r="AJ10" s="274">
        <f t="shared" si="10"/>
        <v>0</v>
      </c>
      <c r="AK10" s="124"/>
      <c r="AL10" s="250"/>
    </row>
    <row r="11" spans="1:38" ht="16.5" thickTop="1" thickBot="1">
      <c r="A11" s="273">
        <f>+Dades!B12</f>
        <v>8</v>
      </c>
      <c r="B11" s="69" t="str">
        <f>+Dades!C12</f>
        <v>Reus</v>
      </c>
      <c r="C11" s="69"/>
      <c r="D11" s="132" t="str">
        <f>+Dades!D12</f>
        <v>Zona Esportiva Districte V</v>
      </c>
      <c r="E11" s="69" t="str">
        <f>+Dades!F12</f>
        <v xml:space="preserve">Carrer Aixemús, s/n </v>
      </c>
      <c r="F11" s="104" t="str">
        <f t="shared" si="0"/>
        <v>0</v>
      </c>
      <c r="G11" s="105">
        <f>+'8'!F53</f>
        <v>1381</v>
      </c>
      <c r="H11" s="167">
        <f>+Dades!G12</f>
        <v>11</v>
      </c>
      <c r="I11" s="157">
        <f>+Dades!H12</f>
        <v>7</v>
      </c>
      <c r="J11" s="103">
        <f>+'8'!L53</f>
        <v>0</v>
      </c>
      <c r="K11" s="103">
        <f>+'8'!M53</f>
        <v>0</v>
      </c>
      <c r="L11" s="103">
        <f>+'8'!N53</f>
        <v>0</v>
      </c>
      <c r="M11" s="103">
        <f>+'8'!O53</f>
        <v>0</v>
      </c>
      <c r="N11" s="103">
        <f>+'8'!P53</f>
        <v>0</v>
      </c>
      <c r="O11" s="103">
        <f>+'8'!R53</f>
        <v>0</v>
      </c>
      <c r="P11" s="103">
        <f>+'8'!T53</f>
        <v>0</v>
      </c>
      <c r="Q11" s="98">
        <f>+'8'!AB53</f>
        <v>0</v>
      </c>
      <c r="R11" s="98">
        <f>+'8'!AD53</f>
        <v>0</v>
      </c>
      <c r="S11" s="98">
        <f>+'8'!AF53</f>
        <v>0</v>
      </c>
      <c r="T11" s="102">
        <f t="shared" ref="T11:T15" si="11">SUM(+J11+K11+L11+M11+N11+O11+P11)</f>
        <v>0</v>
      </c>
      <c r="U11" s="102">
        <f t="shared" ref="U11:U15" si="12">+T11*4.345</f>
        <v>0</v>
      </c>
      <c r="V11" s="101">
        <f t="shared" ref="V11:V15" si="13">IF(U11="","",H11*U11)</f>
        <v>0</v>
      </c>
      <c r="W11" s="63"/>
      <c r="X11" s="99">
        <f>+'8'!AJ53</f>
        <v>0</v>
      </c>
      <c r="Y11" s="99">
        <f>+'8'!AN53</f>
        <v>0</v>
      </c>
      <c r="Z11" s="99">
        <f>+'8'!AQ53</f>
        <v>0</v>
      </c>
      <c r="AA11" s="99">
        <f>+'8'!AT53</f>
        <v>0</v>
      </c>
      <c r="AB11" s="99">
        <f>+'8'!AW53</f>
        <v>0</v>
      </c>
      <c r="AC11" s="99">
        <f>+'8'!AZ53</f>
        <v>0</v>
      </c>
      <c r="AD11" s="99">
        <f>+'8'!BC53</f>
        <v>0</v>
      </c>
      <c r="AE11" s="94">
        <f t="shared" si="7"/>
        <v>0</v>
      </c>
      <c r="AF11" s="95">
        <f t="shared" si="8"/>
        <v>0</v>
      </c>
      <c r="AG11" s="96">
        <f t="shared" si="3"/>
        <v>0</v>
      </c>
      <c r="AH11" s="97">
        <f t="shared" si="4"/>
        <v>0</v>
      </c>
      <c r="AI11" s="246">
        <f t="shared" si="5"/>
        <v>0</v>
      </c>
      <c r="AJ11" s="274">
        <f t="shared" ref="AJ11:AJ19" si="14">(V11/365*365)+AF11</f>
        <v>0</v>
      </c>
      <c r="AK11" s="124"/>
    </row>
    <row r="12" spans="1:38" ht="16.5" thickTop="1" thickBot="1">
      <c r="A12" s="273">
        <f>+Dades!B13</f>
        <v>9</v>
      </c>
      <c r="B12" s="69" t="str">
        <f>+Dades!C13</f>
        <v>Reus</v>
      </c>
      <c r="C12" s="69"/>
      <c r="D12" s="132" t="str">
        <f>+Dades!D13</f>
        <v xml:space="preserve">Piscines Municipals </v>
      </c>
      <c r="E12" s="69" t="str">
        <f>+Dades!F13</f>
        <v>Carrer Ginesta, 20</v>
      </c>
      <c r="F12" s="104" t="str">
        <f t="shared" si="0"/>
        <v>0</v>
      </c>
      <c r="G12" s="105">
        <f>+'9'!F95</f>
        <v>1077.5</v>
      </c>
      <c r="H12" s="167">
        <f>+Dades!G13</f>
        <v>3</v>
      </c>
      <c r="I12" s="157">
        <f>+Dades!H13</f>
        <v>7</v>
      </c>
      <c r="J12" s="103">
        <f>+'9'!L95</f>
        <v>0</v>
      </c>
      <c r="K12" s="103">
        <f>+'9'!M95</f>
        <v>0</v>
      </c>
      <c r="L12" s="103">
        <f>+'9'!N95</f>
        <v>0</v>
      </c>
      <c r="M12" s="103">
        <f>+'9'!O95</f>
        <v>0</v>
      </c>
      <c r="N12" s="103">
        <f>+'9'!P95</f>
        <v>0</v>
      </c>
      <c r="O12" s="103">
        <f>+'9'!R95</f>
        <v>0</v>
      </c>
      <c r="P12" s="103">
        <f>+'9'!T95</f>
        <v>0</v>
      </c>
      <c r="Q12" s="98">
        <f>+'9'!AB95</f>
        <v>0</v>
      </c>
      <c r="R12" s="98">
        <f>+'9'!AD95</f>
        <v>0</v>
      </c>
      <c r="S12" s="98">
        <f>+'9'!AF95</f>
        <v>0</v>
      </c>
      <c r="T12" s="102">
        <f t="shared" si="11"/>
        <v>0</v>
      </c>
      <c r="U12" s="102">
        <f t="shared" si="12"/>
        <v>0</v>
      </c>
      <c r="V12" s="101">
        <f t="shared" si="13"/>
        <v>0</v>
      </c>
      <c r="W12" s="63"/>
      <c r="X12" s="99">
        <f>+'9'!AJ95</f>
        <v>0</v>
      </c>
      <c r="Y12" s="99">
        <f>+'9'!AN95</f>
        <v>0</v>
      </c>
      <c r="Z12" s="99">
        <f>+'9'!AQ95</f>
        <v>0</v>
      </c>
      <c r="AA12" s="99">
        <f>+'9'!AT95</f>
        <v>0</v>
      </c>
      <c r="AB12" s="99">
        <f>+'9'!AW95</f>
        <v>0</v>
      </c>
      <c r="AC12" s="99">
        <f>+'9'!AZ95</f>
        <v>0</v>
      </c>
      <c r="AD12" s="99">
        <f>+'9'!BC95</f>
        <v>0</v>
      </c>
      <c r="AE12" s="94">
        <f>SUM(X12:AD12)</f>
        <v>0</v>
      </c>
      <c r="AF12" s="95">
        <f>+AE12*12</f>
        <v>0</v>
      </c>
      <c r="AG12" s="96">
        <f>+V12+AF12</f>
        <v>0</v>
      </c>
      <c r="AH12" s="97">
        <f t="shared" si="4"/>
        <v>0</v>
      </c>
      <c r="AI12" s="246">
        <f>+T12/12*H12</f>
        <v>0</v>
      </c>
      <c r="AJ12" s="274">
        <f t="shared" si="14"/>
        <v>0</v>
      </c>
      <c r="AK12" s="124"/>
    </row>
    <row r="13" spans="1:38" ht="16.5" thickTop="1" thickBot="1">
      <c r="A13" s="273">
        <f>+Dades!B14</f>
        <v>10</v>
      </c>
      <c r="B13" s="69" t="str">
        <f>+Dades!C14</f>
        <v>Reus</v>
      </c>
      <c r="C13" s="69"/>
      <c r="D13" s="132" t="str">
        <f>+Dades!D14</f>
        <v>Polilleuger Cèlia Artiga</v>
      </c>
      <c r="E13" s="69" t="str">
        <f>+Dades!F14</f>
        <v>Carrer Moncaro, 2</v>
      </c>
      <c r="F13" s="104" t="str">
        <f t="shared" si="0"/>
        <v>0</v>
      </c>
      <c r="G13" s="105">
        <f>+'10'!F61</f>
        <v>1850.8</v>
      </c>
      <c r="H13" s="167">
        <f>+Dades!G12</f>
        <v>11</v>
      </c>
      <c r="I13" s="157">
        <f>+Dades!H14</f>
        <v>7</v>
      </c>
      <c r="J13" s="103">
        <f>+'10'!L61</f>
        <v>0</v>
      </c>
      <c r="K13" s="103">
        <f>+'10'!M61</f>
        <v>0</v>
      </c>
      <c r="L13" s="103">
        <f>+'10'!N61</f>
        <v>0</v>
      </c>
      <c r="M13" s="103">
        <f>+'10'!O61</f>
        <v>0</v>
      </c>
      <c r="N13" s="103">
        <f>+'10'!P61</f>
        <v>0</v>
      </c>
      <c r="O13" s="103">
        <f>+'10'!Q61</f>
        <v>0</v>
      </c>
      <c r="P13" s="103">
        <f>+'10'!R61</f>
        <v>0</v>
      </c>
      <c r="Q13" s="98">
        <f>+'10'!AA61</f>
        <v>0</v>
      </c>
      <c r="R13" s="98">
        <f>+'10'!AC61</f>
        <v>0</v>
      </c>
      <c r="S13" s="98">
        <f>+'10'!AE61</f>
        <v>0</v>
      </c>
      <c r="T13" s="102">
        <f t="shared" si="11"/>
        <v>0</v>
      </c>
      <c r="U13" s="102">
        <f t="shared" si="12"/>
        <v>0</v>
      </c>
      <c r="V13" s="101">
        <f t="shared" si="13"/>
        <v>0</v>
      </c>
      <c r="W13" s="63"/>
      <c r="X13" s="98">
        <f>+'10'!AI61</f>
        <v>0</v>
      </c>
      <c r="Y13" s="98">
        <f>+'10'!AL61</f>
        <v>0</v>
      </c>
      <c r="Z13" s="98">
        <f>+'10'!AO61</f>
        <v>0</v>
      </c>
      <c r="AA13" s="98">
        <f>+'10'!AR61</f>
        <v>0</v>
      </c>
      <c r="AB13" s="98">
        <f>+'10'!AU61</f>
        <v>0</v>
      </c>
      <c r="AC13" s="98">
        <f>+'10'!AX61</f>
        <v>0</v>
      </c>
      <c r="AD13" s="98">
        <f>+'10'!BA61</f>
        <v>0</v>
      </c>
      <c r="AE13" s="94">
        <f t="shared" ref="AE13" si="15">SUM(X13:AD13)</f>
        <v>0</v>
      </c>
      <c r="AF13" s="95">
        <f t="shared" ref="AF13" si="16">+AE13*12</f>
        <v>0</v>
      </c>
      <c r="AG13" s="96">
        <f>+V13+AF13</f>
        <v>0</v>
      </c>
      <c r="AH13" s="97">
        <f t="shared" si="4"/>
        <v>0</v>
      </c>
      <c r="AI13" s="246">
        <f t="shared" ref="AI13:AI14" si="17">+T13/12*H13</f>
        <v>0</v>
      </c>
      <c r="AJ13" s="274">
        <f t="shared" si="14"/>
        <v>0</v>
      </c>
      <c r="AK13" s="124"/>
      <c r="AL13" s="250"/>
    </row>
    <row r="14" spans="1:38" ht="16.5" thickTop="1" thickBot="1">
      <c r="A14" s="273">
        <f>+Dades!E15</f>
        <v>11</v>
      </c>
      <c r="B14" s="69" t="str">
        <f>+Dades!C15</f>
        <v>Reus</v>
      </c>
      <c r="C14" s="69"/>
      <c r="D14" s="132" t="str">
        <f>+Dades!D15</f>
        <v>Polilleuger Joan Rebull</v>
      </c>
      <c r="E14" s="69" t="str">
        <f>+Dades!F15</f>
        <v>Av. Onze de Setembre, 8A</v>
      </c>
      <c r="F14" s="104" t="str">
        <f t="shared" si="0"/>
        <v>0</v>
      </c>
      <c r="G14" s="105">
        <f>+'11'!F58</f>
        <v>1737.53</v>
      </c>
      <c r="H14" s="167">
        <f>+Dades!G14</f>
        <v>10.5</v>
      </c>
      <c r="I14" s="157">
        <f>+Dades!H14</f>
        <v>7</v>
      </c>
      <c r="J14" s="103">
        <f>+'11'!L58</f>
        <v>0</v>
      </c>
      <c r="K14" s="103">
        <f>+'11'!M58</f>
        <v>0</v>
      </c>
      <c r="L14" s="103">
        <f>+'11'!N58</f>
        <v>0</v>
      </c>
      <c r="M14" s="103">
        <f>+'11'!O58</f>
        <v>0</v>
      </c>
      <c r="N14" s="103">
        <f>+'11'!P58</f>
        <v>0</v>
      </c>
      <c r="O14" s="103">
        <f>+'11'!Q58</f>
        <v>0</v>
      </c>
      <c r="P14" s="103">
        <f>+'11'!R58</f>
        <v>0</v>
      </c>
      <c r="Q14" s="98">
        <f>+'11'!AA58</f>
        <v>0</v>
      </c>
      <c r="R14" s="98">
        <f>+'11'!AC58</f>
        <v>0</v>
      </c>
      <c r="S14" s="98">
        <f>+'11'!AE58</f>
        <v>0</v>
      </c>
      <c r="T14" s="102">
        <f t="shared" si="11"/>
        <v>0</v>
      </c>
      <c r="U14" s="102">
        <f t="shared" si="12"/>
        <v>0</v>
      </c>
      <c r="V14" s="101">
        <f t="shared" si="13"/>
        <v>0</v>
      </c>
      <c r="W14" s="63"/>
      <c r="X14" s="99">
        <f>+'11'!AI58</f>
        <v>0</v>
      </c>
      <c r="Y14" s="99">
        <f>+'11'!AL58</f>
        <v>0</v>
      </c>
      <c r="Z14" s="99">
        <f>+'11'!AO58</f>
        <v>0</v>
      </c>
      <c r="AA14" s="99">
        <f>+'11'!AR58</f>
        <v>0</v>
      </c>
      <c r="AB14" s="99">
        <f>+'11'!AU58</f>
        <v>0</v>
      </c>
      <c r="AC14" s="99">
        <f>+'11'!AX58</f>
        <v>0</v>
      </c>
      <c r="AD14" s="99">
        <f>+'11'!BA58</f>
        <v>0</v>
      </c>
      <c r="AE14" s="94">
        <f>SUM(X14:AD14)</f>
        <v>0</v>
      </c>
      <c r="AF14" s="95">
        <f>+AE14*12</f>
        <v>0</v>
      </c>
      <c r="AG14" s="96">
        <f>+V14+AF14</f>
        <v>0</v>
      </c>
      <c r="AH14" s="97">
        <f t="shared" si="4"/>
        <v>0</v>
      </c>
      <c r="AI14" s="246">
        <f t="shared" si="17"/>
        <v>0</v>
      </c>
      <c r="AJ14" s="274">
        <f t="shared" si="14"/>
        <v>0</v>
      </c>
      <c r="AK14" s="124"/>
    </row>
    <row r="15" spans="1:38" ht="15.75" hidden="1" thickBot="1">
      <c r="A15" s="69">
        <f>+Dades!E16</f>
        <v>0</v>
      </c>
      <c r="B15" s="69">
        <f>+Dades!C16</f>
        <v>0</v>
      </c>
      <c r="C15" s="69"/>
      <c r="D15" s="132">
        <f>+Dades!D16</f>
        <v>0</v>
      </c>
      <c r="E15" s="69">
        <f>+Dades!F16</f>
        <v>0</v>
      </c>
      <c r="F15" s="104" t="str">
        <f t="shared" si="0"/>
        <v>0</v>
      </c>
      <c r="G15" s="105">
        <f>+'21'!F105</f>
        <v>0</v>
      </c>
      <c r="H15" s="167">
        <f>+Dades!G15</f>
        <v>10.5</v>
      </c>
      <c r="I15" s="157">
        <f>+Dades!H15</f>
        <v>7</v>
      </c>
      <c r="J15" s="103">
        <f>+'21'!L105</f>
        <v>0</v>
      </c>
      <c r="K15" s="103">
        <f>+'21'!M105</f>
        <v>0</v>
      </c>
      <c r="L15" s="103">
        <f>+'21'!N105</f>
        <v>0</v>
      </c>
      <c r="M15" s="103">
        <f>+'21'!O105</f>
        <v>0</v>
      </c>
      <c r="N15" s="103">
        <f>+'21'!P105</f>
        <v>0</v>
      </c>
      <c r="O15" s="103">
        <f>+'21'!Q105</f>
        <v>0</v>
      </c>
      <c r="P15" s="103">
        <f>+'21'!R105</f>
        <v>0</v>
      </c>
      <c r="Q15" s="98">
        <f>+'21'!AA105</f>
        <v>0</v>
      </c>
      <c r="R15" s="98">
        <f>+'21'!AC105</f>
        <v>0</v>
      </c>
      <c r="S15" s="98">
        <f>+'21'!AE105</f>
        <v>0</v>
      </c>
      <c r="T15" s="102">
        <f t="shared" si="11"/>
        <v>0</v>
      </c>
      <c r="U15" s="102">
        <f t="shared" si="12"/>
        <v>0</v>
      </c>
      <c r="V15" s="101">
        <f t="shared" si="13"/>
        <v>0</v>
      </c>
      <c r="W15" s="63"/>
      <c r="X15" s="99">
        <f>+'21'!AH105</f>
        <v>0</v>
      </c>
      <c r="Y15" s="99">
        <f>+'21'!AK105</f>
        <v>0</v>
      </c>
      <c r="Z15" s="99">
        <f>+'21'!AN105</f>
        <v>0</v>
      </c>
      <c r="AA15" s="99">
        <f>+'21'!AQ105</f>
        <v>0</v>
      </c>
      <c r="AB15" s="99">
        <f>+'21'!AT105</f>
        <v>0</v>
      </c>
      <c r="AC15" s="99">
        <f>+'21'!AW105</f>
        <v>0</v>
      </c>
      <c r="AD15" s="99">
        <f>+'21'!AZ105</f>
        <v>0</v>
      </c>
      <c r="AE15" s="94">
        <f t="shared" si="7"/>
        <v>0</v>
      </c>
      <c r="AF15" s="95">
        <f t="shared" ref="AF15:AF19" si="18">+AE15*12</f>
        <v>0</v>
      </c>
      <c r="AG15" s="96">
        <f t="shared" si="3"/>
        <v>0</v>
      </c>
      <c r="AH15" s="97">
        <f t="shared" si="4"/>
        <v>0</v>
      </c>
      <c r="AI15" s="254">
        <f>SUM(AI10:AI14)</f>
        <v>0</v>
      </c>
      <c r="AJ15" s="245">
        <f t="shared" si="14"/>
        <v>0</v>
      </c>
      <c r="AK15" s="124"/>
    </row>
    <row r="16" spans="1:38" ht="16.5" hidden="1" thickTop="1" thickBot="1">
      <c r="A16" s="69">
        <f>+Dades!E17</f>
        <v>0</v>
      </c>
      <c r="B16" s="69">
        <f>+Dades!C17</f>
        <v>0</v>
      </c>
      <c r="C16" s="69"/>
      <c r="D16" s="132">
        <f>+Dades!D17</f>
        <v>0</v>
      </c>
      <c r="E16" s="69">
        <f>+Dades!F16</f>
        <v>0</v>
      </c>
      <c r="F16" s="104" t="str">
        <f t="shared" si="0"/>
        <v>0</v>
      </c>
      <c r="G16" s="105">
        <f>+'22'!F61</f>
        <v>0</v>
      </c>
      <c r="H16" s="167">
        <f>+Dades!G16</f>
        <v>0</v>
      </c>
      <c r="I16" s="157">
        <f>+Dades!H16</f>
        <v>5</v>
      </c>
      <c r="J16" s="103">
        <f>+'22'!L61</f>
        <v>0</v>
      </c>
      <c r="K16" s="103">
        <f>+'22'!M61</f>
        <v>0</v>
      </c>
      <c r="L16" s="103">
        <f>+'22'!N61</f>
        <v>0</v>
      </c>
      <c r="M16" s="103">
        <f>+'22'!O61</f>
        <v>0</v>
      </c>
      <c r="N16" s="103">
        <f>+'22'!P61</f>
        <v>0</v>
      </c>
      <c r="O16" s="103">
        <f>+'22'!Q61</f>
        <v>0</v>
      </c>
      <c r="P16" s="103">
        <f>+'22'!R61</f>
        <v>0</v>
      </c>
      <c r="Q16" s="98">
        <f>+'22'!AA61</f>
        <v>0</v>
      </c>
      <c r="R16" s="98">
        <f>+'22'!AC61</f>
        <v>0</v>
      </c>
      <c r="S16" s="98">
        <f>+'22'!AE61</f>
        <v>0</v>
      </c>
      <c r="T16" s="102">
        <f t="shared" si="6"/>
        <v>0</v>
      </c>
      <c r="U16" s="102">
        <f t="shared" ref="U16:U19" si="19">+T16*4.345</f>
        <v>0</v>
      </c>
      <c r="V16" s="101">
        <f t="shared" si="2"/>
        <v>0</v>
      </c>
      <c r="W16" s="63"/>
      <c r="X16" s="99">
        <f>+'22'!AH61</f>
        <v>0</v>
      </c>
      <c r="Y16" s="99">
        <f>+'22'!AK61</f>
        <v>0</v>
      </c>
      <c r="Z16" s="99">
        <f>+'22'!AN61</f>
        <v>0</v>
      </c>
      <c r="AA16" s="99">
        <f>+'22'!AQ61</f>
        <v>0</v>
      </c>
      <c r="AB16" s="99">
        <f>+'22'!AT61</f>
        <v>0</v>
      </c>
      <c r="AC16" s="99">
        <f>+'22'!AW61</f>
        <v>0</v>
      </c>
      <c r="AD16" s="99">
        <f>+'22'!AZ61</f>
        <v>0</v>
      </c>
      <c r="AE16" s="94">
        <f t="shared" si="7"/>
        <v>0</v>
      </c>
      <c r="AF16" s="95">
        <f t="shared" si="18"/>
        <v>0</v>
      </c>
      <c r="AG16" s="96">
        <f t="shared" si="3"/>
        <v>0</v>
      </c>
      <c r="AH16" s="97">
        <f t="shared" si="4"/>
        <v>0</v>
      </c>
      <c r="AI16" s="254">
        <f>SUM(AI11:AI15)</f>
        <v>0</v>
      </c>
      <c r="AJ16" s="245">
        <f t="shared" si="14"/>
        <v>0</v>
      </c>
      <c r="AK16" s="124"/>
    </row>
    <row r="17" spans="1:37" ht="16.5" hidden="1" thickTop="1" thickBot="1">
      <c r="A17" s="69">
        <f>+Dades!E18</f>
        <v>0</v>
      </c>
      <c r="B17" s="69">
        <f>+Dades!C18</f>
        <v>0</v>
      </c>
      <c r="C17" s="69"/>
      <c r="D17" s="132">
        <f>+Dades!D18</f>
        <v>0</v>
      </c>
      <c r="E17" s="69">
        <f>+Dades!F17</f>
        <v>0</v>
      </c>
      <c r="F17" s="104" t="str">
        <f t="shared" si="0"/>
        <v>0</v>
      </c>
      <c r="G17" s="105">
        <f>+'23'!F70</f>
        <v>0</v>
      </c>
      <c r="H17" s="167">
        <f>+Dades!G17</f>
        <v>0</v>
      </c>
      <c r="I17" s="157">
        <f>+Dades!H17</f>
        <v>5</v>
      </c>
      <c r="J17" s="103">
        <f>+'23'!L70</f>
        <v>0</v>
      </c>
      <c r="K17" s="103">
        <f>+'23'!M70</f>
        <v>0</v>
      </c>
      <c r="L17" s="103">
        <f>+'23'!N70</f>
        <v>0</v>
      </c>
      <c r="M17" s="103">
        <f>+'23'!O70</f>
        <v>0</v>
      </c>
      <c r="N17" s="103">
        <f>+'23'!P70</f>
        <v>0</v>
      </c>
      <c r="O17" s="103">
        <f>+'23'!Q70</f>
        <v>0</v>
      </c>
      <c r="P17" s="103">
        <f>+'23'!R70</f>
        <v>0</v>
      </c>
      <c r="Q17" s="98">
        <f>+'23'!AA70</f>
        <v>0</v>
      </c>
      <c r="R17" s="98">
        <f>+'23'!AC70</f>
        <v>0</v>
      </c>
      <c r="S17" s="98">
        <f>+'23'!AE70</f>
        <v>0</v>
      </c>
      <c r="T17" s="102">
        <f t="shared" si="6"/>
        <v>0</v>
      </c>
      <c r="U17" s="102">
        <f t="shared" si="19"/>
        <v>0</v>
      </c>
      <c r="V17" s="101">
        <f t="shared" si="2"/>
        <v>0</v>
      </c>
      <c r="W17" s="63"/>
      <c r="X17" s="99">
        <f>+'23'!AH70</f>
        <v>0</v>
      </c>
      <c r="Y17" s="99">
        <f>+'23'!AK70</f>
        <v>0</v>
      </c>
      <c r="Z17" s="99">
        <f>+'23'!AN70</f>
        <v>0</v>
      </c>
      <c r="AA17" s="99">
        <f>+'23'!AQ70</f>
        <v>0</v>
      </c>
      <c r="AB17" s="99">
        <f>+'23'!AT70</f>
        <v>0</v>
      </c>
      <c r="AC17" s="99">
        <f>+'23'!AW70</f>
        <v>0</v>
      </c>
      <c r="AD17" s="99">
        <f>+'23'!AZ70</f>
        <v>0</v>
      </c>
      <c r="AE17" s="94">
        <f t="shared" si="7"/>
        <v>0</v>
      </c>
      <c r="AF17" s="95">
        <f t="shared" si="18"/>
        <v>0</v>
      </c>
      <c r="AG17" s="96">
        <f t="shared" si="3"/>
        <v>0</v>
      </c>
      <c r="AH17" s="97">
        <f t="shared" si="4"/>
        <v>0</v>
      </c>
      <c r="AI17" s="254">
        <f>SUM(AI12:AI16)</f>
        <v>0</v>
      </c>
      <c r="AJ17" s="245">
        <f t="shared" si="14"/>
        <v>0</v>
      </c>
      <c r="AK17" s="124"/>
    </row>
    <row r="18" spans="1:37" ht="16.5" hidden="1" thickTop="1" thickBot="1">
      <c r="A18" s="69">
        <f>+Dades!E19</f>
        <v>0</v>
      </c>
      <c r="B18" s="69">
        <f>+Dades!C19</f>
        <v>0</v>
      </c>
      <c r="C18" s="69"/>
      <c r="D18" s="132">
        <f>+Dades!D19</f>
        <v>0</v>
      </c>
      <c r="E18" s="69">
        <f>+Dades!F18</f>
        <v>0</v>
      </c>
      <c r="F18" s="104" t="str">
        <f t="shared" si="0"/>
        <v>0</v>
      </c>
      <c r="G18" s="105">
        <f>+'24'!F101</f>
        <v>0</v>
      </c>
      <c r="H18" s="167">
        <f>+Dades!G18</f>
        <v>0</v>
      </c>
      <c r="I18" s="157">
        <f>+Dades!H18</f>
        <v>5</v>
      </c>
      <c r="J18" s="103">
        <f>+'24'!L101</f>
        <v>0</v>
      </c>
      <c r="K18" s="103">
        <f>+'24'!M101</f>
        <v>0</v>
      </c>
      <c r="L18" s="103">
        <f>+'24'!N101</f>
        <v>0</v>
      </c>
      <c r="M18" s="103">
        <f>+'24'!O101</f>
        <v>0</v>
      </c>
      <c r="N18" s="103">
        <f>+'24'!P101</f>
        <v>0</v>
      </c>
      <c r="O18" s="103">
        <f>+'24'!Q101</f>
        <v>0</v>
      </c>
      <c r="P18" s="103">
        <f>+'24'!R101</f>
        <v>0</v>
      </c>
      <c r="Q18" s="98">
        <f>+'24'!AA101</f>
        <v>0</v>
      </c>
      <c r="R18" s="98">
        <f>+'24'!AC101</f>
        <v>0</v>
      </c>
      <c r="S18" s="98">
        <f>+'24'!AE101</f>
        <v>0</v>
      </c>
      <c r="T18" s="102">
        <f t="shared" si="6"/>
        <v>0</v>
      </c>
      <c r="U18" s="102">
        <f t="shared" si="19"/>
        <v>0</v>
      </c>
      <c r="V18" s="101">
        <f t="shared" si="2"/>
        <v>0</v>
      </c>
      <c r="W18" s="63"/>
      <c r="X18" s="99">
        <f>+'24'!AH101</f>
        <v>0</v>
      </c>
      <c r="Y18" s="99">
        <f>+'24'!AK101</f>
        <v>0</v>
      </c>
      <c r="Z18" s="99">
        <f>+'24'!AN101</f>
        <v>0</v>
      </c>
      <c r="AA18" s="99">
        <f>+'24'!AQ101</f>
        <v>0</v>
      </c>
      <c r="AB18" s="99">
        <f>+'24'!AT101</f>
        <v>0</v>
      </c>
      <c r="AC18" s="99">
        <f>+'24'!AW101</f>
        <v>0</v>
      </c>
      <c r="AD18" s="99">
        <f>+'24'!AZ101</f>
        <v>0</v>
      </c>
      <c r="AE18" s="94">
        <f t="shared" si="7"/>
        <v>0</v>
      </c>
      <c r="AF18" s="95">
        <f t="shared" si="18"/>
        <v>0</v>
      </c>
      <c r="AG18" s="96">
        <f t="shared" si="3"/>
        <v>0</v>
      </c>
      <c r="AH18" s="97">
        <f t="shared" si="4"/>
        <v>0</v>
      </c>
      <c r="AI18" s="254">
        <f>SUM(AI13:AI17)</f>
        <v>0</v>
      </c>
      <c r="AJ18" s="245">
        <f t="shared" si="14"/>
        <v>0</v>
      </c>
      <c r="AK18" s="124"/>
    </row>
    <row r="19" spans="1:37" ht="16.5" hidden="1" thickTop="1" thickBot="1">
      <c r="A19" s="69">
        <f>+Dades!E20</f>
        <v>0</v>
      </c>
      <c r="B19" s="69">
        <f>+Dades!C20</f>
        <v>0</v>
      </c>
      <c r="C19" s="69"/>
      <c r="D19" s="132">
        <f>+Dades!D20</f>
        <v>0</v>
      </c>
      <c r="E19" s="69">
        <f>+Dades!F19</f>
        <v>0</v>
      </c>
      <c r="F19" s="104" t="str">
        <f t="shared" si="0"/>
        <v>0</v>
      </c>
      <c r="G19" s="105">
        <f>+'25'!F83</f>
        <v>0</v>
      </c>
      <c r="H19" s="167">
        <f>+Dades!G19</f>
        <v>0</v>
      </c>
      <c r="I19" s="157">
        <f>+Dades!H19</f>
        <v>5</v>
      </c>
      <c r="J19" s="103">
        <f>+'25'!L83</f>
        <v>0</v>
      </c>
      <c r="K19" s="103">
        <f>+'25'!M83</f>
        <v>0</v>
      </c>
      <c r="L19" s="103">
        <f>+'25'!N83</f>
        <v>0</v>
      </c>
      <c r="M19" s="103">
        <f>+'25'!O83</f>
        <v>0</v>
      </c>
      <c r="N19" s="103">
        <f>+'25'!P83</f>
        <v>0</v>
      </c>
      <c r="O19" s="103">
        <f>+'25'!Q83</f>
        <v>0</v>
      </c>
      <c r="P19" s="103">
        <f>+'25'!R83</f>
        <v>0</v>
      </c>
      <c r="Q19" s="98">
        <f>+'25'!AA83</f>
        <v>0</v>
      </c>
      <c r="R19" s="98">
        <f>+'25'!AC83</f>
        <v>0</v>
      </c>
      <c r="S19" s="98">
        <f>+'25'!AE83</f>
        <v>0</v>
      </c>
      <c r="T19" s="102">
        <f t="shared" si="6"/>
        <v>0</v>
      </c>
      <c r="U19" s="102">
        <f t="shared" si="19"/>
        <v>0</v>
      </c>
      <c r="V19" s="101">
        <f t="shared" si="2"/>
        <v>0</v>
      </c>
      <c r="W19" s="63"/>
      <c r="X19" s="99">
        <f>+'25'!AH83</f>
        <v>0</v>
      </c>
      <c r="Y19" s="99">
        <f>+'25'!AK83</f>
        <v>0</v>
      </c>
      <c r="Z19" s="99">
        <f>+'25'!AN83</f>
        <v>0</v>
      </c>
      <c r="AA19" s="99">
        <f>+'25'!AQ83</f>
        <v>0</v>
      </c>
      <c r="AB19" s="99">
        <f>+'25'!AT83</f>
        <v>0</v>
      </c>
      <c r="AC19" s="99">
        <f>+'25'!AW83</f>
        <v>0</v>
      </c>
      <c r="AD19" s="99">
        <f>+'25'!AZ83</f>
        <v>0</v>
      </c>
      <c r="AE19" s="94">
        <f t="shared" si="7"/>
        <v>0</v>
      </c>
      <c r="AF19" s="95">
        <f t="shared" si="18"/>
        <v>0</v>
      </c>
      <c r="AG19" s="96">
        <f t="shared" si="3"/>
        <v>0</v>
      </c>
      <c r="AH19" s="97">
        <f t="shared" si="4"/>
        <v>0</v>
      </c>
      <c r="AI19" s="254">
        <f>SUM(AI14:AI18)</f>
        <v>0</v>
      </c>
      <c r="AJ19" s="245">
        <f t="shared" si="14"/>
        <v>0</v>
      </c>
      <c r="AK19" s="124"/>
    </row>
    <row r="20" spans="1:37" ht="16.5" hidden="1" thickTop="1" thickBot="1">
      <c r="A20" s="69"/>
      <c r="B20" s="69"/>
      <c r="C20" s="69"/>
      <c r="D20" s="132"/>
      <c r="E20" s="69"/>
      <c r="F20" s="104"/>
      <c r="G20" s="105"/>
      <c r="H20" s="167"/>
      <c r="I20" s="157"/>
      <c r="J20" s="103"/>
      <c r="K20" s="103"/>
      <c r="L20" s="103"/>
      <c r="M20" s="103"/>
      <c r="N20" s="103"/>
      <c r="O20" s="103"/>
      <c r="P20" s="103"/>
      <c r="Q20" s="98"/>
      <c r="R20" s="98"/>
      <c r="S20" s="98"/>
      <c r="T20" s="102"/>
      <c r="U20" s="102"/>
      <c r="V20" s="101"/>
      <c r="W20" s="63"/>
      <c r="X20" s="99"/>
      <c r="Y20" s="99"/>
      <c r="Z20" s="99"/>
      <c r="AA20" s="99"/>
      <c r="AB20" s="99"/>
      <c r="AC20" s="99"/>
      <c r="AD20" s="99"/>
      <c r="AE20" s="94"/>
      <c r="AF20" s="95"/>
      <c r="AG20" s="96"/>
      <c r="AH20" s="97"/>
      <c r="AI20" s="246"/>
      <c r="AJ20" s="245"/>
      <c r="AK20" s="124"/>
    </row>
    <row r="21" spans="1:37" ht="16.5" thickTop="1" thickBot="1">
      <c r="A21" s="69"/>
      <c r="B21" s="142" t="s">
        <v>82</v>
      </c>
      <c r="C21" s="69"/>
      <c r="D21" s="132"/>
      <c r="E21" s="69"/>
      <c r="F21" s="69"/>
      <c r="G21" s="133">
        <f>SUM(G4:G14)</f>
        <v>30159.019999999997</v>
      </c>
      <c r="H21" s="133"/>
      <c r="I21" s="133"/>
      <c r="J21" s="133">
        <f>SUM(J4:J14)</f>
        <v>0</v>
      </c>
      <c r="K21" s="133">
        <f t="shared" ref="K21:AJ21" si="20">SUM(K4:K14)</f>
        <v>0</v>
      </c>
      <c r="L21" s="133">
        <f t="shared" si="20"/>
        <v>0</v>
      </c>
      <c r="M21" s="133">
        <f t="shared" si="20"/>
        <v>0</v>
      </c>
      <c r="N21" s="133">
        <f t="shared" si="20"/>
        <v>0</v>
      </c>
      <c r="O21" s="133">
        <f t="shared" si="20"/>
        <v>0</v>
      </c>
      <c r="P21" s="133">
        <f t="shared" si="20"/>
        <v>0</v>
      </c>
      <c r="Q21" s="133">
        <f t="shared" si="20"/>
        <v>0</v>
      </c>
      <c r="R21" s="133">
        <f t="shared" si="20"/>
        <v>0</v>
      </c>
      <c r="S21" s="133">
        <f t="shared" si="20"/>
        <v>0</v>
      </c>
      <c r="T21" s="133">
        <f t="shared" si="20"/>
        <v>0</v>
      </c>
      <c r="U21" s="133">
        <f t="shared" si="20"/>
        <v>0</v>
      </c>
      <c r="V21" s="133">
        <f t="shared" si="20"/>
        <v>0</v>
      </c>
      <c r="W21" s="63"/>
      <c r="X21" s="133">
        <f t="shared" si="20"/>
        <v>0</v>
      </c>
      <c r="Y21" s="133">
        <f t="shared" si="20"/>
        <v>0</v>
      </c>
      <c r="Z21" s="133">
        <f t="shared" si="20"/>
        <v>0</v>
      </c>
      <c r="AA21" s="133">
        <f t="shared" si="20"/>
        <v>0</v>
      </c>
      <c r="AB21" s="133">
        <f>SUM(AB4:AB14)</f>
        <v>0</v>
      </c>
      <c r="AC21" s="133">
        <f t="shared" si="20"/>
        <v>0</v>
      </c>
      <c r="AD21" s="133">
        <f t="shared" si="20"/>
        <v>0</v>
      </c>
      <c r="AE21" s="133">
        <f t="shared" si="20"/>
        <v>0</v>
      </c>
      <c r="AF21" s="133">
        <f t="shared" si="20"/>
        <v>0</v>
      </c>
      <c r="AG21" s="133">
        <f t="shared" si="20"/>
        <v>0</v>
      </c>
      <c r="AH21" s="97">
        <f>IF(V21=0,0,(AG21/$AG$22))</f>
        <v>0</v>
      </c>
      <c r="AI21" s="133">
        <f t="shared" si="20"/>
        <v>0</v>
      </c>
      <c r="AJ21" s="133">
        <f t="shared" si="20"/>
        <v>0</v>
      </c>
      <c r="AK21" s="124"/>
    </row>
    <row r="22" spans="1:37" ht="20.25" thickTop="1" thickBot="1">
      <c r="F22" s="93" t="str">
        <f>IF(T22=0,"0",G22/(T22/I22))</f>
        <v>0</v>
      </c>
      <c r="G22" s="93">
        <f>SUM(G21)</f>
        <v>30159.019999999997</v>
      </c>
      <c r="H22" s="64"/>
      <c r="I22" s="65">
        <v>7</v>
      </c>
      <c r="J22" s="93">
        <f t="shared" ref="J22:V22" si="21">SUM(J21)</f>
        <v>0</v>
      </c>
      <c r="K22" s="93">
        <f t="shared" si="21"/>
        <v>0</v>
      </c>
      <c r="L22" s="93">
        <f t="shared" si="21"/>
        <v>0</v>
      </c>
      <c r="M22" s="93">
        <f t="shared" si="21"/>
        <v>0</v>
      </c>
      <c r="N22" s="93">
        <f t="shared" si="21"/>
        <v>0</v>
      </c>
      <c r="O22" s="93">
        <f t="shared" si="21"/>
        <v>0</v>
      </c>
      <c r="P22" s="93">
        <f t="shared" si="21"/>
        <v>0</v>
      </c>
      <c r="Q22" s="93">
        <f t="shared" si="21"/>
        <v>0</v>
      </c>
      <c r="R22" s="93">
        <f t="shared" si="21"/>
        <v>0</v>
      </c>
      <c r="S22" s="93">
        <f t="shared" si="21"/>
        <v>0</v>
      </c>
      <c r="T22" s="93">
        <f t="shared" si="21"/>
        <v>0</v>
      </c>
      <c r="U22" s="93">
        <f t="shared" si="21"/>
        <v>0</v>
      </c>
      <c r="V22" s="93">
        <f t="shared" si="21"/>
        <v>0</v>
      </c>
      <c r="W22" s="66"/>
      <c r="X22" s="93">
        <f t="shared" ref="X22:AG22" si="22">SUM(X21)</f>
        <v>0</v>
      </c>
      <c r="Y22" s="93">
        <f t="shared" si="22"/>
        <v>0</v>
      </c>
      <c r="Z22" s="93">
        <f t="shared" si="22"/>
        <v>0</v>
      </c>
      <c r="AA22" s="93">
        <f t="shared" si="22"/>
        <v>0</v>
      </c>
      <c r="AB22" s="93">
        <f t="shared" si="22"/>
        <v>0</v>
      </c>
      <c r="AC22" s="93">
        <f t="shared" si="22"/>
        <v>0</v>
      </c>
      <c r="AD22" s="93">
        <f t="shared" si="22"/>
        <v>0</v>
      </c>
      <c r="AE22" s="93">
        <f t="shared" si="22"/>
        <v>0</v>
      </c>
      <c r="AF22" s="93">
        <f t="shared" si="22"/>
        <v>0</v>
      </c>
      <c r="AG22" s="93">
        <f t="shared" si="22"/>
        <v>0</v>
      </c>
      <c r="AH22" s="97">
        <f>IF(V22=0,0,(AG22/$AG$22))</f>
        <v>0</v>
      </c>
      <c r="AK22" s="124"/>
    </row>
    <row r="23" spans="1:37" ht="18.75" customHeight="1" thickBot="1">
      <c r="D23" s="2"/>
      <c r="T23" s="123"/>
      <c r="U23" s="123"/>
      <c r="V23" s="123"/>
      <c r="AE23" s="67" t="s">
        <v>13</v>
      </c>
      <c r="AF23" s="68"/>
      <c r="AG23" s="100">
        <f>+AG22/12</f>
        <v>0</v>
      </c>
      <c r="AK23" s="124"/>
    </row>
    <row r="24" spans="1:37" ht="15.75" thickBot="1">
      <c r="D24" s="2"/>
      <c r="H24" s="65"/>
      <c r="I24" s="2"/>
      <c r="J24" s="2"/>
      <c r="K24" s="2"/>
      <c r="L24" s="2"/>
      <c r="M24" s="2"/>
      <c r="N24" s="2"/>
      <c r="O24" s="2"/>
      <c r="P24" s="2"/>
      <c r="U24" s="123"/>
      <c r="V24" s="123"/>
      <c r="AE24" s="67" t="s">
        <v>14</v>
      </c>
      <c r="AF24" s="68"/>
      <c r="AG24" s="100">
        <f>+AG23/4.345</f>
        <v>0</v>
      </c>
      <c r="AK24" s="124"/>
    </row>
    <row r="25" spans="1:37" ht="15">
      <c r="D25" s="2"/>
      <c r="AK25" s="124"/>
    </row>
    <row r="26" spans="1:37">
      <c r="AK26" s="124"/>
    </row>
    <row r="27" spans="1:37">
      <c r="AK27" s="124"/>
    </row>
    <row r="28" spans="1:37">
      <c r="AK28" s="124"/>
    </row>
  </sheetData>
  <sheetProtection algorithmName="SHA-512" hashValue="RJqibbx68nKKqIvjnl4bR1HcSq4bW/Z93Yrt7Bs+Tx0FF17qTaMjA9+lss5mJTRkQA13ye7/61s6Yp10KDFVPw==" saltValue="nB7ZKtdE73T9hCZSgOwNfQ==" spinCount="100000" sheet="1" selectLockedCells="1"/>
  <autoFilter ref="A3:AH25" xr:uid="{7666C63E-2FFB-4F6D-8D45-0D90AEAD5601}"/>
  <mergeCells count="1">
    <mergeCell ref="B2:C2"/>
  </mergeCells>
  <hyperlinks>
    <hyperlink ref="B2:C2" location="Inici!A1" display="Inici" xr:uid="{00000000-0004-0000-2B00-000000000000}"/>
    <hyperlink ref="D4" location="'1'!A1" display="'1'!A1" xr:uid="{00000000-0004-0000-2B00-000010000000}"/>
    <hyperlink ref="D5" location="'2'!A1" display="'2'!A1" xr:uid="{00000000-0004-0000-2B00-000011000000}"/>
    <hyperlink ref="D6" location="'3'!A1" display="'3'!A1" xr:uid="{00000000-0004-0000-2B00-000012000000}"/>
    <hyperlink ref="D7" location="'4'!A1" display="'4'!A1" xr:uid="{00000000-0004-0000-2B00-000013000000}"/>
    <hyperlink ref="D8" location="'5'!A1" display="'5'!A1" xr:uid="{00000000-0004-0000-2B00-000014000000}"/>
    <hyperlink ref="D9" location="'6'!A1" display="'6'!A1" xr:uid="{00000000-0004-0000-2B00-000015000000}"/>
    <hyperlink ref="D10" location="'7'!A1" display="'7'!A1" xr:uid="{00000000-0004-0000-2B00-000016000000}"/>
    <hyperlink ref="D17" location="'9'!A1" display="'9'!A1" xr:uid="{BB88A684-49FE-436D-B40A-37DFA1A15269}"/>
    <hyperlink ref="D11" location="'8'!A1" display="'8'!A1" xr:uid="{31164244-FD4C-4A90-9F97-01A7FB8D5859}"/>
    <hyperlink ref="D18" location="'10'!A1" display="'10'!A1" xr:uid="{1DBBCE63-78C6-4415-89E9-E6BF96816E9A}"/>
    <hyperlink ref="D12" location="'9'!A1" display="'9'!A1" xr:uid="{2EB1B196-7A88-4688-9AF8-ED520B48632D}"/>
    <hyperlink ref="D19" location="'15'!A1" display="'15'!A1" xr:uid="{4B06EB19-5E66-4E75-B405-582619635E7B}"/>
    <hyperlink ref="D14" location="'13'!A1" display="'13'!A1" xr:uid="{ADF06CE2-DBE7-4E3A-9063-109A7977D2EC}"/>
    <hyperlink ref="D15" location="'14'!A1" display="'14'!A1" xr:uid="{EE69ED49-C93A-4E52-87FB-3EFACF1A202B}"/>
    <hyperlink ref="D16" location="'15'!A1" display="'15'!A1" xr:uid="{9A9A4D90-BD84-4EBC-B8E2-39C0FC0774F5}"/>
    <hyperlink ref="D13" location="'10'!A1" display="'10'!A1" xr:uid="{08C2CD27-6E63-4913-95C4-19EEE755577C}"/>
  </hyperlinks>
  <printOptions horizontalCentered="1"/>
  <pageMargins left="0.24" right="0.12" top="0.5" bottom="0.48" header="0.31496062992125984" footer="0.31496062992125984"/>
  <pageSetup paperSize="9" scale="39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oja71"/>
  <dimension ref="B2:E40"/>
  <sheetViews>
    <sheetView workbookViewId="0">
      <selection activeCell="B51" sqref="B51"/>
    </sheetView>
  </sheetViews>
  <sheetFormatPr baseColWidth="10" defaultRowHeight="12.75"/>
  <cols>
    <col min="2" max="2" width="24.140625" bestFit="1" customWidth="1"/>
    <col min="3" max="3" width="53" bestFit="1" customWidth="1"/>
    <col min="4" max="4" width="13.5703125" bestFit="1" customWidth="1"/>
    <col min="5" max="5" width="10.85546875" bestFit="1" customWidth="1"/>
  </cols>
  <sheetData>
    <row r="2" spans="2:5">
      <c r="B2" s="381" t="s">
        <v>92</v>
      </c>
      <c r="C2" s="382"/>
      <c r="D2" s="382"/>
      <c r="E2" s="382"/>
    </row>
    <row r="3" spans="2:5" ht="13.5" thickBot="1">
      <c r="B3" s="168"/>
      <c r="C3" s="168"/>
      <c r="D3" s="168"/>
      <c r="E3" s="168"/>
    </row>
    <row r="4" spans="2:5">
      <c r="B4" s="169" t="s">
        <v>25</v>
      </c>
      <c r="C4" s="170" t="s">
        <v>93</v>
      </c>
      <c r="D4" s="170" t="s">
        <v>94</v>
      </c>
      <c r="E4" s="171" t="s">
        <v>95</v>
      </c>
    </row>
    <row r="5" spans="2:5" ht="15">
      <c r="B5" s="172"/>
      <c r="C5" s="173">
        <v>1</v>
      </c>
      <c r="D5" s="174"/>
      <c r="E5" s="175"/>
    </row>
    <row r="6" spans="2:5" ht="15">
      <c r="B6" s="176" t="s">
        <v>96</v>
      </c>
      <c r="C6" s="173">
        <v>2</v>
      </c>
      <c r="D6" s="177">
        <f>+D11*6</f>
        <v>182.5</v>
      </c>
      <c r="E6" s="178">
        <f>+E11*6</f>
        <v>2190</v>
      </c>
    </row>
    <row r="7" spans="2:5" ht="15">
      <c r="B7" s="179" t="s">
        <v>97</v>
      </c>
      <c r="C7" s="173">
        <v>3</v>
      </c>
      <c r="D7" s="177">
        <f>+D11*5</f>
        <v>152.08333333333334</v>
      </c>
      <c r="E7" s="178">
        <f>+E11*5</f>
        <v>1825</v>
      </c>
    </row>
    <row r="8" spans="2:5" ht="15">
      <c r="B8" s="179" t="s">
        <v>98</v>
      </c>
      <c r="C8" s="173">
        <v>4</v>
      </c>
      <c r="D8" s="177">
        <f>+D11*4</f>
        <v>121.66666666666667</v>
      </c>
      <c r="E8" s="178">
        <f>+E11*4</f>
        <v>1460</v>
      </c>
    </row>
    <row r="9" spans="2:5" ht="15">
      <c r="B9" s="179" t="s">
        <v>99</v>
      </c>
      <c r="C9" s="173">
        <v>5</v>
      </c>
      <c r="D9" s="177">
        <f>365/12*3</f>
        <v>91.25</v>
      </c>
      <c r="E9" s="178">
        <f>+E11*3</f>
        <v>1095</v>
      </c>
    </row>
    <row r="10" spans="2:5" ht="15">
      <c r="B10" s="179" t="s">
        <v>100</v>
      </c>
      <c r="C10" s="173">
        <v>6</v>
      </c>
      <c r="D10" s="177">
        <f>365/12*2</f>
        <v>60.833333333333336</v>
      </c>
      <c r="E10" s="178">
        <f>+E11*2</f>
        <v>730</v>
      </c>
    </row>
    <row r="11" spans="2:5" ht="15">
      <c r="B11" s="179" t="s">
        <v>101</v>
      </c>
      <c r="C11" s="173">
        <v>7</v>
      </c>
      <c r="D11" s="177">
        <f>365/12</f>
        <v>30.416666666666668</v>
      </c>
      <c r="E11" s="178">
        <v>365</v>
      </c>
    </row>
    <row r="12" spans="2:5" ht="15">
      <c r="B12" s="179" t="s">
        <v>102</v>
      </c>
      <c r="C12" s="173">
        <v>8</v>
      </c>
      <c r="D12" s="177">
        <f>+D17*6</f>
        <v>156.43</v>
      </c>
      <c r="E12" s="178">
        <f>+E17*6</f>
        <v>1794</v>
      </c>
    </row>
    <row r="13" spans="2:5" ht="15">
      <c r="B13" s="179" t="s">
        <v>103</v>
      </c>
      <c r="C13" s="173">
        <v>9</v>
      </c>
      <c r="D13" s="177">
        <f>+D17*5</f>
        <v>130.35833333333335</v>
      </c>
      <c r="E13" s="178">
        <f>+E17*5</f>
        <v>1495</v>
      </c>
    </row>
    <row r="14" spans="2:5" ht="15">
      <c r="B14" s="179" t="s">
        <v>104</v>
      </c>
      <c r="C14" s="173">
        <v>10</v>
      </c>
      <c r="D14" s="177">
        <f>+D17*4</f>
        <v>104.28666666666668</v>
      </c>
      <c r="E14" s="178">
        <f>+E17*4</f>
        <v>1196</v>
      </c>
    </row>
    <row r="15" spans="2:5" ht="15">
      <c r="B15" s="179" t="s">
        <v>105</v>
      </c>
      <c r="C15" s="173">
        <v>11</v>
      </c>
      <c r="D15" s="177">
        <f>312.86/12*3</f>
        <v>78.215000000000003</v>
      </c>
      <c r="E15" s="178">
        <f>+E17*3</f>
        <v>897</v>
      </c>
    </row>
    <row r="16" spans="2:5" ht="15">
      <c r="B16" s="179" t="s">
        <v>106</v>
      </c>
      <c r="C16" s="173">
        <v>12</v>
      </c>
      <c r="D16" s="177">
        <f>312.86/12*2</f>
        <v>52.143333333333338</v>
      </c>
      <c r="E16" s="178">
        <f>+E17*2</f>
        <v>598</v>
      </c>
    </row>
    <row r="17" spans="2:5" ht="15">
      <c r="B17" s="179" t="s">
        <v>107</v>
      </c>
      <c r="C17" s="173">
        <v>13</v>
      </c>
      <c r="D17" s="177">
        <f>312.86/12</f>
        <v>26.071666666666669</v>
      </c>
      <c r="E17" s="178">
        <v>299</v>
      </c>
    </row>
    <row r="18" spans="2:5" ht="15">
      <c r="B18" s="179" t="s">
        <v>108</v>
      </c>
      <c r="C18" s="173">
        <v>14</v>
      </c>
      <c r="D18" s="177">
        <f>+D23*6</f>
        <v>130.35499999999999</v>
      </c>
      <c r="E18" s="178">
        <f>+E23*6</f>
        <v>1482</v>
      </c>
    </row>
    <row r="19" spans="2:5" ht="15">
      <c r="B19" s="179" t="s">
        <v>109</v>
      </c>
      <c r="C19" s="173">
        <v>15</v>
      </c>
      <c r="D19" s="177">
        <f>+D23*5</f>
        <v>108.62916666666665</v>
      </c>
      <c r="E19" s="178">
        <f>+E23*5</f>
        <v>1235</v>
      </c>
    </row>
    <row r="20" spans="2:5" ht="15">
      <c r="B20" s="179" t="s">
        <v>110</v>
      </c>
      <c r="C20" s="173">
        <v>16</v>
      </c>
      <c r="D20" s="177">
        <f>+D23*4</f>
        <v>86.903333333333322</v>
      </c>
      <c r="E20" s="178">
        <f>+E23*4</f>
        <v>988</v>
      </c>
    </row>
    <row r="21" spans="2:5" ht="15">
      <c r="B21" s="179" t="s">
        <v>111</v>
      </c>
      <c r="C21" s="173">
        <v>17</v>
      </c>
      <c r="D21" s="177">
        <f>260.71/12*3</f>
        <v>65.177499999999995</v>
      </c>
      <c r="E21" s="178">
        <f>+E23*3</f>
        <v>741</v>
      </c>
    </row>
    <row r="22" spans="2:5" ht="15">
      <c r="B22" s="179" t="s">
        <v>112</v>
      </c>
      <c r="C22" s="173">
        <v>18</v>
      </c>
      <c r="D22" s="177">
        <f>260.71/12*2</f>
        <v>43.451666666666661</v>
      </c>
      <c r="E22" s="178">
        <f>+E23*2</f>
        <v>494</v>
      </c>
    </row>
    <row r="23" spans="2:5" ht="15">
      <c r="B23" s="179" t="s">
        <v>90</v>
      </c>
      <c r="C23" s="173">
        <v>19</v>
      </c>
      <c r="D23" s="177">
        <f>260.71/12</f>
        <v>21.72583333333333</v>
      </c>
      <c r="E23" s="178">
        <v>247</v>
      </c>
    </row>
    <row r="24" spans="2:5" ht="15">
      <c r="B24" s="179" t="s">
        <v>113</v>
      </c>
      <c r="C24" s="173">
        <v>20</v>
      </c>
      <c r="D24" s="177">
        <f>365/12/7*4</f>
        <v>17.380952380952383</v>
      </c>
      <c r="E24" s="178">
        <f>365/2</f>
        <v>182.5</v>
      </c>
    </row>
    <row r="25" spans="2:5" ht="15">
      <c r="B25" s="179" t="s">
        <v>114</v>
      </c>
      <c r="C25" s="173">
        <v>21</v>
      </c>
      <c r="D25" s="177">
        <f>365/12/7*3</f>
        <v>13.035714285714288</v>
      </c>
      <c r="E25" s="178">
        <f>52.14*3</f>
        <v>156.42000000000002</v>
      </c>
    </row>
    <row r="26" spans="2:5" ht="15">
      <c r="B26" s="179" t="s">
        <v>115</v>
      </c>
      <c r="C26" s="173">
        <v>22</v>
      </c>
      <c r="D26" s="177">
        <f>365/12/7*2</f>
        <v>8.6904761904761916</v>
      </c>
      <c r="E26" s="178">
        <f>52.14*2</f>
        <v>104.28</v>
      </c>
    </row>
    <row r="27" spans="2:5" ht="15">
      <c r="B27" s="179" t="s">
        <v>116</v>
      </c>
      <c r="C27" s="173">
        <v>23</v>
      </c>
      <c r="D27" s="177">
        <v>10.833333333333334</v>
      </c>
      <c r="E27" s="178">
        <f>247/2</f>
        <v>123.5</v>
      </c>
    </row>
    <row r="28" spans="2:5" ht="15">
      <c r="B28" s="179" t="s">
        <v>117</v>
      </c>
      <c r="C28" s="173">
        <v>24</v>
      </c>
      <c r="D28" s="177">
        <v>12.45</v>
      </c>
      <c r="E28" s="178">
        <f>299/2</f>
        <v>149.5</v>
      </c>
    </row>
    <row r="29" spans="2:5" ht="15">
      <c r="B29" s="179" t="s">
        <v>118</v>
      </c>
      <c r="C29" s="173">
        <v>25</v>
      </c>
      <c r="D29" s="177">
        <v>15.2</v>
      </c>
      <c r="E29" s="178">
        <f>365/2</f>
        <v>182.5</v>
      </c>
    </row>
    <row r="30" spans="2:5" ht="15">
      <c r="B30" s="179" t="s">
        <v>91</v>
      </c>
      <c r="C30" s="173">
        <v>26</v>
      </c>
      <c r="D30" s="177">
        <f>365/12/7</f>
        <v>4.3452380952380958</v>
      </c>
      <c r="E30" s="178">
        <v>52.14</v>
      </c>
    </row>
    <row r="31" spans="2:5" ht="15">
      <c r="B31" s="179" t="s">
        <v>119</v>
      </c>
      <c r="C31" s="173">
        <v>27</v>
      </c>
      <c r="D31" s="177">
        <f>365/12/7/2</f>
        <v>2.1726190476190479</v>
      </c>
      <c r="E31" s="178">
        <v>26.07</v>
      </c>
    </row>
    <row r="32" spans="2:5" ht="15">
      <c r="B32" s="179" t="s">
        <v>120</v>
      </c>
      <c r="C32" s="173">
        <v>28</v>
      </c>
      <c r="D32" s="177">
        <v>2</v>
      </c>
      <c r="E32" s="178">
        <v>24</v>
      </c>
    </row>
    <row r="33" spans="2:5" ht="15">
      <c r="B33" s="179" t="s">
        <v>16</v>
      </c>
      <c r="C33" s="173">
        <v>29</v>
      </c>
      <c r="D33" s="177">
        <v>1</v>
      </c>
      <c r="E33" s="178">
        <v>12</v>
      </c>
    </row>
    <row r="34" spans="2:5" ht="15">
      <c r="B34" s="179" t="s">
        <v>121</v>
      </c>
      <c r="C34" s="173">
        <v>30</v>
      </c>
      <c r="D34" s="177">
        <v>0.83</v>
      </c>
      <c r="E34" s="178">
        <v>10</v>
      </c>
    </row>
    <row r="35" spans="2:5" ht="15">
      <c r="B35" s="179" t="s">
        <v>122</v>
      </c>
      <c r="C35" s="173">
        <v>31</v>
      </c>
      <c r="D35" s="177">
        <v>0.5</v>
      </c>
      <c r="E35" s="178">
        <v>6</v>
      </c>
    </row>
    <row r="36" spans="2:5" ht="15">
      <c r="B36" s="179" t="s">
        <v>123</v>
      </c>
      <c r="C36" s="173">
        <v>32</v>
      </c>
      <c r="D36" s="177">
        <v>0.42</v>
      </c>
      <c r="E36" s="178">
        <v>5</v>
      </c>
    </row>
    <row r="37" spans="2:5" ht="15">
      <c r="B37" s="179" t="s">
        <v>17</v>
      </c>
      <c r="C37" s="173">
        <v>33</v>
      </c>
      <c r="D37" s="177">
        <v>0.33333333333333331</v>
      </c>
      <c r="E37" s="178">
        <v>4</v>
      </c>
    </row>
    <row r="38" spans="2:5" ht="15">
      <c r="B38" s="179" t="s">
        <v>124</v>
      </c>
      <c r="C38" s="173">
        <v>34</v>
      </c>
      <c r="D38" s="177">
        <v>0.25</v>
      </c>
      <c r="E38" s="178">
        <v>3</v>
      </c>
    </row>
    <row r="39" spans="2:5" ht="15">
      <c r="B39" s="179" t="s">
        <v>18</v>
      </c>
      <c r="C39" s="173">
        <v>35</v>
      </c>
      <c r="D39" s="177">
        <v>0.16666666666666666</v>
      </c>
      <c r="E39" s="178">
        <v>2</v>
      </c>
    </row>
    <row r="40" spans="2:5" ht="15.75" thickBot="1">
      <c r="B40" s="180" t="s">
        <v>19</v>
      </c>
      <c r="C40" s="181">
        <v>36</v>
      </c>
      <c r="D40" s="182">
        <v>8.3333333333333329E-2</v>
      </c>
      <c r="E40" s="183">
        <v>1</v>
      </c>
    </row>
  </sheetData>
  <mergeCells count="1">
    <mergeCell ref="B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pageSetUpPr fitToPage="1"/>
  </sheetPr>
  <dimension ref="A1:J24"/>
  <sheetViews>
    <sheetView showGridLines="0" zoomScaleNormal="100" workbookViewId="0">
      <pane ySplit="2" topLeftCell="A3" activePane="bottomLeft" state="frozen"/>
      <selection pane="bottomLeft" activeCell="B4" sqref="B4"/>
    </sheetView>
  </sheetViews>
  <sheetFormatPr baseColWidth="10" defaultColWidth="11.42578125" defaultRowHeight="15"/>
  <cols>
    <col min="1" max="1" width="7.42578125" style="2" bestFit="1" customWidth="1"/>
    <col min="2" max="2" width="40" style="2" customWidth="1"/>
    <col min="3" max="3" width="7.140625" style="2" customWidth="1"/>
    <col min="4" max="4" width="37.5703125" style="2" customWidth="1"/>
    <col min="5" max="5" width="6.42578125" style="2" customWidth="1"/>
    <col min="6" max="6" width="38.85546875" style="2" customWidth="1"/>
    <col min="7" max="7" width="6.5703125" style="2" customWidth="1"/>
    <col min="8" max="8" width="39" style="2" customWidth="1"/>
    <col min="9" max="9" width="5.140625" style="2" customWidth="1"/>
    <col min="10" max="10" width="32.5703125" style="2" customWidth="1"/>
    <col min="11" max="11" width="11.42578125" style="2"/>
    <col min="12" max="12" width="27.140625" style="2" bestFit="1" customWidth="1"/>
    <col min="13" max="16384" width="11.42578125" style="2"/>
  </cols>
  <sheetData>
    <row r="1" spans="1:10" ht="32.25" customHeight="1">
      <c r="A1" s="302" t="s">
        <v>489</v>
      </c>
      <c r="B1" s="303"/>
      <c r="C1" s="303"/>
      <c r="D1" s="303"/>
      <c r="E1" s="303"/>
      <c r="F1" s="303"/>
      <c r="G1" s="303"/>
      <c r="H1" s="303"/>
      <c r="I1" s="303"/>
      <c r="J1" s="75"/>
    </row>
    <row r="2" spans="1:10" ht="133.15" customHeight="1">
      <c r="A2"/>
      <c r="B2"/>
      <c r="C2" s="1"/>
      <c r="D2"/>
      <c r="E2"/>
      <c r="F2"/>
      <c r="G2" s="304"/>
      <c r="H2" s="304"/>
    </row>
    <row r="3" spans="1:10" s="76" customFormat="1" ht="33.6" customHeight="1">
      <c r="A3" s="306"/>
      <c r="B3" s="306"/>
      <c r="C3" s="306"/>
      <c r="D3" s="306"/>
      <c r="E3" s="306"/>
      <c r="F3" s="306"/>
      <c r="G3" s="306"/>
      <c r="H3" s="306"/>
    </row>
    <row r="4" spans="1:10" s="76" customFormat="1" ht="25.15" customHeight="1" thickBot="1">
      <c r="A4" s="277">
        <f>+'Resumen Estudio'!A4</f>
        <v>1</v>
      </c>
      <c r="B4" s="116" t="str">
        <f>+'Resumen Estudio'!D4</f>
        <v>Pavelló Olímpic Municipal</v>
      </c>
      <c r="C4" s="277">
        <f>+'Resumen Estudio'!A5</f>
        <v>2</v>
      </c>
      <c r="D4" s="116" t="str">
        <f>+'Resumen Estudio'!D5</f>
        <v>Polilleuger Alberich i Casas</v>
      </c>
      <c r="E4" s="277">
        <f>+'Resumen Estudio'!A6</f>
        <v>3</v>
      </c>
      <c r="F4" s="116" t="str">
        <f>+'Resumen Estudio'!D6</f>
        <v>Polilleuger Ciutat de Reus</v>
      </c>
      <c r="G4" s="277">
        <f>+'Resumen Estudio'!A7</f>
        <v>4</v>
      </c>
      <c r="H4" s="116" t="str">
        <f>+'Resumen Estudio'!D7</f>
        <v>Estadi Municipal</v>
      </c>
      <c r="J4" s="301" t="s">
        <v>89</v>
      </c>
    </row>
    <row r="5" spans="1:10" s="76" customFormat="1" ht="25.15" customHeight="1" thickTop="1" thickBot="1">
      <c r="A5" s="277">
        <f>+'Resumen Estudio'!A8</f>
        <v>5</v>
      </c>
      <c r="B5" s="116" t="str">
        <f>+'Resumen Estudio'!D8</f>
        <v>Camp de Futbol La Pastoreta</v>
      </c>
      <c r="C5" s="277">
        <f>+'Resumen Estudio'!A9</f>
        <v>6</v>
      </c>
      <c r="D5" s="116" t="str">
        <f>+'Resumen Estudio'!D9</f>
        <v>Camp de Futbol Mas Iglesias</v>
      </c>
      <c r="E5" s="277">
        <f>+'Resumen Estudio'!A10</f>
        <v>7</v>
      </c>
      <c r="F5" s="116" t="str">
        <f>+'Resumen Estudio'!D10</f>
        <v>Camp de Futbol Reddis</v>
      </c>
      <c r="G5" s="277">
        <f>+'Resumen Estudio'!A11</f>
        <v>8</v>
      </c>
      <c r="H5" s="116" t="str">
        <f>+'Resumen Estudio'!D11</f>
        <v>Zona Esportiva Districte V</v>
      </c>
      <c r="J5" s="301"/>
    </row>
    <row r="6" spans="1:10" s="76" customFormat="1" ht="25.15" customHeight="1" thickTop="1" thickBot="1">
      <c r="A6" s="277">
        <f>+'Resumen Estudio'!A12</f>
        <v>9</v>
      </c>
      <c r="B6" s="116" t="str">
        <f>+'Resumen Estudio'!D12</f>
        <v xml:space="preserve">Piscines Municipals </v>
      </c>
      <c r="C6" s="277">
        <f>+'Resumen Estudio'!A13</f>
        <v>10</v>
      </c>
      <c r="D6" s="116" t="str">
        <f>+'Resumen Estudio'!D13</f>
        <v>Polilleuger Cèlia Artiga</v>
      </c>
      <c r="E6" s="277">
        <f>+'Resumen Estudio'!A14</f>
        <v>11</v>
      </c>
      <c r="F6" s="116" t="str">
        <f>+'Resumen Estudio'!D14</f>
        <v>Polilleuger Joan Rebull</v>
      </c>
      <c r="G6" s="78"/>
      <c r="H6" s="116"/>
    </row>
    <row r="7" spans="1:10" s="76" customFormat="1" ht="25.15" hidden="1" customHeight="1" thickTop="1" thickBot="1">
      <c r="A7" s="78">
        <v>21</v>
      </c>
      <c r="B7" s="116">
        <f>+'Resumen Estudio'!D15</f>
        <v>0</v>
      </c>
      <c r="C7" s="78">
        <v>22</v>
      </c>
      <c r="D7" s="116">
        <f>+'Resumen Estudio'!D16</f>
        <v>0</v>
      </c>
      <c r="E7" s="78">
        <v>23</v>
      </c>
      <c r="F7" s="116">
        <f>+'Resumen Estudio'!D17</f>
        <v>0</v>
      </c>
      <c r="G7" s="78">
        <v>24</v>
      </c>
      <c r="H7" s="116">
        <f>+'Resumen Estudio'!D18</f>
        <v>0</v>
      </c>
    </row>
    <row r="8" spans="1:10" s="76" customFormat="1" ht="25.15" hidden="1" customHeight="1" thickTop="1" thickBot="1">
      <c r="A8" s="78">
        <v>25</v>
      </c>
      <c r="B8" s="116">
        <f>+'Resumen Estudio'!D19</f>
        <v>0</v>
      </c>
      <c r="C8" s="78"/>
      <c r="D8" s="116"/>
      <c r="E8" s="78"/>
      <c r="F8" s="116"/>
      <c r="G8" s="78"/>
      <c r="H8" s="116"/>
    </row>
    <row r="9" spans="1:10" s="76" customFormat="1" ht="14.25" hidden="1" thickTop="1" thickBot="1">
      <c r="A9" s="78"/>
      <c r="B9" s="116"/>
      <c r="C9" s="78"/>
      <c r="D9" s="116"/>
      <c r="E9" s="78"/>
      <c r="F9" s="116"/>
      <c r="G9" s="78"/>
      <c r="H9" s="116"/>
    </row>
    <row r="10" spans="1:10" s="76" customFormat="1" ht="14.25" hidden="1" thickTop="1" thickBot="1">
      <c r="A10" s="78"/>
      <c r="B10" s="116"/>
      <c r="C10" s="78"/>
      <c r="D10" s="116"/>
      <c r="E10" s="78"/>
      <c r="F10" s="116"/>
      <c r="G10" s="78"/>
      <c r="H10" s="116"/>
    </row>
    <row r="11" spans="1:10" s="76" customFormat="1" ht="14.25" hidden="1" thickTop="1" thickBot="1">
      <c r="A11" s="78"/>
      <c r="B11" s="116"/>
      <c r="C11" s="78"/>
      <c r="D11" s="116"/>
      <c r="E11" s="78"/>
      <c r="F11" s="116"/>
      <c r="G11" s="78"/>
      <c r="H11" s="116"/>
    </row>
    <row r="12" spans="1:10" s="76" customFormat="1" ht="14.25" hidden="1" thickTop="1" thickBot="1">
      <c r="A12" s="78"/>
      <c r="B12" s="116"/>
      <c r="C12" s="78"/>
      <c r="D12" s="116"/>
      <c r="E12" s="78"/>
      <c r="F12" s="116"/>
      <c r="G12" s="78"/>
      <c r="H12" s="116"/>
    </row>
    <row r="13" spans="1:10" s="76" customFormat="1" ht="14.25" hidden="1" thickTop="1" thickBot="1">
      <c r="A13" s="78"/>
      <c r="B13" s="116"/>
      <c r="C13" s="78"/>
      <c r="D13" s="116"/>
      <c r="E13" s="78"/>
      <c r="F13" s="116"/>
      <c r="G13" s="78"/>
      <c r="H13" s="161"/>
    </row>
    <row r="14" spans="1:10" s="76" customFormat="1" ht="21.75" hidden="1" thickTop="1" thickBot="1">
      <c r="A14" s="78"/>
      <c r="B14" s="116"/>
      <c r="C14" s="78"/>
      <c r="D14" s="116"/>
      <c r="E14" s="78"/>
      <c r="F14" s="162"/>
      <c r="G14" s="163"/>
      <c r="H14" s="162"/>
    </row>
    <row r="15" spans="1:10" s="76" customFormat="1" ht="21" thickTop="1">
      <c r="A15" s="158"/>
      <c r="B15" s="158"/>
      <c r="C15" s="158"/>
      <c r="D15" s="158"/>
      <c r="E15" s="158"/>
      <c r="F15" s="158"/>
      <c r="G15" s="158"/>
      <c r="H15" s="158"/>
    </row>
    <row r="16" spans="1:10" s="76" customFormat="1" ht="23.25">
      <c r="A16" s="3"/>
      <c r="B16" s="3"/>
      <c r="C16" s="305" t="s">
        <v>15</v>
      </c>
      <c r="D16" s="305"/>
      <c r="E16" s="305"/>
      <c r="F16" s="305"/>
      <c r="G16" s="305"/>
      <c r="H16" s="3"/>
    </row>
    <row r="17" spans="1:10" s="76" customFormat="1" ht="40.9" customHeight="1">
      <c r="A17" s="3"/>
      <c r="B17" s="3"/>
      <c r="C17" s="299" t="s">
        <v>194</v>
      </c>
      <c r="D17" s="300"/>
      <c r="E17" s="300"/>
      <c r="F17" s="300"/>
      <c r="G17" s="300"/>
      <c r="H17" s="3"/>
      <c r="I17" s="77"/>
    </row>
    <row r="18" spans="1:10" s="76" customFormat="1">
      <c r="A18" s="3"/>
      <c r="B18" s="3"/>
      <c r="C18" s="298" t="s">
        <v>486</v>
      </c>
      <c r="D18" s="298"/>
      <c r="E18" s="298"/>
      <c r="F18" s="298"/>
      <c r="G18" s="298"/>
      <c r="I18" s="77"/>
    </row>
    <row r="19" spans="1:10" s="3" customFormat="1">
      <c r="B19" s="2"/>
      <c r="C19" s="2"/>
      <c r="D19" s="2"/>
      <c r="E19" s="2"/>
      <c r="F19" s="2"/>
      <c r="G19" s="2"/>
      <c r="H19" s="2"/>
      <c r="I19" s="74"/>
    </row>
    <row r="20" spans="1:10" s="3" customFormat="1">
      <c r="A20" s="2"/>
      <c r="B20" s="5"/>
      <c r="C20" s="2"/>
      <c r="D20" s="2"/>
      <c r="E20" s="2"/>
      <c r="F20" s="2"/>
      <c r="G20" s="2"/>
      <c r="H20" s="2"/>
      <c r="I20" s="74"/>
    </row>
    <row r="21" spans="1:10" s="3" customFormat="1">
      <c r="A21" s="2"/>
      <c r="B21" s="4"/>
      <c r="C21" s="4"/>
      <c r="D21" s="4"/>
      <c r="E21" s="4"/>
      <c r="F21" s="4"/>
      <c r="G21" s="4"/>
      <c r="H21" s="2"/>
      <c r="I21" s="74"/>
    </row>
    <row r="22" spans="1:10">
      <c r="D22" s="3"/>
      <c r="E22" s="6"/>
      <c r="F22" s="6"/>
      <c r="J22" s="3"/>
    </row>
    <row r="23" spans="1:10" ht="21.75" customHeight="1"/>
    <row r="24" spans="1:10" ht="15" customHeight="1"/>
  </sheetData>
  <sheetProtection algorithmName="SHA-512" hashValue="b4IlUAUqPIv3YKiOmf+NplevDf0MwnnvTA+zSwzt0dRL9HmEU2MGTOQtX8vSdZpebcpCSbNhDokdE43V1UtSUw==" saltValue="71HUHG487W9cfzJHBLEGxg==" spinCount="100000" sheet="1" selectLockedCells="1"/>
  <mergeCells count="7">
    <mergeCell ref="C18:G18"/>
    <mergeCell ref="C17:G17"/>
    <mergeCell ref="J4:J5"/>
    <mergeCell ref="A1:I1"/>
    <mergeCell ref="G2:H2"/>
    <mergeCell ref="C16:G16"/>
    <mergeCell ref="A3:H3"/>
  </mergeCells>
  <hyperlinks>
    <hyperlink ref="C16" location="RESUM!A1" display="Resum" xr:uid="{00000000-0004-0000-0100-000000000000}"/>
    <hyperlink ref="C16:E16" location="'Resum Estudi'!A1" display="Resum" xr:uid="{00000000-0004-0000-0100-000001000000}"/>
    <hyperlink ref="H4" location="'4'!A1" display="'4'!A1" xr:uid="{00000000-0004-0000-0100-000002000000}"/>
    <hyperlink ref="D5" location="'6'!A1" display="'6'!A1" xr:uid="{00000000-0004-0000-0100-000003000000}"/>
    <hyperlink ref="B4" location="'1'!A1" display="'1'!A1" xr:uid="{00000000-0004-0000-0100-00000A000000}"/>
    <hyperlink ref="C16:G16" location="'Resumen Estudio'!A1" display="Resum" xr:uid="{00000000-0004-0000-0100-00000B000000}"/>
    <hyperlink ref="D4" location="'2'!A1" display="'2'!A1" xr:uid="{00000000-0004-0000-0100-00000D000000}"/>
    <hyperlink ref="B6" location="'9'!A1" display="'9'!A1" xr:uid="{00000000-0004-0000-0100-000011000000}"/>
    <hyperlink ref="H7" location="'24'!A1" display="'24'!A1" xr:uid="{00000000-0004-0000-0100-000012000000}"/>
    <hyperlink ref="B7" location="'21'!A1" display="'21'!A1" xr:uid="{00000000-0004-0000-0100-000013000000}"/>
    <hyperlink ref="D7" location="'22'!A1" display="'22'!A1" xr:uid="{00000000-0004-0000-0100-000014000000}"/>
    <hyperlink ref="B5" location="'5'!A1" display="'5'!A1" xr:uid="{00000000-0004-0000-0100-000016000000}"/>
    <hyperlink ref="F5" location="'7'!A1" display="'7'!A1" xr:uid="{00000000-0004-0000-0100-000017000000}"/>
    <hyperlink ref="F4" location="'3'!A1" display="'3'!A1" xr:uid="{00000000-0004-0000-0100-00001A000000}"/>
    <hyperlink ref="J4:J5" location="Instruccións!A1" display="Instruccions Annex 4" xr:uid="{23BA51DE-E6AD-44BC-904C-04F9B7E6A453}"/>
    <hyperlink ref="B8" location="'25'!A1" display="'25'!A1" xr:uid="{AFB8F701-BBC4-4E3F-AB42-4626BA954298}"/>
    <hyperlink ref="F7" location="'24'!A1" display="'24'!A1" xr:uid="{CBE0630B-469D-4C28-998C-5F16DE98B356}"/>
    <hyperlink ref="D6" location="'10'!A1" display="'10'!A1" xr:uid="{A8518255-F6D9-4AB0-9361-0DDD55E36B1A}"/>
    <hyperlink ref="H5" location="'8'!A1" display="'8'!A1" xr:uid="{AB311933-A363-4AD2-8931-992D49AD816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6" filterMode="1">
    <pageSetUpPr fitToPage="1"/>
  </sheetPr>
  <dimension ref="A1:BD189"/>
  <sheetViews>
    <sheetView tabSelected="1" zoomScale="120" zoomScaleNormal="120" workbookViewId="0">
      <pane xSplit="6" ySplit="7" topLeftCell="G103" activePane="bottomRight" state="frozen"/>
      <selection activeCell="H130" sqref="H130"/>
      <selection pane="topRight" activeCell="H130" sqref="H130"/>
      <selection pane="bottomLeft" activeCell="H130" sqref="H130"/>
      <selection pane="bottomRight" activeCell="G103" sqref="G103"/>
    </sheetView>
  </sheetViews>
  <sheetFormatPr baseColWidth="10" defaultColWidth="11.42578125" defaultRowHeight="15"/>
  <cols>
    <col min="1" max="1" width="2.85546875" style="2" customWidth="1"/>
    <col min="2" max="2" width="27.28515625" style="2" customWidth="1"/>
    <col min="3" max="3" width="11.5703125" style="2" bestFit="1" customWidth="1"/>
    <col min="4" max="4" width="35.28515625" style="2" bestFit="1" customWidth="1"/>
    <col min="5" max="5" width="12.7109375" style="2" customWidth="1"/>
    <col min="6" max="6" width="10.42578125" style="2" bestFit="1" customWidth="1"/>
    <col min="7" max="7" width="11.28515625" style="2" customWidth="1"/>
    <col min="8" max="8" width="15.42578125" style="2" bestFit="1" customWidth="1"/>
    <col min="9" max="9" width="5.28515625" style="2" hidden="1" customWidth="1"/>
    <col min="10" max="10" width="4.28515625" style="2" hidden="1" customWidth="1"/>
    <col min="11" max="11" width="6.5703125" style="2" bestFit="1" customWidth="1"/>
    <col min="12" max="12" width="6.85546875" style="2" customWidth="1"/>
    <col min="13" max="16" width="8.42578125" style="2" customWidth="1"/>
    <col min="17" max="17" width="5" style="2" bestFit="1" customWidth="1"/>
    <col min="18" max="18" width="8.42578125" style="2" customWidth="1"/>
    <col min="19" max="19" width="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425781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8.140625" style="2" bestFit="1" customWidth="1"/>
    <col min="34" max="34" width="8.5703125" style="2" bestFit="1" customWidth="1"/>
    <col min="35" max="35" width="5.5703125" style="2" bestFit="1" customWidth="1"/>
    <col min="36" max="36" width="10.28515625" style="2" bestFit="1" customWidth="1"/>
    <col min="37" max="37" width="8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9.140625" style="2" bestFit="1" customWidth="1"/>
    <col min="42" max="42" width="5.28515625" style="2" bestFit="1" customWidth="1"/>
    <col min="43" max="43" width="9.5703125" style="2" bestFit="1" customWidth="1"/>
    <col min="44" max="44" width="8" style="2" bestFit="1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+Dades!B1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Estudio'!D4</f>
        <v>Pavelló Olímpic Municipal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">
        <v>81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8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">
        <v>42</v>
      </c>
      <c r="AH3" s="308"/>
      <c r="AI3" s="308"/>
      <c r="AJ3" s="308"/>
      <c r="AK3" s="308" t="s">
        <v>43</v>
      </c>
      <c r="AL3" s="308"/>
      <c r="AM3" s="308"/>
      <c r="AN3" s="308"/>
      <c r="AO3" s="308" t="s">
        <v>44</v>
      </c>
      <c r="AP3" s="308"/>
      <c r="AQ3" s="308"/>
      <c r="AR3" s="308" t="s">
        <v>46</v>
      </c>
      <c r="AS3" s="308"/>
      <c r="AT3" s="308"/>
      <c r="AU3" s="308" t="s">
        <v>487</v>
      </c>
      <c r="AV3" s="308"/>
      <c r="AW3" s="308"/>
      <c r="AX3" s="308" t="s">
        <v>48</v>
      </c>
      <c r="AY3" s="308"/>
      <c r="AZ3" s="308"/>
      <c r="BA3" s="316" t="s">
        <v>86</v>
      </c>
      <c r="BB3" s="316"/>
      <c r="BC3" s="316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+L180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159">
        <f>+Dades!G5</f>
        <v>11.75</v>
      </c>
      <c r="Y4" s="312"/>
      <c r="Z4" s="313"/>
      <c r="AA4" s="313"/>
      <c r="AB4" s="313"/>
      <c r="AC4" s="313"/>
      <c r="AD4" s="313"/>
      <c r="AE4" s="313"/>
      <c r="AF4" s="314"/>
      <c r="AG4" s="315"/>
      <c r="AH4" s="315"/>
      <c r="AI4" s="317">
        <v>12</v>
      </c>
      <c r="AJ4" s="318"/>
      <c r="AK4" s="315"/>
      <c r="AL4" s="315"/>
      <c r="AM4" s="317">
        <v>4</v>
      </c>
      <c r="AN4" s="318"/>
      <c r="AO4" s="315" t="s">
        <v>6</v>
      </c>
      <c r="AP4" s="317">
        <v>1</v>
      </c>
      <c r="AQ4" s="318"/>
      <c r="AR4" s="315" t="s">
        <v>6</v>
      </c>
      <c r="AS4" s="317">
        <v>1</v>
      </c>
      <c r="AT4" s="318"/>
      <c r="AU4" s="315" t="s">
        <v>6</v>
      </c>
      <c r="AV4" s="317">
        <v>1</v>
      </c>
      <c r="AW4" s="318"/>
      <c r="AX4" s="315" t="s">
        <v>6</v>
      </c>
      <c r="AY4" s="317">
        <v>1</v>
      </c>
      <c r="AZ4" s="318"/>
      <c r="BA4" s="315" t="s">
        <v>6</v>
      </c>
      <c r="BB4" s="317">
        <v>1</v>
      </c>
      <c r="BC4" s="318"/>
      <c r="BD4" s="328">
        <f>BD180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1" t="s">
        <v>22</v>
      </c>
      <c r="C6" s="141" t="s">
        <v>8</v>
      </c>
      <c r="D6" s="141" t="s">
        <v>5</v>
      </c>
      <c r="E6" s="141" t="s">
        <v>23</v>
      </c>
      <c r="F6" s="141" t="s">
        <v>9</v>
      </c>
      <c r="G6" s="141" t="s">
        <v>24</v>
      </c>
      <c r="H6" s="141" t="s">
        <v>25</v>
      </c>
      <c r="I6" s="117"/>
      <c r="J6" s="117"/>
      <c r="K6" s="141" t="s">
        <v>26</v>
      </c>
      <c r="L6" s="141" t="s">
        <v>27</v>
      </c>
      <c r="M6" s="141" t="s">
        <v>28</v>
      </c>
      <c r="N6" s="141" t="s">
        <v>29</v>
      </c>
      <c r="O6" s="141" t="s">
        <v>30</v>
      </c>
      <c r="P6" s="141" t="s">
        <v>31</v>
      </c>
      <c r="Q6" s="141"/>
      <c r="R6" s="141" t="s">
        <v>37</v>
      </c>
      <c r="S6" s="141"/>
      <c r="T6" s="141" t="s">
        <v>38</v>
      </c>
      <c r="U6" s="141" t="s">
        <v>32</v>
      </c>
      <c r="V6" s="141" t="s">
        <v>33</v>
      </c>
      <c r="W6" s="141" t="s">
        <v>52</v>
      </c>
      <c r="X6" s="141" t="s">
        <v>34</v>
      </c>
      <c r="Y6" s="141" t="s">
        <v>10</v>
      </c>
      <c r="Z6" s="141" t="s">
        <v>35</v>
      </c>
      <c r="AA6" s="334" t="s">
        <v>36</v>
      </c>
      <c r="AB6" s="335"/>
      <c r="AC6" s="309" t="s">
        <v>39</v>
      </c>
      <c r="AD6" s="310"/>
      <c r="AE6" s="309" t="s">
        <v>40</v>
      </c>
      <c r="AF6" s="311"/>
      <c r="AG6" s="25" t="s">
        <v>127</v>
      </c>
      <c r="AH6" s="25" t="s">
        <v>6</v>
      </c>
      <c r="AI6" s="26" t="s">
        <v>11</v>
      </c>
      <c r="AJ6" s="27" t="s">
        <v>45</v>
      </c>
      <c r="AK6" s="25" t="s">
        <v>127</v>
      </c>
      <c r="AL6" s="25" t="s">
        <v>6</v>
      </c>
      <c r="AM6" s="26" t="s">
        <v>11</v>
      </c>
      <c r="AN6" s="27" t="s">
        <v>45</v>
      </c>
      <c r="AO6" s="25" t="s">
        <v>127</v>
      </c>
      <c r="AP6" s="26" t="s">
        <v>11</v>
      </c>
      <c r="AQ6" s="27" t="s">
        <v>45</v>
      </c>
      <c r="AR6" s="25" t="s">
        <v>127</v>
      </c>
      <c r="AS6" s="26" t="s">
        <v>11</v>
      </c>
      <c r="AT6" s="27" t="s">
        <v>45</v>
      </c>
      <c r="AU6" s="25" t="s">
        <v>127</v>
      </c>
      <c r="AV6" s="26" t="s">
        <v>11</v>
      </c>
      <c r="AW6" s="27" t="s">
        <v>45</v>
      </c>
      <c r="AX6" s="25" t="s">
        <v>127</v>
      </c>
      <c r="AY6" s="26" t="s">
        <v>11</v>
      </c>
      <c r="AZ6" s="27" t="s">
        <v>45</v>
      </c>
      <c r="BA6" s="25" t="s">
        <v>127</v>
      </c>
      <c r="BB6" s="26" t="s">
        <v>11</v>
      </c>
      <c r="BC6" s="27" t="s">
        <v>45</v>
      </c>
      <c r="BD6" s="28" t="s">
        <v>4</v>
      </c>
    </row>
    <row r="7" spans="1:56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 ht="13.9" customHeight="1">
      <c r="A8" s="32"/>
      <c r="B8" s="279" t="s">
        <v>301</v>
      </c>
      <c r="C8" s="286" t="s">
        <v>195</v>
      </c>
      <c r="D8" s="281" t="s">
        <v>197</v>
      </c>
      <c r="E8" s="294" t="s">
        <v>170</v>
      </c>
      <c r="F8" s="36">
        <v>40</v>
      </c>
      <c r="G8" s="72"/>
      <c r="H8" s="71" t="s">
        <v>90</v>
      </c>
      <c r="I8" s="73">
        <f>IF(H8=Tablas!$B$5,Tablas!$C$5,VLOOKUP(H8,Tablas!$B$5:$D$40,2,FALSE))</f>
        <v>19</v>
      </c>
      <c r="J8" s="70">
        <f>IF(I8=0,"",VLOOKUP(I8,Tablas!$C$5:$D$40,2,FALSE))</f>
        <v>21.72583333333333</v>
      </c>
      <c r="K8" s="37" t="str">
        <f t="shared" ref="K8:K138" si="1">IF(G8=0,"0",F8/G8)</f>
        <v>0</v>
      </c>
      <c r="L8" s="38">
        <f t="shared" ref="L8:L39" si="2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M8" s="38">
        <f t="shared" ref="M8:M39" si="3"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N8" s="38">
        <f t="shared" ref="N8:N39" si="4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O8" s="38">
        <f t="shared" ref="O8:O39" si="5"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P8" s="38">
        <f t="shared" ref="P8:P39" si="6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Q8" s="39">
        <v>1</v>
      </c>
      <c r="R8" s="40">
        <f t="shared" ref="R8:R39" si="7">(IF($Y8=6,$K8,)+IF($Y8=7,$K8,)+IF($Y8=12,$K8*2,)+IF($Y8=18,$K8*3,)+IF($Y8=28,$K8*4,0)+IF($Y8=21,$K8*3,)+IF($Y8=42,$K8*6,0)+IF($Y8=14,$K8*2,))*Q8</f>
        <v>0</v>
      </c>
      <c r="S8" s="39">
        <v>0.75</v>
      </c>
      <c r="T8" s="41">
        <f t="shared" ref="T8:T39" si="8">(IF($Y8=7,$K8,)+IF($Y8=21,$K8*3,)+IF($Y8=42,$K8*6,0)+IF($Y8=28,$K8*4,0)+IF($Y8=14,$K8*2,))*S8</f>
        <v>0</v>
      </c>
      <c r="U8" s="42">
        <f t="shared" ref="U8:U138" si="9">SUM(+L8+M8+N8+O8+P8+R8+T8)</f>
        <v>0</v>
      </c>
      <c r="V8" s="43">
        <f t="shared" ref="V8:V138" si="10">+U8*4.345</f>
        <v>0</v>
      </c>
      <c r="W8" s="190">
        <v>11.75</v>
      </c>
      <c r="X8" s="44">
        <f t="shared" ref="X8:X138" si="11">IF(V8="","",W8*V8)</f>
        <v>0</v>
      </c>
      <c r="Y8" s="45">
        <f t="shared" ref="Y8:Y39" si="12">ROUND(J8/4.3452380952381,1)</f>
        <v>5</v>
      </c>
      <c r="Z8" s="46" t="s">
        <v>0</v>
      </c>
      <c r="AA8" s="39">
        <v>1</v>
      </c>
      <c r="AB8" s="47">
        <f t="shared" ref="AB8:AB39" si="13">+IF($Z8="M",$U8,IF($Z8="MT",$U8/2,IF(Z8="MN",$U8/2,IF($Z8="MTN",$U8/3,0))))*AA8</f>
        <v>0</v>
      </c>
      <c r="AC8" s="39">
        <v>1</v>
      </c>
      <c r="AD8" s="47">
        <f t="shared" ref="AD8:AD39" si="14">+IF($Z8="T",$U8,IF($Z8="MT",$U8/2,IF($Z8="TN",$U8/2,IF($Z8="MTN",$U8/3,0))))*AC8</f>
        <v>0</v>
      </c>
      <c r="AE8" s="39">
        <v>1</v>
      </c>
      <c r="AF8" s="47">
        <f t="shared" ref="AF8:AF39" si="15">+IF($Z8="N",$U8,IF($Z8="MN",$U8/2,IF($Z8="TN",$U8/2,IF($Z8="MTN",$U8/3,0))))*AE8</f>
        <v>0</v>
      </c>
      <c r="AG8" s="184"/>
      <c r="AH8" s="282">
        <f>+$AI$4</f>
        <v>12</v>
      </c>
      <c r="AI8" s="49">
        <f t="shared" ref="AI8:AI138" si="16">IF(AJ$4=0,0,(AG8/AJ$4))</f>
        <v>0</v>
      </c>
      <c r="AJ8" s="50">
        <f t="shared" ref="AJ8:AJ138" si="17">IF(AJ$4=0,0,(AI8*AI$4/12))</f>
        <v>0</v>
      </c>
      <c r="AK8" s="184">
        <v>400</v>
      </c>
      <c r="AL8" s="191">
        <f t="shared" ref="AL8:AL155" si="18">+$AM$4</f>
        <v>4</v>
      </c>
      <c r="AM8" s="49">
        <f t="shared" ref="AM8:AM138" si="19">IF(AN$4=0,0,(AK8/AN$4))</f>
        <v>0</v>
      </c>
      <c r="AN8" s="50">
        <f t="shared" ref="AN8:AN138" si="20">IF(AN$4=0,0,(AM8*AM$4/12))</f>
        <v>0</v>
      </c>
      <c r="AO8" s="184">
        <v>40</v>
      </c>
      <c r="AP8" s="49">
        <f t="shared" ref="AP8:AP138" si="21">IF(AQ$4=0,0,(AO8/AQ$4))</f>
        <v>0</v>
      </c>
      <c r="AQ8" s="50">
        <f t="shared" ref="AQ8:AQ138" si="22">IF(AQ$4=0,0,(AP8*AP$4/12))</f>
        <v>0</v>
      </c>
      <c r="AR8" s="184"/>
      <c r="AS8" s="49">
        <f t="shared" ref="AS8:AS138" si="23">IF(AT$4=0,0,(AR8/AT$4))</f>
        <v>0</v>
      </c>
      <c r="AT8" s="50">
        <f t="shared" ref="AT8:AT138" si="24">IF(AT$4=0,0,(AS8*AS$4/12))</f>
        <v>0</v>
      </c>
      <c r="AU8" s="184">
        <v>2200</v>
      </c>
      <c r="AV8" s="49">
        <f t="shared" ref="AV8:AV138" si="25">IF(AW$4=0,0,(AU8/AW$4))</f>
        <v>0</v>
      </c>
      <c r="AW8" s="50">
        <f t="shared" ref="AW8:AW138" si="26">IF(AW$4=0,0,(AV8*AV$4/12))</f>
        <v>0</v>
      </c>
      <c r="AX8" s="184">
        <v>40</v>
      </c>
      <c r="AY8" s="49">
        <f t="shared" ref="AY8:AY138" si="27">IF(AZ$4=0,0,(AX8/AZ$4))</f>
        <v>0</v>
      </c>
      <c r="AZ8" s="50">
        <f t="shared" ref="AZ8:AZ138" si="28">IF(AZ$4=0,0,(AY8*AY$4/12))</f>
        <v>0</v>
      </c>
      <c r="BA8" s="62"/>
      <c r="BB8" s="49">
        <f t="shared" ref="BB8:BB138" si="29">IF(BC$4=0,0,(BA8/BC$4))</f>
        <v>0</v>
      </c>
      <c r="BC8" s="50">
        <f t="shared" ref="BC8:BC138" si="30">IF(BC$4=0,0,(BB8*BB$4/12))</f>
        <v>0</v>
      </c>
      <c r="BD8" s="51">
        <f t="shared" ref="BD8:BD138" si="31">+AJ8+AN8+AQ8+AT8+AW8+AZ8+BC8</f>
        <v>0</v>
      </c>
    </row>
    <row r="9" spans="1:56" ht="13.9" customHeight="1">
      <c r="A9" s="32"/>
      <c r="B9" s="279" t="s">
        <v>301</v>
      </c>
      <c r="C9" s="286" t="s">
        <v>195</v>
      </c>
      <c r="D9" s="281" t="s">
        <v>198</v>
      </c>
      <c r="E9" s="294" t="s">
        <v>170</v>
      </c>
      <c r="F9" s="36">
        <v>15</v>
      </c>
      <c r="G9" s="72"/>
      <c r="H9" s="71" t="s">
        <v>91</v>
      </c>
      <c r="I9" s="73">
        <f>IF(H9=Tablas!$B$5,Tablas!$C$5,VLOOKUP(H9,Tablas!$B$5:$D$40,2,FALSE))</f>
        <v>26</v>
      </c>
      <c r="J9" s="70">
        <f>IF(I9=0,"",VLOOKUP(I9,Tablas!$C$5:$D$40,2,FALSE))</f>
        <v>4.3452380952380958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0.75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v>10</v>
      </c>
      <c r="X9" s="44">
        <f t="shared" si="11"/>
        <v>0</v>
      </c>
      <c r="Y9" s="45">
        <f t="shared" si="12"/>
        <v>1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282">
        <f t="shared" ref="AH9:AH125" si="32">+$AI$4</f>
        <v>12</v>
      </c>
      <c r="AI9" s="49">
        <f t="shared" si="16"/>
        <v>0</v>
      </c>
      <c r="AJ9" s="50">
        <f t="shared" si="17"/>
        <v>0</v>
      </c>
      <c r="AK9" s="184"/>
      <c r="AL9" s="191">
        <f t="shared" si="18"/>
        <v>4</v>
      </c>
      <c r="AM9" s="49">
        <f t="shared" si="19"/>
        <v>0</v>
      </c>
      <c r="AN9" s="50">
        <f t="shared" si="20"/>
        <v>0</v>
      </c>
      <c r="AO9" s="184">
        <v>15</v>
      </c>
      <c r="AP9" s="49">
        <f t="shared" si="21"/>
        <v>0</v>
      </c>
      <c r="AQ9" s="50">
        <f t="shared" si="22"/>
        <v>0</v>
      </c>
      <c r="AR9" s="184"/>
      <c r="AS9" s="49">
        <f t="shared" si="23"/>
        <v>0</v>
      </c>
      <c r="AT9" s="50">
        <f t="shared" si="24"/>
        <v>0</v>
      </c>
      <c r="AU9" s="184"/>
      <c r="AV9" s="49">
        <f t="shared" si="25"/>
        <v>0</v>
      </c>
      <c r="AW9" s="50">
        <f t="shared" si="26"/>
        <v>0</v>
      </c>
      <c r="AX9" s="184">
        <v>15</v>
      </c>
      <c r="AY9" s="49">
        <f t="shared" si="27"/>
        <v>0</v>
      </c>
      <c r="AZ9" s="50">
        <f t="shared" si="28"/>
        <v>0</v>
      </c>
      <c r="BA9" s="62"/>
      <c r="BB9" s="49">
        <f t="shared" si="29"/>
        <v>0</v>
      </c>
      <c r="BC9" s="50">
        <f t="shared" si="30"/>
        <v>0</v>
      </c>
      <c r="BD9" s="51">
        <f t="shared" si="31"/>
        <v>0</v>
      </c>
    </row>
    <row r="10" spans="1:56" ht="13.9" customHeight="1">
      <c r="A10" s="32"/>
      <c r="B10" s="279" t="s">
        <v>301</v>
      </c>
      <c r="C10" s="286" t="s">
        <v>195</v>
      </c>
      <c r="D10" s="281" t="s">
        <v>199</v>
      </c>
      <c r="E10" s="294" t="s">
        <v>154</v>
      </c>
      <c r="F10" s="36">
        <v>30</v>
      </c>
      <c r="G10" s="72"/>
      <c r="H10" s="71" t="s">
        <v>120</v>
      </c>
      <c r="I10" s="73">
        <f>IF(H10=Tablas!$B$5,Tablas!$C$5,VLOOKUP(H10,Tablas!$B$5:$D$40,2,FALSE))</f>
        <v>28</v>
      </c>
      <c r="J10" s="70">
        <f>IF(I10=0,"",VLOOKUP(I10,Tablas!$C$5:$D$40,2,FALSE))</f>
        <v>2</v>
      </c>
      <c r="K10" s="37" t="str">
        <f t="shared" ref="K10:K93" si="33">IF(G10=0,"0",F10/G10)</f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0.75</v>
      </c>
      <c r="T10" s="41">
        <f t="shared" si="8"/>
        <v>0</v>
      </c>
      <c r="U10" s="42">
        <f t="shared" ref="U10:U72" si="34">SUM(+L10+M10+N10+O10+P10+R10+T10)</f>
        <v>0</v>
      </c>
      <c r="V10" s="43">
        <f t="shared" ref="V10:V93" si="35">+U10*4.345</f>
        <v>0</v>
      </c>
      <c r="W10" s="190">
        <v>10</v>
      </c>
      <c r="X10" s="44">
        <f t="shared" ref="X10:X93" si="36">IF(V10="","",W10*V10)</f>
        <v>0</v>
      </c>
      <c r="Y10" s="45">
        <f t="shared" si="12"/>
        <v>0.5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282">
        <f t="shared" si="32"/>
        <v>12</v>
      </c>
      <c r="AI10" s="49">
        <f t="shared" ref="AI10:AI93" si="37">IF(AJ$4=0,0,(AG10/AJ$4))</f>
        <v>0</v>
      </c>
      <c r="AJ10" s="50">
        <f t="shared" ref="AJ10:AJ54" si="38">IF(AJ$4=0,0,(AI10*AI$4/12))</f>
        <v>0</v>
      </c>
      <c r="AK10" s="184"/>
      <c r="AL10" s="191">
        <f t="shared" si="18"/>
        <v>4</v>
      </c>
      <c r="AM10" s="49">
        <f t="shared" ref="AM10:AM93" si="39">IF(AN$4=0,0,(AK10/AN$4))</f>
        <v>0</v>
      </c>
      <c r="AN10" s="50">
        <f t="shared" ref="AN10:AN54" si="40">IF(AN$4=0,0,(AM10*AM$4/12))</f>
        <v>0</v>
      </c>
      <c r="AO10" s="184"/>
      <c r="AP10" s="49">
        <f t="shared" ref="AP10:AP93" si="41">IF(AQ$4=0,0,(AO10/AQ$4))</f>
        <v>0</v>
      </c>
      <c r="AQ10" s="50">
        <f t="shared" ref="AQ10:AQ93" si="42">IF(AQ$4=0,0,(AP10*AP$4/12))</f>
        <v>0</v>
      </c>
      <c r="AR10" s="184"/>
      <c r="AS10" s="49">
        <f t="shared" ref="AS10:AS93" si="43">IF(AT$4=0,0,(AR10/AT$4))</f>
        <v>0</v>
      </c>
      <c r="AT10" s="50">
        <f t="shared" ref="AT10:AT93" si="44">IF(AT$4=0,0,(AS10*AS$4/12))</f>
        <v>0</v>
      </c>
      <c r="AU10" s="184"/>
      <c r="AV10" s="49">
        <f t="shared" ref="AV10:AV93" si="45">IF(AW$4=0,0,(AU10/AW$4))</f>
        <v>0</v>
      </c>
      <c r="AW10" s="50">
        <f t="shared" ref="AW10:AW93" si="46">IF(AW$4=0,0,(AV10*AV$4/12))</f>
        <v>0</v>
      </c>
      <c r="AX10" s="184"/>
      <c r="AY10" s="49">
        <f t="shared" ref="AY10:AY93" si="47">IF(AZ$4=0,0,(AX10/AZ$4))</f>
        <v>0</v>
      </c>
      <c r="AZ10" s="50">
        <f t="shared" ref="AZ10:AZ93" si="48">IF(AZ$4=0,0,(AY10*AY$4/12))</f>
        <v>0</v>
      </c>
      <c r="BA10" s="62"/>
      <c r="BB10" s="49">
        <f t="shared" ref="BB10:BB93" si="49">IF(BC$4=0,0,(BA10/BC$4))</f>
        <v>0</v>
      </c>
      <c r="BC10" s="50">
        <f t="shared" ref="BC10:BC93" si="50">IF(BC$4=0,0,(BB10*BB$4/12))</f>
        <v>0</v>
      </c>
      <c r="BD10" s="51">
        <f t="shared" ref="BD10:BD93" si="51">+AJ10+AN10+AQ10+AT10+AW10+AZ10+BC10</f>
        <v>0</v>
      </c>
    </row>
    <row r="11" spans="1:56" ht="13.9" customHeight="1">
      <c r="A11" s="32"/>
      <c r="B11" s="279" t="s">
        <v>301</v>
      </c>
      <c r="C11" s="286" t="s">
        <v>195</v>
      </c>
      <c r="D11" s="281" t="s">
        <v>200</v>
      </c>
      <c r="E11" s="294" t="s">
        <v>399</v>
      </c>
      <c r="F11" s="36">
        <v>224</v>
      </c>
      <c r="G11" s="72"/>
      <c r="H11" s="71" t="s">
        <v>107</v>
      </c>
      <c r="I11" s="73">
        <f>IF(H11=Tablas!$B$5,Tablas!$C$5,VLOOKUP(H11,Tablas!$B$5:$D$40,2,FALSE))</f>
        <v>13</v>
      </c>
      <c r="J11" s="70">
        <f>IF(I11=0,"",VLOOKUP(I11,Tablas!$C$5:$D$40,2,FALSE))</f>
        <v>26.071666666666669</v>
      </c>
      <c r="K11" s="37" t="str">
        <f t="shared" si="33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0.75</v>
      </c>
      <c r="T11" s="41">
        <f t="shared" si="8"/>
        <v>0</v>
      </c>
      <c r="U11" s="42">
        <f t="shared" si="34"/>
        <v>0</v>
      </c>
      <c r="V11" s="43">
        <f t="shared" si="35"/>
        <v>0</v>
      </c>
      <c r="W11" s="190">
        <v>11.75</v>
      </c>
      <c r="X11" s="44">
        <f t="shared" si="36"/>
        <v>0</v>
      </c>
      <c r="Y11" s="45">
        <f t="shared" si="12"/>
        <v>6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282">
        <f t="shared" si="32"/>
        <v>12</v>
      </c>
      <c r="AI11" s="49">
        <f t="shared" si="37"/>
        <v>0</v>
      </c>
      <c r="AJ11" s="50">
        <f t="shared" si="38"/>
        <v>0</v>
      </c>
      <c r="AK11" s="184"/>
      <c r="AL11" s="191">
        <f t="shared" si="18"/>
        <v>4</v>
      </c>
      <c r="AM11" s="49">
        <f t="shared" si="39"/>
        <v>0</v>
      </c>
      <c r="AN11" s="50">
        <f t="shared" si="40"/>
        <v>0</v>
      </c>
      <c r="AO11" s="184">
        <v>224</v>
      </c>
      <c r="AP11" s="49">
        <f t="shared" si="41"/>
        <v>0</v>
      </c>
      <c r="AQ11" s="50">
        <f t="shared" si="42"/>
        <v>0</v>
      </c>
      <c r="AR11" s="184"/>
      <c r="AS11" s="49">
        <f t="shared" si="43"/>
        <v>0</v>
      </c>
      <c r="AT11" s="50">
        <f t="shared" si="44"/>
        <v>0</v>
      </c>
      <c r="AU11" s="184"/>
      <c r="AV11" s="49">
        <f t="shared" si="45"/>
        <v>0</v>
      </c>
      <c r="AW11" s="50">
        <f t="shared" si="46"/>
        <v>0</v>
      </c>
      <c r="AX11" s="184">
        <v>224</v>
      </c>
      <c r="AY11" s="49">
        <f t="shared" si="47"/>
        <v>0</v>
      </c>
      <c r="AZ11" s="50">
        <f t="shared" si="48"/>
        <v>0</v>
      </c>
      <c r="BA11" s="62"/>
      <c r="BB11" s="49">
        <f t="shared" si="49"/>
        <v>0</v>
      </c>
      <c r="BC11" s="50">
        <f t="shared" si="50"/>
        <v>0</v>
      </c>
      <c r="BD11" s="51">
        <f t="shared" si="51"/>
        <v>0</v>
      </c>
    </row>
    <row r="12" spans="1:56" ht="13.9" customHeight="1">
      <c r="A12" s="32"/>
      <c r="B12" s="279" t="s">
        <v>301</v>
      </c>
      <c r="C12" s="286" t="s">
        <v>195</v>
      </c>
      <c r="D12" s="281" t="s">
        <v>201</v>
      </c>
      <c r="E12" s="294" t="s">
        <v>399</v>
      </c>
      <c r="F12" s="36">
        <v>64</v>
      </c>
      <c r="G12" s="72"/>
      <c r="H12" s="71" t="s">
        <v>107</v>
      </c>
      <c r="I12" s="73">
        <f>IF(H12=Tablas!$B$5,Tablas!$C$5,VLOOKUP(H12,Tablas!$B$5:$D$40,2,FALSE))</f>
        <v>13</v>
      </c>
      <c r="J12" s="70">
        <f>IF(I12=0,"",VLOOKUP(I12,Tablas!$C$5:$D$40,2,FALSE))</f>
        <v>26.071666666666669</v>
      </c>
      <c r="K12" s="37" t="str">
        <f t="shared" si="33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0.75</v>
      </c>
      <c r="T12" s="41">
        <f t="shared" si="8"/>
        <v>0</v>
      </c>
      <c r="U12" s="42">
        <f t="shared" si="34"/>
        <v>0</v>
      </c>
      <c r="V12" s="43">
        <f t="shared" si="35"/>
        <v>0</v>
      </c>
      <c r="W12" s="190">
        <v>11.75</v>
      </c>
      <c r="X12" s="44">
        <f t="shared" si="36"/>
        <v>0</v>
      </c>
      <c r="Y12" s="45">
        <f t="shared" si="12"/>
        <v>6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282">
        <f t="shared" si="32"/>
        <v>12</v>
      </c>
      <c r="AI12" s="49">
        <f t="shared" si="37"/>
        <v>0</v>
      </c>
      <c r="AJ12" s="50">
        <f t="shared" si="38"/>
        <v>0</v>
      </c>
      <c r="AK12" s="184"/>
      <c r="AL12" s="191">
        <f t="shared" si="18"/>
        <v>4</v>
      </c>
      <c r="AM12" s="49">
        <f t="shared" si="39"/>
        <v>0</v>
      </c>
      <c r="AN12" s="50">
        <f t="shared" si="40"/>
        <v>0</v>
      </c>
      <c r="AO12" s="184">
        <v>64</v>
      </c>
      <c r="AP12" s="49">
        <f t="shared" si="41"/>
        <v>0</v>
      </c>
      <c r="AQ12" s="50">
        <f t="shared" si="42"/>
        <v>0</v>
      </c>
      <c r="AR12" s="184"/>
      <c r="AS12" s="49">
        <f t="shared" si="43"/>
        <v>0</v>
      </c>
      <c r="AT12" s="50">
        <f t="shared" si="44"/>
        <v>0</v>
      </c>
      <c r="AU12" s="184"/>
      <c r="AV12" s="49">
        <f t="shared" si="45"/>
        <v>0</v>
      </c>
      <c r="AW12" s="50">
        <f t="shared" si="46"/>
        <v>0</v>
      </c>
      <c r="AX12" s="184">
        <v>64</v>
      </c>
      <c r="AY12" s="49">
        <f t="shared" si="47"/>
        <v>0</v>
      </c>
      <c r="AZ12" s="50">
        <f t="shared" si="48"/>
        <v>0</v>
      </c>
      <c r="BA12" s="62"/>
      <c r="BB12" s="49">
        <f t="shared" si="49"/>
        <v>0</v>
      </c>
      <c r="BC12" s="50">
        <f t="shared" si="50"/>
        <v>0</v>
      </c>
      <c r="BD12" s="51">
        <f t="shared" si="51"/>
        <v>0</v>
      </c>
    </row>
    <row r="13" spans="1:56" ht="13.9" customHeight="1">
      <c r="A13" s="32"/>
      <c r="B13" s="279" t="s">
        <v>301</v>
      </c>
      <c r="C13" s="286" t="s">
        <v>195</v>
      </c>
      <c r="D13" s="281" t="s">
        <v>153</v>
      </c>
      <c r="E13" s="294" t="s">
        <v>170</v>
      </c>
      <c r="F13" s="36">
        <v>10</v>
      </c>
      <c r="G13" s="72"/>
      <c r="H13" s="71" t="s">
        <v>90</v>
      </c>
      <c r="I13" s="73">
        <f>IF(H13=Tablas!$B$5,Tablas!$C$5,VLOOKUP(H13,Tablas!$B$5:$D$40,2,FALSE))</f>
        <v>19</v>
      </c>
      <c r="J13" s="70">
        <f>IF(I13=0,"",VLOOKUP(I13,Tablas!$C$5:$D$40,2,FALSE))</f>
        <v>21.72583333333333</v>
      </c>
      <c r="K13" s="37" t="str">
        <f t="shared" si="33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0.75</v>
      </c>
      <c r="T13" s="41">
        <f t="shared" si="8"/>
        <v>0</v>
      </c>
      <c r="U13" s="42">
        <f t="shared" si="34"/>
        <v>0</v>
      </c>
      <c r="V13" s="43">
        <f t="shared" si="35"/>
        <v>0</v>
      </c>
      <c r="W13" s="190">
        <v>11.75</v>
      </c>
      <c r="X13" s="44">
        <f t="shared" si="36"/>
        <v>0</v>
      </c>
      <c r="Y13" s="45">
        <f t="shared" si="12"/>
        <v>5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282">
        <f t="shared" si="32"/>
        <v>12</v>
      </c>
      <c r="AI13" s="49">
        <f t="shared" si="37"/>
        <v>0</v>
      </c>
      <c r="AJ13" s="50">
        <f t="shared" si="38"/>
        <v>0</v>
      </c>
      <c r="AK13" s="184"/>
      <c r="AL13" s="191">
        <f t="shared" si="18"/>
        <v>4</v>
      </c>
      <c r="AM13" s="49">
        <f t="shared" si="39"/>
        <v>0</v>
      </c>
      <c r="AN13" s="50">
        <f t="shared" si="40"/>
        <v>0</v>
      </c>
      <c r="AO13" s="184">
        <v>10</v>
      </c>
      <c r="AP13" s="49">
        <f t="shared" si="41"/>
        <v>0</v>
      </c>
      <c r="AQ13" s="50">
        <f t="shared" si="42"/>
        <v>0</v>
      </c>
      <c r="AR13" s="184"/>
      <c r="AS13" s="49">
        <f t="shared" si="43"/>
        <v>0</v>
      </c>
      <c r="AT13" s="50">
        <f t="shared" si="44"/>
        <v>0</v>
      </c>
      <c r="AU13" s="184"/>
      <c r="AV13" s="49">
        <f t="shared" si="45"/>
        <v>0</v>
      </c>
      <c r="AW13" s="50">
        <f t="shared" si="46"/>
        <v>0</v>
      </c>
      <c r="AX13" s="184">
        <v>10</v>
      </c>
      <c r="AY13" s="49">
        <f t="shared" si="47"/>
        <v>0</v>
      </c>
      <c r="AZ13" s="50">
        <f t="shared" si="48"/>
        <v>0</v>
      </c>
      <c r="BA13" s="62"/>
      <c r="BB13" s="49">
        <f t="shared" si="49"/>
        <v>0</v>
      </c>
      <c r="BC13" s="50">
        <f t="shared" si="50"/>
        <v>0</v>
      </c>
      <c r="BD13" s="51">
        <f t="shared" si="51"/>
        <v>0</v>
      </c>
    </row>
    <row r="14" spans="1:56" ht="13.9" customHeight="1">
      <c r="A14" s="32"/>
      <c r="B14" s="279" t="s">
        <v>301</v>
      </c>
      <c r="C14" s="286" t="s">
        <v>195</v>
      </c>
      <c r="D14" s="281" t="s">
        <v>202</v>
      </c>
      <c r="E14" s="294" t="s">
        <v>400</v>
      </c>
      <c r="F14" s="36">
        <v>210</v>
      </c>
      <c r="G14" s="72"/>
      <c r="H14" s="71" t="s">
        <v>16</v>
      </c>
      <c r="I14" s="73">
        <f>IF(H14=Tablas!$B$5,Tablas!$C$5,VLOOKUP(H14,Tablas!$B$5:$D$40,2,FALSE))</f>
        <v>29</v>
      </c>
      <c r="J14" s="70">
        <f>IF(I14=0,"",VLOOKUP(I14,Tablas!$C$5:$D$40,2,FALSE))</f>
        <v>1</v>
      </c>
      <c r="K14" s="37" t="str">
        <f t="shared" si="33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0.75</v>
      </c>
      <c r="T14" s="41">
        <f t="shared" si="8"/>
        <v>0</v>
      </c>
      <c r="U14" s="42">
        <f t="shared" si="34"/>
        <v>0</v>
      </c>
      <c r="V14" s="43">
        <f t="shared" si="35"/>
        <v>0</v>
      </c>
      <c r="W14" s="190">
        <v>10</v>
      </c>
      <c r="X14" s="44">
        <f t="shared" si="36"/>
        <v>0</v>
      </c>
      <c r="Y14" s="45">
        <f t="shared" si="12"/>
        <v>0.2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282">
        <f t="shared" si="32"/>
        <v>12</v>
      </c>
      <c r="AI14" s="49">
        <f t="shared" si="37"/>
        <v>0</v>
      </c>
      <c r="AJ14" s="50">
        <f t="shared" si="38"/>
        <v>0</v>
      </c>
      <c r="AK14" s="184"/>
      <c r="AL14" s="191">
        <f t="shared" si="18"/>
        <v>4</v>
      </c>
      <c r="AM14" s="49">
        <f t="shared" si="39"/>
        <v>0</v>
      </c>
      <c r="AN14" s="50">
        <f t="shared" si="40"/>
        <v>0</v>
      </c>
      <c r="AO14" s="184"/>
      <c r="AP14" s="49">
        <f t="shared" si="41"/>
        <v>0</v>
      </c>
      <c r="AQ14" s="50">
        <f t="shared" si="42"/>
        <v>0</v>
      </c>
      <c r="AR14" s="184"/>
      <c r="AS14" s="49">
        <f t="shared" si="43"/>
        <v>0</v>
      </c>
      <c r="AT14" s="50">
        <f t="shared" si="44"/>
        <v>0</v>
      </c>
      <c r="AU14" s="184"/>
      <c r="AV14" s="49">
        <f t="shared" si="45"/>
        <v>0</v>
      </c>
      <c r="AW14" s="50">
        <f t="shared" si="46"/>
        <v>0</v>
      </c>
      <c r="AX14" s="184"/>
      <c r="AY14" s="49">
        <f t="shared" si="47"/>
        <v>0</v>
      </c>
      <c r="AZ14" s="50">
        <f t="shared" si="48"/>
        <v>0</v>
      </c>
      <c r="BA14" s="62"/>
      <c r="BB14" s="49">
        <f t="shared" si="49"/>
        <v>0</v>
      </c>
      <c r="BC14" s="50">
        <f t="shared" si="50"/>
        <v>0</v>
      </c>
      <c r="BD14" s="51">
        <f t="shared" si="51"/>
        <v>0</v>
      </c>
    </row>
    <row r="15" spans="1:56" ht="13.9" customHeight="1">
      <c r="A15" s="32"/>
      <c r="B15" s="279" t="s">
        <v>301</v>
      </c>
      <c r="C15" s="286" t="s">
        <v>195</v>
      </c>
      <c r="D15" s="281" t="s">
        <v>203</v>
      </c>
      <c r="E15" s="294" t="s">
        <v>400</v>
      </c>
      <c r="F15" s="36">
        <v>210</v>
      </c>
      <c r="G15" s="72"/>
      <c r="H15" s="71" t="s">
        <v>16</v>
      </c>
      <c r="I15" s="73">
        <f>IF(H15=Tablas!$B$5,Tablas!$C$5,VLOOKUP(H15,Tablas!$B$5:$D$40,2,FALSE))</f>
        <v>29</v>
      </c>
      <c r="J15" s="70">
        <f>IF(I15=0,"",VLOOKUP(I15,Tablas!$C$5:$D$40,2,FALSE))</f>
        <v>1</v>
      </c>
      <c r="K15" s="37" t="str">
        <f t="shared" si="33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0.75</v>
      </c>
      <c r="T15" s="41">
        <f t="shared" si="8"/>
        <v>0</v>
      </c>
      <c r="U15" s="42">
        <f t="shared" si="34"/>
        <v>0</v>
      </c>
      <c r="V15" s="43">
        <f t="shared" si="35"/>
        <v>0</v>
      </c>
      <c r="W15" s="190">
        <v>10</v>
      </c>
      <c r="X15" s="44">
        <f t="shared" si="36"/>
        <v>0</v>
      </c>
      <c r="Y15" s="45">
        <f t="shared" si="12"/>
        <v>0.2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282">
        <f t="shared" si="32"/>
        <v>12</v>
      </c>
      <c r="AI15" s="49">
        <f t="shared" si="37"/>
        <v>0</v>
      </c>
      <c r="AJ15" s="50">
        <f t="shared" si="38"/>
        <v>0</v>
      </c>
      <c r="AK15" s="184"/>
      <c r="AL15" s="191">
        <f t="shared" si="18"/>
        <v>4</v>
      </c>
      <c r="AM15" s="49">
        <f t="shared" si="39"/>
        <v>0</v>
      </c>
      <c r="AN15" s="50">
        <f t="shared" si="40"/>
        <v>0</v>
      </c>
      <c r="AO15" s="184"/>
      <c r="AP15" s="49">
        <f t="shared" si="41"/>
        <v>0</v>
      </c>
      <c r="AQ15" s="50">
        <f t="shared" si="42"/>
        <v>0</v>
      </c>
      <c r="AR15" s="184"/>
      <c r="AS15" s="49">
        <f t="shared" si="43"/>
        <v>0</v>
      </c>
      <c r="AT15" s="50">
        <f t="shared" si="44"/>
        <v>0</v>
      </c>
      <c r="AU15" s="184"/>
      <c r="AV15" s="49">
        <f t="shared" si="45"/>
        <v>0</v>
      </c>
      <c r="AW15" s="50">
        <f t="shared" si="46"/>
        <v>0</v>
      </c>
      <c r="AX15" s="184"/>
      <c r="AY15" s="49">
        <f t="shared" si="47"/>
        <v>0</v>
      </c>
      <c r="AZ15" s="50">
        <f t="shared" si="48"/>
        <v>0</v>
      </c>
      <c r="BA15" s="62"/>
      <c r="BB15" s="49">
        <f t="shared" si="49"/>
        <v>0</v>
      </c>
      <c r="BC15" s="50">
        <f t="shared" si="50"/>
        <v>0</v>
      </c>
      <c r="BD15" s="51">
        <f t="shared" si="51"/>
        <v>0</v>
      </c>
    </row>
    <row r="16" spans="1:56" ht="13.9" customHeight="1">
      <c r="A16" s="32"/>
      <c r="B16" s="279" t="s">
        <v>301</v>
      </c>
      <c r="C16" s="286" t="s">
        <v>195</v>
      </c>
      <c r="D16" s="281" t="s">
        <v>204</v>
      </c>
      <c r="E16" s="294" t="s">
        <v>400</v>
      </c>
      <c r="F16" s="36">
        <v>210</v>
      </c>
      <c r="G16" s="72"/>
      <c r="H16" s="71" t="s">
        <v>16</v>
      </c>
      <c r="I16" s="73">
        <f>IF(H16=Tablas!$B$5,Tablas!$C$5,VLOOKUP(H16,Tablas!$B$5:$D$40,2,FALSE))</f>
        <v>29</v>
      </c>
      <c r="J16" s="70">
        <f>IF(I16=0,"",VLOOKUP(I16,Tablas!$C$5:$D$40,2,FALSE))</f>
        <v>1</v>
      </c>
      <c r="K16" s="37" t="str">
        <f t="shared" si="33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0.75</v>
      </c>
      <c r="T16" s="41">
        <f t="shared" si="8"/>
        <v>0</v>
      </c>
      <c r="U16" s="42">
        <f t="shared" si="34"/>
        <v>0</v>
      </c>
      <c r="V16" s="43">
        <f t="shared" si="35"/>
        <v>0</v>
      </c>
      <c r="W16" s="190">
        <v>10</v>
      </c>
      <c r="X16" s="44">
        <f t="shared" si="36"/>
        <v>0</v>
      </c>
      <c r="Y16" s="45">
        <f t="shared" si="12"/>
        <v>0.2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282">
        <f t="shared" si="32"/>
        <v>12</v>
      </c>
      <c r="AI16" s="49">
        <f t="shared" si="37"/>
        <v>0</v>
      </c>
      <c r="AJ16" s="50">
        <f t="shared" si="38"/>
        <v>0</v>
      </c>
      <c r="AK16" s="184"/>
      <c r="AL16" s="191">
        <f t="shared" si="18"/>
        <v>4</v>
      </c>
      <c r="AM16" s="49">
        <f t="shared" si="39"/>
        <v>0</v>
      </c>
      <c r="AN16" s="50">
        <f t="shared" si="40"/>
        <v>0</v>
      </c>
      <c r="AO16" s="184"/>
      <c r="AP16" s="49">
        <f t="shared" si="41"/>
        <v>0</v>
      </c>
      <c r="AQ16" s="50">
        <f t="shared" si="42"/>
        <v>0</v>
      </c>
      <c r="AR16" s="184"/>
      <c r="AS16" s="49">
        <f t="shared" si="43"/>
        <v>0</v>
      </c>
      <c r="AT16" s="50">
        <f t="shared" si="44"/>
        <v>0</v>
      </c>
      <c r="AU16" s="184"/>
      <c r="AV16" s="49">
        <f t="shared" si="45"/>
        <v>0</v>
      </c>
      <c r="AW16" s="50">
        <f t="shared" si="46"/>
        <v>0</v>
      </c>
      <c r="AX16" s="184"/>
      <c r="AY16" s="49">
        <f t="shared" si="47"/>
        <v>0</v>
      </c>
      <c r="AZ16" s="50">
        <f t="shared" si="48"/>
        <v>0</v>
      </c>
      <c r="BA16" s="62"/>
      <c r="BB16" s="49">
        <f t="shared" si="49"/>
        <v>0</v>
      </c>
      <c r="BC16" s="50">
        <f t="shared" si="50"/>
        <v>0</v>
      </c>
      <c r="BD16" s="51">
        <f t="shared" si="51"/>
        <v>0</v>
      </c>
    </row>
    <row r="17" spans="1:56" ht="13.9" customHeight="1">
      <c r="A17" s="32"/>
      <c r="B17" s="279" t="s">
        <v>301</v>
      </c>
      <c r="C17" s="286" t="s">
        <v>195</v>
      </c>
      <c r="D17" s="281" t="s">
        <v>205</v>
      </c>
      <c r="E17" s="294" t="s">
        <v>400</v>
      </c>
      <c r="F17" s="36">
        <v>210</v>
      </c>
      <c r="G17" s="72"/>
      <c r="H17" s="71" t="s">
        <v>16</v>
      </c>
      <c r="I17" s="73">
        <f>IF(H17=Tablas!$B$5,Tablas!$C$5,VLOOKUP(H17,Tablas!$B$5:$D$40,2,FALSE))</f>
        <v>29</v>
      </c>
      <c r="J17" s="70">
        <f>IF(I17=0,"",VLOOKUP(I17,Tablas!$C$5:$D$40,2,FALSE))</f>
        <v>1</v>
      </c>
      <c r="K17" s="37" t="str">
        <f t="shared" si="33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0.75</v>
      </c>
      <c r="T17" s="41">
        <f t="shared" si="8"/>
        <v>0</v>
      </c>
      <c r="U17" s="42">
        <f t="shared" si="34"/>
        <v>0</v>
      </c>
      <c r="V17" s="43">
        <f t="shared" si="35"/>
        <v>0</v>
      </c>
      <c r="W17" s="190">
        <v>10</v>
      </c>
      <c r="X17" s="44">
        <f t="shared" si="36"/>
        <v>0</v>
      </c>
      <c r="Y17" s="45">
        <f t="shared" si="12"/>
        <v>0.2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282">
        <f t="shared" si="32"/>
        <v>12</v>
      </c>
      <c r="AI17" s="49">
        <f t="shared" si="37"/>
        <v>0</v>
      </c>
      <c r="AJ17" s="50">
        <f t="shared" si="38"/>
        <v>0</v>
      </c>
      <c r="AK17" s="184"/>
      <c r="AL17" s="191">
        <f t="shared" si="18"/>
        <v>4</v>
      </c>
      <c r="AM17" s="49">
        <f t="shared" si="39"/>
        <v>0</v>
      </c>
      <c r="AN17" s="50">
        <f t="shared" si="40"/>
        <v>0</v>
      </c>
      <c r="AO17" s="184"/>
      <c r="AP17" s="49">
        <f t="shared" si="41"/>
        <v>0</v>
      </c>
      <c r="AQ17" s="50">
        <f t="shared" si="42"/>
        <v>0</v>
      </c>
      <c r="AR17" s="184"/>
      <c r="AS17" s="49">
        <f t="shared" si="43"/>
        <v>0</v>
      </c>
      <c r="AT17" s="50">
        <f t="shared" si="44"/>
        <v>0</v>
      </c>
      <c r="AU17" s="184"/>
      <c r="AV17" s="49">
        <f t="shared" si="45"/>
        <v>0</v>
      </c>
      <c r="AW17" s="50">
        <f t="shared" si="46"/>
        <v>0</v>
      </c>
      <c r="AX17" s="184"/>
      <c r="AY17" s="49">
        <f t="shared" si="47"/>
        <v>0</v>
      </c>
      <c r="AZ17" s="50">
        <f t="shared" si="48"/>
        <v>0</v>
      </c>
      <c r="BA17" s="62"/>
      <c r="BB17" s="49">
        <f t="shared" si="49"/>
        <v>0</v>
      </c>
      <c r="BC17" s="50">
        <f t="shared" si="50"/>
        <v>0</v>
      </c>
      <c r="BD17" s="51">
        <f t="shared" si="51"/>
        <v>0</v>
      </c>
    </row>
    <row r="18" spans="1:56" ht="13.9" customHeight="1">
      <c r="A18" s="32"/>
      <c r="B18" s="279" t="s">
        <v>301</v>
      </c>
      <c r="C18" s="286" t="s">
        <v>195</v>
      </c>
      <c r="D18" s="281" t="s">
        <v>206</v>
      </c>
      <c r="E18" s="294" t="s">
        <v>400</v>
      </c>
      <c r="F18" s="36">
        <v>68</v>
      </c>
      <c r="G18" s="72"/>
      <c r="H18" s="71" t="s">
        <v>107</v>
      </c>
      <c r="I18" s="73">
        <f>IF(H18=Tablas!$B$5,Tablas!$C$5,VLOOKUP(H18,Tablas!$B$5:$D$40,2,FALSE))</f>
        <v>13</v>
      </c>
      <c r="J18" s="70">
        <f>IF(I18=0,"",VLOOKUP(I18,Tablas!$C$5:$D$40,2,FALSE))</f>
        <v>26.071666666666669</v>
      </c>
      <c r="K18" s="37" t="str">
        <f t="shared" si="33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0.75</v>
      </c>
      <c r="T18" s="41">
        <f t="shared" si="8"/>
        <v>0</v>
      </c>
      <c r="U18" s="42">
        <f t="shared" si="34"/>
        <v>0</v>
      </c>
      <c r="V18" s="43">
        <f t="shared" si="35"/>
        <v>0</v>
      </c>
      <c r="W18" s="190">
        <v>10</v>
      </c>
      <c r="X18" s="44">
        <f t="shared" si="36"/>
        <v>0</v>
      </c>
      <c r="Y18" s="45">
        <f t="shared" si="12"/>
        <v>6</v>
      </c>
      <c r="Z18" s="46" t="s">
        <v>0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184"/>
      <c r="AH18" s="282">
        <f t="shared" si="32"/>
        <v>12</v>
      </c>
      <c r="AI18" s="49">
        <f t="shared" si="37"/>
        <v>0</v>
      </c>
      <c r="AJ18" s="50">
        <f t="shared" si="38"/>
        <v>0</v>
      </c>
      <c r="AK18" s="184"/>
      <c r="AL18" s="191">
        <f t="shared" si="18"/>
        <v>4</v>
      </c>
      <c r="AM18" s="49">
        <f t="shared" si="39"/>
        <v>0</v>
      </c>
      <c r="AN18" s="50">
        <f t="shared" si="40"/>
        <v>0</v>
      </c>
      <c r="AO18" s="184"/>
      <c r="AP18" s="49">
        <f t="shared" si="41"/>
        <v>0</v>
      </c>
      <c r="AQ18" s="50">
        <f t="shared" si="42"/>
        <v>0</v>
      </c>
      <c r="AR18" s="184"/>
      <c r="AS18" s="49">
        <f t="shared" si="43"/>
        <v>0</v>
      </c>
      <c r="AT18" s="50">
        <f t="shared" si="44"/>
        <v>0</v>
      </c>
      <c r="AU18" s="184"/>
      <c r="AV18" s="49">
        <f t="shared" si="45"/>
        <v>0</v>
      </c>
      <c r="AW18" s="50">
        <f t="shared" si="46"/>
        <v>0</v>
      </c>
      <c r="AX18" s="184"/>
      <c r="AY18" s="49">
        <f t="shared" si="47"/>
        <v>0</v>
      </c>
      <c r="AZ18" s="50">
        <f t="shared" si="48"/>
        <v>0</v>
      </c>
      <c r="BA18" s="62"/>
      <c r="BB18" s="49">
        <f t="shared" si="49"/>
        <v>0</v>
      </c>
      <c r="BC18" s="50">
        <f t="shared" si="50"/>
        <v>0</v>
      </c>
      <c r="BD18" s="51">
        <f t="shared" si="51"/>
        <v>0</v>
      </c>
    </row>
    <row r="19" spans="1:56" ht="13.9" customHeight="1">
      <c r="A19" s="32"/>
      <c r="B19" s="279" t="s">
        <v>301</v>
      </c>
      <c r="C19" s="286" t="s">
        <v>195</v>
      </c>
      <c r="D19" s="281" t="s">
        <v>207</v>
      </c>
      <c r="E19" s="294" t="s">
        <v>400</v>
      </c>
      <c r="F19" s="36">
        <v>56</v>
      </c>
      <c r="G19" s="72"/>
      <c r="H19" s="71" t="s">
        <v>107</v>
      </c>
      <c r="I19" s="73">
        <f>IF(H19=Tablas!$B$5,Tablas!$C$5,VLOOKUP(H19,Tablas!$B$5:$D$40,2,FALSE))</f>
        <v>13</v>
      </c>
      <c r="J19" s="70">
        <f>IF(I19=0,"",VLOOKUP(I19,Tablas!$C$5:$D$40,2,FALSE))</f>
        <v>26.071666666666669</v>
      </c>
      <c r="K19" s="37" t="str">
        <f t="shared" si="33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0.75</v>
      </c>
      <c r="T19" s="41">
        <f t="shared" si="8"/>
        <v>0</v>
      </c>
      <c r="U19" s="42">
        <f t="shared" si="34"/>
        <v>0</v>
      </c>
      <c r="V19" s="43">
        <f t="shared" si="35"/>
        <v>0</v>
      </c>
      <c r="W19" s="190">
        <v>10</v>
      </c>
      <c r="X19" s="44">
        <f t="shared" si="36"/>
        <v>0</v>
      </c>
      <c r="Y19" s="45">
        <f t="shared" si="12"/>
        <v>6</v>
      </c>
      <c r="Z19" s="46" t="s">
        <v>0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184"/>
      <c r="AH19" s="282">
        <f t="shared" si="32"/>
        <v>12</v>
      </c>
      <c r="AI19" s="49">
        <f t="shared" si="37"/>
        <v>0</v>
      </c>
      <c r="AJ19" s="50">
        <f t="shared" si="38"/>
        <v>0</v>
      </c>
      <c r="AK19" s="184"/>
      <c r="AL19" s="191">
        <f t="shared" si="18"/>
        <v>4</v>
      </c>
      <c r="AM19" s="49">
        <f t="shared" si="39"/>
        <v>0</v>
      </c>
      <c r="AN19" s="50">
        <f t="shared" si="40"/>
        <v>0</v>
      </c>
      <c r="AO19" s="184"/>
      <c r="AP19" s="49">
        <f t="shared" si="41"/>
        <v>0</v>
      </c>
      <c r="AQ19" s="50">
        <f t="shared" si="42"/>
        <v>0</v>
      </c>
      <c r="AR19" s="184"/>
      <c r="AS19" s="49">
        <f t="shared" si="43"/>
        <v>0</v>
      </c>
      <c r="AT19" s="50">
        <f t="shared" si="44"/>
        <v>0</v>
      </c>
      <c r="AU19" s="184"/>
      <c r="AV19" s="49">
        <f t="shared" si="45"/>
        <v>0</v>
      </c>
      <c r="AW19" s="50">
        <f t="shared" si="46"/>
        <v>0</v>
      </c>
      <c r="AX19" s="184"/>
      <c r="AY19" s="49">
        <f t="shared" si="47"/>
        <v>0</v>
      </c>
      <c r="AZ19" s="50">
        <f t="shared" si="48"/>
        <v>0</v>
      </c>
      <c r="BA19" s="62"/>
      <c r="BB19" s="49">
        <f t="shared" si="49"/>
        <v>0</v>
      </c>
      <c r="BC19" s="50">
        <f t="shared" si="50"/>
        <v>0</v>
      </c>
      <c r="BD19" s="51">
        <f t="shared" si="51"/>
        <v>0</v>
      </c>
    </row>
    <row r="20" spans="1:56" ht="13.9" customHeight="1">
      <c r="A20" s="32"/>
      <c r="B20" s="279" t="s">
        <v>301</v>
      </c>
      <c r="C20" s="286" t="s">
        <v>195</v>
      </c>
      <c r="D20" s="281" t="s">
        <v>208</v>
      </c>
      <c r="E20" s="294" t="s">
        <v>154</v>
      </c>
      <c r="F20" s="36">
        <v>30</v>
      </c>
      <c r="G20" s="72"/>
      <c r="H20" s="71" t="s">
        <v>16</v>
      </c>
      <c r="I20" s="73">
        <f>IF(H20=Tablas!$B$5,Tablas!$C$5,VLOOKUP(H20,Tablas!$B$5:$D$40,2,FALSE))</f>
        <v>29</v>
      </c>
      <c r="J20" s="70">
        <f>IF(I20=0,"",VLOOKUP(I20,Tablas!$C$5:$D$40,2,FALSE))</f>
        <v>1</v>
      </c>
      <c r="K20" s="37" t="str">
        <f t="shared" si="33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0.75</v>
      </c>
      <c r="T20" s="41">
        <f t="shared" si="8"/>
        <v>0</v>
      </c>
      <c r="U20" s="42">
        <f t="shared" si="34"/>
        <v>0</v>
      </c>
      <c r="V20" s="43">
        <f t="shared" si="35"/>
        <v>0</v>
      </c>
      <c r="W20" s="190">
        <v>10</v>
      </c>
      <c r="X20" s="44">
        <f t="shared" si="36"/>
        <v>0</v>
      </c>
      <c r="Y20" s="45">
        <f t="shared" si="12"/>
        <v>0.2</v>
      </c>
      <c r="Z20" s="46" t="s">
        <v>0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184"/>
      <c r="AH20" s="282">
        <f t="shared" si="32"/>
        <v>12</v>
      </c>
      <c r="AI20" s="49">
        <f t="shared" si="37"/>
        <v>0</v>
      </c>
      <c r="AJ20" s="50">
        <f t="shared" si="38"/>
        <v>0</v>
      </c>
      <c r="AK20" s="184"/>
      <c r="AL20" s="191">
        <f t="shared" si="18"/>
        <v>4</v>
      </c>
      <c r="AM20" s="49">
        <f t="shared" si="39"/>
        <v>0</v>
      </c>
      <c r="AN20" s="50">
        <f t="shared" si="40"/>
        <v>0</v>
      </c>
      <c r="AO20" s="184">
        <v>30</v>
      </c>
      <c r="AP20" s="49">
        <f t="shared" si="41"/>
        <v>0</v>
      </c>
      <c r="AQ20" s="50">
        <f t="shared" si="42"/>
        <v>0</v>
      </c>
      <c r="AR20" s="184"/>
      <c r="AS20" s="49">
        <f t="shared" si="43"/>
        <v>0</v>
      </c>
      <c r="AT20" s="50">
        <f t="shared" si="44"/>
        <v>0</v>
      </c>
      <c r="AU20" s="184"/>
      <c r="AV20" s="49">
        <f t="shared" si="45"/>
        <v>0</v>
      </c>
      <c r="AW20" s="50">
        <f t="shared" si="46"/>
        <v>0</v>
      </c>
      <c r="AX20" s="184">
        <v>30</v>
      </c>
      <c r="AY20" s="49">
        <f t="shared" si="47"/>
        <v>0</v>
      </c>
      <c r="AZ20" s="50">
        <f t="shared" si="48"/>
        <v>0</v>
      </c>
      <c r="BA20" s="62"/>
      <c r="BB20" s="49">
        <f t="shared" si="49"/>
        <v>0</v>
      </c>
      <c r="BC20" s="50">
        <f t="shared" si="50"/>
        <v>0</v>
      </c>
      <c r="BD20" s="51">
        <f t="shared" si="51"/>
        <v>0</v>
      </c>
    </row>
    <row r="21" spans="1:56" ht="13.9" customHeight="1">
      <c r="A21" s="32"/>
      <c r="B21" s="279" t="s">
        <v>301</v>
      </c>
      <c r="C21" s="286" t="s">
        <v>195</v>
      </c>
      <c r="D21" s="281" t="s">
        <v>209</v>
      </c>
      <c r="E21" s="294" t="s">
        <v>154</v>
      </c>
      <c r="F21" s="36">
        <v>20</v>
      </c>
      <c r="G21" s="72"/>
      <c r="H21" s="71" t="s">
        <v>16</v>
      </c>
      <c r="I21" s="73">
        <f>IF(H21=Tablas!$B$5,Tablas!$C$5,VLOOKUP(H21,Tablas!$B$5:$D$40,2,FALSE))</f>
        <v>29</v>
      </c>
      <c r="J21" s="70">
        <f>IF(I21=0,"",VLOOKUP(I21,Tablas!$C$5:$D$40,2,FALSE))</f>
        <v>1</v>
      </c>
      <c r="K21" s="37" t="str">
        <f t="shared" si="33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0.75</v>
      </c>
      <c r="T21" s="41">
        <f t="shared" si="8"/>
        <v>0</v>
      </c>
      <c r="U21" s="42">
        <f t="shared" si="34"/>
        <v>0</v>
      </c>
      <c r="V21" s="43">
        <f t="shared" si="35"/>
        <v>0</v>
      </c>
      <c r="W21" s="190">
        <v>10</v>
      </c>
      <c r="X21" s="44">
        <f t="shared" si="36"/>
        <v>0</v>
      </c>
      <c r="Y21" s="45">
        <f t="shared" si="12"/>
        <v>0.2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184"/>
      <c r="AH21" s="282">
        <f t="shared" si="32"/>
        <v>12</v>
      </c>
      <c r="AI21" s="49">
        <f t="shared" si="37"/>
        <v>0</v>
      </c>
      <c r="AJ21" s="50">
        <f t="shared" si="38"/>
        <v>0</v>
      </c>
      <c r="AK21" s="184"/>
      <c r="AL21" s="191">
        <f t="shared" si="18"/>
        <v>4</v>
      </c>
      <c r="AM21" s="49">
        <f t="shared" si="39"/>
        <v>0</v>
      </c>
      <c r="AN21" s="50">
        <f t="shared" si="40"/>
        <v>0</v>
      </c>
      <c r="AO21" s="184">
        <v>20</v>
      </c>
      <c r="AP21" s="49">
        <f t="shared" si="41"/>
        <v>0</v>
      </c>
      <c r="AQ21" s="50">
        <f t="shared" si="42"/>
        <v>0</v>
      </c>
      <c r="AR21" s="184"/>
      <c r="AS21" s="49">
        <f t="shared" si="43"/>
        <v>0</v>
      </c>
      <c r="AT21" s="50">
        <f t="shared" si="44"/>
        <v>0</v>
      </c>
      <c r="AU21" s="184"/>
      <c r="AV21" s="49">
        <f t="shared" si="45"/>
        <v>0</v>
      </c>
      <c r="AW21" s="50">
        <f t="shared" si="46"/>
        <v>0</v>
      </c>
      <c r="AX21" s="184">
        <v>20</v>
      </c>
      <c r="AY21" s="49">
        <f t="shared" si="47"/>
        <v>0</v>
      </c>
      <c r="AZ21" s="50">
        <f t="shared" si="48"/>
        <v>0</v>
      </c>
      <c r="BA21" s="62"/>
      <c r="BB21" s="49">
        <f t="shared" si="49"/>
        <v>0</v>
      </c>
      <c r="BC21" s="50">
        <f t="shared" si="50"/>
        <v>0</v>
      </c>
      <c r="BD21" s="51">
        <f t="shared" si="51"/>
        <v>0</v>
      </c>
    </row>
    <row r="22" spans="1:56" ht="13.9" customHeight="1">
      <c r="A22" s="32"/>
      <c r="B22" s="279" t="s">
        <v>301</v>
      </c>
      <c r="C22" s="286" t="s">
        <v>195</v>
      </c>
      <c r="D22" s="281" t="s">
        <v>210</v>
      </c>
      <c r="E22" s="294" t="s">
        <v>154</v>
      </c>
      <c r="F22" s="36">
        <v>40</v>
      </c>
      <c r="G22" s="72"/>
      <c r="H22" s="71" t="s">
        <v>16</v>
      </c>
      <c r="I22" s="73">
        <f>IF(H22=Tablas!$B$5,Tablas!$C$5,VLOOKUP(H22,Tablas!$B$5:$D$40,2,FALSE))</f>
        <v>29</v>
      </c>
      <c r="J22" s="70">
        <f>IF(I22=0,"",VLOOKUP(I22,Tablas!$C$5:$D$40,2,FALSE))</f>
        <v>1</v>
      </c>
      <c r="K22" s="37" t="str">
        <f t="shared" si="33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0.75</v>
      </c>
      <c r="T22" s="41">
        <f t="shared" si="8"/>
        <v>0</v>
      </c>
      <c r="U22" s="42">
        <f t="shared" si="34"/>
        <v>0</v>
      </c>
      <c r="V22" s="43">
        <f t="shared" si="35"/>
        <v>0</v>
      </c>
      <c r="W22" s="190">
        <v>10</v>
      </c>
      <c r="X22" s="44">
        <f t="shared" si="36"/>
        <v>0</v>
      </c>
      <c r="Y22" s="45">
        <f t="shared" si="12"/>
        <v>0.2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184"/>
      <c r="AH22" s="282">
        <f t="shared" si="32"/>
        <v>12</v>
      </c>
      <c r="AI22" s="49">
        <f t="shared" si="37"/>
        <v>0</v>
      </c>
      <c r="AJ22" s="50">
        <f t="shared" si="38"/>
        <v>0</v>
      </c>
      <c r="AK22" s="184"/>
      <c r="AL22" s="191">
        <f t="shared" si="18"/>
        <v>4</v>
      </c>
      <c r="AM22" s="49">
        <f t="shared" si="39"/>
        <v>0</v>
      </c>
      <c r="AN22" s="50">
        <f t="shared" si="40"/>
        <v>0</v>
      </c>
      <c r="AO22" s="184">
        <v>40</v>
      </c>
      <c r="AP22" s="49">
        <f t="shared" si="41"/>
        <v>0</v>
      </c>
      <c r="AQ22" s="50">
        <f t="shared" si="42"/>
        <v>0</v>
      </c>
      <c r="AR22" s="184"/>
      <c r="AS22" s="49">
        <f t="shared" si="43"/>
        <v>0</v>
      </c>
      <c r="AT22" s="50">
        <f t="shared" si="44"/>
        <v>0</v>
      </c>
      <c r="AU22" s="184"/>
      <c r="AV22" s="49">
        <f t="shared" si="45"/>
        <v>0</v>
      </c>
      <c r="AW22" s="50">
        <f t="shared" si="46"/>
        <v>0</v>
      </c>
      <c r="AX22" s="184">
        <v>40</v>
      </c>
      <c r="AY22" s="49">
        <f t="shared" si="47"/>
        <v>0</v>
      </c>
      <c r="AZ22" s="50">
        <f t="shared" si="48"/>
        <v>0</v>
      </c>
      <c r="BA22" s="62"/>
      <c r="BB22" s="49">
        <f t="shared" si="49"/>
        <v>0</v>
      </c>
      <c r="BC22" s="50">
        <f t="shared" si="50"/>
        <v>0</v>
      </c>
      <c r="BD22" s="51">
        <f t="shared" si="51"/>
        <v>0</v>
      </c>
    </row>
    <row r="23" spans="1:56" ht="13.9" customHeight="1">
      <c r="A23" s="32"/>
      <c r="B23" s="279" t="s">
        <v>301</v>
      </c>
      <c r="C23" s="286" t="s">
        <v>195</v>
      </c>
      <c r="D23" s="281" t="s">
        <v>211</v>
      </c>
      <c r="E23" s="294" t="s">
        <v>154</v>
      </c>
      <c r="F23" s="36">
        <v>40</v>
      </c>
      <c r="G23" s="72"/>
      <c r="H23" s="71" t="s">
        <v>16</v>
      </c>
      <c r="I23" s="73">
        <f>IF(H23=Tablas!$B$5,Tablas!$C$5,VLOOKUP(H23,Tablas!$B$5:$D$40,2,FALSE))</f>
        <v>29</v>
      </c>
      <c r="J23" s="70">
        <f>IF(I23=0,"",VLOOKUP(I23,Tablas!$C$5:$D$40,2,FALSE))</f>
        <v>1</v>
      </c>
      <c r="K23" s="37" t="str">
        <f t="shared" si="33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0.75</v>
      </c>
      <c r="T23" s="41">
        <f t="shared" si="8"/>
        <v>0</v>
      </c>
      <c r="U23" s="42">
        <f t="shared" si="34"/>
        <v>0</v>
      </c>
      <c r="V23" s="43">
        <f t="shared" si="35"/>
        <v>0</v>
      </c>
      <c r="W23" s="190">
        <v>10</v>
      </c>
      <c r="X23" s="44">
        <f t="shared" si="36"/>
        <v>0</v>
      </c>
      <c r="Y23" s="45">
        <f t="shared" si="12"/>
        <v>0.2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184"/>
      <c r="AH23" s="282">
        <f t="shared" si="32"/>
        <v>12</v>
      </c>
      <c r="AI23" s="49">
        <f t="shared" si="37"/>
        <v>0</v>
      </c>
      <c r="AJ23" s="50">
        <f t="shared" si="38"/>
        <v>0</v>
      </c>
      <c r="AK23" s="184"/>
      <c r="AL23" s="191">
        <f t="shared" si="18"/>
        <v>4</v>
      </c>
      <c r="AM23" s="49">
        <f t="shared" si="39"/>
        <v>0</v>
      </c>
      <c r="AN23" s="50">
        <f t="shared" si="40"/>
        <v>0</v>
      </c>
      <c r="AO23" s="184">
        <v>40</v>
      </c>
      <c r="AP23" s="49">
        <f t="shared" si="41"/>
        <v>0</v>
      </c>
      <c r="AQ23" s="50">
        <f t="shared" si="42"/>
        <v>0</v>
      </c>
      <c r="AR23" s="184"/>
      <c r="AS23" s="49">
        <f t="shared" si="43"/>
        <v>0</v>
      </c>
      <c r="AT23" s="50">
        <f t="shared" si="44"/>
        <v>0</v>
      </c>
      <c r="AU23" s="184"/>
      <c r="AV23" s="49">
        <f t="shared" si="45"/>
        <v>0</v>
      </c>
      <c r="AW23" s="50">
        <f t="shared" si="46"/>
        <v>0</v>
      </c>
      <c r="AX23" s="184">
        <v>40</v>
      </c>
      <c r="AY23" s="49">
        <f t="shared" si="47"/>
        <v>0</v>
      </c>
      <c r="AZ23" s="50">
        <f t="shared" si="48"/>
        <v>0</v>
      </c>
      <c r="BA23" s="62"/>
      <c r="BB23" s="49">
        <f t="shared" si="49"/>
        <v>0</v>
      </c>
      <c r="BC23" s="50">
        <f t="shared" si="50"/>
        <v>0</v>
      </c>
      <c r="BD23" s="51">
        <f t="shared" si="51"/>
        <v>0</v>
      </c>
    </row>
    <row r="24" spans="1:56" ht="13.9" customHeight="1">
      <c r="A24" s="32"/>
      <c r="B24" s="279" t="s">
        <v>301</v>
      </c>
      <c r="C24" s="286" t="s">
        <v>195</v>
      </c>
      <c r="D24" s="281" t="s">
        <v>212</v>
      </c>
      <c r="E24" s="294" t="s">
        <v>154</v>
      </c>
      <c r="F24" s="36">
        <v>20</v>
      </c>
      <c r="G24" s="72"/>
      <c r="H24" s="71" t="s">
        <v>16</v>
      </c>
      <c r="I24" s="73">
        <f>IF(H24=Tablas!$B$5,Tablas!$C$5,VLOOKUP(H24,Tablas!$B$5:$D$40,2,FALSE))</f>
        <v>29</v>
      </c>
      <c r="J24" s="70">
        <f>IF(I24=0,"",VLOOKUP(I24,Tablas!$C$5:$D$40,2,FALSE))</f>
        <v>1</v>
      </c>
      <c r="K24" s="37" t="str">
        <f t="shared" si="33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0.75</v>
      </c>
      <c r="T24" s="41">
        <f t="shared" si="8"/>
        <v>0</v>
      </c>
      <c r="U24" s="42">
        <f t="shared" si="34"/>
        <v>0</v>
      </c>
      <c r="V24" s="43">
        <f t="shared" si="35"/>
        <v>0</v>
      </c>
      <c r="W24" s="190">
        <v>10</v>
      </c>
      <c r="X24" s="44">
        <f t="shared" si="36"/>
        <v>0</v>
      </c>
      <c r="Y24" s="45">
        <f t="shared" si="12"/>
        <v>0.2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184"/>
      <c r="AH24" s="282">
        <f t="shared" si="32"/>
        <v>12</v>
      </c>
      <c r="AI24" s="49">
        <f t="shared" si="37"/>
        <v>0</v>
      </c>
      <c r="AJ24" s="50">
        <f t="shared" si="38"/>
        <v>0</v>
      </c>
      <c r="AK24" s="184"/>
      <c r="AL24" s="191">
        <f t="shared" si="18"/>
        <v>4</v>
      </c>
      <c r="AM24" s="49">
        <f t="shared" si="39"/>
        <v>0</v>
      </c>
      <c r="AN24" s="50">
        <f t="shared" si="40"/>
        <v>0</v>
      </c>
      <c r="AO24" s="184">
        <v>20</v>
      </c>
      <c r="AP24" s="49">
        <f t="shared" si="41"/>
        <v>0</v>
      </c>
      <c r="AQ24" s="50">
        <f t="shared" si="42"/>
        <v>0</v>
      </c>
      <c r="AR24" s="184"/>
      <c r="AS24" s="49">
        <f t="shared" si="43"/>
        <v>0</v>
      </c>
      <c r="AT24" s="50">
        <f t="shared" si="44"/>
        <v>0</v>
      </c>
      <c r="AU24" s="184"/>
      <c r="AV24" s="49">
        <f t="shared" si="45"/>
        <v>0</v>
      </c>
      <c r="AW24" s="50">
        <f t="shared" si="46"/>
        <v>0</v>
      </c>
      <c r="AX24" s="184">
        <v>20</v>
      </c>
      <c r="AY24" s="49">
        <f t="shared" si="47"/>
        <v>0</v>
      </c>
      <c r="AZ24" s="50">
        <f t="shared" si="48"/>
        <v>0</v>
      </c>
      <c r="BA24" s="62"/>
      <c r="BB24" s="49">
        <f t="shared" si="49"/>
        <v>0</v>
      </c>
      <c r="BC24" s="50">
        <f t="shared" si="50"/>
        <v>0</v>
      </c>
      <c r="BD24" s="51">
        <f t="shared" si="51"/>
        <v>0</v>
      </c>
    </row>
    <row r="25" spans="1:56" ht="13.9" customHeight="1">
      <c r="A25" s="32"/>
      <c r="B25" s="279" t="s">
        <v>301</v>
      </c>
      <c r="C25" s="286" t="s">
        <v>195</v>
      </c>
      <c r="D25" s="281" t="s">
        <v>213</v>
      </c>
      <c r="E25" s="294" t="s">
        <v>154</v>
      </c>
      <c r="F25" s="36">
        <v>15</v>
      </c>
      <c r="G25" s="72"/>
      <c r="H25" s="71" t="s">
        <v>16</v>
      </c>
      <c r="I25" s="73">
        <f>IF(H25=Tablas!$B$5,Tablas!$C$5,VLOOKUP(H25,Tablas!$B$5:$D$40,2,FALSE))</f>
        <v>29</v>
      </c>
      <c r="J25" s="70">
        <f>IF(I25=0,"",VLOOKUP(I25,Tablas!$C$5:$D$40,2,FALSE))</f>
        <v>1</v>
      </c>
      <c r="K25" s="37" t="str">
        <f t="shared" si="33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0.75</v>
      </c>
      <c r="T25" s="41">
        <f t="shared" si="8"/>
        <v>0</v>
      </c>
      <c r="U25" s="42">
        <f t="shared" si="34"/>
        <v>0</v>
      </c>
      <c r="V25" s="43">
        <f t="shared" si="35"/>
        <v>0</v>
      </c>
      <c r="W25" s="190">
        <v>10</v>
      </c>
      <c r="X25" s="44">
        <f t="shared" si="36"/>
        <v>0</v>
      </c>
      <c r="Y25" s="45">
        <f t="shared" si="12"/>
        <v>0.2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184"/>
      <c r="AH25" s="282">
        <f t="shared" si="32"/>
        <v>12</v>
      </c>
      <c r="AI25" s="49">
        <f t="shared" si="37"/>
        <v>0</v>
      </c>
      <c r="AJ25" s="50">
        <f t="shared" si="38"/>
        <v>0</v>
      </c>
      <c r="AK25" s="184"/>
      <c r="AL25" s="191">
        <f t="shared" si="18"/>
        <v>4</v>
      </c>
      <c r="AM25" s="49">
        <f t="shared" si="39"/>
        <v>0</v>
      </c>
      <c r="AN25" s="50">
        <f t="shared" si="40"/>
        <v>0</v>
      </c>
      <c r="AO25" s="184">
        <v>15</v>
      </c>
      <c r="AP25" s="49">
        <f t="shared" si="41"/>
        <v>0</v>
      </c>
      <c r="AQ25" s="50">
        <f t="shared" si="42"/>
        <v>0</v>
      </c>
      <c r="AR25" s="184"/>
      <c r="AS25" s="49">
        <f t="shared" si="43"/>
        <v>0</v>
      </c>
      <c r="AT25" s="50">
        <f t="shared" si="44"/>
        <v>0</v>
      </c>
      <c r="AU25" s="184"/>
      <c r="AV25" s="49">
        <f t="shared" si="45"/>
        <v>0</v>
      </c>
      <c r="AW25" s="50">
        <f t="shared" si="46"/>
        <v>0</v>
      </c>
      <c r="AX25" s="184">
        <v>15</v>
      </c>
      <c r="AY25" s="49">
        <f t="shared" si="47"/>
        <v>0</v>
      </c>
      <c r="AZ25" s="50">
        <f t="shared" si="48"/>
        <v>0</v>
      </c>
      <c r="BA25" s="62"/>
      <c r="BB25" s="49">
        <f t="shared" si="49"/>
        <v>0</v>
      </c>
      <c r="BC25" s="50">
        <f t="shared" si="50"/>
        <v>0</v>
      </c>
      <c r="BD25" s="51">
        <f t="shared" si="51"/>
        <v>0</v>
      </c>
    </row>
    <row r="26" spans="1:56" ht="13.9" customHeight="1">
      <c r="A26" s="32"/>
      <c r="B26" s="279" t="s">
        <v>301</v>
      </c>
      <c r="C26" s="286" t="s">
        <v>195</v>
      </c>
      <c r="D26" s="281" t="s">
        <v>214</v>
      </c>
      <c r="E26" s="294" t="s">
        <v>154</v>
      </c>
      <c r="F26" s="36">
        <v>20</v>
      </c>
      <c r="G26" s="72"/>
      <c r="H26" s="71" t="s">
        <v>16</v>
      </c>
      <c r="I26" s="73">
        <f>IF(H26=Tablas!$B$5,Tablas!$C$5,VLOOKUP(H26,Tablas!$B$5:$D$40,2,FALSE))</f>
        <v>29</v>
      </c>
      <c r="J26" s="70">
        <f>IF(I26=0,"",VLOOKUP(I26,Tablas!$C$5:$D$40,2,FALSE))</f>
        <v>1</v>
      </c>
      <c r="K26" s="37" t="str">
        <f t="shared" si="33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0.75</v>
      </c>
      <c r="T26" s="41">
        <f t="shared" si="8"/>
        <v>0</v>
      </c>
      <c r="U26" s="42">
        <f t="shared" si="34"/>
        <v>0</v>
      </c>
      <c r="V26" s="43">
        <f t="shared" si="35"/>
        <v>0</v>
      </c>
      <c r="W26" s="190">
        <v>10</v>
      </c>
      <c r="X26" s="44">
        <f t="shared" si="36"/>
        <v>0</v>
      </c>
      <c r="Y26" s="45">
        <f t="shared" si="12"/>
        <v>0.2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184"/>
      <c r="AH26" s="282">
        <f t="shared" si="32"/>
        <v>12</v>
      </c>
      <c r="AI26" s="49">
        <f t="shared" si="37"/>
        <v>0</v>
      </c>
      <c r="AJ26" s="50">
        <f t="shared" si="38"/>
        <v>0</v>
      </c>
      <c r="AK26" s="184"/>
      <c r="AL26" s="191">
        <f t="shared" si="18"/>
        <v>4</v>
      </c>
      <c r="AM26" s="49">
        <f t="shared" si="39"/>
        <v>0</v>
      </c>
      <c r="AN26" s="50">
        <f t="shared" si="40"/>
        <v>0</v>
      </c>
      <c r="AO26" s="184">
        <v>20</v>
      </c>
      <c r="AP26" s="49">
        <f t="shared" si="41"/>
        <v>0</v>
      </c>
      <c r="AQ26" s="50">
        <f t="shared" si="42"/>
        <v>0</v>
      </c>
      <c r="AR26" s="184"/>
      <c r="AS26" s="49">
        <f t="shared" si="43"/>
        <v>0</v>
      </c>
      <c r="AT26" s="50">
        <f t="shared" si="44"/>
        <v>0</v>
      </c>
      <c r="AU26" s="184"/>
      <c r="AV26" s="49">
        <f t="shared" si="45"/>
        <v>0</v>
      </c>
      <c r="AW26" s="50">
        <f t="shared" si="46"/>
        <v>0</v>
      </c>
      <c r="AX26" s="184">
        <v>20</v>
      </c>
      <c r="AY26" s="49">
        <f t="shared" si="47"/>
        <v>0</v>
      </c>
      <c r="AZ26" s="50">
        <f t="shared" si="48"/>
        <v>0</v>
      </c>
      <c r="BA26" s="62"/>
      <c r="BB26" s="49">
        <f t="shared" si="49"/>
        <v>0</v>
      </c>
      <c r="BC26" s="50">
        <f t="shared" si="50"/>
        <v>0</v>
      </c>
      <c r="BD26" s="51">
        <f t="shared" si="51"/>
        <v>0</v>
      </c>
    </row>
    <row r="27" spans="1:56" ht="13.9" customHeight="1">
      <c r="A27" s="32"/>
      <c r="B27" s="279" t="s">
        <v>301</v>
      </c>
      <c r="C27" s="286" t="s">
        <v>195</v>
      </c>
      <c r="D27" s="281" t="s">
        <v>215</v>
      </c>
      <c r="E27" s="294" t="s">
        <v>154</v>
      </c>
      <c r="F27" s="36">
        <v>20</v>
      </c>
      <c r="G27" s="72"/>
      <c r="H27" s="71" t="s">
        <v>16</v>
      </c>
      <c r="I27" s="73">
        <f>IF(H27=Tablas!$B$5,Tablas!$C$5,VLOOKUP(H27,Tablas!$B$5:$D$40,2,FALSE))</f>
        <v>29</v>
      </c>
      <c r="J27" s="70">
        <f>IF(I27=0,"",VLOOKUP(I27,Tablas!$C$5:$D$40,2,FALSE))</f>
        <v>1</v>
      </c>
      <c r="K27" s="37" t="str">
        <f t="shared" si="33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0.75</v>
      </c>
      <c r="T27" s="41">
        <f t="shared" si="8"/>
        <v>0</v>
      </c>
      <c r="U27" s="42">
        <f t="shared" si="34"/>
        <v>0</v>
      </c>
      <c r="V27" s="43">
        <f t="shared" si="35"/>
        <v>0</v>
      </c>
      <c r="W27" s="190">
        <v>10</v>
      </c>
      <c r="X27" s="44">
        <f t="shared" si="36"/>
        <v>0</v>
      </c>
      <c r="Y27" s="45">
        <f t="shared" si="12"/>
        <v>0.2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184"/>
      <c r="AH27" s="282">
        <f t="shared" si="32"/>
        <v>12</v>
      </c>
      <c r="AI27" s="49">
        <f t="shared" si="37"/>
        <v>0</v>
      </c>
      <c r="AJ27" s="50">
        <f t="shared" si="38"/>
        <v>0</v>
      </c>
      <c r="AK27" s="184"/>
      <c r="AL27" s="191">
        <f t="shared" si="18"/>
        <v>4</v>
      </c>
      <c r="AM27" s="49">
        <f t="shared" si="39"/>
        <v>0</v>
      </c>
      <c r="AN27" s="50">
        <f t="shared" si="40"/>
        <v>0</v>
      </c>
      <c r="AO27" s="184">
        <v>20</v>
      </c>
      <c r="AP27" s="49">
        <f t="shared" si="41"/>
        <v>0</v>
      </c>
      <c r="AQ27" s="50">
        <f t="shared" si="42"/>
        <v>0</v>
      </c>
      <c r="AR27" s="184"/>
      <c r="AS27" s="49">
        <f t="shared" si="43"/>
        <v>0</v>
      </c>
      <c r="AT27" s="50">
        <f t="shared" si="44"/>
        <v>0</v>
      </c>
      <c r="AU27" s="184"/>
      <c r="AV27" s="49">
        <f t="shared" si="45"/>
        <v>0</v>
      </c>
      <c r="AW27" s="50">
        <f t="shared" si="46"/>
        <v>0</v>
      </c>
      <c r="AX27" s="184">
        <v>20</v>
      </c>
      <c r="AY27" s="49">
        <f t="shared" si="47"/>
        <v>0</v>
      </c>
      <c r="AZ27" s="50">
        <f t="shared" si="48"/>
        <v>0</v>
      </c>
      <c r="BA27" s="62"/>
      <c r="BB27" s="49">
        <f t="shared" si="49"/>
        <v>0</v>
      </c>
      <c r="BC27" s="50">
        <f t="shared" si="50"/>
        <v>0</v>
      </c>
      <c r="BD27" s="51">
        <f t="shared" si="51"/>
        <v>0</v>
      </c>
    </row>
    <row r="28" spans="1:56" ht="13.9" customHeight="1">
      <c r="A28" s="32"/>
      <c r="B28" s="279" t="s">
        <v>301</v>
      </c>
      <c r="C28" s="286" t="s">
        <v>195</v>
      </c>
      <c r="D28" s="281" t="s">
        <v>216</v>
      </c>
      <c r="E28" s="294" t="s">
        <v>154</v>
      </c>
      <c r="F28" s="36">
        <v>20</v>
      </c>
      <c r="G28" s="72"/>
      <c r="H28" s="71" t="s">
        <v>16</v>
      </c>
      <c r="I28" s="73">
        <f>IF(H28=Tablas!$B$5,Tablas!$C$5,VLOOKUP(H28,Tablas!$B$5:$D$40,2,FALSE))</f>
        <v>29</v>
      </c>
      <c r="J28" s="70">
        <f>IF(I28=0,"",VLOOKUP(I28,Tablas!$C$5:$D$40,2,FALSE))</f>
        <v>1</v>
      </c>
      <c r="K28" s="37" t="str">
        <f t="shared" si="33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0.75</v>
      </c>
      <c r="T28" s="41">
        <f t="shared" si="8"/>
        <v>0</v>
      </c>
      <c r="U28" s="42">
        <f t="shared" si="34"/>
        <v>0</v>
      </c>
      <c r="V28" s="43">
        <f t="shared" si="35"/>
        <v>0</v>
      </c>
      <c r="W28" s="190">
        <v>10</v>
      </c>
      <c r="X28" s="44">
        <f t="shared" si="36"/>
        <v>0</v>
      </c>
      <c r="Y28" s="45">
        <f t="shared" si="12"/>
        <v>0.2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184"/>
      <c r="AH28" s="282">
        <f t="shared" si="32"/>
        <v>12</v>
      </c>
      <c r="AI28" s="49">
        <f t="shared" si="37"/>
        <v>0</v>
      </c>
      <c r="AJ28" s="50">
        <f t="shared" si="38"/>
        <v>0</v>
      </c>
      <c r="AK28" s="184"/>
      <c r="AL28" s="191">
        <f t="shared" si="18"/>
        <v>4</v>
      </c>
      <c r="AM28" s="49">
        <f t="shared" si="39"/>
        <v>0</v>
      </c>
      <c r="AN28" s="50">
        <f t="shared" si="40"/>
        <v>0</v>
      </c>
      <c r="AO28" s="184">
        <v>20</v>
      </c>
      <c r="AP28" s="49">
        <f t="shared" si="41"/>
        <v>0</v>
      </c>
      <c r="AQ28" s="50">
        <f t="shared" si="42"/>
        <v>0</v>
      </c>
      <c r="AR28" s="184"/>
      <c r="AS28" s="49">
        <f t="shared" si="43"/>
        <v>0</v>
      </c>
      <c r="AT28" s="50">
        <f t="shared" si="44"/>
        <v>0</v>
      </c>
      <c r="AU28" s="184"/>
      <c r="AV28" s="49">
        <f t="shared" si="45"/>
        <v>0</v>
      </c>
      <c r="AW28" s="50">
        <f t="shared" si="46"/>
        <v>0</v>
      </c>
      <c r="AX28" s="184">
        <v>20</v>
      </c>
      <c r="AY28" s="49">
        <f t="shared" si="47"/>
        <v>0</v>
      </c>
      <c r="AZ28" s="50">
        <f t="shared" si="48"/>
        <v>0</v>
      </c>
      <c r="BA28" s="62"/>
      <c r="BB28" s="49">
        <f t="shared" si="49"/>
        <v>0</v>
      </c>
      <c r="BC28" s="50">
        <f t="shared" si="50"/>
        <v>0</v>
      </c>
      <c r="BD28" s="51">
        <f t="shared" si="51"/>
        <v>0</v>
      </c>
    </row>
    <row r="29" spans="1:56" ht="13.9" customHeight="1">
      <c r="A29" s="32"/>
      <c r="B29" s="279" t="s">
        <v>301</v>
      </c>
      <c r="C29" s="286" t="s">
        <v>195</v>
      </c>
      <c r="D29" s="281" t="s">
        <v>217</v>
      </c>
      <c r="E29" s="294" t="s">
        <v>170</v>
      </c>
      <c r="F29" s="36">
        <v>40</v>
      </c>
      <c r="G29" s="72"/>
      <c r="H29" s="71" t="s">
        <v>90</v>
      </c>
      <c r="I29" s="73">
        <f>IF(H29=Tablas!$B$5,Tablas!$C$5,VLOOKUP(H29,Tablas!$B$5:$D$40,2,FALSE))</f>
        <v>19</v>
      </c>
      <c r="J29" s="70">
        <f>IF(I29=0,"",VLOOKUP(I29,Tablas!$C$5:$D$40,2,FALSE))</f>
        <v>21.72583333333333</v>
      </c>
      <c r="K29" s="37" t="str">
        <f t="shared" si="33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0.75</v>
      </c>
      <c r="T29" s="41">
        <f t="shared" si="8"/>
        <v>0</v>
      </c>
      <c r="U29" s="42">
        <f t="shared" si="34"/>
        <v>0</v>
      </c>
      <c r="V29" s="43">
        <f t="shared" si="35"/>
        <v>0</v>
      </c>
      <c r="W29" s="190">
        <v>11.75</v>
      </c>
      <c r="X29" s="44">
        <f t="shared" si="36"/>
        <v>0</v>
      </c>
      <c r="Y29" s="45">
        <f t="shared" si="12"/>
        <v>5</v>
      </c>
      <c r="Z29" s="46" t="s">
        <v>0</v>
      </c>
      <c r="AA29" s="39">
        <v>1</v>
      </c>
      <c r="AB29" s="47">
        <f t="shared" si="13"/>
        <v>0</v>
      </c>
      <c r="AC29" s="39">
        <v>1</v>
      </c>
      <c r="AD29" s="47">
        <f t="shared" si="14"/>
        <v>0</v>
      </c>
      <c r="AE29" s="39">
        <v>1</v>
      </c>
      <c r="AF29" s="47">
        <f t="shared" si="15"/>
        <v>0</v>
      </c>
      <c r="AG29" s="184"/>
      <c r="AH29" s="282">
        <f t="shared" si="32"/>
        <v>12</v>
      </c>
      <c r="AI29" s="49">
        <f t="shared" si="37"/>
        <v>0</v>
      </c>
      <c r="AJ29" s="50">
        <f t="shared" si="38"/>
        <v>0</v>
      </c>
      <c r="AK29" s="184"/>
      <c r="AL29" s="191">
        <f t="shared" si="18"/>
        <v>4</v>
      </c>
      <c r="AM29" s="49">
        <f t="shared" si="39"/>
        <v>0</v>
      </c>
      <c r="AN29" s="50">
        <f t="shared" si="40"/>
        <v>0</v>
      </c>
      <c r="AO29" s="184">
        <v>40</v>
      </c>
      <c r="AP29" s="49">
        <f t="shared" si="41"/>
        <v>0</v>
      </c>
      <c r="AQ29" s="50">
        <f t="shared" si="42"/>
        <v>0</v>
      </c>
      <c r="AR29" s="184">
        <v>10</v>
      </c>
      <c r="AS29" s="49">
        <f t="shared" si="43"/>
        <v>0</v>
      </c>
      <c r="AT29" s="50">
        <f t="shared" si="44"/>
        <v>0</v>
      </c>
      <c r="AU29" s="184"/>
      <c r="AV29" s="49">
        <f t="shared" si="45"/>
        <v>0</v>
      </c>
      <c r="AW29" s="50">
        <f t="shared" si="46"/>
        <v>0</v>
      </c>
      <c r="AX29" s="184">
        <v>40</v>
      </c>
      <c r="AY29" s="49">
        <f t="shared" si="47"/>
        <v>0</v>
      </c>
      <c r="AZ29" s="50">
        <f t="shared" si="48"/>
        <v>0</v>
      </c>
      <c r="BA29" s="62"/>
      <c r="BB29" s="49">
        <f t="shared" si="49"/>
        <v>0</v>
      </c>
      <c r="BC29" s="50">
        <f t="shared" si="50"/>
        <v>0</v>
      </c>
      <c r="BD29" s="51">
        <f t="shared" si="51"/>
        <v>0</v>
      </c>
    </row>
    <row r="30" spans="1:56" ht="13.9" customHeight="1">
      <c r="A30" s="32"/>
      <c r="B30" s="279" t="s">
        <v>301</v>
      </c>
      <c r="C30" s="286" t="s">
        <v>195</v>
      </c>
      <c r="D30" s="281" t="s">
        <v>218</v>
      </c>
      <c r="E30" s="294" t="s">
        <v>399</v>
      </c>
      <c r="F30" s="36">
        <v>40</v>
      </c>
      <c r="G30" s="72"/>
      <c r="H30" s="71" t="s">
        <v>91</v>
      </c>
      <c r="I30" s="73">
        <f>IF(H30=Tablas!$B$5,Tablas!$C$5,VLOOKUP(H30,Tablas!$B$5:$D$40,2,FALSE))</f>
        <v>26</v>
      </c>
      <c r="J30" s="70">
        <f>IF(I30=0,"",VLOOKUP(I30,Tablas!$C$5:$D$40,2,FALSE))</f>
        <v>4.3452380952380958</v>
      </c>
      <c r="K30" s="37" t="str">
        <f t="shared" si="33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0.75</v>
      </c>
      <c r="T30" s="41">
        <f t="shared" si="8"/>
        <v>0</v>
      </c>
      <c r="U30" s="42">
        <f t="shared" si="34"/>
        <v>0</v>
      </c>
      <c r="V30" s="43">
        <f t="shared" si="35"/>
        <v>0</v>
      </c>
      <c r="W30" s="190">
        <v>10</v>
      </c>
      <c r="X30" s="44">
        <f t="shared" si="36"/>
        <v>0</v>
      </c>
      <c r="Y30" s="45">
        <f t="shared" si="12"/>
        <v>1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184"/>
      <c r="AH30" s="282">
        <f t="shared" si="32"/>
        <v>12</v>
      </c>
      <c r="AI30" s="49">
        <f t="shared" si="37"/>
        <v>0</v>
      </c>
      <c r="AJ30" s="50">
        <f t="shared" si="38"/>
        <v>0</v>
      </c>
      <c r="AK30" s="184"/>
      <c r="AL30" s="191">
        <f t="shared" si="18"/>
        <v>4</v>
      </c>
      <c r="AM30" s="49">
        <f t="shared" si="39"/>
        <v>0</v>
      </c>
      <c r="AN30" s="50">
        <f t="shared" si="40"/>
        <v>0</v>
      </c>
      <c r="AO30" s="184">
        <v>40</v>
      </c>
      <c r="AP30" s="49">
        <f t="shared" si="41"/>
        <v>0</v>
      </c>
      <c r="AQ30" s="50">
        <f t="shared" si="42"/>
        <v>0</v>
      </c>
      <c r="AR30" s="184"/>
      <c r="AS30" s="49">
        <f t="shared" si="43"/>
        <v>0</v>
      </c>
      <c r="AT30" s="50">
        <f t="shared" si="44"/>
        <v>0</v>
      </c>
      <c r="AU30" s="184"/>
      <c r="AV30" s="49">
        <f t="shared" si="45"/>
        <v>0</v>
      </c>
      <c r="AW30" s="50">
        <f t="shared" si="46"/>
        <v>0</v>
      </c>
      <c r="AX30" s="184">
        <v>40</v>
      </c>
      <c r="AY30" s="49">
        <f t="shared" si="47"/>
        <v>0</v>
      </c>
      <c r="AZ30" s="50">
        <f t="shared" si="48"/>
        <v>0</v>
      </c>
      <c r="BA30" s="62"/>
      <c r="BB30" s="49">
        <f t="shared" si="49"/>
        <v>0</v>
      </c>
      <c r="BC30" s="50">
        <f t="shared" si="50"/>
        <v>0</v>
      </c>
      <c r="BD30" s="51">
        <f t="shared" si="51"/>
        <v>0</v>
      </c>
    </row>
    <row r="31" spans="1:56" ht="13.9" customHeight="1">
      <c r="A31" s="32"/>
      <c r="B31" s="279" t="s">
        <v>301</v>
      </c>
      <c r="C31" s="286" t="s">
        <v>195</v>
      </c>
      <c r="D31" s="281" t="s">
        <v>219</v>
      </c>
      <c r="E31" s="294" t="s">
        <v>170</v>
      </c>
      <c r="F31" s="36">
        <v>40</v>
      </c>
      <c r="G31" s="72"/>
      <c r="H31" s="71" t="s">
        <v>91</v>
      </c>
      <c r="I31" s="73">
        <f>IF(H31=Tablas!$B$5,Tablas!$C$5,VLOOKUP(H31,Tablas!$B$5:$D$40,2,FALSE))</f>
        <v>26</v>
      </c>
      <c r="J31" s="70">
        <f>IF(I31=0,"",VLOOKUP(I31,Tablas!$C$5:$D$40,2,FALSE))</f>
        <v>4.3452380952380958</v>
      </c>
      <c r="K31" s="37" t="str">
        <f t="shared" si="33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0.75</v>
      </c>
      <c r="T31" s="41">
        <f t="shared" si="8"/>
        <v>0</v>
      </c>
      <c r="U31" s="42">
        <f t="shared" si="34"/>
        <v>0</v>
      </c>
      <c r="V31" s="43">
        <f t="shared" si="35"/>
        <v>0</v>
      </c>
      <c r="W31" s="190">
        <v>10</v>
      </c>
      <c r="X31" s="44">
        <f t="shared" si="36"/>
        <v>0</v>
      </c>
      <c r="Y31" s="45">
        <f t="shared" si="12"/>
        <v>1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184"/>
      <c r="AH31" s="282">
        <f t="shared" si="32"/>
        <v>12</v>
      </c>
      <c r="AI31" s="49">
        <f t="shared" si="37"/>
        <v>0</v>
      </c>
      <c r="AJ31" s="50">
        <f t="shared" si="38"/>
        <v>0</v>
      </c>
      <c r="AK31" s="184"/>
      <c r="AL31" s="191">
        <f t="shared" si="18"/>
        <v>4</v>
      </c>
      <c r="AM31" s="49">
        <f t="shared" si="39"/>
        <v>0</v>
      </c>
      <c r="AN31" s="50">
        <f t="shared" si="40"/>
        <v>0</v>
      </c>
      <c r="AO31" s="184">
        <v>40</v>
      </c>
      <c r="AP31" s="49">
        <f t="shared" si="41"/>
        <v>0</v>
      </c>
      <c r="AQ31" s="50">
        <f t="shared" si="42"/>
        <v>0</v>
      </c>
      <c r="AR31" s="184"/>
      <c r="AS31" s="49">
        <f t="shared" si="43"/>
        <v>0</v>
      </c>
      <c r="AT31" s="50">
        <f t="shared" si="44"/>
        <v>0</v>
      </c>
      <c r="AU31" s="184"/>
      <c r="AV31" s="49">
        <f t="shared" si="45"/>
        <v>0</v>
      </c>
      <c r="AW31" s="50">
        <f t="shared" si="46"/>
        <v>0</v>
      </c>
      <c r="AX31" s="184">
        <v>40</v>
      </c>
      <c r="AY31" s="49">
        <f t="shared" si="47"/>
        <v>0</v>
      </c>
      <c r="AZ31" s="50">
        <f t="shared" si="48"/>
        <v>0</v>
      </c>
      <c r="BA31" s="62"/>
      <c r="BB31" s="49">
        <f t="shared" si="49"/>
        <v>0</v>
      </c>
      <c r="BC31" s="50">
        <f t="shared" si="50"/>
        <v>0</v>
      </c>
      <c r="BD31" s="51">
        <f t="shared" si="51"/>
        <v>0</v>
      </c>
    </row>
    <row r="32" spans="1:56" ht="13.9" customHeight="1">
      <c r="A32" s="32"/>
      <c r="B32" s="279" t="s">
        <v>301</v>
      </c>
      <c r="C32" s="286" t="s">
        <v>195</v>
      </c>
      <c r="D32" s="281" t="s">
        <v>220</v>
      </c>
      <c r="E32" s="294" t="s">
        <v>170</v>
      </c>
      <c r="F32" s="36">
        <v>68</v>
      </c>
      <c r="G32" s="72"/>
      <c r="H32" s="71" t="s">
        <v>107</v>
      </c>
      <c r="I32" s="73">
        <f>IF(H32=Tablas!$B$5,Tablas!$C$5,VLOOKUP(H32,Tablas!$B$5:$D$40,2,FALSE))</f>
        <v>13</v>
      </c>
      <c r="J32" s="70">
        <f>IF(I32=0,"",VLOOKUP(I32,Tablas!$C$5:$D$40,2,FALSE))</f>
        <v>26.071666666666669</v>
      </c>
      <c r="K32" s="37" t="str">
        <f t="shared" si="33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0.75</v>
      </c>
      <c r="T32" s="41">
        <f t="shared" si="8"/>
        <v>0</v>
      </c>
      <c r="U32" s="42">
        <f t="shared" si="34"/>
        <v>0</v>
      </c>
      <c r="V32" s="43">
        <f t="shared" si="35"/>
        <v>0</v>
      </c>
      <c r="W32" s="190">
        <v>11.75</v>
      </c>
      <c r="X32" s="44">
        <f t="shared" si="36"/>
        <v>0</v>
      </c>
      <c r="Y32" s="45">
        <f t="shared" si="12"/>
        <v>6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184"/>
      <c r="AH32" s="282">
        <f t="shared" si="32"/>
        <v>12</v>
      </c>
      <c r="AI32" s="49">
        <f t="shared" si="37"/>
        <v>0</v>
      </c>
      <c r="AJ32" s="50">
        <f t="shared" si="38"/>
        <v>0</v>
      </c>
      <c r="AK32" s="184"/>
      <c r="AL32" s="191">
        <f t="shared" si="18"/>
        <v>4</v>
      </c>
      <c r="AM32" s="49">
        <f t="shared" si="39"/>
        <v>0</v>
      </c>
      <c r="AN32" s="50">
        <f t="shared" si="40"/>
        <v>0</v>
      </c>
      <c r="AO32" s="184">
        <v>68</v>
      </c>
      <c r="AP32" s="49">
        <f t="shared" si="41"/>
        <v>0</v>
      </c>
      <c r="AQ32" s="50">
        <f t="shared" si="42"/>
        <v>0</v>
      </c>
      <c r="AR32" s="184"/>
      <c r="AS32" s="49">
        <f t="shared" si="43"/>
        <v>0</v>
      </c>
      <c r="AT32" s="50">
        <f t="shared" si="44"/>
        <v>0</v>
      </c>
      <c r="AU32" s="184"/>
      <c r="AV32" s="49">
        <f t="shared" si="45"/>
        <v>0</v>
      </c>
      <c r="AW32" s="50">
        <f t="shared" si="46"/>
        <v>0</v>
      </c>
      <c r="AX32" s="184">
        <v>68</v>
      </c>
      <c r="AY32" s="49">
        <f t="shared" si="47"/>
        <v>0</v>
      </c>
      <c r="AZ32" s="50">
        <f t="shared" si="48"/>
        <v>0</v>
      </c>
      <c r="BA32" s="62"/>
      <c r="BB32" s="49">
        <f t="shared" si="49"/>
        <v>0</v>
      </c>
      <c r="BC32" s="50">
        <f t="shared" si="50"/>
        <v>0</v>
      </c>
      <c r="BD32" s="51">
        <f t="shared" si="51"/>
        <v>0</v>
      </c>
    </row>
    <row r="33" spans="1:56" ht="13.9" customHeight="1">
      <c r="A33" s="32"/>
      <c r="B33" s="279" t="s">
        <v>301</v>
      </c>
      <c r="C33" s="286" t="s">
        <v>195</v>
      </c>
      <c r="D33" s="281" t="s">
        <v>221</v>
      </c>
      <c r="E33" s="294" t="s">
        <v>170</v>
      </c>
      <c r="F33" s="36">
        <v>68</v>
      </c>
      <c r="G33" s="72"/>
      <c r="H33" s="71" t="s">
        <v>90</v>
      </c>
      <c r="I33" s="73">
        <f>IF(H33=Tablas!$B$5,Tablas!$C$5,VLOOKUP(H33,Tablas!$B$5:$D$40,2,FALSE))</f>
        <v>19</v>
      </c>
      <c r="J33" s="70">
        <f>IF(I33=0,"",VLOOKUP(I33,Tablas!$C$5:$D$40,2,FALSE))</f>
        <v>21.72583333333333</v>
      </c>
      <c r="K33" s="37" t="str">
        <f t="shared" si="33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0.75</v>
      </c>
      <c r="T33" s="41">
        <f t="shared" si="8"/>
        <v>0</v>
      </c>
      <c r="U33" s="42">
        <f t="shared" si="34"/>
        <v>0</v>
      </c>
      <c r="V33" s="43">
        <f t="shared" si="35"/>
        <v>0</v>
      </c>
      <c r="W33" s="190">
        <v>11.75</v>
      </c>
      <c r="X33" s="44">
        <f t="shared" si="36"/>
        <v>0</v>
      </c>
      <c r="Y33" s="45">
        <f t="shared" si="12"/>
        <v>5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184"/>
      <c r="AH33" s="282">
        <f t="shared" si="32"/>
        <v>12</v>
      </c>
      <c r="AI33" s="49">
        <f t="shared" si="37"/>
        <v>0</v>
      </c>
      <c r="AJ33" s="50">
        <f t="shared" si="38"/>
        <v>0</v>
      </c>
      <c r="AK33" s="184"/>
      <c r="AL33" s="191">
        <f t="shared" si="18"/>
        <v>4</v>
      </c>
      <c r="AM33" s="49">
        <f t="shared" si="39"/>
        <v>0</v>
      </c>
      <c r="AN33" s="50">
        <f t="shared" si="40"/>
        <v>0</v>
      </c>
      <c r="AO33" s="184">
        <v>68</v>
      </c>
      <c r="AP33" s="49">
        <f t="shared" si="41"/>
        <v>0</v>
      </c>
      <c r="AQ33" s="50">
        <f t="shared" si="42"/>
        <v>0</v>
      </c>
      <c r="AR33" s="184"/>
      <c r="AS33" s="49">
        <f t="shared" si="43"/>
        <v>0</v>
      </c>
      <c r="AT33" s="50">
        <f t="shared" si="44"/>
        <v>0</v>
      </c>
      <c r="AU33" s="184"/>
      <c r="AV33" s="49">
        <f t="shared" si="45"/>
        <v>0</v>
      </c>
      <c r="AW33" s="50">
        <f t="shared" si="46"/>
        <v>0</v>
      </c>
      <c r="AX33" s="184">
        <v>68</v>
      </c>
      <c r="AY33" s="49">
        <f t="shared" si="47"/>
        <v>0</v>
      </c>
      <c r="AZ33" s="50">
        <f t="shared" si="48"/>
        <v>0</v>
      </c>
      <c r="BA33" s="62"/>
      <c r="BB33" s="49">
        <f t="shared" si="49"/>
        <v>0</v>
      </c>
      <c r="BC33" s="50">
        <f t="shared" si="50"/>
        <v>0</v>
      </c>
      <c r="BD33" s="51">
        <f t="shared" si="51"/>
        <v>0</v>
      </c>
    </row>
    <row r="34" spans="1:56" ht="13.9" customHeight="1">
      <c r="A34" s="32"/>
      <c r="B34" s="279" t="s">
        <v>301</v>
      </c>
      <c r="C34" s="286" t="s">
        <v>195</v>
      </c>
      <c r="D34" s="281" t="s">
        <v>222</v>
      </c>
      <c r="E34" s="294" t="s">
        <v>401</v>
      </c>
      <c r="F34" s="36">
        <v>2000</v>
      </c>
      <c r="G34" s="72"/>
      <c r="H34" s="71" t="s">
        <v>90</v>
      </c>
      <c r="I34" s="73">
        <f>IF(H34=Tablas!$B$5,Tablas!$C$5,VLOOKUP(H34,Tablas!$B$5:$D$40,2,FALSE))</f>
        <v>19</v>
      </c>
      <c r="J34" s="70">
        <f>IF(I34=0,"",VLOOKUP(I34,Tablas!$C$5:$D$40,2,FALSE))</f>
        <v>21.72583333333333</v>
      </c>
      <c r="K34" s="37" t="str">
        <f t="shared" si="33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0.75</v>
      </c>
      <c r="T34" s="41">
        <f t="shared" si="8"/>
        <v>0</v>
      </c>
      <c r="U34" s="42">
        <f t="shared" si="34"/>
        <v>0</v>
      </c>
      <c r="V34" s="43">
        <f t="shared" si="35"/>
        <v>0</v>
      </c>
      <c r="W34" s="190">
        <v>10</v>
      </c>
      <c r="X34" s="44">
        <f t="shared" si="36"/>
        <v>0</v>
      </c>
      <c r="Y34" s="45">
        <f t="shared" si="12"/>
        <v>5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184"/>
      <c r="AH34" s="282">
        <f t="shared" si="32"/>
        <v>12</v>
      </c>
      <c r="AI34" s="49">
        <f t="shared" si="37"/>
        <v>0</v>
      </c>
      <c r="AJ34" s="50">
        <f t="shared" si="38"/>
        <v>0</v>
      </c>
      <c r="AK34" s="184"/>
      <c r="AL34" s="191">
        <f t="shared" si="18"/>
        <v>4</v>
      </c>
      <c r="AM34" s="49">
        <f t="shared" si="39"/>
        <v>0</v>
      </c>
      <c r="AN34" s="50">
        <f t="shared" si="40"/>
        <v>0</v>
      </c>
      <c r="AO34" s="184"/>
      <c r="AP34" s="49">
        <f t="shared" si="41"/>
        <v>0</v>
      </c>
      <c r="AQ34" s="50">
        <f t="shared" si="42"/>
        <v>0</v>
      </c>
      <c r="AR34" s="184"/>
      <c r="AS34" s="49">
        <f t="shared" si="43"/>
        <v>0</v>
      </c>
      <c r="AT34" s="50">
        <f t="shared" si="44"/>
        <v>0</v>
      </c>
      <c r="AU34" s="184"/>
      <c r="AV34" s="49">
        <f t="shared" si="45"/>
        <v>0</v>
      </c>
      <c r="AW34" s="50">
        <f t="shared" si="46"/>
        <v>0</v>
      </c>
      <c r="AX34" s="184"/>
      <c r="AY34" s="49">
        <f t="shared" si="47"/>
        <v>0</v>
      </c>
      <c r="AZ34" s="50">
        <f t="shared" si="48"/>
        <v>0</v>
      </c>
      <c r="BA34" s="62"/>
      <c r="BB34" s="49">
        <f t="shared" si="49"/>
        <v>0</v>
      </c>
      <c r="BC34" s="50">
        <f t="shared" si="50"/>
        <v>0</v>
      </c>
      <c r="BD34" s="51">
        <f t="shared" si="51"/>
        <v>0</v>
      </c>
    </row>
    <row r="35" spans="1:56" ht="13.9" customHeight="1">
      <c r="A35" s="32"/>
      <c r="B35" s="279" t="s">
        <v>301</v>
      </c>
      <c r="C35" s="286" t="s">
        <v>195</v>
      </c>
      <c r="D35" s="281" t="s">
        <v>223</v>
      </c>
      <c r="E35" s="294" t="s">
        <v>154</v>
      </c>
      <c r="F35" s="36">
        <v>48</v>
      </c>
      <c r="G35" s="72"/>
      <c r="H35" s="71" t="s">
        <v>16</v>
      </c>
      <c r="I35" s="73">
        <f>IF(H35=Tablas!$B$5,Tablas!$C$5,VLOOKUP(H35,Tablas!$B$5:$D$40,2,FALSE))</f>
        <v>29</v>
      </c>
      <c r="J35" s="70">
        <f>IF(I35=0,"",VLOOKUP(I35,Tablas!$C$5:$D$40,2,FALSE))</f>
        <v>1</v>
      </c>
      <c r="K35" s="37" t="str">
        <f t="shared" si="33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0.75</v>
      </c>
      <c r="T35" s="41">
        <f t="shared" si="8"/>
        <v>0</v>
      </c>
      <c r="U35" s="42">
        <f t="shared" si="34"/>
        <v>0</v>
      </c>
      <c r="V35" s="43">
        <f t="shared" si="35"/>
        <v>0</v>
      </c>
      <c r="W35" s="190">
        <v>10</v>
      </c>
      <c r="X35" s="44">
        <f t="shared" si="36"/>
        <v>0</v>
      </c>
      <c r="Y35" s="45">
        <f t="shared" si="12"/>
        <v>0.2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184"/>
      <c r="AH35" s="282">
        <f t="shared" si="32"/>
        <v>12</v>
      </c>
      <c r="AI35" s="49">
        <f t="shared" si="37"/>
        <v>0</v>
      </c>
      <c r="AJ35" s="50">
        <f t="shared" si="38"/>
        <v>0</v>
      </c>
      <c r="AK35" s="184"/>
      <c r="AL35" s="191">
        <f t="shared" si="18"/>
        <v>4</v>
      </c>
      <c r="AM35" s="49">
        <f t="shared" si="39"/>
        <v>0</v>
      </c>
      <c r="AN35" s="50">
        <f t="shared" si="40"/>
        <v>0</v>
      </c>
      <c r="AO35" s="184">
        <v>48</v>
      </c>
      <c r="AP35" s="49">
        <f t="shared" si="41"/>
        <v>0</v>
      </c>
      <c r="AQ35" s="50">
        <f t="shared" si="42"/>
        <v>0</v>
      </c>
      <c r="AR35" s="184"/>
      <c r="AS35" s="49">
        <f t="shared" si="43"/>
        <v>0</v>
      </c>
      <c r="AT35" s="50">
        <f t="shared" si="44"/>
        <v>0</v>
      </c>
      <c r="AU35" s="184"/>
      <c r="AV35" s="49">
        <f t="shared" si="45"/>
        <v>0</v>
      </c>
      <c r="AW35" s="50">
        <f t="shared" si="46"/>
        <v>0</v>
      </c>
      <c r="AX35" s="184">
        <v>48</v>
      </c>
      <c r="AY35" s="49">
        <f t="shared" si="47"/>
        <v>0</v>
      </c>
      <c r="AZ35" s="50">
        <f t="shared" si="48"/>
        <v>0</v>
      </c>
      <c r="BA35" s="62"/>
      <c r="BB35" s="49">
        <f t="shared" si="49"/>
        <v>0</v>
      </c>
      <c r="BC35" s="50">
        <f t="shared" si="50"/>
        <v>0</v>
      </c>
      <c r="BD35" s="51">
        <f t="shared" si="51"/>
        <v>0</v>
      </c>
    </row>
    <row r="36" spans="1:56" ht="13.9" customHeight="1">
      <c r="A36" s="32"/>
      <c r="B36" s="279" t="s">
        <v>301</v>
      </c>
      <c r="C36" s="286" t="s">
        <v>195</v>
      </c>
      <c r="D36" s="281" t="s">
        <v>224</v>
      </c>
      <c r="E36" s="294" t="s">
        <v>170</v>
      </c>
      <c r="F36" s="36">
        <v>6</v>
      </c>
      <c r="G36" s="72"/>
      <c r="H36" s="71" t="s">
        <v>120</v>
      </c>
      <c r="I36" s="73">
        <f>IF(H36=Tablas!$B$5,Tablas!$C$5,VLOOKUP(H36,Tablas!$B$5:$D$40,2,FALSE))</f>
        <v>28</v>
      </c>
      <c r="J36" s="70">
        <f>IF(I36=0,"",VLOOKUP(I36,Tablas!$C$5:$D$40,2,FALSE))</f>
        <v>2</v>
      </c>
      <c r="K36" s="37" t="str">
        <f t="shared" si="33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0.75</v>
      </c>
      <c r="T36" s="41">
        <f t="shared" si="8"/>
        <v>0</v>
      </c>
      <c r="U36" s="42">
        <f t="shared" si="34"/>
        <v>0</v>
      </c>
      <c r="V36" s="43">
        <f t="shared" si="35"/>
        <v>0</v>
      </c>
      <c r="W36" s="190">
        <v>10</v>
      </c>
      <c r="X36" s="44">
        <f t="shared" si="36"/>
        <v>0</v>
      </c>
      <c r="Y36" s="45">
        <f t="shared" si="12"/>
        <v>0.5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184"/>
      <c r="AH36" s="282">
        <f t="shared" si="32"/>
        <v>12</v>
      </c>
      <c r="AI36" s="49">
        <f t="shared" si="37"/>
        <v>0</v>
      </c>
      <c r="AJ36" s="50">
        <f t="shared" si="38"/>
        <v>0</v>
      </c>
      <c r="AK36" s="184"/>
      <c r="AL36" s="191">
        <f t="shared" si="18"/>
        <v>4</v>
      </c>
      <c r="AM36" s="49">
        <f t="shared" si="39"/>
        <v>0</v>
      </c>
      <c r="AN36" s="50">
        <f t="shared" si="40"/>
        <v>0</v>
      </c>
      <c r="AO36" s="184">
        <v>6</v>
      </c>
      <c r="AP36" s="49">
        <f t="shared" si="41"/>
        <v>0</v>
      </c>
      <c r="AQ36" s="50">
        <f t="shared" si="42"/>
        <v>0</v>
      </c>
      <c r="AR36" s="184"/>
      <c r="AS36" s="49">
        <f t="shared" si="43"/>
        <v>0</v>
      </c>
      <c r="AT36" s="50">
        <f t="shared" si="44"/>
        <v>0</v>
      </c>
      <c r="AU36" s="184"/>
      <c r="AV36" s="49">
        <f t="shared" si="45"/>
        <v>0</v>
      </c>
      <c r="AW36" s="50">
        <f t="shared" si="46"/>
        <v>0</v>
      </c>
      <c r="AX36" s="184">
        <v>6</v>
      </c>
      <c r="AY36" s="49">
        <f t="shared" si="47"/>
        <v>0</v>
      </c>
      <c r="AZ36" s="50">
        <f t="shared" si="48"/>
        <v>0</v>
      </c>
      <c r="BA36" s="62"/>
      <c r="BB36" s="49">
        <f t="shared" si="49"/>
        <v>0</v>
      </c>
      <c r="BC36" s="50">
        <f t="shared" si="50"/>
        <v>0</v>
      </c>
      <c r="BD36" s="51">
        <f t="shared" si="51"/>
        <v>0</v>
      </c>
    </row>
    <row r="37" spans="1:56" ht="13.9" customHeight="1">
      <c r="A37" s="32"/>
      <c r="B37" s="279" t="s">
        <v>301</v>
      </c>
      <c r="C37" s="286" t="s">
        <v>195</v>
      </c>
      <c r="D37" s="281" t="s">
        <v>225</v>
      </c>
      <c r="E37" s="294" t="s">
        <v>170</v>
      </c>
      <c r="F37" s="36">
        <v>66</v>
      </c>
      <c r="G37" s="72"/>
      <c r="H37" s="71" t="s">
        <v>107</v>
      </c>
      <c r="I37" s="73">
        <f>IF(H37=Tablas!$B$5,Tablas!$C$5,VLOOKUP(H37,Tablas!$B$5:$D$40,2,FALSE))</f>
        <v>13</v>
      </c>
      <c r="J37" s="70">
        <f>IF(I37=0,"",VLOOKUP(I37,Tablas!$C$5:$D$40,2,FALSE))</f>
        <v>26.071666666666669</v>
      </c>
      <c r="K37" s="37" t="str">
        <f t="shared" si="33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0.75</v>
      </c>
      <c r="T37" s="41">
        <f t="shared" si="8"/>
        <v>0</v>
      </c>
      <c r="U37" s="42">
        <f t="shared" si="34"/>
        <v>0</v>
      </c>
      <c r="V37" s="43">
        <f t="shared" si="35"/>
        <v>0</v>
      </c>
      <c r="W37" s="190">
        <v>11.75</v>
      </c>
      <c r="X37" s="44">
        <f t="shared" si="36"/>
        <v>0</v>
      </c>
      <c r="Y37" s="45">
        <f t="shared" si="12"/>
        <v>6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184"/>
      <c r="AH37" s="282">
        <f t="shared" si="32"/>
        <v>12</v>
      </c>
      <c r="AI37" s="49">
        <f t="shared" si="37"/>
        <v>0</v>
      </c>
      <c r="AJ37" s="50">
        <f t="shared" si="38"/>
        <v>0</v>
      </c>
      <c r="AK37" s="184"/>
      <c r="AL37" s="191">
        <f t="shared" si="18"/>
        <v>4</v>
      </c>
      <c r="AM37" s="49">
        <f t="shared" si="39"/>
        <v>0</v>
      </c>
      <c r="AN37" s="50">
        <f t="shared" si="40"/>
        <v>0</v>
      </c>
      <c r="AO37" s="184">
        <v>66</v>
      </c>
      <c r="AP37" s="49">
        <f t="shared" si="41"/>
        <v>0</v>
      </c>
      <c r="AQ37" s="50">
        <f t="shared" si="42"/>
        <v>0</v>
      </c>
      <c r="AR37" s="184"/>
      <c r="AS37" s="49">
        <f t="shared" si="43"/>
        <v>0</v>
      </c>
      <c r="AT37" s="50">
        <f t="shared" si="44"/>
        <v>0</v>
      </c>
      <c r="AU37" s="184"/>
      <c r="AV37" s="49">
        <f t="shared" si="45"/>
        <v>0</v>
      </c>
      <c r="AW37" s="50">
        <f t="shared" si="46"/>
        <v>0</v>
      </c>
      <c r="AX37" s="184">
        <v>66</v>
      </c>
      <c r="AY37" s="49">
        <f t="shared" si="47"/>
        <v>0</v>
      </c>
      <c r="AZ37" s="50">
        <f t="shared" si="48"/>
        <v>0</v>
      </c>
      <c r="BA37" s="62"/>
      <c r="BB37" s="49">
        <f t="shared" si="49"/>
        <v>0</v>
      </c>
      <c r="BC37" s="50">
        <f t="shared" si="50"/>
        <v>0</v>
      </c>
      <c r="BD37" s="51">
        <f t="shared" si="51"/>
        <v>0</v>
      </c>
    </row>
    <row r="38" spans="1:56" ht="13.9" customHeight="1">
      <c r="A38" s="32"/>
      <c r="B38" s="279" t="s">
        <v>301</v>
      </c>
      <c r="C38" s="286" t="s">
        <v>195</v>
      </c>
      <c r="D38" s="281" t="s">
        <v>226</v>
      </c>
      <c r="E38" s="294" t="s">
        <v>170</v>
      </c>
      <c r="F38" s="36">
        <v>8</v>
      </c>
      <c r="G38" s="72"/>
      <c r="H38" s="71" t="s">
        <v>91</v>
      </c>
      <c r="I38" s="73">
        <f>IF(H38=Tablas!$B$5,Tablas!$C$5,VLOOKUP(H38,Tablas!$B$5:$D$40,2,FALSE))</f>
        <v>26</v>
      </c>
      <c r="J38" s="70">
        <f>IF(I38=0,"",VLOOKUP(I38,Tablas!$C$5:$D$40,2,FALSE))</f>
        <v>4.3452380952380958</v>
      </c>
      <c r="K38" s="37" t="str">
        <f t="shared" si="33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0.75</v>
      </c>
      <c r="T38" s="41">
        <f t="shared" si="8"/>
        <v>0</v>
      </c>
      <c r="U38" s="42">
        <f t="shared" si="34"/>
        <v>0</v>
      </c>
      <c r="V38" s="43">
        <f t="shared" si="35"/>
        <v>0</v>
      </c>
      <c r="W38" s="190">
        <v>11.75</v>
      </c>
      <c r="X38" s="44">
        <f t="shared" si="36"/>
        <v>0</v>
      </c>
      <c r="Y38" s="45">
        <f t="shared" si="12"/>
        <v>1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184"/>
      <c r="AH38" s="282">
        <f t="shared" si="32"/>
        <v>12</v>
      </c>
      <c r="AI38" s="49">
        <f t="shared" si="37"/>
        <v>0</v>
      </c>
      <c r="AJ38" s="50">
        <f t="shared" si="38"/>
        <v>0</v>
      </c>
      <c r="AK38" s="184"/>
      <c r="AL38" s="191">
        <f t="shared" si="18"/>
        <v>4</v>
      </c>
      <c r="AM38" s="49">
        <f t="shared" si="39"/>
        <v>0</v>
      </c>
      <c r="AN38" s="50">
        <f t="shared" si="40"/>
        <v>0</v>
      </c>
      <c r="AO38" s="184">
        <v>8</v>
      </c>
      <c r="AP38" s="49">
        <f t="shared" si="41"/>
        <v>0</v>
      </c>
      <c r="AQ38" s="50">
        <f t="shared" si="42"/>
        <v>0</v>
      </c>
      <c r="AR38" s="184"/>
      <c r="AS38" s="49">
        <f t="shared" si="43"/>
        <v>0</v>
      </c>
      <c r="AT38" s="50">
        <f t="shared" si="44"/>
        <v>0</v>
      </c>
      <c r="AU38" s="184"/>
      <c r="AV38" s="49">
        <f t="shared" si="45"/>
        <v>0</v>
      </c>
      <c r="AW38" s="50">
        <f t="shared" si="46"/>
        <v>0</v>
      </c>
      <c r="AX38" s="184">
        <v>8</v>
      </c>
      <c r="AY38" s="49">
        <f t="shared" si="47"/>
        <v>0</v>
      </c>
      <c r="AZ38" s="50">
        <f t="shared" si="48"/>
        <v>0</v>
      </c>
      <c r="BA38" s="62"/>
      <c r="BB38" s="49">
        <f t="shared" si="49"/>
        <v>0</v>
      </c>
      <c r="BC38" s="50">
        <f t="shared" si="50"/>
        <v>0</v>
      </c>
      <c r="BD38" s="51">
        <f t="shared" si="51"/>
        <v>0</v>
      </c>
    </row>
    <row r="39" spans="1:56" ht="13.9" customHeight="1">
      <c r="A39" s="32"/>
      <c r="B39" s="279" t="s">
        <v>301</v>
      </c>
      <c r="C39" s="286" t="s">
        <v>195</v>
      </c>
      <c r="D39" s="281" t="s">
        <v>227</v>
      </c>
      <c r="E39" s="294" t="s">
        <v>170</v>
      </c>
      <c r="F39" s="36">
        <v>66</v>
      </c>
      <c r="G39" s="72"/>
      <c r="H39" s="71" t="s">
        <v>90</v>
      </c>
      <c r="I39" s="73">
        <f>IF(H39=Tablas!$B$5,Tablas!$C$5,VLOOKUP(H39,Tablas!$B$5:$D$40,2,FALSE))</f>
        <v>19</v>
      </c>
      <c r="J39" s="70">
        <f>IF(I39=0,"",VLOOKUP(I39,Tablas!$C$5:$D$40,2,FALSE))</f>
        <v>21.72583333333333</v>
      </c>
      <c r="K39" s="37" t="str">
        <f t="shared" si="33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0.75</v>
      </c>
      <c r="T39" s="41">
        <f t="shared" si="8"/>
        <v>0</v>
      </c>
      <c r="U39" s="42">
        <f t="shared" si="34"/>
        <v>0</v>
      </c>
      <c r="V39" s="43">
        <f t="shared" si="35"/>
        <v>0</v>
      </c>
      <c r="W39" s="190">
        <v>10</v>
      </c>
      <c r="X39" s="44">
        <f t="shared" si="36"/>
        <v>0</v>
      </c>
      <c r="Y39" s="45">
        <f t="shared" si="12"/>
        <v>5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184"/>
      <c r="AH39" s="282">
        <f t="shared" si="32"/>
        <v>12</v>
      </c>
      <c r="AI39" s="49">
        <f t="shared" si="37"/>
        <v>0</v>
      </c>
      <c r="AJ39" s="50">
        <f t="shared" si="38"/>
        <v>0</v>
      </c>
      <c r="AK39" s="184"/>
      <c r="AL39" s="191">
        <f t="shared" si="18"/>
        <v>4</v>
      </c>
      <c r="AM39" s="49">
        <f t="shared" si="39"/>
        <v>0</v>
      </c>
      <c r="AN39" s="50">
        <f t="shared" si="40"/>
        <v>0</v>
      </c>
      <c r="AO39" s="184">
        <v>66</v>
      </c>
      <c r="AP39" s="49">
        <f t="shared" si="41"/>
        <v>0</v>
      </c>
      <c r="AQ39" s="50">
        <f t="shared" si="42"/>
        <v>0</v>
      </c>
      <c r="AR39" s="184"/>
      <c r="AS39" s="49">
        <f t="shared" si="43"/>
        <v>0</v>
      </c>
      <c r="AT39" s="50">
        <f t="shared" si="44"/>
        <v>0</v>
      </c>
      <c r="AU39" s="184"/>
      <c r="AV39" s="49">
        <f t="shared" si="45"/>
        <v>0</v>
      </c>
      <c r="AW39" s="50">
        <f t="shared" si="46"/>
        <v>0</v>
      </c>
      <c r="AX39" s="184">
        <v>66</v>
      </c>
      <c r="AY39" s="49">
        <f t="shared" si="47"/>
        <v>0</v>
      </c>
      <c r="AZ39" s="50">
        <f t="shared" si="48"/>
        <v>0</v>
      </c>
      <c r="BA39" s="62"/>
      <c r="BB39" s="49">
        <f t="shared" si="49"/>
        <v>0</v>
      </c>
      <c r="BC39" s="50">
        <f t="shared" si="50"/>
        <v>0</v>
      </c>
      <c r="BD39" s="51">
        <f t="shared" si="51"/>
        <v>0</v>
      </c>
    </row>
    <row r="40" spans="1:56" ht="13.9" customHeight="1">
      <c r="A40" s="32"/>
      <c r="B40" s="279" t="s">
        <v>301</v>
      </c>
      <c r="C40" s="286" t="s">
        <v>195</v>
      </c>
      <c r="D40" s="281" t="s">
        <v>228</v>
      </c>
      <c r="E40" s="294" t="s">
        <v>170</v>
      </c>
      <c r="F40" s="36">
        <v>66</v>
      </c>
      <c r="G40" s="72"/>
      <c r="H40" s="71" t="s">
        <v>90</v>
      </c>
      <c r="I40" s="73">
        <f>IF(H40=Tablas!$B$5,Tablas!$C$5,VLOOKUP(H40,Tablas!$B$5:$D$40,2,FALSE))</f>
        <v>19</v>
      </c>
      <c r="J40" s="70">
        <f>IF(I40=0,"",VLOOKUP(I40,Tablas!$C$5:$D$40,2,FALSE))</f>
        <v>21.72583333333333</v>
      </c>
      <c r="K40" s="37" t="str">
        <f t="shared" si="33"/>
        <v>0</v>
      </c>
      <c r="L40" s="38">
        <f t="shared" ref="L40:L71" si="52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M40" s="38">
        <f t="shared" ref="M40:M71" si="53">IF($Y40=2,$K40,0)+IF($Y40=4,$K40,0)+IF($Y40=5,$K40,0)+IF($Y40=6,$K40,0)+IF($Y40=7,$K40,0)+IF($Y40=10,$K40*2,0)+IF($Y40=12,$K40*2,0)+IF($Y40=14,$K40*2,0)+IF($Y40=15,$K40*3,0)+IF($Y40=21,$K40*3,0)+IF($Y40&lt;=1,$K40*$J40/21.75,0)+IF($Y40=42,$K40*6,0)+IF($Y40=28,$K40*4,0)+IF($Y40=18,$K40*3,0)</f>
        <v>0</v>
      </c>
      <c r="N40" s="38">
        <f t="shared" ref="N40:N71" si="54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O40" s="38">
        <f t="shared" ref="O40:O71" si="55">IF($Y40=2,$K40,0)+IF($Y40=4,$K40,0)+IF($Y40=5,$K40,0)+IF($Y40=6,$K40,0)+IF($Y40=7,$K40,0)+IF($Y40=10,$K40*2,0)+IF($Y40=12,$K40*2,0)+IF($Y40=14,$K40*2,0)+IF($Y40=15,$K40*3,0)+IF($Y40=21,$K40*3,0)+IF($Y40&lt;=1,$K40*$J40/21.75,0)+IF($Y40=42,$K40*6,0)+IF($Y40=28,$K40*4,0)+IF($Y40=18,$K40*3,0)</f>
        <v>0</v>
      </c>
      <c r="P40" s="38">
        <f t="shared" ref="P40:P71" si="56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Q40" s="39">
        <v>1</v>
      </c>
      <c r="R40" s="40">
        <f t="shared" ref="R40:R71" si="57">(IF($Y40=6,$K40,)+IF($Y40=7,$K40,)+IF($Y40=12,$K40*2,)+IF($Y40=18,$K40*3,)+IF($Y40=28,$K40*4,0)+IF($Y40=21,$K40*3,)+IF($Y40=42,$K40*6,0)+IF($Y40=14,$K40*2,))*Q40</f>
        <v>0</v>
      </c>
      <c r="S40" s="39">
        <v>0.75</v>
      </c>
      <c r="T40" s="41">
        <f t="shared" ref="T40:T71" si="58">(IF($Y40=7,$K40,)+IF($Y40=21,$K40*3,)+IF($Y40=42,$K40*6,0)+IF($Y40=28,$K40*4,0)+IF($Y40=14,$K40*2,))*S40</f>
        <v>0</v>
      </c>
      <c r="U40" s="42">
        <f t="shared" si="34"/>
        <v>0</v>
      </c>
      <c r="V40" s="43">
        <f t="shared" si="35"/>
        <v>0</v>
      </c>
      <c r="W40" s="190">
        <v>10</v>
      </c>
      <c r="X40" s="44">
        <f t="shared" si="36"/>
        <v>0</v>
      </c>
      <c r="Y40" s="45">
        <f t="shared" ref="Y40:Y71" si="59">ROUND(J40/4.3452380952381,1)</f>
        <v>5</v>
      </c>
      <c r="Z40" s="46" t="s">
        <v>0</v>
      </c>
      <c r="AA40" s="39">
        <v>1</v>
      </c>
      <c r="AB40" s="47">
        <f t="shared" ref="AB40:AB71" si="60">+IF($Z40="M",$U40,IF($Z40="MT",$U40/2,IF(Z40="MN",$U40/2,IF($Z40="MTN",$U40/3,0))))*AA40</f>
        <v>0</v>
      </c>
      <c r="AC40" s="39">
        <v>1</v>
      </c>
      <c r="AD40" s="47">
        <f t="shared" ref="AD40:AD71" si="61">+IF($Z40="T",$U40,IF($Z40="MT",$U40/2,IF($Z40="TN",$U40/2,IF($Z40="MTN",$U40/3,0))))*AC40</f>
        <v>0</v>
      </c>
      <c r="AE40" s="39">
        <v>1</v>
      </c>
      <c r="AF40" s="47">
        <f t="shared" ref="AF40:AF71" si="62">+IF($Z40="N",$U40,IF($Z40="MN",$U40/2,IF($Z40="TN",$U40/2,IF($Z40="MTN",$U40/3,0))))*AE40</f>
        <v>0</v>
      </c>
      <c r="AG40" s="184"/>
      <c r="AH40" s="282">
        <f t="shared" si="32"/>
        <v>12</v>
      </c>
      <c r="AI40" s="49">
        <f t="shared" si="37"/>
        <v>0</v>
      </c>
      <c r="AJ40" s="50">
        <f t="shared" si="38"/>
        <v>0</v>
      </c>
      <c r="AK40" s="184"/>
      <c r="AL40" s="191">
        <f t="shared" si="18"/>
        <v>4</v>
      </c>
      <c r="AM40" s="49">
        <f t="shared" si="39"/>
        <v>0</v>
      </c>
      <c r="AN40" s="50">
        <f t="shared" si="40"/>
        <v>0</v>
      </c>
      <c r="AO40" s="184">
        <v>66</v>
      </c>
      <c r="AP40" s="49">
        <f t="shared" si="41"/>
        <v>0</v>
      </c>
      <c r="AQ40" s="50">
        <f t="shared" si="42"/>
        <v>0</v>
      </c>
      <c r="AR40" s="184"/>
      <c r="AS40" s="49">
        <f t="shared" si="43"/>
        <v>0</v>
      </c>
      <c r="AT40" s="50">
        <f t="shared" si="44"/>
        <v>0</v>
      </c>
      <c r="AU40" s="184"/>
      <c r="AV40" s="49">
        <f t="shared" si="45"/>
        <v>0</v>
      </c>
      <c r="AW40" s="50">
        <f t="shared" si="46"/>
        <v>0</v>
      </c>
      <c r="AX40" s="184">
        <v>66</v>
      </c>
      <c r="AY40" s="49">
        <f t="shared" si="47"/>
        <v>0</v>
      </c>
      <c r="AZ40" s="50">
        <f t="shared" si="48"/>
        <v>0</v>
      </c>
      <c r="BA40" s="62"/>
      <c r="BB40" s="49">
        <f t="shared" si="49"/>
        <v>0</v>
      </c>
      <c r="BC40" s="50">
        <f t="shared" si="50"/>
        <v>0</v>
      </c>
      <c r="BD40" s="51">
        <f t="shared" si="51"/>
        <v>0</v>
      </c>
    </row>
    <row r="41" spans="1:56" ht="13.9" customHeight="1">
      <c r="A41" s="32"/>
      <c r="B41" s="279" t="s">
        <v>301</v>
      </c>
      <c r="C41" s="286" t="s">
        <v>195</v>
      </c>
      <c r="D41" s="281" t="s">
        <v>229</v>
      </c>
      <c r="E41" s="294" t="s">
        <v>170</v>
      </c>
      <c r="F41" s="36">
        <v>66</v>
      </c>
      <c r="G41" s="72"/>
      <c r="H41" s="71" t="s">
        <v>90</v>
      </c>
      <c r="I41" s="73">
        <f>IF(H41=Tablas!$B$5,Tablas!$C$5,VLOOKUP(H41,Tablas!$B$5:$D$40,2,FALSE))</f>
        <v>19</v>
      </c>
      <c r="J41" s="70">
        <f>IF(I41=0,"",VLOOKUP(I41,Tablas!$C$5:$D$40,2,FALSE))</f>
        <v>21.72583333333333</v>
      </c>
      <c r="K41" s="37" t="str">
        <f t="shared" si="33"/>
        <v>0</v>
      </c>
      <c r="L41" s="38">
        <f t="shared" si="52"/>
        <v>0</v>
      </c>
      <c r="M41" s="38">
        <f t="shared" si="53"/>
        <v>0</v>
      </c>
      <c r="N41" s="38">
        <f t="shared" si="54"/>
        <v>0</v>
      </c>
      <c r="O41" s="38">
        <f t="shared" si="55"/>
        <v>0</v>
      </c>
      <c r="P41" s="38">
        <f t="shared" si="56"/>
        <v>0</v>
      </c>
      <c r="Q41" s="39">
        <v>1</v>
      </c>
      <c r="R41" s="40">
        <f t="shared" si="57"/>
        <v>0</v>
      </c>
      <c r="S41" s="39">
        <v>0.75</v>
      </c>
      <c r="T41" s="41">
        <f t="shared" si="58"/>
        <v>0</v>
      </c>
      <c r="U41" s="42">
        <f t="shared" si="34"/>
        <v>0</v>
      </c>
      <c r="V41" s="43">
        <f t="shared" si="35"/>
        <v>0</v>
      </c>
      <c r="W41" s="190">
        <v>11.75</v>
      </c>
      <c r="X41" s="44">
        <f t="shared" si="36"/>
        <v>0</v>
      </c>
      <c r="Y41" s="45">
        <f t="shared" si="59"/>
        <v>5</v>
      </c>
      <c r="Z41" s="46" t="s">
        <v>0</v>
      </c>
      <c r="AA41" s="39">
        <v>1</v>
      </c>
      <c r="AB41" s="47">
        <f t="shared" si="60"/>
        <v>0</v>
      </c>
      <c r="AC41" s="39">
        <v>1</v>
      </c>
      <c r="AD41" s="47">
        <f t="shared" si="61"/>
        <v>0</v>
      </c>
      <c r="AE41" s="39">
        <v>1</v>
      </c>
      <c r="AF41" s="47">
        <f t="shared" si="62"/>
        <v>0</v>
      </c>
      <c r="AG41" s="184"/>
      <c r="AH41" s="282">
        <f t="shared" si="32"/>
        <v>12</v>
      </c>
      <c r="AI41" s="49">
        <f t="shared" si="37"/>
        <v>0</v>
      </c>
      <c r="AJ41" s="50">
        <f t="shared" si="38"/>
        <v>0</v>
      </c>
      <c r="AK41" s="184"/>
      <c r="AL41" s="191">
        <f t="shared" si="18"/>
        <v>4</v>
      </c>
      <c r="AM41" s="49">
        <f t="shared" si="39"/>
        <v>0</v>
      </c>
      <c r="AN41" s="50">
        <f t="shared" si="40"/>
        <v>0</v>
      </c>
      <c r="AO41" s="184">
        <v>66</v>
      </c>
      <c r="AP41" s="49">
        <f t="shared" si="41"/>
        <v>0</v>
      </c>
      <c r="AQ41" s="50">
        <f t="shared" si="42"/>
        <v>0</v>
      </c>
      <c r="AR41" s="184"/>
      <c r="AS41" s="49">
        <f t="shared" si="43"/>
        <v>0</v>
      </c>
      <c r="AT41" s="50">
        <f t="shared" si="44"/>
        <v>0</v>
      </c>
      <c r="AU41" s="184"/>
      <c r="AV41" s="49">
        <f t="shared" si="45"/>
        <v>0</v>
      </c>
      <c r="AW41" s="50">
        <f t="shared" si="46"/>
        <v>0</v>
      </c>
      <c r="AX41" s="184">
        <v>66</v>
      </c>
      <c r="AY41" s="49">
        <f t="shared" si="47"/>
        <v>0</v>
      </c>
      <c r="AZ41" s="50">
        <f t="shared" si="48"/>
        <v>0</v>
      </c>
      <c r="BA41" s="62"/>
      <c r="BB41" s="49">
        <f t="shared" si="49"/>
        <v>0</v>
      </c>
      <c r="BC41" s="50">
        <f t="shared" si="50"/>
        <v>0</v>
      </c>
      <c r="BD41" s="51">
        <f t="shared" si="51"/>
        <v>0</v>
      </c>
    </row>
    <row r="42" spans="1:56" ht="13.9" customHeight="1">
      <c r="A42" s="32"/>
      <c r="B42" s="279" t="s">
        <v>301</v>
      </c>
      <c r="C42" s="286" t="s">
        <v>195</v>
      </c>
      <c r="D42" s="281" t="s">
        <v>230</v>
      </c>
      <c r="E42" s="294" t="s">
        <v>126</v>
      </c>
      <c r="F42" s="36">
        <v>63</v>
      </c>
      <c r="G42" s="72"/>
      <c r="H42" s="71" t="s">
        <v>107</v>
      </c>
      <c r="I42" s="73">
        <f>IF(H42=Tablas!$B$5,Tablas!$C$5,VLOOKUP(H42,Tablas!$B$5:$D$40,2,FALSE))</f>
        <v>13</v>
      </c>
      <c r="J42" s="70">
        <f>IF(I42=0,"",VLOOKUP(I42,Tablas!$C$5:$D$40,2,FALSE))</f>
        <v>26.071666666666669</v>
      </c>
      <c r="K42" s="37" t="str">
        <f t="shared" si="33"/>
        <v>0</v>
      </c>
      <c r="L42" s="38">
        <f t="shared" si="52"/>
        <v>0</v>
      </c>
      <c r="M42" s="38">
        <f t="shared" si="53"/>
        <v>0</v>
      </c>
      <c r="N42" s="38">
        <f t="shared" si="54"/>
        <v>0</v>
      </c>
      <c r="O42" s="38">
        <f t="shared" si="55"/>
        <v>0</v>
      </c>
      <c r="P42" s="38">
        <f t="shared" si="56"/>
        <v>0</v>
      </c>
      <c r="Q42" s="39">
        <v>1</v>
      </c>
      <c r="R42" s="40">
        <f t="shared" si="57"/>
        <v>0</v>
      </c>
      <c r="S42" s="39">
        <v>1</v>
      </c>
      <c r="T42" s="41">
        <f t="shared" si="58"/>
        <v>0</v>
      </c>
      <c r="U42" s="42">
        <f t="shared" si="34"/>
        <v>0</v>
      </c>
      <c r="V42" s="43">
        <f t="shared" si="35"/>
        <v>0</v>
      </c>
      <c r="W42" s="190">
        <v>11.75</v>
      </c>
      <c r="X42" s="44">
        <f t="shared" si="36"/>
        <v>0</v>
      </c>
      <c r="Y42" s="45">
        <f t="shared" si="59"/>
        <v>6</v>
      </c>
      <c r="Z42" s="46" t="s">
        <v>0</v>
      </c>
      <c r="AA42" s="39">
        <v>1</v>
      </c>
      <c r="AB42" s="47">
        <f t="shared" si="60"/>
        <v>0</v>
      </c>
      <c r="AC42" s="39">
        <v>1</v>
      </c>
      <c r="AD42" s="47">
        <f t="shared" si="61"/>
        <v>0</v>
      </c>
      <c r="AE42" s="39">
        <v>1</v>
      </c>
      <c r="AF42" s="47">
        <f t="shared" si="62"/>
        <v>0</v>
      </c>
      <c r="AG42" s="184"/>
      <c r="AH42" s="282">
        <f t="shared" si="32"/>
        <v>12</v>
      </c>
      <c r="AI42" s="49">
        <f t="shared" si="37"/>
        <v>0</v>
      </c>
      <c r="AJ42" s="50">
        <f t="shared" si="38"/>
        <v>0</v>
      </c>
      <c r="AK42" s="184"/>
      <c r="AL42" s="191">
        <f t="shared" si="18"/>
        <v>4</v>
      </c>
      <c r="AM42" s="49">
        <f t="shared" si="39"/>
        <v>0</v>
      </c>
      <c r="AN42" s="50">
        <f t="shared" si="40"/>
        <v>0</v>
      </c>
      <c r="AO42" s="184">
        <v>63</v>
      </c>
      <c r="AP42" s="49">
        <f t="shared" si="41"/>
        <v>0</v>
      </c>
      <c r="AQ42" s="50">
        <f t="shared" si="42"/>
        <v>0</v>
      </c>
      <c r="AR42" s="184"/>
      <c r="AS42" s="49">
        <f t="shared" si="43"/>
        <v>0</v>
      </c>
      <c r="AT42" s="50">
        <f t="shared" si="44"/>
        <v>0</v>
      </c>
      <c r="AU42" s="184"/>
      <c r="AV42" s="49">
        <f t="shared" si="45"/>
        <v>0</v>
      </c>
      <c r="AW42" s="50">
        <f t="shared" si="46"/>
        <v>0</v>
      </c>
      <c r="AX42" s="184">
        <v>63</v>
      </c>
      <c r="AY42" s="49">
        <f t="shared" si="47"/>
        <v>0</v>
      </c>
      <c r="AZ42" s="50">
        <f t="shared" si="48"/>
        <v>0</v>
      </c>
      <c r="BA42" s="62"/>
      <c r="BB42" s="49">
        <f t="shared" si="49"/>
        <v>0</v>
      </c>
      <c r="BC42" s="50">
        <f t="shared" si="50"/>
        <v>0</v>
      </c>
      <c r="BD42" s="51">
        <f t="shared" si="51"/>
        <v>0</v>
      </c>
    </row>
    <row r="43" spans="1:56" ht="13.9" customHeight="1">
      <c r="A43" s="32"/>
      <c r="B43" s="279" t="s">
        <v>301</v>
      </c>
      <c r="C43" s="286" t="s">
        <v>195</v>
      </c>
      <c r="D43" s="281" t="s">
        <v>231</v>
      </c>
      <c r="E43" s="294" t="s">
        <v>126</v>
      </c>
      <c r="F43" s="36">
        <v>63</v>
      </c>
      <c r="G43" s="72"/>
      <c r="H43" s="71" t="s">
        <v>107</v>
      </c>
      <c r="I43" s="73">
        <f>IF(H43=Tablas!$B$5,Tablas!$C$5,VLOOKUP(H43,Tablas!$B$5:$D$40,2,FALSE))</f>
        <v>13</v>
      </c>
      <c r="J43" s="70">
        <f>IF(I43=0,"",VLOOKUP(I43,Tablas!$C$5:$D$40,2,FALSE))</f>
        <v>26.071666666666669</v>
      </c>
      <c r="K43" s="37" t="str">
        <f t="shared" si="33"/>
        <v>0</v>
      </c>
      <c r="L43" s="38">
        <f t="shared" si="52"/>
        <v>0</v>
      </c>
      <c r="M43" s="38">
        <f t="shared" si="53"/>
        <v>0</v>
      </c>
      <c r="N43" s="38">
        <f t="shared" si="54"/>
        <v>0</v>
      </c>
      <c r="O43" s="38">
        <f t="shared" si="55"/>
        <v>0</v>
      </c>
      <c r="P43" s="38">
        <f t="shared" si="56"/>
        <v>0</v>
      </c>
      <c r="Q43" s="39">
        <v>1</v>
      </c>
      <c r="R43" s="40">
        <f t="shared" si="57"/>
        <v>0</v>
      </c>
      <c r="S43" s="39">
        <v>1</v>
      </c>
      <c r="T43" s="41">
        <f t="shared" si="58"/>
        <v>0</v>
      </c>
      <c r="U43" s="42">
        <f t="shared" si="34"/>
        <v>0</v>
      </c>
      <c r="V43" s="43">
        <f t="shared" si="35"/>
        <v>0</v>
      </c>
      <c r="W43" s="190">
        <v>11.75</v>
      </c>
      <c r="X43" s="44">
        <f t="shared" si="36"/>
        <v>0</v>
      </c>
      <c r="Y43" s="45">
        <f t="shared" si="59"/>
        <v>6</v>
      </c>
      <c r="Z43" s="46" t="s">
        <v>0</v>
      </c>
      <c r="AA43" s="39">
        <v>1</v>
      </c>
      <c r="AB43" s="47">
        <f t="shared" si="60"/>
        <v>0</v>
      </c>
      <c r="AC43" s="39">
        <v>1</v>
      </c>
      <c r="AD43" s="47">
        <f t="shared" si="61"/>
        <v>0</v>
      </c>
      <c r="AE43" s="39">
        <v>1</v>
      </c>
      <c r="AF43" s="47">
        <f t="shared" si="62"/>
        <v>0</v>
      </c>
      <c r="AG43" s="184"/>
      <c r="AH43" s="282">
        <f t="shared" si="32"/>
        <v>12</v>
      </c>
      <c r="AI43" s="49">
        <f t="shared" si="37"/>
        <v>0</v>
      </c>
      <c r="AJ43" s="50">
        <f t="shared" si="38"/>
        <v>0</v>
      </c>
      <c r="AK43" s="184"/>
      <c r="AL43" s="191">
        <f t="shared" si="18"/>
        <v>4</v>
      </c>
      <c r="AM43" s="49">
        <f t="shared" si="39"/>
        <v>0</v>
      </c>
      <c r="AN43" s="50">
        <f t="shared" si="40"/>
        <v>0</v>
      </c>
      <c r="AO43" s="184">
        <v>63</v>
      </c>
      <c r="AP43" s="49">
        <f t="shared" si="41"/>
        <v>0</v>
      </c>
      <c r="AQ43" s="50">
        <f t="shared" si="42"/>
        <v>0</v>
      </c>
      <c r="AR43" s="184"/>
      <c r="AS43" s="49">
        <f t="shared" si="43"/>
        <v>0</v>
      </c>
      <c r="AT43" s="50">
        <f t="shared" si="44"/>
        <v>0</v>
      </c>
      <c r="AU43" s="184"/>
      <c r="AV43" s="49">
        <f t="shared" si="45"/>
        <v>0</v>
      </c>
      <c r="AW43" s="50">
        <f t="shared" si="46"/>
        <v>0</v>
      </c>
      <c r="AX43" s="184">
        <v>63</v>
      </c>
      <c r="AY43" s="49">
        <f t="shared" si="47"/>
        <v>0</v>
      </c>
      <c r="AZ43" s="50">
        <f t="shared" si="48"/>
        <v>0</v>
      </c>
      <c r="BA43" s="62"/>
      <c r="BB43" s="49">
        <f t="shared" si="49"/>
        <v>0</v>
      </c>
      <c r="BC43" s="50">
        <f t="shared" si="50"/>
        <v>0</v>
      </c>
      <c r="BD43" s="51">
        <f t="shared" si="51"/>
        <v>0</v>
      </c>
    </row>
    <row r="44" spans="1:56" ht="13.9" customHeight="1">
      <c r="A44" s="32"/>
      <c r="B44" s="279" t="s">
        <v>301</v>
      </c>
      <c r="C44" s="286" t="s">
        <v>195</v>
      </c>
      <c r="D44" s="281" t="s">
        <v>232</v>
      </c>
      <c r="E44" s="294" t="s">
        <v>399</v>
      </c>
      <c r="F44" s="36">
        <v>126</v>
      </c>
      <c r="G44" s="72"/>
      <c r="H44" s="71" t="s">
        <v>91</v>
      </c>
      <c r="I44" s="73">
        <f>IF(H44=Tablas!$B$5,Tablas!$C$5,VLOOKUP(H44,Tablas!$B$5:$D$40,2,FALSE))</f>
        <v>26</v>
      </c>
      <c r="J44" s="70">
        <f>IF(I44=0,"",VLOOKUP(I44,Tablas!$C$5:$D$40,2,FALSE))</f>
        <v>4.3452380952380958</v>
      </c>
      <c r="K44" s="37" t="str">
        <f t="shared" si="33"/>
        <v>0</v>
      </c>
      <c r="L44" s="38">
        <f t="shared" si="52"/>
        <v>0</v>
      </c>
      <c r="M44" s="38">
        <f t="shared" si="53"/>
        <v>0</v>
      </c>
      <c r="N44" s="38">
        <f t="shared" si="54"/>
        <v>0</v>
      </c>
      <c r="O44" s="38">
        <f t="shared" si="55"/>
        <v>0</v>
      </c>
      <c r="P44" s="38">
        <f t="shared" si="56"/>
        <v>0</v>
      </c>
      <c r="Q44" s="39">
        <v>1</v>
      </c>
      <c r="R44" s="40">
        <f t="shared" si="57"/>
        <v>0</v>
      </c>
      <c r="S44" s="39">
        <v>1</v>
      </c>
      <c r="T44" s="41">
        <f t="shared" si="58"/>
        <v>0</v>
      </c>
      <c r="U44" s="42">
        <f t="shared" si="34"/>
        <v>0</v>
      </c>
      <c r="V44" s="43">
        <f t="shared" si="35"/>
        <v>0</v>
      </c>
      <c r="W44" s="190">
        <v>11.75</v>
      </c>
      <c r="X44" s="44">
        <f t="shared" si="36"/>
        <v>0</v>
      </c>
      <c r="Y44" s="45">
        <f t="shared" si="59"/>
        <v>1</v>
      </c>
      <c r="Z44" s="46" t="s">
        <v>0</v>
      </c>
      <c r="AA44" s="39">
        <v>1</v>
      </c>
      <c r="AB44" s="47">
        <f t="shared" si="60"/>
        <v>0</v>
      </c>
      <c r="AC44" s="39">
        <v>1</v>
      </c>
      <c r="AD44" s="47">
        <f t="shared" si="61"/>
        <v>0</v>
      </c>
      <c r="AE44" s="39">
        <v>1</v>
      </c>
      <c r="AF44" s="47">
        <f t="shared" si="62"/>
        <v>0</v>
      </c>
      <c r="AG44" s="184"/>
      <c r="AH44" s="282">
        <f t="shared" si="32"/>
        <v>12</v>
      </c>
      <c r="AI44" s="49">
        <f t="shared" si="37"/>
        <v>0</v>
      </c>
      <c r="AJ44" s="50">
        <f t="shared" si="38"/>
        <v>0</v>
      </c>
      <c r="AK44" s="184"/>
      <c r="AL44" s="191">
        <f t="shared" si="18"/>
        <v>4</v>
      </c>
      <c r="AM44" s="49">
        <f t="shared" si="39"/>
        <v>0</v>
      </c>
      <c r="AN44" s="50">
        <f t="shared" si="40"/>
        <v>0</v>
      </c>
      <c r="AO44" s="184">
        <v>126</v>
      </c>
      <c r="AP44" s="49">
        <f t="shared" si="41"/>
        <v>0</v>
      </c>
      <c r="AQ44" s="50">
        <f t="shared" si="42"/>
        <v>0</v>
      </c>
      <c r="AR44" s="184"/>
      <c r="AS44" s="49">
        <f t="shared" si="43"/>
        <v>0</v>
      </c>
      <c r="AT44" s="50">
        <f t="shared" si="44"/>
        <v>0</v>
      </c>
      <c r="AU44" s="184"/>
      <c r="AV44" s="49">
        <f t="shared" si="45"/>
        <v>0</v>
      </c>
      <c r="AW44" s="50">
        <f t="shared" si="46"/>
        <v>0</v>
      </c>
      <c r="AX44" s="184">
        <v>126</v>
      </c>
      <c r="AY44" s="49">
        <f t="shared" si="47"/>
        <v>0</v>
      </c>
      <c r="AZ44" s="50">
        <f t="shared" si="48"/>
        <v>0</v>
      </c>
      <c r="BA44" s="62"/>
      <c r="BB44" s="49">
        <f t="shared" si="49"/>
        <v>0</v>
      </c>
      <c r="BC44" s="50">
        <f t="shared" si="50"/>
        <v>0</v>
      </c>
      <c r="BD44" s="51">
        <f t="shared" si="51"/>
        <v>0</v>
      </c>
    </row>
    <row r="45" spans="1:56" ht="13.9" customHeight="1">
      <c r="A45" s="32"/>
      <c r="B45" s="279" t="s">
        <v>301</v>
      </c>
      <c r="C45" s="286" t="s">
        <v>195</v>
      </c>
      <c r="D45" s="281" t="s">
        <v>233</v>
      </c>
      <c r="E45" s="294" t="s">
        <v>399</v>
      </c>
      <c r="F45" s="36">
        <v>37.5</v>
      </c>
      <c r="G45" s="72"/>
      <c r="H45" s="71" t="s">
        <v>105</v>
      </c>
      <c r="I45" s="73">
        <f>IF(H45=Tablas!$B$5,Tablas!$C$5,VLOOKUP(H45,Tablas!$B$5:$D$40,2,FALSE))</f>
        <v>11</v>
      </c>
      <c r="J45" s="70">
        <f>IF(I45=0,"",VLOOKUP(I45,Tablas!$C$5:$D$40,2,FALSE))</f>
        <v>78.215000000000003</v>
      </c>
      <c r="K45" s="37" t="str">
        <f t="shared" si="33"/>
        <v>0</v>
      </c>
      <c r="L45" s="38">
        <f t="shared" si="52"/>
        <v>0</v>
      </c>
      <c r="M45" s="38">
        <f t="shared" si="53"/>
        <v>0</v>
      </c>
      <c r="N45" s="38">
        <f t="shared" si="54"/>
        <v>0</v>
      </c>
      <c r="O45" s="38">
        <f t="shared" si="55"/>
        <v>0</v>
      </c>
      <c r="P45" s="38">
        <f t="shared" si="56"/>
        <v>0</v>
      </c>
      <c r="Q45" s="39">
        <v>1</v>
      </c>
      <c r="R45" s="40">
        <f t="shared" si="57"/>
        <v>0</v>
      </c>
      <c r="S45" s="39">
        <v>1</v>
      </c>
      <c r="T45" s="41">
        <f t="shared" si="58"/>
        <v>0</v>
      </c>
      <c r="U45" s="42">
        <f t="shared" si="34"/>
        <v>0</v>
      </c>
      <c r="V45" s="43">
        <f t="shared" si="35"/>
        <v>0</v>
      </c>
      <c r="W45" s="190">
        <v>11.75</v>
      </c>
      <c r="X45" s="44">
        <f t="shared" si="36"/>
        <v>0</v>
      </c>
      <c r="Y45" s="45">
        <f t="shared" si="59"/>
        <v>18</v>
      </c>
      <c r="Z45" s="46" t="s">
        <v>83</v>
      </c>
      <c r="AA45" s="39">
        <v>1</v>
      </c>
      <c r="AB45" s="47">
        <f t="shared" si="60"/>
        <v>0</v>
      </c>
      <c r="AC45" s="39">
        <v>1</v>
      </c>
      <c r="AD45" s="47">
        <f t="shared" si="61"/>
        <v>0</v>
      </c>
      <c r="AE45" s="39">
        <v>1</v>
      </c>
      <c r="AF45" s="47">
        <f t="shared" si="62"/>
        <v>0</v>
      </c>
      <c r="AG45" s="184"/>
      <c r="AH45" s="282">
        <f t="shared" si="32"/>
        <v>12</v>
      </c>
      <c r="AI45" s="49">
        <f t="shared" si="37"/>
        <v>0</v>
      </c>
      <c r="AJ45" s="50">
        <f t="shared" si="38"/>
        <v>0</v>
      </c>
      <c r="AK45" s="184"/>
      <c r="AL45" s="191">
        <f t="shared" si="18"/>
        <v>4</v>
      </c>
      <c r="AM45" s="49">
        <f t="shared" si="39"/>
        <v>0</v>
      </c>
      <c r="AN45" s="50">
        <f t="shared" si="40"/>
        <v>0</v>
      </c>
      <c r="AO45" s="184">
        <v>37.5</v>
      </c>
      <c r="AP45" s="49">
        <f t="shared" si="41"/>
        <v>0</v>
      </c>
      <c r="AQ45" s="50">
        <f t="shared" si="42"/>
        <v>0</v>
      </c>
      <c r="AR45" s="184"/>
      <c r="AS45" s="49">
        <f t="shared" si="43"/>
        <v>0</v>
      </c>
      <c r="AT45" s="50">
        <f t="shared" si="44"/>
        <v>0</v>
      </c>
      <c r="AU45" s="184"/>
      <c r="AV45" s="49">
        <f t="shared" si="45"/>
        <v>0</v>
      </c>
      <c r="AW45" s="50">
        <f t="shared" si="46"/>
        <v>0</v>
      </c>
      <c r="AX45" s="184">
        <v>37.5</v>
      </c>
      <c r="AY45" s="49">
        <f t="shared" si="47"/>
        <v>0</v>
      </c>
      <c r="AZ45" s="50">
        <f t="shared" si="48"/>
        <v>0</v>
      </c>
      <c r="BA45" s="62"/>
      <c r="BB45" s="49">
        <f t="shared" si="49"/>
        <v>0</v>
      </c>
      <c r="BC45" s="50">
        <f t="shared" si="50"/>
        <v>0</v>
      </c>
      <c r="BD45" s="51">
        <f t="shared" si="51"/>
        <v>0</v>
      </c>
    </row>
    <row r="46" spans="1:56" ht="13.9" customHeight="1">
      <c r="A46" s="32"/>
      <c r="B46" s="279" t="s">
        <v>301</v>
      </c>
      <c r="C46" s="286" t="s">
        <v>195</v>
      </c>
      <c r="D46" s="281" t="s">
        <v>234</v>
      </c>
      <c r="E46" s="294" t="s">
        <v>399</v>
      </c>
      <c r="F46" s="36">
        <v>37.5</v>
      </c>
      <c r="G46" s="72"/>
      <c r="H46" s="71" t="s">
        <v>105</v>
      </c>
      <c r="I46" s="73">
        <f>IF(H46=Tablas!$B$5,Tablas!$C$5,VLOOKUP(H46,Tablas!$B$5:$D$40,2,FALSE))</f>
        <v>11</v>
      </c>
      <c r="J46" s="70">
        <f>IF(I46=0,"",VLOOKUP(I46,Tablas!$C$5:$D$40,2,FALSE))</f>
        <v>78.215000000000003</v>
      </c>
      <c r="K46" s="37" t="str">
        <f t="shared" si="33"/>
        <v>0</v>
      </c>
      <c r="L46" s="38">
        <f t="shared" si="52"/>
        <v>0</v>
      </c>
      <c r="M46" s="38">
        <f t="shared" si="53"/>
        <v>0</v>
      </c>
      <c r="N46" s="38">
        <f t="shared" si="54"/>
        <v>0</v>
      </c>
      <c r="O46" s="38">
        <f t="shared" si="55"/>
        <v>0</v>
      </c>
      <c r="P46" s="38">
        <f t="shared" si="56"/>
        <v>0</v>
      </c>
      <c r="Q46" s="39">
        <v>1</v>
      </c>
      <c r="R46" s="40">
        <f t="shared" si="57"/>
        <v>0</v>
      </c>
      <c r="S46" s="39">
        <v>1</v>
      </c>
      <c r="T46" s="41">
        <f t="shared" si="58"/>
        <v>0</v>
      </c>
      <c r="U46" s="42">
        <f t="shared" si="34"/>
        <v>0</v>
      </c>
      <c r="V46" s="43">
        <f t="shared" si="35"/>
        <v>0</v>
      </c>
      <c r="W46" s="190">
        <v>11.75</v>
      </c>
      <c r="X46" s="44">
        <f t="shared" si="36"/>
        <v>0</v>
      </c>
      <c r="Y46" s="45">
        <f t="shared" si="59"/>
        <v>18</v>
      </c>
      <c r="Z46" s="46" t="s">
        <v>83</v>
      </c>
      <c r="AA46" s="39">
        <v>1</v>
      </c>
      <c r="AB46" s="47">
        <f t="shared" si="60"/>
        <v>0</v>
      </c>
      <c r="AC46" s="39">
        <v>1</v>
      </c>
      <c r="AD46" s="47">
        <f t="shared" si="61"/>
        <v>0</v>
      </c>
      <c r="AE46" s="39">
        <v>1</v>
      </c>
      <c r="AF46" s="47">
        <f t="shared" si="62"/>
        <v>0</v>
      </c>
      <c r="AG46" s="184"/>
      <c r="AH46" s="282">
        <f t="shared" si="32"/>
        <v>12</v>
      </c>
      <c r="AI46" s="49">
        <f t="shared" si="37"/>
        <v>0</v>
      </c>
      <c r="AJ46" s="50">
        <f t="shared" si="38"/>
        <v>0</v>
      </c>
      <c r="AK46" s="184"/>
      <c r="AL46" s="191">
        <f t="shared" si="18"/>
        <v>4</v>
      </c>
      <c r="AM46" s="49">
        <f t="shared" si="39"/>
        <v>0</v>
      </c>
      <c r="AN46" s="50">
        <f t="shared" si="40"/>
        <v>0</v>
      </c>
      <c r="AO46" s="184">
        <v>37.5</v>
      </c>
      <c r="AP46" s="49">
        <f t="shared" si="41"/>
        <v>0</v>
      </c>
      <c r="AQ46" s="50">
        <f t="shared" si="42"/>
        <v>0</v>
      </c>
      <c r="AR46" s="184"/>
      <c r="AS46" s="49">
        <f t="shared" si="43"/>
        <v>0</v>
      </c>
      <c r="AT46" s="50">
        <f t="shared" si="44"/>
        <v>0</v>
      </c>
      <c r="AU46" s="184"/>
      <c r="AV46" s="49">
        <f t="shared" si="45"/>
        <v>0</v>
      </c>
      <c r="AW46" s="50">
        <f t="shared" si="46"/>
        <v>0</v>
      </c>
      <c r="AX46" s="184">
        <v>37.5</v>
      </c>
      <c r="AY46" s="49">
        <f t="shared" si="47"/>
        <v>0</v>
      </c>
      <c r="AZ46" s="50">
        <f t="shared" si="48"/>
        <v>0</v>
      </c>
      <c r="BA46" s="62"/>
      <c r="BB46" s="49">
        <f t="shared" si="49"/>
        <v>0</v>
      </c>
      <c r="BC46" s="50">
        <f t="shared" si="50"/>
        <v>0</v>
      </c>
      <c r="BD46" s="51">
        <f t="shared" si="51"/>
        <v>0</v>
      </c>
    </row>
    <row r="47" spans="1:56" ht="13.9" customHeight="1">
      <c r="A47" s="32"/>
      <c r="B47" s="279" t="s">
        <v>301</v>
      </c>
      <c r="C47" s="286" t="s">
        <v>195</v>
      </c>
      <c r="D47" s="281" t="s">
        <v>235</v>
      </c>
      <c r="E47" s="294" t="s">
        <v>399</v>
      </c>
      <c r="F47" s="36">
        <v>37.5</v>
      </c>
      <c r="G47" s="72"/>
      <c r="H47" s="71" t="s">
        <v>105</v>
      </c>
      <c r="I47" s="73">
        <f>IF(H47=Tablas!$B$5,Tablas!$C$5,VLOOKUP(H47,Tablas!$B$5:$D$40,2,FALSE))</f>
        <v>11</v>
      </c>
      <c r="J47" s="70">
        <f>IF(I47=0,"",VLOOKUP(I47,Tablas!$C$5:$D$40,2,FALSE))</f>
        <v>78.215000000000003</v>
      </c>
      <c r="K47" s="37" t="str">
        <f t="shared" si="33"/>
        <v>0</v>
      </c>
      <c r="L47" s="38">
        <f t="shared" si="52"/>
        <v>0</v>
      </c>
      <c r="M47" s="38">
        <f t="shared" si="53"/>
        <v>0</v>
      </c>
      <c r="N47" s="38">
        <f t="shared" si="54"/>
        <v>0</v>
      </c>
      <c r="O47" s="38">
        <f t="shared" si="55"/>
        <v>0</v>
      </c>
      <c r="P47" s="38">
        <f t="shared" si="56"/>
        <v>0</v>
      </c>
      <c r="Q47" s="39">
        <v>1</v>
      </c>
      <c r="R47" s="40">
        <f t="shared" si="57"/>
        <v>0</v>
      </c>
      <c r="S47" s="39">
        <v>1</v>
      </c>
      <c r="T47" s="41">
        <f t="shared" si="58"/>
        <v>0</v>
      </c>
      <c r="U47" s="42">
        <f t="shared" si="34"/>
        <v>0</v>
      </c>
      <c r="V47" s="43">
        <f t="shared" si="35"/>
        <v>0</v>
      </c>
      <c r="W47" s="190">
        <v>11.75</v>
      </c>
      <c r="X47" s="44">
        <f t="shared" si="36"/>
        <v>0</v>
      </c>
      <c r="Y47" s="45">
        <f t="shared" si="59"/>
        <v>18</v>
      </c>
      <c r="Z47" s="46" t="s">
        <v>83</v>
      </c>
      <c r="AA47" s="39">
        <v>1</v>
      </c>
      <c r="AB47" s="47">
        <f t="shared" si="60"/>
        <v>0</v>
      </c>
      <c r="AC47" s="39">
        <v>1</v>
      </c>
      <c r="AD47" s="47">
        <f t="shared" si="61"/>
        <v>0</v>
      </c>
      <c r="AE47" s="39">
        <v>1</v>
      </c>
      <c r="AF47" s="47">
        <f t="shared" si="62"/>
        <v>0</v>
      </c>
      <c r="AG47" s="184"/>
      <c r="AH47" s="282">
        <f t="shared" si="32"/>
        <v>12</v>
      </c>
      <c r="AI47" s="49">
        <f t="shared" si="37"/>
        <v>0</v>
      </c>
      <c r="AJ47" s="50">
        <f t="shared" si="38"/>
        <v>0</v>
      </c>
      <c r="AK47" s="184"/>
      <c r="AL47" s="191">
        <f t="shared" si="18"/>
        <v>4</v>
      </c>
      <c r="AM47" s="49">
        <f t="shared" si="39"/>
        <v>0</v>
      </c>
      <c r="AN47" s="50">
        <f t="shared" si="40"/>
        <v>0</v>
      </c>
      <c r="AO47" s="184">
        <v>37.5</v>
      </c>
      <c r="AP47" s="49">
        <f t="shared" si="41"/>
        <v>0</v>
      </c>
      <c r="AQ47" s="50">
        <f t="shared" si="42"/>
        <v>0</v>
      </c>
      <c r="AR47" s="184"/>
      <c r="AS47" s="49">
        <f t="shared" si="43"/>
        <v>0</v>
      </c>
      <c r="AT47" s="50">
        <f t="shared" si="44"/>
        <v>0</v>
      </c>
      <c r="AU47" s="184"/>
      <c r="AV47" s="49">
        <f t="shared" si="45"/>
        <v>0</v>
      </c>
      <c r="AW47" s="50">
        <f t="shared" si="46"/>
        <v>0</v>
      </c>
      <c r="AX47" s="184">
        <v>37.5</v>
      </c>
      <c r="AY47" s="49">
        <f t="shared" si="47"/>
        <v>0</v>
      </c>
      <c r="AZ47" s="50">
        <f t="shared" si="48"/>
        <v>0</v>
      </c>
      <c r="BA47" s="62"/>
      <c r="BB47" s="49">
        <f t="shared" si="49"/>
        <v>0</v>
      </c>
      <c r="BC47" s="50">
        <f t="shared" si="50"/>
        <v>0</v>
      </c>
      <c r="BD47" s="51">
        <f t="shared" si="51"/>
        <v>0</v>
      </c>
    </row>
    <row r="48" spans="1:56" ht="13.9" customHeight="1">
      <c r="A48" s="32"/>
      <c r="B48" s="279" t="s">
        <v>301</v>
      </c>
      <c r="C48" s="286" t="s">
        <v>195</v>
      </c>
      <c r="D48" s="281" t="s">
        <v>236</v>
      </c>
      <c r="E48" s="294" t="s">
        <v>399</v>
      </c>
      <c r="F48" s="36">
        <v>37.5</v>
      </c>
      <c r="G48" s="72"/>
      <c r="H48" s="71" t="s">
        <v>105</v>
      </c>
      <c r="I48" s="73">
        <f>IF(H48=Tablas!$B$5,Tablas!$C$5,VLOOKUP(H48,Tablas!$B$5:$D$40,2,FALSE))</f>
        <v>11</v>
      </c>
      <c r="J48" s="70">
        <f>IF(I48=0,"",VLOOKUP(I48,Tablas!$C$5:$D$40,2,FALSE))</f>
        <v>78.215000000000003</v>
      </c>
      <c r="K48" s="37" t="str">
        <f t="shared" si="33"/>
        <v>0</v>
      </c>
      <c r="L48" s="38">
        <f t="shared" si="52"/>
        <v>0</v>
      </c>
      <c r="M48" s="38">
        <f t="shared" si="53"/>
        <v>0</v>
      </c>
      <c r="N48" s="38">
        <f t="shared" si="54"/>
        <v>0</v>
      </c>
      <c r="O48" s="38">
        <f t="shared" si="55"/>
        <v>0</v>
      </c>
      <c r="P48" s="38">
        <f t="shared" si="56"/>
        <v>0</v>
      </c>
      <c r="Q48" s="39">
        <v>1</v>
      </c>
      <c r="R48" s="40">
        <f t="shared" si="57"/>
        <v>0</v>
      </c>
      <c r="S48" s="39">
        <v>1</v>
      </c>
      <c r="T48" s="41">
        <f t="shared" si="58"/>
        <v>0</v>
      </c>
      <c r="U48" s="42">
        <f t="shared" si="34"/>
        <v>0</v>
      </c>
      <c r="V48" s="43">
        <f t="shared" si="35"/>
        <v>0</v>
      </c>
      <c r="W48" s="190">
        <v>10</v>
      </c>
      <c r="X48" s="44">
        <f t="shared" si="36"/>
        <v>0</v>
      </c>
      <c r="Y48" s="45">
        <f t="shared" si="59"/>
        <v>18</v>
      </c>
      <c r="Z48" s="46" t="s">
        <v>83</v>
      </c>
      <c r="AA48" s="39">
        <v>1</v>
      </c>
      <c r="AB48" s="47">
        <f t="shared" si="60"/>
        <v>0</v>
      </c>
      <c r="AC48" s="39">
        <v>1</v>
      </c>
      <c r="AD48" s="47">
        <f t="shared" si="61"/>
        <v>0</v>
      </c>
      <c r="AE48" s="39">
        <v>1</v>
      </c>
      <c r="AF48" s="47">
        <f t="shared" si="62"/>
        <v>0</v>
      </c>
      <c r="AG48" s="184"/>
      <c r="AH48" s="282">
        <f t="shared" si="32"/>
        <v>12</v>
      </c>
      <c r="AI48" s="49">
        <f t="shared" si="37"/>
        <v>0</v>
      </c>
      <c r="AJ48" s="50">
        <f t="shared" si="38"/>
        <v>0</v>
      </c>
      <c r="AK48" s="184"/>
      <c r="AL48" s="191">
        <f t="shared" si="18"/>
        <v>4</v>
      </c>
      <c r="AM48" s="49">
        <f t="shared" si="39"/>
        <v>0</v>
      </c>
      <c r="AN48" s="50">
        <f t="shared" si="40"/>
        <v>0</v>
      </c>
      <c r="AO48" s="184">
        <v>37.5</v>
      </c>
      <c r="AP48" s="49">
        <f t="shared" si="41"/>
        <v>0</v>
      </c>
      <c r="AQ48" s="50">
        <f t="shared" si="42"/>
        <v>0</v>
      </c>
      <c r="AR48" s="184"/>
      <c r="AS48" s="49">
        <f t="shared" si="43"/>
        <v>0</v>
      </c>
      <c r="AT48" s="50">
        <f t="shared" si="44"/>
        <v>0</v>
      </c>
      <c r="AU48" s="184"/>
      <c r="AV48" s="49">
        <f t="shared" si="45"/>
        <v>0</v>
      </c>
      <c r="AW48" s="50">
        <f t="shared" si="46"/>
        <v>0</v>
      </c>
      <c r="AX48" s="184">
        <v>37.5</v>
      </c>
      <c r="AY48" s="49">
        <f t="shared" si="47"/>
        <v>0</v>
      </c>
      <c r="AZ48" s="50">
        <f t="shared" si="48"/>
        <v>0</v>
      </c>
      <c r="BA48" s="62"/>
      <c r="BB48" s="49">
        <f t="shared" si="49"/>
        <v>0</v>
      </c>
      <c r="BC48" s="50">
        <f t="shared" si="50"/>
        <v>0</v>
      </c>
      <c r="BD48" s="51">
        <f t="shared" si="51"/>
        <v>0</v>
      </c>
    </row>
    <row r="49" spans="1:56" ht="13.9" customHeight="1">
      <c r="A49" s="32"/>
      <c r="B49" s="279" t="s">
        <v>301</v>
      </c>
      <c r="C49" s="286" t="s">
        <v>195</v>
      </c>
      <c r="D49" s="281" t="s">
        <v>237</v>
      </c>
      <c r="E49" s="294" t="s">
        <v>399</v>
      </c>
      <c r="F49" s="36">
        <v>37.5</v>
      </c>
      <c r="G49" s="72"/>
      <c r="H49" s="71" t="s">
        <v>105</v>
      </c>
      <c r="I49" s="73">
        <f>IF(H49=Tablas!$B$5,Tablas!$C$5,VLOOKUP(H49,Tablas!$B$5:$D$40,2,FALSE))</f>
        <v>11</v>
      </c>
      <c r="J49" s="70">
        <f>IF(I49=0,"",VLOOKUP(I49,Tablas!$C$5:$D$40,2,FALSE))</f>
        <v>78.215000000000003</v>
      </c>
      <c r="K49" s="37" t="str">
        <f t="shared" si="33"/>
        <v>0</v>
      </c>
      <c r="L49" s="38">
        <f t="shared" si="52"/>
        <v>0</v>
      </c>
      <c r="M49" s="38">
        <f t="shared" si="53"/>
        <v>0</v>
      </c>
      <c r="N49" s="38">
        <f t="shared" si="54"/>
        <v>0</v>
      </c>
      <c r="O49" s="38">
        <f t="shared" si="55"/>
        <v>0</v>
      </c>
      <c r="P49" s="38">
        <f t="shared" si="56"/>
        <v>0</v>
      </c>
      <c r="Q49" s="39">
        <v>1</v>
      </c>
      <c r="R49" s="40">
        <f t="shared" si="57"/>
        <v>0</v>
      </c>
      <c r="S49" s="39">
        <v>1</v>
      </c>
      <c r="T49" s="41">
        <f t="shared" si="58"/>
        <v>0</v>
      </c>
      <c r="U49" s="42">
        <f t="shared" si="34"/>
        <v>0</v>
      </c>
      <c r="V49" s="43">
        <f t="shared" si="35"/>
        <v>0</v>
      </c>
      <c r="W49" s="190">
        <v>10</v>
      </c>
      <c r="X49" s="44">
        <f t="shared" si="36"/>
        <v>0</v>
      </c>
      <c r="Y49" s="45">
        <f t="shared" si="59"/>
        <v>18</v>
      </c>
      <c r="Z49" s="46" t="s">
        <v>83</v>
      </c>
      <c r="AA49" s="39">
        <v>1</v>
      </c>
      <c r="AB49" s="47">
        <f t="shared" si="60"/>
        <v>0</v>
      </c>
      <c r="AC49" s="39">
        <v>1</v>
      </c>
      <c r="AD49" s="47">
        <f t="shared" si="61"/>
        <v>0</v>
      </c>
      <c r="AE49" s="39">
        <v>1</v>
      </c>
      <c r="AF49" s="47">
        <f t="shared" si="62"/>
        <v>0</v>
      </c>
      <c r="AG49" s="184"/>
      <c r="AH49" s="282">
        <f t="shared" si="32"/>
        <v>12</v>
      </c>
      <c r="AI49" s="49">
        <f t="shared" si="37"/>
        <v>0</v>
      </c>
      <c r="AJ49" s="50">
        <f t="shared" si="38"/>
        <v>0</v>
      </c>
      <c r="AK49" s="184"/>
      <c r="AL49" s="191">
        <f t="shared" si="18"/>
        <v>4</v>
      </c>
      <c r="AM49" s="49">
        <f t="shared" si="39"/>
        <v>0</v>
      </c>
      <c r="AN49" s="50">
        <f t="shared" si="40"/>
        <v>0</v>
      </c>
      <c r="AO49" s="184">
        <v>37.5</v>
      </c>
      <c r="AP49" s="49">
        <f t="shared" si="41"/>
        <v>0</v>
      </c>
      <c r="AQ49" s="50">
        <f t="shared" si="42"/>
        <v>0</v>
      </c>
      <c r="AR49" s="184"/>
      <c r="AS49" s="49">
        <f t="shared" si="43"/>
        <v>0</v>
      </c>
      <c r="AT49" s="50">
        <f t="shared" si="44"/>
        <v>0</v>
      </c>
      <c r="AU49" s="184"/>
      <c r="AV49" s="49">
        <f t="shared" si="45"/>
        <v>0</v>
      </c>
      <c r="AW49" s="50">
        <f t="shared" si="46"/>
        <v>0</v>
      </c>
      <c r="AX49" s="184">
        <v>37.5</v>
      </c>
      <c r="AY49" s="49">
        <f t="shared" si="47"/>
        <v>0</v>
      </c>
      <c r="AZ49" s="50">
        <f t="shared" si="48"/>
        <v>0</v>
      </c>
      <c r="BA49" s="62"/>
      <c r="BB49" s="49">
        <f t="shared" si="49"/>
        <v>0</v>
      </c>
      <c r="BC49" s="50">
        <f t="shared" si="50"/>
        <v>0</v>
      </c>
      <c r="BD49" s="51">
        <f t="shared" si="51"/>
        <v>0</v>
      </c>
    </row>
    <row r="50" spans="1:56" ht="13.9" customHeight="1">
      <c r="A50" s="32"/>
      <c r="B50" s="279" t="s">
        <v>301</v>
      </c>
      <c r="C50" s="286" t="s">
        <v>195</v>
      </c>
      <c r="D50" s="281" t="s">
        <v>238</v>
      </c>
      <c r="E50" s="294" t="s">
        <v>399</v>
      </c>
      <c r="F50" s="36">
        <v>37.5</v>
      </c>
      <c r="G50" s="72"/>
      <c r="H50" s="71" t="s">
        <v>105</v>
      </c>
      <c r="I50" s="73">
        <f>IF(H50=Tablas!$B$5,Tablas!$C$5,VLOOKUP(H50,Tablas!$B$5:$D$40,2,FALSE))</f>
        <v>11</v>
      </c>
      <c r="J50" s="70">
        <f>IF(I50=0,"",VLOOKUP(I50,Tablas!$C$5:$D$40,2,FALSE))</f>
        <v>78.215000000000003</v>
      </c>
      <c r="K50" s="37" t="str">
        <f t="shared" si="33"/>
        <v>0</v>
      </c>
      <c r="L50" s="38">
        <f t="shared" si="52"/>
        <v>0</v>
      </c>
      <c r="M50" s="38">
        <f t="shared" si="53"/>
        <v>0</v>
      </c>
      <c r="N50" s="38">
        <f t="shared" si="54"/>
        <v>0</v>
      </c>
      <c r="O50" s="38">
        <f t="shared" si="55"/>
        <v>0</v>
      </c>
      <c r="P50" s="38">
        <f t="shared" si="56"/>
        <v>0</v>
      </c>
      <c r="Q50" s="39">
        <v>1</v>
      </c>
      <c r="R50" s="40">
        <f t="shared" si="57"/>
        <v>0</v>
      </c>
      <c r="S50" s="39">
        <v>1</v>
      </c>
      <c r="T50" s="41">
        <f t="shared" si="58"/>
        <v>0</v>
      </c>
      <c r="U50" s="42">
        <f t="shared" si="34"/>
        <v>0</v>
      </c>
      <c r="V50" s="43">
        <f t="shared" si="35"/>
        <v>0</v>
      </c>
      <c r="W50" s="190">
        <v>10</v>
      </c>
      <c r="X50" s="44">
        <f t="shared" si="36"/>
        <v>0</v>
      </c>
      <c r="Y50" s="45">
        <f t="shared" si="59"/>
        <v>18</v>
      </c>
      <c r="Z50" s="46" t="s">
        <v>83</v>
      </c>
      <c r="AA50" s="39">
        <v>1</v>
      </c>
      <c r="AB50" s="47">
        <f t="shared" si="60"/>
        <v>0</v>
      </c>
      <c r="AC50" s="39">
        <v>1</v>
      </c>
      <c r="AD50" s="47">
        <f t="shared" si="61"/>
        <v>0</v>
      </c>
      <c r="AE50" s="39">
        <v>1</v>
      </c>
      <c r="AF50" s="47">
        <f t="shared" si="62"/>
        <v>0</v>
      </c>
      <c r="AG50" s="184"/>
      <c r="AH50" s="282">
        <f t="shared" si="32"/>
        <v>12</v>
      </c>
      <c r="AI50" s="49">
        <f t="shared" si="37"/>
        <v>0</v>
      </c>
      <c r="AJ50" s="50">
        <f t="shared" si="38"/>
        <v>0</v>
      </c>
      <c r="AK50" s="184"/>
      <c r="AL50" s="191">
        <f t="shared" si="18"/>
        <v>4</v>
      </c>
      <c r="AM50" s="49">
        <f t="shared" si="39"/>
        <v>0</v>
      </c>
      <c r="AN50" s="50">
        <f t="shared" si="40"/>
        <v>0</v>
      </c>
      <c r="AO50" s="184">
        <v>37.5</v>
      </c>
      <c r="AP50" s="49">
        <f t="shared" si="41"/>
        <v>0</v>
      </c>
      <c r="AQ50" s="50">
        <f t="shared" si="42"/>
        <v>0</v>
      </c>
      <c r="AR50" s="184"/>
      <c r="AS50" s="49">
        <f t="shared" si="43"/>
        <v>0</v>
      </c>
      <c r="AT50" s="50">
        <f t="shared" si="44"/>
        <v>0</v>
      </c>
      <c r="AU50" s="184"/>
      <c r="AV50" s="49">
        <f t="shared" si="45"/>
        <v>0</v>
      </c>
      <c r="AW50" s="50">
        <f t="shared" si="46"/>
        <v>0</v>
      </c>
      <c r="AX50" s="184">
        <v>37.5</v>
      </c>
      <c r="AY50" s="49">
        <f t="shared" si="47"/>
        <v>0</v>
      </c>
      <c r="AZ50" s="50">
        <f t="shared" si="48"/>
        <v>0</v>
      </c>
      <c r="BA50" s="62"/>
      <c r="BB50" s="49">
        <f t="shared" si="49"/>
        <v>0</v>
      </c>
      <c r="BC50" s="50">
        <f t="shared" si="50"/>
        <v>0</v>
      </c>
      <c r="BD50" s="51">
        <f t="shared" si="51"/>
        <v>0</v>
      </c>
    </row>
    <row r="51" spans="1:56" ht="13.9" customHeight="1">
      <c r="A51" s="32"/>
      <c r="B51" s="279" t="s">
        <v>301</v>
      </c>
      <c r="C51" s="286" t="s">
        <v>195</v>
      </c>
      <c r="D51" s="281" t="s">
        <v>239</v>
      </c>
      <c r="E51" s="294" t="s">
        <v>399</v>
      </c>
      <c r="F51" s="36">
        <v>14</v>
      </c>
      <c r="G51" s="72"/>
      <c r="H51" s="71" t="s">
        <v>105</v>
      </c>
      <c r="I51" s="73">
        <f>IF(H51=Tablas!$B$5,Tablas!$C$5,VLOOKUP(H51,Tablas!$B$5:$D$40,2,FALSE))</f>
        <v>11</v>
      </c>
      <c r="J51" s="70">
        <f>IF(I51=0,"",VLOOKUP(I51,Tablas!$C$5:$D$40,2,FALSE))</f>
        <v>78.215000000000003</v>
      </c>
      <c r="K51" s="37" t="str">
        <f t="shared" si="33"/>
        <v>0</v>
      </c>
      <c r="L51" s="38">
        <f t="shared" si="52"/>
        <v>0</v>
      </c>
      <c r="M51" s="38">
        <f t="shared" si="53"/>
        <v>0</v>
      </c>
      <c r="N51" s="38">
        <f t="shared" si="54"/>
        <v>0</v>
      </c>
      <c r="O51" s="38">
        <f t="shared" si="55"/>
        <v>0</v>
      </c>
      <c r="P51" s="38">
        <f t="shared" si="56"/>
        <v>0</v>
      </c>
      <c r="Q51" s="39">
        <v>1</v>
      </c>
      <c r="R51" s="40">
        <f t="shared" si="57"/>
        <v>0</v>
      </c>
      <c r="S51" s="39">
        <v>1</v>
      </c>
      <c r="T51" s="41">
        <f t="shared" si="58"/>
        <v>0</v>
      </c>
      <c r="U51" s="42">
        <f t="shared" si="34"/>
        <v>0</v>
      </c>
      <c r="V51" s="43">
        <f t="shared" si="35"/>
        <v>0</v>
      </c>
      <c r="W51" s="190">
        <v>10</v>
      </c>
      <c r="X51" s="44">
        <f t="shared" si="36"/>
        <v>0</v>
      </c>
      <c r="Y51" s="45">
        <f t="shared" si="59"/>
        <v>18</v>
      </c>
      <c r="Z51" s="46" t="s">
        <v>83</v>
      </c>
      <c r="AA51" s="39">
        <v>1</v>
      </c>
      <c r="AB51" s="47">
        <f t="shared" si="60"/>
        <v>0</v>
      </c>
      <c r="AC51" s="39">
        <v>1</v>
      </c>
      <c r="AD51" s="47">
        <f t="shared" si="61"/>
        <v>0</v>
      </c>
      <c r="AE51" s="39">
        <v>1</v>
      </c>
      <c r="AF51" s="47">
        <f t="shared" si="62"/>
        <v>0</v>
      </c>
      <c r="AG51" s="184"/>
      <c r="AH51" s="282">
        <f t="shared" si="32"/>
        <v>12</v>
      </c>
      <c r="AI51" s="49">
        <f t="shared" si="37"/>
        <v>0</v>
      </c>
      <c r="AJ51" s="50">
        <f t="shared" si="38"/>
        <v>0</v>
      </c>
      <c r="AK51" s="184"/>
      <c r="AL51" s="191">
        <f t="shared" si="18"/>
        <v>4</v>
      </c>
      <c r="AM51" s="49">
        <f t="shared" si="39"/>
        <v>0</v>
      </c>
      <c r="AN51" s="50">
        <f t="shared" si="40"/>
        <v>0</v>
      </c>
      <c r="AO51" s="184">
        <v>14</v>
      </c>
      <c r="AP51" s="49">
        <f t="shared" si="41"/>
        <v>0</v>
      </c>
      <c r="AQ51" s="50">
        <f t="shared" si="42"/>
        <v>0</v>
      </c>
      <c r="AR51" s="184"/>
      <c r="AS51" s="49">
        <f t="shared" si="43"/>
        <v>0</v>
      </c>
      <c r="AT51" s="50">
        <f t="shared" si="44"/>
        <v>0</v>
      </c>
      <c r="AU51" s="184"/>
      <c r="AV51" s="49">
        <f t="shared" si="45"/>
        <v>0</v>
      </c>
      <c r="AW51" s="50">
        <f t="shared" si="46"/>
        <v>0</v>
      </c>
      <c r="AX51" s="184">
        <v>14</v>
      </c>
      <c r="AY51" s="49">
        <f t="shared" si="47"/>
        <v>0</v>
      </c>
      <c r="AZ51" s="50">
        <f t="shared" si="48"/>
        <v>0</v>
      </c>
      <c r="BA51" s="62"/>
      <c r="BB51" s="49">
        <f t="shared" si="49"/>
        <v>0</v>
      </c>
      <c r="BC51" s="50">
        <f t="shared" si="50"/>
        <v>0</v>
      </c>
      <c r="BD51" s="51">
        <f t="shared" si="51"/>
        <v>0</v>
      </c>
    </row>
    <row r="52" spans="1:56" ht="13.9" customHeight="1">
      <c r="A52" s="32"/>
      <c r="B52" s="279" t="s">
        <v>301</v>
      </c>
      <c r="C52" s="286" t="s">
        <v>195</v>
      </c>
      <c r="D52" s="281" t="s">
        <v>240</v>
      </c>
      <c r="E52" s="294" t="s">
        <v>399</v>
      </c>
      <c r="F52" s="36">
        <v>14</v>
      </c>
      <c r="G52" s="72"/>
      <c r="H52" s="71" t="s">
        <v>105</v>
      </c>
      <c r="I52" s="73">
        <f>IF(H52=Tablas!$B$5,Tablas!$C$5,VLOOKUP(H52,Tablas!$B$5:$D$40,2,FALSE))</f>
        <v>11</v>
      </c>
      <c r="J52" s="70">
        <f>IF(I52=0,"",VLOOKUP(I52,Tablas!$C$5:$D$40,2,FALSE))</f>
        <v>78.215000000000003</v>
      </c>
      <c r="K52" s="37" t="str">
        <f t="shared" si="33"/>
        <v>0</v>
      </c>
      <c r="L52" s="38">
        <f t="shared" si="52"/>
        <v>0</v>
      </c>
      <c r="M52" s="38">
        <f t="shared" si="53"/>
        <v>0</v>
      </c>
      <c r="N52" s="38">
        <f t="shared" si="54"/>
        <v>0</v>
      </c>
      <c r="O52" s="38">
        <f t="shared" si="55"/>
        <v>0</v>
      </c>
      <c r="P52" s="38">
        <f t="shared" si="56"/>
        <v>0</v>
      </c>
      <c r="Q52" s="39">
        <v>1</v>
      </c>
      <c r="R52" s="40">
        <f t="shared" si="57"/>
        <v>0</v>
      </c>
      <c r="S52" s="39">
        <v>1</v>
      </c>
      <c r="T52" s="41">
        <f t="shared" si="58"/>
        <v>0</v>
      </c>
      <c r="U52" s="42">
        <f t="shared" si="34"/>
        <v>0</v>
      </c>
      <c r="V52" s="43">
        <f t="shared" si="35"/>
        <v>0</v>
      </c>
      <c r="W52" s="190">
        <v>10</v>
      </c>
      <c r="X52" s="44">
        <f t="shared" si="36"/>
        <v>0</v>
      </c>
      <c r="Y52" s="45">
        <f t="shared" si="59"/>
        <v>18</v>
      </c>
      <c r="Z52" s="46" t="s">
        <v>83</v>
      </c>
      <c r="AA52" s="39">
        <v>1</v>
      </c>
      <c r="AB52" s="47">
        <f t="shared" si="60"/>
        <v>0</v>
      </c>
      <c r="AC52" s="39">
        <v>1</v>
      </c>
      <c r="AD52" s="47">
        <f t="shared" si="61"/>
        <v>0</v>
      </c>
      <c r="AE52" s="39">
        <v>1</v>
      </c>
      <c r="AF52" s="47">
        <f t="shared" si="62"/>
        <v>0</v>
      </c>
      <c r="AG52" s="184"/>
      <c r="AH52" s="282">
        <f t="shared" si="32"/>
        <v>12</v>
      </c>
      <c r="AI52" s="49">
        <f t="shared" si="37"/>
        <v>0</v>
      </c>
      <c r="AJ52" s="50">
        <f t="shared" si="38"/>
        <v>0</v>
      </c>
      <c r="AK52" s="184"/>
      <c r="AL52" s="191">
        <f t="shared" si="18"/>
        <v>4</v>
      </c>
      <c r="AM52" s="49">
        <f t="shared" si="39"/>
        <v>0</v>
      </c>
      <c r="AN52" s="50">
        <f t="shared" si="40"/>
        <v>0</v>
      </c>
      <c r="AO52" s="184">
        <v>14</v>
      </c>
      <c r="AP52" s="49">
        <f t="shared" si="41"/>
        <v>0</v>
      </c>
      <c r="AQ52" s="50">
        <f t="shared" si="42"/>
        <v>0</v>
      </c>
      <c r="AR52" s="184"/>
      <c r="AS52" s="49">
        <f t="shared" si="43"/>
        <v>0</v>
      </c>
      <c r="AT52" s="50">
        <f t="shared" si="44"/>
        <v>0</v>
      </c>
      <c r="AU52" s="184"/>
      <c r="AV52" s="49">
        <f t="shared" si="45"/>
        <v>0</v>
      </c>
      <c r="AW52" s="50">
        <f t="shared" si="46"/>
        <v>0</v>
      </c>
      <c r="AX52" s="184">
        <v>14</v>
      </c>
      <c r="AY52" s="49">
        <f t="shared" si="47"/>
        <v>0</v>
      </c>
      <c r="AZ52" s="50">
        <f t="shared" si="48"/>
        <v>0</v>
      </c>
      <c r="BA52" s="62"/>
      <c r="BB52" s="49">
        <f t="shared" si="49"/>
        <v>0</v>
      </c>
      <c r="BC52" s="50">
        <f t="shared" si="50"/>
        <v>0</v>
      </c>
      <c r="BD52" s="51">
        <f t="shared" si="51"/>
        <v>0</v>
      </c>
    </row>
    <row r="53" spans="1:56" ht="13.9" customHeight="1">
      <c r="A53" s="32"/>
      <c r="B53" s="279" t="s">
        <v>301</v>
      </c>
      <c r="C53" s="286" t="s">
        <v>195</v>
      </c>
      <c r="D53" s="281" t="s">
        <v>241</v>
      </c>
      <c r="E53" s="294" t="s">
        <v>126</v>
      </c>
      <c r="F53" s="36">
        <v>4</v>
      </c>
      <c r="G53" s="72"/>
      <c r="H53" s="71" t="s">
        <v>90</v>
      </c>
      <c r="I53" s="73">
        <f>IF(H53=Tablas!$B$5,Tablas!$C$5,VLOOKUP(H53,Tablas!$B$5:$D$40,2,FALSE))</f>
        <v>19</v>
      </c>
      <c r="J53" s="70">
        <f>IF(I53=0,"",VLOOKUP(I53,Tablas!$C$5:$D$40,2,FALSE))</f>
        <v>21.72583333333333</v>
      </c>
      <c r="K53" s="37" t="str">
        <f t="shared" si="33"/>
        <v>0</v>
      </c>
      <c r="L53" s="38">
        <f t="shared" si="52"/>
        <v>0</v>
      </c>
      <c r="M53" s="38">
        <f t="shared" si="53"/>
        <v>0</v>
      </c>
      <c r="N53" s="38">
        <f t="shared" si="54"/>
        <v>0</v>
      </c>
      <c r="O53" s="38">
        <f t="shared" si="55"/>
        <v>0</v>
      </c>
      <c r="P53" s="38">
        <f t="shared" si="56"/>
        <v>0</v>
      </c>
      <c r="Q53" s="39">
        <v>1</v>
      </c>
      <c r="R53" s="40">
        <f t="shared" si="57"/>
        <v>0</v>
      </c>
      <c r="S53" s="39">
        <v>1</v>
      </c>
      <c r="T53" s="41">
        <f t="shared" si="58"/>
        <v>0</v>
      </c>
      <c r="U53" s="42">
        <f t="shared" si="34"/>
        <v>0</v>
      </c>
      <c r="V53" s="43">
        <f t="shared" si="35"/>
        <v>0</v>
      </c>
      <c r="W53" s="190">
        <v>11.75</v>
      </c>
      <c r="X53" s="44">
        <f t="shared" si="36"/>
        <v>0</v>
      </c>
      <c r="Y53" s="45">
        <f t="shared" si="59"/>
        <v>5</v>
      </c>
      <c r="Z53" s="46" t="s">
        <v>0</v>
      </c>
      <c r="AA53" s="39">
        <v>1</v>
      </c>
      <c r="AB53" s="47">
        <f t="shared" si="60"/>
        <v>0</v>
      </c>
      <c r="AC53" s="39">
        <v>1</v>
      </c>
      <c r="AD53" s="47">
        <f t="shared" si="61"/>
        <v>0</v>
      </c>
      <c r="AE53" s="39">
        <v>1</v>
      </c>
      <c r="AF53" s="47">
        <f t="shared" si="62"/>
        <v>0</v>
      </c>
      <c r="AG53" s="184"/>
      <c r="AH53" s="282">
        <f t="shared" si="32"/>
        <v>12</v>
      </c>
      <c r="AI53" s="49">
        <f t="shared" si="37"/>
        <v>0</v>
      </c>
      <c r="AJ53" s="50">
        <f t="shared" si="38"/>
        <v>0</v>
      </c>
      <c r="AK53" s="184"/>
      <c r="AL53" s="191">
        <f t="shared" si="18"/>
        <v>4</v>
      </c>
      <c r="AM53" s="49">
        <f t="shared" si="39"/>
        <v>0</v>
      </c>
      <c r="AN53" s="50">
        <f t="shared" si="40"/>
        <v>0</v>
      </c>
      <c r="AO53" s="184">
        <v>4</v>
      </c>
      <c r="AP53" s="49">
        <f t="shared" si="41"/>
        <v>0</v>
      </c>
      <c r="AQ53" s="50">
        <f t="shared" si="42"/>
        <v>0</v>
      </c>
      <c r="AR53" s="184"/>
      <c r="AS53" s="49">
        <f t="shared" si="43"/>
        <v>0</v>
      </c>
      <c r="AT53" s="50">
        <f t="shared" si="44"/>
        <v>0</v>
      </c>
      <c r="AU53" s="184"/>
      <c r="AV53" s="49">
        <f t="shared" si="45"/>
        <v>0</v>
      </c>
      <c r="AW53" s="50">
        <f t="shared" si="46"/>
        <v>0</v>
      </c>
      <c r="AX53" s="184">
        <v>4</v>
      </c>
      <c r="AY53" s="49">
        <f t="shared" si="47"/>
        <v>0</v>
      </c>
      <c r="AZ53" s="50">
        <f t="shared" si="48"/>
        <v>0</v>
      </c>
      <c r="BA53" s="62"/>
      <c r="BB53" s="49">
        <f t="shared" si="49"/>
        <v>0</v>
      </c>
      <c r="BC53" s="50">
        <f t="shared" si="50"/>
        <v>0</v>
      </c>
      <c r="BD53" s="51">
        <f t="shared" si="51"/>
        <v>0</v>
      </c>
    </row>
    <row r="54" spans="1:56" ht="13.9" customHeight="1">
      <c r="A54" s="32"/>
      <c r="B54" s="279" t="s">
        <v>301</v>
      </c>
      <c r="C54" s="286" t="s">
        <v>195</v>
      </c>
      <c r="D54" s="281" t="s">
        <v>217</v>
      </c>
      <c r="E54" s="294" t="s">
        <v>170</v>
      </c>
      <c r="F54" s="36">
        <v>4</v>
      </c>
      <c r="G54" s="72"/>
      <c r="H54" s="71" t="s">
        <v>90</v>
      </c>
      <c r="I54" s="73">
        <f>IF(H54=Tablas!$B$5,Tablas!$C$5,VLOOKUP(H54,Tablas!$B$5:$D$40,2,FALSE))</f>
        <v>19</v>
      </c>
      <c r="J54" s="70">
        <f>IF(I54=0,"",VLOOKUP(I54,Tablas!$C$5:$D$40,2,FALSE))</f>
        <v>21.72583333333333</v>
      </c>
      <c r="K54" s="37" t="str">
        <f t="shared" si="33"/>
        <v>0</v>
      </c>
      <c r="L54" s="38">
        <f t="shared" si="52"/>
        <v>0</v>
      </c>
      <c r="M54" s="38">
        <f t="shared" si="53"/>
        <v>0</v>
      </c>
      <c r="N54" s="38">
        <f t="shared" si="54"/>
        <v>0</v>
      </c>
      <c r="O54" s="38">
        <f t="shared" si="55"/>
        <v>0</v>
      </c>
      <c r="P54" s="38">
        <f t="shared" si="56"/>
        <v>0</v>
      </c>
      <c r="Q54" s="39">
        <v>1</v>
      </c>
      <c r="R54" s="40">
        <f t="shared" si="57"/>
        <v>0</v>
      </c>
      <c r="S54" s="39">
        <v>1</v>
      </c>
      <c r="T54" s="41">
        <f t="shared" si="58"/>
        <v>0</v>
      </c>
      <c r="U54" s="42">
        <f t="shared" si="34"/>
        <v>0</v>
      </c>
      <c r="V54" s="43">
        <f t="shared" si="35"/>
        <v>0</v>
      </c>
      <c r="W54" s="190">
        <v>11.75</v>
      </c>
      <c r="X54" s="44">
        <f t="shared" si="36"/>
        <v>0</v>
      </c>
      <c r="Y54" s="45">
        <f t="shared" si="59"/>
        <v>5</v>
      </c>
      <c r="Z54" s="46" t="s">
        <v>0</v>
      </c>
      <c r="AA54" s="39">
        <v>1</v>
      </c>
      <c r="AB54" s="47">
        <f t="shared" si="60"/>
        <v>0</v>
      </c>
      <c r="AC54" s="39">
        <v>1</v>
      </c>
      <c r="AD54" s="47">
        <f t="shared" si="61"/>
        <v>0</v>
      </c>
      <c r="AE54" s="39">
        <v>1</v>
      </c>
      <c r="AF54" s="47">
        <f t="shared" si="62"/>
        <v>0</v>
      </c>
      <c r="AG54" s="184"/>
      <c r="AH54" s="282">
        <f t="shared" si="32"/>
        <v>12</v>
      </c>
      <c r="AI54" s="49">
        <f t="shared" si="37"/>
        <v>0</v>
      </c>
      <c r="AJ54" s="50">
        <f t="shared" si="38"/>
        <v>0</v>
      </c>
      <c r="AK54" s="184"/>
      <c r="AL54" s="191">
        <f t="shared" si="18"/>
        <v>4</v>
      </c>
      <c r="AM54" s="49">
        <f t="shared" si="39"/>
        <v>0</v>
      </c>
      <c r="AN54" s="50">
        <f t="shared" si="40"/>
        <v>0</v>
      </c>
      <c r="AO54" s="184">
        <v>4</v>
      </c>
      <c r="AP54" s="49">
        <f t="shared" si="41"/>
        <v>0</v>
      </c>
      <c r="AQ54" s="50">
        <f t="shared" si="42"/>
        <v>0</v>
      </c>
      <c r="AR54" s="184">
        <v>1</v>
      </c>
      <c r="AS54" s="49">
        <f t="shared" si="43"/>
        <v>0</v>
      </c>
      <c r="AT54" s="50">
        <f t="shared" si="44"/>
        <v>0</v>
      </c>
      <c r="AU54" s="184"/>
      <c r="AV54" s="49">
        <f t="shared" si="45"/>
        <v>0</v>
      </c>
      <c r="AW54" s="50">
        <f t="shared" si="46"/>
        <v>0</v>
      </c>
      <c r="AX54" s="184">
        <v>4</v>
      </c>
      <c r="AY54" s="49">
        <f t="shared" si="47"/>
        <v>0</v>
      </c>
      <c r="AZ54" s="50">
        <f t="shared" si="48"/>
        <v>0</v>
      </c>
      <c r="BA54" s="62"/>
      <c r="BB54" s="49">
        <f t="shared" si="49"/>
        <v>0</v>
      </c>
      <c r="BC54" s="50">
        <f t="shared" si="50"/>
        <v>0</v>
      </c>
      <c r="BD54" s="51">
        <f t="shared" si="51"/>
        <v>0</v>
      </c>
    </row>
    <row r="55" spans="1:56">
      <c r="A55" s="32"/>
      <c r="B55" s="279" t="s">
        <v>301</v>
      </c>
      <c r="C55" s="286" t="s">
        <v>196</v>
      </c>
      <c r="D55" s="281" t="s">
        <v>242</v>
      </c>
      <c r="E55" s="294" t="s">
        <v>170</v>
      </c>
      <c r="F55" s="36">
        <v>30</v>
      </c>
      <c r="G55" s="249"/>
      <c r="H55" s="71" t="s">
        <v>107</v>
      </c>
      <c r="I55" s="73">
        <f>IF(H55=Tablas!$B$5,Tablas!$C$5,VLOOKUP(H55,Tablas!$B$5:$D$40,2,FALSE))</f>
        <v>13</v>
      </c>
      <c r="J55" s="70">
        <f>IF(I55=0,"",VLOOKUP(I55,Tablas!$C$5:$D$40,2,FALSE))</f>
        <v>26.071666666666669</v>
      </c>
      <c r="K55" s="37" t="str">
        <f t="shared" si="33"/>
        <v>0</v>
      </c>
      <c r="L55" s="38">
        <f t="shared" si="52"/>
        <v>0</v>
      </c>
      <c r="M55" s="38">
        <f t="shared" si="53"/>
        <v>0</v>
      </c>
      <c r="N55" s="38">
        <f t="shared" si="54"/>
        <v>0</v>
      </c>
      <c r="O55" s="38">
        <f t="shared" si="55"/>
        <v>0</v>
      </c>
      <c r="P55" s="38">
        <f t="shared" si="56"/>
        <v>0</v>
      </c>
      <c r="Q55" s="39">
        <v>1</v>
      </c>
      <c r="R55" s="40">
        <f t="shared" si="57"/>
        <v>0</v>
      </c>
      <c r="S55" s="39">
        <v>1</v>
      </c>
      <c r="T55" s="41">
        <f t="shared" si="58"/>
        <v>0</v>
      </c>
      <c r="U55" s="42">
        <f t="shared" si="34"/>
        <v>0</v>
      </c>
      <c r="V55" s="43">
        <f t="shared" si="35"/>
        <v>0</v>
      </c>
      <c r="W55" s="190">
        <v>11.75</v>
      </c>
      <c r="X55" s="44">
        <f t="shared" si="36"/>
        <v>0</v>
      </c>
      <c r="Y55" s="45">
        <f t="shared" si="59"/>
        <v>6</v>
      </c>
      <c r="Z55" s="46" t="s">
        <v>0</v>
      </c>
      <c r="AA55" s="39">
        <v>1</v>
      </c>
      <c r="AB55" s="47">
        <f t="shared" si="60"/>
        <v>0</v>
      </c>
      <c r="AC55" s="39">
        <v>1</v>
      </c>
      <c r="AD55" s="47">
        <f t="shared" si="61"/>
        <v>0</v>
      </c>
      <c r="AE55" s="39">
        <v>1</v>
      </c>
      <c r="AF55" s="47">
        <f t="shared" si="62"/>
        <v>0</v>
      </c>
      <c r="AG55" s="184"/>
      <c r="AH55" s="282">
        <f t="shared" si="32"/>
        <v>12</v>
      </c>
      <c r="AI55" s="49">
        <f t="shared" si="37"/>
        <v>0</v>
      </c>
      <c r="AJ55" s="50">
        <f t="shared" ref="AJ55:AJ93" si="63">IF(AJ$4=0,0,(AI55*AH55/12))</f>
        <v>0</v>
      </c>
      <c r="AK55" s="184"/>
      <c r="AL55" s="191">
        <f t="shared" si="18"/>
        <v>4</v>
      </c>
      <c r="AM55" s="49">
        <f t="shared" si="39"/>
        <v>0</v>
      </c>
      <c r="AN55" s="50">
        <f t="shared" ref="AN55:AN93" si="64">IF(AN$4=0,0,(AM55*AL55/12))</f>
        <v>0</v>
      </c>
      <c r="AO55" s="184">
        <v>30</v>
      </c>
      <c r="AP55" s="49">
        <f t="shared" si="41"/>
        <v>0</v>
      </c>
      <c r="AQ55" s="50">
        <f t="shared" si="42"/>
        <v>0</v>
      </c>
      <c r="AR55" s="184"/>
      <c r="AS55" s="49">
        <f t="shared" si="43"/>
        <v>0</v>
      </c>
      <c r="AT55" s="50">
        <f t="shared" si="44"/>
        <v>0</v>
      </c>
      <c r="AU55" s="184"/>
      <c r="AV55" s="49">
        <f t="shared" si="45"/>
        <v>0</v>
      </c>
      <c r="AW55" s="50">
        <f t="shared" si="46"/>
        <v>0</v>
      </c>
      <c r="AX55" s="184">
        <v>30</v>
      </c>
      <c r="AY55" s="49">
        <f t="shared" si="47"/>
        <v>0</v>
      </c>
      <c r="AZ55" s="50">
        <f t="shared" si="48"/>
        <v>0</v>
      </c>
      <c r="BA55" s="248"/>
      <c r="BB55" s="49">
        <f t="shared" si="49"/>
        <v>0</v>
      </c>
      <c r="BC55" s="50">
        <f t="shared" si="50"/>
        <v>0</v>
      </c>
      <c r="BD55" s="51">
        <f t="shared" si="51"/>
        <v>0</v>
      </c>
    </row>
    <row r="56" spans="1:56">
      <c r="A56" s="32"/>
      <c r="B56" s="279" t="s">
        <v>301</v>
      </c>
      <c r="C56" s="286" t="s">
        <v>196</v>
      </c>
      <c r="D56" s="281" t="s">
        <v>243</v>
      </c>
      <c r="E56" s="294" t="s">
        <v>170</v>
      </c>
      <c r="F56" s="36">
        <v>30</v>
      </c>
      <c r="G56" s="249"/>
      <c r="H56" s="71" t="s">
        <v>91</v>
      </c>
      <c r="I56" s="73">
        <f>IF(H56=Tablas!$B$5,Tablas!$C$5,VLOOKUP(H56,Tablas!$B$5:$D$40,2,FALSE))</f>
        <v>26</v>
      </c>
      <c r="J56" s="70">
        <f>IF(I56=0,"",VLOOKUP(I56,Tablas!$C$5:$D$40,2,FALSE))</f>
        <v>4.3452380952380958</v>
      </c>
      <c r="K56" s="37" t="str">
        <f t="shared" si="33"/>
        <v>0</v>
      </c>
      <c r="L56" s="38">
        <f t="shared" si="52"/>
        <v>0</v>
      </c>
      <c r="M56" s="38">
        <f t="shared" si="53"/>
        <v>0</v>
      </c>
      <c r="N56" s="38">
        <f t="shared" si="54"/>
        <v>0</v>
      </c>
      <c r="O56" s="38">
        <f t="shared" si="55"/>
        <v>0</v>
      </c>
      <c r="P56" s="38">
        <f t="shared" si="56"/>
        <v>0</v>
      </c>
      <c r="Q56" s="39">
        <v>1</v>
      </c>
      <c r="R56" s="40">
        <f t="shared" si="57"/>
        <v>0</v>
      </c>
      <c r="S56" s="39">
        <v>1</v>
      </c>
      <c r="T56" s="41">
        <f t="shared" si="58"/>
        <v>0</v>
      </c>
      <c r="U56" s="42">
        <f t="shared" si="34"/>
        <v>0</v>
      </c>
      <c r="V56" s="43">
        <f t="shared" si="35"/>
        <v>0</v>
      </c>
      <c r="W56" s="190">
        <v>11.75</v>
      </c>
      <c r="X56" s="44">
        <f t="shared" si="36"/>
        <v>0</v>
      </c>
      <c r="Y56" s="45">
        <f t="shared" si="59"/>
        <v>1</v>
      </c>
      <c r="Z56" s="46" t="s">
        <v>0</v>
      </c>
      <c r="AA56" s="39">
        <v>1</v>
      </c>
      <c r="AB56" s="47">
        <f t="shared" si="60"/>
        <v>0</v>
      </c>
      <c r="AC56" s="39">
        <v>1</v>
      </c>
      <c r="AD56" s="47">
        <f t="shared" si="61"/>
        <v>0</v>
      </c>
      <c r="AE56" s="39">
        <v>1</v>
      </c>
      <c r="AF56" s="47">
        <f t="shared" si="62"/>
        <v>0</v>
      </c>
      <c r="AG56" s="184"/>
      <c r="AH56" s="282">
        <f t="shared" si="32"/>
        <v>12</v>
      </c>
      <c r="AI56" s="49">
        <f t="shared" si="37"/>
        <v>0</v>
      </c>
      <c r="AJ56" s="50">
        <f t="shared" si="63"/>
        <v>0</v>
      </c>
      <c r="AK56" s="184"/>
      <c r="AL56" s="191">
        <f t="shared" si="18"/>
        <v>4</v>
      </c>
      <c r="AM56" s="49">
        <f t="shared" si="39"/>
        <v>0</v>
      </c>
      <c r="AN56" s="50">
        <f t="shared" si="64"/>
        <v>0</v>
      </c>
      <c r="AO56" s="184">
        <v>30</v>
      </c>
      <c r="AP56" s="49">
        <f t="shared" si="41"/>
        <v>0</v>
      </c>
      <c r="AQ56" s="50">
        <f t="shared" si="42"/>
        <v>0</v>
      </c>
      <c r="AR56" s="184"/>
      <c r="AS56" s="49">
        <f t="shared" si="43"/>
        <v>0</v>
      </c>
      <c r="AT56" s="50">
        <f t="shared" si="44"/>
        <v>0</v>
      </c>
      <c r="AU56" s="184"/>
      <c r="AV56" s="49">
        <f t="shared" si="45"/>
        <v>0</v>
      </c>
      <c r="AW56" s="50">
        <f t="shared" si="46"/>
        <v>0</v>
      </c>
      <c r="AX56" s="184">
        <v>30</v>
      </c>
      <c r="AY56" s="49">
        <f t="shared" si="47"/>
        <v>0</v>
      </c>
      <c r="AZ56" s="50">
        <f t="shared" si="48"/>
        <v>0</v>
      </c>
      <c r="BA56" s="248"/>
      <c r="BB56" s="49">
        <f t="shared" si="49"/>
        <v>0</v>
      </c>
      <c r="BC56" s="50">
        <f t="shared" si="50"/>
        <v>0</v>
      </c>
      <c r="BD56" s="51">
        <f t="shared" si="51"/>
        <v>0</v>
      </c>
    </row>
    <row r="57" spans="1:56">
      <c r="A57" s="32"/>
      <c r="B57" s="279" t="s">
        <v>301</v>
      </c>
      <c r="C57" s="286" t="s">
        <v>196</v>
      </c>
      <c r="D57" s="281" t="s">
        <v>244</v>
      </c>
      <c r="E57" s="294" t="s">
        <v>170</v>
      </c>
      <c r="F57" s="36">
        <v>30</v>
      </c>
      <c r="G57" s="249"/>
      <c r="H57" s="71" t="s">
        <v>91</v>
      </c>
      <c r="I57" s="73">
        <f>IF(H57=Tablas!$B$5,Tablas!$C$5,VLOOKUP(H57,Tablas!$B$5:$D$40,2,FALSE))</f>
        <v>26</v>
      </c>
      <c r="J57" s="70">
        <f>IF(I57=0,"",VLOOKUP(I57,Tablas!$C$5:$D$40,2,FALSE))</f>
        <v>4.3452380952380958</v>
      </c>
      <c r="K57" s="37" t="str">
        <f t="shared" si="33"/>
        <v>0</v>
      </c>
      <c r="L57" s="38">
        <f t="shared" si="52"/>
        <v>0</v>
      </c>
      <c r="M57" s="38">
        <f t="shared" si="53"/>
        <v>0</v>
      </c>
      <c r="N57" s="38">
        <f t="shared" si="54"/>
        <v>0</v>
      </c>
      <c r="O57" s="38">
        <f t="shared" si="55"/>
        <v>0</v>
      </c>
      <c r="P57" s="38">
        <f t="shared" si="56"/>
        <v>0</v>
      </c>
      <c r="Q57" s="39">
        <v>1</v>
      </c>
      <c r="R57" s="40">
        <f t="shared" si="57"/>
        <v>0</v>
      </c>
      <c r="S57" s="39">
        <v>1</v>
      </c>
      <c r="T57" s="41">
        <f t="shared" si="58"/>
        <v>0</v>
      </c>
      <c r="U57" s="42">
        <f t="shared" si="34"/>
        <v>0</v>
      </c>
      <c r="V57" s="43">
        <f t="shared" si="35"/>
        <v>0</v>
      </c>
      <c r="W57" s="190">
        <v>11.75</v>
      </c>
      <c r="X57" s="44">
        <f t="shared" si="36"/>
        <v>0</v>
      </c>
      <c r="Y57" s="45">
        <f t="shared" si="59"/>
        <v>1</v>
      </c>
      <c r="Z57" s="46" t="s">
        <v>0</v>
      </c>
      <c r="AA57" s="39">
        <v>1</v>
      </c>
      <c r="AB57" s="47">
        <f t="shared" si="60"/>
        <v>0</v>
      </c>
      <c r="AC57" s="39">
        <v>1</v>
      </c>
      <c r="AD57" s="47">
        <f t="shared" si="61"/>
        <v>0</v>
      </c>
      <c r="AE57" s="39">
        <v>1</v>
      </c>
      <c r="AF57" s="47">
        <f t="shared" si="62"/>
        <v>0</v>
      </c>
      <c r="AG57" s="184"/>
      <c r="AH57" s="282">
        <f t="shared" si="32"/>
        <v>12</v>
      </c>
      <c r="AI57" s="49">
        <f t="shared" si="37"/>
        <v>0</v>
      </c>
      <c r="AJ57" s="50">
        <f t="shared" si="63"/>
        <v>0</v>
      </c>
      <c r="AK57" s="184"/>
      <c r="AL57" s="191">
        <f t="shared" si="18"/>
        <v>4</v>
      </c>
      <c r="AM57" s="49">
        <f t="shared" si="39"/>
        <v>0</v>
      </c>
      <c r="AN57" s="50">
        <f t="shared" si="64"/>
        <v>0</v>
      </c>
      <c r="AO57" s="184">
        <v>30</v>
      </c>
      <c r="AP57" s="49">
        <f t="shared" si="41"/>
        <v>0</v>
      </c>
      <c r="AQ57" s="50">
        <f t="shared" si="42"/>
        <v>0</v>
      </c>
      <c r="AR57" s="184"/>
      <c r="AS57" s="49">
        <f t="shared" si="43"/>
        <v>0</v>
      </c>
      <c r="AT57" s="50">
        <f t="shared" si="44"/>
        <v>0</v>
      </c>
      <c r="AU57" s="184"/>
      <c r="AV57" s="49">
        <f t="shared" si="45"/>
        <v>0</v>
      </c>
      <c r="AW57" s="50">
        <f t="shared" si="46"/>
        <v>0</v>
      </c>
      <c r="AX57" s="184">
        <v>30</v>
      </c>
      <c r="AY57" s="49">
        <f t="shared" si="47"/>
        <v>0</v>
      </c>
      <c r="AZ57" s="50">
        <f t="shared" si="48"/>
        <v>0</v>
      </c>
      <c r="BA57" s="248"/>
      <c r="BB57" s="49">
        <f t="shared" si="49"/>
        <v>0</v>
      </c>
      <c r="BC57" s="50">
        <f t="shared" si="50"/>
        <v>0</v>
      </c>
      <c r="BD57" s="51">
        <f t="shared" si="51"/>
        <v>0</v>
      </c>
    </row>
    <row r="58" spans="1:56">
      <c r="A58" s="32"/>
      <c r="B58" s="279" t="s">
        <v>301</v>
      </c>
      <c r="C58" s="286" t="s">
        <v>196</v>
      </c>
      <c r="D58" s="281" t="s">
        <v>245</v>
      </c>
      <c r="E58" s="294" t="s">
        <v>170</v>
      </c>
      <c r="F58" s="36">
        <v>30</v>
      </c>
      <c r="G58" s="72"/>
      <c r="H58" s="71" t="s">
        <v>90</v>
      </c>
      <c r="I58" s="73">
        <f>IF(H58=Tablas!$B$5,Tablas!$C$5,VLOOKUP(H58,Tablas!$B$5:$D$40,2,FALSE))</f>
        <v>19</v>
      </c>
      <c r="J58" s="70">
        <f>IF(I58=0,"",VLOOKUP(I58,Tablas!$C$5:$D$40,2,FALSE))</f>
        <v>21.72583333333333</v>
      </c>
      <c r="K58" s="37" t="str">
        <f t="shared" si="33"/>
        <v>0</v>
      </c>
      <c r="L58" s="38">
        <f t="shared" si="52"/>
        <v>0</v>
      </c>
      <c r="M58" s="38">
        <f t="shared" si="53"/>
        <v>0</v>
      </c>
      <c r="N58" s="38">
        <f t="shared" si="54"/>
        <v>0</v>
      </c>
      <c r="O58" s="38">
        <f t="shared" si="55"/>
        <v>0</v>
      </c>
      <c r="P58" s="38">
        <f t="shared" si="56"/>
        <v>0</v>
      </c>
      <c r="Q58" s="39">
        <v>1</v>
      </c>
      <c r="R58" s="40">
        <f t="shared" si="57"/>
        <v>0</v>
      </c>
      <c r="S58" s="39">
        <v>1</v>
      </c>
      <c r="T58" s="41">
        <f t="shared" si="58"/>
        <v>0</v>
      </c>
      <c r="U58" s="42">
        <f t="shared" si="34"/>
        <v>0</v>
      </c>
      <c r="V58" s="43">
        <f t="shared" si="35"/>
        <v>0</v>
      </c>
      <c r="W58" s="190">
        <v>11.75</v>
      </c>
      <c r="X58" s="44">
        <f t="shared" si="36"/>
        <v>0</v>
      </c>
      <c r="Y58" s="45">
        <f t="shared" si="59"/>
        <v>5</v>
      </c>
      <c r="Z58" s="46" t="s">
        <v>0</v>
      </c>
      <c r="AA58" s="39">
        <v>1</v>
      </c>
      <c r="AB58" s="47">
        <f t="shared" si="60"/>
        <v>0</v>
      </c>
      <c r="AC58" s="39">
        <v>1</v>
      </c>
      <c r="AD58" s="47">
        <f t="shared" si="61"/>
        <v>0</v>
      </c>
      <c r="AE58" s="39">
        <v>1</v>
      </c>
      <c r="AF58" s="47">
        <f t="shared" si="62"/>
        <v>0</v>
      </c>
      <c r="AG58" s="184"/>
      <c r="AH58" s="282">
        <f t="shared" si="32"/>
        <v>12</v>
      </c>
      <c r="AI58" s="49">
        <f t="shared" si="37"/>
        <v>0</v>
      </c>
      <c r="AJ58" s="50">
        <f t="shared" si="63"/>
        <v>0</v>
      </c>
      <c r="AK58" s="184"/>
      <c r="AL58" s="191">
        <f t="shared" si="18"/>
        <v>4</v>
      </c>
      <c r="AM58" s="49">
        <f t="shared" si="39"/>
        <v>0</v>
      </c>
      <c r="AN58" s="50">
        <f t="shared" si="64"/>
        <v>0</v>
      </c>
      <c r="AO58" s="184">
        <v>30</v>
      </c>
      <c r="AP58" s="49">
        <f t="shared" si="41"/>
        <v>0</v>
      </c>
      <c r="AQ58" s="50">
        <f t="shared" si="42"/>
        <v>0</v>
      </c>
      <c r="AR58" s="184"/>
      <c r="AS58" s="49">
        <f t="shared" si="43"/>
        <v>0</v>
      </c>
      <c r="AT58" s="50">
        <f t="shared" si="44"/>
        <v>0</v>
      </c>
      <c r="AU58" s="184"/>
      <c r="AV58" s="49">
        <f t="shared" si="45"/>
        <v>0</v>
      </c>
      <c r="AW58" s="50">
        <f t="shared" si="46"/>
        <v>0</v>
      </c>
      <c r="AX58" s="184">
        <v>30</v>
      </c>
      <c r="AY58" s="49">
        <f t="shared" si="47"/>
        <v>0</v>
      </c>
      <c r="AZ58" s="50">
        <f t="shared" si="48"/>
        <v>0</v>
      </c>
      <c r="BA58" s="184"/>
      <c r="BB58" s="49">
        <f t="shared" si="49"/>
        <v>0</v>
      </c>
      <c r="BC58" s="50">
        <f t="shared" si="50"/>
        <v>0</v>
      </c>
      <c r="BD58" s="51">
        <f t="shared" si="51"/>
        <v>0</v>
      </c>
    </row>
    <row r="59" spans="1:56">
      <c r="A59" s="32"/>
      <c r="B59" s="279" t="s">
        <v>301</v>
      </c>
      <c r="C59" s="286" t="s">
        <v>196</v>
      </c>
      <c r="D59" s="281" t="s">
        <v>246</v>
      </c>
      <c r="E59" s="294" t="s">
        <v>170</v>
      </c>
      <c r="F59" s="36">
        <v>10</v>
      </c>
      <c r="G59" s="72"/>
      <c r="H59" s="71" t="s">
        <v>115</v>
      </c>
      <c r="I59" s="73">
        <f>IF(H59=Tablas!$B$5,Tablas!$C$5,VLOOKUP(H59,Tablas!$B$5:$D$40,2,FALSE))</f>
        <v>22</v>
      </c>
      <c r="J59" s="70">
        <f>IF(I59=0,"",VLOOKUP(I59,Tablas!$C$5:$D$40,2,FALSE))</f>
        <v>8.6904761904761916</v>
      </c>
      <c r="K59" s="37" t="str">
        <f t="shared" si="33"/>
        <v>0</v>
      </c>
      <c r="L59" s="38">
        <f t="shared" si="52"/>
        <v>0</v>
      </c>
      <c r="M59" s="38">
        <f t="shared" si="53"/>
        <v>0</v>
      </c>
      <c r="N59" s="38">
        <f t="shared" si="54"/>
        <v>0</v>
      </c>
      <c r="O59" s="38">
        <f t="shared" si="55"/>
        <v>0</v>
      </c>
      <c r="P59" s="38">
        <f t="shared" si="56"/>
        <v>0</v>
      </c>
      <c r="Q59" s="39">
        <v>1</v>
      </c>
      <c r="R59" s="40">
        <f t="shared" si="57"/>
        <v>0</v>
      </c>
      <c r="S59" s="39">
        <v>1</v>
      </c>
      <c r="T59" s="41">
        <f t="shared" si="58"/>
        <v>0</v>
      </c>
      <c r="U59" s="42">
        <f t="shared" si="34"/>
        <v>0</v>
      </c>
      <c r="V59" s="43">
        <f t="shared" si="35"/>
        <v>0</v>
      </c>
      <c r="W59" s="190">
        <v>10</v>
      </c>
      <c r="X59" s="44">
        <f t="shared" si="36"/>
        <v>0</v>
      </c>
      <c r="Y59" s="45">
        <f t="shared" si="59"/>
        <v>2</v>
      </c>
      <c r="Z59" s="46" t="s">
        <v>78</v>
      </c>
      <c r="AA59" s="39">
        <v>1</v>
      </c>
      <c r="AB59" s="47">
        <f t="shared" si="60"/>
        <v>0</v>
      </c>
      <c r="AC59" s="39">
        <v>1</v>
      </c>
      <c r="AD59" s="47">
        <f t="shared" si="61"/>
        <v>0</v>
      </c>
      <c r="AE59" s="39">
        <v>1</v>
      </c>
      <c r="AF59" s="47">
        <f t="shared" si="62"/>
        <v>0</v>
      </c>
      <c r="AG59" s="184"/>
      <c r="AH59" s="282">
        <f t="shared" si="32"/>
        <v>12</v>
      </c>
      <c r="AI59" s="49">
        <f t="shared" si="37"/>
        <v>0</v>
      </c>
      <c r="AJ59" s="50">
        <f t="shared" si="63"/>
        <v>0</v>
      </c>
      <c r="AK59" s="184"/>
      <c r="AL59" s="191">
        <f t="shared" si="18"/>
        <v>4</v>
      </c>
      <c r="AM59" s="49">
        <f t="shared" si="39"/>
        <v>0</v>
      </c>
      <c r="AN59" s="50">
        <f t="shared" si="64"/>
        <v>0</v>
      </c>
      <c r="AO59" s="184">
        <v>10</v>
      </c>
      <c r="AP59" s="49">
        <f t="shared" si="41"/>
        <v>0</v>
      </c>
      <c r="AQ59" s="50">
        <f t="shared" si="42"/>
        <v>0</v>
      </c>
      <c r="AR59" s="184"/>
      <c r="AS59" s="49">
        <f t="shared" si="43"/>
        <v>0</v>
      </c>
      <c r="AT59" s="50">
        <f t="shared" si="44"/>
        <v>0</v>
      </c>
      <c r="AU59" s="184"/>
      <c r="AV59" s="49">
        <f t="shared" si="45"/>
        <v>0</v>
      </c>
      <c r="AW59" s="50">
        <f t="shared" si="46"/>
        <v>0</v>
      </c>
      <c r="AX59" s="184">
        <v>10</v>
      </c>
      <c r="AY59" s="49">
        <f t="shared" si="47"/>
        <v>0</v>
      </c>
      <c r="AZ59" s="50">
        <f t="shared" si="48"/>
        <v>0</v>
      </c>
      <c r="BA59" s="184"/>
      <c r="BB59" s="49">
        <f t="shared" si="49"/>
        <v>0</v>
      </c>
      <c r="BC59" s="50">
        <f t="shared" si="50"/>
        <v>0</v>
      </c>
      <c r="BD59" s="51">
        <f t="shared" si="51"/>
        <v>0</v>
      </c>
    </row>
    <row r="60" spans="1:56">
      <c r="A60" s="32"/>
      <c r="B60" s="279" t="s">
        <v>301</v>
      </c>
      <c r="C60" s="286" t="s">
        <v>196</v>
      </c>
      <c r="D60" s="281" t="s">
        <v>247</v>
      </c>
      <c r="E60" s="294" t="s">
        <v>170</v>
      </c>
      <c r="F60" s="36">
        <v>15</v>
      </c>
      <c r="G60" s="72"/>
      <c r="H60" s="71" t="s">
        <v>115</v>
      </c>
      <c r="I60" s="73">
        <f>IF(H60=Tablas!$B$5,Tablas!$C$5,VLOOKUP(H60,Tablas!$B$5:$D$40,2,FALSE))</f>
        <v>22</v>
      </c>
      <c r="J60" s="70">
        <f>IF(I60=0,"",VLOOKUP(I60,Tablas!$C$5:$D$40,2,FALSE))</f>
        <v>8.6904761904761916</v>
      </c>
      <c r="K60" s="37" t="str">
        <f t="shared" si="33"/>
        <v>0</v>
      </c>
      <c r="L60" s="38">
        <f t="shared" si="52"/>
        <v>0</v>
      </c>
      <c r="M60" s="38">
        <f t="shared" si="53"/>
        <v>0</v>
      </c>
      <c r="N60" s="38">
        <f t="shared" si="54"/>
        <v>0</v>
      </c>
      <c r="O60" s="38">
        <f t="shared" si="55"/>
        <v>0</v>
      </c>
      <c r="P60" s="38">
        <f t="shared" si="56"/>
        <v>0</v>
      </c>
      <c r="Q60" s="39">
        <v>1</v>
      </c>
      <c r="R60" s="40">
        <f t="shared" si="57"/>
        <v>0</v>
      </c>
      <c r="S60" s="39">
        <v>1</v>
      </c>
      <c r="T60" s="41">
        <f t="shared" si="58"/>
        <v>0</v>
      </c>
      <c r="U60" s="42">
        <f t="shared" si="34"/>
        <v>0</v>
      </c>
      <c r="V60" s="43">
        <f t="shared" si="35"/>
        <v>0</v>
      </c>
      <c r="W60" s="190">
        <v>11.75</v>
      </c>
      <c r="X60" s="44">
        <f t="shared" si="36"/>
        <v>0</v>
      </c>
      <c r="Y60" s="45">
        <f t="shared" si="59"/>
        <v>2</v>
      </c>
      <c r="Z60" s="46" t="s">
        <v>78</v>
      </c>
      <c r="AA60" s="39">
        <v>1</v>
      </c>
      <c r="AB60" s="47">
        <f t="shared" si="60"/>
        <v>0</v>
      </c>
      <c r="AC60" s="39">
        <v>1</v>
      </c>
      <c r="AD60" s="47">
        <f t="shared" si="61"/>
        <v>0</v>
      </c>
      <c r="AE60" s="39">
        <v>1</v>
      </c>
      <c r="AF60" s="47">
        <f t="shared" si="62"/>
        <v>0</v>
      </c>
      <c r="AG60" s="184"/>
      <c r="AH60" s="282">
        <f t="shared" si="32"/>
        <v>12</v>
      </c>
      <c r="AI60" s="49">
        <f t="shared" si="37"/>
        <v>0</v>
      </c>
      <c r="AJ60" s="50">
        <f t="shared" si="63"/>
        <v>0</v>
      </c>
      <c r="AK60" s="184"/>
      <c r="AL60" s="191">
        <f t="shared" si="18"/>
        <v>4</v>
      </c>
      <c r="AM60" s="49">
        <f t="shared" si="39"/>
        <v>0</v>
      </c>
      <c r="AN60" s="50">
        <f t="shared" si="64"/>
        <v>0</v>
      </c>
      <c r="AO60" s="184">
        <v>15</v>
      </c>
      <c r="AP60" s="49">
        <f t="shared" si="41"/>
        <v>0</v>
      </c>
      <c r="AQ60" s="50">
        <f t="shared" si="42"/>
        <v>0</v>
      </c>
      <c r="AR60" s="184"/>
      <c r="AS60" s="49">
        <f t="shared" si="43"/>
        <v>0</v>
      </c>
      <c r="AT60" s="50">
        <f t="shared" si="44"/>
        <v>0</v>
      </c>
      <c r="AU60" s="184"/>
      <c r="AV60" s="49">
        <f t="shared" si="45"/>
        <v>0</v>
      </c>
      <c r="AW60" s="50">
        <f t="shared" si="46"/>
        <v>0</v>
      </c>
      <c r="AX60" s="184">
        <v>15</v>
      </c>
      <c r="AY60" s="49">
        <f t="shared" si="47"/>
        <v>0</v>
      </c>
      <c r="AZ60" s="50">
        <f t="shared" si="48"/>
        <v>0</v>
      </c>
      <c r="BA60" s="184"/>
      <c r="BB60" s="49">
        <f t="shared" si="49"/>
        <v>0</v>
      </c>
      <c r="BC60" s="50">
        <f t="shared" si="50"/>
        <v>0</v>
      </c>
      <c r="BD60" s="51">
        <f t="shared" si="51"/>
        <v>0</v>
      </c>
    </row>
    <row r="61" spans="1:56">
      <c r="A61" s="32"/>
      <c r="B61" s="279" t="s">
        <v>301</v>
      </c>
      <c r="C61" s="286" t="s">
        <v>196</v>
      </c>
      <c r="D61" s="281" t="s">
        <v>153</v>
      </c>
      <c r="E61" s="294" t="s">
        <v>170</v>
      </c>
      <c r="F61" s="36">
        <v>10</v>
      </c>
      <c r="G61" s="72"/>
      <c r="H61" s="71" t="s">
        <v>90</v>
      </c>
      <c r="I61" s="73">
        <f>IF(H61=Tablas!$B$5,Tablas!$C$5,VLOOKUP(H61,Tablas!$B$5:$D$40,2,FALSE))</f>
        <v>19</v>
      </c>
      <c r="J61" s="70">
        <f>IF(I61=0,"",VLOOKUP(I61,Tablas!$C$5:$D$40,2,FALSE))</f>
        <v>21.72583333333333</v>
      </c>
      <c r="K61" s="37" t="str">
        <f t="shared" si="33"/>
        <v>0</v>
      </c>
      <c r="L61" s="38">
        <f t="shared" si="52"/>
        <v>0</v>
      </c>
      <c r="M61" s="38">
        <f t="shared" si="53"/>
        <v>0</v>
      </c>
      <c r="N61" s="38">
        <f t="shared" si="54"/>
        <v>0</v>
      </c>
      <c r="O61" s="38">
        <f t="shared" si="55"/>
        <v>0</v>
      </c>
      <c r="P61" s="38">
        <f t="shared" si="56"/>
        <v>0</v>
      </c>
      <c r="Q61" s="39">
        <v>1</v>
      </c>
      <c r="R61" s="40">
        <f t="shared" si="57"/>
        <v>0</v>
      </c>
      <c r="S61" s="39">
        <v>1</v>
      </c>
      <c r="T61" s="41">
        <f t="shared" si="58"/>
        <v>0</v>
      </c>
      <c r="U61" s="42">
        <f t="shared" si="34"/>
        <v>0</v>
      </c>
      <c r="V61" s="43">
        <f t="shared" si="35"/>
        <v>0</v>
      </c>
      <c r="W61" s="190">
        <v>11.75</v>
      </c>
      <c r="X61" s="44">
        <f t="shared" si="36"/>
        <v>0</v>
      </c>
      <c r="Y61" s="45">
        <f t="shared" si="59"/>
        <v>5</v>
      </c>
      <c r="Z61" s="46" t="s">
        <v>0</v>
      </c>
      <c r="AA61" s="39">
        <v>1</v>
      </c>
      <c r="AB61" s="47">
        <f t="shared" si="60"/>
        <v>0</v>
      </c>
      <c r="AC61" s="39">
        <v>1</v>
      </c>
      <c r="AD61" s="47">
        <f t="shared" si="61"/>
        <v>0</v>
      </c>
      <c r="AE61" s="39">
        <v>1</v>
      </c>
      <c r="AF61" s="47">
        <f t="shared" si="62"/>
        <v>0</v>
      </c>
      <c r="AG61" s="184"/>
      <c r="AH61" s="282">
        <f t="shared" si="32"/>
        <v>12</v>
      </c>
      <c r="AI61" s="49">
        <f t="shared" si="37"/>
        <v>0</v>
      </c>
      <c r="AJ61" s="50">
        <f t="shared" si="63"/>
        <v>0</v>
      </c>
      <c r="AK61" s="184"/>
      <c r="AL61" s="191">
        <f t="shared" si="18"/>
        <v>4</v>
      </c>
      <c r="AM61" s="49">
        <f t="shared" si="39"/>
        <v>0</v>
      </c>
      <c r="AN61" s="50">
        <f t="shared" si="64"/>
        <v>0</v>
      </c>
      <c r="AO61" s="184">
        <v>10</v>
      </c>
      <c r="AP61" s="49">
        <f t="shared" si="41"/>
        <v>0</v>
      </c>
      <c r="AQ61" s="50">
        <f t="shared" si="42"/>
        <v>0</v>
      </c>
      <c r="AR61" s="184"/>
      <c r="AS61" s="49">
        <f t="shared" si="43"/>
        <v>0</v>
      </c>
      <c r="AT61" s="50">
        <f t="shared" si="44"/>
        <v>0</v>
      </c>
      <c r="AU61" s="184"/>
      <c r="AV61" s="49">
        <f t="shared" si="45"/>
        <v>0</v>
      </c>
      <c r="AW61" s="50">
        <f t="shared" si="46"/>
        <v>0</v>
      </c>
      <c r="AX61" s="184">
        <v>10</v>
      </c>
      <c r="AY61" s="49">
        <f t="shared" si="47"/>
        <v>0</v>
      </c>
      <c r="AZ61" s="50">
        <f t="shared" si="48"/>
        <v>0</v>
      </c>
      <c r="BA61" s="184"/>
      <c r="BB61" s="49">
        <f t="shared" si="49"/>
        <v>0</v>
      </c>
      <c r="BC61" s="50">
        <f t="shared" si="50"/>
        <v>0</v>
      </c>
      <c r="BD61" s="51">
        <f t="shared" si="51"/>
        <v>0</v>
      </c>
    </row>
    <row r="62" spans="1:56">
      <c r="A62" s="32"/>
      <c r="B62" s="279" t="s">
        <v>301</v>
      </c>
      <c r="C62" s="286" t="s">
        <v>248</v>
      </c>
      <c r="D62" s="281" t="s">
        <v>254</v>
      </c>
      <c r="E62" s="294" t="s">
        <v>170</v>
      </c>
      <c r="F62" s="36">
        <v>90</v>
      </c>
      <c r="G62" s="72"/>
      <c r="H62" s="71" t="s">
        <v>90</v>
      </c>
      <c r="I62" s="73">
        <f>IF(H62=Tablas!$B$5,Tablas!$C$5,VLOOKUP(H62,Tablas!$B$5:$D$40,2,FALSE))</f>
        <v>19</v>
      </c>
      <c r="J62" s="70">
        <f>IF(I62=0,"",VLOOKUP(I62,Tablas!$C$5:$D$40,2,FALSE))</f>
        <v>21.72583333333333</v>
      </c>
      <c r="K62" s="37" t="str">
        <f t="shared" si="33"/>
        <v>0</v>
      </c>
      <c r="L62" s="38">
        <f t="shared" si="52"/>
        <v>0</v>
      </c>
      <c r="M62" s="38">
        <f t="shared" si="53"/>
        <v>0</v>
      </c>
      <c r="N62" s="38">
        <f t="shared" si="54"/>
        <v>0</v>
      </c>
      <c r="O62" s="38">
        <f t="shared" si="55"/>
        <v>0</v>
      </c>
      <c r="P62" s="38">
        <f t="shared" si="56"/>
        <v>0</v>
      </c>
      <c r="Q62" s="39">
        <v>1</v>
      </c>
      <c r="R62" s="40">
        <f t="shared" si="57"/>
        <v>0</v>
      </c>
      <c r="S62" s="39">
        <v>1</v>
      </c>
      <c r="T62" s="41">
        <f t="shared" si="58"/>
        <v>0</v>
      </c>
      <c r="U62" s="42">
        <f t="shared" si="34"/>
        <v>0</v>
      </c>
      <c r="V62" s="43">
        <f t="shared" si="35"/>
        <v>0</v>
      </c>
      <c r="W62" s="190">
        <v>11.75</v>
      </c>
      <c r="X62" s="44">
        <f t="shared" si="36"/>
        <v>0</v>
      </c>
      <c r="Y62" s="45">
        <f t="shared" si="59"/>
        <v>5</v>
      </c>
      <c r="Z62" s="46" t="s">
        <v>0</v>
      </c>
      <c r="AA62" s="39">
        <v>1</v>
      </c>
      <c r="AB62" s="47">
        <f t="shared" si="60"/>
        <v>0</v>
      </c>
      <c r="AC62" s="39">
        <v>1</v>
      </c>
      <c r="AD62" s="47">
        <f t="shared" si="61"/>
        <v>0</v>
      </c>
      <c r="AE62" s="39">
        <v>1</v>
      </c>
      <c r="AF62" s="47">
        <f t="shared" si="62"/>
        <v>0</v>
      </c>
      <c r="AG62" s="184"/>
      <c r="AH62" s="282">
        <f t="shared" si="32"/>
        <v>12</v>
      </c>
      <c r="AI62" s="49">
        <f t="shared" si="37"/>
        <v>0</v>
      </c>
      <c r="AJ62" s="50">
        <f t="shared" si="63"/>
        <v>0</v>
      </c>
      <c r="AK62" s="184"/>
      <c r="AL62" s="191">
        <f t="shared" si="18"/>
        <v>4</v>
      </c>
      <c r="AM62" s="49">
        <f t="shared" si="39"/>
        <v>0</v>
      </c>
      <c r="AN62" s="50">
        <f t="shared" si="64"/>
        <v>0</v>
      </c>
      <c r="AO62" s="184">
        <v>90</v>
      </c>
      <c r="AP62" s="49">
        <f t="shared" si="41"/>
        <v>0</v>
      </c>
      <c r="AQ62" s="50">
        <f t="shared" si="42"/>
        <v>0</v>
      </c>
      <c r="AR62" s="184">
        <v>22.5</v>
      </c>
      <c r="AS62" s="49">
        <f t="shared" si="43"/>
        <v>0</v>
      </c>
      <c r="AT62" s="50">
        <f t="shared" si="44"/>
        <v>0</v>
      </c>
      <c r="AU62" s="184"/>
      <c r="AV62" s="49">
        <f t="shared" si="45"/>
        <v>0</v>
      </c>
      <c r="AW62" s="50">
        <f t="shared" si="46"/>
        <v>0</v>
      </c>
      <c r="AX62" s="184">
        <v>90</v>
      </c>
      <c r="AY62" s="49">
        <f t="shared" si="47"/>
        <v>0</v>
      </c>
      <c r="AZ62" s="50">
        <f t="shared" si="48"/>
        <v>0</v>
      </c>
      <c r="BA62" s="184"/>
      <c r="BB62" s="49">
        <f t="shared" si="49"/>
        <v>0</v>
      </c>
      <c r="BC62" s="50">
        <f t="shared" si="50"/>
        <v>0</v>
      </c>
      <c r="BD62" s="51">
        <f t="shared" si="51"/>
        <v>0</v>
      </c>
    </row>
    <row r="63" spans="1:56">
      <c r="A63" s="32"/>
      <c r="B63" s="279" t="s">
        <v>301</v>
      </c>
      <c r="C63" s="286" t="s">
        <v>248</v>
      </c>
      <c r="D63" s="281" t="s">
        <v>255</v>
      </c>
      <c r="E63" s="294" t="s">
        <v>170</v>
      </c>
      <c r="F63" s="36">
        <v>30</v>
      </c>
      <c r="G63" s="72"/>
      <c r="H63" s="71" t="s">
        <v>90</v>
      </c>
      <c r="I63" s="73">
        <f>IF(H63=Tablas!$B$5,Tablas!$C$5,VLOOKUP(H63,Tablas!$B$5:$D$40,2,FALSE))</f>
        <v>19</v>
      </c>
      <c r="J63" s="70">
        <f>IF(I63=0,"",VLOOKUP(I63,Tablas!$C$5:$D$40,2,FALSE))</f>
        <v>21.72583333333333</v>
      </c>
      <c r="K63" s="37" t="str">
        <f t="shared" si="33"/>
        <v>0</v>
      </c>
      <c r="L63" s="38">
        <f t="shared" si="52"/>
        <v>0</v>
      </c>
      <c r="M63" s="38">
        <f t="shared" si="53"/>
        <v>0</v>
      </c>
      <c r="N63" s="38">
        <f t="shared" si="54"/>
        <v>0</v>
      </c>
      <c r="O63" s="38">
        <f t="shared" si="55"/>
        <v>0</v>
      </c>
      <c r="P63" s="38">
        <f t="shared" si="56"/>
        <v>0</v>
      </c>
      <c r="Q63" s="39">
        <v>1</v>
      </c>
      <c r="R63" s="40">
        <f t="shared" si="57"/>
        <v>0</v>
      </c>
      <c r="S63" s="39">
        <v>1</v>
      </c>
      <c r="T63" s="41">
        <f t="shared" si="58"/>
        <v>0</v>
      </c>
      <c r="U63" s="42">
        <f t="shared" si="34"/>
        <v>0</v>
      </c>
      <c r="V63" s="43">
        <f t="shared" si="35"/>
        <v>0</v>
      </c>
      <c r="W63" s="190">
        <v>11.75</v>
      </c>
      <c r="X63" s="44">
        <f t="shared" si="36"/>
        <v>0</v>
      </c>
      <c r="Y63" s="45">
        <f t="shared" si="59"/>
        <v>5</v>
      </c>
      <c r="Z63" s="46" t="s">
        <v>78</v>
      </c>
      <c r="AA63" s="39">
        <v>1</v>
      </c>
      <c r="AB63" s="47">
        <f t="shared" si="60"/>
        <v>0</v>
      </c>
      <c r="AC63" s="39">
        <v>1</v>
      </c>
      <c r="AD63" s="47">
        <f t="shared" si="61"/>
        <v>0</v>
      </c>
      <c r="AE63" s="39">
        <v>1</v>
      </c>
      <c r="AF63" s="47">
        <f t="shared" si="62"/>
        <v>0</v>
      </c>
      <c r="AG63" s="184"/>
      <c r="AH63" s="282">
        <f t="shared" si="32"/>
        <v>12</v>
      </c>
      <c r="AI63" s="49">
        <f t="shared" si="37"/>
        <v>0</v>
      </c>
      <c r="AJ63" s="50">
        <f t="shared" si="63"/>
        <v>0</v>
      </c>
      <c r="AK63" s="184"/>
      <c r="AL63" s="191">
        <f t="shared" si="18"/>
        <v>4</v>
      </c>
      <c r="AM63" s="49">
        <f t="shared" si="39"/>
        <v>0</v>
      </c>
      <c r="AN63" s="50">
        <f t="shared" si="64"/>
        <v>0</v>
      </c>
      <c r="AO63" s="184">
        <v>30</v>
      </c>
      <c r="AP63" s="49">
        <f t="shared" si="41"/>
        <v>0</v>
      </c>
      <c r="AQ63" s="50">
        <f t="shared" si="42"/>
        <v>0</v>
      </c>
      <c r="AR63" s="184">
        <v>7.5</v>
      </c>
      <c r="AS63" s="49">
        <f t="shared" si="43"/>
        <v>0</v>
      </c>
      <c r="AT63" s="50">
        <f t="shared" si="44"/>
        <v>0</v>
      </c>
      <c r="AU63" s="184"/>
      <c r="AV63" s="49">
        <f t="shared" si="45"/>
        <v>0</v>
      </c>
      <c r="AW63" s="50">
        <f t="shared" si="46"/>
        <v>0</v>
      </c>
      <c r="AX63" s="184">
        <v>30</v>
      </c>
      <c r="AY63" s="49">
        <f t="shared" si="47"/>
        <v>0</v>
      </c>
      <c r="AZ63" s="50">
        <f t="shared" si="48"/>
        <v>0</v>
      </c>
      <c r="BA63" s="184"/>
      <c r="BB63" s="49">
        <f t="shared" si="49"/>
        <v>0</v>
      </c>
      <c r="BC63" s="50">
        <f t="shared" si="50"/>
        <v>0</v>
      </c>
      <c r="BD63" s="51">
        <f t="shared" si="51"/>
        <v>0</v>
      </c>
    </row>
    <row r="64" spans="1:56">
      <c r="A64" s="32"/>
      <c r="B64" s="279" t="s">
        <v>301</v>
      </c>
      <c r="C64" s="286" t="s">
        <v>248</v>
      </c>
      <c r="D64" s="281" t="s">
        <v>256</v>
      </c>
      <c r="E64" s="294" t="s">
        <v>170</v>
      </c>
      <c r="F64" s="36">
        <v>20</v>
      </c>
      <c r="G64" s="72"/>
      <c r="H64" s="71" t="s">
        <v>114</v>
      </c>
      <c r="I64" s="73">
        <f>IF(H64=Tablas!$B$5,Tablas!$C$5,VLOOKUP(H64,Tablas!$B$5:$D$40,2,FALSE))</f>
        <v>21</v>
      </c>
      <c r="J64" s="70">
        <f>IF(I64=0,"",VLOOKUP(I64,Tablas!$C$5:$D$40,2,FALSE))</f>
        <v>13.035714285714288</v>
      </c>
      <c r="K64" s="37" t="str">
        <f t="shared" si="33"/>
        <v>0</v>
      </c>
      <c r="L64" s="38">
        <f t="shared" si="52"/>
        <v>0</v>
      </c>
      <c r="M64" s="38">
        <f t="shared" si="53"/>
        <v>0</v>
      </c>
      <c r="N64" s="38">
        <f t="shared" si="54"/>
        <v>0</v>
      </c>
      <c r="O64" s="38">
        <f t="shared" si="55"/>
        <v>0</v>
      </c>
      <c r="P64" s="38">
        <f t="shared" si="56"/>
        <v>0</v>
      </c>
      <c r="Q64" s="39">
        <v>1</v>
      </c>
      <c r="R64" s="40">
        <f t="shared" si="57"/>
        <v>0</v>
      </c>
      <c r="S64" s="39">
        <v>1</v>
      </c>
      <c r="T64" s="41">
        <f t="shared" si="58"/>
        <v>0</v>
      </c>
      <c r="U64" s="42">
        <f t="shared" si="34"/>
        <v>0</v>
      </c>
      <c r="V64" s="43">
        <f t="shared" si="35"/>
        <v>0</v>
      </c>
      <c r="W64" s="190">
        <v>11.75</v>
      </c>
      <c r="X64" s="44">
        <f t="shared" si="36"/>
        <v>0</v>
      </c>
      <c r="Y64" s="45">
        <f t="shared" si="59"/>
        <v>3</v>
      </c>
      <c r="Z64" s="46" t="s">
        <v>0</v>
      </c>
      <c r="AA64" s="39">
        <v>1</v>
      </c>
      <c r="AB64" s="47">
        <f t="shared" si="60"/>
        <v>0</v>
      </c>
      <c r="AC64" s="39">
        <v>1</v>
      </c>
      <c r="AD64" s="47">
        <f t="shared" si="61"/>
        <v>0</v>
      </c>
      <c r="AE64" s="39">
        <v>1</v>
      </c>
      <c r="AF64" s="47">
        <f t="shared" si="62"/>
        <v>0</v>
      </c>
      <c r="AG64" s="184"/>
      <c r="AH64" s="282">
        <f t="shared" si="32"/>
        <v>12</v>
      </c>
      <c r="AI64" s="49">
        <f t="shared" si="37"/>
        <v>0</v>
      </c>
      <c r="AJ64" s="50">
        <f t="shared" si="63"/>
        <v>0</v>
      </c>
      <c r="AK64" s="184"/>
      <c r="AL64" s="191">
        <f t="shared" si="18"/>
        <v>4</v>
      </c>
      <c r="AM64" s="49">
        <f t="shared" si="39"/>
        <v>0</v>
      </c>
      <c r="AN64" s="50">
        <f t="shared" si="64"/>
        <v>0</v>
      </c>
      <c r="AO64" s="184">
        <v>20</v>
      </c>
      <c r="AP64" s="49">
        <f t="shared" si="41"/>
        <v>0</v>
      </c>
      <c r="AQ64" s="50">
        <f t="shared" si="42"/>
        <v>0</v>
      </c>
      <c r="AR64" s="184">
        <v>5</v>
      </c>
      <c r="AS64" s="49">
        <f t="shared" si="43"/>
        <v>0</v>
      </c>
      <c r="AT64" s="50">
        <f t="shared" si="44"/>
        <v>0</v>
      </c>
      <c r="AU64" s="184"/>
      <c r="AV64" s="49">
        <f t="shared" si="45"/>
        <v>0</v>
      </c>
      <c r="AW64" s="50">
        <f t="shared" si="46"/>
        <v>0</v>
      </c>
      <c r="AX64" s="184">
        <v>20</v>
      </c>
      <c r="AY64" s="49">
        <f t="shared" si="47"/>
        <v>0</v>
      </c>
      <c r="AZ64" s="50">
        <f t="shared" si="48"/>
        <v>0</v>
      </c>
      <c r="BA64" s="184"/>
      <c r="BB64" s="49">
        <f t="shared" si="49"/>
        <v>0</v>
      </c>
      <c r="BC64" s="50">
        <f t="shared" si="50"/>
        <v>0</v>
      </c>
      <c r="BD64" s="51">
        <f t="shared" si="51"/>
        <v>0</v>
      </c>
    </row>
    <row r="65" spans="1:56">
      <c r="A65" s="32"/>
      <c r="B65" s="279" t="s">
        <v>301</v>
      </c>
      <c r="C65" s="286" t="s">
        <v>248</v>
      </c>
      <c r="D65" s="281" t="s">
        <v>257</v>
      </c>
      <c r="E65" s="294" t="s">
        <v>170</v>
      </c>
      <c r="F65" s="36">
        <v>50</v>
      </c>
      <c r="G65" s="72"/>
      <c r="H65" s="71" t="s">
        <v>90</v>
      </c>
      <c r="I65" s="73">
        <f>IF(H65=Tablas!$B$5,Tablas!$C$5,VLOOKUP(H65,Tablas!$B$5:$D$40,2,FALSE))</f>
        <v>19</v>
      </c>
      <c r="J65" s="70">
        <f>IF(I65=0,"",VLOOKUP(I65,Tablas!$C$5:$D$40,2,FALSE))</f>
        <v>21.72583333333333</v>
      </c>
      <c r="K65" s="37" t="str">
        <f t="shared" si="33"/>
        <v>0</v>
      </c>
      <c r="L65" s="38">
        <f t="shared" si="52"/>
        <v>0</v>
      </c>
      <c r="M65" s="38">
        <f t="shared" si="53"/>
        <v>0</v>
      </c>
      <c r="N65" s="38">
        <f t="shared" si="54"/>
        <v>0</v>
      </c>
      <c r="O65" s="38">
        <f t="shared" si="55"/>
        <v>0</v>
      </c>
      <c r="P65" s="38">
        <f t="shared" si="56"/>
        <v>0</v>
      </c>
      <c r="Q65" s="39">
        <v>1</v>
      </c>
      <c r="R65" s="40">
        <f t="shared" si="57"/>
        <v>0</v>
      </c>
      <c r="S65" s="39">
        <v>1</v>
      </c>
      <c r="T65" s="41">
        <f t="shared" si="58"/>
        <v>0</v>
      </c>
      <c r="U65" s="42">
        <f t="shared" si="34"/>
        <v>0</v>
      </c>
      <c r="V65" s="43">
        <f t="shared" si="35"/>
        <v>0</v>
      </c>
      <c r="W65" s="190">
        <v>11.75</v>
      </c>
      <c r="X65" s="44">
        <f t="shared" si="36"/>
        <v>0</v>
      </c>
      <c r="Y65" s="45">
        <f t="shared" si="59"/>
        <v>5</v>
      </c>
      <c r="Z65" s="46" t="s">
        <v>78</v>
      </c>
      <c r="AA65" s="39">
        <v>1</v>
      </c>
      <c r="AB65" s="47">
        <f t="shared" si="60"/>
        <v>0</v>
      </c>
      <c r="AC65" s="39">
        <v>1</v>
      </c>
      <c r="AD65" s="47">
        <f t="shared" si="61"/>
        <v>0</v>
      </c>
      <c r="AE65" s="39">
        <v>1</v>
      </c>
      <c r="AF65" s="47">
        <f t="shared" si="62"/>
        <v>0</v>
      </c>
      <c r="AG65" s="184"/>
      <c r="AH65" s="282">
        <f t="shared" si="32"/>
        <v>12</v>
      </c>
      <c r="AI65" s="49">
        <f t="shared" si="37"/>
        <v>0</v>
      </c>
      <c r="AJ65" s="50">
        <f t="shared" si="63"/>
        <v>0</v>
      </c>
      <c r="AK65" s="184"/>
      <c r="AL65" s="191">
        <f t="shared" si="18"/>
        <v>4</v>
      </c>
      <c r="AM65" s="49">
        <f t="shared" si="39"/>
        <v>0</v>
      </c>
      <c r="AN65" s="50">
        <f t="shared" si="64"/>
        <v>0</v>
      </c>
      <c r="AO65" s="184">
        <v>50</v>
      </c>
      <c r="AP65" s="49">
        <f t="shared" si="41"/>
        <v>0</v>
      </c>
      <c r="AQ65" s="50">
        <f t="shared" si="42"/>
        <v>0</v>
      </c>
      <c r="AR65" s="184"/>
      <c r="AS65" s="49">
        <f t="shared" si="43"/>
        <v>0</v>
      </c>
      <c r="AT65" s="50">
        <f t="shared" si="44"/>
        <v>0</v>
      </c>
      <c r="AU65" s="184"/>
      <c r="AV65" s="49">
        <f t="shared" si="45"/>
        <v>0</v>
      </c>
      <c r="AW65" s="50">
        <f t="shared" si="46"/>
        <v>0</v>
      </c>
      <c r="AX65" s="184">
        <v>50</v>
      </c>
      <c r="AY65" s="49">
        <f t="shared" si="47"/>
        <v>0</v>
      </c>
      <c r="AZ65" s="50">
        <f t="shared" si="48"/>
        <v>0</v>
      </c>
      <c r="BA65" s="184"/>
      <c r="BB65" s="49">
        <f t="shared" si="49"/>
        <v>0</v>
      </c>
      <c r="BC65" s="50">
        <f t="shared" si="50"/>
        <v>0</v>
      </c>
      <c r="BD65" s="51">
        <f t="shared" si="51"/>
        <v>0</v>
      </c>
    </row>
    <row r="66" spans="1:56">
      <c r="A66" s="32"/>
      <c r="B66" s="279" t="s">
        <v>301</v>
      </c>
      <c r="C66" s="286" t="s">
        <v>248</v>
      </c>
      <c r="D66" s="281" t="s">
        <v>258</v>
      </c>
      <c r="E66" s="294" t="s">
        <v>170</v>
      </c>
      <c r="F66" s="36">
        <v>70</v>
      </c>
      <c r="G66" s="72"/>
      <c r="H66" s="71" t="s">
        <v>107</v>
      </c>
      <c r="I66" s="73">
        <f>IF(H66=Tablas!$B$5,Tablas!$C$5,VLOOKUP(H66,Tablas!$B$5:$D$40,2,FALSE))</f>
        <v>13</v>
      </c>
      <c r="J66" s="70">
        <f>IF(I66=0,"",VLOOKUP(I66,Tablas!$C$5:$D$40,2,FALSE))</f>
        <v>26.071666666666669</v>
      </c>
      <c r="K66" s="37" t="str">
        <f t="shared" si="33"/>
        <v>0</v>
      </c>
      <c r="L66" s="38">
        <f t="shared" si="52"/>
        <v>0</v>
      </c>
      <c r="M66" s="38">
        <f t="shared" si="53"/>
        <v>0</v>
      </c>
      <c r="N66" s="38">
        <f t="shared" si="54"/>
        <v>0</v>
      </c>
      <c r="O66" s="38">
        <f t="shared" si="55"/>
        <v>0</v>
      </c>
      <c r="P66" s="38">
        <f t="shared" si="56"/>
        <v>0</v>
      </c>
      <c r="Q66" s="39">
        <v>1</v>
      </c>
      <c r="R66" s="40">
        <f t="shared" si="57"/>
        <v>0</v>
      </c>
      <c r="S66" s="39">
        <v>1</v>
      </c>
      <c r="T66" s="41">
        <f t="shared" si="58"/>
        <v>0</v>
      </c>
      <c r="U66" s="42">
        <f t="shared" si="34"/>
        <v>0</v>
      </c>
      <c r="V66" s="43">
        <f t="shared" si="35"/>
        <v>0</v>
      </c>
      <c r="W66" s="190">
        <v>11.75</v>
      </c>
      <c r="X66" s="44">
        <f t="shared" si="36"/>
        <v>0</v>
      </c>
      <c r="Y66" s="45">
        <f t="shared" si="59"/>
        <v>6</v>
      </c>
      <c r="Z66" s="46" t="s">
        <v>0</v>
      </c>
      <c r="AA66" s="39">
        <v>1</v>
      </c>
      <c r="AB66" s="47">
        <f t="shared" si="60"/>
        <v>0</v>
      </c>
      <c r="AC66" s="39">
        <v>1</v>
      </c>
      <c r="AD66" s="47">
        <f t="shared" si="61"/>
        <v>0</v>
      </c>
      <c r="AE66" s="39">
        <v>1</v>
      </c>
      <c r="AF66" s="47">
        <f t="shared" si="62"/>
        <v>0</v>
      </c>
      <c r="AG66" s="184"/>
      <c r="AH66" s="282">
        <f t="shared" si="32"/>
        <v>12</v>
      </c>
      <c r="AI66" s="49">
        <f t="shared" si="37"/>
        <v>0</v>
      </c>
      <c r="AJ66" s="50">
        <f t="shared" si="63"/>
        <v>0</v>
      </c>
      <c r="AK66" s="184"/>
      <c r="AL66" s="191">
        <f t="shared" si="18"/>
        <v>4</v>
      </c>
      <c r="AM66" s="49">
        <f t="shared" si="39"/>
        <v>0</v>
      </c>
      <c r="AN66" s="50">
        <f t="shared" si="64"/>
        <v>0</v>
      </c>
      <c r="AO66" s="184">
        <v>70</v>
      </c>
      <c r="AP66" s="49">
        <f t="shared" si="41"/>
        <v>0</v>
      </c>
      <c r="AQ66" s="50">
        <f t="shared" si="42"/>
        <v>0</v>
      </c>
      <c r="AR66" s="184"/>
      <c r="AS66" s="49">
        <f t="shared" si="43"/>
        <v>0</v>
      </c>
      <c r="AT66" s="50">
        <f t="shared" si="44"/>
        <v>0</v>
      </c>
      <c r="AU66" s="184"/>
      <c r="AV66" s="49">
        <f t="shared" si="45"/>
        <v>0</v>
      </c>
      <c r="AW66" s="50">
        <f t="shared" si="46"/>
        <v>0</v>
      </c>
      <c r="AX66" s="184">
        <v>70</v>
      </c>
      <c r="AY66" s="49">
        <f t="shared" si="47"/>
        <v>0</v>
      </c>
      <c r="AZ66" s="50">
        <f t="shared" si="48"/>
        <v>0</v>
      </c>
      <c r="BA66" s="184"/>
      <c r="BB66" s="49">
        <f t="shared" si="49"/>
        <v>0</v>
      </c>
      <c r="BC66" s="50">
        <f t="shared" si="50"/>
        <v>0</v>
      </c>
      <c r="BD66" s="51">
        <f t="shared" si="51"/>
        <v>0</v>
      </c>
    </row>
    <row r="67" spans="1:56">
      <c r="A67" s="32"/>
      <c r="B67" s="279" t="s">
        <v>301</v>
      </c>
      <c r="C67" s="286" t="s">
        <v>248</v>
      </c>
      <c r="D67" s="281" t="s">
        <v>259</v>
      </c>
      <c r="E67" s="294" t="s">
        <v>170</v>
      </c>
      <c r="F67" s="36">
        <v>60</v>
      </c>
      <c r="G67" s="72"/>
      <c r="H67" s="71" t="s">
        <v>90</v>
      </c>
      <c r="I67" s="73">
        <f>IF(H67=Tablas!$B$5,Tablas!$C$5,VLOOKUP(H67,Tablas!$B$5:$D$40,2,FALSE))</f>
        <v>19</v>
      </c>
      <c r="J67" s="70">
        <f>IF(I67=0,"",VLOOKUP(I67,Tablas!$C$5:$D$40,2,FALSE))</f>
        <v>21.72583333333333</v>
      </c>
      <c r="K67" s="37" t="str">
        <f t="shared" si="33"/>
        <v>0</v>
      </c>
      <c r="L67" s="38">
        <f t="shared" si="52"/>
        <v>0</v>
      </c>
      <c r="M67" s="38">
        <f t="shared" si="53"/>
        <v>0</v>
      </c>
      <c r="N67" s="38">
        <f t="shared" si="54"/>
        <v>0</v>
      </c>
      <c r="O67" s="38">
        <f t="shared" si="55"/>
        <v>0</v>
      </c>
      <c r="P67" s="38">
        <f t="shared" si="56"/>
        <v>0</v>
      </c>
      <c r="Q67" s="39">
        <v>1</v>
      </c>
      <c r="R67" s="40">
        <f t="shared" si="57"/>
        <v>0</v>
      </c>
      <c r="S67" s="39">
        <v>1</v>
      </c>
      <c r="T67" s="41">
        <f t="shared" si="58"/>
        <v>0</v>
      </c>
      <c r="U67" s="42">
        <f t="shared" si="34"/>
        <v>0</v>
      </c>
      <c r="V67" s="43">
        <f t="shared" si="35"/>
        <v>0</v>
      </c>
      <c r="W67" s="190">
        <v>10</v>
      </c>
      <c r="X67" s="44">
        <f t="shared" si="36"/>
        <v>0</v>
      </c>
      <c r="Y67" s="45">
        <f t="shared" si="59"/>
        <v>5</v>
      </c>
      <c r="Z67" s="46" t="s">
        <v>0</v>
      </c>
      <c r="AA67" s="39">
        <v>1</v>
      </c>
      <c r="AB67" s="47">
        <f t="shared" si="60"/>
        <v>0</v>
      </c>
      <c r="AC67" s="39">
        <v>1</v>
      </c>
      <c r="AD67" s="47">
        <f t="shared" si="61"/>
        <v>0</v>
      </c>
      <c r="AE67" s="39">
        <v>1</v>
      </c>
      <c r="AF67" s="47">
        <f t="shared" si="62"/>
        <v>0</v>
      </c>
      <c r="AG67" s="184"/>
      <c r="AH67" s="282">
        <f t="shared" si="32"/>
        <v>12</v>
      </c>
      <c r="AI67" s="49">
        <f t="shared" si="37"/>
        <v>0</v>
      </c>
      <c r="AJ67" s="50">
        <f t="shared" si="63"/>
        <v>0</v>
      </c>
      <c r="AK67" s="184"/>
      <c r="AL67" s="191">
        <f t="shared" si="18"/>
        <v>4</v>
      </c>
      <c r="AM67" s="49">
        <f t="shared" si="39"/>
        <v>0</v>
      </c>
      <c r="AN67" s="50">
        <f t="shared" si="64"/>
        <v>0</v>
      </c>
      <c r="AO67" s="184">
        <v>60</v>
      </c>
      <c r="AP67" s="49">
        <f t="shared" si="41"/>
        <v>0</v>
      </c>
      <c r="AQ67" s="50">
        <f t="shared" si="42"/>
        <v>0</v>
      </c>
      <c r="AR67" s="184"/>
      <c r="AS67" s="49">
        <f t="shared" si="43"/>
        <v>0</v>
      </c>
      <c r="AT67" s="50">
        <f t="shared" si="44"/>
        <v>0</v>
      </c>
      <c r="AU67" s="184"/>
      <c r="AV67" s="49">
        <f t="shared" si="45"/>
        <v>0</v>
      </c>
      <c r="AW67" s="50">
        <f t="shared" si="46"/>
        <v>0</v>
      </c>
      <c r="AX67" s="184">
        <v>60</v>
      </c>
      <c r="AY67" s="49">
        <f t="shared" si="47"/>
        <v>0</v>
      </c>
      <c r="AZ67" s="50">
        <f t="shared" si="48"/>
        <v>0</v>
      </c>
      <c r="BA67" s="184"/>
      <c r="BB67" s="49">
        <f t="shared" si="49"/>
        <v>0</v>
      </c>
      <c r="BC67" s="50">
        <f t="shared" si="50"/>
        <v>0</v>
      </c>
      <c r="BD67" s="51">
        <f t="shared" si="51"/>
        <v>0</v>
      </c>
    </row>
    <row r="68" spans="1:56">
      <c r="A68" s="32"/>
      <c r="B68" s="279" t="s">
        <v>301</v>
      </c>
      <c r="C68" s="286" t="s">
        <v>248</v>
      </c>
      <c r="D68" s="281" t="s">
        <v>260</v>
      </c>
      <c r="E68" s="294" t="s">
        <v>170</v>
      </c>
      <c r="F68" s="36">
        <v>70</v>
      </c>
      <c r="G68" s="72"/>
      <c r="H68" s="71" t="s">
        <v>90</v>
      </c>
      <c r="I68" s="73">
        <f>IF(H68=Tablas!$B$5,Tablas!$C$5,VLOOKUP(H68,Tablas!$B$5:$D$40,2,FALSE))</f>
        <v>19</v>
      </c>
      <c r="J68" s="70">
        <f>IF(I68=0,"",VLOOKUP(I68,Tablas!$C$5:$D$40,2,FALSE))</f>
        <v>21.72583333333333</v>
      </c>
      <c r="K68" s="37" t="str">
        <f t="shared" si="33"/>
        <v>0</v>
      </c>
      <c r="L68" s="38">
        <f t="shared" si="52"/>
        <v>0</v>
      </c>
      <c r="M68" s="38">
        <f t="shared" si="53"/>
        <v>0</v>
      </c>
      <c r="N68" s="38">
        <f t="shared" si="54"/>
        <v>0</v>
      </c>
      <c r="O68" s="38">
        <f t="shared" si="55"/>
        <v>0</v>
      </c>
      <c r="P68" s="38">
        <f t="shared" si="56"/>
        <v>0</v>
      </c>
      <c r="Q68" s="39">
        <v>1</v>
      </c>
      <c r="R68" s="40">
        <f t="shared" si="57"/>
        <v>0</v>
      </c>
      <c r="S68" s="39">
        <v>1</v>
      </c>
      <c r="T68" s="41">
        <f t="shared" si="58"/>
        <v>0</v>
      </c>
      <c r="U68" s="42">
        <f t="shared" si="34"/>
        <v>0</v>
      </c>
      <c r="V68" s="43">
        <f t="shared" si="35"/>
        <v>0</v>
      </c>
      <c r="W68" s="190">
        <v>10</v>
      </c>
      <c r="X68" s="44">
        <f t="shared" si="36"/>
        <v>0</v>
      </c>
      <c r="Y68" s="45">
        <f t="shared" si="59"/>
        <v>5</v>
      </c>
      <c r="Z68" s="46" t="s">
        <v>0</v>
      </c>
      <c r="AA68" s="39">
        <v>1</v>
      </c>
      <c r="AB68" s="47">
        <f t="shared" si="60"/>
        <v>0</v>
      </c>
      <c r="AC68" s="39">
        <v>1</v>
      </c>
      <c r="AD68" s="47">
        <f t="shared" si="61"/>
        <v>0</v>
      </c>
      <c r="AE68" s="39">
        <v>1</v>
      </c>
      <c r="AF68" s="47">
        <f t="shared" si="62"/>
        <v>0</v>
      </c>
      <c r="AG68" s="184"/>
      <c r="AH68" s="282">
        <f t="shared" si="32"/>
        <v>12</v>
      </c>
      <c r="AI68" s="49">
        <f t="shared" si="37"/>
        <v>0</v>
      </c>
      <c r="AJ68" s="50">
        <f t="shared" si="63"/>
        <v>0</v>
      </c>
      <c r="AK68" s="184"/>
      <c r="AL68" s="191">
        <f t="shared" si="18"/>
        <v>4</v>
      </c>
      <c r="AM68" s="49">
        <f t="shared" si="39"/>
        <v>0</v>
      </c>
      <c r="AN68" s="50">
        <f t="shared" si="64"/>
        <v>0</v>
      </c>
      <c r="AO68" s="184">
        <v>70</v>
      </c>
      <c r="AP68" s="49">
        <f t="shared" si="41"/>
        <v>0</v>
      </c>
      <c r="AQ68" s="50">
        <f t="shared" si="42"/>
        <v>0</v>
      </c>
      <c r="AR68" s="184"/>
      <c r="AS68" s="49">
        <f t="shared" si="43"/>
        <v>0</v>
      </c>
      <c r="AT68" s="50">
        <f t="shared" si="44"/>
        <v>0</v>
      </c>
      <c r="AU68" s="184"/>
      <c r="AV68" s="49">
        <f t="shared" si="45"/>
        <v>0</v>
      </c>
      <c r="AW68" s="50">
        <f t="shared" si="46"/>
        <v>0</v>
      </c>
      <c r="AX68" s="184">
        <v>70</v>
      </c>
      <c r="AY68" s="49">
        <f t="shared" si="47"/>
        <v>0</v>
      </c>
      <c r="AZ68" s="50">
        <f t="shared" si="48"/>
        <v>0</v>
      </c>
      <c r="BA68" s="184"/>
      <c r="BB68" s="49">
        <f t="shared" si="49"/>
        <v>0</v>
      </c>
      <c r="BC68" s="50">
        <f t="shared" si="50"/>
        <v>0</v>
      </c>
      <c r="BD68" s="51">
        <f t="shared" si="51"/>
        <v>0</v>
      </c>
    </row>
    <row r="69" spans="1:56">
      <c r="A69" s="32"/>
      <c r="B69" s="279" t="s">
        <v>301</v>
      </c>
      <c r="C69" s="286" t="s">
        <v>248</v>
      </c>
      <c r="D69" s="281" t="s">
        <v>261</v>
      </c>
      <c r="E69" s="294" t="s">
        <v>170</v>
      </c>
      <c r="F69" s="36">
        <v>60</v>
      </c>
      <c r="G69" s="72"/>
      <c r="H69" s="71" t="s">
        <v>107</v>
      </c>
      <c r="I69" s="73">
        <f>IF(H69=Tablas!$B$5,Tablas!$C$5,VLOOKUP(H69,Tablas!$B$5:$D$40,2,FALSE))</f>
        <v>13</v>
      </c>
      <c r="J69" s="70">
        <f>IF(I69=0,"",VLOOKUP(I69,Tablas!$C$5:$D$40,2,FALSE))</f>
        <v>26.071666666666669</v>
      </c>
      <c r="K69" s="37" t="str">
        <f t="shared" si="33"/>
        <v>0</v>
      </c>
      <c r="L69" s="38">
        <f t="shared" si="52"/>
        <v>0</v>
      </c>
      <c r="M69" s="38">
        <f t="shared" si="53"/>
        <v>0</v>
      </c>
      <c r="N69" s="38">
        <f t="shared" si="54"/>
        <v>0</v>
      </c>
      <c r="O69" s="38">
        <f t="shared" si="55"/>
        <v>0</v>
      </c>
      <c r="P69" s="38">
        <f t="shared" si="56"/>
        <v>0</v>
      </c>
      <c r="Q69" s="39">
        <v>1</v>
      </c>
      <c r="R69" s="40">
        <f t="shared" si="57"/>
        <v>0</v>
      </c>
      <c r="S69" s="39">
        <v>1</v>
      </c>
      <c r="T69" s="41">
        <f t="shared" si="58"/>
        <v>0</v>
      </c>
      <c r="U69" s="42">
        <f t="shared" si="34"/>
        <v>0</v>
      </c>
      <c r="V69" s="43">
        <f t="shared" si="35"/>
        <v>0</v>
      </c>
      <c r="W69" s="190">
        <v>11.75</v>
      </c>
      <c r="X69" s="44">
        <f t="shared" si="36"/>
        <v>0</v>
      </c>
      <c r="Y69" s="45">
        <f t="shared" si="59"/>
        <v>6</v>
      </c>
      <c r="Z69" s="46" t="s">
        <v>0</v>
      </c>
      <c r="AA69" s="39">
        <v>1</v>
      </c>
      <c r="AB69" s="47">
        <f t="shared" si="60"/>
        <v>0</v>
      </c>
      <c r="AC69" s="39">
        <v>1</v>
      </c>
      <c r="AD69" s="47">
        <f t="shared" si="61"/>
        <v>0</v>
      </c>
      <c r="AE69" s="39">
        <v>1</v>
      </c>
      <c r="AF69" s="47">
        <f t="shared" si="62"/>
        <v>0</v>
      </c>
      <c r="AG69" s="184"/>
      <c r="AH69" s="282">
        <f t="shared" si="32"/>
        <v>12</v>
      </c>
      <c r="AI69" s="49">
        <f t="shared" si="37"/>
        <v>0</v>
      </c>
      <c r="AJ69" s="50">
        <f t="shared" si="63"/>
        <v>0</v>
      </c>
      <c r="AK69" s="184"/>
      <c r="AL69" s="191">
        <f t="shared" si="18"/>
        <v>4</v>
      </c>
      <c r="AM69" s="49">
        <f t="shared" si="39"/>
        <v>0</v>
      </c>
      <c r="AN69" s="50">
        <f t="shared" si="64"/>
        <v>0</v>
      </c>
      <c r="AO69" s="184">
        <v>60</v>
      </c>
      <c r="AP69" s="49">
        <f t="shared" si="41"/>
        <v>0</v>
      </c>
      <c r="AQ69" s="50">
        <f t="shared" si="42"/>
        <v>0</v>
      </c>
      <c r="AR69" s="184"/>
      <c r="AS69" s="49">
        <f t="shared" si="43"/>
        <v>0</v>
      </c>
      <c r="AT69" s="50">
        <f t="shared" si="44"/>
        <v>0</v>
      </c>
      <c r="AU69" s="184"/>
      <c r="AV69" s="49">
        <f t="shared" si="45"/>
        <v>0</v>
      </c>
      <c r="AW69" s="50">
        <f t="shared" si="46"/>
        <v>0</v>
      </c>
      <c r="AX69" s="184">
        <v>60</v>
      </c>
      <c r="AY69" s="49">
        <f t="shared" si="47"/>
        <v>0</v>
      </c>
      <c r="AZ69" s="50">
        <f t="shared" si="48"/>
        <v>0</v>
      </c>
      <c r="BA69" s="184"/>
      <c r="BB69" s="49">
        <f t="shared" si="49"/>
        <v>0</v>
      </c>
      <c r="BC69" s="50">
        <f t="shared" si="50"/>
        <v>0</v>
      </c>
      <c r="BD69" s="51">
        <f t="shared" si="51"/>
        <v>0</v>
      </c>
    </row>
    <row r="70" spans="1:56">
      <c r="A70" s="32"/>
      <c r="B70" s="279" t="s">
        <v>301</v>
      </c>
      <c r="C70" s="286" t="s">
        <v>248</v>
      </c>
      <c r="D70" s="281" t="s">
        <v>262</v>
      </c>
      <c r="E70" s="294" t="s">
        <v>170</v>
      </c>
      <c r="F70" s="36">
        <v>24</v>
      </c>
      <c r="G70" s="72"/>
      <c r="H70" s="71" t="s">
        <v>90</v>
      </c>
      <c r="I70" s="73">
        <f>IF(H70=Tablas!$B$5,Tablas!$C$5,VLOOKUP(H70,Tablas!$B$5:$D$40,2,FALSE))</f>
        <v>19</v>
      </c>
      <c r="J70" s="70">
        <f>IF(I70=0,"",VLOOKUP(I70,Tablas!$C$5:$D$40,2,FALSE))</f>
        <v>21.72583333333333</v>
      </c>
      <c r="K70" s="37" t="str">
        <f t="shared" si="33"/>
        <v>0</v>
      </c>
      <c r="L70" s="38">
        <f t="shared" si="52"/>
        <v>0</v>
      </c>
      <c r="M70" s="38">
        <f t="shared" si="53"/>
        <v>0</v>
      </c>
      <c r="N70" s="38">
        <f t="shared" si="54"/>
        <v>0</v>
      </c>
      <c r="O70" s="38">
        <f t="shared" si="55"/>
        <v>0</v>
      </c>
      <c r="P70" s="38">
        <f t="shared" si="56"/>
        <v>0</v>
      </c>
      <c r="Q70" s="39">
        <v>1</v>
      </c>
      <c r="R70" s="40">
        <f t="shared" si="57"/>
        <v>0</v>
      </c>
      <c r="S70" s="39">
        <v>1</v>
      </c>
      <c r="T70" s="41">
        <f t="shared" si="58"/>
        <v>0</v>
      </c>
      <c r="U70" s="42">
        <f t="shared" si="34"/>
        <v>0</v>
      </c>
      <c r="V70" s="43">
        <f t="shared" si="35"/>
        <v>0</v>
      </c>
      <c r="W70" s="190">
        <v>11.75</v>
      </c>
      <c r="X70" s="44">
        <f t="shared" si="36"/>
        <v>0</v>
      </c>
      <c r="Y70" s="45">
        <f t="shared" si="59"/>
        <v>5</v>
      </c>
      <c r="Z70" s="46" t="s">
        <v>78</v>
      </c>
      <c r="AA70" s="39">
        <v>1</v>
      </c>
      <c r="AB70" s="47">
        <f t="shared" si="60"/>
        <v>0</v>
      </c>
      <c r="AC70" s="39">
        <v>1</v>
      </c>
      <c r="AD70" s="47">
        <f t="shared" si="61"/>
        <v>0</v>
      </c>
      <c r="AE70" s="39">
        <v>1</v>
      </c>
      <c r="AF70" s="47">
        <f t="shared" si="62"/>
        <v>0</v>
      </c>
      <c r="AG70" s="184"/>
      <c r="AH70" s="282">
        <f t="shared" si="32"/>
        <v>12</v>
      </c>
      <c r="AI70" s="49">
        <f t="shared" si="37"/>
        <v>0</v>
      </c>
      <c r="AJ70" s="50">
        <f t="shared" si="63"/>
        <v>0</v>
      </c>
      <c r="AK70" s="184"/>
      <c r="AL70" s="191">
        <f t="shared" si="18"/>
        <v>4</v>
      </c>
      <c r="AM70" s="49">
        <f t="shared" si="39"/>
        <v>0</v>
      </c>
      <c r="AN70" s="50">
        <f t="shared" si="64"/>
        <v>0</v>
      </c>
      <c r="AO70" s="184">
        <v>24</v>
      </c>
      <c r="AP70" s="49">
        <f t="shared" si="41"/>
        <v>0</v>
      </c>
      <c r="AQ70" s="50">
        <f t="shared" si="42"/>
        <v>0</v>
      </c>
      <c r="AR70" s="184"/>
      <c r="AS70" s="49">
        <f t="shared" si="43"/>
        <v>0</v>
      </c>
      <c r="AT70" s="50">
        <f t="shared" si="44"/>
        <v>0</v>
      </c>
      <c r="AU70" s="184"/>
      <c r="AV70" s="49">
        <f t="shared" si="45"/>
        <v>0</v>
      </c>
      <c r="AW70" s="50">
        <f t="shared" si="46"/>
        <v>0</v>
      </c>
      <c r="AX70" s="184">
        <v>24</v>
      </c>
      <c r="AY70" s="49">
        <f t="shared" si="47"/>
        <v>0</v>
      </c>
      <c r="AZ70" s="50">
        <f t="shared" si="48"/>
        <v>0</v>
      </c>
      <c r="BA70" s="184"/>
      <c r="BB70" s="49">
        <f t="shared" si="49"/>
        <v>0</v>
      </c>
      <c r="BC70" s="50">
        <f t="shared" si="50"/>
        <v>0</v>
      </c>
      <c r="BD70" s="51">
        <f t="shared" si="51"/>
        <v>0</v>
      </c>
    </row>
    <row r="71" spans="1:56">
      <c r="A71" s="32"/>
      <c r="B71" s="279" t="s">
        <v>301</v>
      </c>
      <c r="C71" s="286" t="s">
        <v>248</v>
      </c>
      <c r="D71" s="281" t="s">
        <v>263</v>
      </c>
      <c r="E71" s="294" t="s">
        <v>170</v>
      </c>
      <c r="F71" s="36">
        <v>24</v>
      </c>
      <c r="G71" s="72"/>
      <c r="H71" s="71" t="s">
        <v>90</v>
      </c>
      <c r="I71" s="73">
        <f>IF(H71=Tablas!$B$5,Tablas!$C$5,VLOOKUP(H71,Tablas!$B$5:$D$40,2,FALSE))</f>
        <v>19</v>
      </c>
      <c r="J71" s="70">
        <f>IF(I71=0,"",VLOOKUP(I71,Tablas!$C$5:$D$40,2,FALSE))</f>
        <v>21.72583333333333</v>
      </c>
      <c r="K71" s="37" t="str">
        <f t="shared" si="33"/>
        <v>0</v>
      </c>
      <c r="L71" s="38">
        <f t="shared" si="52"/>
        <v>0</v>
      </c>
      <c r="M71" s="38">
        <f t="shared" si="53"/>
        <v>0</v>
      </c>
      <c r="N71" s="38">
        <f t="shared" si="54"/>
        <v>0</v>
      </c>
      <c r="O71" s="38">
        <f t="shared" si="55"/>
        <v>0</v>
      </c>
      <c r="P71" s="38">
        <f t="shared" si="56"/>
        <v>0</v>
      </c>
      <c r="Q71" s="39">
        <v>1</v>
      </c>
      <c r="R71" s="40">
        <f t="shared" si="57"/>
        <v>0</v>
      </c>
      <c r="S71" s="39">
        <v>1</v>
      </c>
      <c r="T71" s="41">
        <f t="shared" si="58"/>
        <v>0</v>
      </c>
      <c r="U71" s="42">
        <f t="shared" si="34"/>
        <v>0</v>
      </c>
      <c r="V71" s="43">
        <f t="shared" si="35"/>
        <v>0</v>
      </c>
      <c r="W71" s="190">
        <v>11.75</v>
      </c>
      <c r="X71" s="44">
        <f t="shared" si="36"/>
        <v>0</v>
      </c>
      <c r="Y71" s="45">
        <f t="shared" si="59"/>
        <v>5</v>
      </c>
      <c r="Z71" s="46" t="s">
        <v>78</v>
      </c>
      <c r="AA71" s="39">
        <v>1</v>
      </c>
      <c r="AB71" s="47">
        <f t="shared" si="60"/>
        <v>0</v>
      </c>
      <c r="AC71" s="39">
        <v>1</v>
      </c>
      <c r="AD71" s="47">
        <f t="shared" si="61"/>
        <v>0</v>
      </c>
      <c r="AE71" s="39">
        <v>1</v>
      </c>
      <c r="AF71" s="47">
        <f t="shared" si="62"/>
        <v>0</v>
      </c>
      <c r="AG71" s="184"/>
      <c r="AH71" s="282">
        <f t="shared" si="32"/>
        <v>12</v>
      </c>
      <c r="AI71" s="49">
        <f t="shared" si="37"/>
        <v>0</v>
      </c>
      <c r="AJ71" s="50">
        <f t="shared" si="63"/>
        <v>0</v>
      </c>
      <c r="AK71" s="184"/>
      <c r="AL71" s="191">
        <f t="shared" si="18"/>
        <v>4</v>
      </c>
      <c r="AM71" s="49">
        <f t="shared" si="39"/>
        <v>0</v>
      </c>
      <c r="AN71" s="50">
        <f t="shared" si="64"/>
        <v>0</v>
      </c>
      <c r="AO71" s="184">
        <v>24</v>
      </c>
      <c r="AP71" s="49">
        <f t="shared" si="41"/>
        <v>0</v>
      </c>
      <c r="AQ71" s="50">
        <f t="shared" si="42"/>
        <v>0</v>
      </c>
      <c r="AR71" s="184"/>
      <c r="AS71" s="49">
        <f t="shared" si="43"/>
        <v>0</v>
      </c>
      <c r="AT71" s="50">
        <f t="shared" si="44"/>
        <v>0</v>
      </c>
      <c r="AU71" s="184"/>
      <c r="AV71" s="49">
        <f t="shared" si="45"/>
        <v>0</v>
      </c>
      <c r="AW71" s="50">
        <f t="shared" si="46"/>
        <v>0</v>
      </c>
      <c r="AX71" s="184">
        <v>24</v>
      </c>
      <c r="AY71" s="49">
        <f t="shared" si="47"/>
        <v>0</v>
      </c>
      <c r="AZ71" s="50">
        <f t="shared" si="48"/>
        <v>0</v>
      </c>
      <c r="BA71" s="184"/>
      <c r="BB71" s="49">
        <f t="shared" si="49"/>
        <v>0</v>
      </c>
      <c r="BC71" s="50">
        <f t="shared" si="50"/>
        <v>0</v>
      </c>
      <c r="BD71" s="51">
        <f t="shared" si="51"/>
        <v>0</v>
      </c>
    </row>
    <row r="72" spans="1:56">
      <c r="A72" s="32"/>
      <c r="B72" s="279" t="s">
        <v>301</v>
      </c>
      <c r="C72" s="286" t="s">
        <v>248</v>
      </c>
      <c r="D72" s="281" t="s">
        <v>264</v>
      </c>
      <c r="E72" s="294" t="s">
        <v>170</v>
      </c>
      <c r="F72" s="36">
        <v>64</v>
      </c>
      <c r="G72" s="72"/>
      <c r="H72" s="71" t="s">
        <v>90</v>
      </c>
      <c r="I72" s="73">
        <f>IF(H72=Tablas!$B$5,Tablas!$C$5,VLOOKUP(H72,Tablas!$B$5:$D$40,2,FALSE))</f>
        <v>19</v>
      </c>
      <c r="J72" s="70">
        <f>IF(I72=0,"",VLOOKUP(I72,Tablas!$C$5:$D$40,2,FALSE))</f>
        <v>21.72583333333333</v>
      </c>
      <c r="K72" s="37" t="str">
        <f t="shared" si="33"/>
        <v>0</v>
      </c>
      <c r="L72" s="38">
        <f t="shared" ref="L72:L103" si="65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M72" s="38">
        <f t="shared" ref="M72:M103" si="66">IF($Y72=2,$K72,0)+IF($Y72=4,$K72,0)+IF($Y72=5,$K72,0)+IF($Y72=6,$K72,0)+IF($Y72=7,$K72,0)+IF($Y72=10,$K72*2,0)+IF($Y72=12,$K72*2,0)+IF($Y72=14,$K72*2,0)+IF($Y72=15,$K72*3,0)+IF($Y72=21,$K72*3,0)+IF($Y72&lt;=1,$K72*$J72/21.75,0)+IF($Y72=42,$K72*6,0)+IF($Y72=28,$K72*4,0)+IF($Y72=18,$K72*3,0)</f>
        <v>0</v>
      </c>
      <c r="N72" s="38">
        <f t="shared" ref="N72:N103" si="67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O72" s="38">
        <f t="shared" ref="O72:O103" si="68">IF($Y72=2,$K72,0)+IF($Y72=4,$K72,0)+IF($Y72=5,$K72,0)+IF($Y72=6,$K72,0)+IF($Y72=7,$K72,0)+IF($Y72=10,$K72*2,0)+IF($Y72=12,$K72*2,0)+IF($Y72=14,$K72*2,0)+IF($Y72=15,$K72*3,0)+IF($Y72=21,$K72*3,0)+IF($Y72&lt;=1,$K72*$J72/21.75,0)+IF($Y72=42,$K72*6,0)+IF($Y72=28,$K72*4,0)+IF($Y72=18,$K72*3,0)</f>
        <v>0</v>
      </c>
      <c r="P72" s="38">
        <f t="shared" ref="P72:P103" si="69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Q72" s="39">
        <v>1</v>
      </c>
      <c r="R72" s="40">
        <f t="shared" ref="R72:R103" si="70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103" si="71">(IF($Y72=7,$K72,)+IF($Y72=21,$K72*3,)+IF($Y72=42,$K72*6,0)+IF($Y72=28,$K72*4,0)+IF($Y72=14,$K72*2,))*S72</f>
        <v>0</v>
      </c>
      <c r="U72" s="42">
        <f t="shared" si="34"/>
        <v>0</v>
      </c>
      <c r="V72" s="43">
        <f t="shared" si="35"/>
        <v>0</v>
      </c>
      <c r="W72" s="190">
        <v>11.75</v>
      </c>
      <c r="X72" s="44">
        <f t="shared" si="36"/>
        <v>0</v>
      </c>
      <c r="Y72" s="45">
        <f t="shared" ref="Y72:Y103" si="72">ROUND(J72/4.3452380952381,1)</f>
        <v>5</v>
      </c>
      <c r="Z72" s="46" t="s">
        <v>78</v>
      </c>
      <c r="AA72" s="39">
        <v>1</v>
      </c>
      <c r="AB72" s="47">
        <f t="shared" ref="AB72:AB103" si="73">+IF($Z72="M",$U72,IF($Z72="MT",$U72/2,IF(Z72="MN",$U72/2,IF($Z72="MTN",$U72/3,0))))*AA72</f>
        <v>0</v>
      </c>
      <c r="AC72" s="39">
        <v>1</v>
      </c>
      <c r="AD72" s="47">
        <f t="shared" ref="AD72:AD103" si="74">+IF($Z72="T",$U72,IF($Z72="MT",$U72/2,IF($Z72="TN",$U72/2,IF($Z72="MTN",$U72/3,0))))*AC72</f>
        <v>0</v>
      </c>
      <c r="AE72" s="39">
        <v>1</v>
      </c>
      <c r="AF72" s="47">
        <f t="shared" ref="AF72:AF103" si="75">+IF($Z72="N",$U72,IF($Z72="MN",$U72/2,IF($Z72="TN",$U72/2,IF($Z72="MTN",$U72/3,0))))*AE72</f>
        <v>0</v>
      </c>
      <c r="AG72" s="184"/>
      <c r="AH72" s="282">
        <f t="shared" si="32"/>
        <v>12</v>
      </c>
      <c r="AI72" s="49">
        <f t="shared" si="37"/>
        <v>0</v>
      </c>
      <c r="AJ72" s="50">
        <f t="shared" si="63"/>
        <v>0</v>
      </c>
      <c r="AK72" s="184"/>
      <c r="AL72" s="191">
        <f t="shared" si="18"/>
        <v>4</v>
      </c>
      <c r="AM72" s="49">
        <f t="shared" si="39"/>
        <v>0</v>
      </c>
      <c r="AN72" s="50">
        <f t="shared" si="64"/>
        <v>0</v>
      </c>
      <c r="AO72" s="184">
        <v>64</v>
      </c>
      <c r="AP72" s="49">
        <f t="shared" si="41"/>
        <v>0</v>
      </c>
      <c r="AQ72" s="50">
        <f t="shared" si="42"/>
        <v>0</v>
      </c>
      <c r="AR72" s="184"/>
      <c r="AS72" s="49">
        <f t="shared" si="43"/>
        <v>0</v>
      </c>
      <c r="AT72" s="50">
        <f t="shared" si="44"/>
        <v>0</v>
      </c>
      <c r="AU72" s="184"/>
      <c r="AV72" s="49">
        <f t="shared" si="45"/>
        <v>0</v>
      </c>
      <c r="AW72" s="50">
        <f t="shared" si="46"/>
        <v>0</v>
      </c>
      <c r="AX72" s="184">
        <v>64</v>
      </c>
      <c r="AY72" s="49">
        <f t="shared" si="47"/>
        <v>0</v>
      </c>
      <c r="AZ72" s="50">
        <f t="shared" si="48"/>
        <v>0</v>
      </c>
      <c r="BA72" s="184"/>
      <c r="BB72" s="49">
        <f t="shared" si="49"/>
        <v>0</v>
      </c>
      <c r="BC72" s="50">
        <f t="shared" si="50"/>
        <v>0</v>
      </c>
      <c r="BD72" s="51">
        <f t="shared" si="51"/>
        <v>0</v>
      </c>
    </row>
    <row r="73" spans="1:56">
      <c r="A73" s="32"/>
      <c r="B73" s="279" t="s">
        <v>301</v>
      </c>
      <c r="C73" s="286" t="s">
        <v>248</v>
      </c>
      <c r="D73" s="281" t="s">
        <v>265</v>
      </c>
      <c r="E73" s="294" t="s">
        <v>399</v>
      </c>
      <c r="F73" s="36">
        <v>56</v>
      </c>
      <c r="G73" s="72"/>
      <c r="H73" s="71" t="s">
        <v>90</v>
      </c>
      <c r="I73" s="73">
        <f>IF(H73=Tablas!$B$5,Tablas!$C$5,VLOOKUP(H73,Tablas!$B$5:$D$40,2,FALSE))</f>
        <v>19</v>
      </c>
      <c r="J73" s="70">
        <f>IF(I73=0,"",VLOOKUP(I73,Tablas!$C$5:$D$40,2,FALSE))</f>
        <v>21.72583333333333</v>
      </c>
      <c r="K73" s="37" t="str">
        <f t="shared" si="33"/>
        <v>0</v>
      </c>
      <c r="L73" s="38">
        <f t="shared" si="65"/>
        <v>0</v>
      </c>
      <c r="M73" s="38">
        <f t="shared" si="66"/>
        <v>0</v>
      </c>
      <c r="N73" s="38">
        <f t="shared" si="67"/>
        <v>0</v>
      </c>
      <c r="O73" s="38">
        <f t="shared" si="68"/>
        <v>0</v>
      </c>
      <c r="P73" s="38">
        <f t="shared" si="69"/>
        <v>0</v>
      </c>
      <c r="Q73" s="39">
        <v>1</v>
      </c>
      <c r="R73" s="40">
        <f t="shared" si="70"/>
        <v>0</v>
      </c>
      <c r="S73" s="39">
        <v>1</v>
      </c>
      <c r="T73" s="41">
        <f t="shared" si="71"/>
        <v>0</v>
      </c>
      <c r="U73" s="42">
        <f t="shared" ref="U73:U93" si="76">SUM(+L73+M73+N73+O73+P73+R73+T73)</f>
        <v>0</v>
      </c>
      <c r="V73" s="43">
        <f t="shared" si="35"/>
        <v>0</v>
      </c>
      <c r="W73" s="190">
        <v>11.75</v>
      </c>
      <c r="X73" s="44">
        <f t="shared" si="36"/>
        <v>0</v>
      </c>
      <c r="Y73" s="45">
        <f t="shared" si="72"/>
        <v>5</v>
      </c>
      <c r="Z73" s="46" t="s">
        <v>0</v>
      </c>
      <c r="AA73" s="39">
        <v>1</v>
      </c>
      <c r="AB73" s="47">
        <f t="shared" si="73"/>
        <v>0</v>
      </c>
      <c r="AC73" s="39">
        <v>1</v>
      </c>
      <c r="AD73" s="47">
        <f t="shared" si="74"/>
        <v>0</v>
      </c>
      <c r="AE73" s="39">
        <v>1</v>
      </c>
      <c r="AF73" s="47">
        <f t="shared" si="75"/>
        <v>0</v>
      </c>
      <c r="AG73" s="184"/>
      <c r="AH73" s="282">
        <f t="shared" si="32"/>
        <v>12</v>
      </c>
      <c r="AI73" s="49">
        <f t="shared" si="37"/>
        <v>0</v>
      </c>
      <c r="AJ73" s="50">
        <f t="shared" si="63"/>
        <v>0</v>
      </c>
      <c r="AK73" s="184"/>
      <c r="AL73" s="191">
        <f t="shared" si="18"/>
        <v>4</v>
      </c>
      <c r="AM73" s="49">
        <f t="shared" si="39"/>
        <v>0</v>
      </c>
      <c r="AN73" s="50">
        <f t="shared" si="64"/>
        <v>0</v>
      </c>
      <c r="AO73" s="184">
        <v>56</v>
      </c>
      <c r="AP73" s="49">
        <f t="shared" si="41"/>
        <v>0</v>
      </c>
      <c r="AQ73" s="50">
        <f t="shared" si="42"/>
        <v>0</v>
      </c>
      <c r="AR73" s="184"/>
      <c r="AS73" s="49">
        <f t="shared" si="43"/>
        <v>0</v>
      </c>
      <c r="AT73" s="50">
        <f t="shared" si="44"/>
        <v>0</v>
      </c>
      <c r="AU73" s="184"/>
      <c r="AV73" s="49">
        <f t="shared" si="45"/>
        <v>0</v>
      </c>
      <c r="AW73" s="50">
        <f t="shared" si="46"/>
        <v>0</v>
      </c>
      <c r="AX73" s="184">
        <v>56</v>
      </c>
      <c r="AY73" s="49">
        <f t="shared" si="47"/>
        <v>0</v>
      </c>
      <c r="AZ73" s="50">
        <f t="shared" si="48"/>
        <v>0</v>
      </c>
      <c r="BA73" s="184"/>
      <c r="BB73" s="49">
        <f t="shared" si="49"/>
        <v>0</v>
      </c>
      <c r="BC73" s="50">
        <f t="shared" si="50"/>
        <v>0</v>
      </c>
      <c r="BD73" s="51">
        <f t="shared" si="51"/>
        <v>0</v>
      </c>
    </row>
    <row r="74" spans="1:56">
      <c r="A74" s="32"/>
      <c r="B74" s="279" t="s">
        <v>301</v>
      </c>
      <c r="C74" s="286" t="s">
        <v>248</v>
      </c>
      <c r="D74" s="281" t="s">
        <v>266</v>
      </c>
      <c r="E74" s="294" t="s">
        <v>126</v>
      </c>
      <c r="F74" s="36">
        <v>24</v>
      </c>
      <c r="G74" s="72"/>
      <c r="H74" s="71" t="s">
        <v>16</v>
      </c>
      <c r="I74" s="73">
        <f>IF(H74=Tablas!$B$5,Tablas!$C$5,VLOOKUP(H74,Tablas!$B$5:$D$40,2,FALSE))</f>
        <v>29</v>
      </c>
      <c r="J74" s="70">
        <f>IF(I74=0,"",VLOOKUP(I74,Tablas!$C$5:$D$40,2,FALSE))</f>
        <v>1</v>
      </c>
      <c r="K74" s="37" t="str">
        <f t="shared" si="33"/>
        <v>0</v>
      </c>
      <c r="L74" s="38">
        <f t="shared" si="65"/>
        <v>0</v>
      </c>
      <c r="M74" s="38">
        <f t="shared" si="66"/>
        <v>0</v>
      </c>
      <c r="N74" s="38">
        <f t="shared" si="67"/>
        <v>0</v>
      </c>
      <c r="O74" s="38">
        <f t="shared" si="68"/>
        <v>0</v>
      </c>
      <c r="P74" s="38">
        <f t="shared" si="69"/>
        <v>0</v>
      </c>
      <c r="Q74" s="39">
        <v>1</v>
      </c>
      <c r="R74" s="40">
        <f t="shared" si="70"/>
        <v>0</v>
      </c>
      <c r="S74" s="39">
        <v>1</v>
      </c>
      <c r="T74" s="41">
        <f t="shared" si="71"/>
        <v>0</v>
      </c>
      <c r="U74" s="42">
        <f t="shared" si="76"/>
        <v>0</v>
      </c>
      <c r="V74" s="43">
        <f t="shared" si="35"/>
        <v>0</v>
      </c>
      <c r="W74" s="190">
        <v>11.75</v>
      </c>
      <c r="X74" s="44">
        <f t="shared" si="36"/>
        <v>0</v>
      </c>
      <c r="Y74" s="45">
        <f t="shared" si="72"/>
        <v>0.2</v>
      </c>
      <c r="Z74" s="46" t="s">
        <v>0</v>
      </c>
      <c r="AA74" s="39">
        <v>1</v>
      </c>
      <c r="AB74" s="47">
        <f t="shared" si="73"/>
        <v>0</v>
      </c>
      <c r="AC74" s="39">
        <v>1</v>
      </c>
      <c r="AD74" s="47">
        <f t="shared" si="74"/>
        <v>0</v>
      </c>
      <c r="AE74" s="39">
        <v>1</v>
      </c>
      <c r="AF74" s="47">
        <f t="shared" si="75"/>
        <v>0</v>
      </c>
      <c r="AG74" s="184"/>
      <c r="AH74" s="282">
        <f t="shared" si="32"/>
        <v>12</v>
      </c>
      <c r="AI74" s="49">
        <f t="shared" si="37"/>
        <v>0</v>
      </c>
      <c r="AJ74" s="50">
        <f t="shared" si="63"/>
        <v>0</v>
      </c>
      <c r="AK74" s="184"/>
      <c r="AL74" s="191">
        <f t="shared" si="18"/>
        <v>4</v>
      </c>
      <c r="AM74" s="49">
        <f t="shared" si="39"/>
        <v>0</v>
      </c>
      <c r="AN74" s="50">
        <f t="shared" si="64"/>
        <v>0</v>
      </c>
      <c r="AO74" s="184">
        <v>24</v>
      </c>
      <c r="AP74" s="49">
        <f t="shared" si="41"/>
        <v>0</v>
      </c>
      <c r="AQ74" s="50">
        <f t="shared" si="42"/>
        <v>0</v>
      </c>
      <c r="AR74" s="184"/>
      <c r="AS74" s="49">
        <f t="shared" si="43"/>
        <v>0</v>
      </c>
      <c r="AT74" s="50">
        <f t="shared" si="44"/>
        <v>0</v>
      </c>
      <c r="AU74" s="184"/>
      <c r="AV74" s="49">
        <f t="shared" si="45"/>
        <v>0</v>
      </c>
      <c r="AW74" s="50">
        <f t="shared" si="46"/>
        <v>0</v>
      </c>
      <c r="AX74" s="184">
        <v>24</v>
      </c>
      <c r="AY74" s="49">
        <f t="shared" si="47"/>
        <v>0</v>
      </c>
      <c r="AZ74" s="50">
        <f t="shared" si="48"/>
        <v>0</v>
      </c>
      <c r="BA74" s="184"/>
      <c r="BB74" s="49">
        <f t="shared" si="49"/>
        <v>0</v>
      </c>
      <c r="BC74" s="50">
        <f t="shared" si="50"/>
        <v>0</v>
      </c>
      <c r="BD74" s="51">
        <f t="shared" si="51"/>
        <v>0</v>
      </c>
    </row>
    <row r="75" spans="1:56">
      <c r="A75" s="32"/>
      <c r="B75" s="279" t="s">
        <v>301</v>
      </c>
      <c r="C75" s="286" t="s">
        <v>248</v>
      </c>
      <c r="D75" s="281" t="s">
        <v>267</v>
      </c>
      <c r="E75" s="294" t="s">
        <v>170</v>
      </c>
      <c r="F75" s="36">
        <v>66</v>
      </c>
      <c r="G75" s="72"/>
      <c r="H75" s="71" t="s">
        <v>90</v>
      </c>
      <c r="I75" s="73">
        <f>IF(H75=Tablas!$B$5,Tablas!$C$5,VLOOKUP(H75,Tablas!$B$5:$D$40,2,FALSE))</f>
        <v>19</v>
      </c>
      <c r="J75" s="70">
        <f>IF(I75=0,"",VLOOKUP(I75,Tablas!$C$5:$D$40,2,FALSE))</f>
        <v>21.72583333333333</v>
      </c>
      <c r="K75" s="37" t="str">
        <f t="shared" si="33"/>
        <v>0</v>
      </c>
      <c r="L75" s="38">
        <f t="shared" si="65"/>
        <v>0</v>
      </c>
      <c r="M75" s="38">
        <f t="shared" si="66"/>
        <v>0</v>
      </c>
      <c r="N75" s="38">
        <f t="shared" si="67"/>
        <v>0</v>
      </c>
      <c r="O75" s="38">
        <f t="shared" si="68"/>
        <v>0</v>
      </c>
      <c r="P75" s="38">
        <f t="shared" si="69"/>
        <v>0</v>
      </c>
      <c r="Q75" s="39">
        <v>1</v>
      </c>
      <c r="R75" s="40">
        <f t="shared" si="70"/>
        <v>0</v>
      </c>
      <c r="S75" s="39">
        <v>1</v>
      </c>
      <c r="T75" s="41">
        <f t="shared" si="71"/>
        <v>0</v>
      </c>
      <c r="U75" s="42">
        <f t="shared" si="76"/>
        <v>0</v>
      </c>
      <c r="V75" s="43">
        <f t="shared" si="35"/>
        <v>0</v>
      </c>
      <c r="W75" s="190">
        <v>11.75</v>
      </c>
      <c r="X75" s="44">
        <f t="shared" si="36"/>
        <v>0</v>
      </c>
      <c r="Y75" s="45">
        <f t="shared" si="72"/>
        <v>5</v>
      </c>
      <c r="Z75" s="46" t="s">
        <v>0</v>
      </c>
      <c r="AA75" s="39">
        <v>1</v>
      </c>
      <c r="AB75" s="47">
        <f t="shared" si="73"/>
        <v>0</v>
      </c>
      <c r="AC75" s="39">
        <v>1</v>
      </c>
      <c r="AD75" s="47">
        <f t="shared" si="74"/>
        <v>0</v>
      </c>
      <c r="AE75" s="39">
        <v>1</v>
      </c>
      <c r="AF75" s="47">
        <f t="shared" si="75"/>
        <v>0</v>
      </c>
      <c r="AG75" s="184"/>
      <c r="AH75" s="282">
        <f t="shared" si="32"/>
        <v>12</v>
      </c>
      <c r="AI75" s="49">
        <f t="shared" si="37"/>
        <v>0</v>
      </c>
      <c r="AJ75" s="50">
        <f t="shared" si="63"/>
        <v>0</v>
      </c>
      <c r="AK75" s="184"/>
      <c r="AL75" s="191">
        <f t="shared" si="18"/>
        <v>4</v>
      </c>
      <c r="AM75" s="49">
        <f t="shared" si="39"/>
        <v>0</v>
      </c>
      <c r="AN75" s="50">
        <f t="shared" si="64"/>
        <v>0</v>
      </c>
      <c r="AO75" s="184">
        <v>66</v>
      </c>
      <c r="AP75" s="49">
        <f t="shared" si="41"/>
        <v>0</v>
      </c>
      <c r="AQ75" s="50">
        <f t="shared" si="42"/>
        <v>0</v>
      </c>
      <c r="AR75" s="184"/>
      <c r="AS75" s="49">
        <f t="shared" si="43"/>
        <v>0</v>
      </c>
      <c r="AT75" s="50">
        <f t="shared" si="44"/>
        <v>0</v>
      </c>
      <c r="AU75" s="184"/>
      <c r="AV75" s="49">
        <f t="shared" si="45"/>
        <v>0</v>
      </c>
      <c r="AW75" s="50">
        <f t="shared" si="46"/>
        <v>0</v>
      </c>
      <c r="AX75" s="184">
        <v>66</v>
      </c>
      <c r="AY75" s="49">
        <f t="shared" si="47"/>
        <v>0</v>
      </c>
      <c r="AZ75" s="50">
        <f t="shared" si="48"/>
        <v>0</v>
      </c>
      <c r="BA75" s="184"/>
      <c r="BB75" s="49">
        <f t="shared" si="49"/>
        <v>0</v>
      </c>
      <c r="BC75" s="50">
        <f t="shared" si="50"/>
        <v>0</v>
      </c>
      <c r="BD75" s="51">
        <f t="shared" si="51"/>
        <v>0</v>
      </c>
    </row>
    <row r="76" spans="1:56">
      <c r="A76" s="32"/>
      <c r="B76" s="279" t="s">
        <v>301</v>
      </c>
      <c r="C76" s="286" t="s">
        <v>248</v>
      </c>
      <c r="D76" s="281" t="s">
        <v>268</v>
      </c>
      <c r="E76" s="294" t="s">
        <v>170</v>
      </c>
      <c r="F76" s="36">
        <v>66</v>
      </c>
      <c r="G76" s="72"/>
      <c r="H76" s="71" t="s">
        <v>90</v>
      </c>
      <c r="I76" s="73">
        <f>IF(H76=Tablas!$B$5,Tablas!$C$5,VLOOKUP(H76,Tablas!$B$5:$D$40,2,FALSE))</f>
        <v>19</v>
      </c>
      <c r="J76" s="70">
        <f>IF(I76=0,"",VLOOKUP(I76,Tablas!$C$5:$D$40,2,FALSE))</f>
        <v>21.72583333333333</v>
      </c>
      <c r="K76" s="37" t="str">
        <f t="shared" si="33"/>
        <v>0</v>
      </c>
      <c r="L76" s="38">
        <f t="shared" si="65"/>
        <v>0</v>
      </c>
      <c r="M76" s="38">
        <f t="shared" si="66"/>
        <v>0</v>
      </c>
      <c r="N76" s="38">
        <f t="shared" si="67"/>
        <v>0</v>
      </c>
      <c r="O76" s="38">
        <f t="shared" si="68"/>
        <v>0</v>
      </c>
      <c r="P76" s="38">
        <f t="shared" si="69"/>
        <v>0</v>
      </c>
      <c r="Q76" s="39">
        <v>1</v>
      </c>
      <c r="R76" s="40">
        <f t="shared" si="70"/>
        <v>0</v>
      </c>
      <c r="S76" s="39">
        <v>1</v>
      </c>
      <c r="T76" s="41">
        <f t="shared" si="71"/>
        <v>0</v>
      </c>
      <c r="U76" s="42">
        <f t="shared" si="76"/>
        <v>0</v>
      </c>
      <c r="V76" s="43">
        <f t="shared" si="35"/>
        <v>0</v>
      </c>
      <c r="W76" s="190">
        <v>10</v>
      </c>
      <c r="X76" s="44">
        <f t="shared" si="36"/>
        <v>0</v>
      </c>
      <c r="Y76" s="45">
        <f t="shared" si="72"/>
        <v>5</v>
      </c>
      <c r="Z76" s="46" t="s">
        <v>0</v>
      </c>
      <c r="AA76" s="39">
        <v>1</v>
      </c>
      <c r="AB76" s="47">
        <f t="shared" si="73"/>
        <v>0</v>
      </c>
      <c r="AC76" s="39">
        <v>1</v>
      </c>
      <c r="AD76" s="47">
        <f t="shared" si="74"/>
        <v>0</v>
      </c>
      <c r="AE76" s="39">
        <v>1</v>
      </c>
      <c r="AF76" s="47">
        <f t="shared" si="75"/>
        <v>0</v>
      </c>
      <c r="AG76" s="184"/>
      <c r="AH76" s="282">
        <f t="shared" si="32"/>
        <v>12</v>
      </c>
      <c r="AI76" s="49">
        <f t="shared" si="37"/>
        <v>0</v>
      </c>
      <c r="AJ76" s="50">
        <f t="shared" si="63"/>
        <v>0</v>
      </c>
      <c r="AK76" s="184"/>
      <c r="AL76" s="191">
        <f t="shared" si="18"/>
        <v>4</v>
      </c>
      <c r="AM76" s="49">
        <f t="shared" si="39"/>
        <v>0</v>
      </c>
      <c r="AN76" s="50">
        <f t="shared" si="64"/>
        <v>0</v>
      </c>
      <c r="AO76" s="184">
        <v>66</v>
      </c>
      <c r="AP76" s="49">
        <f t="shared" si="41"/>
        <v>0</v>
      </c>
      <c r="AQ76" s="50">
        <f t="shared" si="42"/>
        <v>0</v>
      </c>
      <c r="AR76" s="184"/>
      <c r="AS76" s="49">
        <f t="shared" si="43"/>
        <v>0</v>
      </c>
      <c r="AT76" s="50">
        <f t="shared" si="44"/>
        <v>0</v>
      </c>
      <c r="AU76" s="184"/>
      <c r="AV76" s="49">
        <f t="shared" si="45"/>
        <v>0</v>
      </c>
      <c r="AW76" s="50">
        <f t="shared" si="46"/>
        <v>0</v>
      </c>
      <c r="AX76" s="184">
        <v>66</v>
      </c>
      <c r="AY76" s="49">
        <f t="shared" si="47"/>
        <v>0</v>
      </c>
      <c r="AZ76" s="50">
        <f t="shared" si="48"/>
        <v>0</v>
      </c>
      <c r="BA76" s="184"/>
      <c r="BB76" s="49">
        <f t="shared" si="49"/>
        <v>0</v>
      </c>
      <c r="BC76" s="50">
        <f t="shared" si="50"/>
        <v>0</v>
      </c>
      <c r="BD76" s="51">
        <f t="shared" si="51"/>
        <v>0</v>
      </c>
    </row>
    <row r="77" spans="1:56">
      <c r="A77" s="32"/>
      <c r="B77" s="279" t="s">
        <v>301</v>
      </c>
      <c r="C77" s="286" t="s">
        <v>248</v>
      </c>
      <c r="D77" s="281" t="s">
        <v>228</v>
      </c>
      <c r="E77" s="294" t="s">
        <v>170</v>
      </c>
      <c r="F77" s="36">
        <v>66</v>
      </c>
      <c r="G77" s="72"/>
      <c r="H77" s="71" t="s">
        <v>90</v>
      </c>
      <c r="I77" s="73">
        <f>IF(H77=Tablas!$B$5,Tablas!$C$5,VLOOKUP(H77,Tablas!$B$5:$D$40,2,FALSE))</f>
        <v>19</v>
      </c>
      <c r="J77" s="70">
        <f>IF(I77=0,"",VLOOKUP(I77,Tablas!$C$5:$D$40,2,FALSE))</f>
        <v>21.72583333333333</v>
      </c>
      <c r="K77" s="37" t="str">
        <f t="shared" si="33"/>
        <v>0</v>
      </c>
      <c r="L77" s="38">
        <f t="shared" si="65"/>
        <v>0</v>
      </c>
      <c r="M77" s="38">
        <f t="shared" si="66"/>
        <v>0</v>
      </c>
      <c r="N77" s="38">
        <f t="shared" si="67"/>
        <v>0</v>
      </c>
      <c r="O77" s="38">
        <f t="shared" si="68"/>
        <v>0</v>
      </c>
      <c r="P77" s="38">
        <f t="shared" si="69"/>
        <v>0</v>
      </c>
      <c r="Q77" s="39">
        <v>1</v>
      </c>
      <c r="R77" s="40">
        <f t="shared" si="70"/>
        <v>0</v>
      </c>
      <c r="S77" s="39">
        <v>1</v>
      </c>
      <c r="T77" s="41">
        <f t="shared" si="71"/>
        <v>0</v>
      </c>
      <c r="U77" s="42">
        <f t="shared" si="76"/>
        <v>0</v>
      </c>
      <c r="V77" s="43">
        <f t="shared" si="35"/>
        <v>0</v>
      </c>
      <c r="W77" s="190">
        <v>10</v>
      </c>
      <c r="X77" s="44">
        <f t="shared" si="36"/>
        <v>0</v>
      </c>
      <c r="Y77" s="45">
        <f t="shared" si="72"/>
        <v>5</v>
      </c>
      <c r="Z77" s="46" t="s">
        <v>0</v>
      </c>
      <c r="AA77" s="39">
        <v>1</v>
      </c>
      <c r="AB77" s="47">
        <f t="shared" si="73"/>
        <v>0</v>
      </c>
      <c r="AC77" s="39">
        <v>1</v>
      </c>
      <c r="AD77" s="47">
        <f t="shared" si="74"/>
        <v>0</v>
      </c>
      <c r="AE77" s="39">
        <v>1</v>
      </c>
      <c r="AF77" s="47">
        <f t="shared" si="75"/>
        <v>0</v>
      </c>
      <c r="AG77" s="184"/>
      <c r="AH77" s="282">
        <f t="shared" si="32"/>
        <v>12</v>
      </c>
      <c r="AI77" s="49">
        <f t="shared" si="37"/>
        <v>0</v>
      </c>
      <c r="AJ77" s="50">
        <f t="shared" si="63"/>
        <v>0</v>
      </c>
      <c r="AK77" s="184"/>
      <c r="AL77" s="191">
        <f t="shared" si="18"/>
        <v>4</v>
      </c>
      <c r="AM77" s="49">
        <f t="shared" si="39"/>
        <v>0</v>
      </c>
      <c r="AN77" s="50">
        <f t="shared" si="64"/>
        <v>0</v>
      </c>
      <c r="AO77" s="184">
        <v>66</v>
      </c>
      <c r="AP77" s="49">
        <f t="shared" si="41"/>
        <v>0</v>
      </c>
      <c r="AQ77" s="50">
        <f t="shared" si="42"/>
        <v>0</v>
      </c>
      <c r="AR77" s="184"/>
      <c r="AS77" s="49">
        <f t="shared" si="43"/>
        <v>0</v>
      </c>
      <c r="AT77" s="50">
        <f t="shared" si="44"/>
        <v>0</v>
      </c>
      <c r="AU77" s="184"/>
      <c r="AV77" s="49">
        <f t="shared" si="45"/>
        <v>0</v>
      </c>
      <c r="AW77" s="50">
        <f t="shared" si="46"/>
        <v>0</v>
      </c>
      <c r="AX77" s="184">
        <v>66</v>
      </c>
      <c r="AY77" s="49">
        <f t="shared" si="47"/>
        <v>0</v>
      </c>
      <c r="AZ77" s="50">
        <f t="shared" si="48"/>
        <v>0</v>
      </c>
      <c r="BA77" s="184"/>
      <c r="BB77" s="49">
        <f t="shared" si="49"/>
        <v>0</v>
      </c>
      <c r="BC77" s="50">
        <f t="shared" si="50"/>
        <v>0</v>
      </c>
      <c r="BD77" s="51">
        <f t="shared" si="51"/>
        <v>0</v>
      </c>
    </row>
    <row r="78" spans="1:56">
      <c r="A78" s="32"/>
      <c r="B78" s="279" t="s">
        <v>301</v>
      </c>
      <c r="C78" s="286" t="s">
        <v>248</v>
      </c>
      <c r="D78" s="281" t="s">
        <v>269</v>
      </c>
      <c r="E78" s="294" t="s">
        <v>170</v>
      </c>
      <c r="F78" s="36">
        <v>66</v>
      </c>
      <c r="G78" s="72"/>
      <c r="H78" s="71" t="s">
        <v>90</v>
      </c>
      <c r="I78" s="73">
        <f>IF(H78=Tablas!$B$5,Tablas!$C$5,VLOOKUP(H78,Tablas!$B$5:$D$40,2,FALSE))</f>
        <v>19</v>
      </c>
      <c r="J78" s="70">
        <f>IF(I78=0,"",VLOOKUP(I78,Tablas!$C$5:$D$40,2,FALSE))</f>
        <v>21.72583333333333</v>
      </c>
      <c r="K78" s="37" t="str">
        <f t="shared" si="33"/>
        <v>0</v>
      </c>
      <c r="L78" s="38">
        <f t="shared" si="65"/>
        <v>0</v>
      </c>
      <c r="M78" s="38">
        <f t="shared" si="66"/>
        <v>0</v>
      </c>
      <c r="N78" s="38">
        <f t="shared" si="67"/>
        <v>0</v>
      </c>
      <c r="O78" s="38">
        <f t="shared" si="68"/>
        <v>0</v>
      </c>
      <c r="P78" s="38">
        <f t="shared" si="69"/>
        <v>0</v>
      </c>
      <c r="Q78" s="39">
        <v>1</v>
      </c>
      <c r="R78" s="40">
        <f t="shared" si="70"/>
        <v>0</v>
      </c>
      <c r="S78" s="39">
        <v>1</v>
      </c>
      <c r="T78" s="41">
        <f t="shared" si="71"/>
        <v>0</v>
      </c>
      <c r="U78" s="42">
        <f t="shared" si="76"/>
        <v>0</v>
      </c>
      <c r="V78" s="43">
        <f t="shared" si="35"/>
        <v>0</v>
      </c>
      <c r="W78" s="190">
        <v>11.75</v>
      </c>
      <c r="X78" s="44">
        <f t="shared" si="36"/>
        <v>0</v>
      </c>
      <c r="Y78" s="45">
        <f t="shared" si="72"/>
        <v>5</v>
      </c>
      <c r="Z78" s="46" t="s">
        <v>0</v>
      </c>
      <c r="AA78" s="39">
        <v>1</v>
      </c>
      <c r="AB78" s="47">
        <f t="shared" si="73"/>
        <v>0</v>
      </c>
      <c r="AC78" s="39">
        <v>1</v>
      </c>
      <c r="AD78" s="47">
        <f t="shared" si="74"/>
        <v>0</v>
      </c>
      <c r="AE78" s="39">
        <v>1</v>
      </c>
      <c r="AF78" s="47">
        <f t="shared" si="75"/>
        <v>0</v>
      </c>
      <c r="AG78" s="184"/>
      <c r="AH78" s="282">
        <f t="shared" si="32"/>
        <v>12</v>
      </c>
      <c r="AI78" s="49">
        <f t="shared" si="37"/>
        <v>0</v>
      </c>
      <c r="AJ78" s="50">
        <f t="shared" si="63"/>
        <v>0</v>
      </c>
      <c r="AK78" s="184"/>
      <c r="AL78" s="191">
        <f t="shared" si="18"/>
        <v>4</v>
      </c>
      <c r="AM78" s="49">
        <f t="shared" si="39"/>
        <v>0</v>
      </c>
      <c r="AN78" s="50">
        <f t="shared" si="64"/>
        <v>0</v>
      </c>
      <c r="AO78" s="184">
        <v>66</v>
      </c>
      <c r="AP78" s="49">
        <f t="shared" si="41"/>
        <v>0</v>
      </c>
      <c r="AQ78" s="50">
        <f t="shared" si="42"/>
        <v>0</v>
      </c>
      <c r="AR78" s="184"/>
      <c r="AS78" s="49">
        <f t="shared" si="43"/>
        <v>0</v>
      </c>
      <c r="AT78" s="50">
        <f t="shared" si="44"/>
        <v>0</v>
      </c>
      <c r="AU78" s="184"/>
      <c r="AV78" s="49">
        <f t="shared" si="45"/>
        <v>0</v>
      </c>
      <c r="AW78" s="50">
        <f t="shared" si="46"/>
        <v>0</v>
      </c>
      <c r="AX78" s="184">
        <v>66</v>
      </c>
      <c r="AY78" s="49">
        <f t="shared" si="47"/>
        <v>0</v>
      </c>
      <c r="AZ78" s="50">
        <f t="shared" si="48"/>
        <v>0</v>
      </c>
      <c r="BA78" s="184"/>
      <c r="BB78" s="49">
        <f t="shared" si="49"/>
        <v>0</v>
      </c>
      <c r="BC78" s="50">
        <f t="shared" si="50"/>
        <v>0</v>
      </c>
      <c r="BD78" s="51">
        <f t="shared" si="51"/>
        <v>0</v>
      </c>
    </row>
    <row r="79" spans="1:56">
      <c r="A79" s="32"/>
      <c r="B79" s="279" t="s">
        <v>301</v>
      </c>
      <c r="C79" s="286" t="s">
        <v>248</v>
      </c>
      <c r="D79" s="281" t="s">
        <v>270</v>
      </c>
      <c r="E79" s="294" t="s">
        <v>399</v>
      </c>
      <c r="F79" s="36">
        <v>4</v>
      </c>
      <c r="G79" s="72"/>
      <c r="H79" s="71" t="s">
        <v>112</v>
      </c>
      <c r="I79" s="73">
        <f>IF(H79=Tablas!$B$5,Tablas!$C$5,VLOOKUP(H79,Tablas!$B$5:$D$40,2,FALSE))</f>
        <v>18</v>
      </c>
      <c r="J79" s="70">
        <f>IF(I79=0,"",VLOOKUP(I79,Tablas!$C$5:$D$40,2,FALSE))</f>
        <v>43.451666666666661</v>
      </c>
      <c r="K79" s="37" t="str">
        <f t="shared" si="33"/>
        <v>0</v>
      </c>
      <c r="L79" s="38">
        <f t="shared" si="65"/>
        <v>0</v>
      </c>
      <c r="M79" s="38">
        <f t="shared" si="66"/>
        <v>0</v>
      </c>
      <c r="N79" s="38">
        <f t="shared" si="67"/>
        <v>0</v>
      </c>
      <c r="O79" s="38">
        <f t="shared" si="68"/>
        <v>0</v>
      </c>
      <c r="P79" s="38">
        <f t="shared" si="69"/>
        <v>0</v>
      </c>
      <c r="Q79" s="39">
        <v>1</v>
      </c>
      <c r="R79" s="40">
        <f t="shared" si="70"/>
        <v>0</v>
      </c>
      <c r="S79" s="39">
        <v>1</v>
      </c>
      <c r="T79" s="41">
        <f t="shared" si="71"/>
        <v>0</v>
      </c>
      <c r="U79" s="42">
        <f t="shared" si="76"/>
        <v>0</v>
      </c>
      <c r="V79" s="43">
        <f t="shared" si="35"/>
        <v>0</v>
      </c>
      <c r="W79" s="190">
        <v>11.75</v>
      </c>
      <c r="X79" s="44">
        <f t="shared" si="36"/>
        <v>0</v>
      </c>
      <c r="Y79" s="45">
        <f t="shared" si="72"/>
        <v>10</v>
      </c>
      <c r="Z79" s="46" t="s">
        <v>83</v>
      </c>
      <c r="AA79" s="39">
        <v>1</v>
      </c>
      <c r="AB79" s="47">
        <f t="shared" si="73"/>
        <v>0</v>
      </c>
      <c r="AC79" s="39">
        <v>1</v>
      </c>
      <c r="AD79" s="47">
        <f t="shared" si="74"/>
        <v>0</v>
      </c>
      <c r="AE79" s="39">
        <v>1</v>
      </c>
      <c r="AF79" s="47">
        <f t="shared" si="75"/>
        <v>0</v>
      </c>
      <c r="AG79" s="184"/>
      <c r="AH79" s="282">
        <f t="shared" si="32"/>
        <v>12</v>
      </c>
      <c r="AI79" s="49">
        <f t="shared" si="37"/>
        <v>0</v>
      </c>
      <c r="AJ79" s="50">
        <f t="shared" si="63"/>
        <v>0</v>
      </c>
      <c r="AK79" s="184"/>
      <c r="AL79" s="191">
        <f t="shared" si="18"/>
        <v>4</v>
      </c>
      <c r="AM79" s="49">
        <f t="shared" si="39"/>
        <v>0</v>
      </c>
      <c r="AN79" s="50">
        <f t="shared" si="64"/>
        <v>0</v>
      </c>
      <c r="AO79" s="184">
        <v>4</v>
      </c>
      <c r="AP79" s="49">
        <f t="shared" si="41"/>
        <v>0</v>
      </c>
      <c r="AQ79" s="50">
        <f t="shared" si="42"/>
        <v>0</v>
      </c>
      <c r="AR79" s="184"/>
      <c r="AS79" s="49">
        <f t="shared" si="43"/>
        <v>0</v>
      </c>
      <c r="AT79" s="50">
        <f t="shared" si="44"/>
        <v>0</v>
      </c>
      <c r="AU79" s="184"/>
      <c r="AV79" s="49">
        <f t="shared" si="45"/>
        <v>0</v>
      </c>
      <c r="AW79" s="50">
        <f t="shared" si="46"/>
        <v>0</v>
      </c>
      <c r="AX79" s="184">
        <v>4</v>
      </c>
      <c r="AY79" s="49">
        <f t="shared" si="47"/>
        <v>0</v>
      </c>
      <c r="AZ79" s="50">
        <f t="shared" si="48"/>
        <v>0</v>
      </c>
      <c r="BA79" s="184"/>
      <c r="BB79" s="49">
        <f t="shared" si="49"/>
        <v>0</v>
      </c>
      <c r="BC79" s="50">
        <f t="shared" si="50"/>
        <v>0</v>
      </c>
      <c r="BD79" s="51">
        <f t="shared" si="51"/>
        <v>0</v>
      </c>
    </row>
    <row r="80" spans="1:56">
      <c r="A80" s="32"/>
      <c r="B80" s="279" t="s">
        <v>301</v>
      </c>
      <c r="C80" s="286" t="s">
        <v>248</v>
      </c>
      <c r="D80" s="281" t="s">
        <v>271</v>
      </c>
      <c r="E80" s="294" t="s">
        <v>399</v>
      </c>
      <c r="F80" s="36">
        <v>4</v>
      </c>
      <c r="G80" s="72"/>
      <c r="H80" s="71" t="s">
        <v>112</v>
      </c>
      <c r="I80" s="73">
        <f>IF(H80=Tablas!$B$5,Tablas!$C$5,VLOOKUP(H80,Tablas!$B$5:$D$40,2,FALSE))</f>
        <v>18</v>
      </c>
      <c r="J80" s="70">
        <f>IF(I80=0,"",VLOOKUP(I80,Tablas!$C$5:$D$40,2,FALSE))</f>
        <v>43.451666666666661</v>
      </c>
      <c r="K80" s="37" t="str">
        <f t="shared" si="33"/>
        <v>0</v>
      </c>
      <c r="L80" s="38">
        <f t="shared" si="65"/>
        <v>0</v>
      </c>
      <c r="M80" s="38">
        <f t="shared" si="66"/>
        <v>0</v>
      </c>
      <c r="N80" s="38">
        <f t="shared" si="67"/>
        <v>0</v>
      </c>
      <c r="O80" s="38">
        <f t="shared" si="68"/>
        <v>0</v>
      </c>
      <c r="P80" s="38">
        <f t="shared" si="69"/>
        <v>0</v>
      </c>
      <c r="Q80" s="39">
        <v>1</v>
      </c>
      <c r="R80" s="40">
        <f t="shared" si="70"/>
        <v>0</v>
      </c>
      <c r="S80" s="39">
        <v>1</v>
      </c>
      <c r="T80" s="41">
        <f t="shared" si="71"/>
        <v>0</v>
      </c>
      <c r="U80" s="42">
        <f t="shared" si="76"/>
        <v>0</v>
      </c>
      <c r="V80" s="43">
        <f t="shared" si="35"/>
        <v>0</v>
      </c>
      <c r="W80" s="190">
        <v>11.75</v>
      </c>
      <c r="X80" s="44">
        <f t="shared" si="36"/>
        <v>0</v>
      </c>
      <c r="Y80" s="45">
        <f t="shared" si="72"/>
        <v>10</v>
      </c>
      <c r="Z80" s="46" t="s">
        <v>83</v>
      </c>
      <c r="AA80" s="39">
        <v>1</v>
      </c>
      <c r="AB80" s="47">
        <f t="shared" si="73"/>
        <v>0</v>
      </c>
      <c r="AC80" s="39">
        <v>1</v>
      </c>
      <c r="AD80" s="47">
        <f t="shared" si="74"/>
        <v>0</v>
      </c>
      <c r="AE80" s="39">
        <v>1</v>
      </c>
      <c r="AF80" s="47">
        <f t="shared" si="75"/>
        <v>0</v>
      </c>
      <c r="AG80" s="184"/>
      <c r="AH80" s="282">
        <f t="shared" si="32"/>
        <v>12</v>
      </c>
      <c r="AI80" s="49">
        <f t="shared" si="37"/>
        <v>0</v>
      </c>
      <c r="AJ80" s="50">
        <f t="shared" si="63"/>
        <v>0</v>
      </c>
      <c r="AK80" s="184"/>
      <c r="AL80" s="191">
        <f t="shared" si="18"/>
        <v>4</v>
      </c>
      <c r="AM80" s="49">
        <f t="shared" si="39"/>
        <v>0</v>
      </c>
      <c r="AN80" s="50">
        <f t="shared" si="64"/>
        <v>0</v>
      </c>
      <c r="AO80" s="184">
        <v>4</v>
      </c>
      <c r="AP80" s="49">
        <f t="shared" si="41"/>
        <v>0</v>
      </c>
      <c r="AQ80" s="50">
        <f t="shared" si="42"/>
        <v>0</v>
      </c>
      <c r="AR80" s="184"/>
      <c r="AS80" s="49">
        <f t="shared" si="43"/>
        <v>0</v>
      </c>
      <c r="AT80" s="50">
        <f t="shared" si="44"/>
        <v>0</v>
      </c>
      <c r="AU80" s="184"/>
      <c r="AV80" s="49">
        <f t="shared" si="45"/>
        <v>0</v>
      </c>
      <c r="AW80" s="50">
        <f t="shared" si="46"/>
        <v>0</v>
      </c>
      <c r="AX80" s="184">
        <v>4</v>
      </c>
      <c r="AY80" s="49">
        <f t="shared" si="47"/>
        <v>0</v>
      </c>
      <c r="AZ80" s="50">
        <f t="shared" si="48"/>
        <v>0</v>
      </c>
      <c r="BA80" s="184"/>
      <c r="BB80" s="49">
        <f t="shared" si="49"/>
        <v>0</v>
      </c>
      <c r="BC80" s="50">
        <f t="shared" si="50"/>
        <v>0</v>
      </c>
      <c r="BD80" s="51">
        <f t="shared" si="51"/>
        <v>0</v>
      </c>
    </row>
    <row r="81" spans="1:56">
      <c r="A81" s="32"/>
      <c r="B81" s="279" t="s">
        <v>301</v>
      </c>
      <c r="C81" s="286" t="s">
        <v>248</v>
      </c>
      <c r="D81" s="281" t="s">
        <v>272</v>
      </c>
      <c r="E81" s="294" t="s">
        <v>399</v>
      </c>
      <c r="F81" s="36">
        <v>4</v>
      </c>
      <c r="G81" s="72"/>
      <c r="H81" s="71" t="s">
        <v>90</v>
      </c>
      <c r="I81" s="73">
        <f>IF(H81=Tablas!$B$5,Tablas!$C$5,VLOOKUP(H81,Tablas!$B$5:$D$40,2,FALSE))</f>
        <v>19</v>
      </c>
      <c r="J81" s="70">
        <f>IF(I81=0,"",VLOOKUP(I81,Tablas!$C$5:$D$40,2,FALSE))</f>
        <v>21.72583333333333</v>
      </c>
      <c r="K81" s="37" t="str">
        <f t="shared" si="33"/>
        <v>0</v>
      </c>
      <c r="L81" s="38">
        <f t="shared" si="65"/>
        <v>0</v>
      </c>
      <c r="M81" s="38">
        <f t="shared" si="66"/>
        <v>0</v>
      </c>
      <c r="N81" s="38">
        <f t="shared" si="67"/>
        <v>0</v>
      </c>
      <c r="O81" s="38">
        <f t="shared" si="68"/>
        <v>0</v>
      </c>
      <c r="P81" s="38">
        <f t="shared" si="69"/>
        <v>0</v>
      </c>
      <c r="Q81" s="39">
        <v>1</v>
      </c>
      <c r="R81" s="40">
        <f t="shared" si="70"/>
        <v>0</v>
      </c>
      <c r="S81" s="39">
        <v>1</v>
      </c>
      <c r="T81" s="41">
        <f t="shared" si="71"/>
        <v>0</v>
      </c>
      <c r="U81" s="42">
        <f t="shared" si="76"/>
        <v>0</v>
      </c>
      <c r="V81" s="43">
        <f t="shared" si="35"/>
        <v>0</v>
      </c>
      <c r="W81" s="190">
        <v>11.75</v>
      </c>
      <c r="X81" s="44">
        <f t="shared" si="36"/>
        <v>0</v>
      </c>
      <c r="Y81" s="45">
        <f t="shared" si="72"/>
        <v>5</v>
      </c>
      <c r="Z81" s="46" t="s">
        <v>0</v>
      </c>
      <c r="AA81" s="39">
        <v>1</v>
      </c>
      <c r="AB81" s="47">
        <f t="shared" si="73"/>
        <v>0</v>
      </c>
      <c r="AC81" s="39">
        <v>1</v>
      </c>
      <c r="AD81" s="47">
        <f t="shared" si="74"/>
        <v>0</v>
      </c>
      <c r="AE81" s="39">
        <v>1</v>
      </c>
      <c r="AF81" s="47">
        <f t="shared" si="75"/>
        <v>0</v>
      </c>
      <c r="AG81" s="184"/>
      <c r="AH81" s="282">
        <f t="shared" si="32"/>
        <v>12</v>
      </c>
      <c r="AI81" s="49">
        <f t="shared" si="37"/>
        <v>0</v>
      </c>
      <c r="AJ81" s="50">
        <f t="shared" si="63"/>
        <v>0</v>
      </c>
      <c r="AK81" s="184"/>
      <c r="AL81" s="191">
        <f t="shared" si="18"/>
        <v>4</v>
      </c>
      <c r="AM81" s="49">
        <f t="shared" si="39"/>
        <v>0</v>
      </c>
      <c r="AN81" s="50">
        <f t="shared" si="64"/>
        <v>0</v>
      </c>
      <c r="AO81" s="184">
        <v>4</v>
      </c>
      <c r="AP81" s="49">
        <f t="shared" si="41"/>
        <v>0</v>
      </c>
      <c r="AQ81" s="50">
        <f t="shared" si="42"/>
        <v>0</v>
      </c>
      <c r="AR81" s="184"/>
      <c r="AS81" s="49">
        <f t="shared" si="43"/>
        <v>0</v>
      </c>
      <c r="AT81" s="50">
        <f t="shared" si="44"/>
        <v>0</v>
      </c>
      <c r="AU81" s="184"/>
      <c r="AV81" s="49">
        <f t="shared" si="45"/>
        <v>0</v>
      </c>
      <c r="AW81" s="50">
        <f t="shared" si="46"/>
        <v>0</v>
      </c>
      <c r="AX81" s="184">
        <v>4</v>
      </c>
      <c r="AY81" s="49">
        <f t="shared" si="47"/>
        <v>0</v>
      </c>
      <c r="AZ81" s="50">
        <f t="shared" si="48"/>
        <v>0</v>
      </c>
      <c r="BA81" s="184"/>
      <c r="BB81" s="49">
        <f t="shared" si="49"/>
        <v>0</v>
      </c>
      <c r="BC81" s="50">
        <f t="shared" si="50"/>
        <v>0</v>
      </c>
      <c r="BD81" s="51">
        <f t="shared" si="51"/>
        <v>0</v>
      </c>
    </row>
    <row r="82" spans="1:56">
      <c r="A82" s="32"/>
      <c r="B82" s="279" t="s">
        <v>301</v>
      </c>
      <c r="C82" s="286" t="s">
        <v>248</v>
      </c>
      <c r="D82" s="281" t="s">
        <v>273</v>
      </c>
      <c r="E82" s="294" t="s">
        <v>399</v>
      </c>
      <c r="F82" s="36">
        <v>25</v>
      </c>
      <c r="G82" s="72"/>
      <c r="H82" s="71" t="s">
        <v>107</v>
      </c>
      <c r="I82" s="73">
        <f>IF(H82=Tablas!$B$5,Tablas!$C$5,VLOOKUP(H82,Tablas!$B$5:$D$40,2,FALSE))</f>
        <v>13</v>
      </c>
      <c r="J82" s="70">
        <f>IF(I82=0,"",VLOOKUP(I82,Tablas!$C$5:$D$40,2,FALSE))</f>
        <v>26.071666666666669</v>
      </c>
      <c r="K82" s="37" t="str">
        <f t="shared" si="33"/>
        <v>0</v>
      </c>
      <c r="L82" s="38">
        <f t="shared" si="65"/>
        <v>0</v>
      </c>
      <c r="M82" s="38">
        <f t="shared" si="66"/>
        <v>0</v>
      </c>
      <c r="N82" s="38">
        <f t="shared" si="67"/>
        <v>0</v>
      </c>
      <c r="O82" s="38">
        <f t="shared" si="68"/>
        <v>0</v>
      </c>
      <c r="P82" s="38">
        <f t="shared" si="69"/>
        <v>0</v>
      </c>
      <c r="Q82" s="39">
        <v>1</v>
      </c>
      <c r="R82" s="40">
        <f t="shared" si="70"/>
        <v>0</v>
      </c>
      <c r="S82" s="39">
        <v>1</v>
      </c>
      <c r="T82" s="41">
        <f t="shared" si="71"/>
        <v>0</v>
      </c>
      <c r="U82" s="42">
        <f t="shared" si="76"/>
        <v>0</v>
      </c>
      <c r="V82" s="43">
        <f t="shared" si="35"/>
        <v>0</v>
      </c>
      <c r="W82" s="190">
        <v>11.75</v>
      </c>
      <c r="X82" s="44">
        <f t="shared" si="36"/>
        <v>0</v>
      </c>
      <c r="Y82" s="45">
        <f t="shared" si="72"/>
        <v>6</v>
      </c>
      <c r="Z82" s="46" t="s">
        <v>0</v>
      </c>
      <c r="AA82" s="39">
        <v>1</v>
      </c>
      <c r="AB82" s="47">
        <f t="shared" si="73"/>
        <v>0</v>
      </c>
      <c r="AC82" s="39">
        <v>1</v>
      </c>
      <c r="AD82" s="47">
        <f t="shared" si="74"/>
        <v>0</v>
      </c>
      <c r="AE82" s="39">
        <v>1</v>
      </c>
      <c r="AF82" s="47">
        <f t="shared" si="75"/>
        <v>0</v>
      </c>
      <c r="AG82" s="184"/>
      <c r="AH82" s="282">
        <f t="shared" si="32"/>
        <v>12</v>
      </c>
      <c r="AI82" s="49">
        <f t="shared" si="37"/>
        <v>0</v>
      </c>
      <c r="AJ82" s="50">
        <f t="shared" si="63"/>
        <v>0</v>
      </c>
      <c r="AK82" s="184"/>
      <c r="AL82" s="191">
        <f t="shared" si="18"/>
        <v>4</v>
      </c>
      <c r="AM82" s="49">
        <f t="shared" si="39"/>
        <v>0</v>
      </c>
      <c r="AN82" s="50">
        <f t="shared" si="64"/>
        <v>0</v>
      </c>
      <c r="AO82" s="184">
        <v>25</v>
      </c>
      <c r="AP82" s="49">
        <f t="shared" si="41"/>
        <v>0</v>
      </c>
      <c r="AQ82" s="50">
        <f t="shared" si="42"/>
        <v>0</v>
      </c>
      <c r="AR82" s="184"/>
      <c r="AS82" s="49">
        <f t="shared" si="43"/>
        <v>0</v>
      </c>
      <c r="AT82" s="50">
        <f t="shared" si="44"/>
        <v>0</v>
      </c>
      <c r="AU82" s="184"/>
      <c r="AV82" s="49">
        <f t="shared" si="45"/>
        <v>0</v>
      </c>
      <c r="AW82" s="50">
        <f t="shared" si="46"/>
        <v>0</v>
      </c>
      <c r="AX82" s="184">
        <v>25</v>
      </c>
      <c r="AY82" s="49">
        <f t="shared" si="47"/>
        <v>0</v>
      </c>
      <c r="AZ82" s="50">
        <f t="shared" si="48"/>
        <v>0</v>
      </c>
      <c r="BA82" s="184"/>
      <c r="BB82" s="49">
        <f t="shared" si="49"/>
        <v>0</v>
      </c>
      <c r="BC82" s="50">
        <f t="shared" si="50"/>
        <v>0</v>
      </c>
      <c r="BD82" s="51">
        <f t="shared" si="51"/>
        <v>0</v>
      </c>
    </row>
    <row r="83" spans="1:56">
      <c r="A83" s="32"/>
      <c r="B83" s="279" t="s">
        <v>301</v>
      </c>
      <c r="C83" s="286" t="s">
        <v>248</v>
      </c>
      <c r="D83" s="281" t="s">
        <v>274</v>
      </c>
      <c r="E83" s="294" t="s">
        <v>399</v>
      </c>
      <c r="F83" s="36">
        <v>30</v>
      </c>
      <c r="G83" s="72"/>
      <c r="H83" s="71" t="s">
        <v>90</v>
      </c>
      <c r="I83" s="73">
        <f>IF(H83=Tablas!$B$5,Tablas!$C$5,VLOOKUP(H83,Tablas!$B$5:$D$40,2,FALSE))</f>
        <v>19</v>
      </c>
      <c r="J83" s="70">
        <f>IF(I83=0,"",VLOOKUP(I83,Tablas!$C$5:$D$40,2,FALSE))</f>
        <v>21.72583333333333</v>
      </c>
      <c r="K83" s="37" t="str">
        <f t="shared" si="33"/>
        <v>0</v>
      </c>
      <c r="L83" s="38">
        <f t="shared" si="65"/>
        <v>0</v>
      </c>
      <c r="M83" s="38">
        <f t="shared" si="66"/>
        <v>0</v>
      </c>
      <c r="N83" s="38">
        <f t="shared" si="67"/>
        <v>0</v>
      </c>
      <c r="O83" s="38">
        <f t="shared" si="68"/>
        <v>0</v>
      </c>
      <c r="P83" s="38">
        <f t="shared" si="69"/>
        <v>0</v>
      </c>
      <c r="Q83" s="39">
        <v>1</v>
      </c>
      <c r="R83" s="40">
        <f t="shared" si="70"/>
        <v>0</v>
      </c>
      <c r="S83" s="39">
        <v>1</v>
      </c>
      <c r="T83" s="41">
        <f t="shared" si="71"/>
        <v>0</v>
      </c>
      <c r="U83" s="42">
        <f t="shared" si="76"/>
        <v>0</v>
      </c>
      <c r="V83" s="43">
        <f t="shared" si="35"/>
        <v>0</v>
      </c>
      <c r="W83" s="190">
        <v>11.75</v>
      </c>
      <c r="X83" s="44">
        <f t="shared" si="36"/>
        <v>0</v>
      </c>
      <c r="Y83" s="45">
        <f t="shared" si="72"/>
        <v>5</v>
      </c>
      <c r="Z83" s="46" t="s">
        <v>0</v>
      </c>
      <c r="AA83" s="39">
        <v>1</v>
      </c>
      <c r="AB83" s="47">
        <f t="shared" si="73"/>
        <v>0</v>
      </c>
      <c r="AC83" s="39">
        <v>1</v>
      </c>
      <c r="AD83" s="47">
        <f t="shared" si="74"/>
        <v>0</v>
      </c>
      <c r="AE83" s="39">
        <v>1</v>
      </c>
      <c r="AF83" s="47">
        <f t="shared" si="75"/>
        <v>0</v>
      </c>
      <c r="AG83" s="184"/>
      <c r="AH83" s="282">
        <f t="shared" si="32"/>
        <v>12</v>
      </c>
      <c r="AI83" s="49">
        <f t="shared" si="37"/>
        <v>0</v>
      </c>
      <c r="AJ83" s="50">
        <f t="shared" si="63"/>
        <v>0</v>
      </c>
      <c r="AK83" s="184"/>
      <c r="AL83" s="191">
        <f t="shared" si="18"/>
        <v>4</v>
      </c>
      <c r="AM83" s="49">
        <f t="shared" si="39"/>
        <v>0</v>
      </c>
      <c r="AN83" s="50">
        <f t="shared" si="64"/>
        <v>0</v>
      </c>
      <c r="AO83" s="184">
        <v>30</v>
      </c>
      <c r="AP83" s="49">
        <f t="shared" si="41"/>
        <v>0</v>
      </c>
      <c r="AQ83" s="50">
        <f t="shared" si="42"/>
        <v>0</v>
      </c>
      <c r="AR83" s="184"/>
      <c r="AS83" s="49">
        <f t="shared" si="43"/>
        <v>0</v>
      </c>
      <c r="AT83" s="50">
        <f t="shared" si="44"/>
        <v>0</v>
      </c>
      <c r="AU83" s="184"/>
      <c r="AV83" s="49">
        <f t="shared" si="45"/>
        <v>0</v>
      </c>
      <c r="AW83" s="50">
        <f t="shared" si="46"/>
        <v>0</v>
      </c>
      <c r="AX83" s="184">
        <v>30</v>
      </c>
      <c r="AY83" s="49">
        <f t="shared" si="47"/>
        <v>0</v>
      </c>
      <c r="AZ83" s="50">
        <f t="shared" si="48"/>
        <v>0</v>
      </c>
      <c r="BA83" s="184"/>
      <c r="BB83" s="49">
        <f t="shared" si="49"/>
        <v>0</v>
      </c>
      <c r="BC83" s="50">
        <f t="shared" si="50"/>
        <v>0</v>
      </c>
      <c r="BD83" s="51">
        <f t="shared" si="51"/>
        <v>0</v>
      </c>
    </row>
    <row r="84" spans="1:56">
      <c r="A84" s="32"/>
      <c r="B84" s="279" t="s">
        <v>301</v>
      </c>
      <c r="C84" s="286" t="s">
        <v>248</v>
      </c>
      <c r="D84" s="281" t="s">
        <v>275</v>
      </c>
      <c r="E84" s="294" t="s">
        <v>399</v>
      </c>
      <c r="F84" s="36">
        <v>30</v>
      </c>
      <c r="G84" s="72"/>
      <c r="H84" s="71" t="s">
        <v>90</v>
      </c>
      <c r="I84" s="73">
        <f>IF(H84=Tablas!$B$5,Tablas!$C$5,VLOOKUP(H84,Tablas!$B$5:$D$40,2,FALSE))</f>
        <v>19</v>
      </c>
      <c r="J84" s="70">
        <f>IF(I84=0,"",VLOOKUP(I84,Tablas!$C$5:$D$40,2,FALSE))</f>
        <v>21.72583333333333</v>
      </c>
      <c r="K84" s="37" t="str">
        <f t="shared" si="33"/>
        <v>0</v>
      </c>
      <c r="L84" s="38">
        <f t="shared" si="65"/>
        <v>0</v>
      </c>
      <c r="M84" s="38">
        <f t="shared" si="66"/>
        <v>0</v>
      </c>
      <c r="N84" s="38">
        <f t="shared" si="67"/>
        <v>0</v>
      </c>
      <c r="O84" s="38">
        <f t="shared" si="68"/>
        <v>0</v>
      </c>
      <c r="P84" s="38">
        <f t="shared" si="69"/>
        <v>0</v>
      </c>
      <c r="Q84" s="39">
        <v>1</v>
      </c>
      <c r="R84" s="40">
        <f t="shared" si="70"/>
        <v>0</v>
      </c>
      <c r="S84" s="39">
        <v>1</v>
      </c>
      <c r="T84" s="41">
        <f t="shared" si="71"/>
        <v>0</v>
      </c>
      <c r="U84" s="42">
        <f t="shared" si="76"/>
        <v>0</v>
      </c>
      <c r="V84" s="43">
        <f t="shared" si="35"/>
        <v>0</v>
      </c>
      <c r="W84" s="190">
        <v>11.75</v>
      </c>
      <c r="X84" s="44">
        <f t="shared" si="36"/>
        <v>0</v>
      </c>
      <c r="Y84" s="45">
        <f t="shared" si="72"/>
        <v>5</v>
      </c>
      <c r="Z84" s="46" t="s">
        <v>0</v>
      </c>
      <c r="AA84" s="39">
        <v>1</v>
      </c>
      <c r="AB84" s="47">
        <f t="shared" si="73"/>
        <v>0</v>
      </c>
      <c r="AC84" s="39">
        <v>1</v>
      </c>
      <c r="AD84" s="47">
        <f t="shared" si="74"/>
        <v>0</v>
      </c>
      <c r="AE84" s="39">
        <v>1</v>
      </c>
      <c r="AF84" s="47">
        <f t="shared" si="75"/>
        <v>0</v>
      </c>
      <c r="AG84" s="184"/>
      <c r="AH84" s="282">
        <f t="shared" si="32"/>
        <v>12</v>
      </c>
      <c r="AI84" s="49">
        <f t="shared" si="37"/>
        <v>0</v>
      </c>
      <c r="AJ84" s="50">
        <f t="shared" si="63"/>
        <v>0</v>
      </c>
      <c r="AK84" s="184"/>
      <c r="AL84" s="191">
        <f t="shared" si="18"/>
        <v>4</v>
      </c>
      <c r="AM84" s="49">
        <f t="shared" si="39"/>
        <v>0</v>
      </c>
      <c r="AN84" s="50">
        <f t="shared" si="64"/>
        <v>0</v>
      </c>
      <c r="AO84" s="184">
        <v>30</v>
      </c>
      <c r="AP84" s="49">
        <f t="shared" si="41"/>
        <v>0</v>
      </c>
      <c r="AQ84" s="50">
        <f t="shared" si="42"/>
        <v>0</v>
      </c>
      <c r="AR84" s="184"/>
      <c r="AS84" s="49">
        <f t="shared" si="43"/>
        <v>0</v>
      </c>
      <c r="AT84" s="50">
        <f t="shared" si="44"/>
        <v>0</v>
      </c>
      <c r="AU84" s="184"/>
      <c r="AV84" s="49">
        <f t="shared" si="45"/>
        <v>0</v>
      </c>
      <c r="AW84" s="50">
        <f t="shared" si="46"/>
        <v>0</v>
      </c>
      <c r="AX84" s="184">
        <v>30</v>
      </c>
      <c r="AY84" s="49">
        <f t="shared" si="47"/>
        <v>0</v>
      </c>
      <c r="AZ84" s="50">
        <f t="shared" si="48"/>
        <v>0</v>
      </c>
      <c r="BA84" s="184"/>
      <c r="BB84" s="49">
        <f t="shared" si="49"/>
        <v>0</v>
      </c>
      <c r="BC84" s="50">
        <f t="shared" si="50"/>
        <v>0</v>
      </c>
      <c r="BD84" s="51">
        <f t="shared" si="51"/>
        <v>0</v>
      </c>
    </row>
    <row r="85" spans="1:56">
      <c r="A85" s="32"/>
      <c r="B85" s="279" t="s">
        <v>301</v>
      </c>
      <c r="C85" s="286" t="s">
        <v>248</v>
      </c>
      <c r="D85" s="281" t="s">
        <v>276</v>
      </c>
      <c r="E85" s="294" t="s">
        <v>399</v>
      </c>
      <c r="F85" s="36">
        <v>30</v>
      </c>
      <c r="G85" s="72"/>
      <c r="H85" s="71" t="s">
        <v>90</v>
      </c>
      <c r="I85" s="73">
        <f>IF(H85=Tablas!$B$5,Tablas!$C$5,VLOOKUP(H85,Tablas!$B$5:$D$40,2,FALSE))</f>
        <v>19</v>
      </c>
      <c r="J85" s="70">
        <f>IF(I85=0,"",VLOOKUP(I85,Tablas!$C$5:$D$40,2,FALSE))</f>
        <v>21.72583333333333</v>
      </c>
      <c r="K85" s="37" t="str">
        <f t="shared" si="33"/>
        <v>0</v>
      </c>
      <c r="L85" s="38">
        <f t="shared" si="65"/>
        <v>0</v>
      </c>
      <c r="M85" s="38">
        <f t="shared" si="66"/>
        <v>0</v>
      </c>
      <c r="N85" s="38">
        <f t="shared" si="67"/>
        <v>0</v>
      </c>
      <c r="O85" s="38">
        <f t="shared" si="68"/>
        <v>0</v>
      </c>
      <c r="P85" s="38">
        <f t="shared" si="69"/>
        <v>0</v>
      </c>
      <c r="Q85" s="39">
        <v>1</v>
      </c>
      <c r="R85" s="40">
        <f t="shared" si="70"/>
        <v>0</v>
      </c>
      <c r="S85" s="39">
        <v>1</v>
      </c>
      <c r="T85" s="41">
        <f t="shared" si="71"/>
        <v>0</v>
      </c>
      <c r="U85" s="42">
        <f t="shared" si="76"/>
        <v>0</v>
      </c>
      <c r="V85" s="43">
        <f t="shared" si="35"/>
        <v>0</v>
      </c>
      <c r="W85" s="190">
        <v>11.75</v>
      </c>
      <c r="X85" s="44">
        <f t="shared" si="36"/>
        <v>0</v>
      </c>
      <c r="Y85" s="45">
        <f t="shared" si="72"/>
        <v>5</v>
      </c>
      <c r="Z85" s="46" t="s">
        <v>0</v>
      </c>
      <c r="AA85" s="39">
        <v>1</v>
      </c>
      <c r="AB85" s="47">
        <f t="shared" si="73"/>
        <v>0</v>
      </c>
      <c r="AC85" s="39">
        <v>1</v>
      </c>
      <c r="AD85" s="47">
        <f t="shared" si="74"/>
        <v>0</v>
      </c>
      <c r="AE85" s="39">
        <v>1</v>
      </c>
      <c r="AF85" s="47">
        <f t="shared" si="75"/>
        <v>0</v>
      </c>
      <c r="AG85" s="184"/>
      <c r="AH85" s="282">
        <f t="shared" si="32"/>
        <v>12</v>
      </c>
      <c r="AI85" s="49">
        <f t="shared" si="37"/>
        <v>0</v>
      </c>
      <c r="AJ85" s="50">
        <f t="shared" si="63"/>
        <v>0</v>
      </c>
      <c r="AK85" s="184"/>
      <c r="AL85" s="191">
        <f t="shared" si="18"/>
        <v>4</v>
      </c>
      <c r="AM85" s="49">
        <f t="shared" si="39"/>
        <v>0</v>
      </c>
      <c r="AN85" s="50">
        <f t="shared" si="64"/>
        <v>0</v>
      </c>
      <c r="AO85" s="184">
        <v>30</v>
      </c>
      <c r="AP85" s="49">
        <f t="shared" si="41"/>
        <v>0</v>
      </c>
      <c r="AQ85" s="50">
        <f t="shared" si="42"/>
        <v>0</v>
      </c>
      <c r="AR85" s="184"/>
      <c r="AS85" s="49">
        <f t="shared" si="43"/>
        <v>0</v>
      </c>
      <c r="AT85" s="50">
        <f t="shared" si="44"/>
        <v>0</v>
      </c>
      <c r="AU85" s="184"/>
      <c r="AV85" s="49">
        <f t="shared" si="45"/>
        <v>0</v>
      </c>
      <c r="AW85" s="50">
        <f t="shared" si="46"/>
        <v>0</v>
      </c>
      <c r="AX85" s="184">
        <v>30</v>
      </c>
      <c r="AY85" s="49">
        <f t="shared" si="47"/>
        <v>0</v>
      </c>
      <c r="AZ85" s="50">
        <f t="shared" si="48"/>
        <v>0</v>
      </c>
      <c r="BA85" s="184"/>
      <c r="BB85" s="49">
        <f t="shared" si="49"/>
        <v>0</v>
      </c>
      <c r="BC85" s="50">
        <f t="shared" si="50"/>
        <v>0</v>
      </c>
      <c r="BD85" s="51">
        <f t="shared" si="51"/>
        <v>0</v>
      </c>
    </row>
    <row r="86" spans="1:56">
      <c r="A86" s="32"/>
      <c r="B86" s="279" t="s">
        <v>301</v>
      </c>
      <c r="C86" s="286" t="s">
        <v>248</v>
      </c>
      <c r="D86" s="281" t="s">
        <v>277</v>
      </c>
      <c r="E86" s="294" t="s">
        <v>399</v>
      </c>
      <c r="F86" s="36">
        <v>4</v>
      </c>
      <c r="G86" s="72"/>
      <c r="H86" s="71" t="s">
        <v>90</v>
      </c>
      <c r="I86" s="73">
        <f>IF(H86=Tablas!$B$5,Tablas!$C$5,VLOOKUP(H86,Tablas!$B$5:$D$40,2,FALSE))</f>
        <v>19</v>
      </c>
      <c r="J86" s="70">
        <f>IF(I86=0,"",VLOOKUP(I86,Tablas!$C$5:$D$40,2,FALSE))</f>
        <v>21.72583333333333</v>
      </c>
      <c r="K86" s="37" t="str">
        <f t="shared" si="33"/>
        <v>0</v>
      </c>
      <c r="L86" s="38">
        <f t="shared" si="65"/>
        <v>0</v>
      </c>
      <c r="M86" s="38">
        <f t="shared" si="66"/>
        <v>0</v>
      </c>
      <c r="N86" s="38">
        <f t="shared" si="67"/>
        <v>0</v>
      </c>
      <c r="O86" s="38">
        <f t="shared" si="68"/>
        <v>0</v>
      </c>
      <c r="P86" s="38">
        <f t="shared" si="69"/>
        <v>0</v>
      </c>
      <c r="Q86" s="39">
        <v>1</v>
      </c>
      <c r="R86" s="40">
        <f t="shared" si="70"/>
        <v>0</v>
      </c>
      <c r="S86" s="39">
        <v>1</v>
      </c>
      <c r="T86" s="41">
        <f t="shared" si="71"/>
        <v>0</v>
      </c>
      <c r="U86" s="42">
        <f t="shared" si="76"/>
        <v>0</v>
      </c>
      <c r="V86" s="43">
        <f t="shared" si="35"/>
        <v>0</v>
      </c>
      <c r="W86" s="190">
        <v>11.75</v>
      </c>
      <c r="X86" s="44">
        <f t="shared" si="36"/>
        <v>0</v>
      </c>
      <c r="Y86" s="45">
        <f t="shared" si="72"/>
        <v>5</v>
      </c>
      <c r="Z86" s="46" t="s">
        <v>0</v>
      </c>
      <c r="AA86" s="39">
        <v>1</v>
      </c>
      <c r="AB86" s="47">
        <f t="shared" si="73"/>
        <v>0</v>
      </c>
      <c r="AC86" s="39">
        <v>1</v>
      </c>
      <c r="AD86" s="47">
        <f t="shared" si="74"/>
        <v>0</v>
      </c>
      <c r="AE86" s="39">
        <v>1</v>
      </c>
      <c r="AF86" s="47">
        <f t="shared" si="75"/>
        <v>0</v>
      </c>
      <c r="AG86" s="184"/>
      <c r="AH86" s="282">
        <f t="shared" si="32"/>
        <v>12</v>
      </c>
      <c r="AI86" s="49">
        <f t="shared" si="37"/>
        <v>0</v>
      </c>
      <c r="AJ86" s="50">
        <f t="shared" si="63"/>
        <v>0</v>
      </c>
      <c r="AK86" s="184"/>
      <c r="AL86" s="191">
        <f t="shared" si="18"/>
        <v>4</v>
      </c>
      <c r="AM86" s="49">
        <f t="shared" si="39"/>
        <v>0</v>
      </c>
      <c r="AN86" s="50">
        <f t="shared" si="64"/>
        <v>0</v>
      </c>
      <c r="AO86" s="184">
        <v>4</v>
      </c>
      <c r="AP86" s="49">
        <f t="shared" si="41"/>
        <v>0</v>
      </c>
      <c r="AQ86" s="50">
        <f t="shared" si="42"/>
        <v>0</v>
      </c>
      <c r="AR86" s="184"/>
      <c r="AS86" s="49">
        <f t="shared" si="43"/>
        <v>0</v>
      </c>
      <c r="AT86" s="50">
        <f t="shared" si="44"/>
        <v>0</v>
      </c>
      <c r="AU86" s="184"/>
      <c r="AV86" s="49">
        <f t="shared" si="45"/>
        <v>0</v>
      </c>
      <c r="AW86" s="50">
        <f t="shared" si="46"/>
        <v>0</v>
      </c>
      <c r="AX86" s="184">
        <v>4</v>
      </c>
      <c r="AY86" s="49">
        <f t="shared" si="47"/>
        <v>0</v>
      </c>
      <c r="AZ86" s="50">
        <f t="shared" si="48"/>
        <v>0</v>
      </c>
      <c r="BA86" s="184"/>
      <c r="BB86" s="49">
        <f t="shared" si="49"/>
        <v>0</v>
      </c>
      <c r="BC86" s="50">
        <f t="shared" si="50"/>
        <v>0</v>
      </c>
      <c r="BD86" s="51">
        <f t="shared" si="51"/>
        <v>0</v>
      </c>
    </row>
    <row r="87" spans="1:56">
      <c r="A87" s="32"/>
      <c r="B87" s="279" t="s">
        <v>301</v>
      </c>
      <c r="C87" s="286" t="s">
        <v>249</v>
      </c>
      <c r="D87" s="281" t="s">
        <v>278</v>
      </c>
      <c r="E87" s="294" t="s">
        <v>170</v>
      </c>
      <c r="F87" s="36">
        <v>30</v>
      </c>
      <c r="G87" s="72"/>
      <c r="H87" s="71" t="s">
        <v>120</v>
      </c>
      <c r="I87" s="73">
        <f>IF(H87=Tablas!$B$5,Tablas!$C$5,VLOOKUP(H87,Tablas!$B$5:$D$40,2,FALSE))</f>
        <v>28</v>
      </c>
      <c r="J87" s="70">
        <f>IF(I87=0,"",VLOOKUP(I87,Tablas!$C$5:$D$40,2,FALSE))</f>
        <v>2</v>
      </c>
      <c r="K87" s="37" t="str">
        <f t="shared" si="33"/>
        <v>0</v>
      </c>
      <c r="L87" s="38">
        <f t="shared" si="65"/>
        <v>0</v>
      </c>
      <c r="M87" s="38">
        <f t="shared" si="66"/>
        <v>0</v>
      </c>
      <c r="N87" s="38">
        <f t="shared" si="67"/>
        <v>0</v>
      </c>
      <c r="O87" s="38">
        <f t="shared" si="68"/>
        <v>0</v>
      </c>
      <c r="P87" s="38">
        <f t="shared" si="69"/>
        <v>0</v>
      </c>
      <c r="Q87" s="39">
        <v>1</v>
      </c>
      <c r="R87" s="40">
        <f t="shared" si="70"/>
        <v>0</v>
      </c>
      <c r="S87" s="39">
        <v>1</v>
      </c>
      <c r="T87" s="41">
        <f t="shared" si="71"/>
        <v>0</v>
      </c>
      <c r="U87" s="42">
        <f t="shared" si="76"/>
        <v>0</v>
      </c>
      <c r="V87" s="43">
        <f t="shared" si="35"/>
        <v>0</v>
      </c>
      <c r="W87" s="190">
        <v>10</v>
      </c>
      <c r="X87" s="44">
        <f t="shared" si="36"/>
        <v>0</v>
      </c>
      <c r="Y87" s="45">
        <f t="shared" si="72"/>
        <v>0.5</v>
      </c>
      <c r="Z87" s="46" t="s">
        <v>0</v>
      </c>
      <c r="AA87" s="39">
        <v>1</v>
      </c>
      <c r="AB87" s="47">
        <f t="shared" si="73"/>
        <v>0</v>
      </c>
      <c r="AC87" s="39">
        <v>1</v>
      </c>
      <c r="AD87" s="47">
        <f t="shared" si="74"/>
        <v>0</v>
      </c>
      <c r="AE87" s="39">
        <v>1</v>
      </c>
      <c r="AF87" s="47">
        <f t="shared" si="75"/>
        <v>0</v>
      </c>
      <c r="AG87" s="184"/>
      <c r="AH87" s="282">
        <f t="shared" si="32"/>
        <v>12</v>
      </c>
      <c r="AI87" s="49">
        <f t="shared" si="37"/>
        <v>0</v>
      </c>
      <c r="AJ87" s="50">
        <f t="shared" si="63"/>
        <v>0</v>
      </c>
      <c r="AK87" s="184"/>
      <c r="AL87" s="191">
        <f t="shared" si="18"/>
        <v>4</v>
      </c>
      <c r="AM87" s="49">
        <f t="shared" si="39"/>
        <v>0</v>
      </c>
      <c r="AN87" s="50">
        <f t="shared" si="64"/>
        <v>0</v>
      </c>
      <c r="AO87" s="184">
        <v>30</v>
      </c>
      <c r="AP87" s="49">
        <f t="shared" si="41"/>
        <v>0</v>
      </c>
      <c r="AQ87" s="50">
        <f t="shared" si="42"/>
        <v>0</v>
      </c>
      <c r="AR87" s="184"/>
      <c r="AS87" s="49">
        <f t="shared" si="43"/>
        <v>0</v>
      </c>
      <c r="AT87" s="50">
        <f t="shared" si="44"/>
        <v>0</v>
      </c>
      <c r="AU87" s="184"/>
      <c r="AV87" s="49">
        <f t="shared" si="45"/>
        <v>0</v>
      </c>
      <c r="AW87" s="50">
        <f t="shared" si="46"/>
        <v>0</v>
      </c>
      <c r="AX87" s="184">
        <v>30</v>
      </c>
      <c r="AY87" s="49">
        <f t="shared" si="47"/>
        <v>0</v>
      </c>
      <c r="AZ87" s="50">
        <f t="shared" si="48"/>
        <v>0</v>
      </c>
      <c r="BA87" s="184"/>
      <c r="BB87" s="49">
        <f t="shared" si="49"/>
        <v>0</v>
      </c>
      <c r="BC87" s="50">
        <f t="shared" si="50"/>
        <v>0</v>
      </c>
      <c r="BD87" s="51">
        <f t="shared" si="51"/>
        <v>0</v>
      </c>
    </row>
    <row r="88" spans="1:56">
      <c r="A88" s="32"/>
      <c r="B88" s="279" t="s">
        <v>301</v>
      </c>
      <c r="C88" s="286" t="s">
        <v>249</v>
      </c>
      <c r="D88" s="281" t="s">
        <v>279</v>
      </c>
      <c r="E88" s="294" t="s">
        <v>170</v>
      </c>
      <c r="F88" s="36">
        <v>30</v>
      </c>
      <c r="G88" s="72"/>
      <c r="H88" s="71" t="s">
        <v>120</v>
      </c>
      <c r="I88" s="73">
        <f>IF(H88=Tablas!$B$5,Tablas!$C$5,VLOOKUP(H88,Tablas!$B$5:$D$40,2,FALSE))</f>
        <v>28</v>
      </c>
      <c r="J88" s="70">
        <f>IF(I88=0,"",VLOOKUP(I88,Tablas!$C$5:$D$40,2,FALSE))</f>
        <v>2</v>
      </c>
      <c r="K88" s="37" t="str">
        <f t="shared" si="33"/>
        <v>0</v>
      </c>
      <c r="L88" s="38">
        <f t="shared" si="65"/>
        <v>0</v>
      </c>
      <c r="M88" s="38">
        <f t="shared" si="66"/>
        <v>0</v>
      </c>
      <c r="N88" s="38">
        <f t="shared" si="67"/>
        <v>0</v>
      </c>
      <c r="O88" s="38">
        <f t="shared" si="68"/>
        <v>0</v>
      </c>
      <c r="P88" s="38">
        <f t="shared" si="69"/>
        <v>0</v>
      </c>
      <c r="Q88" s="39">
        <v>1</v>
      </c>
      <c r="R88" s="40">
        <f t="shared" si="70"/>
        <v>0</v>
      </c>
      <c r="S88" s="39">
        <v>1</v>
      </c>
      <c r="T88" s="41">
        <f t="shared" si="71"/>
        <v>0</v>
      </c>
      <c r="U88" s="42">
        <f t="shared" si="76"/>
        <v>0</v>
      </c>
      <c r="V88" s="43">
        <f t="shared" si="35"/>
        <v>0</v>
      </c>
      <c r="W88" s="190">
        <v>10</v>
      </c>
      <c r="X88" s="44">
        <f t="shared" si="36"/>
        <v>0</v>
      </c>
      <c r="Y88" s="45">
        <f t="shared" si="72"/>
        <v>0.5</v>
      </c>
      <c r="Z88" s="46" t="s">
        <v>0</v>
      </c>
      <c r="AA88" s="39">
        <v>1</v>
      </c>
      <c r="AB88" s="47">
        <f t="shared" si="73"/>
        <v>0</v>
      </c>
      <c r="AC88" s="39">
        <v>1</v>
      </c>
      <c r="AD88" s="47">
        <f t="shared" si="74"/>
        <v>0</v>
      </c>
      <c r="AE88" s="39">
        <v>1</v>
      </c>
      <c r="AF88" s="47">
        <f t="shared" si="75"/>
        <v>0</v>
      </c>
      <c r="AG88" s="184"/>
      <c r="AH88" s="282">
        <f t="shared" si="32"/>
        <v>12</v>
      </c>
      <c r="AI88" s="49">
        <f t="shared" si="37"/>
        <v>0</v>
      </c>
      <c r="AJ88" s="50">
        <f t="shared" si="63"/>
        <v>0</v>
      </c>
      <c r="AK88" s="184"/>
      <c r="AL88" s="191">
        <f t="shared" si="18"/>
        <v>4</v>
      </c>
      <c r="AM88" s="49">
        <f t="shared" si="39"/>
        <v>0</v>
      </c>
      <c r="AN88" s="50">
        <f t="shared" si="64"/>
        <v>0</v>
      </c>
      <c r="AO88" s="184">
        <v>30</v>
      </c>
      <c r="AP88" s="49">
        <f t="shared" si="41"/>
        <v>0</v>
      </c>
      <c r="AQ88" s="50">
        <f t="shared" si="42"/>
        <v>0</v>
      </c>
      <c r="AR88" s="184"/>
      <c r="AS88" s="49">
        <f t="shared" si="43"/>
        <v>0</v>
      </c>
      <c r="AT88" s="50">
        <f t="shared" si="44"/>
        <v>0</v>
      </c>
      <c r="AU88" s="184"/>
      <c r="AV88" s="49">
        <f t="shared" si="45"/>
        <v>0</v>
      </c>
      <c r="AW88" s="50">
        <f t="shared" si="46"/>
        <v>0</v>
      </c>
      <c r="AX88" s="184">
        <v>30</v>
      </c>
      <c r="AY88" s="49">
        <f t="shared" si="47"/>
        <v>0</v>
      </c>
      <c r="AZ88" s="50">
        <f t="shared" si="48"/>
        <v>0</v>
      </c>
      <c r="BA88" s="184"/>
      <c r="BB88" s="49">
        <f t="shared" si="49"/>
        <v>0</v>
      </c>
      <c r="BC88" s="50">
        <f t="shared" si="50"/>
        <v>0</v>
      </c>
      <c r="BD88" s="51">
        <f t="shared" si="51"/>
        <v>0</v>
      </c>
    </row>
    <row r="89" spans="1:56">
      <c r="A89" s="32"/>
      <c r="B89" s="279" t="s">
        <v>301</v>
      </c>
      <c r="C89" s="286" t="s">
        <v>249</v>
      </c>
      <c r="D89" s="281" t="s">
        <v>280</v>
      </c>
      <c r="E89" s="294" t="s">
        <v>170</v>
      </c>
      <c r="F89" s="36">
        <v>30</v>
      </c>
      <c r="G89" s="72"/>
      <c r="H89" s="71" t="s">
        <v>120</v>
      </c>
      <c r="I89" s="73">
        <f>IF(H89=Tablas!$B$5,Tablas!$C$5,VLOOKUP(H89,Tablas!$B$5:$D$40,2,FALSE))</f>
        <v>28</v>
      </c>
      <c r="J89" s="70">
        <f>IF(I89=0,"",VLOOKUP(I89,Tablas!$C$5:$D$40,2,FALSE))</f>
        <v>2</v>
      </c>
      <c r="K89" s="37" t="str">
        <f t="shared" si="33"/>
        <v>0</v>
      </c>
      <c r="L89" s="38">
        <f t="shared" si="65"/>
        <v>0</v>
      </c>
      <c r="M89" s="38">
        <f t="shared" si="66"/>
        <v>0</v>
      </c>
      <c r="N89" s="38">
        <f t="shared" si="67"/>
        <v>0</v>
      </c>
      <c r="O89" s="38">
        <f t="shared" si="68"/>
        <v>0</v>
      </c>
      <c r="P89" s="38">
        <f t="shared" si="69"/>
        <v>0</v>
      </c>
      <c r="Q89" s="39">
        <v>1</v>
      </c>
      <c r="R89" s="40">
        <f t="shared" si="70"/>
        <v>0</v>
      </c>
      <c r="S89" s="39">
        <v>1</v>
      </c>
      <c r="T89" s="41">
        <f t="shared" si="71"/>
        <v>0</v>
      </c>
      <c r="U89" s="42">
        <f t="shared" si="76"/>
        <v>0</v>
      </c>
      <c r="V89" s="43">
        <f t="shared" si="35"/>
        <v>0</v>
      </c>
      <c r="W89" s="190">
        <v>10</v>
      </c>
      <c r="X89" s="44">
        <f t="shared" si="36"/>
        <v>0</v>
      </c>
      <c r="Y89" s="45">
        <f t="shared" si="72"/>
        <v>0.5</v>
      </c>
      <c r="Z89" s="46" t="s">
        <v>0</v>
      </c>
      <c r="AA89" s="39">
        <v>1</v>
      </c>
      <c r="AB89" s="47">
        <f t="shared" si="73"/>
        <v>0</v>
      </c>
      <c r="AC89" s="39">
        <v>1</v>
      </c>
      <c r="AD89" s="47">
        <f t="shared" si="74"/>
        <v>0</v>
      </c>
      <c r="AE89" s="39">
        <v>1</v>
      </c>
      <c r="AF89" s="47">
        <f t="shared" si="75"/>
        <v>0</v>
      </c>
      <c r="AG89" s="184"/>
      <c r="AH89" s="282">
        <f t="shared" si="32"/>
        <v>12</v>
      </c>
      <c r="AI89" s="49">
        <f t="shared" si="37"/>
        <v>0</v>
      </c>
      <c r="AJ89" s="50">
        <f t="shared" si="63"/>
        <v>0</v>
      </c>
      <c r="AK89" s="184"/>
      <c r="AL89" s="191">
        <f t="shared" si="18"/>
        <v>4</v>
      </c>
      <c r="AM89" s="49">
        <f t="shared" si="39"/>
        <v>0</v>
      </c>
      <c r="AN89" s="50">
        <f t="shared" si="64"/>
        <v>0</v>
      </c>
      <c r="AO89" s="184">
        <v>30</v>
      </c>
      <c r="AP89" s="49">
        <f t="shared" si="41"/>
        <v>0</v>
      </c>
      <c r="AQ89" s="50">
        <f t="shared" si="42"/>
        <v>0</v>
      </c>
      <c r="AR89" s="184"/>
      <c r="AS89" s="49">
        <f t="shared" si="43"/>
        <v>0</v>
      </c>
      <c r="AT89" s="50">
        <f t="shared" si="44"/>
        <v>0</v>
      </c>
      <c r="AU89" s="184"/>
      <c r="AV89" s="49">
        <f t="shared" si="45"/>
        <v>0</v>
      </c>
      <c r="AW89" s="50">
        <f t="shared" si="46"/>
        <v>0</v>
      </c>
      <c r="AX89" s="184">
        <v>30</v>
      </c>
      <c r="AY89" s="49">
        <f t="shared" si="47"/>
        <v>0</v>
      </c>
      <c r="AZ89" s="50">
        <f t="shared" si="48"/>
        <v>0</v>
      </c>
      <c r="BA89" s="184"/>
      <c r="BB89" s="49">
        <f t="shared" si="49"/>
        <v>0</v>
      </c>
      <c r="BC89" s="50">
        <f t="shared" si="50"/>
        <v>0</v>
      </c>
      <c r="BD89" s="51">
        <f t="shared" si="51"/>
        <v>0</v>
      </c>
    </row>
    <row r="90" spans="1:56">
      <c r="A90" s="32"/>
      <c r="B90" s="279" t="s">
        <v>301</v>
      </c>
      <c r="C90" s="286" t="s">
        <v>249</v>
      </c>
      <c r="D90" s="281" t="s">
        <v>281</v>
      </c>
      <c r="E90" s="294" t="s">
        <v>170</v>
      </c>
      <c r="F90" s="36">
        <v>30</v>
      </c>
      <c r="G90" s="72"/>
      <c r="H90" s="71" t="s">
        <v>120</v>
      </c>
      <c r="I90" s="73">
        <f>IF(H90=Tablas!$B$5,Tablas!$C$5,VLOOKUP(H90,Tablas!$B$5:$D$40,2,FALSE))</f>
        <v>28</v>
      </c>
      <c r="J90" s="70">
        <f>IF(I90=0,"",VLOOKUP(I90,Tablas!$C$5:$D$40,2,FALSE))</f>
        <v>2</v>
      </c>
      <c r="K90" s="37" t="str">
        <f t="shared" si="33"/>
        <v>0</v>
      </c>
      <c r="L90" s="38">
        <f t="shared" si="65"/>
        <v>0</v>
      </c>
      <c r="M90" s="38">
        <f t="shared" si="66"/>
        <v>0</v>
      </c>
      <c r="N90" s="38">
        <f t="shared" si="67"/>
        <v>0</v>
      </c>
      <c r="O90" s="38">
        <f t="shared" si="68"/>
        <v>0</v>
      </c>
      <c r="P90" s="38">
        <f t="shared" si="69"/>
        <v>0</v>
      </c>
      <c r="Q90" s="39">
        <v>1</v>
      </c>
      <c r="R90" s="40">
        <f t="shared" si="70"/>
        <v>0</v>
      </c>
      <c r="S90" s="39">
        <v>1</v>
      </c>
      <c r="T90" s="41">
        <f t="shared" si="71"/>
        <v>0</v>
      </c>
      <c r="U90" s="42">
        <f t="shared" si="76"/>
        <v>0</v>
      </c>
      <c r="V90" s="43">
        <f t="shared" si="35"/>
        <v>0</v>
      </c>
      <c r="W90" s="190">
        <v>10</v>
      </c>
      <c r="X90" s="44">
        <f t="shared" si="36"/>
        <v>0</v>
      </c>
      <c r="Y90" s="45">
        <f t="shared" si="72"/>
        <v>0.5</v>
      </c>
      <c r="Z90" s="46" t="s">
        <v>0</v>
      </c>
      <c r="AA90" s="39">
        <v>1</v>
      </c>
      <c r="AB90" s="47">
        <f t="shared" si="73"/>
        <v>0</v>
      </c>
      <c r="AC90" s="39">
        <v>1</v>
      </c>
      <c r="AD90" s="47">
        <f t="shared" si="74"/>
        <v>0</v>
      </c>
      <c r="AE90" s="39">
        <v>1</v>
      </c>
      <c r="AF90" s="47">
        <f t="shared" si="75"/>
        <v>0</v>
      </c>
      <c r="AG90" s="184"/>
      <c r="AH90" s="282">
        <f t="shared" si="32"/>
        <v>12</v>
      </c>
      <c r="AI90" s="49">
        <f t="shared" si="37"/>
        <v>0</v>
      </c>
      <c r="AJ90" s="50">
        <f t="shared" si="63"/>
        <v>0</v>
      </c>
      <c r="AK90" s="184"/>
      <c r="AL90" s="191">
        <f t="shared" si="18"/>
        <v>4</v>
      </c>
      <c r="AM90" s="49">
        <f t="shared" si="39"/>
        <v>0</v>
      </c>
      <c r="AN90" s="50">
        <f t="shared" si="64"/>
        <v>0</v>
      </c>
      <c r="AO90" s="184">
        <v>30</v>
      </c>
      <c r="AP90" s="49">
        <f t="shared" si="41"/>
        <v>0</v>
      </c>
      <c r="AQ90" s="50">
        <f t="shared" si="42"/>
        <v>0</v>
      </c>
      <c r="AR90" s="184"/>
      <c r="AS90" s="49">
        <f t="shared" si="43"/>
        <v>0</v>
      </c>
      <c r="AT90" s="50">
        <f t="shared" si="44"/>
        <v>0</v>
      </c>
      <c r="AU90" s="184"/>
      <c r="AV90" s="49">
        <f t="shared" si="45"/>
        <v>0</v>
      </c>
      <c r="AW90" s="50">
        <f t="shared" si="46"/>
        <v>0</v>
      </c>
      <c r="AX90" s="184">
        <v>30</v>
      </c>
      <c r="AY90" s="49">
        <f t="shared" si="47"/>
        <v>0</v>
      </c>
      <c r="AZ90" s="50">
        <f t="shared" si="48"/>
        <v>0</v>
      </c>
      <c r="BA90" s="184"/>
      <c r="BB90" s="49">
        <f t="shared" si="49"/>
        <v>0</v>
      </c>
      <c r="BC90" s="50">
        <f t="shared" si="50"/>
        <v>0</v>
      </c>
      <c r="BD90" s="51">
        <f t="shared" si="51"/>
        <v>0</v>
      </c>
    </row>
    <row r="91" spans="1:56">
      <c r="A91" s="32"/>
      <c r="B91" s="279" t="s">
        <v>301</v>
      </c>
      <c r="C91" s="286" t="s">
        <v>249</v>
      </c>
      <c r="D91" s="281" t="s">
        <v>282</v>
      </c>
      <c r="E91" s="294" t="s">
        <v>170</v>
      </c>
      <c r="F91" s="36">
        <v>30</v>
      </c>
      <c r="G91" s="72"/>
      <c r="H91" s="71" t="s">
        <v>91</v>
      </c>
      <c r="I91" s="73">
        <f>IF(H91=Tablas!$B$5,Tablas!$C$5,VLOOKUP(H91,Tablas!$B$5:$D$40,2,FALSE))</f>
        <v>26</v>
      </c>
      <c r="J91" s="70">
        <f>IF(I91=0,"",VLOOKUP(I91,Tablas!$C$5:$D$40,2,FALSE))</f>
        <v>4.3452380952380958</v>
      </c>
      <c r="K91" s="37" t="str">
        <f t="shared" si="33"/>
        <v>0</v>
      </c>
      <c r="L91" s="38">
        <f t="shared" si="65"/>
        <v>0</v>
      </c>
      <c r="M91" s="38">
        <f t="shared" si="66"/>
        <v>0</v>
      </c>
      <c r="N91" s="38">
        <f t="shared" si="67"/>
        <v>0</v>
      </c>
      <c r="O91" s="38">
        <f t="shared" si="68"/>
        <v>0</v>
      </c>
      <c r="P91" s="38">
        <f t="shared" si="69"/>
        <v>0</v>
      </c>
      <c r="Q91" s="39">
        <v>1</v>
      </c>
      <c r="R91" s="40">
        <f t="shared" si="70"/>
        <v>0</v>
      </c>
      <c r="S91" s="39">
        <v>1</v>
      </c>
      <c r="T91" s="41">
        <f t="shared" si="71"/>
        <v>0</v>
      </c>
      <c r="U91" s="42">
        <f t="shared" si="76"/>
        <v>0</v>
      </c>
      <c r="V91" s="43">
        <f t="shared" si="35"/>
        <v>0</v>
      </c>
      <c r="W91" s="190">
        <v>10</v>
      </c>
      <c r="X91" s="44">
        <f t="shared" si="36"/>
        <v>0</v>
      </c>
      <c r="Y91" s="45">
        <f t="shared" si="72"/>
        <v>1</v>
      </c>
      <c r="Z91" s="46" t="s">
        <v>78</v>
      </c>
      <c r="AA91" s="39">
        <v>1</v>
      </c>
      <c r="AB91" s="47">
        <f t="shared" si="73"/>
        <v>0</v>
      </c>
      <c r="AC91" s="39">
        <v>1</v>
      </c>
      <c r="AD91" s="47">
        <f t="shared" si="74"/>
        <v>0</v>
      </c>
      <c r="AE91" s="39">
        <v>1</v>
      </c>
      <c r="AF91" s="47">
        <f t="shared" si="75"/>
        <v>0</v>
      </c>
      <c r="AG91" s="184"/>
      <c r="AH91" s="282">
        <f t="shared" si="32"/>
        <v>12</v>
      </c>
      <c r="AI91" s="49">
        <f t="shared" si="37"/>
        <v>0</v>
      </c>
      <c r="AJ91" s="50">
        <f t="shared" si="63"/>
        <v>0</v>
      </c>
      <c r="AK91" s="184"/>
      <c r="AL91" s="191">
        <f t="shared" si="18"/>
        <v>4</v>
      </c>
      <c r="AM91" s="49">
        <f t="shared" si="39"/>
        <v>0</v>
      </c>
      <c r="AN91" s="50">
        <f t="shared" si="64"/>
        <v>0</v>
      </c>
      <c r="AO91" s="184">
        <v>30</v>
      </c>
      <c r="AP91" s="49">
        <f t="shared" si="41"/>
        <v>0</v>
      </c>
      <c r="AQ91" s="50">
        <f t="shared" si="42"/>
        <v>0</v>
      </c>
      <c r="AR91" s="184"/>
      <c r="AS91" s="49">
        <f t="shared" si="43"/>
        <v>0</v>
      </c>
      <c r="AT91" s="50">
        <f t="shared" si="44"/>
        <v>0</v>
      </c>
      <c r="AU91" s="184"/>
      <c r="AV91" s="49">
        <f t="shared" si="45"/>
        <v>0</v>
      </c>
      <c r="AW91" s="50">
        <f t="shared" si="46"/>
        <v>0</v>
      </c>
      <c r="AX91" s="184">
        <v>30</v>
      </c>
      <c r="AY91" s="49">
        <f t="shared" si="47"/>
        <v>0</v>
      </c>
      <c r="AZ91" s="50">
        <f t="shared" si="48"/>
        <v>0</v>
      </c>
      <c r="BA91" s="184"/>
      <c r="BB91" s="49">
        <f t="shared" si="49"/>
        <v>0</v>
      </c>
      <c r="BC91" s="50">
        <f t="shared" si="50"/>
        <v>0</v>
      </c>
      <c r="BD91" s="51">
        <f t="shared" si="51"/>
        <v>0</v>
      </c>
    </row>
    <row r="92" spans="1:56">
      <c r="A92" s="32"/>
      <c r="B92" s="279" t="s">
        <v>301</v>
      </c>
      <c r="C92" s="286" t="s">
        <v>249</v>
      </c>
      <c r="D92" s="281" t="s">
        <v>153</v>
      </c>
      <c r="E92" s="294" t="s">
        <v>170</v>
      </c>
      <c r="F92" s="36">
        <v>10</v>
      </c>
      <c r="G92" s="72"/>
      <c r="H92" s="71" t="s">
        <v>90</v>
      </c>
      <c r="I92" s="73">
        <f>IF(H92=Tablas!$B$5,Tablas!$C$5,VLOOKUP(H92,Tablas!$B$5:$D$40,2,FALSE))</f>
        <v>19</v>
      </c>
      <c r="J92" s="70">
        <f>IF(I92=0,"",VLOOKUP(I92,Tablas!$C$5:$D$40,2,FALSE))</f>
        <v>21.72583333333333</v>
      </c>
      <c r="K92" s="37" t="str">
        <f t="shared" si="33"/>
        <v>0</v>
      </c>
      <c r="L92" s="38">
        <f t="shared" si="65"/>
        <v>0</v>
      </c>
      <c r="M92" s="38">
        <f t="shared" si="66"/>
        <v>0</v>
      </c>
      <c r="N92" s="38">
        <f t="shared" si="67"/>
        <v>0</v>
      </c>
      <c r="O92" s="38">
        <f t="shared" si="68"/>
        <v>0</v>
      </c>
      <c r="P92" s="38">
        <f t="shared" si="69"/>
        <v>0</v>
      </c>
      <c r="Q92" s="39">
        <v>1</v>
      </c>
      <c r="R92" s="40">
        <f t="shared" si="70"/>
        <v>0</v>
      </c>
      <c r="S92" s="39">
        <v>1</v>
      </c>
      <c r="T92" s="41">
        <f t="shared" si="71"/>
        <v>0</v>
      </c>
      <c r="U92" s="42">
        <f t="shared" si="76"/>
        <v>0</v>
      </c>
      <c r="V92" s="43">
        <f t="shared" si="35"/>
        <v>0</v>
      </c>
      <c r="W92" s="190">
        <v>10</v>
      </c>
      <c r="X92" s="44">
        <f t="shared" si="36"/>
        <v>0</v>
      </c>
      <c r="Y92" s="45">
        <f t="shared" si="72"/>
        <v>5</v>
      </c>
      <c r="Z92" s="46" t="s">
        <v>0</v>
      </c>
      <c r="AA92" s="39">
        <v>1</v>
      </c>
      <c r="AB92" s="47">
        <f t="shared" si="73"/>
        <v>0</v>
      </c>
      <c r="AC92" s="39">
        <v>1</v>
      </c>
      <c r="AD92" s="47">
        <f t="shared" si="74"/>
        <v>0</v>
      </c>
      <c r="AE92" s="39">
        <v>1</v>
      </c>
      <c r="AF92" s="47">
        <f t="shared" si="75"/>
        <v>0</v>
      </c>
      <c r="AG92" s="184"/>
      <c r="AH92" s="282">
        <f t="shared" si="32"/>
        <v>12</v>
      </c>
      <c r="AI92" s="49">
        <f t="shared" si="37"/>
        <v>0</v>
      </c>
      <c r="AJ92" s="50">
        <f t="shared" si="63"/>
        <v>0</v>
      </c>
      <c r="AK92" s="184"/>
      <c r="AL92" s="191">
        <f t="shared" si="18"/>
        <v>4</v>
      </c>
      <c r="AM92" s="49">
        <f t="shared" si="39"/>
        <v>0</v>
      </c>
      <c r="AN92" s="50">
        <f t="shared" si="64"/>
        <v>0</v>
      </c>
      <c r="AO92" s="184">
        <v>10</v>
      </c>
      <c r="AP92" s="49">
        <f t="shared" si="41"/>
        <v>0</v>
      </c>
      <c r="AQ92" s="50">
        <f t="shared" si="42"/>
        <v>0</v>
      </c>
      <c r="AR92" s="184"/>
      <c r="AS92" s="49">
        <f t="shared" si="43"/>
        <v>0</v>
      </c>
      <c r="AT92" s="50">
        <f t="shared" si="44"/>
        <v>0</v>
      </c>
      <c r="AU92" s="184"/>
      <c r="AV92" s="49">
        <f t="shared" si="45"/>
        <v>0</v>
      </c>
      <c r="AW92" s="50">
        <f t="shared" si="46"/>
        <v>0</v>
      </c>
      <c r="AX92" s="184">
        <v>10</v>
      </c>
      <c r="AY92" s="49">
        <f t="shared" si="47"/>
        <v>0</v>
      </c>
      <c r="AZ92" s="50">
        <f t="shared" si="48"/>
        <v>0</v>
      </c>
      <c r="BA92" s="184"/>
      <c r="BB92" s="49">
        <f t="shared" si="49"/>
        <v>0</v>
      </c>
      <c r="BC92" s="50">
        <f t="shared" si="50"/>
        <v>0</v>
      </c>
      <c r="BD92" s="51">
        <f t="shared" si="51"/>
        <v>0</v>
      </c>
    </row>
    <row r="93" spans="1:56">
      <c r="A93" s="32"/>
      <c r="B93" s="279" t="s">
        <v>301</v>
      </c>
      <c r="C93" s="286" t="s">
        <v>250</v>
      </c>
      <c r="D93" s="281" t="s">
        <v>283</v>
      </c>
      <c r="E93" s="294" t="s">
        <v>400</v>
      </c>
      <c r="F93" s="36">
        <v>500</v>
      </c>
      <c r="G93" s="72"/>
      <c r="H93" s="71" t="s">
        <v>16</v>
      </c>
      <c r="I93" s="73">
        <f>IF(H93=Tablas!$B$5,Tablas!$C$5,VLOOKUP(H93,Tablas!$B$5:$D$40,2,FALSE))</f>
        <v>29</v>
      </c>
      <c r="J93" s="70">
        <f>IF(I93=0,"",VLOOKUP(I93,Tablas!$C$5:$D$40,2,FALSE))</f>
        <v>1</v>
      </c>
      <c r="K93" s="37" t="str">
        <f t="shared" si="33"/>
        <v>0</v>
      </c>
      <c r="L93" s="38">
        <f t="shared" si="65"/>
        <v>0</v>
      </c>
      <c r="M93" s="38">
        <f t="shared" si="66"/>
        <v>0</v>
      </c>
      <c r="N93" s="38">
        <f t="shared" si="67"/>
        <v>0</v>
      </c>
      <c r="O93" s="38">
        <f t="shared" si="68"/>
        <v>0</v>
      </c>
      <c r="P93" s="38">
        <f t="shared" si="69"/>
        <v>0</v>
      </c>
      <c r="Q93" s="39">
        <v>1</v>
      </c>
      <c r="R93" s="40">
        <f t="shared" si="70"/>
        <v>0</v>
      </c>
      <c r="S93" s="39">
        <v>1</v>
      </c>
      <c r="T93" s="41">
        <f t="shared" si="71"/>
        <v>0</v>
      </c>
      <c r="U93" s="42">
        <f t="shared" si="76"/>
        <v>0</v>
      </c>
      <c r="V93" s="43">
        <f t="shared" si="35"/>
        <v>0</v>
      </c>
      <c r="W93" s="190">
        <v>10</v>
      </c>
      <c r="X93" s="44">
        <f t="shared" si="36"/>
        <v>0</v>
      </c>
      <c r="Y93" s="45">
        <f t="shared" si="72"/>
        <v>0.2</v>
      </c>
      <c r="Z93" s="46" t="s">
        <v>0</v>
      </c>
      <c r="AA93" s="39">
        <v>1</v>
      </c>
      <c r="AB93" s="47">
        <f t="shared" si="73"/>
        <v>0</v>
      </c>
      <c r="AC93" s="39">
        <v>1</v>
      </c>
      <c r="AD93" s="47">
        <f t="shared" si="74"/>
        <v>0</v>
      </c>
      <c r="AE93" s="39">
        <v>1</v>
      </c>
      <c r="AF93" s="47">
        <f t="shared" si="75"/>
        <v>0</v>
      </c>
      <c r="AG93" s="184"/>
      <c r="AH93" s="282">
        <f t="shared" si="32"/>
        <v>12</v>
      </c>
      <c r="AI93" s="49">
        <f t="shared" si="37"/>
        <v>0</v>
      </c>
      <c r="AJ93" s="50">
        <f t="shared" si="63"/>
        <v>0</v>
      </c>
      <c r="AK93" s="184"/>
      <c r="AL93" s="191">
        <f t="shared" si="18"/>
        <v>4</v>
      </c>
      <c r="AM93" s="49">
        <f t="shared" si="39"/>
        <v>0</v>
      </c>
      <c r="AN93" s="50">
        <f t="shared" si="64"/>
        <v>0</v>
      </c>
      <c r="AO93" s="184"/>
      <c r="AP93" s="49">
        <f t="shared" si="41"/>
        <v>0</v>
      </c>
      <c r="AQ93" s="50">
        <f t="shared" si="42"/>
        <v>0</v>
      </c>
      <c r="AR93" s="184"/>
      <c r="AS93" s="49">
        <f t="shared" si="43"/>
        <v>0</v>
      </c>
      <c r="AT93" s="50">
        <f t="shared" si="44"/>
        <v>0</v>
      </c>
      <c r="AU93" s="184"/>
      <c r="AV93" s="49">
        <f t="shared" si="45"/>
        <v>0</v>
      </c>
      <c r="AW93" s="50">
        <f t="shared" si="46"/>
        <v>0</v>
      </c>
      <c r="AX93" s="184"/>
      <c r="AY93" s="49">
        <f t="shared" si="47"/>
        <v>0</v>
      </c>
      <c r="AZ93" s="50">
        <f t="shared" si="48"/>
        <v>0</v>
      </c>
      <c r="BA93" s="184"/>
      <c r="BB93" s="49">
        <f t="shared" si="49"/>
        <v>0</v>
      </c>
      <c r="BC93" s="50">
        <f t="shared" si="50"/>
        <v>0</v>
      </c>
      <c r="BD93" s="51">
        <f t="shared" si="51"/>
        <v>0</v>
      </c>
    </row>
    <row r="94" spans="1:56" ht="13.9" customHeight="1">
      <c r="A94" s="32"/>
      <c r="B94" s="279" t="s">
        <v>301</v>
      </c>
      <c r="C94" s="286" t="s">
        <v>250</v>
      </c>
      <c r="D94" s="281" t="s">
        <v>284</v>
      </c>
      <c r="E94" s="294" t="s">
        <v>400</v>
      </c>
      <c r="F94" s="36">
        <v>500</v>
      </c>
      <c r="G94" s="72"/>
      <c r="H94" s="71" t="s">
        <v>16</v>
      </c>
      <c r="I94" s="73">
        <f>IF(H94=Tablas!$B$5,Tablas!$C$5,VLOOKUP(H94,Tablas!$B$5:$D$40,2,FALSE))</f>
        <v>29</v>
      </c>
      <c r="J94" s="70">
        <f>IF(I94=0,"",VLOOKUP(I94,Tablas!$C$5:$D$40,2,FALSE))</f>
        <v>1</v>
      </c>
      <c r="K94" s="37" t="str">
        <f t="shared" si="1"/>
        <v>0</v>
      </c>
      <c r="L94" s="38">
        <f t="shared" si="65"/>
        <v>0</v>
      </c>
      <c r="M94" s="38">
        <f t="shared" si="66"/>
        <v>0</v>
      </c>
      <c r="N94" s="38">
        <f t="shared" si="67"/>
        <v>0</v>
      </c>
      <c r="O94" s="38">
        <f t="shared" si="68"/>
        <v>0</v>
      </c>
      <c r="P94" s="38">
        <f t="shared" si="69"/>
        <v>0</v>
      </c>
      <c r="Q94" s="39">
        <v>1</v>
      </c>
      <c r="R94" s="40">
        <f t="shared" si="70"/>
        <v>0</v>
      </c>
      <c r="S94" s="39">
        <v>0.75</v>
      </c>
      <c r="T94" s="41">
        <f t="shared" si="71"/>
        <v>0</v>
      </c>
      <c r="U94" s="42">
        <f t="shared" si="9"/>
        <v>0</v>
      </c>
      <c r="V94" s="43">
        <f t="shared" si="10"/>
        <v>0</v>
      </c>
      <c r="W94" s="190">
        <v>10</v>
      </c>
      <c r="X94" s="44">
        <f t="shared" si="11"/>
        <v>0</v>
      </c>
      <c r="Y94" s="45">
        <f t="shared" si="72"/>
        <v>0.2</v>
      </c>
      <c r="Z94" s="46" t="s">
        <v>0</v>
      </c>
      <c r="AA94" s="39">
        <v>1</v>
      </c>
      <c r="AB94" s="47">
        <f t="shared" si="73"/>
        <v>0</v>
      </c>
      <c r="AC94" s="39">
        <v>1</v>
      </c>
      <c r="AD94" s="47">
        <f t="shared" si="74"/>
        <v>0</v>
      </c>
      <c r="AE94" s="39">
        <v>1</v>
      </c>
      <c r="AF94" s="47">
        <f t="shared" si="75"/>
        <v>0</v>
      </c>
      <c r="AG94" s="184"/>
      <c r="AH94" s="282">
        <f t="shared" si="32"/>
        <v>12</v>
      </c>
      <c r="AI94" s="49">
        <f t="shared" si="16"/>
        <v>0</v>
      </c>
      <c r="AJ94" s="50">
        <f t="shared" si="17"/>
        <v>0</v>
      </c>
      <c r="AK94" s="184"/>
      <c r="AL94" s="191">
        <f t="shared" si="18"/>
        <v>4</v>
      </c>
      <c r="AM94" s="49">
        <f t="shared" si="19"/>
        <v>0</v>
      </c>
      <c r="AN94" s="50">
        <f t="shared" si="20"/>
        <v>0</v>
      </c>
      <c r="AO94" s="184"/>
      <c r="AP94" s="49">
        <f t="shared" si="21"/>
        <v>0</v>
      </c>
      <c r="AQ94" s="50">
        <f t="shared" si="22"/>
        <v>0</v>
      </c>
      <c r="AR94" s="184"/>
      <c r="AS94" s="49">
        <f t="shared" si="23"/>
        <v>0</v>
      </c>
      <c r="AT94" s="50">
        <f t="shared" si="24"/>
        <v>0</v>
      </c>
      <c r="AU94" s="184"/>
      <c r="AV94" s="49">
        <f t="shared" si="25"/>
        <v>0</v>
      </c>
      <c r="AW94" s="50">
        <f t="shared" si="26"/>
        <v>0</v>
      </c>
      <c r="AX94" s="184"/>
      <c r="AY94" s="49">
        <f t="shared" si="27"/>
        <v>0</v>
      </c>
      <c r="AZ94" s="50">
        <f t="shared" si="28"/>
        <v>0</v>
      </c>
      <c r="BA94" s="62"/>
      <c r="BB94" s="49">
        <f t="shared" si="29"/>
        <v>0</v>
      </c>
      <c r="BC94" s="50">
        <f t="shared" si="30"/>
        <v>0</v>
      </c>
      <c r="BD94" s="51">
        <f t="shared" si="31"/>
        <v>0</v>
      </c>
    </row>
    <row r="95" spans="1:56" ht="13.9" customHeight="1">
      <c r="A95" s="32"/>
      <c r="B95" s="279" t="s">
        <v>301</v>
      </c>
      <c r="C95" s="286" t="s">
        <v>250</v>
      </c>
      <c r="D95" s="281" t="s">
        <v>285</v>
      </c>
      <c r="E95" s="294" t="s">
        <v>170</v>
      </c>
      <c r="F95" s="36">
        <v>30</v>
      </c>
      <c r="G95" s="72"/>
      <c r="H95" s="71" t="s">
        <v>120</v>
      </c>
      <c r="I95" s="73">
        <f>IF(H95=Tablas!$B$5,Tablas!$C$5,VLOOKUP(H95,Tablas!$B$5:$D$40,2,FALSE))</f>
        <v>28</v>
      </c>
      <c r="J95" s="70">
        <f>IF(I95=0,"",VLOOKUP(I95,Tablas!$C$5:$D$40,2,FALSE))</f>
        <v>2</v>
      </c>
      <c r="K95" s="37" t="str">
        <f t="shared" si="1"/>
        <v>0</v>
      </c>
      <c r="L95" s="38">
        <f t="shared" si="65"/>
        <v>0</v>
      </c>
      <c r="M95" s="38">
        <f t="shared" si="66"/>
        <v>0</v>
      </c>
      <c r="N95" s="38">
        <f t="shared" si="67"/>
        <v>0</v>
      </c>
      <c r="O95" s="38">
        <f t="shared" si="68"/>
        <v>0</v>
      </c>
      <c r="P95" s="38">
        <f t="shared" si="69"/>
        <v>0</v>
      </c>
      <c r="Q95" s="39">
        <v>1</v>
      </c>
      <c r="R95" s="40">
        <f t="shared" si="70"/>
        <v>0</v>
      </c>
      <c r="S95" s="39">
        <v>0.75</v>
      </c>
      <c r="T95" s="41">
        <f t="shared" si="71"/>
        <v>0</v>
      </c>
      <c r="U95" s="42">
        <f t="shared" si="9"/>
        <v>0</v>
      </c>
      <c r="V95" s="43">
        <f t="shared" si="10"/>
        <v>0</v>
      </c>
      <c r="W95" s="190">
        <v>10</v>
      </c>
      <c r="X95" s="44">
        <f t="shared" si="11"/>
        <v>0</v>
      </c>
      <c r="Y95" s="45">
        <f t="shared" si="72"/>
        <v>0.5</v>
      </c>
      <c r="Z95" s="46" t="s">
        <v>0</v>
      </c>
      <c r="AA95" s="39">
        <v>1</v>
      </c>
      <c r="AB95" s="47">
        <f t="shared" si="73"/>
        <v>0</v>
      </c>
      <c r="AC95" s="39">
        <v>1</v>
      </c>
      <c r="AD95" s="47">
        <f t="shared" si="74"/>
        <v>0</v>
      </c>
      <c r="AE95" s="39">
        <v>1</v>
      </c>
      <c r="AF95" s="47">
        <f t="shared" si="75"/>
        <v>0</v>
      </c>
      <c r="AG95" s="184"/>
      <c r="AH95" s="282">
        <f t="shared" si="32"/>
        <v>12</v>
      </c>
      <c r="AI95" s="49">
        <f t="shared" si="16"/>
        <v>0</v>
      </c>
      <c r="AJ95" s="50">
        <f t="shared" si="17"/>
        <v>0</v>
      </c>
      <c r="AK95" s="184"/>
      <c r="AL95" s="191">
        <f t="shared" si="18"/>
        <v>4</v>
      </c>
      <c r="AM95" s="49">
        <f t="shared" si="19"/>
        <v>0</v>
      </c>
      <c r="AN95" s="50">
        <f t="shared" si="20"/>
        <v>0</v>
      </c>
      <c r="AO95" s="184">
        <v>30</v>
      </c>
      <c r="AP95" s="49">
        <f t="shared" si="21"/>
        <v>0</v>
      </c>
      <c r="AQ95" s="50">
        <f t="shared" si="22"/>
        <v>0</v>
      </c>
      <c r="AR95" s="184"/>
      <c r="AS95" s="49">
        <f t="shared" si="23"/>
        <v>0</v>
      </c>
      <c r="AT95" s="50">
        <f t="shared" si="24"/>
        <v>0</v>
      </c>
      <c r="AU95" s="184"/>
      <c r="AV95" s="49">
        <f t="shared" si="25"/>
        <v>0</v>
      </c>
      <c r="AW95" s="50">
        <f t="shared" si="26"/>
        <v>0</v>
      </c>
      <c r="AX95" s="184">
        <v>30</v>
      </c>
      <c r="AY95" s="49">
        <f t="shared" si="27"/>
        <v>0</v>
      </c>
      <c r="AZ95" s="50">
        <f t="shared" si="28"/>
        <v>0</v>
      </c>
      <c r="BA95" s="62"/>
      <c r="BB95" s="49">
        <f t="shared" si="29"/>
        <v>0</v>
      </c>
      <c r="BC95" s="50">
        <f t="shared" si="30"/>
        <v>0</v>
      </c>
      <c r="BD95" s="51">
        <f t="shared" si="31"/>
        <v>0</v>
      </c>
    </row>
    <row r="96" spans="1:56" ht="13.9" customHeight="1">
      <c r="A96" s="32"/>
      <c r="B96" s="279" t="s">
        <v>301</v>
      </c>
      <c r="C96" s="286" t="s">
        <v>167</v>
      </c>
      <c r="D96" s="281" t="s">
        <v>286</v>
      </c>
      <c r="E96" s="294" t="s">
        <v>170</v>
      </c>
      <c r="F96" s="36">
        <v>110</v>
      </c>
      <c r="G96" s="72"/>
      <c r="H96" s="71" t="s">
        <v>114</v>
      </c>
      <c r="I96" s="73">
        <f>IF(H96=Tablas!$B$5,Tablas!$C$5,VLOOKUP(H96,Tablas!$B$5:$D$40,2,FALSE))</f>
        <v>21</v>
      </c>
      <c r="J96" s="70">
        <f>IF(I96=0,"",VLOOKUP(I96,Tablas!$C$5:$D$40,2,FALSE))</f>
        <v>13.035714285714288</v>
      </c>
      <c r="K96" s="37" t="str">
        <f t="shared" si="1"/>
        <v>0</v>
      </c>
      <c r="L96" s="38">
        <f t="shared" si="65"/>
        <v>0</v>
      </c>
      <c r="M96" s="38">
        <f t="shared" si="66"/>
        <v>0</v>
      </c>
      <c r="N96" s="38">
        <f t="shared" si="67"/>
        <v>0</v>
      </c>
      <c r="O96" s="38">
        <f t="shared" si="68"/>
        <v>0</v>
      </c>
      <c r="P96" s="38">
        <f t="shared" si="69"/>
        <v>0</v>
      </c>
      <c r="Q96" s="39">
        <v>1</v>
      </c>
      <c r="R96" s="40">
        <f t="shared" si="70"/>
        <v>0</v>
      </c>
      <c r="S96" s="39">
        <v>0.75</v>
      </c>
      <c r="T96" s="41">
        <f t="shared" si="71"/>
        <v>0</v>
      </c>
      <c r="U96" s="42">
        <f t="shared" si="9"/>
        <v>0</v>
      </c>
      <c r="V96" s="43">
        <f t="shared" si="10"/>
        <v>0</v>
      </c>
      <c r="W96" s="190">
        <v>11.75</v>
      </c>
      <c r="X96" s="44">
        <f t="shared" si="11"/>
        <v>0</v>
      </c>
      <c r="Y96" s="45">
        <f t="shared" si="72"/>
        <v>3</v>
      </c>
      <c r="Z96" s="46" t="s">
        <v>0</v>
      </c>
      <c r="AA96" s="39">
        <v>1</v>
      </c>
      <c r="AB96" s="47">
        <f t="shared" si="73"/>
        <v>0</v>
      </c>
      <c r="AC96" s="39">
        <v>1</v>
      </c>
      <c r="AD96" s="47">
        <f t="shared" si="74"/>
        <v>0</v>
      </c>
      <c r="AE96" s="39">
        <v>1</v>
      </c>
      <c r="AF96" s="47">
        <f t="shared" si="75"/>
        <v>0</v>
      </c>
      <c r="AG96" s="184"/>
      <c r="AH96" s="282">
        <f t="shared" si="32"/>
        <v>12</v>
      </c>
      <c r="AI96" s="49">
        <f t="shared" si="16"/>
        <v>0</v>
      </c>
      <c r="AJ96" s="50">
        <f t="shared" si="17"/>
        <v>0</v>
      </c>
      <c r="AK96" s="184"/>
      <c r="AL96" s="191">
        <f t="shared" si="18"/>
        <v>4</v>
      </c>
      <c r="AM96" s="49">
        <f t="shared" si="19"/>
        <v>0</v>
      </c>
      <c r="AN96" s="50">
        <f t="shared" si="20"/>
        <v>0</v>
      </c>
      <c r="AO96" s="184">
        <v>110</v>
      </c>
      <c r="AP96" s="49">
        <f t="shared" si="21"/>
        <v>0</v>
      </c>
      <c r="AQ96" s="50">
        <f t="shared" si="22"/>
        <v>0</v>
      </c>
      <c r="AR96" s="184"/>
      <c r="AS96" s="49">
        <f t="shared" si="23"/>
        <v>0</v>
      </c>
      <c r="AT96" s="50">
        <f t="shared" si="24"/>
        <v>0</v>
      </c>
      <c r="AU96" s="184"/>
      <c r="AV96" s="49">
        <f t="shared" si="25"/>
        <v>0</v>
      </c>
      <c r="AW96" s="50">
        <f t="shared" si="26"/>
        <v>0</v>
      </c>
      <c r="AX96" s="184">
        <v>110</v>
      </c>
      <c r="AY96" s="49">
        <f t="shared" si="27"/>
        <v>0</v>
      </c>
      <c r="AZ96" s="50">
        <f t="shared" si="28"/>
        <v>0</v>
      </c>
      <c r="BA96" s="62"/>
      <c r="BB96" s="49">
        <f t="shared" si="29"/>
        <v>0</v>
      </c>
      <c r="BC96" s="50">
        <f t="shared" si="30"/>
        <v>0</v>
      </c>
      <c r="BD96" s="51">
        <f t="shared" si="31"/>
        <v>0</v>
      </c>
    </row>
    <row r="97" spans="1:56" ht="13.9" customHeight="1">
      <c r="A97" s="32"/>
      <c r="B97" s="279" t="s">
        <v>301</v>
      </c>
      <c r="C97" s="286" t="s">
        <v>167</v>
      </c>
      <c r="D97" s="281" t="s">
        <v>287</v>
      </c>
      <c r="E97" s="294" t="s">
        <v>170</v>
      </c>
      <c r="F97" s="36">
        <v>110</v>
      </c>
      <c r="G97" s="72"/>
      <c r="H97" s="71" t="s">
        <v>91</v>
      </c>
      <c r="I97" s="73">
        <f>IF(H97=Tablas!$B$5,Tablas!$C$5,VLOOKUP(H97,Tablas!$B$5:$D$40,2,FALSE))</f>
        <v>26</v>
      </c>
      <c r="J97" s="70">
        <f>IF(I97=0,"",VLOOKUP(I97,Tablas!$C$5:$D$40,2,FALSE))</f>
        <v>4.3452380952380958</v>
      </c>
      <c r="K97" s="37" t="str">
        <f t="shared" si="1"/>
        <v>0</v>
      </c>
      <c r="L97" s="38">
        <f t="shared" si="65"/>
        <v>0</v>
      </c>
      <c r="M97" s="38">
        <f t="shared" si="66"/>
        <v>0</v>
      </c>
      <c r="N97" s="38">
        <f t="shared" si="67"/>
        <v>0</v>
      </c>
      <c r="O97" s="38">
        <f t="shared" si="68"/>
        <v>0</v>
      </c>
      <c r="P97" s="38">
        <f t="shared" si="69"/>
        <v>0</v>
      </c>
      <c r="Q97" s="39">
        <v>1</v>
      </c>
      <c r="R97" s="40">
        <f t="shared" si="70"/>
        <v>0</v>
      </c>
      <c r="S97" s="39">
        <v>0.75</v>
      </c>
      <c r="T97" s="41">
        <f t="shared" si="71"/>
        <v>0</v>
      </c>
      <c r="U97" s="42">
        <f t="shared" si="9"/>
        <v>0</v>
      </c>
      <c r="V97" s="43">
        <f t="shared" si="10"/>
        <v>0</v>
      </c>
      <c r="W97" s="190">
        <v>11.75</v>
      </c>
      <c r="X97" s="44">
        <f t="shared" si="11"/>
        <v>0</v>
      </c>
      <c r="Y97" s="45">
        <f t="shared" si="72"/>
        <v>1</v>
      </c>
      <c r="Z97" s="46" t="s">
        <v>0</v>
      </c>
      <c r="AA97" s="39">
        <v>1</v>
      </c>
      <c r="AB97" s="47">
        <f t="shared" si="73"/>
        <v>0</v>
      </c>
      <c r="AC97" s="39">
        <v>1</v>
      </c>
      <c r="AD97" s="47">
        <f t="shared" si="74"/>
        <v>0</v>
      </c>
      <c r="AE97" s="39">
        <v>1</v>
      </c>
      <c r="AF97" s="47">
        <f t="shared" si="75"/>
        <v>0</v>
      </c>
      <c r="AG97" s="184"/>
      <c r="AH97" s="282">
        <f t="shared" si="32"/>
        <v>12</v>
      </c>
      <c r="AI97" s="49">
        <f t="shared" si="16"/>
        <v>0</v>
      </c>
      <c r="AJ97" s="50">
        <f t="shared" si="17"/>
        <v>0</v>
      </c>
      <c r="AK97" s="184"/>
      <c r="AL97" s="191">
        <f t="shared" si="18"/>
        <v>4</v>
      </c>
      <c r="AM97" s="49">
        <f t="shared" si="19"/>
        <v>0</v>
      </c>
      <c r="AN97" s="50">
        <f t="shared" si="20"/>
        <v>0</v>
      </c>
      <c r="AO97" s="184">
        <v>110</v>
      </c>
      <c r="AP97" s="49">
        <f t="shared" si="21"/>
        <v>0</v>
      </c>
      <c r="AQ97" s="50">
        <f t="shared" si="22"/>
        <v>0</v>
      </c>
      <c r="AR97" s="184"/>
      <c r="AS97" s="49">
        <f t="shared" si="23"/>
        <v>0</v>
      </c>
      <c r="AT97" s="50">
        <f t="shared" si="24"/>
        <v>0</v>
      </c>
      <c r="AU97" s="184"/>
      <c r="AV97" s="49">
        <f t="shared" si="25"/>
        <v>0</v>
      </c>
      <c r="AW97" s="50">
        <f t="shared" si="26"/>
        <v>0</v>
      </c>
      <c r="AX97" s="184">
        <v>110</v>
      </c>
      <c r="AY97" s="49">
        <f t="shared" si="27"/>
        <v>0</v>
      </c>
      <c r="AZ97" s="50">
        <f t="shared" si="28"/>
        <v>0</v>
      </c>
      <c r="BA97" s="62"/>
      <c r="BB97" s="49">
        <f t="shared" si="29"/>
        <v>0</v>
      </c>
      <c r="BC97" s="50">
        <f t="shared" si="30"/>
        <v>0</v>
      </c>
      <c r="BD97" s="51">
        <f t="shared" si="31"/>
        <v>0</v>
      </c>
    </row>
    <row r="98" spans="1:56" ht="13.9" customHeight="1">
      <c r="A98" s="32"/>
      <c r="B98" s="279" t="s">
        <v>301</v>
      </c>
      <c r="C98" s="286" t="s">
        <v>167</v>
      </c>
      <c r="D98" s="281" t="s">
        <v>288</v>
      </c>
      <c r="E98" s="294" t="s">
        <v>170</v>
      </c>
      <c r="F98" s="36">
        <v>110</v>
      </c>
      <c r="G98" s="72"/>
      <c r="H98" s="71" t="s">
        <v>91</v>
      </c>
      <c r="I98" s="73">
        <f>IF(H98=Tablas!$B$5,Tablas!$C$5,VLOOKUP(H98,Tablas!$B$5:$D$40,2,FALSE))</f>
        <v>26</v>
      </c>
      <c r="J98" s="70">
        <f>IF(I98=0,"",VLOOKUP(I98,Tablas!$C$5:$D$40,2,FALSE))</f>
        <v>4.3452380952380958</v>
      </c>
      <c r="K98" s="37" t="str">
        <f t="shared" si="1"/>
        <v>0</v>
      </c>
      <c r="L98" s="38">
        <f t="shared" si="65"/>
        <v>0</v>
      </c>
      <c r="M98" s="38">
        <f t="shared" si="66"/>
        <v>0</v>
      </c>
      <c r="N98" s="38">
        <f t="shared" si="67"/>
        <v>0</v>
      </c>
      <c r="O98" s="38">
        <f t="shared" si="68"/>
        <v>0</v>
      </c>
      <c r="P98" s="38">
        <f t="shared" si="69"/>
        <v>0</v>
      </c>
      <c r="Q98" s="39">
        <v>1</v>
      </c>
      <c r="R98" s="40">
        <f t="shared" si="70"/>
        <v>0</v>
      </c>
      <c r="S98" s="39">
        <v>0.75</v>
      </c>
      <c r="T98" s="41">
        <f t="shared" si="71"/>
        <v>0</v>
      </c>
      <c r="U98" s="42">
        <f t="shared" si="9"/>
        <v>0</v>
      </c>
      <c r="V98" s="43">
        <f t="shared" si="10"/>
        <v>0</v>
      </c>
      <c r="W98" s="190">
        <v>11.75</v>
      </c>
      <c r="X98" s="44">
        <f t="shared" si="11"/>
        <v>0</v>
      </c>
      <c r="Y98" s="45">
        <f t="shared" si="72"/>
        <v>1</v>
      </c>
      <c r="Z98" s="46" t="s">
        <v>0</v>
      </c>
      <c r="AA98" s="39">
        <v>1</v>
      </c>
      <c r="AB98" s="47">
        <f t="shared" si="73"/>
        <v>0</v>
      </c>
      <c r="AC98" s="39">
        <v>1</v>
      </c>
      <c r="AD98" s="47">
        <f t="shared" si="74"/>
        <v>0</v>
      </c>
      <c r="AE98" s="39">
        <v>1</v>
      </c>
      <c r="AF98" s="47">
        <f t="shared" si="75"/>
        <v>0</v>
      </c>
      <c r="AG98" s="184"/>
      <c r="AH98" s="282">
        <f t="shared" si="32"/>
        <v>12</v>
      </c>
      <c r="AI98" s="49">
        <f t="shared" si="16"/>
        <v>0</v>
      </c>
      <c r="AJ98" s="50">
        <f t="shared" si="17"/>
        <v>0</v>
      </c>
      <c r="AK98" s="184"/>
      <c r="AL98" s="191">
        <f t="shared" si="18"/>
        <v>4</v>
      </c>
      <c r="AM98" s="49">
        <f t="shared" si="19"/>
        <v>0</v>
      </c>
      <c r="AN98" s="50">
        <f t="shared" si="20"/>
        <v>0</v>
      </c>
      <c r="AO98" s="184">
        <v>110</v>
      </c>
      <c r="AP98" s="49">
        <f t="shared" si="21"/>
        <v>0</v>
      </c>
      <c r="AQ98" s="50">
        <f t="shared" si="22"/>
        <v>0</v>
      </c>
      <c r="AR98" s="184"/>
      <c r="AS98" s="49">
        <f t="shared" si="23"/>
        <v>0</v>
      </c>
      <c r="AT98" s="50">
        <f t="shared" si="24"/>
        <v>0</v>
      </c>
      <c r="AU98" s="184"/>
      <c r="AV98" s="49">
        <f t="shared" si="25"/>
        <v>0</v>
      </c>
      <c r="AW98" s="50">
        <f t="shared" si="26"/>
        <v>0</v>
      </c>
      <c r="AX98" s="184">
        <v>110</v>
      </c>
      <c r="AY98" s="49">
        <f t="shared" si="27"/>
        <v>0</v>
      </c>
      <c r="AZ98" s="50">
        <f t="shared" si="28"/>
        <v>0</v>
      </c>
      <c r="BA98" s="62"/>
      <c r="BB98" s="49">
        <f t="shared" si="29"/>
        <v>0</v>
      </c>
      <c r="BC98" s="50">
        <f t="shared" si="30"/>
        <v>0</v>
      </c>
      <c r="BD98" s="51">
        <f t="shared" si="31"/>
        <v>0</v>
      </c>
    </row>
    <row r="99" spans="1:56" ht="13.9" customHeight="1">
      <c r="A99" s="32"/>
      <c r="B99" s="279" t="s">
        <v>301</v>
      </c>
      <c r="C99" s="286" t="s">
        <v>167</v>
      </c>
      <c r="D99" s="281" t="s">
        <v>289</v>
      </c>
      <c r="E99" s="294" t="s">
        <v>170</v>
      </c>
      <c r="F99" s="36">
        <v>110</v>
      </c>
      <c r="G99" s="72"/>
      <c r="H99" s="71" t="s">
        <v>114</v>
      </c>
      <c r="I99" s="73">
        <f>IF(H99=Tablas!$B$5,Tablas!$C$5,VLOOKUP(H99,Tablas!$B$5:$D$40,2,FALSE))</f>
        <v>21</v>
      </c>
      <c r="J99" s="70">
        <f>IF(I99=0,"",VLOOKUP(I99,Tablas!$C$5:$D$40,2,FALSE))</f>
        <v>13.035714285714288</v>
      </c>
      <c r="K99" s="37" t="str">
        <f t="shared" si="1"/>
        <v>0</v>
      </c>
      <c r="L99" s="38">
        <f t="shared" si="65"/>
        <v>0</v>
      </c>
      <c r="M99" s="38">
        <f t="shared" si="66"/>
        <v>0</v>
      </c>
      <c r="N99" s="38">
        <f t="shared" si="67"/>
        <v>0</v>
      </c>
      <c r="O99" s="38">
        <f t="shared" si="68"/>
        <v>0</v>
      </c>
      <c r="P99" s="38">
        <f t="shared" si="69"/>
        <v>0</v>
      </c>
      <c r="Q99" s="39">
        <v>1</v>
      </c>
      <c r="R99" s="40">
        <f t="shared" si="70"/>
        <v>0</v>
      </c>
      <c r="S99" s="39">
        <v>0.75</v>
      </c>
      <c r="T99" s="41">
        <f t="shared" si="71"/>
        <v>0</v>
      </c>
      <c r="U99" s="42">
        <f t="shared" si="9"/>
        <v>0</v>
      </c>
      <c r="V99" s="43">
        <f t="shared" si="10"/>
        <v>0</v>
      </c>
      <c r="W99" s="190">
        <v>11.75</v>
      </c>
      <c r="X99" s="44">
        <f t="shared" si="11"/>
        <v>0</v>
      </c>
      <c r="Y99" s="45">
        <f t="shared" si="72"/>
        <v>3</v>
      </c>
      <c r="Z99" s="46" t="s">
        <v>0</v>
      </c>
      <c r="AA99" s="39">
        <v>1</v>
      </c>
      <c r="AB99" s="47">
        <f t="shared" si="73"/>
        <v>0</v>
      </c>
      <c r="AC99" s="39">
        <v>1</v>
      </c>
      <c r="AD99" s="47">
        <f t="shared" si="74"/>
        <v>0</v>
      </c>
      <c r="AE99" s="39">
        <v>1</v>
      </c>
      <c r="AF99" s="47">
        <f t="shared" si="75"/>
        <v>0</v>
      </c>
      <c r="AG99" s="184"/>
      <c r="AH99" s="282">
        <f t="shared" si="32"/>
        <v>12</v>
      </c>
      <c r="AI99" s="49">
        <f t="shared" si="16"/>
        <v>0</v>
      </c>
      <c r="AJ99" s="50">
        <f t="shared" si="17"/>
        <v>0</v>
      </c>
      <c r="AK99" s="184"/>
      <c r="AL99" s="191">
        <f t="shared" si="18"/>
        <v>4</v>
      </c>
      <c r="AM99" s="49">
        <f t="shared" si="19"/>
        <v>0</v>
      </c>
      <c r="AN99" s="50">
        <f t="shared" si="20"/>
        <v>0</v>
      </c>
      <c r="AO99" s="184">
        <v>110</v>
      </c>
      <c r="AP99" s="49">
        <f t="shared" si="21"/>
        <v>0</v>
      </c>
      <c r="AQ99" s="50">
        <f t="shared" si="22"/>
        <v>0</v>
      </c>
      <c r="AR99" s="184"/>
      <c r="AS99" s="49">
        <f t="shared" si="23"/>
        <v>0</v>
      </c>
      <c r="AT99" s="50">
        <f t="shared" si="24"/>
        <v>0</v>
      </c>
      <c r="AU99" s="184"/>
      <c r="AV99" s="49">
        <f t="shared" si="25"/>
        <v>0</v>
      </c>
      <c r="AW99" s="50">
        <f t="shared" si="26"/>
        <v>0</v>
      </c>
      <c r="AX99" s="184">
        <v>110</v>
      </c>
      <c r="AY99" s="49">
        <f t="shared" si="27"/>
        <v>0</v>
      </c>
      <c r="AZ99" s="50">
        <f t="shared" si="28"/>
        <v>0</v>
      </c>
      <c r="BA99" s="62"/>
      <c r="BB99" s="49">
        <f t="shared" si="29"/>
        <v>0</v>
      </c>
      <c r="BC99" s="50">
        <f t="shared" si="30"/>
        <v>0</v>
      </c>
      <c r="BD99" s="51">
        <f t="shared" si="31"/>
        <v>0</v>
      </c>
    </row>
    <row r="100" spans="1:56" ht="13.9" customHeight="1">
      <c r="A100" s="32"/>
      <c r="B100" s="279" t="s">
        <v>301</v>
      </c>
      <c r="C100" s="286" t="s">
        <v>167</v>
      </c>
      <c r="D100" s="281" t="s">
        <v>290</v>
      </c>
      <c r="E100" s="294" t="s">
        <v>154</v>
      </c>
      <c r="F100" s="36">
        <v>300</v>
      </c>
      <c r="G100" s="72"/>
      <c r="H100" s="71" t="s">
        <v>115</v>
      </c>
      <c r="I100" s="73">
        <f>IF(H100=Tablas!$B$5,Tablas!$C$5,VLOOKUP(H100,Tablas!$B$5:$D$40,2,FALSE))</f>
        <v>22</v>
      </c>
      <c r="J100" s="70">
        <f>IF(I100=0,"",VLOOKUP(I100,Tablas!$C$5:$D$40,2,FALSE))</f>
        <v>8.6904761904761916</v>
      </c>
      <c r="K100" s="37" t="str">
        <f t="shared" si="1"/>
        <v>0</v>
      </c>
      <c r="L100" s="38">
        <f t="shared" si="65"/>
        <v>0</v>
      </c>
      <c r="M100" s="38">
        <f t="shared" si="66"/>
        <v>0</v>
      </c>
      <c r="N100" s="38">
        <f t="shared" si="67"/>
        <v>0</v>
      </c>
      <c r="O100" s="38">
        <f t="shared" si="68"/>
        <v>0</v>
      </c>
      <c r="P100" s="38">
        <f t="shared" si="69"/>
        <v>0</v>
      </c>
      <c r="Q100" s="39">
        <v>1</v>
      </c>
      <c r="R100" s="40">
        <f t="shared" si="70"/>
        <v>0</v>
      </c>
      <c r="S100" s="39">
        <v>0.75</v>
      </c>
      <c r="T100" s="41">
        <f t="shared" si="71"/>
        <v>0</v>
      </c>
      <c r="U100" s="42">
        <f t="shared" si="9"/>
        <v>0</v>
      </c>
      <c r="V100" s="43">
        <f t="shared" si="10"/>
        <v>0</v>
      </c>
      <c r="W100" s="190">
        <v>11.75</v>
      </c>
      <c r="X100" s="44">
        <f t="shared" si="11"/>
        <v>0</v>
      </c>
      <c r="Y100" s="45">
        <f t="shared" si="72"/>
        <v>2</v>
      </c>
      <c r="Z100" s="46" t="s">
        <v>0</v>
      </c>
      <c r="AA100" s="39">
        <v>1</v>
      </c>
      <c r="AB100" s="47">
        <f t="shared" si="73"/>
        <v>0</v>
      </c>
      <c r="AC100" s="39">
        <v>1</v>
      </c>
      <c r="AD100" s="47">
        <f t="shared" si="74"/>
        <v>0</v>
      </c>
      <c r="AE100" s="39">
        <v>1</v>
      </c>
      <c r="AF100" s="47">
        <f t="shared" si="75"/>
        <v>0</v>
      </c>
      <c r="AG100" s="184"/>
      <c r="AH100" s="282">
        <f t="shared" si="32"/>
        <v>12</v>
      </c>
      <c r="AI100" s="49">
        <f t="shared" si="16"/>
        <v>0</v>
      </c>
      <c r="AJ100" s="50">
        <f t="shared" si="17"/>
        <v>0</v>
      </c>
      <c r="AK100" s="184"/>
      <c r="AL100" s="191">
        <f t="shared" si="18"/>
        <v>4</v>
      </c>
      <c r="AM100" s="49">
        <f t="shared" si="19"/>
        <v>0</v>
      </c>
      <c r="AN100" s="50">
        <f t="shared" si="20"/>
        <v>0</v>
      </c>
      <c r="AO100" s="184"/>
      <c r="AP100" s="49">
        <f t="shared" si="21"/>
        <v>0</v>
      </c>
      <c r="AQ100" s="50">
        <f t="shared" si="22"/>
        <v>0</v>
      </c>
      <c r="AR100" s="184"/>
      <c r="AS100" s="49">
        <f t="shared" si="23"/>
        <v>0</v>
      </c>
      <c r="AT100" s="50">
        <f t="shared" si="24"/>
        <v>0</v>
      </c>
      <c r="AU100" s="184"/>
      <c r="AV100" s="49">
        <f t="shared" si="25"/>
        <v>0</v>
      </c>
      <c r="AW100" s="50">
        <f t="shared" si="26"/>
        <v>0</v>
      </c>
      <c r="AX100" s="184"/>
      <c r="AY100" s="49">
        <f t="shared" si="27"/>
        <v>0</v>
      </c>
      <c r="AZ100" s="50">
        <f t="shared" si="28"/>
        <v>0</v>
      </c>
      <c r="BA100" s="62"/>
      <c r="BB100" s="49">
        <f t="shared" si="29"/>
        <v>0</v>
      </c>
      <c r="BC100" s="50">
        <f t="shared" si="30"/>
        <v>0</v>
      </c>
      <c r="BD100" s="51">
        <f t="shared" si="31"/>
        <v>0</v>
      </c>
    </row>
    <row r="101" spans="1:56" ht="13.9" customHeight="1">
      <c r="A101" s="32"/>
      <c r="B101" s="279" t="s">
        <v>301</v>
      </c>
      <c r="C101" s="286" t="s">
        <v>167</v>
      </c>
      <c r="D101" s="281" t="s">
        <v>291</v>
      </c>
      <c r="E101" s="294" t="s">
        <v>154</v>
      </c>
      <c r="F101" s="36">
        <v>300</v>
      </c>
      <c r="G101" s="72"/>
      <c r="H101" s="71" t="s">
        <v>115</v>
      </c>
      <c r="I101" s="73">
        <f>IF(H101=Tablas!$B$5,Tablas!$C$5,VLOOKUP(H101,Tablas!$B$5:$D$40,2,FALSE))</f>
        <v>22</v>
      </c>
      <c r="J101" s="70">
        <f>IF(I101=0,"",VLOOKUP(I101,Tablas!$C$5:$D$40,2,FALSE))</f>
        <v>8.6904761904761916</v>
      </c>
      <c r="K101" s="37" t="str">
        <f t="shared" si="1"/>
        <v>0</v>
      </c>
      <c r="L101" s="38">
        <f t="shared" si="65"/>
        <v>0</v>
      </c>
      <c r="M101" s="38">
        <f t="shared" si="66"/>
        <v>0</v>
      </c>
      <c r="N101" s="38">
        <f t="shared" si="67"/>
        <v>0</v>
      </c>
      <c r="O101" s="38">
        <f t="shared" si="68"/>
        <v>0</v>
      </c>
      <c r="P101" s="38">
        <f t="shared" si="69"/>
        <v>0</v>
      </c>
      <c r="Q101" s="39">
        <v>1</v>
      </c>
      <c r="R101" s="40">
        <f t="shared" si="70"/>
        <v>0</v>
      </c>
      <c r="S101" s="39">
        <v>0.75</v>
      </c>
      <c r="T101" s="41">
        <f t="shared" si="71"/>
        <v>0</v>
      </c>
      <c r="U101" s="42">
        <f t="shared" si="9"/>
        <v>0</v>
      </c>
      <c r="V101" s="43">
        <f t="shared" si="10"/>
        <v>0</v>
      </c>
      <c r="W101" s="190">
        <v>11.75</v>
      </c>
      <c r="X101" s="44">
        <f t="shared" si="11"/>
        <v>0</v>
      </c>
      <c r="Y101" s="45">
        <f t="shared" si="72"/>
        <v>2</v>
      </c>
      <c r="Z101" s="46" t="s">
        <v>0</v>
      </c>
      <c r="AA101" s="39">
        <v>1</v>
      </c>
      <c r="AB101" s="47">
        <f t="shared" si="73"/>
        <v>0</v>
      </c>
      <c r="AC101" s="39">
        <v>1</v>
      </c>
      <c r="AD101" s="47">
        <f t="shared" si="74"/>
        <v>0</v>
      </c>
      <c r="AE101" s="39">
        <v>1</v>
      </c>
      <c r="AF101" s="47">
        <f t="shared" si="75"/>
        <v>0</v>
      </c>
      <c r="AG101" s="184"/>
      <c r="AH101" s="282">
        <f t="shared" si="32"/>
        <v>12</v>
      </c>
      <c r="AI101" s="49">
        <f t="shared" si="16"/>
        <v>0</v>
      </c>
      <c r="AJ101" s="50">
        <f t="shared" si="17"/>
        <v>0</v>
      </c>
      <c r="AK101" s="184"/>
      <c r="AL101" s="191">
        <f t="shared" si="18"/>
        <v>4</v>
      </c>
      <c r="AM101" s="49">
        <f t="shared" si="19"/>
        <v>0</v>
      </c>
      <c r="AN101" s="50">
        <f t="shared" si="20"/>
        <v>0</v>
      </c>
      <c r="AO101" s="184"/>
      <c r="AP101" s="49">
        <f t="shared" si="21"/>
        <v>0</v>
      </c>
      <c r="AQ101" s="50">
        <f t="shared" si="22"/>
        <v>0</v>
      </c>
      <c r="AR101" s="184"/>
      <c r="AS101" s="49">
        <f t="shared" si="23"/>
        <v>0</v>
      </c>
      <c r="AT101" s="50">
        <f t="shared" si="24"/>
        <v>0</v>
      </c>
      <c r="AU101" s="184"/>
      <c r="AV101" s="49">
        <f t="shared" si="25"/>
        <v>0</v>
      </c>
      <c r="AW101" s="50">
        <f t="shared" si="26"/>
        <v>0</v>
      </c>
      <c r="AX101" s="184"/>
      <c r="AY101" s="49">
        <f t="shared" si="27"/>
        <v>0</v>
      </c>
      <c r="AZ101" s="50">
        <f t="shared" si="28"/>
        <v>0</v>
      </c>
      <c r="BA101" s="62"/>
      <c r="BB101" s="49">
        <f t="shared" si="29"/>
        <v>0</v>
      </c>
      <c r="BC101" s="50">
        <f t="shared" si="30"/>
        <v>0</v>
      </c>
      <c r="BD101" s="51">
        <f t="shared" si="31"/>
        <v>0</v>
      </c>
    </row>
    <row r="102" spans="1:56" ht="13.9" customHeight="1">
      <c r="A102" s="32"/>
      <c r="B102" s="279" t="s">
        <v>301</v>
      </c>
      <c r="C102" s="286" t="s">
        <v>167</v>
      </c>
      <c r="D102" s="281" t="s">
        <v>292</v>
      </c>
      <c r="E102" s="294" t="s">
        <v>154</v>
      </c>
      <c r="F102" s="36">
        <v>300</v>
      </c>
      <c r="G102" s="72"/>
      <c r="H102" s="71" t="s">
        <v>115</v>
      </c>
      <c r="I102" s="73">
        <f>IF(H102=Tablas!$B$5,Tablas!$C$5,VLOOKUP(H102,Tablas!$B$5:$D$40,2,FALSE))</f>
        <v>22</v>
      </c>
      <c r="J102" s="70">
        <f>IF(I102=0,"",VLOOKUP(I102,Tablas!$C$5:$D$40,2,FALSE))</f>
        <v>8.6904761904761916</v>
      </c>
      <c r="K102" s="37" t="str">
        <f t="shared" si="1"/>
        <v>0</v>
      </c>
      <c r="L102" s="38">
        <f t="shared" si="65"/>
        <v>0</v>
      </c>
      <c r="M102" s="38">
        <f t="shared" si="66"/>
        <v>0</v>
      </c>
      <c r="N102" s="38">
        <f t="shared" si="67"/>
        <v>0</v>
      </c>
      <c r="O102" s="38">
        <f t="shared" si="68"/>
        <v>0</v>
      </c>
      <c r="P102" s="38">
        <f t="shared" si="69"/>
        <v>0</v>
      </c>
      <c r="Q102" s="39">
        <v>1</v>
      </c>
      <c r="R102" s="40">
        <f t="shared" si="70"/>
        <v>0</v>
      </c>
      <c r="S102" s="39">
        <v>0.75</v>
      </c>
      <c r="T102" s="41">
        <f t="shared" si="71"/>
        <v>0</v>
      </c>
      <c r="U102" s="42">
        <f t="shared" si="9"/>
        <v>0</v>
      </c>
      <c r="V102" s="43">
        <f t="shared" si="10"/>
        <v>0</v>
      </c>
      <c r="W102" s="190">
        <v>11.75</v>
      </c>
      <c r="X102" s="44">
        <f t="shared" si="11"/>
        <v>0</v>
      </c>
      <c r="Y102" s="45">
        <f t="shared" si="72"/>
        <v>2</v>
      </c>
      <c r="Z102" s="46" t="s">
        <v>0</v>
      </c>
      <c r="AA102" s="39">
        <v>1</v>
      </c>
      <c r="AB102" s="47">
        <f t="shared" si="73"/>
        <v>0</v>
      </c>
      <c r="AC102" s="39">
        <v>1</v>
      </c>
      <c r="AD102" s="47">
        <f t="shared" si="74"/>
        <v>0</v>
      </c>
      <c r="AE102" s="39">
        <v>1</v>
      </c>
      <c r="AF102" s="47">
        <f t="shared" si="75"/>
        <v>0</v>
      </c>
      <c r="AG102" s="184"/>
      <c r="AH102" s="282">
        <f t="shared" si="32"/>
        <v>12</v>
      </c>
      <c r="AI102" s="49">
        <f t="shared" si="16"/>
        <v>0</v>
      </c>
      <c r="AJ102" s="50">
        <f t="shared" si="17"/>
        <v>0</v>
      </c>
      <c r="AK102" s="184"/>
      <c r="AL102" s="191">
        <f t="shared" si="18"/>
        <v>4</v>
      </c>
      <c r="AM102" s="49">
        <f t="shared" si="19"/>
        <v>0</v>
      </c>
      <c r="AN102" s="50">
        <f t="shared" si="20"/>
        <v>0</v>
      </c>
      <c r="AO102" s="184"/>
      <c r="AP102" s="49">
        <f t="shared" si="21"/>
        <v>0</v>
      </c>
      <c r="AQ102" s="50">
        <f t="shared" si="22"/>
        <v>0</v>
      </c>
      <c r="AR102" s="184"/>
      <c r="AS102" s="49">
        <f t="shared" si="23"/>
        <v>0</v>
      </c>
      <c r="AT102" s="50">
        <f t="shared" si="24"/>
        <v>0</v>
      </c>
      <c r="AU102" s="184"/>
      <c r="AV102" s="49">
        <f t="shared" si="25"/>
        <v>0</v>
      </c>
      <c r="AW102" s="50">
        <f t="shared" si="26"/>
        <v>0</v>
      </c>
      <c r="AX102" s="184"/>
      <c r="AY102" s="49">
        <f t="shared" si="27"/>
        <v>0</v>
      </c>
      <c r="AZ102" s="50">
        <f t="shared" si="28"/>
        <v>0</v>
      </c>
      <c r="BA102" s="62"/>
      <c r="BB102" s="49">
        <f t="shared" si="29"/>
        <v>0</v>
      </c>
      <c r="BC102" s="50">
        <f t="shared" si="30"/>
        <v>0</v>
      </c>
      <c r="BD102" s="51">
        <f t="shared" si="31"/>
        <v>0</v>
      </c>
    </row>
    <row r="103" spans="1:56" ht="13.9" customHeight="1">
      <c r="A103" s="32"/>
      <c r="B103" s="279" t="s">
        <v>301</v>
      </c>
      <c r="C103" s="286" t="s">
        <v>167</v>
      </c>
      <c r="D103" s="281" t="s">
        <v>293</v>
      </c>
      <c r="E103" s="294" t="s">
        <v>154</v>
      </c>
      <c r="F103" s="36">
        <v>300</v>
      </c>
      <c r="G103" s="72"/>
      <c r="H103" s="71" t="s">
        <v>115</v>
      </c>
      <c r="I103" s="73">
        <f>IF(H103=Tablas!$B$5,Tablas!$C$5,VLOOKUP(H103,Tablas!$B$5:$D$40,2,FALSE))</f>
        <v>22</v>
      </c>
      <c r="J103" s="70">
        <f>IF(I103=0,"",VLOOKUP(I103,Tablas!$C$5:$D$40,2,FALSE))</f>
        <v>8.6904761904761916</v>
      </c>
      <c r="K103" s="37" t="str">
        <f t="shared" si="1"/>
        <v>0</v>
      </c>
      <c r="L103" s="38">
        <f t="shared" si="65"/>
        <v>0</v>
      </c>
      <c r="M103" s="38">
        <f t="shared" si="66"/>
        <v>0</v>
      </c>
      <c r="N103" s="38">
        <f t="shared" si="67"/>
        <v>0</v>
      </c>
      <c r="O103" s="38">
        <f t="shared" si="68"/>
        <v>0</v>
      </c>
      <c r="P103" s="38">
        <f t="shared" si="69"/>
        <v>0</v>
      </c>
      <c r="Q103" s="39">
        <v>1</v>
      </c>
      <c r="R103" s="40">
        <f t="shared" si="70"/>
        <v>0</v>
      </c>
      <c r="S103" s="39">
        <v>0.75</v>
      </c>
      <c r="T103" s="41">
        <f t="shared" si="71"/>
        <v>0</v>
      </c>
      <c r="U103" s="42">
        <f t="shared" si="9"/>
        <v>0</v>
      </c>
      <c r="V103" s="43">
        <f t="shared" si="10"/>
        <v>0</v>
      </c>
      <c r="W103" s="190">
        <v>11.75</v>
      </c>
      <c r="X103" s="44">
        <f t="shared" si="11"/>
        <v>0</v>
      </c>
      <c r="Y103" s="45">
        <f t="shared" si="72"/>
        <v>2</v>
      </c>
      <c r="Z103" s="46" t="s">
        <v>0</v>
      </c>
      <c r="AA103" s="39">
        <v>1</v>
      </c>
      <c r="AB103" s="47">
        <f t="shared" si="73"/>
        <v>0</v>
      </c>
      <c r="AC103" s="39">
        <v>1</v>
      </c>
      <c r="AD103" s="47">
        <f t="shared" si="74"/>
        <v>0</v>
      </c>
      <c r="AE103" s="39">
        <v>1</v>
      </c>
      <c r="AF103" s="47">
        <f t="shared" si="75"/>
        <v>0</v>
      </c>
      <c r="AG103" s="184"/>
      <c r="AH103" s="282">
        <f t="shared" si="32"/>
        <v>12</v>
      </c>
      <c r="AI103" s="49">
        <f t="shared" si="16"/>
        <v>0</v>
      </c>
      <c r="AJ103" s="50">
        <f t="shared" si="17"/>
        <v>0</v>
      </c>
      <c r="AK103" s="184"/>
      <c r="AL103" s="191">
        <f t="shared" si="18"/>
        <v>4</v>
      </c>
      <c r="AM103" s="49">
        <f t="shared" si="19"/>
        <v>0</v>
      </c>
      <c r="AN103" s="50">
        <f t="shared" si="20"/>
        <v>0</v>
      </c>
      <c r="AO103" s="184"/>
      <c r="AP103" s="49">
        <f t="shared" si="21"/>
        <v>0</v>
      </c>
      <c r="AQ103" s="50">
        <f t="shared" si="22"/>
        <v>0</v>
      </c>
      <c r="AR103" s="184"/>
      <c r="AS103" s="49">
        <f t="shared" si="23"/>
        <v>0</v>
      </c>
      <c r="AT103" s="50">
        <f t="shared" si="24"/>
        <v>0</v>
      </c>
      <c r="AU103" s="184"/>
      <c r="AV103" s="49">
        <f t="shared" si="25"/>
        <v>0</v>
      </c>
      <c r="AW103" s="50">
        <f t="shared" si="26"/>
        <v>0</v>
      </c>
      <c r="AX103" s="184"/>
      <c r="AY103" s="49">
        <f t="shared" si="27"/>
        <v>0</v>
      </c>
      <c r="AZ103" s="50">
        <f t="shared" si="28"/>
        <v>0</v>
      </c>
      <c r="BA103" s="62"/>
      <c r="BB103" s="49">
        <f t="shared" si="29"/>
        <v>0</v>
      </c>
      <c r="BC103" s="50">
        <f t="shared" si="30"/>
        <v>0</v>
      </c>
      <c r="BD103" s="51">
        <f t="shared" si="31"/>
        <v>0</v>
      </c>
    </row>
    <row r="104" spans="1:56" ht="13.9" customHeight="1">
      <c r="A104" s="32"/>
      <c r="B104" s="279" t="s">
        <v>301</v>
      </c>
      <c r="C104" s="286" t="s">
        <v>167</v>
      </c>
      <c r="D104" s="281" t="s">
        <v>294</v>
      </c>
      <c r="E104" s="294" t="s">
        <v>154</v>
      </c>
      <c r="F104" s="36">
        <v>1232</v>
      </c>
      <c r="G104" s="72"/>
      <c r="H104" s="71" t="s">
        <v>91</v>
      </c>
      <c r="I104" s="73">
        <f>IF(H104=Tablas!$B$5,Tablas!$C$5,VLOOKUP(H104,Tablas!$B$5:$D$40,2,FALSE))</f>
        <v>26</v>
      </c>
      <c r="J104" s="70">
        <f>IF(I104=0,"",VLOOKUP(I104,Tablas!$C$5:$D$40,2,FALSE))</f>
        <v>4.3452380952380958</v>
      </c>
      <c r="K104" s="37" t="str">
        <f t="shared" si="1"/>
        <v>0</v>
      </c>
      <c r="L104" s="38">
        <f t="shared" ref="L104:L110" si="77">IF($Y104=3,$K104,0)+IF($Y104=4,$K104,0)+IF($Y104=5,$K104,0)+IF($Y104=6,$K104,0)+IF($Y104=7,$K104,0)+IF($Y104=10,$K104*2,0)+IF($Y104=12,$K104*2,0)+IF($Y104=14,$K104*2,0)+IF($Y104=21,$K104*3,0)+IF($Y104&lt;=1,$K104*$J104/21.75,0)+IF($Y104=15,$K104*3,0)+IF($Y104=42,$K104*6,0)+IF($Y104=28,$K104*4,0)+IF($Y104=18,$K104*3,0)</f>
        <v>0</v>
      </c>
      <c r="M104" s="38">
        <f t="shared" ref="M104:M110" si="78">IF($Y104=2,$K104,0)+IF($Y104=4,$K104,0)+IF($Y104=5,$K104,0)+IF($Y104=6,$K104,0)+IF($Y104=7,$K104,0)+IF($Y104=10,$K104*2,0)+IF($Y104=12,$K104*2,0)+IF($Y104=14,$K104*2,0)+IF($Y104=15,$K104*3,0)+IF($Y104=21,$K104*3,0)+IF($Y104&lt;=1,$K104*$J104/21.75,0)+IF($Y104=42,$K104*6,0)+IF($Y104=28,$K104*4,0)+IF($Y104=18,$K104*3,0)</f>
        <v>0</v>
      </c>
      <c r="N104" s="38">
        <f t="shared" ref="N104:N110" si="79">IF($Y104=3,$K104,0)+IF($Y104=4,$K104,0)+IF($Y104=5,$K104,0)+IF($Y104=6,$K104,0)+IF($Y104=7,$K104,0)+IF($Y104=10,$K104*2,0)+IF($Y104=12,$K104*2,0)+IF($Y104=14,$K104*2,0)+IF($Y104=21,$K104*3,0)+IF($Y104&lt;=1,$K104*$J104/21.75,0)+IF($Y104=15,$K104*3,0)+IF($Y104=42,$K104*6,0)+IF($Y104=28,$K104*4,0)+IF($Y104=18,$K104*3,0)</f>
        <v>0</v>
      </c>
      <c r="O104" s="38">
        <f t="shared" ref="O104:O110" si="80">IF($Y104=2,$K104,0)+IF($Y104=4,$K104,0)+IF($Y104=5,$K104,0)+IF($Y104=6,$K104,0)+IF($Y104=7,$K104,0)+IF($Y104=10,$K104*2,0)+IF($Y104=12,$K104*2,0)+IF($Y104=14,$K104*2,0)+IF($Y104=15,$K104*3,0)+IF($Y104=21,$K104*3,0)+IF($Y104&lt;=1,$K104*$J104/21.75,0)+IF($Y104=42,$K104*6,0)+IF($Y104=28,$K104*4,0)+IF($Y104=18,$K104*3,0)</f>
        <v>0</v>
      </c>
      <c r="P104" s="38">
        <f t="shared" ref="P104:P110" si="81">IF($Y104=3,$K104,0)+IF($Y104=4,$K104,0)+IF($Y104=5,$K104,0)+IF($Y104=6,$K104,0)+IF($Y104=7,$K104,0)+IF($Y104=10,$K104*2,0)+IF($Y104=12,$K104*2,0)+IF($Y104=14,$K104*2,0)+IF($Y104=21,$K104*3,0)+IF($Y104&lt;=1,$K104*$J104/21.75,0)+IF($Y104=15,$K104*3,0)+IF($Y104=42,$K104*6,0)+IF($Y104=28,$K104*4,0)+IF($Y104=18,$K104*3,0)</f>
        <v>0</v>
      </c>
      <c r="Q104" s="39">
        <v>1</v>
      </c>
      <c r="R104" s="40">
        <f t="shared" ref="R104:R135" si="82">(IF($Y104=6,$K104,)+IF($Y104=7,$K104,)+IF($Y104=12,$K104*2,)+IF($Y104=18,$K104*3,)+IF($Y104=28,$K104*4,0)+IF($Y104=21,$K104*3,)+IF($Y104=42,$K104*6,0)+IF($Y104=14,$K104*2,))*Q104</f>
        <v>0</v>
      </c>
      <c r="S104" s="39">
        <v>0.75</v>
      </c>
      <c r="T104" s="41">
        <f t="shared" ref="T104:T135" si="83">(IF($Y104=7,$K104,)+IF($Y104=21,$K104*3,)+IF($Y104=42,$K104*6,0)+IF($Y104=28,$K104*4,0)+IF($Y104=14,$K104*2,))*S104</f>
        <v>0</v>
      </c>
      <c r="U104" s="42">
        <f t="shared" si="9"/>
        <v>0</v>
      </c>
      <c r="V104" s="43">
        <f t="shared" si="10"/>
        <v>0</v>
      </c>
      <c r="W104" s="190">
        <v>10</v>
      </c>
      <c r="X104" s="44">
        <f t="shared" si="11"/>
        <v>0</v>
      </c>
      <c r="Y104" s="45">
        <f t="shared" ref="Y104:Y135" si="84">ROUND(J104/4.3452380952381,1)</f>
        <v>1</v>
      </c>
      <c r="Z104" s="46" t="s">
        <v>0</v>
      </c>
      <c r="AA104" s="39">
        <v>1</v>
      </c>
      <c r="AB104" s="47">
        <f t="shared" ref="AB104:AB135" si="85">+IF($Z104="M",$U104,IF($Z104="MT",$U104/2,IF(Z104="MN",$U104/2,IF($Z104="MTN",$U104/3,0))))*AA104</f>
        <v>0</v>
      </c>
      <c r="AC104" s="39">
        <v>1</v>
      </c>
      <c r="AD104" s="47">
        <f t="shared" ref="AD104:AD135" si="86">+IF($Z104="T",$U104,IF($Z104="MT",$U104/2,IF($Z104="TN",$U104/2,IF($Z104="MTN",$U104/3,0))))*AC104</f>
        <v>0</v>
      </c>
      <c r="AE104" s="39">
        <v>1</v>
      </c>
      <c r="AF104" s="47">
        <f t="shared" ref="AF104:AF135" si="87">+IF($Z104="N",$U104,IF($Z104="MN",$U104/2,IF($Z104="TN",$U104/2,IF($Z104="MTN",$U104/3,0))))*AE104</f>
        <v>0</v>
      </c>
      <c r="AG104" s="184"/>
      <c r="AH104" s="282">
        <f t="shared" si="32"/>
        <v>12</v>
      </c>
      <c r="AI104" s="49">
        <f t="shared" si="16"/>
        <v>0</v>
      </c>
      <c r="AJ104" s="50">
        <f t="shared" si="17"/>
        <v>0</v>
      </c>
      <c r="AK104" s="184"/>
      <c r="AL104" s="191">
        <f t="shared" si="18"/>
        <v>4</v>
      </c>
      <c r="AM104" s="49">
        <f t="shared" si="19"/>
        <v>0</v>
      </c>
      <c r="AN104" s="50">
        <f t="shared" si="20"/>
        <v>0</v>
      </c>
      <c r="AO104" s="184"/>
      <c r="AP104" s="49">
        <f t="shared" si="21"/>
        <v>0</v>
      </c>
      <c r="AQ104" s="50">
        <f t="shared" si="22"/>
        <v>0</v>
      </c>
      <c r="AR104" s="184"/>
      <c r="AS104" s="49">
        <f t="shared" si="23"/>
        <v>0</v>
      </c>
      <c r="AT104" s="50">
        <f t="shared" si="24"/>
        <v>0</v>
      </c>
      <c r="AU104" s="184"/>
      <c r="AV104" s="49">
        <f t="shared" si="25"/>
        <v>0</v>
      </c>
      <c r="AW104" s="50">
        <f t="shared" si="26"/>
        <v>0</v>
      </c>
      <c r="AX104" s="184"/>
      <c r="AY104" s="49">
        <f t="shared" si="27"/>
        <v>0</v>
      </c>
      <c r="AZ104" s="50">
        <f t="shared" si="28"/>
        <v>0</v>
      </c>
      <c r="BA104" s="62"/>
      <c r="BB104" s="49">
        <f t="shared" si="29"/>
        <v>0</v>
      </c>
      <c r="BC104" s="50">
        <f t="shared" si="30"/>
        <v>0</v>
      </c>
      <c r="BD104" s="51">
        <f t="shared" si="31"/>
        <v>0</v>
      </c>
    </row>
    <row r="105" spans="1:56" ht="13.9" customHeight="1">
      <c r="A105" s="32"/>
      <c r="B105" s="279" t="s">
        <v>301</v>
      </c>
      <c r="C105" s="286" t="s">
        <v>167</v>
      </c>
      <c r="D105" s="281" t="s">
        <v>295</v>
      </c>
      <c r="E105" s="294" t="s">
        <v>154</v>
      </c>
      <c r="F105" s="36">
        <v>1232</v>
      </c>
      <c r="G105" s="72"/>
      <c r="H105" s="71" t="s">
        <v>91</v>
      </c>
      <c r="I105" s="73">
        <f>IF(H105=Tablas!$B$5,Tablas!$C$5,VLOOKUP(H105,Tablas!$B$5:$D$40,2,FALSE))</f>
        <v>26</v>
      </c>
      <c r="J105" s="70">
        <f>IF(I105=0,"",VLOOKUP(I105,Tablas!$C$5:$D$40,2,FALSE))</f>
        <v>4.3452380952380958</v>
      </c>
      <c r="K105" s="37" t="str">
        <f t="shared" si="1"/>
        <v>0</v>
      </c>
      <c r="L105" s="38">
        <f t="shared" si="77"/>
        <v>0</v>
      </c>
      <c r="M105" s="38">
        <f t="shared" si="78"/>
        <v>0</v>
      </c>
      <c r="N105" s="38">
        <f t="shared" si="79"/>
        <v>0</v>
      </c>
      <c r="O105" s="38">
        <f t="shared" si="80"/>
        <v>0</v>
      </c>
      <c r="P105" s="38">
        <f t="shared" si="81"/>
        <v>0</v>
      </c>
      <c r="Q105" s="39">
        <v>1</v>
      </c>
      <c r="R105" s="40">
        <f t="shared" si="82"/>
        <v>0</v>
      </c>
      <c r="S105" s="39">
        <v>0.75</v>
      </c>
      <c r="T105" s="41">
        <f t="shared" si="83"/>
        <v>0</v>
      </c>
      <c r="U105" s="42">
        <f t="shared" si="9"/>
        <v>0</v>
      </c>
      <c r="V105" s="43">
        <f t="shared" si="10"/>
        <v>0</v>
      </c>
      <c r="W105" s="190">
        <v>10</v>
      </c>
      <c r="X105" s="44">
        <f t="shared" si="11"/>
        <v>0</v>
      </c>
      <c r="Y105" s="45">
        <f t="shared" si="84"/>
        <v>1</v>
      </c>
      <c r="Z105" s="46" t="s">
        <v>0</v>
      </c>
      <c r="AA105" s="39">
        <v>1</v>
      </c>
      <c r="AB105" s="47">
        <f t="shared" si="85"/>
        <v>0</v>
      </c>
      <c r="AC105" s="39">
        <v>1</v>
      </c>
      <c r="AD105" s="47">
        <f t="shared" si="86"/>
        <v>0</v>
      </c>
      <c r="AE105" s="39">
        <v>1</v>
      </c>
      <c r="AF105" s="47">
        <f t="shared" si="87"/>
        <v>0</v>
      </c>
      <c r="AG105" s="184"/>
      <c r="AH105" s="282">
        <f t="shared" si="32"/>
        <v>12</v>
      </c>
      <c r="AI105" s="49">
        <f t="shared" si="16"/>
        <v>0</v>
      </c>
      <c r="AJ105" s="50">
        <f t="shared" si="17"/>
        <v>0</v>
      </c>
      <c r="AK105" s="184"/>
      <c r="AL105" s="191">
        <f t="shared" si="18"/>
        <v>4</v>
      </c>
      <c r="AM105" s="49">
        <f t="shared" si="19"/>
        <v>0</v>
      </c>
      <c r="AN105" s="50">
        <f t="shared" si="20"/>
        <v>0</v>
      </c>
      <c r="AO105" s="184"/>
      <c r="AP105" s="49">
        <f t="shared" si="21"/>
        <v>0</v>
      </c>
      <c r="AQ105" s="50">
        <f t="shared" si="22"/>
        <v>0</v>
      </c>
      <c r="AR105" s="184"/>
      <c r="AS105" s="49">
        <f t="shared" si="23"/>
        <v>0</v>
      </c>
      <c r="AT105" s="50">
        <f t="shared" si="24"/>
        <v>0</v>
      </c>
      <c r="AU105" s="184"/>
      <c r="AV105" s="49">
        <f t="shared" si="25"/>
        <v>0</v>
      </c>
      <c r="AW105" s="50">
        <f t="shared" si="26"/>
        <v>0</v>
      </c>
      <c r="AX105" s="184"/>
      <c r="AY105" s="49">
        <f t="shared" si="27"/>
        <v>0</v>
      </c>
      <c r="AZ105" s="50">
        <f t="shared" si="28"/>
        <v>0</v>
      </c>
      <c r="BA105" s="62"/>
      <c r="BB105" s="49">
        <f t="shared" si="29"/>
        <v>0</v>
      </c>
      <c r="BC105" s="50">
        <f t="shared" si="30"/>
        <v>0</v>
      </c>
      <c r="BD105" s="51">
        <f t="shared" si="31"/>
        <v>0</v>
      </c>
    </row>
    <row r="106" spans="1:56" ht="13.9" customHeight="1">
      <c r="A106" s="32"/>
      <c r="B106" s="279" t="s">
        <v>301</v>
      </c>
      <c r="C106" s="286" t="s">
        <v>167</v>
      </c>
      <c r="D106" s="281" t="s">
        <v>296</v>
      </c>
      <c r="E106" s="294" t="s">
        <v>154</v>
      </c>
      <c r="F106" s="36">
        <v>60</v>
      </c>
      <c r="G106" s="72"/>
      <c r="H106" s="71" t="s">
        <v>91</v>
      </c>
      <c r="I106" s="73">
        <f>IF(H106=Tablas!$B$5,Tablas!$C$5,VLOOKUP(H106,Tablas!$B$5:$D$40,2,FALSE))</f>
        <v>26</v>
      </c>
      <c r="J106" s="70">
        <f>IF(I106=0,"",VLOOKUP(I106,Tablas!$C$5:$D$40,2,FALSE))</f>
        <v>4.3452380952380958</v>
      </c>
      <c r="K106" s="37" t="str">
        <f t="shared" si="1"/>
        <v>0</v>
      </c>
      <c r="L106" s="38">
        <f t="shared" si="77"/>
        <v>0</v>
      </c>
      <c r="M106" s="38">
        <f t="shared" si="78"/>
        <v>0</v>
      </c>
      <c r="N106" s="38">
        <f t="shared" si="79"/>
        <v>0</v>
      </c>
      <c r="O106" s="38">
        <f t="shared" si="80"/>
        <v>0</v>
      </c>
      <c r="P106" s="38">
        <f t="shared" si="81"/>
        <v>0</v>
      </c>
      <c r="Q106" s="39">
        <v>1</v>
      </c>
      <c r="R106" s="40">
        <f t="shared" si="82"/>
        <v>0</v>
      </c>
      <c r="S106" s="39">
        <v>0.75</v>
      </c>
      <c r="T106" s="41">
        <f t="shared" si="83"/>
        <v>0</v>
      </c>
      <c r="U106" s="42">
        <f t="shared" si="9"/>
        <v>0</v>
      </c>
      <c r="V106" s="43">
        <f t="shared" si="10"/>
        <v>0</v>
      </c>
      <c r="W106" s="190">
        <v>11.75</v>
      </c>
      <c r="X106" s="44">
        <f t="shared" si="11"/>
        <v>0</v>
      </c>
      <c r="Y106" s="45">
        <f t="shared" si="84"/>
        <v>1</v>
      </c>
      <c r="Z106" s="46" t="s">
        <v>0</v>
      </c>
      <c r="AA106" s="39">
        <v>1</v>
      </c>
      <c r="AB106" s="47">
        <f t="shared" si="85"/>
        <v>0</v>
      </c>
      <c r="AC106" s="39">
        <v>1</v>
      </c>
      <c r="AD106" s="47">
        <f t="shared" si="86"/>
        <v>0</v>
      </c>
      <c r="AE106" s="39">
        <v>1</v>
      </c>
      <c r="AF106" s="47">
        <f t="shared" si="87"/>
        <v>0</v>
      </c>
      <c r="AG106" s="184"/>
      <c r="AH106" s="282">
        <f t="shared" si="32"/>
        <v>12</v>
      </c>
      <c r="AI106" s="49">
        <f t="shared" si="16"/>
        <v>0</v>
      </c>
      <c r="AJ106" s="50">
        <f t="shared" si="17"/>
        <v>0</v>
      </c>
      <c r="AK106" s="184"/>
      <c r="AL106" s="191">
        <f t="shared" si="18"/>
        <v>4</v>
      </c>
      <c r="AM106" s="49">
        <f t="shared" si="19"/>
        <v>0</v>
      </c>
      <c r="AN106" s="50">
        <f t="shared" si="20"/>
        <v>0</v>
      </c>
      <c r="AO106" s="184"/>
      <c r="AP106" s="49">
        <f t="shared" si="21"/>
        <v>0</v>
      </c>
      <c r="AQ106" s="50">
        <f t="shared" si="22"/>
        <v>0</v>
      </c>
      <c r="AR106" s="184"/>
      <c r="AS106" s="49">
        <f t="shared" si="23"/>
        <v>0</v>
      </c>
      <c r="AT106" s="50">
        <f t="shared" si="24"/>
        <v>0</v>
      </c>
      <c r="AU106" s="184"/>
      <c r="AV106" s="49">
        <f t="shared" si="25"/>
        <v>0</v>
      </c>
      <c r="AW106" s="50">
        <f t="shared" si="26"/>
        <v>0</v>
      </c>
      <c r="AX106" s="184"/>
      <c r="AY106" s="49">
        <f t="shared" si="27"/>
        <v>0</v>
      </c>
      <c r="AZ106" s="50">
        <f t="shared" si="28"/>
        <v>0</v>
      </c>
      <c r="BA106" s="62"/>
      <c r="BB106" s="49">
        <f t="shared" si="29"/>
        <v>0</v>
      </c>
      <c r="BC106" s="50">
        <f t="shared" si="30"/>
        <v>0</v>
      </c>
      <c r="BD106" s="51">
        <f t="shared" si="31"/>
        <v>0</v>
      </c>
    </row>
    <row r="107" spans="1:56" ht="13.9" customHeight="1">
      <c r="A107" s="32"/>
      <c r="B107" s="279" t="s">
        <v>301</v>
      </c>
      <c r="C107" s="286" t="s">
        <v>251</v>
      </c>
      <c r="D107" s="281" t="s">
        <v>297</v>
      </c>
      <c r="E107" s="294" t="s">
        <v>154</v>
      </c>
      <c r="F107" s="36">
        <v>150</v>
      </c>
      <c r="G107" s="72"/>
      <c r="H107" s="71" t="s">
        <v>90</v>
      </c>
      <c r="I107" s="73">
        <f>IF(H107=Tablas!$B$5,Tablas!$C$5,VLOOKUP(H107,Tablas!$B$5:$D$40,2,FALSE))</f>
        <v>19</v>
      </c>
      <c r="J107" s="70">
        <f>IF(I107=0,"",VLOOKUP(I107,Tablas!$C$5:$D$40,2,FALSE))</f>
        <v>21.72583333333333</v>
      </c>
      <c r="K107" s="37" t="str">
        <f t="shared" si="1"/>
        <v>0</v>
      </c>
      <c r="L107" s="38">
        <f t="shared" si="77"/>
        <v>0</v>
      </c>
      <c r="M107" s="38">
        <f t="shared" si="78"/>
        <v>0</v>
      </c>
      <c r="N107" s="38">
        <f t="shared" si="79"/>
        <v>0</v>
      </c>
      <c r="O107" s="38">
        <f t="shared" si="80"/>
        <v>0</v>
      </c>
      <c r="P107" s="38">
        <f t="shared" si="81"/>
        <v>0</v>
      </c>
      <c r="Q107" s="39">
        <v>1</v>
      </c>
      <c r="R107" s="40">
        <f t="shared" si="82"/>
        <v>0</v>
      </c>
      <c r="S107" s="39">
        <v>0.75</v>
      </c>
      <c r="T107" s="41">
        <f t="shared" si="83"/>
        <v>0</v>
      </c>
      <c r="U107" s="42">
        <f t="shared" si="9"/>
        <v>0</v>
      </c>
      <c r="V107" s="43">
        <f t="shared" si="10"/>
        <v>0</v>
      </c>
      <c r="W107" s="190">
        <v>11.75</v>
      </c>
      <c r="X107" s="44">
        <f t="shared" si="11"/>
        <v>0</v>
      </c>
      <c r="Y107" s="45">
        <f t="shared" si="84"/>
        <v>5</v>
      </c>
      <c r="Z107" s="46" t="s">
        <v>0</v>
      </c>
      <c r="AA107" s="39">
        <v>1</v>
      </c>
      <c r="AB107" s="47">
        <f t="shared" si="85"/>
        <v>0</v>
      </c>
      <c r="AC107" s="39">
        <v>1</v>
      </c>
      <c r="AD107" s="47">
        <f t="shared" si="86"/>
        <v>0</v>
      </c>
      <c r="AE107" s="39">
        <v>1</v>
      </c>
      <c r="AF107" s="47">
        <f t="shared" si="87"/>
        <v>0</v>
      </c>
      <c r="AG107" s="184"/>
      <c r="AH107" s="282">
        <f t="shared" si="32"/>
        <v>12</v>
      </c>
      <c r="AI107" s="49">
        <f t="shared" si="16"/>
        <v>0</v>
      </c>
      <c r="AJ107" s="50">
        <f t="shared" si="17"/>
        <v>0</v>
      </c>
      <c r="AK107" s="184"/>
      <c r="AL107" s="191">
        <f t="shared" si="18"/>
        <v>4</v>
      </c>
      <c r="AM107" s="49">
        <f t="shared" si="19"/>
        <v>0</v>
      </c>
      <c r="AN107" s="50">
        <f t="shared" si="20"/>
        <v>0</v>
      </c>
      <c r="AO107" s="184"/>
      <c r="AP107" s="49">
        <f t="shared" si="21"/>
        <v>0</v>
      </c>
      <c r="AQ107" s="50">
        <f t="shared" si="22"/>
        <v>0</v>
      </c>
      <c r="AR107" s="184"/>
      <c r="AS107" s="49">
        <f t="shared" si="23"/>
        <v>0</v>
      </c>
      <c r="AT107" s="50">
        <f t="shared" si="24"/>
        <v>0</v>
      </c>
      <c r="AU107" s="184"/>
      <c r="AV107" s="49">
        <f t="shared" si="25"/>
        <v>0</v>
      </c>
      <c r="AW107" s="50">
        <f t="shared" si="26"/>
        <v>0</v>
      </c>
      <c r="AX107" s="184"/>
      <c r="AY107" s="49">
        <f t="shared" si="27"/>
        <v>0</v>
      </c>
      <c r="AZ107" s="50">
        <f t="shared" si="28"/>
        <v>0</v>
      </c>
      <c r="BA107" s="62"/>
      <c r="BB107" s="49">
        <f t="shared" si="29"/>
        <v>0</v>
      </c>
      <c r="BC107" s="50">
        <f t="shared" si="30"/>
        <v>0</v>
      </c>
      <c r="BD107" s="51">
        <f t="shared" si="31"/>
        <v>0</v>
      </c>
    </row>
    <row r="108" spans="1:56" ht="13.9" customHeight="1">
      <c r="A108" s="32"/>
      <c r="B108" s="279" t="s">
        <v>301</v>
      </c>
      <c r="C108" s="286" t="s">
        <v>251</v>
      </c>
      <c r="D108" s="281" t="s">
        <v>298</v>
      </c>
      <c r="E108" s="294" t="s">
        <v>154</v>
      </c>
      <c r="F108" s="36">
        <v>150</v>
      </c>
      <c r="G108" s="72"/>
      <c r="H108" s="71" t="s">
        <v>90</v>
      </c>
      <c r="I108" s="73">
        <f>IF(H108=Tablas!$B$5,Tablas!$C$5,VLOOKUP(H108,Tablas!$B$5:$D$40,2,FALSE))</f>
        <v>19</v>
      </c>
      <c r="J108" s="70">
        <f>IF(I108=0,"",VLOOKUP(I108,Tablas!$C$5:$D$40,2,FALSE))</f>
        <v>21.72583333333333</v>
      </c>
      <c r="K108" s="37" t="str">
        <f t="shared" si="1"/>
        <v>0</v>
      </c>
      <c r="L108" s="38">
        <f t="shared" si="77"/>
        <v>0</v>
      </c>
      <c r="M108" s="38">
        <f t="shared" si="78"/>
        <v>0</v>
      </c>
      <c r="N108" s="38">
        <f t="shared" si="79"/>
        <v>0</v>
      </c>
      <c r="O108" s="38">
        <f t="shared" si="80"/>
        <v>0</v>
      </c>
      <c r="P108" s="38">
        <f t="shared" si="81"/>
        <v>0</v>
      </c>
      <c r="Q108" s="39">
        <v>1</v>
      </c>
      <c r="R108" s="40">
        <f t="shared" si="82"/>
        <v>0</v>
      </c>
      <c r="S108" s="39">
        <v>0.75</v>
      </c>
      <c r="T108" s="41">
        <f t="shared" si="83"/>
        <v>0</v>
      </c>
      <c r="U108" s="42">
        <f t="shared" si="9"/>
        <v>0</v>
      </c>
      <c r="V108" s="43">
        <f t="shared" si="10"/>
        <v>0</v>
      </c>
      <c r="W108" s="190">
        <v>11.75</v>
      </c>
      <c r="X108" s="44">
        <f t="shared" si="11"/>
        <v>0</v>
      </c>
      <c r="Y108" s="45">
        <f t="shared" si="84"/>
        <v>5</v>
      </c>
      <c r="Z108" s="46" t="s">
        <v>0</v>
      </c>
      <c r="AA108" s="39">
        <v>1</v>
      </c>
      <c r="AB108" s="47">
        <f t="shared" si="85"/>
        <v>0</v>
      </c>
      <c r="AC108" s="39">
        <v>1</v>
      </c>
      <c r="AD108" s="47">
        <f t="shared" si="86"/>
        <v>0</v>
      </c>
      <c r="AE108" s="39">
        <v>1</v>
      </c>
      <c r="AF108" s="47">
        <f t="shared" si="87"/>
        <v>0</v>
      </c>
      <c r="AG108" s="184"/>
      <c r="AH108" s="282">
        <f t="shared" si="32"/>
        <v>12</v>
      </c>
      <c r="AI108" s="49">
        <f t="shared" si="16"/>
        <v>0</v>
      </c>
      <c r="AJ108" s="50">
        <f t="shared" si="17"/>
        <v>0</v>
      </c>
      <c r="AK108" s="184"/>
      <c r="AL108" s="191">
        <f t="shared" si="18"/>
        <v>4</v>
      </c>
      <c r="AM108" s="49">
        <f t="shared" si="19"/>
        <v>0</v>
      </c>
      <c r="AN108" s="50">
        <f t="shared" si="20"/>
        <v>0</v>
      </c>
      <c r="AO108" s="184"/>
      <c r="AP108" s="49">
        <f t="shared" si="21"/>
        <v>0</v>
      </c>
      <c r="AQ108" s="50">
        <f t="shared" si="22"/>
        <v>0</v>
      </c>
      <c r="AR108" s="184"/>
      <c r="AS108" s="49">
        <f t="shared" si="23"/>
        <v>0</v>
      </c>
      <c r="AT108" s="50">
        <f t="shared" si="24"/>
        <v>0</v>
      </c>
      <c r="AU108" s="184"/>
      <c r="AV108" s="49">
        <f t="shared" si="25"/>
        <v>0</v>
      </c>
      <c r="AW108" s="50">
        <f t="shared" si="26"/>
        <v>0</v>
      </c>
      <c r="AX108" s="184"/>
      <c r="AY108" s="49">
        <f t="shared" si="27"/>
        <v>0</v>
      </c>
      <c r="AZ108" s="50">
        <f t="shared" si="28"/>
        <v>0</v>
      </c>
      <c r="BA108" s="62"/>
      <c r="BB108" s="49">
        <f t="shared" si="29"/>
        <v>0</v>
      </c>
      <c r="BC108" s="50">
        <f t="shared" si="30"/>
        <v>0</v>
      </c>
      <c r="BD108" s="51">
        <f t="shared" si="31"/>
        <v>0</v>
      </c>
    </row>
    <row r="109" spans="1:56" ht="13.9" customHeight="1">
      <c r="A109" s="32"/>
      <c r="B109" s="279" t="s">
        <v>301</v>
      </c>
      <c r="C109" s="286" t="s">
        <v>252</v>
      </c>
      <c r="D109" s="281" t="s">
        <v>299</v>
      </c>
      <c r="E109" s="294" t="s">
        <v>154</v>
      </c>
      <c r="F109" s="36">
        <v>300</v>
      </c>
      <c r="G109" s="72"/>
      <c r="H109" s="71" t="s">
        <v>17</v>
      </c>
      <c r="I109" s="73">
        <f>IF(H109=Tablas!$B$5,Tablas!$C$5,VLOOKUP(H109,Tablas!$B$5:$D$40,2,FALSE))</f>
        <v>33</v>
      </c>
      <c r="J109" s="70">
        <f>IF(I109=0,"",VLOOKUP(I109,Tablas!$C$5:$D$40,2,FALSE))</f>
        <v>0.33333333333333331</v>
      </c>
      <c r="K109" s="37" t="str">
        <f t="shared" si="1"/>
        <v>0</v>
      </c>
      <c r="L109" s="38">
        <f t="shared" si="77"/>
        <v>0</v>
      </c>
      <c r="M109" s="38">
        <f t="shared" si="78"/>
        <v>0</v>
      </c>
      <c r="N109" s="38">
        <f t="shared" si="79"/>
        <v>0</v>
      </c>
      <c r="O109" s="38">
        <f t="shared" si="80"/>
        <v>0</v>
      </c>
      <c r="P109" s="38">
        <f t="shared" si="81"/>
        <v>0</v>
      </c>
      <c r="Q109" s="39">
        <v>1</v>
      </c>
      <c r="R109" s="40">
        <f t="shared" si="82"/>
        <v>0</v>
      </c>
      <c r="S109" s="39">
        <v>0.75</v>
      </c>
      <c r="T109" s="41">
        <f t="shared" si="83"/>
        <v>0</v>
      </c>
      <c r="U109" s="42">
        <f t="shared" si="9"/>
        <v>0</v>
      </c>
      <c r="V109" s="43">
        <f t="shared" si="10"/>
        <v>0</v>
      </c>
      <c r="W109" s="190">
        <v>10</v>
      </c>
      <c r="X109" s="44">
        <f t="shared" si="11"/>
        <v>0</v>
      </c>
      <c r="Y109" s="45">
        <f t="shared" si="84"/>
        <v>0.1</v>
      </c>
      <c r="Z109" s="46" t="s">
        <v>0</v>
      </c>
      <c r="AA109" s="39">
        <v>1</v>
      </c>
      <c r="AB109" s="47">
        <f t="shared" si="85"/>
        <v>0</v>
      </c>
      <c r="AC109" s="39">
        <v>1</v>
      </c>
      <c r="AD109" s="47">
        <f t="shared" si="86"/>
        <v>0</v>
      </c>
      <c r="AE109" s="39">
        <v>1</v>
      </c>
      <c r="AF109" s="47">
        <f t="shared" si="87"/>
        <v>0</v>
      </c>
      <c r="AG109" s="184"/>
      <c r="AH109" s="282">
        <f t="shared" si="32"/>
        <v>12</v>
      </c>
      <c r="AI109" s="49">
        <f t="shared" si="16"/>
        <v>0</v>
      </c>
      <c r="AJ109" s="50">
        <f t="shared" si="17"/>
        <v>0</v>
      </c>
      <c r="AK109" s="184"/>
      <c r="AL109" s="191">
        <f t="shared" si="18"/>
        <v>4</v>
      </c>
      <c r="AM109" s="49">
        <f t="shared" si="19"/>
        <v>0</v>
      </c>
      <c r="AN109" s="50">
        <f t="shared" si="20"/>
        <v>0</v>
      </c>
      <c r="AO109" s="184"/>
      <c r="AP109" s="49">
        <f t="shared" si="21"/>
        <v>0</v>
      </c>
      <c r="AQ109" s="50">
        <f t="shared" si="22"/>
        <v>0</v>
      </c>
      <c r="AR109" s="184"/>
      <c r="AS109" s="49">
        <f t="shared" si="23"/>
        <v>0</v>
      </c>
      <c r="AT109" s="50">
        <f t="shared" si="24"/>
        <v>0</v>
      </c>
      <c r="AU109" s="184"/>
      <c r="AV109" s="49">
        <f t="shared" si="25"/>
        <v>0</v>
      </c>
      <c r="AW109" s="50">
        <f t="shared" si="26"/>
        <v>0</v>
      </c>
      <c r="AX109" s="184"/>
      <c r="AY109" s="49">
        <f t="shared" si="27"/>
        <v>0</v>
      </c>
      <c r="AZ109" s="50">
        <f t="shared" si="28"/>
        <v>0</v>
      </c>
      <c r="BA109" s="62"/>
      <c r="BB109" s="49">
        <f t="shared" si="29"/>
        <v>0</v>
      </c>
      <c r="BC109" s="50">
        <f t="shared" si="30"/>
        <v>0</v>
      </c>
      <c r="BD109" s="51">
        <f t="shared" si="31"/>
        <v>0</v>
      </c>
    </row>
    <row r="110" spans="1:56" ht="13.9" customHeight="1">
      <c r="A110" s="32"/>
      <c r="B110" s="279" t="s">
        <v>301</v>
      </c>
      <c r="C110" s="286" t="s">
        <v>253</v>
      </c>
      <c r="D110" s="281" t="s">
        <v>300</v>
      </c>
      <c r="E110" s="294" t="s">
        <v>154</v>
      </c>
      <c r="F110" s="36">
        <v>300</v>
      </c>
      <c r="G110" s="72"/>
      <c r="H110" s="71" t="s">
        <v>17</v>
      </c>
      <c r="I110" s="73">
        <f>IF(H110=Tablas!$B$5,Tablas!$C$5,VLOOKUP(H110,Tablas!$B$5:$D$40,2,FALSE))</f>
        <v>33</v>
      </c>
      <c r="J110" s="70">
        <f>IF(I110=0,"",VLOOKUP(I110,Tablas!$C$5:$D$40,2,FALSE))</f>
        <v>0.33333333333333331</v>
      </c>
      <c r="K110" s="37" t="str">
        <f t="shared" si="1"/>
        <v>0</v>
      </c>
      <c r="L110" s="38">
        <f t="shared" si="77"/>
        <v>0</v>
      </c>
      <c r="M110" s="38">
        <f t="shared" si="78"/>
        <v>0</v>
      </c>
      <c r="N110" s="38">
        <f t="shared" si="79"/>
        <v>0</v>
      </c>
      <c r="O110" s="38">
        <f t="shared" si="80"/>
        <v>0</v>
      </c>
      <c r="P110" s="38">
        <f t="shared" si="81"/>
        <v>0</v>
      </c>
      <c r="Q110" s="39">
        <v>1</v>
      </c>
      <c r="R110" s="40">
        <f t="shared" si="82"/>
        <v>0</v>
      </c>
      <c r="S110" s="39">
        <v>0.75</v>
      </c>
      <c r="T110" s="41">
        <f t="shared" si="83"/>
        <v>0</v>
      </c>
      <c r="U110" s="42">
        <f t="shared" si="9"/>
        <v>0</v>
      </c>
      <c r="V110" s="43">
        <f t="shared" si="10"/>
        <v>0</v>
      </c>
      <c r="W110" s="190">
        <v>10</v>
      </c>
      <c r="X110" s="44">
        <f t="shared" si="11"/>
        <v>0</v>
      </c>
      <c r="Y110" s="45">
        <f t="shared" si="84"/>
        <v>0.1</v>
      </c>
      <c r="Z110" s="46" t="s">
        <v>0</v>
      </c>
      <c r="AA110" s="39">
        <v>1</v>
      </c>
      <c r="AB110" s="47">
        <f t="shared" si="85"/>
        <v>0</v>
      </c>
      <c r="AC110" s="39">
        <v>1</v>
      </c>
      <c r="AD110" s="47">
        <f t="shared" si="86"/>
        <v>0</v>
      </c>
      <c r="AE110" s="39">
        <v>1</v>
      </c>
      <c r="AF110" s="47">
        <f t="shared" si="87"/>
        <v>0</v>
      </c>
      <c r="AG110" s="184"/>
      <c r="AH110" s="282">
        <f t="shared" si="32"/>
        <v>12</v>
      </c>
      <c r="AI110" s="49">
        <f t="shared" si="16"/>
        <v>0</v>
      </c>
      <c r="AJ110" s="50">
        <f t="shared" si="17"/>
        <v>0</v>
      </c>
      <c r="AK110" s="184"/>
      <c r="AL110" s="191">
        <f t="shared" si="18"/>
        <v>4</v>
      </c>
      <c r="AM110" s="49">
        <f t="shared" si="19"/>
        <v>0</v>
      </c>
      <c r="AN110" s="50">
        <f t="shared" si="20"/>
        <v>0</v>
      </c>
      <c r="AO110" s="184"/>
      <c r="AP110" s="49">
        <f t="shared" si="21"/>
        <v>0</v>
      </c>
      <c r="AQ110" s="50">
        <f t="shared" si="22"/>
        <v>0</v>
      </c>
      <c r="AR110" s="184"/>
      <c r="AS110" s="49">
        <f t="shared" si="23"/>
        <v>0</v>
      </c>
      <c r="AT110" s="50">
        <f t="shared" si="24"/>
        <v>0</v>
      </c>
      <c r="AU110" s="184"/>
      <c r="AV110" s="49">
        <f t="shared" si="25"/>
        <v>0</v>
      </c>
      <c r="AW110" s="50">
        <f t="shared" si="26"/>
        <v>0</v>
      </c>
      <c r="AX110" s="184"/>
      <c r="AY110" s="49">
        <f t="shared" si="27"/>
        <v>0</v>
      </c>
      <c r="AZ110" s="50">
        <f t="shared" si="28"/>
        <v>0</v>
      </c>
      <c r="BA110" s="62"/>
      <c r="BB110" s="49">
        <f t="shared" si="29"/>
        <v>0</v>
      </c>
      <c r="BC110" s="50">
        <f t="shared" si="30"/>
        <v>0</v>
      </c>
      <c r="BD110" s="51">
        <f t="shared" si="31"/>
        <v>0</v>
      </c>
    </row>
    <row r="111" spans="1:56" ht="13.9" hidden="1" customHeight="1">
      <c r="A111" s="32"/>
      <c r="B111" s="279"/>
      <c r="C111" s="286"/>
      <c r="D111" s="281"/>
      <c r="E111" s="288"/>
      <c r="F111" s="36"/>
      <c r="G111" s="72"/>
      <c r="H111" s="71" t="s">
        <v>17</v>
      </c>
      <c r="I111" s="73">
        <f>IF(H111=Tablas!$B$5,Tablas!$C$5,VLOOKUP(H111,Tablas!$B$5:$D$40,2,FALSE))</f>
        <v>33</v>
      </c>
      <c r="J111" s="70">
        <f>IF(I111=0,"",VLOOKUP(I111,Tablas!$C$5:$D$40,2,FALSE))</f>
        <v>0.33333333333333331</v>
      </c>
      <c r="K111" s="37" t="str">
        <f t="shared" si="1"/>
        <v>0</v>
      </c>
      <c r="L111" s="38">
        <f t="shared" ref="L111:L142" si="88">IF($Y111=3,$K111,0)+IF($Y111=4,$K111,0)+IF($Y111=5,$K111,0)+IF($Y111=6,$K111,0)+IF($Y111=7,$K111,0)+IF($Y111=10,$K111*2,0)+IF($Y111=12,$K111*2,0)+IF($Y111=14,$K111*2,0)+IF($Y111=21,$K111*3,0)+IF($Y111&lt;=1,$K111*$J111/21.75,0)+IF($Y111=15,$K111*3,0)+IF($Y111=42,$K111*6,0)+IF($Y111=28,$K111*4,0)</f>
        <v>0</v>
      </c>
      <c r="M111" s="38">
        <f t="shared" ref="M111:M142" si="89">IF($Y111=2,$K111,0)+IF($Y111=4,$K111,0)+IF($Y111=5,$K111,0)+IF($Y111=6,$K111,0)+IF($Y111=7,$K111,0)+IF($Y111=10,$K111*2,0)+IF($Y111=12,$K111*2,0)+IF($Y111=14,$K111*2,0)+IF($Y111=15,$K111*3,0)+IF($Y111=21,$K111*3,0)+IF($Y111&lt;=1,$K111*$J111/21.75,0)+IF($Y111=42,$K111*6,0)+IF($Y111=28,$K111*4,0)</f>
        <v>0</v>
      </c>
      <c r="N111" s="38">
        <f t="shared" ref="N111:N142" si="90">IF($Y111=3,$K111,0)+IF($Y111=4,$K111,0)+IF($Y111=5,$K111,0)+IF($Y111=6,$K111,0)+IF($Y111=7,$K111,0)+IF($Y111=10,$K111*2,0)+IF($Y111=12,$K111*2,0)+IF($Y111=14,$K111*2,0)+IF($Y111=21,$K111*3,0)+IF($Y111&lt;=1,$K111*$J111/21.75,0)+IF($Y111=15,$K111*3,0)+IF($Y111=42,$K111*6,0)+IF($Y111=28,$K111*4,0)</f>
        <v>0</v>
      </c>
      <c r="O111" s="38">
        <f t="shared" ref="O111:O142" si="91">IF($Y111=2,$K111,0)+IF($Y111=4,$K111,0)+IF($Y111=5,$K111,0)+IF($Y111=6,$K111,0)+IF($Y111=7,$K111,0)+IF($Y111=10,$K111*2,0)+IF($Y111=12,$K111*2,0)+IF($Y111=14,$K111*2,0)+IF($Y111=15,$K111*3,0)+IF($Y111=21,$K111*3,0)+IF($Y111&lt;=1,$K111*$J111/21.75,0)+IF($Y111=42,$K111*6,0)+IF($Y111=28,$K111*4,0)</f>
        <v>0</v>
      </c>
      <c r="P111" s="38">
        <f t="shared" ref="P111:P142" si="92">IF($Y111=3,$K111,0)+IF($Y111=4,$K111,0)+IF($Y111=5,$K111,0)+IF($Y111=6,$K111,0)+IF($Y111=7,$K111,0)+IF($Y111=10,$K111*2,0)+IF($Y111=12,$K111*2,0)+IF($Y111=14,$K111*2,0)+IF($Y111=21,$K111*3,0)+IF($Y111&lt;=1,$K111*$J111/21.75,0)+IF($Y111=15,$K111*3,0)+IF($Y111=42,$K111*6,0)+IF($Y111=28,$K111*4,0)</f>
        <v>0</v>
      </c>
      <c r="Q111" s="39">
        <v>0.75</v>
      </c>
      <c r="R111" s="40">
        <f t="shared" si="82"/>
        <v>0</v>
      </c>
      <c r="S111" s="39">
        <v>0.75</v>
      </c>
      <c r="T111" s="41">
        <f t="shared" si="83"/>
        <v>0</v>
      </c>
      <c r="U111" s="42">
        <f t="shared" si="9"/>
        <v>0</v>
      </c>
      <c r="V111" s="43">
        <f t="shared" si="10"/>
        <v>0</v>
      </c>
      <c r="W111" s="190">
        <v>12</v>
      </c>
      <c r="X111" s="44">
        <f t="shared" si="11"/>
        <v>0</v>
      </c>
      <c r="Y111" s="45">
        <f t="shared" si="84"/>
        <v>0.1</v>
      </c>
      <c r="Z111" s="46" t="s">
        <v>0</v>
      </c>
      <c r="AA111" s="39">
        <v>1</v>
      </c>
      <c r="AB111" s="47">
        <f t="shared" si="85"/>
        <v>0</v>
      </c>
      <c r="AC111" s="39">
        <v>1</v>
      </c>
      <c r="AD111" s="47">
        <f t="shared" si="86"/>
        <v>0</v>
      </c>
      <c r="AE111" s="39">
        <v>1</v>
      </c>
      <c r="AF111" s="47">
        <f t="shared" si="87"/>
        <v>0</v>
      </c>
      <c r="AG111" s="184"/>
      <c r="AH111" s="282">
        <f t="shared" si="32"/>
        <v>12</v>
      </c>
      <c r="AI111" s="49">
        <f t="shared" si="16"/>
        <v>0</v>
      </c>
      <c r="AJ111" s="50">
        <f t="shared" si="17"/>
        <v>0</v>
      </c>
      <c r="AK111" s="184"/>
      <c r="AL111" s="191">
        <f t="shared" si="18"/>
        <v>4</v>
      </c>
      <c r="AM111" s="49">
        <f t="shared" si="19"/>
        <v>0</v>
      </c>
      <c r="AN111" s="50">
        <f t="shared" si="20"/>
        <v>0</v>
      </c>
      <c r="AO111" s="184"/>
      <c r="AP111" s="49">
        <f t="shared" si="21"/>
        <v>0</v>
      </c>
      <c r="AQ111" s="50">
        <f t="shared" si="22"/>
        <v>0</v>
      </c>
      <c r="AR111" s="184"/>
      <c r="AS111" s="49">
        <f t="shared" si="23"/>
        <v>0</v>
      </c>
      <c r="AT111" s="50">
        <f t="shared" si="24"/>
        <v>0</v>
      </c>
      <c r="AU111" s="184"/>
      <c r="AV111" s="49">
        <f t="shared" si="25"/>
        <v>0</v>
      </c>
      <c r="AW111" s="50">
        <f t="shared" si="26"/>
        <v>0</v>
      </c>
      <c r="AX111" s="184"/>
      <c r="AY111" s="49">
        <f t="shared" si="27"/>
        <v>0</v>
      </c>
      <c r="AZ111" s="50">
        <f t="shared" si="28"/>
        <v>0</v>
      </c>
      <c r="BA111" s="62"/>
      <c r="BB111" s="49">
        <f t="shared" si="29"/>
        <v>0</v>
      </c>
      <c r="BC111" s="50">
        <f t="shared" si="30"/>
        <v>0</v>
      </c>
      <c r="BD111" s="51">
        <f t="shared" si="31"/>
        <v>0</v>
      </c>
    </row>
    <row r="112" spans="1:56" ht="13.9" hidden="1" customHeight="1" thickBot="1">
      <c r="A112" s="32"/>
      <c r="B112" s="279"/>
      <c r="C112" s="286"/>
      <c r="D112" s="281"/>
      <c r="E112" s="288"/>
      <c r="F112" s="36"/>
      <c r="G112" s="72"/>
      <c r="H112" s="71" t="s">
        <v>17</v>
      </c>
      <c r="I112" s="73">
        <f>IF(H112=Tablas!$B$5,Tablas!$C$5,VLOOKUP(H112,Tablas!$B$5:$D$40,2,FALSE))</f>
        <v>33</v>
      </c>
      <c r="J112" s="70">
        <f>IF(I112=0,"",VLOOKUP(I112,Tablas!$C$5:$D$40,2,FALSE))</f>
        <v>0.33333333333333331</v>
      </c>
      <c r="K112" s="37" t="str">
        <f t="shared" si="1"/>
        <v>0</v>
      </c>
      <c r="L112" s="38">
        <f t="shared" si="88"/>
        <v>0</v>
      </c>
      <c r="M112" s="38">
        <f t="shared" si="89"/>
        <v>0</v>
      </c>
      <c r="N112" s="38">
        <f t="shared" si="90"/>
        <v>0</v>
      </c>
      <c r="O112" s="38">
        <f t="shared" si="91"/>
        <v>0</v>
      </c>
      <c r="P112" s="38">
        <f t="shared" si="92"/>
        <v>0</v>
      </c>
      <c r="Q112" s="39">
        <v>0.75</v>
      </c>
      <c r="R112" s="40">
        <f t="shared" si="82"/>
        <v>0</v>
      </c>
      <c r="S112" s="39">
        <v>0.75</v>
      </c>
      <c r="T112" s="41">
        <f t="shared" si="83"/>
        <v>0</v>
      </c>
      <c r="U112" s="42">
        <f t="shared" si="9"/>
        <v>0</v>
      </c>
      <c r="V112" s="43">
        <f t="shared" si="10"/>
        <v>0</v>
      </c>
      <c r="W112" s="190">
        <v>12</v>
      </c>
      <c r="X112" s="44">
        <f t="shared" si="11"/>
        <v>0</v>
      </c>
      <c r="Y112" s="45">
        <f t="shared" si="84"/>
        <v>0.1</v>
      </c>
      <c r="Z112" s="46" t="s">
        <v>0</v>
      </c>
      <c r="AA112" s="39">
        <v>1</v>
      </c>
      <c r="AB112" s="47">
        <f t="shared" si="85"/>
        <v>0</v>
      </c>
      <c r="AC112" s="39">
        <v>1</v>
      </c>
      <c r="AD112" s="47">
        <f t="shared" si="86"/>
        <v>0</v>
      </c>
      <c r="AE112" s="39">
        <v>1</v>
      </c>
      <c r="AF112" s="47">
        <f t="shared" si="87"/>
        <v>0</v>
      </c>
      <c r="AG112" s="184"/>
      <c r="AH112" s="282">
        <f t="shared" si="32"/>
        <v>12</v>
      </c>
      <c r="AI112" s="49">
        <f t="shared" si="16"/>
        <v>0</v>
      </c>
      <c r="AJ112" s="50">
        <f t="shared" si="17"/>
        <v>0</v>
      </c>
      <c r="AK112" s="184"/>
      <c r="AL112" s="191">
        <f t="shared" si="18"/>
        <v>4</v>
      </c>
      <c r="AM112" s="49">
        <f t="shared" si="19"/>
        <v>0</v>
      </c>
      <c r="AN112" s="50">
        <f t="shared" si="20"/>
        <v>0</v>
      </c>
      <c r="AO112" s="184"/>
      <c r="AP112" s="49">
        <f t="shared" si="21"/>
        <v>0</v>
      </c>
      <c r="AQ112" s="50">
        <f t="shared" si="22"/>
        <v>0</v>
      </c>
      <c r="AR112" s="184"/>
      <c r="AS112" s="49">
        <f t="shared" si="23"/>
        <v>0</v>
      </c>
      <c r="AT112" s="50">
        <f t="shared" si="24"/>
        <v>0</v>
      </c>
      <c r="AU112" s="184"/>
      <c r="AV112" s="49">
        <f t="shared" si="25"/>
        <v>0</v>
      </c>
      <c r="AW112" s="50">
        <f t="shared" si="26"/>
        <v>0</v>
      </c>
      <c r="AX112" s="184"/>
      <c r="AY112" s="49">
        <f t="shared" si="27"/>
        <v>0</v>
      </c>
      <c r="AZ112" s="50">
        <f t="shared" si="28"/>
        <v>0</v>
      </c>
      <c r="BA112" s="62"/>
      <c r="BB112" s="49">
        <f t="shared" si="29"/>
        <v>0</v>
      </c>
      <c r="BC112" s="50">
        <f t="shared" si="30"/>
        <v>0</v>
      </c>
      <c r="BD112" s="51">
        <f t="shared" si="31"/>
        <v>0</v>
      </c>
    </row>
    <row r="113" spans="1:56" ht="13.9" hidden="1" customHeight="1" thickBot="1">
      <c r="A113" s="32"/>
      <c r="B113" s="279"/>
      <c r="C113" s="286"/>
      <c r="D113" s="281"/>
      <c r="E113" s="288"/>
      <c r="F113" s="36"/>
      <c r="G113" s="72"/>
      <c r="H113" s="71" t="s">
        <v>19</v>
      </c>
      <c r="I113" s="73">
        <f>IF(H113=Tablas!$B$5,Tablas!$C$5,VLOOKUP(H113,Tablas!$B$5:$D$40,2,FALSE))</f>
        <v>36</v>
      </c>
      <c r="J113" s="70">
        <f>IF(I113=0,"",VLOOKUP(I113,Tablas!$C$5:$D$40,2,FALSE))</f>
        <v>8.3333333333333329E-2</v>
      </c>
      <c r="K113" s="37" t="str">
        <f t="shared" si="1"/>
        <v>0</v>
      </c>
      <c r="L113" s="38">
        <f t="shared" si="88"/>
        <v>0</v>
      </c>
      <c r="M113" s="38">
        <f t="shared" si="89"/>
        <v>0</v>
      </c>
      <c r="N113" s="38">
        <f t="shared" si="90"/>
        <v>0</v>
      </c>
      <c r="O113" s="38">
        <f t="shared" si="91"/>
        <v>0</v>
      </c>
      <c r="P113" s="38">
        <f t="shared" si="92"/>
        <v>0</v>
      </c>
      <c r="Q113" s="39">
        <v>0.75</v>
      </c>
      <c r="R113" s="40">
        <f t="shared" si="82"/>
        <v>0</v>
      </c>
      <c r="S113" s="39">
        <v>0.75</v>
      </c>
      <c r="T113" s="41">
        <f t="shared" si="83"/>
        <v>0</v>
      </c>
      <c r="U113" s="42">
        <f t="shared" si="9"/>
        <v>0</v>
      </c>
      <c r="V113" s="43">
        <f t="shared" si="10"/>
        <v>0</v>
      </c>
      <c r="W113" s="190">
        <v>12</v>
      </c>
      <c r="X113" s="44">
        <f t="shared" si="11"/>
        <v>0</v>
      </c>
      <c r="Y113" s="45">
        <f t="shared" si="84"/>
        <v>0</v>
      </c>
      <c r="Z113" s="46" t="s">
        <v>83</v>
      </c>
      <c r="AA113" s="39">
        <v>1</v>
      </c>
      <c r="AB113" s="47">
        <f t="shared" si="85"/>
        <v>0</v>
      </c>
      <c r="AC113" s="39">
        <v>1</v>
      </c>
      <c r="AD113" s="47">
        <f t="shared" si="86"/>
        <v>0</v>
      </c>
      <c r="AE113" s="39">
        <v>1</v>
      </c>
      <c r="AF113" s="47">
        <f t="shared" si="87"/>
        <v>0</v>
      </c>
      <c r="AG113" s="184"/>
      <c r="AH113" s="282">
        <f t="shared" si="32"/>
        <v>12</v>
      </c>
      <c r="AI113" s="49">
        <f t="shared" si="16"/>
        <v>0</v>
      </c>
      <c r="AJ113" s="50">
        <f t="shared" si="17"/>
        <v>0</v>
      </c>
      <c r="AK113" s="184"/>
      <c r="AL113" s="191">
        <f t="shared" si="18"/>
        <v>4</v>
      </c>
      <c r="AM113" s="49">
        <f t="shared" si="19"/>
        <v>0</v>
      </c>
      <c r="AN113" s="50">
        <f t="shared" si="20"/>
        <v>0</v>
      </c>
      <c r="AO113" s="184"/>
      <c r="AP113" s="49">
        <f t="shared" si="21"/>
        <v>0</v>
      </c>
      <c r="AQ113" s="50">
        <f t="shared" si="22"/>
        <v>0</v>
      </c>
      <c r="AR113" s="184"/>
      <c r="AS113" s="49">
        <f t="shared" si="23"/>
        <v>0</v>
      </c>
      <c r="AT113" s="50">
        <f t="shared" si="24"/>
        <v>0</v>
      </c>
      <c r="AU113" s="184"/>
      <c r="AV113" s="49">
        <f t="shared" si="25"/>
        <v>0</v>
      </c>
      <c r="AW113" s="50">
        <f t="shared" si="26"/>
        <v>0</v>
      </c>
      <c r="AX113" s="184"/>
      <c r="AY113" s="49">
        <f t="shared" si="27"/>
        <v>0</v>
      </c>
      <c r="AZ113" s="50">
        <f t="shared" si="28"/>
        <v>0</v>
      </c>
      <c r="BA113" s="62"/>
      <c r="BB113" s="49">
        <f t="shared" si="29"/>
        <v>0</v>
      </c>
      <c r="BC113" s="50">
        <f t="shared" si="30"/>
        <v>0</v>
      </c>
      <c r="BD113" s="51">
        <f t="shared" si="31"/>
        <v>0</v>
      </c>
    </row>
    <row r="114" spans="1:56" ht="13.9" hidden="1" customHeight="1" thickBot="1">
      <c r="A114" s="32"/>
      <c r="B114" s="279"/>
      <c r="C114" s="286"/>
      <c r="D114" s="281"/>
      <c r="E114" s="288"/>
      <c r="F114" s="36"/>
      <c r="G114" s="72"/>
      <c r="H114" s="71" t="s">
        <v>19</v>
      </c>
      <c r="I114" s="73">
        <f>IF(H114=Tablas!$B$5,Tablas!$C$5,VLOOKUP(H114,Tablas!$B$5:$D$40,2,FALSE))</f>
        <v>36</v>
      </c>
      <c r="J114" s="70">
        <f>IF(I114=0,"",VLOOKUP(I114,Tablas!$C$5:$D$40,2,FALSE))</f>
        <v>8.3333333333333329E-2</v>
      </c>
      <c r="K114" s="37" t="str">
        <f t="shared" si="1"/>
        <v>0</v>
      </c>
      <c r="L114" s="38">
        <f t="shared" si="88"/>
        <v>0</v>
      </c>
      <c r="M114" s="38">
        <f t="shared" si="89"/>
        <v>0</v>
      </c>
      <c r="N114" s="38">
        <f t="shared" si="90"/>
        <v>0</v>
      </c>
      <c r="O114" s="38">
        <f t="shared" si="91"/>
        <v>0</v>
      </c>
      <c r="P114" s="38">
        <f t="shared" si="92"/>
        <v>0</v>
      </c>
      <c r="Q114" s="39">
        <v>0.75</v>
      </c>
      <c r="R114" s="40">
        <f t="shared" si="82"/>
        <v>0</v>
      </c>
      <c r="S114" s="39">
        <v>0.75</v>
      </c>
      <c r="T114" s="41">
        <f t="shared" si="83"/>
        <v>0</v>
      </c>
      <c r="U114" s="42">
        <f t="shared" si="9"/>
        <v>0</v>
      </c>
      <c r="V114" s="43">
        <f t="shared" si="10"/>
        <v>0</v>
      </c>
      <c r="W114" s="190">
        <v>12</v>
      </c>
      <c r="X114" s="44">
        <f t="shared" si="11"/>
        <v>0</v>
      </c>
      <c r="Y114" s="45">
        <f t="shared" si="84"/>
        <v>0</v>
      </c>
      <c r="Z114" s="46" t="s">
        <v>83</v>
      </c>
      <c r="AA114" s="39">
        <v>1</v>
      </c>
      <c r="AB114" s="47">
        <f t="shared" si="85"/>
        <v>0</v>
      </c>
      <c r="AC114" s="39">
        <v>1</v>
      </c>
      <c r="AD114" s="47">
        <f t="shared" si="86"/>
        <v>0</v>
      </c>
      <c r="AE114" s="39">
        <v>1</v>
      </c>
      <c r="AF114" s="47">
        <f t="shared" si="87"/>
        <v>0</v>
      </c>
      <c r="AG114" s="184"/>
      <c r="AH114" s="282">
        <f t="shared" si="32"/>
        <v>12</v>
      </c>
      <c r="AI114" s="49">
        <f t="shared" si="16"/>
        <v>0</v>
      </c>
      <c r="AJ114" s="50">
        <f t="shared" si="17"/>
        <v>0</v>
      </c>
      <c r="AK114" s="184"/>
      <c r="AL114" s="191">
        <f t="shared" si="18"/>
        <v>4</v>
      </c>
      <c r="AM114" s="49">
        <f t="shared" si="19"/>
        <v>0</v>
      </c>
      <c r="AN114" s="50">
        <f t="shared" si="20"/>
        <v>0</v>
      </c>
      <c r="AO114" s="184"/>
      <c r="AP114" s="49">
        <f t="shared" si="21"/>
        <v>0</v>
      </c>
      <c r="AQ114" s="50">
        <f t="shared" si="22"/>
        <v>0</v>
      </c>
      <c r="AR114" s="184"/>
      <c r="AS114" s="49">
        <f t="shared" si="23"/>
        <v>0</v>
      </c>
      <c r="AT114" s="50">
        <f t="shared" si="24"/>
        <v>0</v>
      </c>
      <c r="AU114" s="184"/>
      <c r="AV114" s="49">
        <f t="shared" si="25"/>
        <v>0</v>
      </c>
      <c r="AW114" s="50">
        <f t="shared" si="26"/>
        <v>0</v>
      </c>
      <c r="AX114" s="184"/>
      <c r="AY114" s="49">
        <f t="shared" si="27"/>
        <v>0</v>
      </c>
      <c r="AZ114" s="50">
        <f t="shared" si="28"/>
        <v>0</v>
      </c>
      <c r="BA114" s="62"/>
      <c r="BB114" s="49">
        <f t="shared" si="29"/>
        <v>0</v>
      </c>
      <c r="BC114" s="50">
        <f t="shared" si="30"/>
        <v>0</v>
      </c>
      <c r="BD114" s="51">
        <f t="shared" si="31"/>
        <v>0</v>
      </c>
    </row>
    <row r="115" spans="1:56" ht="13.9" hidden="1" customHeight="1" thickBot="1">
      <c r="A115" s="32"/>
      <c r="B115" s="279"/>
      <c r="C115" s="280"/>
      <c r="D115" s="281"/>
      <c r="E115" s="35"/>
      <c r="F115" s="36"/>
      <c r="G115" s="72"/>
      <c r="H115" s="71"/>
      <c r="I115" s="73">
        <f>IF(H115=Tablas!$B$5,Tablas!$C$5,VLOOKUP(H115,Tablas!$B$5:$D$40,2,FALSE))</f>
        <v>1</v>
      </c>
      <c r="J115" s="70">
        <f>IF(I115=0,"",VLOOKUP(I115,Tablas!$C$5:$D$40,2,FALSE))</f>
        <v>0</v>
      </c>
      <c r="K115" s="37" t="str">
        <f t="shared" si="1"/>
        <v>0</v>
      </c>
      <c r="L115" s="38">
        <f t="shared" si="88"/>
        <v>0</v>
      </c>
      <c r="M115" s="38">
        <f t="shared" si="89"/>
        <v>0</v>
      </c>
      <c r="N115" s="38">
        <f t="shared" si="90"/>
        <v>0</v>
      </c>
      <c r="O115" s="38">
        <f t="shared" si="91"/>
        <v>0</v>
      </c>
      <c r="P115" s="38">
        <f t="shared" si="92"/>
        <v>0</v>
      </c>
      <c r="Q115" s="39">
        <v>0.75</v>
      </c>
      <c r="R115" s="40">
        <f t="shared" si="82"/>
        <v>0</v>
      </c>
      <c r="S115" s="39">
        <v>0.75</v>
      </c>
      <c r="T115" s="41">
        <f t="shared" si="83"/>
        <v>0</v>
      </c>
      <c r="U115" s="42">
        <f t="shared" si="9"/>
        <v>0</v>
      </c>
      <c r="V115" s="43">
        <f t="shared" si="10"/>
        <v>0</v>
      </c>
      <c r="W115" s="190">
        <v>12</v>
      </c>
      <c r="X115" s="44">
        <f t="shared" si="11"/>
        <v>0</v>
      </c>
      <c r="Y115" s="45">
        <f t="shared" si="84"/>
        <v>0</v>
      </c>
      <c r="Z115" s="46" t="s">
        <v>83</v>
      </c>
      <c r="AA115" s="39">
        <v>1</v>
      </c>
      <c r="AB115" s="47">
        <f t="shared" si="85"/>
        <v>0</v>
      </c>
      <c r="AC115" s="39">
        <v>1</v>
      </c>
      <c r="AD115" s="47">
        <f t="shared" si="86"/>
        <v>0</v>
      </c>
      <c r="AE115" s="39">
        <v>1</v>
      </c>
      <c r="AF115" s="47">
        <f t="shared" si="87"/>
        <v>0</v>
      </c>
      <c r="AG115" s="184"/>
      <c r="AH115" s="282">
        <f t="shared" si="32"/>
        <v>12</v>
      </c>
      <c r="AI115" s="49">
        <f t="shared" si="16"/>
        <v>0</v>
      </c>
      <c r="AJ115" s="50">
        <f t="shared" si="17"/>
        <v>0</v>
      </c>
      <c r="AK115" s="184"/>
      <c r="AL115" s="191">
        <f t="shared" si="18"/>
        <v>4</v>
      </c>
      <c r="AM115" s="49">
        <f t="shared" si="19"/>
        <v>0</v>
      </c>
      <c r="AN115" s="50">
        <f t="shared" si="20"/>
        <v>0</v>
      </c>
      <c r="AO115" s="184"/>
      <c r="AP115" s="49">
        <f t="shared" si="21"/>
        <v>0</v>
      </c>
      <c r="AQ115" s="50">
        <f t="shared" si="22"/>
        <v>0</v>
      </c>
      <c r="AR115" s="184"/>
      <c r="AS115" s="49">
        <f t="shared" si="23"/>
        <v>0</v>
      </c>
      <c r="AT115" s="50">
        <f t="shared" si="24"/>
        <v>0</v>
      </c>
      <c r="AU115" s="184"/>
      <c r="AV115" s="49">
        <f t="shared" si="25"/>
        <v>0</v>
      </c>
      <c r="AW115" s="50">
        <f t="shared" si="26"/>
        <v>0</v>
      </c>
      <c r="AX115" s="184"/>
      <c r="AY115" s="49">
        <f t="shared" si="27"/>
        <v>0</v>
      </c>
      <c r="AZ115" s="50">
        <f t="shared" si="28"/>
        <v>0</v>
      </c>
      <c r="BA115" s="62"/>
      <c r="BB115" s="49">
        <f t="shared" si="29"/>
        <v>0</v>
      </c>
      <c r="BC115" s="50">
        <f t="shared" si="30"/>
        <v>0</v>
      </c>
      <c r="BD115" s="51">
        <f t="shared" si="31"/>
        <v>0</v>
      </c>
    </row>
    <row r="116" spans="1:56" ht="13.9" hidden="1" customHeight="1" thickBot="1">
      <c r="A116" s="32"/>
      <c r="B116" s="279"/>
      <c r="C116" s="280"/>
      <c r="D116" s="281"/>
      <c r="E116" s="35"/>
      <c r="F116" s="36"/>
      <c r="G116" s="72"/>
      <c r="H116" s="71"/>
      <c r="I116" s="73">
        <f>IF(H116=Tablas!$B$5,Tablas!$C$5,VLOOKUP(H116,Tablas!$B$5:$D$40,2,FALSE))</f>
        <v>1</v>
      </c>
      <c r="J116" s="70">
        <f>IF(I116=0,"",VLOOKUP(I116,Tablas!$C$5:$D$40,2,FALSE))</f>
        <v>0</v>
      </c>
      <c r="K116" s="37" t="str">
        <f t="shared" si="1"/>
        <v>0</v>
      </c>
      <c r="L116" s="38">
        <f t="shared" si="88"/>
        <v>0</v>
      </c>
      <c r="M116" s="38">
        <f t="shared" si="89"/>
        <v>0</v>
      </c>
      <c r="N116" s="38">
        <f t="shared" si="90"/>
        <v>0</v>
      </c>
      <c r="O116" s="38">
        <f t="shared" si="91"/>
        <v>0</v>
      </c>
      <c r="P116" s="38">
        <f t="shared" si="92"/>
        <v>0</v>
      </c>
      <c r="Q116" s="39">
        <v>0.75</v>
      </c>
      <c r="R116" s="40">
        <f t="shared" si="82"/>
        <v>0</v>
      </c>
      <c r="S116" s="39">
        <v>0.75</v>
      </c>
      <c r="T116" s="41">
        <f t="shared" si="83"/>
        <v>0</v>
      </c>
      <c r="U116" s="42">
        <f t="shared" si="9"/>
        <v>0</v>
      </c>
      <c r="V116" s="43">
        <f t="shared" si="10"/>
        <v>0</v>
      </c>
      <c r="W116" s="190">
        <v>12</v>
      </c>
      <c r="X116" s="44">
        <f t="shared" si="11"/>
        <v>0</v>
      </c>
      <c r="Y116" s="45">
        <f t="shared" si="84"/>
        <v>0</v>
      </c>
      <c r="Z116" s="46" t="s">
        <v>83</v>
      </c>
      <c r="AA116" s="39">
        <v>1</v>
      </c>
      <c r="AB116" s="47">
        <f t="shared" si="85"/>
        <v>0</v>
      </c>
      <c r="AC116" s="39">
        <v>1</v>
      </c>
      <c r="AD116" s="47">
        <f t="shared" si="86"/>
        <v>0</v>
      </c>
      <c r="AE116" s="39">
        <v>1</v>
      </c>
      <c r="AF116" s="47">
        <f t="shared" si="87"/>
        <v>0</v>
      </c>
      <c r="AG116" s="184"/>
      <c r="AH116" s="282">
        <f t="shared" si="32"/>
        <v>12</v>
      </c>
      <c r="AI116" s="49">
        <f t="shared" si="16"/>
        <v>0</v>
      </c>
      <c r="AJ116" s="50">
        <f t="shared" si="17"/>
        <v>0</v>
      </c>
      <c r="AK116" s="184"/>
      <c r="AL116" s="191">
        <f t="shared" si="18"/>
        <v>4</v>
      </c>
      <c r="AM116" s="49">
        <f t="shared" si="19"/>
        <v>0</v>
      </c>
      <c r="AN116" s="50">
        <f t="shared" si="20"/>
        <v>0</v>
      </c>
      <c r="AO116" s="184"/>
      <c r="AP116" s="49">
        <f t="shared" si="21"/>
        <v>0</v>
      </c>
      <c r="AQ116" s="50">
        <f t="shared" si="22"/>
        <v>0</v>
      </c>
      <c r="AR116" s="184"/>
      <c r="AS116" s="49">
        <f t="shared" si="23"/>
        <v>0</v>
      </c>
      <c r="AT116" s="50">
        <f t="shared" si="24"/>
        <v>0</v>
      </c>
      <c r="AU116" s="184"/>
      <c r="AV116" s="49">
        <f t="shared" si="25"/>
        <v>0</v>
      </c>
      <c r="AW116" s="50">
        <f t="shared" si="26"/>
        <v>0</v>
      </c>
      <c r="AX116" s="184"/>
      <c r="AY116" s="49">
        <f t="shared" si="27"/>
        <v>0</v>
      </c>
      <c r="AZ116" s="50">
        <f t="shared" si="28"/>
        <v>0</v>
      </c>
      <c r="BA116" s="62"/>
      <c r="BB116" s="49">
        <f t="shared" si="29"/>
        <v>0</v>
      </c>
      <c r="BC116" s="50">
        <f t="shared" si="30"/>
        <v>0</v>
      </c>
      <c r="BD116" s="51">
        <f t="shared" si="31"/>
        <v>0</v>
      </c>
    </row>
    <row r="117" spans="1:56" ht="13.9" hidden="1" customHeight="1" thickBot="1">
      <c r="A117" s="32"/>
      <c r="B117" s="279"/>
      <c r="C117" s="280"/>
      <c r="D117" s="281"/>
      <c r="E117" s="35"/>
      <c r="F117" s="36"/>
      <c r="G117" s="72"/>
      <c r="H117" s="71"/>
      <c r="I117" s="73">
        <f>IF(H117=Tablas!$B$5,Tablas!$C$5,VLOOKUP(H117,Tablas!$B$5:$D$40,2,FALSE))</f>
        <v>1</v>
      </c>
      <c r="J117" s="70">
        <f>IF(I117=0,"",VLOOKUP(I117,Tablas!$C$5:$D$40,2,FALSE))</f>
        <v>0</v>
      </c>
      <c r="K117" s="37" t="str">
        <f t="shared" si="1"/>
        <v>0</v>
      </c>
      <c r="L117" s="38">
        <f t="shared" si="88"/>
        <v>0</v>
      </c>
      <c r="M117" s="38">
        <f t="shared" si="89"/>
        <v>0</v>
      </c>
      <c r="N117" s="38">
        <f t="shared" si="90"/>
        <v>0</v>
      </c>
      <c r="O117" s="38">
        <f t="shared" si="91"/>
        <v>0</v>
      </c>
      <c r="P117" s="38">
        <f t="shared" si="92"/>
        <v>0</v>
      </c>
      <c r="Q117" s="39">
        <v>0.75</v>
      </c>
      <c r="R117" s="40">
        <f t="shared" si="82"/>
        <v>0</v>
      </c>
      <c r="S117" s="39">
        <v>0.75</v>
      </c>
      <c r="T117" s="41">
        <f t="shared" si="83"/>
        <v>0</v>
      </c>
      <c r="U117" s="42">
        <f t="shared" si="9"/>
        <v>0</v>
      </c>
      <c r="V117" s="43">
        <f t="shared" si="10"/>
        <v>0</v>
      </c>
      <c r="W117" s="190">
        <v>12</v>
      </c>
      <c r="X117" s="44">
        <f t="shared" si="11"/>
        <v>0</v>
      </c>
      <c r="Y117" s="45">
        <f t="shared" si="84"/>
        <v>0</v>
      </c>
      <c r="Z117" s="46" t="s">
        <v>83</v>
      </c>
      <c r="AA117" s="39">
        <v>1</v>
      </c>
      <c r="AB117" s="47">
        <f t="shared" si="85"/>
        <v>0</v>
      </c>
      <c r="AC117" s="39">
        <v>1</v>
      </c>
      <c r="AD117" s="47">
        <f t="shared" si="86"/>
        <v>0</v>
      </c>
      <c r="AE117" s="39">
        <v>1</v>
      </c>
      <c r="AF117" s="47">
        <f t="shared" si="87"/>
        <v>0</v>
      </c>
      <c r="AG117" s="184"/>
      <c r="AH117" s="282">
        <f t="shared" si="32"/>
        <v>12</v>
      </c>
      <c r="AI117" s="49">
        <f t="shared" si="16"/>
        <v>0</v>
      </c>
      <c r="AJ117" s="50">
        <f t="shared" si="17"/>
        <v>0</v>
      </c>
      <c r="AK117" s="184"/>
      <c r="AL117" s="191">
        <f t="shared" si="18"/>
        <v>4</v>
      </c>
      <c r="AM117" s="49">
        <f t="shared" si="19"/>
        <v>0</v>
      </c>
      <c r="AN117" s="50">
        <f t="shared" si="20"/>
        <v>0</v>
      </c>
      <c r="AO117" s="184"/>
      <c r="AP117" s="49">
        <f t="shared" si="21"/>
        <v>0</v>
      </c>
      <c r="AQ117" s="50">
        <f t="shared" si="22"/>
        <v>0</v>
      </c>
      <c r="AR117" s="184"/>
      <c r="AS117" s="49">
        <f t="shared" si="23"/>
        <v>0</v>
      </c>
      <c r="AT117" s="50">
        <f t="shared" si="24"/>
        <v>0</v>
      </c>
      <c r="AU117" s="184"/>
      <c r="AV117" s="49">
        <f t="shared" si="25"/>
        <v>0</v>
      </c>
      <c r="AW117" s="50">
        <f t="shared" si="26"/>
        <v>0</v>
      </c>
      <c r="AX117" s="184"/>
      <c r="AY117" s="49">
        <f t="shared" si="27"/>
        <v>0</v>
      </c>
      <c r="AZ117" s="50">
        <f t="shared" si="28"/>
        <v>0</v>
      </c>
      <c r="BA117" s="62"/>
      <c r="BB117" s="49">
        <f t="shared" si="29"/>
        <v>0</v>
      </c>
      <c r="BC117" s="50">
        <f t="shared" si="30"/>
        <v>0</v>
      </c>
      <c r="BD117" s="51">
        <f t="shared" si="31"/>
        <v>0</v>
      </c>
    </row>
    <row r="118" spans="1:56" ht="13.9" hidden="1" customHeight="1" thickBot="1">
      <c r="A118" s="32"/>
      <c r="B118" s="279"/>
      <c r="C118" s="280"/>
      <c r="D118" s="281"/>
      <c r="E118" s="35"/>
      <c r="F118" s="36"/>
      <c r="G118" s="72"/>
      <c r="H118" s="71"/>
      <c r="I118" s="73">
        <f>IF(H118=Tablas!$B$5,Tablas!$C$5,VLOOKUP(H118,Tablas!$B$5:$D$40,2,FALSE))</f>
        <v>1</v>
      </c>
      <c r="J118" s="70">
        <f>IF(I118=0,"",VLOOKUP(I118,Tablas!$C$5:$D$40,2,FALSE))</f>
        <v>0</v>
      </c>
      <c r="K118" s="37" t="str">
        <f t="shared" si="1"/>
        <v>0</v>
      </c>
      <c r="L118" s="38">
        <f t="shared" si="88"/>
        <v>0</v>
      </c>
      <c r="M118" s="38">
        <f t="shared" si="89"/>
        <v>0</v>
      </c>
      <c r="N118" s="38">
        <f t="shared" si="90"/>
        <v>0</v>
      </c>
      <c r="O118" s="38">
        <f t="shared" si="91"/>
        <v>0</v>
      </c>
      <c r="P118" s="38">
        <f t="shared" si="92"/>
        <v>0</v>
      </c>
      <c r="Q118" s="39">
        <v>0.75</v>
      </c>
      <c r="R118" s="40">
        <f t="shared" si="82"/>
        <v>0</v>
      </c>
      <c r="S118" s="39">
        <v>0.75</v>
      </c>
      <c r="T118" s="41">
        <f t="shared" si="83"/>
        <v>0</v>
      </c>
      <c r="U118" s="42">
        <f t="shared" si="9"/>
        <v>0</v>
      </c>
      <c r="V118" s="43">
        <f t="shared" si="10"/>
        <v>0</v>
      </c>
      <c r="W118" s="190">
        <v>12</v>
      </c>
      <c r="X118" s="44">
        <f t="shared" si="11"/>
        <v>0</v>
      </c>
      <c r="Y118" s="45">
        <f t="shared" si="84"/>
        <v>0</v>
      </c>
      <c r="Z118" s="46" t="s">
        <v>83</v>
      </c>
      <c r="AA118" s="39">
        <v>1</v>
      </c>
      <c r="AB118" s="47">
        <f t="shared" si="85"/>
        <v>0</v>
      </c>
      <c r="AC118" s="39">
        <v>1</v>
      </c>
      <c r="AD118" s="47">
        <f t="shared" si="86"/>
        <v>0</v>
      </c>
      <c r="AE118" s="39">
        <v>1</v>
      </c>
      <c r="AF118" s="47">
        <f t="shared" si="87"/>
        <v>0</v>
      </c>
      <c r="AG118" s="184"/>
      <c r="AH118" s="282">
        <f t="shared" si="32"/>
        <v>12</v>
      </c>
      <c r="AI118" s="49">
        <f t="shared" si="16"/>
        <v>0</v>
      </c>
      <c r="AJ118" s="50">
        <f t="shared" si="17"/>
        <v>0</v>
      </c>
      <c r="AK118" s="184"/>
      <c r="AL118" s="191">
        <f t="shared" si="18"/>
        <v>4</v>
      </c>
      <c r="AM118" s="49">
        <f t="shared" si="19"/>
        <v>0</v>
      </c>
      <c r="AN118" s="50">
        <f t="shared" si="20"/>
        <v>0</v>
      </c>
      <c r="AO118" s="184"/>
      <c r="AP118" s="49">
        <f t="shared" si="21"/>
        <v>0</v>
      </c>
      <c r="AQ118" s="50">
        <f t="shared" si="22"/>
        <v>0</v>
      </c>
      <c r="AR118" s="184"/>
      <c r="AS118" s="49">
        <f t="shared" si="23"/>
        <v>0</v>
      </c>
      <c r="AT118" s="50">
        <f t="shared" si="24"/>
        <v>0</v>
      </c>
      <c r="AU118" s="184"/>
      <c r="AV118" s="49">
        <f t="shared" si="25"/>
        <v>0</v>
      </c>
      <c r="AW118" s="50">
        <f t="shared" si="26"/>
        <v>0</v>
      </c>
      <c r="AX118" s="184"/>
      <c r="AY118" s="49">
        <f t="shared" si="27"/>
        <v>0</v>
      </c>
      <c r="AZ118" s="50">
        <f t="shared" si="28"/>
        <v>0</v>
      </c>
      <c r="BA118" s="62"/>
      <c r="BB118" s="49">
        <f t="shared" si="29"/>
        <v>0</v>
      </c>
      <c r="BC118" s="50">
        <f t="shared" si="30"/>
        <v>0</v>
      </c>
      <c r="BD118" s="51">
        <f t="shared" si="31"/>
        <v>0</v>
      </c>
    </row>
    <row r="119" spans="1:56" ht="13.9" hidden="1" customHeight="1" thickBot="1">
      <c r="A119" s="32"/>
      <c r="B119" s="279"/>
      <c r="C119" s="280"/>
      <c r="D119" s="281"/>
      <c r="E119" s="35"/>
      <c r="F119" s="36"/>
      <c r="G119" s="72"/>
      <c r="H119" s="71"/>
      <c r="I119" s="73">
        <f>IF(H119=Tablas!$B$5,Tablas!$C$5,VLOOKUP(H119,Tablas!$B$5:$D$40,2,FALSE))</f>
        <v>1</v>
      </c>
      <c r="J119" s="70">
        <f>IF(I119=0,"",VLOOKUP(I119,Tablas!$C$5:$D$40,2,FALSE))</f>
        <v>0</v>
      </c>
      <c r="K119" s="37" t="str">
        <f t="shared" si="1"/>
        <v>0</v>
      </c>
      <c r="L119" s="38">
        <f t="shared" si="88"/>
        <v>0</v>
      </c>
      <c r="M119" s="38">
        <f t="shared" si="89"/>
        <v>0</v>
      </c>
      <c r="N119" s="38">
        <f t="shared" si="90"/>
        <v>0</v>
      </c>
      <c r="O119" s="38">
        <f t="shared" si="91"/>
        <v>0</v>
      </c>
      <c r="P119" s="38">
        <f t="shared" si="92"/>
        <v>0</v>
      </c>
      <c r="Q119" s="39">
        <v>0.75</v>
      </c>
      <c r="R119" s="40">
        <f t="shared" si="82"/>
        <v>0</v>
      </c>
      <c r="S119" s="39">
        <v>0.75</v>
      </c>
      <c r="T119" s="41">
        <f t="shared" si="83"/>
        <v>0</v>
      </c>
      <c r="U119" s="42">
        <f t="shared" si="9"/>
        <v>0</v>
      </c>
      <c r="V119" s="43">
        <f t="shared" si="10"/>
        <v>0</v>
      </c>
      <c r="W119" s="190">
        <v>12</v>
      </c>
      <c r="X119" s="44">
        <f t="shared" si="11"/>
        <v>0</v>
      </c>
      <c r="Y119" s="45">
        <f t="shared" si="84"/>
        <v>0</v>
      </c>
      <c r="Z119" s="46" t="s">
        <v>83</v>
      </c>
      <c r="AA119" s="39">
        <v>1</v>
      </c>
      <c r="AB119" s="47">
        <f t="shared" si="85"/>
        <v>0</v>
      </c>
      <c r="AC119" s="39">
        <v>1</v>
      </c>
      <c r="AD119" s="47">
        <f t="shared" si="86"/>
        <v>0</v>
      </c>
      <c r="AE119" s="39">
        <v>1</v>
      </c>
      <c r="AF119" s="47">
        <f t="shared" si="87"/>
        <v>0</v>
      </c>
      <c r="AG119" s="184"/>
      <c r="AH119" s="282">
        <f t="shared" si="32"/>
        <v>12</v>
      </c>
      <c r="AI119" s="49">
        <f t="shared" si="16"/>
        <v>0</v>
      </c>
      <c r="AJ119" s="50">
        <f t="shared" si="17"/>
        <v>0</v>
      </c>
      <c r="AK119" s="184"/>
      <c r="AL119" s="191">
        <f t="shared" si="18"/>
        <v>4</v>
      </c>
      <c r="AM119" s="49">
        <f t="shared" si="19"/>
        <v>0</v>
      </c>
      <c r="AN119" s="50">
        <f t="shared" si="20"/>
        <v>0</v>
      </c>
      <c r="AO119" s="184"/>
      <c r="AP119" s="49">
        <f t="shared" si="21"/>
        <v>0</v>
      </c>
      <c r="AQ119" s="50">
        <f t="shared" si="22"/>
        <v>0</v>
      </c>
      <c r="AR119" s="184"/>
      <c r="AS119" s="49">
        <f t="shared" si="23"/>
        <v>0</v>
      </c>
      <c r="AT119" s="50">
        <f t="shared" si="24"/>
        <v>0</v>
      </c>
      <c r="AU119" s="184"/>
      <c r="AV119" s="49">
        <f t="shared" si="25"/>
        <v>0</v>
      </c>
      <c r="AW119" s="50">
        <f t="shared" si="26"/>
        <v>0</v>
      </c>
      <c r="AX119" s="184"/>
      <c r="AY119" s="49">
        <f t="shared" si="27"/>
        <v>0</v>
      </c>
      <c r="AZ119" s="50">
        <f t="shared" si="28"/>
        <v>0</v>
      </c>
      <c r="BA119" s="62"/>
      <c r="BB119" s="49">
        <f t="shared" si="29"/>
        <v>0</v>
      </c>
      <c r="BC119" s="50">
        <f t="shared" si="30"/>
        <v>0</v>
      </c>
      <c r="BD119" s="51">
        <f t="shared" si="31"/>
        <v>0</v>
      </c>
    </row>
    <row r="120" spans="1:56" ht="13.9" hidden="1" customHeight="1" thickBot="1">
      <c r="A120" s="32"/>
      <c r="B120" s="279"/>
      <c r="C120" s="280"/>
      <c r="D120" s="281"/>
      <c r="E120" s="35"/>
      <c r="F120" s="36"/>
      <c r="G120" s="72"/>
      <c r="H120" s="71"/>
      <c r="I120" s="73">
        <f>IF(H120=Tablas!$B$5,Tablas!$C$5,VLOOKUP(H120,Tablas!$B$5:$D$40,2,FALSE))</f>
        <v>1</v>
      </c>
      <c r="J120" s="70">
        <f>IF(I120=0,"",VLOOKUP(I120,Tablas!$C$5:$D$40,2,FALSE))</f>
        <v>0</v>
      </c>
      <c r="K120" s="37" t="str">
        <f t="shared" si="1"/>
        <v>0</v>
      </c>
      <c r="L120" s="38">
        <f t="shared" si="88"/>
        <v>0</v>
      </c>
      <c r="M120" s="38">
        <f t="shared" si="89"/>
        <v>0</v>
      </c>
      <c r="N120" s="38">
        <f t="shared" si="90"/>
        <v>0</v>
      </c>
      <c r="O120" s="38">
        <f t="shared" si="91"/>
        <v>0</v>
      </c>
      <c r="P120" s="38">
        <f t="shared" si="92"/>
        <v>0</v>
      </c>
      <c r="Q120" s="39">
        <v>0.75</v>
      </c>
      <c r="R120" s="40">
        <f t="shared" si="82"/>
        <v>0</v>
      </c>
      <c r="S120" s="39">
        <v>0.75</v>
      </c>
      <c r="T120" s="41">
        <f t="shared" si="83"/>
        <v>0</v>
      </c>
      <c r="U120" s="42">
        <f t="shared" si="9"/>
        <v>0</v>
      </c>
      <c r="V120" s="43">
        <f t="shared" si="10"/>
        <v>0</v>
      </c>
      <c r="W120" s="190">
        <v>12</v>
      </c>
      <c r="X120" s="44">
        <f t="shared" si="11"/>
        <v>0</v>
      </c>
      <c r="Y120" s="45">
        <f t="shared" si="84"/>
        <v>0</v>
      </c>
      <c r="Z120" s="46" t="s">
        <v>83</v>
      </c>
      <c r="AA120" s="39">
        <v>1</v>
      </c>
      <c r="AB120" s="47">
        <f t="shared" si="85"/>
        <v>0</v>
      </c>
      <c r="AC120" s="39">
        <v>1</v>
      </c>
      <c r="AD120" s="47">
        <f t="shared" si="86"/>
        <v>0</v>
      </c>
      <c r="AE120" s="39">
        <v>1</v>
      </c>
      <c r="AF120" s="47">
        <f t="shared" si="87"/>
        <v>0</v>
      </c>
      <c r="AG120" s="184"/>
      <c r="AH120" s="282">
        <f t="shared" si="32"/>
        <v>12</v>
      </c>
      <c r="AI120" s="49">
        <f t="shared" si="16"/>
        <v>0</v>
      </c>
      <c r="AJ120" s="50">
        <f t="shared" si="17"/>
        <v>0</v>
      </c>
      <c r="AK120" s="184"/>
      <c r="AL120" s="191">
        <f t="shared" si="18"/>
        <v>4</v>
      </c>
      <c r="AM120" s="49">
        <f t="shared" si="19"/>
        <v>0</v>
      </c>
      <c r="AN120" s="50">
        <f t="shared" si="20"/>
        <v>0</v>
      </c>
      <c r="AO120" s="184"/>
      <c r="AP120" s="49">
        <f t="shared" si="21"/>
        <v>0</v>
      </c>
      <c r="AQ120" s="50">
        <f t="shared" si="22"/>
        <v>0</v>
      </c>
      <c r="AR120" s="184"/>
      <c r="AS120" s="49">
        <f t="shared" si="23"/>
        <v>0</v>
      </c>
      <c r="AT120" s="50">
        <f t="shared" si="24"/>
        <v>0</v>
      </c>
      <c r="AU120" s="184"/>
      <c r="AV120" s="49">
        <f t="shared" si="25"/>
        <v>0</v>
      </c>
      <c r="AW120" s="50">
        <f t="shared" si="26"/>
        <v>0</v>
      </c>
      <c r="AX120" s="184"/>
      <c r="AY120" s="49">
        <f t="shared" si="27"/>
        <v>0</v>
      </c>
      <c r="AZ120" s="50">
        <f t="shared" si="28"/>
        <v>0</v>
      </c>
      <c r="BA120" s="62"/>
      <c r="BB120" s="49">
        <f t="shared" si="29"/>
        <v>0</v>
      </c>
      <c r="BC120" s="50">
        <f t="shared" si="30"/>
        <v>0</v>
      </c>
      <c r="BD120" s="51">
        <f t="shared" si="31"/>
        <v>0</v>
      </c>
    </row>
    <row r="121" spans="1:56" ht="13.9" hidden="1" customHeight="1" thickBot="1">
      <c r="A121" s="32"/>
      <c r="B121" s="279"/>
      <c r="C121" s="280"/>
      <c r="D121" s="281"/>
      <c r="E121" s="35"/>
      <c r="F121" s="36"/>
      <c r="G121" s="72"/>
      <c r="H121" s="71"/>
      <c r="I121" s="73">
        <f>IF(H121=Tablas!$B$5,Tablas!$C$5,VLOOKUP(H121,Tablas!$B$5:$D$40,2,FALSE))</f>
        <v>1</v>
      </c>
      <c r="J121" s="70">
        <f>IF(I121=0,"",VLOOKUP(I121,Tablas!$C$5:$D$40,2,FALSE))</f>
        <v>0</v>
      </c>
      <c r="K121" s="37" t="str">
        <f t="shared" si="1"/>
        <v>0</v>
      </c>
      <c r="L121" s="38">
        <f t="shared" si="88"/>
        <v>0</v>
      </c>
      <c r="M121" s="38">
        <f t="shared" si="89"/>
        <v>0</v>
      </c>
      <c r="N121" s="38">
        <f t="shared" si="90"/>
        <v>0</v>
      </c>
      <c r="O121" s="38">
        <f t="shared" si="91"/>
        <v>0</v>
      </c>
      <c r="P121" s="38">
        <f t="shared" si="92"/>
        <v>0</v>
      </c>
      <c r="Q121" s="39">
        <v>0.75</v>
      </c>
      <c r="R121" s="40">
        <f t="shared" si="82"/>
        <v>0</v>
      </c>
      <c r="S121" s="39">
        <v>0.75</v>
      </c>
      <c r="T121" s="41">
        <f t="shared" si="83"/>
        <v>0</v>
      </c>
      <c r="U121" s="42">
        <f t="shared" si="9"/>
        <v>0</v>
      </c>
      <c r="V121" s="43">
        <f t="shared" si="10"/>
        <v>0</v>
      </c>
      <c r="W121" s="190">
        <v>12</v>
      </c>
      <c r="X121" s="44">
        <f t="shared" si="11"/>
        <v>0</v>
      </c>
      <c r="Y121" s="45">
        <f t="shared" si="84"/>
        <v>0</v>
      </c>
      <c r="Z121" s="46" t="s">
        <v>0</v>
      </c>
      <c r="AA121" s="39">
        <v>1</v>
      </c>
      <c r="AB121" s="47">
        <f t="shared" si="85"/>
        <v>0</v>
      </c>
      <c r="AC121" s="39">
        <v>1</v>
      </c>
      <c r="AD121" s="47">
        <f t="shared" si="86"/>
        <v>0</v>
      </c>
      <c r="AE121" s="39">
        <v>1</v>
      </c>
      <c r="AF121" s="47">
        <f t="shared" si="87"/>
        <v>0</v>
      </c>
      <c r="AG121" s="184"/>
      <c r="AH121" s="282">
        <f t="shared" si="32"/>
        <v>12</v>
      </c>
      <c r="AI121" s="49">
        <f t="shared" si="16"/>
        <v>0</v>
      </c>
      <c r="AJ121" s="50">
        <f t="shared" si="17"/>
        <v>0</v>
      </c>
      <c r="AK121" s="184"/>
      <c r="AL121" s="191">
        <f t="shared" si="18"/>
        <v>4</v>
      </c>
      <c r="AM121" s="49">
        <f t="shared" si="19"/>
        <v>0</v>
      </c>
      <c r="AN121" s="50">
        <f t="shared" si="20"/>
        <v>0</v>
      </c>
      <c r="AO121" s="184"/>
      <c r="AP121" s="49">
        <f t="shared" si="21"/>
        <v>0</v>
      </c>
      <c r="AQ121" s="50">
        <f t="shared" si="22"/>
        <v>0</v>
      </c>
      <c r="AR121" s="184"/>
      <c r="AS121" s="49">
        <f t="shared" si="23"/>
        <v>0</v>
      </c>
      <c r="AT121" s="50">
        <f t="shared" si="24"/>
        <v>0</v>
      </c>
      <c r="AU121" s="184"/>
      <c r="AV121" s="49">
        <f t="shared" si="25"/>
        <v>0</v>
      </c>
      <c r="AW121" s="50">
        <f t="shared" si="26"/>
        <v>0</v>
      </c>
      <c r="AX121" s="184"/>
      <c r="AY121" s="49">
        <f t="shared" si="27"/>
        <v>0</v>
      </c>
      <c r="AZ121" s="50">
        <f t="shared" si="28"/>
        <v>0</v>
      </c>
      <c r="BA121" s="62"/>
      <c r="BB121" s="49">
        <f t="shared" si="29"/>
        <v>0</v>
      </c>
      <c r="BC121" s="50">
        <f t="shared" si="30"/>
        <v>0</v>
      </c>
      <c r="BD121" s="51">
        <f t="shared" si="31"/>
        <v>0</v>
      </c>
    </row>
    <row r="122" spans="1:56" ht="13.9" hidden="1" customHeight="1" thickBot="1">
      <c r="A122" s="32"/>
      <c r="B122" s="279"/>
      <c r="C122" s="280"/>
      <c r="D122" s="281"/>
      <c r="E122" s="35"/>
      <c r="F122" s="36"/>
      <c r="G122" s="72"/>
      <c r="H122" s="71"/>
      <c r="I122" s="73">
        <f>IF(H122=Tablas!$B$5,Tablas!$C$5,VLOOKUP(H122,Tablas!$B$5:$D$40,2,FALSE))</f>
        <v>1</v>
      </c>
      <c r="J122" s="70">
        <f>IF(I122=0,"",VLOOKUP(I122,Tablas!$C$5:$D$40,2,FALSE))</f>
        <v>0</v>
      </c>
      <c r="K122" s="37" t="str">
        <f t="shared" si="1"/>
        <v>0</v>
      </c>
      <c r="L122" s="38">
        <f t="shared" si="88"/>
        <v>0</v>
      </c>
      <c r="M122" s="38">
        <f t="shared" si="89"/>
        <v>0</v>
      </c>
      <c r="N122" s="38">
        <f t="shared" si="90"/>
        <v>0</v>
      </c>
      <c r="O122" s="38">
        <f t="shared" si="91"/>
        <v>0</v>
      </c>
      <c r="P122" s="38">
        <f t="shared" si="92"/>
        <v>0</v>
      </c>
      <c r="Q122" s="39">
        <v>0.75</v>
      </c>
      <c r="R122" s="40">
        <f t="shared" si="82"/>
        <v>0</v>
      </c>
      <c r="S122" s="39">
        <v>0.75</v>
      </c>
      <c r="T122" s="41">
        <f t="shared" si="83"/>
        <v>0</v>
      </c>
      <c r="U122" s="42">
        <f t="shared" si="9"/>
        <v>0</v>
      </c>
      <c r="V122" s="43">
        <f t="shared" si="10"/>
        <v>0</v>
      </c>
      <c r="W122" s="190">
        <v>12</v>
      </c>
      <c r="X122" s="44">
        <f t="shared" si="11"/>
        <v>0</v>
      </c>
      <c r="Y122" s="45">
        <f t="shared" si="84"/>
        <v>0</v>
      </c>
      <c r="Z122" s="46" t="s">
        <v>0</v>
      </c>
      <c r="AA122" s="39">
        <v>1</v>
      </c>
      <c r="AB122" s="47">
        <f t="shared" si="85"/>
        <v>0</v>
      </c>
      <c r="AC122" s="39">
        <v>1</v>
      </c>
      <c r="AD122" s="47">
        <f t="shared" si="86"/>
        <v>0</v>
      </c>
      <c r="AE122" s="39">
        <v>1</v>
      </c>
      <c r="AF122" s="47">
        <f t="shared" si="87"/>
        <v>0</v>
      </c>
      <c r="AG122" s="184"/>
      <c r="AH122" s="282">
        <f t="shared" si="32"/>
        <v>12</v>
      </c>
      <c r="AI122" s="49">
        <f t="shared" si="16"/>
        <v>0</v>
      </c>
      <c r="AJ122" s="50">
        <f t="shared" si="17"/>
        <v>0</v>
      </c>
      <c r="AK122" s="184"/>
      <c r="AL122" s="191">
        <f t="shared" si="18"/>
        <v>4</v>
      </c>
      <c r="AM122" s="49">
        <f t="shared" si="19"/>
        <v>0</v>
      </c>
      <c r="AN122" s="50">
        <f t="shared" si="20"/>
        <v>0</v>
      </c>
      <c r="AO122" s="184"/>
      <c r="AP122" s="49">
        <f t="shared" si="21"/>
        <v>0</v>
      </c>
      <c r="AQ122" s="50">
        <f t="shared" si="22"/>
        <v>0</v>
      </c>
      <c r="AR122" s="184"/>
      <c r="AS122" s="49">
        <f t="shared" si="23"/>
        <v>0</v>
      </c>
      <c r="AT122" s="50">
        <f t="shared" si="24"/>
        <v>0</v>
      </c>
      <c r="AU122" s="184"/>
      <c r="AV122" s="49">
        <f t="shared" si="25"/>
        <v>0</v>
      </c>
      <c r="AW122" s="50">
        <f t="shared" si="26"/>
        <v>0</v>
      </c>
      <c r="AX122" s="184"/>
      <c r="AY122" s="49">
        <f t="shared" si="27"/>
        <v>0</v>
      </c>
      <c r="AZ122" s="50">
        <f t="shared" si="28"/>
        <v>0</v>
      </c>
      <c r="BA122" s="62"/>
      <c r="BB122" s="49">
        <f t="shared" si="29"/>
        <v>0</v>
      </c>
      <c r="BC122" s="50">
        <f t="shared" si="30"/>
        <v>0</v>
      </c>
      <c r="BD122" s="51">
        <f t="shared" si="31"/>
        <v>0</v>
      </c>
    </row>
    <row r="123" spans="1:56" ht="13.9" hidden="1" customHeight="1" thickBot="1">
      <c r="A123" s="32"/>
      <c r="B123" s="279"/>
      <c r="C123" s="280"/>
      <c r="D123" s="281"/>
      <c r="E123" s="35"/>
      <c r="F123" s="36"/>
      <c r="G123" s="72"/>
      <c r="H123" s="71"/>
      <c r="I123" s="73">
        <f>IF(H123=Tablas!$B$5,Tablas!$C$5,VLOOKUP(H123,Tablas!$B$5:$D$40,2,FALSE))</f>
        <v>1</v>
      </c>
      <c r="J123" s="70">
        <f>IF(I123=0,"",VLOOKUP(I123,Tablas!$C$5:$D$40,2,FALSE))</f>
        <v>0</v>
      </c>
      <c r="K123" s="37" t="str">
        <f t="shared" si="1"/>
        <v>0</v>
      </c>
      <c r="L123" s="38">
        <f t="shared" si="88"/>
        <v>0</v>
      </c>
      <c r="M123" s="38">
        <f t="shared" si="89"/>
        <v>0</v>
      </c>
      <c r="N123" s="38">
        <f t="shared" si="90"/>
        <v>0</v>
      </c>
      <c r="O123" s="38">
        <f t="shared" si="91"/>
        <v>0</v>
      </c>
      <c r="P123" s="38">
        <f t="shared" si="92"/>
        <v>0</v>
      </c>
      <c r="Q123" s="39">
        <v>0.75</v>
      </c>
      <c r="R123" s="40">
        <f t="shared" si="82"/>
        <v>0</v>
      </c>
      <c r="S123" s="39">
        <v>0.75</v>
      </c>
      <c r="T123" s="41">
        <f t="shared" si="83"/>
        <v>0</v>
      </c>
      <c r="U123" s="42">
        <f t="shared" si="9"/>
        <v>0</v>
      </c>
      <c r="V123" s="43">
        <f t="shared" si="10"/>
        <v>0</v>
      </c>
      <c r="W123" s="190">
        <v>12</v>
      </c>
      <c r="X123" s="44">
        <f t="shared" si="11"/>
        <v>0</v>
      </c>
      <c r="Y123" s="45">
        <f t="shared" si="84"/>
        <v>0</v>
      </c>
      <c r="Z123" s="46" t="s">
        <v>0</v>
      </c>
      <c r="AA123" s="39">
        <v>1</v>
      </c>
      <c r="AB123" s="47">
        <f t="shared" si="85"/>
        <v>0</v>
      </c>
      <c r="AC123" s="39">
        <v>1</v>
      </c>
      <c r="AD123" s="47">
        <f t="shared" si="86"/>
        <v>0</v>
      </c>
      <c r="AE123" s="39">
        <v>1</v>
      </c>
      <c r="AF123" s="47">
        <f t="shared" si="87"/>
        <v>0</v>
      </c>
      <c r="AG123" s="184"/>
      <c r="AH123" s="282">
        <f t="shared" si="32"/>
        <v>12</v>
      </c>
      <c r="AI123" s="49">
        <f t="shared" si="16"/>
        <v>0</v>
      </c>
      <c r="AJ123" s="50">
        <f t="shared" si="17"/>
        <v>0</v>
      </c>
      <c r="AK123" s="184"/>
      <c r="AL123" s="191">
        <f t="shared" si="18"/>
        <v>4</v>
      </c>
      <c r="AM123" s="49">
        <f t="shared" si="19"/>
        <v>0</v>
      </c>
      <c r="AN123" s="50">
        <f t="shared" si="20"/>
        <v>0</v>
      </c>
      <c r="AO123" s="184"/>
      <c r="AP123" s="49">
        <f t="shared" si="21"/>
        <v>0</v>
      </c>
      <c r="AQ123" s="50">
        <f t="shared" si="22"/>
        <v>0</v>
      </c>
      <c r="AR123" s="184"/>
      <c r="AS123" s="49">
        <f t="shared" si="23"/>
        <v>0</v>
      </c>
      <c r="AT123" s="50">
        <f t="shared" si="24"/>
        <v>0</v>
      </c>
      <c r="AU123" s="184"/>
      <c r="AV123" s="49">
        <f t="shared" si="25"/>
        <v>0</v>
      </c>
      <c r="AW123" s="50">
        <f t="shared" si="26"/>
        <v>0</v>
      </c>
      <c r="AX123" s="184"/>
      <c r="AY123" s="49">
        <f t="shared" si="27"/>
        <v>0</v>
      </c>
      <c r="AZ123" s="50">
        <f t="shared" si="28"/>
        <v>0</v>
      </c>
      <c r="BA123" s="62"/>
      <c r="BB123" s="49">
        <f t="shared" si="29"/>
        <v>0</v>
      </c>
      <c r="BC123" s="50">
        <f t="shared" si="30"/>
        <v>0</v>
      </c>
      <c r="BD123" s="51">
        <f t="shared" si="31"/>
        <v>0</v>
      </c>
    </row>
    <row r="124" spans="1:56" ht="13.9" hidden="1" customHeight="1" thickBot="1">
      <c r="A124" s="32"/>
      <c r="B124" s="279"/>
      <c r="C124" s="280"/>
      <c r="D124" s="281"/>
      <c r="E124" s="35"/>
      <c r="F124" s="36"/>
      <c r="G124" s="72"/>
      <c r="H124" s="71"/>
      <c r="I124" s="73">
        <f>IF(H124=Tablas!$B$5,Tablas!$C$5,VLOOKUP(H124,Tablas!$B$5:$D$40,2,FALSE))</f>
        <v>1</v>
      </c>
      <c r="J124" s="70">
        <f>IF(I124=0,"",VLOOKUP(I124,Tablas!$C$5:$D$40,2,FALSE))</f>
        <v>0</v>
      </c>
      <c r="K124" s="37" t="str">
        <f t="shared" si="1"/>
        <v>0</v>
      </c>
      <c r="L124" s="38">
        <f t="shared" si="88"/>
        <v>0</v>
      </c>
      <c r="M124" s="38">
        <f t="shared" si="89"/>
        <v>0</v>
      </c>
      <c r="N124" s="38">
        <f t="shared" si="90"/>
        <v>0</v>
      </c>
      <c r="O124" s="38">
        <f t="shared" si="91"/>
        <v>0</v>
      </c>
      <c r="P124" s="38">
        <f t="shared" si="92"/>
        <v>0</v>
      </c>
      <c r="Q124" s="39">
        <v>0.75</v>
      </c>
      <c r="R124" s="40">
        <f t="shared" si="82"/>
        <v>0</v>
      </c>
      <c r="S124" s="39">
        <v>0.75</v>
      </c>
      <c r="T124" s="41">
        <f t="shared" si="83"/>
        <v>0</v>
      </c>
      <c r="U124" s="42">
        <f t="shared" si="9"/>
        <v>0</v>
      </c>
      <c r="V124" s="43">
        <f t="shared" si="10"/>
        <v>0</v>
      </c>
      <c r="W124" s="190">
        <v>12</v>
      </c>
      <c r="X124" s="44">
        <f t="shared" si="11"/>
        <v>0</v>
      </c>
      <c r="Y124" s="45">
        <f t="shared" si="84"/>
        <v>0</v>
      </c>
      <c r="Z124" s="46" t="s">
        <v>0</v>
      </c>
      <c r="AA124" s="39">
        <v>1</v>
      </c>
      <c r="AB124" s="47">
        <f t="shared" si="85"/>
        <v>0</v>
      </c>
      <c r="AC124" s="39">
        <v>1</v>
      </c>
      <c r="AD124" s="47">
        <f t="shared" si="86"/>
        <v>0</v>
      </c>
      <c r="AE124" s="39">
        <v>1</v>
      </c>
      <c r="AF124" s="47">
        <f t="shared" si="87"/>
        <v>0</v>
      </c>
      <c r="AG124" s="184"/>
      <c r="AH124" s="282">
        <f t="shared" si="32"/>
        <v>12</v>
      </c>
      <c r="AI124" s="49">
        <f t="shared" si="16"/>
        <v>0</v>
      </c>
      <c r="AJ124" s="50">
        <f t="shared" si="17"/>
        <v>0</v>
      </c>
      <c r="AK124" s="184"/>
      <c r="AL124" s="191">
        <f t="shared" si="18"/>
        <v>4</v>
      </c>
      <c r="AM124" s="49">
        <f t="shared" si="19"/>
        <v>0</v>
      </c>
      <c r="AN124" s="50">
        <f t="shared" si="20"/>
        <v>0</v>
      </c>
      <c r="AO124" s="184"/>
      <c r="AP124" s="49">
        <f t="shared" si="21"/>
        <v>0</v>
      </c>
      <c r="AQ124" s="50">
        <f t="shared" si="22"/>
        <v>0</v>
      </c>
      <c r="AR124" s="184"/>
      <c r="AS124" s="49">
        <f t="shared" si="23"/>
        <v>0</v>
      </c>
      <c r="AT124" s="50">
        <f t="shared" si="24"/>
        <v>0</v>
      </c>
      <c r="AU124" s="184"/>
      <c r="AV124" s="49">
        <f t="shared" si="25"/>
        <v>0</v>
      </c>
      <c r="AW124" s="50">
        <f t="shared" si="26"/>
        <v>0</v>
      </c>
      <c r="AX124" s="184"/>
      <c r="AY124" s="49">
        <f t="shared" si="27"/>
        <v>0</v>
      </c>
      <c r="AZ124" s="50">
        <f t="shared" si="28"/>
        <v>0</v>
      </c>
      <c r="BA124" s="62"/>
      <c r="BB124" s="49">
        <f t="shared" si="29"/>
        <v>0</v>
      </c>
      <c r="BC124" s="50">
        <f t="shared" si="30"/>
        <v>0</v>
      </c>
      <c r="BD124" s="51">
        <f t="shared" si="31"/>
        <v>0</v>
      </c>
    </row>
    <row r="125" spans="1:56" ht="13.9" hidden="1" customHeight="1" thickBot="1">
      <c r="A125" s="32"/>
      <c r="B125" s="279"/>
      <c r="C125" s="280"/>
      <c r="D125" s="281"/>
      <c r="E125" s="35"/>
      <c r="F125" s="36"/>
      <c r="G125" s="72"/>
      <c r="H125" s="71"/>
      <c r="I125" s="73">
        <f>IF(H125=Tablas!$B$5,Tablas!$C$5,VLOOKUP(H125,Tablas!$B$5:$D$40,2,FALSE))</f>
        <v>1</v>
      </c>
      <c r="J125" s="70">
        <f>IF(I125=0,"",VLOOKUP(I125,Tablas!$C$5:$D$40,2,FALSE))</f>
        <v>0</v>
      </c>
      <c r="K125" s="37" t="str">
        <f t="shared" si="1"/>
        <v>0</v>
      </c>
      <c r="L125" s="38">
        <f t="shared" si="88"/>
        <v>0</v>
      </c>
      <c r="M125" s="38">
        <f t="shared" si="89"/>
        <v>0</v>
      </c>
      <c r="N125" s="38">
        <f t="shared" si="90"/>
        <v>0</v>
      </c>
      <c r="O125" s="38">
        <f t="shared" si="91"/>
        <v>0</v>
      </c>
      <c r="P125" s="38">
        <f t="shared" si="92"/>
        <v>0</v>
      </c>
      <c r="Q125" s="39">
        <v>0.75</v>
      </c>
      <c r="R125" s="40">
        <f t="shared" si="82"/>
        <v>0</v>
      </c>
      <c r="S125" s="39">
        <v>0.75</v>
      </c>
      <c r="T125" s="41">
        <f t="shared" si="83"/>
        <v>0</v>
      </c>
      <c r="U125" s="42">
        <f t="shared" si="9"/>
        <v>0</v>
      </c>
      <c r="V125" s="43">
        <f t="shared" si="10"/>
        <v>0</v>
      </c>
      <c r="W125" s="190">
        <v>12</v>
      </c>
      <c r="X125" s="44">
        <f t="shared" si="11"/>
        <v>0</v>
      </c>
      <c r="Y125" s="45">
        <f t="shared" si="84"/>
        <v>0</v>
      </c>
      <c r="Z125" s="46" t="s">
        <v>0</v>
      </c>
      <c r="AA125" s="39">
        <v>1</v>
      </c>
      <c r="AB125" s="47">
        <f t="shared" si="85"/>
        <v>0</v>
      </c>
      <c r="AC125" s="39">
        <v>1</v>
      </c>
      <c r="AD125" s="47">
        <f t="shared" si="86"/>
        <v>0</v>
      </c>
      <c r="AE125" s="39">
        <v>1</v>
      </c>
      <c r="AF125" s="47">
        <f t="shared" si="87"/>
        <v>0</v>
      </c>
      <c r="AG125" s="184"/>
      <c r="AH125" s="282">
        <f t="shared" si="32"/>
        <v>12</v>
      </c>
      <c r="AI125" s="49">
        <f t="shared" si="16"/>
        <v>0</v>
      </c>
      <c r="AJ125" s="50">
        <f t="shared" si="17"/>
        <v>0</v>
      </c>
      <c r="AK125" s="184"/>
      <c r="AL125" s="191">
        <f t="shared" si="18"/>
        <v>4</v>
      </c>
      <c r="AM125" s="49">
        <f t="shared" si="19"/>
        <v>0</v>
      </c>
      <c r="AN125" s="50">
        <f t="shared" si="20"/>
        <v>0</v>
      </c>
      <c r="AO125" s="184"/>
      <c r="AP125" s="49">
        <f t="shared" si="21"/>
        <v>0</v>
      </c>
      <c r="AQ125" s="50">
        <f t="shared" si="22"/>
        <v>0</v>
      </c>
      <c r="AR125" s="184"/>
      <c r="AS125" s="49">
        <f t="shared" si="23"/>
        <v>0</v>
      </c>
      <c r="AT125" s="50">
        <f t="shared" si="24"/>
        <v>0</v>
      </c>
      <c r="AU125" s="184"/>
      <c r="AV125" s="49">
        <f t="shared" si="25"/>
        <v>0</v>
      </c>
      <c r="AW125" s="50">
        <f t="shared" si="26"/>
        <v>0</v>
      </c>
      <c r="AX125" s="184"/>
      <c r="AY125" s="49">
        <f t="shared" si="27"/>
        <v>0</v>
      </c>
      <c r="AZ125" s="50">
        <f t="shared" si="28"/>
        <v>0</v>
      </c>
      <c r="BA125" s="62"/>
      <c r="BB125" s="49">
        <f t="shared" si="29"/>
        <v>0</v>
      </c>
      <c r="BC125" s="50">
        <f t="shared" si="30"/>
        <v>0</v>
      </c>
      <c r="BD125" s="51">
        <f t="shared" si="31"/>
        <v>0</v>
      </c>
    </row>
    <row r="126" spans="1:56" ht="13.9" hidden="1" customHeight="1" thickBot="1">
      <c r="A126" s="32"/>
      <c r="B126" s="61"/>
      <c r="C126" s="33"/>
      <c r="D126" s="34"/>
      <c r="E126" s="35"/>
      <c r="F126" s="36"/>
      <c r="G126" s="72"/>
      <c r="H126" s="71"/>
      <c r="I126" s="73">
        <f>IF(H126=Tablas!$B$5,Tablas!$C$5,VLOOKUP(H126,Tablas!$B$5:$D$40,2,FALSE))</f>
        <v>1</v>
      </c>
      <c r="J126" s="70">
        <f>IF(I126=0,"",VLOOKUP(I126,Tablas!$C$5:$D$40,2,FALSE))</f>
        <v>0</v>
      </c>
      <c r="K126" s="37" t="str">
        <f t="shared" si="1"/>
        <v>0</v>
      </c>
      <c r="L126" s="38">
        <f t="shared" si="88"/>
        <v>0</v>
      </c>
      <c r="M126" s="38">
        <f t="shared" si="89"/>
        <v>0</v>
      </c>
      <c r="N126" s="38">
        <f t="shared" si="90"/>
        <v>0</v>
      </c>
      <c r="O126" s="38">
        <f t="shared" si="91"/>
        <v>0</v>
      </c>
      <c r="P126" s="38">
        <f t="shared" si="92"/>
        <v>0</v>
      </c>
      <c r="Q126" s="39">
        <v>1</v>
      </c>
      <c r="R126" s="40">
        <f t="shared" si="82"/>
        <v>0</v>
      </c>
      <c r="S126" s="39">
        <v>1</v>
      </c>
      <c r="T126" s="41">
        <f t="shared" si="83"/>
        <v>0</v>
      </c>
      <c r="U126" s="42">
        <f t="shared" si="9"/>
        <v>0</v>
      </c>
      <c r="V126" s="43">
        <f t="shared" si="10"/>
        <v>0</v>
      </c>
      <c r="W126" s="190">
        <v>12</v>
      </c>
      <c r="X126" s="44">
        <f t="shared" si="11"/>
        <v>0</v>
      </c>
      <c r="Y126" s="45">
        <f t="shared" si="84"/>
        <v>0</v>
      </c>
      <c r="Z126" s="46" t="s">
        <v>78</v>
      </c>
      <c r="AA126" s="39">
        <v>1</v>
      </c>
      <c r="AB126" s="47">
        <f t="shared" si="85"/>
        <v>0</v>
      </c>
      <c r="AC126" s="39">
        <v>1</v>
      </c>
      <c r="AD126" s="47">
        <f t="shared" si="86"/>
        <v>0</v>
      </c>
      <c r="AE126" s="39">
        <v>1</v>
      </c>
      <c r="AF126" s="47">
        <f t="shared" si="87"/>
        <v>0</v>
      </c>
      <c r="AG126" s="184"/>
      <c r="AH126" s="192"/>
      <c r="AI126" s="49">
        <f t="shared" si="16"/>
        <v>0</v>
      </c>
      <c r="AJ126" s="50">
        <f t="shared" si="17"/>
        <v>0</v>
      </c>
      <c r="AK126" s="184"/>
      <c r="AL126" s="191">
        <f t="shared" si="18"/>
        <v>4</v>
      </c>
      <c r="AM126" s="49">
        <f t="shared" si="19"/>
        <v>0</v>
      </c>
      <c r="AN126" s="50">
        <f t="shared" si="20"/>
        <v>0</v>
      </c>
      <c r="AO126" s="184"/>
      <c r="AP126" s="49">
        <f t="shared" si="21"/>
        <v>0</v>
      </c>
      <c r="AQ126" s="50">
        <f t="shared" si="22"/>
        <v>0</v>
      </c>
      <c r="AR126" s="184"/>
      <c r="AS126" s="49">
        <f t="shared" si="23"/>
        <v>0</v>
      </c>
      <c r="AT126" s="50">
        <f t="shared" si="24"/>
        <v>0</v>
      </c>
      <c r="AU126" s="184"/>
      <c r="AV126" s="49">
        <f t="shared" si="25"/>
        <v>0</v>
      </c>
      <c r="AW126" s="50">
        <f t="shared" si="26"/>
        <v>0</v>
      </c>
      <c r="AX126" s="184"/>
      <c r="AY126" s="49">
        <f t="shared" si="27"/>
        <v>0</v>
      </c>
      <c r="AZ126" s="50">
        <f t="shared" si="28"/>
        <v>0</v>
      </c>
      <c r="BA126" s="62"/>
      <c r="BB126" s="49">
        <f t="shared" si="29"/>
        <v>0</v>
      </c>
      <c r="BC126" s="50">
        <f t="shared" si="30"/>
        <v>0</v>
      </c>
      <c r="BD126" s="51">
        <f t="shared" si="31"/>
        <v>0</v>
      </c>
    </row>
    <row r="127" spans="1:56" ht="13.9" hidden="1" customHeight="1" thickBot="1">
      <c r="A127" s="32"/>
      <c r="B127" s="61"/>
      <c r="C127" s="33"/>
      <c r="D127" s="34"/>
      <c r="E127" s="35"/>
      <c r="F127" s="36"/>
      <c r="G127" s="72"/>
      <c r="H127" s="71"/>
      <c r="I127" s="73">
        <f>IF(H127=Tablas!$B$5,Tablas!$C$5,VLOOKUP(H127,Tablas!$B$5:$D$40,2,FALSE))</f>
        <v>1</v>
      </c>
      <c r="J127" s="70">
        <f>IF(I127=0,"",VLOOKUP(I127,Tablas!$C$5:$D$40,2,FALSE))</f>
        <v>0</v>
      </c>
      <c r="K127" s="37" t="str">
        <f t="shared" si="1"/>
        <v>0</v>
      </c>
      <c r="L127" s="38">
        <f t="shared" si="88"/>
        <v>0</v>
      </c>
      <c r="M127" s="38">
        <f t="shared" si="89"/>
        <v>0</v>
      </c>
      <c r="N127" s="38">
        <f t="shared" si="90"/>
        <v>0</v>
      </c>
      <c r="O127" s="38">
        <f t="shared" si="91"/>
        <v>0</v>
      </c>
      <c r="P127" s="38">
        <f t="shared" si="92"/>
        <v>0</v>
      </c>
      <c r="Q127" s="39">
        <v>1</v>
      </c>
      <c r="R127" s="40">
        <f t="shared" si="82"/>
        <v>0</v>
      </c>
      <c r="S127" s="39">
        <v>1</v>
      </c>
      <c r="T127" s="41">
        <f t="shared" si="83"/>
        <v>0</v>
      </c>
      <c r="U127" s="42">
        <f t="shared" si="9"/>
        <v>0</v>
      </c>
      <c r="V127" s="43">
        <f t="shared" si="10"/>
        <v>0</v>
      </c>
      <c r="W127" s="190">
        <v>12</v>
      </c>
      <c r="X127" s="44">
        <f t="shared" si="11"/>
        <v>0</v>
      </c>
      <c r="Y127" s="45">
        <f t="shared" si="84"/>
        <v>0</v>
      </c>
      <c r="Z127" s="46" t="s">
        <v>78</v>
      </c>
      <c r="AA127" s="39">
        <v>1</v>
      </c>
      <c r="AB127" s="47">
        <f t="shared" si="85"/>
        <v>0</v>
      </c>
      <c r="AC127" s="39">
        <v>1</v>
      </c>
      <c r="AD127" s="47">
        <f t="shared" si="86"/>
        <v>0</v>
      </c>
      <c r="AE127" s="39">
        <v>1</v>
      </c>
      <c r="AF127" s="47">
        <f t="shared" si="87"/>
        <v>0</v>
      </c>
      <c r="AG127" s="184"/>
      <c r="AH127" s="192"/>
      <c r="AI127" s="49">
        <f t="shared" si="16"/>
        <v>0</v>
      </c>
      <c r="AJ127" s="50">
        <f t="shared" si="17"/>
        <v>0</v>
      </c>
      <c r="AK127" s="184"/>
      <c r="AL127" s="191">
        <f t="shared" si="18"/>
        <v>4</v>
      </c>
      <c r="AM127" s="49">
        <f t="shared" si="19"/>
        <v>0</v>
      </c>
      <c r="AN127" s="50">
        <f t="shared" si="20"/>
        <v>0</v>
      </c>
      <c r="AO127" s="184"/>
      <c r="AP127" s="49">
        <f t="shared" si="21"/>
        <v>0</v>
      </c>
      <c r="AQ127" s="50">
        <f t="shared" si="22"/>
        <v>0</v>
      </c>
      <c r="AR127" s="184"/>
      <c r="AS127" s="49">
        <f t="shared" si="23"/>
        <v>0</v>
      </c>
      <c r="AT127" s="50">
        <f t="shared" si="24"/>
        <v>0</v>
      </c>
      <c r="AU127" s="184"/>
      <c r="AV127" s="49">
        <f t="shared" si="25"/>
        <v>0</v>
      </c>
      <c r="AW127" s="50">
        <f t="shared" si="26"/>
        <v>0</v>
      </c>
      <c r="AX127" s="184"/>
      <c r="AY127" s="49">
        <f t="shared" si="27"/>
        <v>0</v>
      </c>
      <c r="AZ127" s="50">
        <f t="shared" si="28"/>
        <v>0</v>
      </c>
      <c r="BA127" s="62"/>
      <c r="BB127" s="49">
        <f t="shared" si="29"/>
        <v>0</v>
      </c>
      <c r="BC127" s="50">
        <f t="shared" si="30"/>
        <v>0</v>
      </c>
      <c r="BD127" s="51">
        <f t="shared" si="31"/>
        <v>0</v>
      </c>
    </row>
    <row r="128" spans="1:56" ht="13.9" hidden="1" customHeight="1" thickBot="1">
      <c r="A128" s="32"/>
      <c r="B128" s="61"/>
      <c r="C128" s="33"/>
      <c r="D128" s="34"/>
      <c r="E128" s="35"/>
      <c r="F128" s="36"/>
      <c r="G128" s="72"/>
      <c r="H128" s="71"/>
      <c r="I128" s="73">
        <f>IF(H128=Tablas!$B$5,Tablas!$C$5,VLOOKUP(H128,Tablas!$B$5:$D$40,2,FALSE))</f>
        <v>1</v>
      </c>
      <c r="J128" s="70">
        <f>IF(I128=0,"",VLOOKUP(I128,Tablas!$C$5:$D$40,2,FALSE))</f>
        <v>0</v>
      </c>
      <c r="K128" s="37" t="str">
        <f t="shared" si="1"/>
        <v>0</v>
      </c>
      <c r="L128" s="38">
        <f t="shared" si="88"/>
        <v>0</v>
      </c>
      <c r="M128" s="38">
        <f t="shared" si="89"/>
        <v>0</v>
      </c>
      <c r="N128" s="38">
        <f t="shared" si="90"/>
        <v>0</v>
      </c>
      <c r="O128" s="38">
        <f t="shared" si="91"/>
        <v>0</v>
      </c>
      <c r="P128" s="38">
        <f t="shared" si="92"/>
        <v>0</v>
      </c>
      <c r="Q128" s="39">
        <v>1</v>
      </c>
      <c r="R128" s="40">
        <f t="shared" si="82"/>
        <v>0</v>
      </c>
      <c r="S128" s="39">
        <v>1</v>
      </c>
      <c r="T128" s="41">
        <f t="shared" si="83"/>
        <v>0</v>
      </c>
      <c r="U128" s="42">
        <f t="shared" si="9"/>
        <v>0</v>
      </c>
      <c r="V128" s="43">
        <f t="shared" si="10"/>
        <v>0</v>
      </c>
      <c r="W128" s="190">
        <v>12</v>
      </c>
      <c r="X128" s="44">
        <f t="shared" si="11"/>
        <v>0</v>
      </c>
      <c r="Y128" s="45">
        <f t="shared" si="84"/>
        <v>0</v>
      </c>
      <c r="Z128" s="46" t="s">
        <v>78</v>
      </c>
      <c r="AA128" s="39">
        <v>1</v>
      </c>
      <c r="AB128" s="47">
        <f t="shared" si="85"/>
        <v>0</v>
      </c>
      <c r="AC128" s="39">
        <v>1</v>
      </c>
      <c r="AD128" s="47">
        <f t="shared" si="86"/>
        <v>0</v>
      </c>
      <c r="AE128" s="39">
        <v>1</v>
      </c>
      <c r="AF128" s="47">
        <f t="shared" si="87"/>
        <v>0</v>
      </c>
      <c r="AG128" s="184"/>
      <c r="AH128" s="192"/>
      <c r="AI128" s="49">
        <f t="shared" si="16"/>
        <v>0</v>
      </c>
      <c r="AJ128" s="50">
        <f t="shared" si="17"/>
        <v>0</v>
      </c>
      <c r="AK128" s="184"/>
      <c r="AL128" s="191">
        <f t="shared" si="18"/>
        <v>4</v>
      </c>
      <c r="AM128" s="49">
        <f t="shared" si="19"/>
        <v>0</v>
      </c>
      <c r="AN128" s="50">
        <f t="shared" si="20"/>
        <v>0</v>
      </c>
      <c r="AO128" s="184"/>
      <c r="AP128" s="49">
        <f t="shared" si="21"/>
        <v>0</v>
      </c>
      <c r="AQ128" s="50">
        <f t="shared" si="22"/>
        <v>0</v>
      </c>
      <c r="AR128" s="184"/>
      <c r="AS128" s="49">
        <f t="shared" si="23"/>
        <v>0</v>
      </c>
      <c r="AT128" s="50">
        <f t="shared" si="24"/>
        <v>0</v>
      </c>
      <c r="AU128" s="184"/>
      <c r="AV128" s="49">
        <f t="shared" si="25"/>
        <v>0</v>
      </c>
      <c r="AW128" s="50">
        <f t="shared" si="26"/>
        <v>0</v>
      </c>
      <c r="AX128" s="184"/>
      <c r="AY128" s="49">
        <f t="shared" si="27"/>
        <v>0</v>
      </c>
      <c r="AZ128" s="50">
        <f t="shared" si="28"/>
        <v>0</v>
      </c>
      <c r="BA128" s="62"/>
      <c r="BB128" s="49">
        <f t="shared" si="29"/>
        <v>0</v>
      </c>
      <c r="BC128" s="50">
        <f t="shared" si="30"/>
        <v>0</v>
      </c>
      <c r="BD128" s="51">
        <f t="shared" si="31"/>
        <v>0</v>
      </c>
    </row>
    <row r="129" spans="1:56" ht="13.9" hidden="1" customHeight="1" thickBot="1">
      <c r="A129" s="32"/>
      <c r="B129" s="61"/>
      <c r="C129" s="33"/>
      <c r="D129" s="34"/>
      <c r="E129" s="35"/>
      <c r="F129" s="36"/>
      <c r="G129" s="72"/>
      <c r="H129" s="71"/>
      <c r="I129" s="73">
        <f>IF(H129=Tablas!$B$5,Tablas!$C$5,VLOOKUP(H129,Tablas!$B$5:$D$40,2,FALSE))</f>
        <v>1</v>
      </c>
      <c r="J129" s="70">
        <f>IF(I129=0,"",VLOOKUP(I129,Tablas!$C$5:$D$40,2,FALSE))</f>
        <v>0</v>
      </c>
      <c r="K129" s="37" t="str">
        <f t="shared" si="1"/>
        <v>0</v>
      </c>
      <c r="L129" s="38">
        <f t="shared" si="88"/>
        <v>0</v>
      </c>
      <c r="M129" s="38">
        <f t="shared" si="89"/>
        <v>0</v>
      </c>
      <c r="N129" s="38">
        <f t="shared" si="90"/>
        <v>0</v>
      </c>
      <c r="O129" s="38">
        <f t="shared" si="91"/>
        <v>0</v>
      </c>
      <c r="P129" s="38">
        <f t="shared" si="92"/>
        <v>0</v>
      </c>
      <c r="Q129" s="39">
        <v>1</v>
      </c>
      <c r="R129" s="40">
        <f t="shared" si="82"/>
        <v>0</v>
      </c>
      <c r="S129" s="39">
        <v>1</v>
      </c>
      <c r="T129" s="41">
        <f t="shared" si="83"/>
        <v>0</v>
      </c>
      <c r="U129" s="42">
        <f t="shared" si="9"/>
        <v>0</v>
      </c>
      <c r="V129" s="43">
        <f t="shared" si="10"/>
        <v>0</v>
      </c>
      <c r="W129" s="190">
        <v>12</v>
      </c>
      <c r="X129" s="44">
        <f t="shared" si="11"/>
        <v>0</v>
      </c>
      <c r="Y129" s="45">
        <f t="shared" si="84"/>
        <v>0</v>
      </c>
      <c r="Z129" s="46" t="s">
        <v>78</v>
      </c>
      <c r="AA129" s="39">
        <v>1</v>
      </c>
      <c r="AB129" s="47">
        <f t="shared" si="85"/>
        <v>0</v>
      </c>
      <c r="AC129" s="39">
        <v>1</v>
      </c>
      <c r="AD129" s="47">
        <f t="shared" si="86"/>
        <v>0</v>
      </c>
      <c r="AE129" s="39">
        <v>1</v>
      </c>
      <c r="AF129" s="47">
        <f t="shared" si="87"/>
        <v>0</v>
      </c>
      <c r="AG129" s="184"/>
      <c r="AH129" s="192"/>
      <c r="AI129" s="49">
        <f t="shared" si="16"/>
        <v>0</v>
      </c>
      <c r="AJ129" s="50">
        <f t="shared" si="17"/>
        <v>0</v>
      </c>
      <c r="AK129" s="184"/>
      <c r="AL129" s="191">
        <f t="shared" si="18"/>
        <v>4</v>
      </c>
      <c r="AM129" s="49">
        <f t="shared" si="19"/>
        <v>0</v>
      </c>
      <c r="AN129" s="50">
        <f t="shared" si="20"/>
        <v>0</v>
      </c>
      <c r="AO129" s="184"/>
      <c r="AP129" s="49">
        <f t="shared" si="21"/>
        <v>0</v>
      </c>
      <c r="AQ129" s="50">
        <f t="shared" si="22"/>
        <v>0</v>
      </c>
      <c r="AR129" s="184"/>
      <c r="AS129" s="49">
        <f t="shared" si="23"/>
        <v>0</v>
      </c>
      <c r="AT129" s="50">
        <f t="shared" si="24"/>
        <v>0</v>
      </c>
      <c r="AU129" s="184"/>
      <c r="AV129" s="49">
        <f t="shared" si="25"/>
        <v>0</v>
      </c>
      <c r="AW129" s="50">
        <f t="shared" si="26"/>
        <v>0</v>
      </c>
      <c r="AX129" s="184"/>
      <c r="AY129" s="49">
        <f t="shared" si="27"/>
        <v>0</v>
      </c>
      <c r="AZ129" s="50">
        <f t="shared" si="28"/>
        <v>0</v>
      </c>
      <c r="BA129" s="62"/>
      <c r="BB129" s="49">
        <f t="shared" si="29"/>
        <v>0</v>
      </c>
      <c r="BC129" s="50">
        <f t="shared" si="30"/>
        <v>0</v>
      </c>
      <c r="BD129" s="51">
        <f t="shared" si="31"/>
        <v>0</v>
      </c>
    </row>
    <row r="130" spans="1:56" ht="13.9" hidden="1" customHeight="1" thickBot="1">
      <c r="A130" s="32"/>
      <c r="B130" s="61"/>
      <c r="C130" s="33"/>
      <c r="D130" s="34"/>
      <c r="E130" s="35"/>
      <c r="F130" s="36"/>
      <c r="G130" s="72"/>
      <c r="H130" s="71"/>
      <c r="I130" s="73">
        <f>IF(H130=Tablas!$B$5,Tablas!$C$5,VLOOKUP(H130,Tablas!$B$5:$D$40,2,FALSE))</f>
        <v>1</v>
      </c>
      <c r="J130" s="70">
        <f>IF(I130=0,"",VLOOKUP(I130,Tablas!$C$5:$D$40,2,FALSE))</f>
        <v>0</v>
      </c>
      <c r="K130" s="37" t="str">
        <f t="shared" si="1"/>
        <v>0</v>
      </c>
      <c r="L130" s="38">
        <f t="shared" si="88"/>
        <v>0</v>
      </c>
      <c r="M130" s="38">
        <f t="shared" si="89"/>
        <v>0</v>
      </c>
      <c r="N130" s="38">
        <f t="shared" si="90"/>
        <v>0</v>
      </c>
      <c r="O130" s="38">
        <f t="shared" si="91"/>
        <v>0</v>
      </c>
      <c r="P130" s="38">
        <f t="shared" si="92"/>
        <v>0</v>
      </c>
      <c r="Q130" s="39">
        <v>1</v>
      </c>
      <c r="R130" s="40">
        <f t="shared" si="82"/>
        <v>0</v>
      </c>
      <c r="S130" s="39">
        <v>1</v>
      </c>
      <c r="T130" s="41">
        <f t="shared" si="83"/>
        <v>0</v>
      </c>
      <c r="U130" s="42">
        <f t="shared" si="9"/>
        <v>0</v>
      </c>
      <c r="V130" s="43">
        <f t="shared" si="10"/>
        <v>0</v>
      </c>
      <c r="W130" s="190">
        <v>12</v>
      </c>
      <c r="X130" s="44">
        <f t="shared" si="11"/>
        <v>0</v>
      </c>
      <c r="Y130" s="45">
        <f t="shared" si="84"/>
        <v>0</v>
      </c>
      <c r="Z130" s="46" t="s">
        <v>78</v>
      </c>
      <c r="AA130" s="39">
        <v>1</v>
      </c>
      <c r="AB130" s="47">
        <f t="shared" si="85"/>
        <v>0</v>
      </c>
      <c r="AC130" s="39">
        <v>1</v>
      </c>
      <c r="AD130" s="47">
        <f t="shared" si="86"/>
        <v>0</v>
      </c>
      <c r="AE130" s="39">
        <v>1</v>
      </c>
      <c r="AF130" s="47">
        <f t="shared" si="87"/>
        <v>0</v>
      </c>
      <c r="AG130" s="184"/>
      <c r="AH130" s="192"/>
      <c r="AI130" s="49">
        <f t="shared" si="16"/>
        <v>0</v>
      </c>
      <c r="AJ130" s="50">
        <f t="shared" si="17"/>
        <v>0</v>
      </c>
      <c r="AK130" s="184"/>
      <c r="AL130" s="191">
        <f t="shared" si="18"/>
        <v>4</v>
      </c>
      <c r="AM130" s="49">
        <f t="shared" si="19"/>
        <v>0</v>
      </c>
      <c r="AN130" s="50">
        <f t="shared" si="20"/>
        <v>0</v>
      </c>
      <c r="AO130" s="184"/>
      <c r="AP130" s="49">
        <f t="shared" si="21"/>
        <v>0</v>
      </c>
      <c r="AQ130" s="50">
        <f t="shared" si="22"/>
        <v>0</v>
      </c>
      <c r="AR130" s="184"/>
      <c r="AS130" s="49">
        <f t="shared" si="23"/>
        <v>0</v>
      </c>
      <c r="AT130" s="50">
        <f t="shared" si="24"/>
        <v>0</v>
      </c>
      <c r="AU130" s="184"/>
      <c r="AV130" s="49">
        <f t="shared" si="25"/>
        <v>0</v>
      </c>
      <c r="AW130" s="50">
        <f t="shared" si="26"/>
        <v>0</v>
      </c>
      <c r="AX130" s="184"/>
      <c r="AY130" s="49">
        <f t="shared" si="27"/>
        <v>0</v>
      </c>
      <c r="AZ130" s="50">
        <f t="shared" si="28"/>
        <v>0</v>
      </c>
      <c r="BA130" s="62"/>
      <c r="BB130" s="49">
        <f t="shared" si="29"/>
        <v>0</v>
      </c>
      <c r="BC130" s="50">
        <f t="shared" si="30"/>
        <v>0</v>
      </c>
      <c r="BD130" s="51">
        <f t="shared" si="31"/>
        <v>0</v>
      </c>
    </row>
    <row r="131" spans="1:56" ht="13.9" hidden="1" customHeight="1" thickBot="1">
      <c r="A131" s="32"/>
      <c r="B131" s="61"/>
      <c r="C131" s="33"/>
      <c r="D131" s="34"/>
      <c r="E131" s="35"/>
      <c r="F131" s="36"/>
      <c r="G131" s="72"/>
      <c r="H131" s="71"/>
      <c r="I131" s="73">
        <f>IF(H131=Tablas!$B$5,Tablas!$C$5,VLOOKUP(H131,Tablas!$B$5:$D$40,2,FALSE))</f>
        <v>1</v>
      </c>
      <c r="J131" s="70">
        <f>IF(I131=0,"",VLOOKUP(I131,Tablas!$C$5:$D$40,2,FALSE))</f>
        <v>0</v>
      </c>
      <c r="K131" s="37" t="str">
        <f t="shared" si="1"/>
        <v>0</v>
      </c>
      <c r="L131" s="38">
        <f t="shared" si="88"/>
        <v>0</v>
      </c>
      <c r="M131" s="38">
        <f t="shared" si="89"/>
        <v>0</v>
      </c>
      <c r="N131" s="38">
        <f t="shared" si="90"/>
        <v>0</v>
      </c>
      <c r="O131" s="38">
        <f t="shared" si="91"/>
        <v>0</v>
      </c>
      <c r="P131" s="38">
        <f t="shared" si="92"/>
        <v>0</v>
      </c>
      <c r="Q131" s="39">
        <v>1</v>
      </c>
      <c r="R131" s="40">
        <f t="shared" si="82"/>
        <v>0</v>
      </c>
      <c r="S131" s="39">
        <v>1</v>
      </c>
      <c r="T131" s="41">
        <f t="shared" si="83"/>
        <v>0</v>
      </c>
      <c r="U131" s="42">
        <f t="shared" si="9"/>
        <v>0</v>
      </c>
      <c r="V131" s="43">
        <f t="shared" si="10"/>
        <v>0</v>
      </c>
      <c r="W131" s="190">
        <v>12</v>
      </c>
      <c r="X131" s="44">
        <f t="shared" si="11"/>
        <v>0</v>
      </c>
      <c r="Y131" s="45">
        <f t="shared" si="84"/>
        <v>0</v>
      </c>
      <c r="Z131" s="46" t="s">
        <v>78</v>
      </c>
      <c r="AA131" s="39">
        <v>1</v>
      </c>
      <c r="AB131" s="47">
        <f t="shared" si="85"/>
        <v>0</v>
      </c>
      <c r="AC131" s="39">
        <v>1</v>
      </c>
      <c r="AD131" s="47">
        <f t="shared" si="86"/>
        <v>0</v>
      </c>
      <c r="AE131" s="39">
        <v>1</v>
      </c>
      <c r="AF131" s="47">
        <f t="shared" si="87"/>
        <v>0</v>
      </c>
      <c r="AG131" s="184"/>
      <c r="AH131" s="192"/>
      <c r="AI131" s="49">
        <f t="shared" si="16"/>
        <v>0</v>
      </c>
      <c r="AJ131" s="50">
        <f t="shared" si="17"/>
        <v>0</v>
      </c>
      <c r="AK131" s="184"/>
      <c r="AL131" s="191">
        <f t="shared" si="18"/>
        <v>4</v>
      </c>
      <c r="AM131" s="49">
        <f t="shared" si="19"/>
        <v>0</v>
      </c>
      <c r="AN131" s="50">
        <f t="shared" si="20"/>
        <v>0</v>
      </c>
      <c r="AO131" s="184"/>
      <c r="AP131" s="49">
        <f t="shared" si="21"/>
        <v>0</v>
      </c>
      <c r="AQ131" s="50">
        <f t="shared" si="22"/>
        <v>0</v>
      </c>
      <c r="AR131" s="184"/>
      <c r="AS131" s="49">
        <f t="shared" si="23"/>
        <v>0</v>
      </c>
      <c r="AT131" s="50">
        <f t="shared" si="24"/>
        <v>0</v>
      </c>
      <c r="AU131" s="184"/>
      <c r="AV131" s="49">
        <f t="shared" si="25"/>
        <v>0</v>
      </c>
      <c r="AW131" s="50">
        <f t="shared" si="26"/>
        <v>0</v>
      </c>
      <c r="AX131" s="184"/>
      <c r="AY131" s="49">
        <f t="shared" si="27"/>
        <v>0</v>
      </c>
      <c r="AZ131" s="50">
        <f t="shared" si="28"/>
        <v>0</v>
      </c>
      <c r="BA131" s="62"/>
      <c r="BB131" s="49">
        <f t="shared" si="29"/>
        <v>0</v>
      </c>
      <c r="BC131" s="50">
        <f t="shared" si="30"/>
        <v>0</v>
      </c>
      <c r="BD131" s="51">
        <f t="shared" si="31"/>
        <v>0</v>
      </c>
    </row>
    <row r="132" spans="1:56" ht="13.9" hidden="1" customHeight="1" thickBot="1">
      <c r="A132" s="32"/>
      <c r="B132" s="61"/>
      <c r="C132" s="33"/>
      <c r="D132" s="34"/>
      <c r="E132" s="35"/>
      <c r="F132" s="36"/>
      <c r="G132" s="72"/>
      <c r="H132" s="71"/>
      <c r="I132" s="73">
        <f>IF(H132=Tablas!$B$5,Tablas!$C$5,VLOOKUP(H132,Tablas!$B$5:$D$40,2,FALSE))</f>
        <v>1</v>
      </c>
      <c r="J132" s="70">
        <f>IF(I132=0,"",VLOOKUP(I132,Tablas!$C$5:$D$40,2,FALSE))</f>
        <v>0</v>
      </c>
      <c r="K132" s="37" t="str">
        <f t="shared" si="1"/>
        <v>0</v>
      </c>
      <c r="L132" s="38">
        <f t="shared" si="88"/>
        <v>0</v>
      </c>
      <c r="M132" s="38">
        <f t="shared" si="89"/>
        <v>0</v>
      </c>
      <c r="N132" s="38">
        <f t="shared" si="90"/>
        <v>0</v>
      </c>
      <c r="O132" s="38">
        <f t="shared" si="91"/>
        <v>0</v>
      </c>
      <c r="P132" s="38">
        <f t="shared" si="92"/>
        <v>0</v>
      </c>
      <c r="Q132" s="39">
        <v>1</v>
      </c>
      <c r="R132" s="40">
        <f t="shared" si="82"/>
        <v>0</v>
      </c>
      <c r="S132" s="39">
        <v>1</v>
      </c>
      <c r="T132" s="41">
        <f t="shared" si="83"/>
        <v>0</v>
      </c>
      <c r="U132" s="42">
        <f t="shared" si="9"/>
        <v>0</v>
      </c>
      <c r="V132" s="43">
        <f t="shared" si="10"/>
        <v>0</v>
      </c>
      <c r="W132" s="190">
        <v>12</v>
      </c>
      <c r="X132" s="44">
        <f t="shared" si="11"/>
        <v>0</v>
      </c>
      <c r="Y132" s="45">
        <f t="shared" si="84"/>
        <v>0</v>
      </c>
      <c r="Z132" s="46" t="s">
        <v>78</v>
      </c>
      <c r="AA132" s="39">
        <v>1</v>
      </c>
      <c r="AB132" s="47">
        <f t="shared" si="85"/>
        <v>0</v>
      </c>
      <c r="AC132" s="39">
        <v>1</v>
      </c>
      <c r="AD132" s="47">
        <f t="shared" si="86"/>
        <v>0</v>
      </c>
      <c r="AE132" s="39">
        <v>1</v>
      </c>
      <c r="AF132" s="47">
        <f t="shared" si="87"/>
        <v>0</v>
      </c>
      <c r="AG132" s="184"/>
      <c r="AH132" s="192"/>
      <c r="AI132" s="49">
        <f t="shared" si="16"/>
        <v>0</v>
      </c>
      <c r="AJ132" s="50">
        <f t="shared" si="17"/>
        <v>0</v>
      </c>
      <c r="AK132" s="184"/>
      <c r="AL132" s="191">
        <f t="shared" si="18"/>
        <v>4</v>
      </c>
      <c r="AM132" s="49">
        <f t="shared" si="19"/>
        <v>0</v>
      </c>
      <c r="AN132" s="50">
        <f t="shared" si="20"/>
        <v>0</v>
      </c>
      <c r="AO132" s="184"/>
      <c r="AP132" s="49">
        <f t="shared" si="21"/>
        <v>0</v>
      </c>
      <c r="AQ132" s="50">
        <f t="shared" si="22"/>
        <v>0</v>
      </c>
      <c r="AR132" s="184"/>
      <c r="AS132" s="49">
        <f t="shared" si="23"/>
        <v>0</v>
      </c>
      <c r="AT132" s="50">
        <f t="shared" si="24"/>
        <v>0</v>
      </c>
      <c r="AU132" s="184"/>
      <c r="AV132" s="49">
        <f t="shared" si="25"/>
        <v>0</v>
      </c>
      <c r="AW132" s="50">
        <f t="shared" si="26"/>
        <v>0</v>
      </c>
      <c r="AX132" s="184"/>
      <c r="AY132" s="49">
        <f t="shared" si="27"/>
        <v>0</v>
      </c>
      <c r="AZ132" s="50">
        <f t="shared" si="28"/>
        <v>0</v>
      </c>
      <c r="BA132" s="62"/>
      <c r="BB132" s="49">
        <f t="shared" si="29"/>
        <v>0</v>
      </c>
      <c r="BC132" s="50">
        <f t="shared" si="30"/>
        <v>0</v>
      </c>
      <c r="BD132" s="51">
        <f t="shared" si="31"/>
        <v>0</v>
      </c>
    </row>
    <row r="133" spans="1:56" ht="13.9" hidden="1" customHeight="1" thickBot="1">
      <c r="A133" s="32"/>
      <c r="B133" s="61"/>
      <c r="C133" s="33"/>
      <c r="D133" s="34"/>
      <c r="E133" s="35"/>
      <c r="F133" s="36"/>
      <c r="G133" s="72"/>
      <c r="H133" s="71"/>
      <c r="I133" s="73">
        <f>IF(H133=Tablas!$B$5,Tablas!$C$5,VLOOKUP(H133,Tablas!$B$5:$D$40,2,FALSE))</f>
        <v>1</v>
      </c>
      <c r="J133" s="70">
        <f>IF(I133=0,"",VLOOKUP(I133,Tablas!$C$5:$D$40,2,FALSE))</f>
        <v>0</v>
      </c>
      <c r="K133" s="37" t="str">
        <f t="shared" si="1"/>
        <v>0</v>
      </c>
      <c r="L133" s="38">
        <f t="shared" si="88"/>
        <v>0</v>
      </c>
      <c r="M133" s="38">
        <f t="shared" si="89"/>
        <v>0</v>
      </c>
      <c r="N133" s="38">
        <f t="shared" si="90"/>
        <v>0</v>
      </c>
      <c r="O133" s="38">
        <f t="shared" si="91"/>
        <v>0</v>
      </c>
      <c r="P133" s="38">
        <f t="shared" si="92"/>
        <v>0</v>
      </c>
      <c r="Q133" s="39">
        <v>1</v>
      </c>
      <c r="R133" s="40">
        <f t="shared" si="82"/>
        <v>0</v>
      </c>
      <c r="S133" s="39">
        <v>1</v>
      </c>
      <c r="T133" s="41">
        <f t="shared" si="83"/>
        <v>0</v>
      </c>
      <c r="U133" s="42">
        <f t="shared" si="9"/>
        <v>0</v>
      </c>
      <c r="V133" s="43">
        <f t="shared" si="10"/>
        <v>0</v>
      </c>
      <c r="W133" s="190">
        <v>12</v>
      </c>
      <c r="X133" s="44">
        <f t="shared" si="11"/>
        <v>0</v>
      </c>
      <c r="Y133" s="45">
        <f t="shared" si="84"/>
        <v>0</v>
      </c>
      <c r="Z133" s="46" t="s">
        <v>78</v>
      </c>
      <c r="AA133" s="39">
        <v>1</v>
      </c>
      <c r="AB133" s="47">
        <f t="shared" si="85"/>
        <v>0</v>
      </c>
      <c r="AC133" s="39">
        <v>1</v>
      </c>
      <c r="AD133" s="47">
        <f t="shared" si="86"/>
        <v>0</v>
      </c>
      <c r="AE133" s="39">
        <v>1</v>
      </c>
      <c r="AF133" s="47">
        <f t="shared" si="87"/>
        <v>0</v>
      </c>
      <c r="AG133" s="184"/>
      <c r="AH133" s="192"/>
      <c r="AI133" s="49">
        <f t="shared" si="16"/>
        <v>0</v>
      </c>
      <c r="AJ133" s="50">
        <f t="shared" si="17"/>
        <v>0</v>
      </c>
      <c r="AK133" s="184"/>
      <c r="AL133" s="191">
        <f t="shared" si="18"/>
        <v>4</v>
      </c>
      <c r="AM133" s="49">
        <f t="shared" si="19"/>
        <v>0</v>
      </c>
      <c r="AN133" s="50">
        <f t="shared" si="20"/>
        <v>0</v>
      </c>
      <c r="AO133" s="184"/>
      <c r="AP133" s="49">
        <f t="shared" si="21"/>
        <v>0</v>
      </c>
      <c r="AQ133" s="50">
        <f t="shared" si="22"/>
        <v>0</v>
      </c>
      <c r="AR133" s="184"/>
      <c r="AS133" s="49">
        <f t="shared" si="23"/>
        <v>0</v>
      </c>
      <c r="AT133" s="50">
        <f t="shared" si="24"/>
        <v>0</v>
      </c>
      <c r="AU133" s="184"/>
      <c r="AV133" s="49">
        <f t="shared" si="25"/>
        <v>0</v>
      </c>
      <c r="AW133" s="50">
        <f t="shared" si="26"/>
        <v>0</v>
      </c>
      <c r="AX133" s="184"/>
      <c r="AY133" s="49">
        <f t="shared" si="27"/>
        <v>0</v>
      </c>
      <c r="AZ133" s="50">
        <f t="shared" si="28"/>
        <v>0</v>
      </c>
      <c r="BA133" s="62"/>
      <c r="BB133" s="49">
        <f t="shared" si="29"/>
        <v>0</v>
      </c>
      <c r="BC133" s="50">
        <f t="shared" si="30"/>
        <v>0</v>
      </c>
      <c r="BD133" s="51">
        <f t="shared" si="31"/>
        <v>0</v>
      </c>
    </row>
    <row r="134" spans="1:56" ht="13.9" hidden="1" customHeight="1" thickBot="1">
      <c r="A134" s="32"/>
      <c r="B134" s="61"/>
      <c r="C134" s="33"/>
      <c r="D134" s="34"/>
      <c r="E134" s="35"/>
      <c r="F134" s="36"/>
      <c r="G134" s="72"/>
      <c r="H134" s="71"/>
      <c r="I134" s="73">
        <f>IF(H134=Tablas!$B$5,Tablas!$C$5,VLOOKUP(H134,Tablas!$B$5:$D$40,2,FALSE))</f>
        <v>1</v>
      </c>
      <c r="J134" s="70">
        <f>IF(I134=0,"",VLOOKUP(I134,Tablas!$C$5:$D$40,2,FALSE))</f>
        <v>0</v>
      </c>
      <c r="K134" s="37" t="str">
        <f t="shared" si="1"/>
        <v>0</v>
      </c>
      <c r="L134" s="38">
        <f t="shared" si="88"/>
        <v>0</v>
      </c>
      <c r="M134" s="38">
        <f t="shared" si="89"/>
        <v>0</v>
      </c>
      <c r="N134" s="38">
        <f t="shared" si="90"/>
        <v>0</v>
      </c>
      <c r="O134" s="38">
        <f t="shared" si="91"/>
        <v>0</v>
      </c>
      <c r="P134" s="38">
        <f t="shared" si="92"/>
        <v>0</v>
      </c>
      <c r="Q134" s="39">
        <v>1</v>
      </c>
      <c r="R134" s="40">
        <f t="shared" si="82"/>
        <v>0</v>
      </c>
      <c r="S134" s="39">
        <v>1</v>
      </c>
      <c r="T134" s="41">
        <f t="shared" si="83"/>
        <v>0</v>
      </c>
      <c r="U134" s="42">
        <f t="shared" si="9"/>
        <v>0</v>
      </c>
      <c r="V134" s="43">
        <f t="shared" si="10"/>
        <v>0</v>
      </c>
      <c r="W134" s="190">
        <v>12</v>
      </c>
      <c r="X134" s="44">
        <f t="shared" si="11"/>
        <v>0</v>
      </c>
      <c r="Y134" s="45">
        <f t="shared" si="84"/>
        <v>0</v>
      </c>
      <c r="Z134" s="46" t="s">
        <v>78</v>
      </c>
      <c r="AA134" s="39">
        <v>1</v>
      </c>
      <c r="AB134" s="47">
        <f t="shared" si="85"/>
        <v>0</v>
      </c>
      <c r="AC134" s="39">
        <v>1</v>
      </c>
      <c r="AD134" s="47">
        <f t="shared" si="86"/>
        <v>0</v>
      </c>
      <c r="AE134" s="39">
        <v>1</v>
      </c>
      <c r="AF134" s="47">
        <f t="shared" si="87"/>
        <v>0</v>
      </c>
      <c r="AG134" s="184"/>
      <c r="AH134" s="192"/>
      <c r="AI134" s="49">
        <f t="shared" si="16"/>
        <v>0</v>
      </c>
      <c r="AJ134" s="50">
        <f t="shared" si="17"/>
        <v>0</v>
      </c>
      <c r="AK134" s="184"/>
      <c r="AL134" s="191">
        <f t="shared" si="18"/>
        <v>4</v>
      </c>
      <c r="AM134" s="49">
        <f t="shared" si="19"/>
        <v>0</v>
      </c>
      <c r="AN134" s="50">
        <f t="shared" si="20"/>
        <v>0</v>
      </c>
      <c r="AO134" s="184"/>
      <c r="AP134" s="49">
        <f t="shared" si="21"/>
        <v>0</v>
      </c>
      <c r="AQ134" s="50">
        <f t="shared" si="22"/>
        <v>0</v>
      </c>
      <c r="AR134" s="184"/>
      <c r="AS134" s="49">
        <f t="shared" si="23"/>
        <v>0</v>
      </c>
      <c r="AT134" s="50">
        <f t="shared" si="24"/>
        <v>0</v>
      </c>
      <c r="AU134" s="184"/>
      <c r="AV134" s="49">
        <f t="shared" si="25"/>
        <v>0</v>
      </c>
      <c r="AW134" s="50">
        <f t="shared" si="26"/>
        <v>0</v>
      </c>
      <c r="AX134" s="184"/>
      <c r="AY134" s="49">
        <f t="shared" si="27"/>
        <v>0</v>
      </c>
      <c r="AZ134" s="50">
        <f t="shared" si="28"/>
        <v>0</v>
      </c>
      <c r="BA134" s="62"/>
      <c r="BB134" s="49">
        <f t="shared" si="29"/>
        <v>0</v>
      </c>
      <c r="BC134" s="50">
        <f t="shared" si="30"/>
        <v>0</v>
      </c>
      <c r="BD134" s="51">
        <f t="shared" si="31"/>
        <v>0</v>
      </c>
    </row>
    <row r="135" spans="1:56" ht="13.9" hidden="1" customHeight="1" thickBot="1">
      <c r="A135" s="32"/>
      <c r="B135" s="61"/>
      <c r="C135" s="33"/>
      <c r="D135" s="34"/>
      <c r="E135" s="35"/>
      <c r="F135" s="36"/>
      <c r="G135" s="72"/>
      <c r="H135" s="71"/>
      <c r="I135" s="73">
        <f>IF(H135=Tablas!$B$5,Tablas!$C$5,VLOOKUP(H135,Tablas!$B$5:$D$40,2,FALSE))</f>
        <v>1</v>
      </c>
      <c r="J135" s="70">
        <f>IF(I135=0,"",VLOOKUP(I135,Tablas!$C$5:$D$40,2,FALSE))</f>
        <v>0</v>
      </c>
      <c r="K135" s="37" t="str">
        <f t="shared" si="1"/>
        <v>0</v>
      </c>
      <c r="L135" s="38">
        <f t="shared" si="88"/>
        <v>0</v>
      </c>
      <c r="M135" s="38">
        <f t="shared" si="89"/>
        <v>0</v>
      </c>
      <c r="N135" s="38">
        <f t="shared" si="90"/>
        <v>0</v>
      </c>
      <c r="O135" s="38">
        <f t="shared" si="91"/>
        <v>0</v>
      </c>
      <c r="P135" s="38">
        <f t="shared" si="92"/>
        <v>0</v>
      </c>
      <c r="Q135" s="39">
        <v>1</v>
      </c>
      <c r="R135" s="40">
        <f t="shared" si="82"/>
        <v>0</v>
      </c>
      <c r="S135" s="39">
        <v>1</v>
      </c>
      <c r="T135" s="41">
        <f t="shared" si="83"/>
        <v>0</v>
      </c>
      <c r="U135" s="42">
        <f t="shared" si="9"/>
        <v>0</v>
      </c>
      <c r="V135" s="43">
        <f t="shared" si="10"/>
        <v>0</v>
      </c>
      <c r="W135" s="190">
        <v>12</v>
      </c>
      <c r="X135" s="44">
        <f t="shared" si="11"/>
        <v>0</v>
      </c>
      <c r="Y135" s="45">
        <f t="shared" si="84"/>
        <v>0</v>
      </c>
      <c r="Z135" s="46" t="s">
        <v>78</v>
      </c>
      <c r="AA135" s="39">
        <v>1</v>
      </c>
      <c r="AB135" s="47">
        <f t="shared" si="85"/>
        <v>0</v>
      </c>
      <c r="AC135" s="39">
        <v>1</v>
      </c>
      <c r="AD135" s="47">
        <f t="shared" si="86"/>
        <v>0</v>
      </c>
      <c r="AE135" s="39">
        <v>1</v>
      </c>
      <c r="AF135" s="47">
        <f t="shared" si="87"/>
        <v>0</v>
      </c>
      <c r="AG135" s="184"/>
      <c r="AH135" s="192"/>
      <c r="AI135" s="49">
        <f t="shared" si="16"/>
        <v>0</v>
      </c>
      <c r="AJ135" s="50">
        <f t="shared" si="17"/>
        <v>0</v>
      </c>
      <c r="AK135" s="184"/>
      <c r="AL135" s="191">
        <f t="shared" si="18"/>
        <v>4</v>
      </c>
      <c r="AM135" s="49">
        <f t="shared" si="19"/>
        <v>0</v>
      </c>
      <c r="AN135" s="50">
        <f t="shared" si="20"/>
        <v>0</v>
      </c>
      <c r="AO135" s="62"/>
      <c r="AP135" s="49">
        <f t="shared" si="21"/>
        <v>0</v>
      </c>
      <c r="AQ135" s="50">
        <f t="shared" si="22"/>
        <v>0</v>
      </c>
      <c r="AR135" s="62"/>
      <c r="AS135" s="49">
        <f t="shared" si="23"/>
        <v>0</v>
      </c>
      <c r="AT135" s="50">
        <f t="shared" si="24"/>
        <v>0</v>
      </c>
      <c r="AU135" s="62"/>
      <c r="AV135" s="49">
        <f t="shared" si="25"/>
        <v>0</v>
      </c>
      <c r="AW135" s="50">
        <f t="shared" si="26"/>
        <v>0</v>
      </c>
      <c r="AX135" s="62"/>
      <c r="AY135" s="49">
        <f t="shared" si="27"/>
        <v>0</v>
      </c>
      <c r="AZ135" s="50">
        <f t="shared" si="28"/>
        <v>0</v>
      </c>
      <c r="BA135" s="62"/>
      <c r="BB135" s="49">
        <f t="shared" si="29"/>
        <v>0</v>
      </c>
      <c r="BC135" s="50">
        <f t="shared" si="30"/>
        <v>0</v>
      </c>
      <c r="BD135" s="51">
        <f t="shared" si="31"/>
        <v>0</v>
      </c>
    </row>
    <row r="136" spans="1:56" ht="13.9" hidden="1" customHeight="1" thickBot="1">
      <c r="A136" s="32"/>
      <c r="B136" s="61"/>
      <c r="C136" s="33"/>
      <c r="D136" s="34"/>
      <c r="E136" s="35"/>
      <c r="F136" s="36"/>
      <c r="G136" s="72"/>
      <c r="H136" s="71"/>
      <c r="I136" s="73">
        <f>IF(H136=Tablas!$B$5,Tablas!$C$5,VLOOKUP(H136,Tablas!$B$5:$D$40,2,FALSE))</f>
        <v>1</v>
      </c>
      <c r="J136" s="70">
        <f>IF(I136=0,"",VLOOKUP(I136,Tablas!$C$5:$D$40,2,FALSE))</f>
        <v>0</v>
      </c>
      <c r="K136" s="37" t="str">
        <f t="shared" si="1"/>
        <v>0</v>
      </c>
      <c r="L136" s="38">
        <f t="shared" si="88"/>
        <v>0</v>
      </c>
      <c r="M136" s="38">
        <f t="shared" si="89"/>
        <v>0</v>
      </c>
      <c r="N136" s="38">
        <f t="shared" si="90"/>
        <v>0</v>
      </c>
      <c r="O136" s="38">
        <f t="shared" si="91"/>
        <v>0</v>
      </c>
      <c r="P136" s="38">
        <f t="shared" si="92"/>
        <v>0</v>
      </c>
      <c r="Q136" s="39">
        <v>1</v>
      </c>
      <c r="R136" s="40">
        <f t="shared" ref="R136:R167" si="93">(IF($Y136=6,$K136,)+IF($Y136=7,$K136,)+IF($Y136=12,$K136*2,)+IF($Y136=18,$K136*3,)+IF($Y136=28,$K136*4,0)+IF($Y136=21,$K136*3,)+IF($Y136=42,$K136*6,0)+IF($Y136=14,$K136*2,))*Q136</f>
        <v>0</v>
      </c>
      <c r="S136" s="39">
        <v>1</v>
      </c>
      <c r="T136" s="41">
        <f t="shared" ref="T136:T167" si="94">(IF($Y136=7,$K136,)+IF($Y136=21,$K136*3,)+IF($Y136=42,$K136*6,0)+IF($Y136=28,$K136*4,0)+IF($Y136=14,$K136*2,))*S136</f>
        <v>0</v>
      </c>
      <c r="U136" s="42">
        <f t="shared" si="9"/>
        <v>0</v>
      </c>
      <c r="V136" s="43">
        <f t="shared" si="10"/>
        <v>0</v>
      </c>
      <c r="W136" s="190">
        <v>12</v>
      </c>
      <c r="X136" s="44">
        <f t="shared" si="11"/>
        <v>0</v>
      </c>
      <c r="Y136" s="45">
        <f t="shared" ref="Y136:Y167" si="95">ROUND(J136/4.3452380952381,1)</f>
        <v>0</v>
      </c>
      <c r="Z136" s="46" t="s">
        <v>78</v>
      </c>
      <c r="AA136" s="39">
        <v>1</v>
      </c>
      <c r="AB136" s="47">
        <f t="shared" ref="AB136:AB167" si="96">+IF($Z136="M",$U136,IF($Z136="MT",$U136/2,IF(Z136="MN",$U136/2,IF($Z136="MTN",$U136/3,0))))*AA136</f>
        <v>0</v>
      </c>
      <c r="AC136" s="39">
        <v>1</v>
      </c>
      <c r="AD136" s="47">
        <f t="shared" ref="AD136:AD167" si="97">+IF($Z136="T",$U136,IF($Z136="MT",$U136/2,IF($Z136="TN",$U136/2,IF($Z136="MTN",$U136/3,0))))*AC136</f>
        <v>0</v>
      </c>
      <c r="AE136" s="39">
        <v>1</v>
      </c>
      <c r="AF136" s="47">
        <f t="shared" ref="AF136:AF167" si="98">+IF($Z136="N",$U136,IF($Z136="MN",$U136/2,IF($Z136="TN",$U136/2,IF($Z136="MTN",$U136/3,0))))*AE136</f>
        <v>0</v>
      </c>
      <c r="AG136" s="184"/>
      <c r="AH136" s="192"/>
      <c r="AI136" s="49">
        <f t="shared" si="16"/>
        <v>0</v>
      </c>
      <c r="AJ136" s="50">
        <f t="shared" si="17"/>
        <v>0</v>
      </c>
      <c r="AK136" s="184"/>
      <c r="AL136" s="191">
        <f t="shared" si="18"/>
        <v>4</v>
      </c>
      <c r="AM136" s="49">
        <f t="shared" si="19"/>
        <v>0</v>
      </c>
      <c r="AN136" s="50">
        <f t="shared" si="20"/>
        <v>0</v>
      </c>
      <c r="AO136" s="62"/>
      <c r="AP136" s="49">
        <f t="shared" si="21"/>
        <v>0</v>
      </c>
      <c r="AQ136" s="50">
        <f t="shared" si="22"/>
        <v>0</v>
      </c>
      <c r="AR136" s="62"/>
      <c r="AS136" s="49">
        <f t="shared" si="23"/>
        <v>0</v>
      </c>
      <c r="AT136" s="50">
        <f t="shared" si="24"/>
        <v>0</v>
      </c>
      <c r="AU136" s="62"/>
      <c r="AV136" s="49">
        <f t="shared" si="25"/>
        <v>0</v>
      </c>
      <c r="AW136" s="50">
        <f t="shared" si="26"/>
        <v>0</v>
      </c>
      <c r="AX136" s="62"/>
      <c r="AY136" s="49">
        <f t="shared" si="27"/>
        <v>0</v>
      </c>
      <c r="AZ136" s="50">
        <f t="shared" si="28"/>
        <v>0</v>
      </c>
      <c r="BA136" s="62"/>
      <c r="BB136" s="49">
        <f t="shared" si="29"/>
        <v>0</v>
      </c>
      <c r="BC136" s="50">
        <f t="shared" si="30"/>
        <v>0</v>
      </c>
      <c r="BD136" s="51">
        <f t="shared" si="31"/>
        <v>0</v>
      </c>
    </row>
    <row r="137" spans="1:56" ht="13.9" hidden="1" customHeight="1" thickBot="1">
      <c r="A137" s="32"/>
      <c r="B137" s="61"/>
      <c r="C137" s="33"/>
      <c r="D137" s="34"/>
      <c r="E137" s="35"/>
      <c r="F137" s="36"/>
      <c r="G137" s="72"/>
      <c r="H137" s="71"/>
      <c r="I137" s="73">
        <f>IF(H137=Tablas!$B$5,Tablas!$C$5,VLOOKUP(H137,Tablas!$B$5:$D$40,2,FALSE))</f>
        <v>1</v>
      </c>
      <c r="J137" s="70">
        <f>IF(I137=0,"",VLOOKUP(I137,Tablas!$C$5:$D$40,2,FALSE))</f>
        <v>0</v>
      </c>
      <c r="K137" s="37" t="str">
        <f t="shared" si="1"/>
        <v>0</v>
      </c>
      <c r="L137" s="38">
        <f t="shared" si="88"/>
        <v>0</v>
      </c>
      <c r="M137" s="38">
        <f t="shared" si="89"/>
        <v>0</v>
      </c>
      <c r="N137" s="38">
        <f t="shared" si="90"/>
        <v>0</v>
      </c>
      <c r="O137" s="38">
        <f t="shared" si="91"/>
        <v>0</v>
      </c>
      <c r="P137" s="38">
        <f t="shared" si="92"/>
        <v>0</v>
      </c>
      <c r="Q137" s="39">
        <v>1</v>
      </c>
      <c r="R137" s="40">
        <f t="shared" si="93"/>
        <v>0</v>
      </c>
      <c r="S137" s="39">
        <v>1</v>
      </c>
      <c r="T137" s="41">
        <f t="shared" si="94"/>
        <v>0</v>
      </c>
      <c r="U137" s="42">
        <f t="shared" si="9"/>
        <v>0</v>
      </c>
      <c r="V137" s="43">
        <f t="shared" si="10"/>
        <v>0</v>
      </c>
      <c r="W137" s="190">
        <v>12</v>
      </c>
      <c r="X137" s="44">
        <f t="shared" si="11"/>
        <v>0</v>
      </c>
      <c r="Y137" s="45">
        <f t="shared" si="95"/>
        <v>0</v>
      </c>
      <c r="Z137" s="46" t="s">
        <v>78</v>
      </c>
      <c r="AA137" s="39">
        <v>1</v>
      </c>
      <c r="AB137" s="47">
        <f t="shared" si="96"/>
        <v>0</v>
      </c>
      <c r="AC137" s="39">
        <v>1</v>
      </c>
      <c r="AD137" s="47">
        <f t="shared" si="97"/>
        <v>0</v>
      </c>
      <c r="AE137" s="39">
        <v>1</v>
      </c>
      <c r="AF137" s="47">
        <f t="shared" si="98"/>
        <v>0</v>
      </c>
      <c r="AG137" s="184"/>
      <c r="AH137" s="192"/>
      <c r="AI137" s="49">
        <f t="shared" si="16"/>
        <v>0</v>
      </c>
      <c r="AJ137" s="50">
        <f t="shared" si="17"/>
        <v>0</v>
      </c>
      <c r="AK137" s="184"/>
      <c r="AL137" s="191">
        <f t="shared" si="18"/>
        <v>4</v>
      </c>
      <c r="AM137" s="49">
        <f t="shared" si="19"/>
        <v>0</v>
      </c>
      <c r="AN137" s="50">
        <f t="shared" si="20"/>
        <v>0</v>
      </c>
      <c r="AO137" s="62"/>
      <c r="AP137" s="49">
        <f t="shared" si="21"/>
        <v>0</v>
      </c>
      <c r="AQ137" s="50">
        <f t="shared" si="22"/>
        <v>0</v>
      </c>
      <c r="AR137" s="62"/>
      <c r="AS137" s="49">
        <f t="shared" si="23"/>
        <v>0</v>
      </c>
      <c r="AT137" s="50">
        <f t="shared" si="24"/>
        <v>0</v>
      </c>
      <c r="AU137" s="62"/>
      <c r="AV137" s="49">
        <f t="shared" si="25"/>
        <v>0</v>
      </c>
      <c r="AW137" s="50">
        <f t="shared" si="26"/>
        <v>0</v>
      </c>
      <c r="AX137" s="62"/>
      <c r="AY137" s="49">
        <f t="shared" si="27"/>
        <v>0</v>
      </c>
      <c r="AZ137" s="50">
        <f t="shared" si="28"/>
        <v>0</v>
      </c>
      <c r="BA137" s="62"/>
      <c r="BB137" s="49">
        <f t="shared" si="29"/>
        <v>0</v>
      </c>
      <c r="BC137" s="50">
        <f t="shared" si="30"/>
        <v>0</v>
      </c>
      <c r="BD137" s="51">
        <f t="shared" si="31"/>
        <v>0</v>
      </c>
    </row>
    <row r="138" spans="1:56" ht="13.9" hidden="1" customHeight="1" thickBot="1">
      <c r="A138" s="32"/>
      <c r="B138" s="61"/>
      <c r="C138" s="33"/>
      <c r="D138" s="34"/>
      <c r="E138" s="35"/>
      <c r="F138" s="36"/>
      <c r="G138" s="72"/>
      <c r="H138" s="71"/>
      <c r="I138" s="73">
        <f>IF(H138=Tablas!$B$5,Tablas!$C$5,VLOOKUP(H138,Tablas!$B$5:$D$40,2,FALSE))</f>
        <v>1</v>
      </c>
      <c r="J138" s="70">
        <f>IF(I138=0,"",VLOOKUP(I138,Tablas!$C$5:$D$40,2,FALSE))</f>
        <v>0</v>
      </c>
      <c r="K138" s="37" t="str">
        <f t="shared" si="1"/>
        <v>0</v>
      </c>
      <c r="L138" s="38">
        <f t="shared" si="88"/>
        <v>0</v>
      </c>
      <c r="M138" s="38">
        <f t="shared" si="89"/>
        <v>0</v>
      </c>
      <c r="N138" s="38">
        <f t="shared" si="90"/>
        <v>0</v>
      </c>
      <c r="O138" s="38">
        <f t="shared" si="91"/>
        <v>0</v>
      </c>
      <c r="P138" s="38">
        <f t="shared" si="92"/>
        <v>0</v>
      </c>
      <c r="Q138" s="39">
        <v>1</v>
      </c>
      <c r="R138" s="40">
        <f t="shared" si="93"/>
        <v>0</v>
      </c>
      <c r="S138" s="39">
        <v>1</v>
      </c>
      <c r="T138" s="41">
        <f t="shared" si="94"/>
        <v>0</v>
      </c>
      <c r="U138" s="42">
        <f t="shared" si="9"/>
        <v>0</v>
      </c>
      <c r="V138" s="43">
        <f t="shared" si="10"/>
        <v>0</v>
      </c>
      <c r="W138" s="190">
        <v>12</v>
      </c>
      <c r="X138" s="44">
        <f t="shared" si="11"/>
        <v>0</v>
      </c>
      <c r="Y138" s="45">
        <f t="shared" si="95"/>
        <v>0</v>
      </c>
      <c r="Z138" s="46" t="s">
        <v>78</v>
      </c>
      <c r="AA138" s="39">
        <v>1</v>
      </c>
      <c r="AB138" s="47">
        <f t="shared" si="96"/>
        <v>0</v>
      </c>
      <c r="AC138" s="39">
        <v>1</v>
      </c>
      <c r="AD138" s="47">
        <f t="shared" si="97"/>
        <v>0</v>
      </c>
      <c r="AE138" s="39">
        <v>1</v>
      </c>
      <c r="AF138" s="47">
        <f t="shared" si="98"/>
        <v>0</v>
      </c>
      <c r="AG138" s="184"/>
      <c r="AH138" s="192"/>
      <c r="AI138" s="49">
        <f t="shared" si="16"/>
        <v>0</v>
      </c>
      <c r="AJ138" s="50">
        <f t="shared" si="17"/>
        <v>0</v>
      </c>
      <c r="AK138" s="184"/>
      <c r="AL138" s="191">
        <f t="shared" si="18"/>
        <v>4</v>
      </c>
      <c r="AM138" s="49">
        <f t="shared" si="19"/>
        <v>0</v>
      </c>
      <c r="AN138" s="50">
        <f t="shared" si="20"/>
        <v>0</v>
      </c>
      <c r="AO138" s="62"/>
      <c r="AP138" s="49">
        <f t="shared" si="21"/>
        <v>0</v>
      </c>
      <c r="AQ138" s="50">
        <f t="shared" si="22"/>
        <v>0</v>
      </c>
      <c r="AR138" s="62"/>
      <c r="AS138" s="49">
        <f t="shared" si="23"/>
        <v>0</v>
      </c>
      <c r="AT138" s="50">
        <f t="shared" si="24"/>
        <v>0</v>
      </c>
      <c r="AU138" s="62"/>
      <c r="AV138" s="49">
        <f t="shared" si="25"/>
        <v>0</v>
      </c>
      <c r="AW138" s="50">
        <f t="shared" si="26"/>
        <v>0</v>
      </c>
      <c r="AX138" s="62"/>
      <c r="AY138" s="49">
        <f t="shared" si="27"/>
        <v>0</v>
      </c>
      <c r="AZ138" s="50">
        <f t="shared" si="28"/>
        <v>0</v>
      </c>
      <c r="BA138" s="62"/>
      <c r="BB138" s="49">
        <f t="shared" si="29"/>
        <v>0</v>
      </c>
      <c r="BC138" s="50">
        <f t="shared" si="30"/>
        <v>0</v>
      </c>
      <c r="BD138" s="51">
        <f t="shared" si="31"/>
        <v>0</v>
      </c>
    </row>
    <row r="139" spans="1:56" hidden="1">
      <c r="A139" s="32"/>
      <c r="B139" s="61"/>
      <c r="C139" s="33"/>
      <c r="D139" s="34"/>
      <c r="E139" s="35"/>
      <c r="F139" s="36"/>
      <c r="G139" s="249"/>
      <c r="H139" s="71"/>
      <c r="I139" s="73">
        <f>IF(H139=Tablas!$B$5,Tablas!$C$5,VLOOKUP(H139,Tablas!$B$5:$D$40,2,FALSE))</f>
        <v>1</v>
      </c>
      <c r="J139" s="70">
        <f>IF(I139=0,"",VLOOKUP(I139,Tablas!$C$5:$D$40,2,FALSE))</f>
        <v>0</v>
      </c>
      <c r="K139" s="37" t="str">
        <f t="shared" ref="K139:K179" si="99">IF(G139=0,"0",F139/G139)</f>
        <v>0</v>
      </c>
      <c r="L139" s="38">
        <f t="shared" si="88"/>
        <v>0</v>
      </c>
      <c r="M139" s="38">
        <f t="shared" si="89"/>
        <v>0</v>
      </c>
      <c r="N139" s="38">
        <f t="shared" si="90"/>
        <v>0</v>
      </c>
      <c r="O139" s="38">
        <f t="shared" si="91"/>
        <v>0</v>
      </c>
      <c r="P139" s="38">
        <f t="shared" si="92"/>
        <v>0</v>
      </c>
      <c r="Q139" s="39">
        <v>1</v>
      </c>
      <c r="R139" s="40">
        <f t="shared" si="93"/>
        <v>0</v>
      </c>
      <c r="S139" s="39">
        <v>1</v>
      </c>
      <c r="T139" s="41">
        <f t="shared" si="94"/>
        <v>0</v>
      </c>
      <c r="U139" s="42">
        <f t="shared" ref="U139:U156" si="100">SUM(+L139+M139+N139+O139+P139+R139+T139)</f>
        <v>0</v>
      </c>
      <c r="V139" s="43">
        <f t="shared" ref="V139:V156" si="101">+U139*4.345</f>
        <v>0</v>
      </c>
      <c r="W139" s="190">
        <f>X4</f>
        <v>11.75</v>
      </c>
      <c r="X139" s="44">
        <f t="shared" ref="X139:X179" si="102">IF(V139="","",W139*V139)</f>
        <v>0</v>
      </c>
      <c r="Y139" s="45">
        <f t="shared" si="95"/>
        <v>0</v>
      </c>
      <c r="Z139" s="46" t="s">
        <v>0</v>
      </c>
      <c r="AA139" s="39">
        <v>1</v>
      </c>
      <c r="AB139" s="47">
        <f t="shared" si="96"/>
        <v>0</v>
      </c>
      <c r="AC139" s="39">
        <v>1</v>
      </c>
      <c r="AD139" s="47">
        <f t="shared" si="97"/>
        <v>0</v>
      </c>
      <c r="AE139" s="39">
        <v>1</v>
      </c>
      <c r="AF139" s="47">
        <f t="shared" si="98"/>
        <v>0</v>
      </c>
      <c r="AG139" s="184"/>
      <c r="AH139" s="192"/>
      <c r="AI139" s="49">
        <f t="shared" ref="AI139:AI155" si="103">IF(AJ$4=0,0,(AG139/AJ$4))</f>
        <v>0</v>
      </c>
      <c r="AJ139" s="50">
        <f t="shared" ref="AJ139:AJ155" si="104">IF(AJ$4=0,0,(AI139*AH139/12))</f>
        <v>0</v>
      </c>
      <c r="AK139" s="248"/>
      <c r="AL139" s="191">
        <f t="shared" si="18"/>
        <v>4</v>
      </c>
      <c r="AM139" s="49">
        <f t="shared" ref="AM139:AM155" si="105">IF(AN$4=0,0,(AK139/AN$4))</f>
        <v>0</v>
      </c>
      <c r="AN139" s="50">
        <f t="shared" ref="AN139:AN155" si="106">IF(AN$4=0,0,(AM139*AL139/12))</f>
        <v>0</v>
      </c>
      <c r="AO139" s="248"/>
      <c r="AP139" s="49">
        <f t="shared" ref="AP139:AP155" si="107">IF(AQ$4=0,0,(AO139/AQ$4))</f>
        <v>0</v>
      </c>
      <c r="AQ139" s="50">
        <f t="shared" ref="AQ139:AQ155" si="108">IF(AQ$4=0,0,(AP139*AP$4/12))</f>
        <v>0</v>
      </c>
      <c r="AR139" s="248"/>
      <c r="AS139" s="49">
        <f t="shared" ref="AS139:AS155" si="109">IF(AT$4=0,0,(AR139/AT$4))</f>
        <v>0</v>
      </c>
      <c r="AT139" s="50">
        <f t="shared" ref="AT139:AT155" si="110">IF(AT$4=0,0,(AS139*AS$4/12))</f>
        <v>0</v>
      </c>
      <c r="AU139" s="62"/>
      <c r="AV139" s="49">
        <f t="shared" ref="AV139:AV155" si="111">IF(AW$4=0,0,(AU139/AW$4))</f>
        <v>0</v>
      </c>
      <c r="AW139" s="50">
        <f t="shared" ref="AW139:AW155" si="112">IF(AW$4=0,0,(AV139*AV$4/12))</f>
        <v>0</v>
      </c>
      <c r="AX139" s="248"/>
      <c r="AY139" s="49">
        <f t="shared" ref="AY139:AY155" si="113">IF(AZ$4=0,0,(AX139/AZ$4))</f>
        <v>0</v>
      </c>
      <c r="AZ139" s="50">
        <f t="shared" ref="AZ139:AZ155" si="114">IF(AZ$4=0,0,(AY139*AY$4/12))</f>
        <v>0</v>
      </c>
      <c r="BA139" s="248"/>
      <c r="BB139" s="49">
        <f t="shared" ref="BB139:BB156" si="115">IF(BC$4=0,0,(BA139/BC$4))</f>
        <v>0</v>
      </c>
      <c r="BC139" s="50">
        <f t="shared" ref="BC139:BC156" si="116">IF(BC$4=0,0,(BB139*BB$4/12))</f>
        <v>0</v>
      </c>
      <c r="BD139" s="51">
        <f t="shared" ref="BD139:BD156" si="117">+AJ139+AN139+AQ139+AT139+AW139+AZ139+BC139</f>
        <v>0</v>
      </c>
    </row>
    <row r="140" spans="1:56" hidden="1">
      <c r="A140" s="32"/>
      <c r="B140" s="61"/>
      <c r="C140" s="33"/>
      <c r="D140" s="34"/>
      <c r="E140" s="35"/>
      <c r="F140" s="36"/>
      <c r="G140" s="249"/>
      <c r="H140" s="71"/>
      <c r="I140" s="73">
        <f>IF(H140=Tablas!$B$5,Tablas!$C$5,VLOOKUP(H140,Tablas!$B$5:$D$40,2,FALSE))</f>
        <v>1</v>
      </c>
      <c r="J140" s="70">
        <f>IF(I140=0,"",VLOOKUP(I140,Tablas!$C$5:$D$40,2,FALSE))</f>
        <v>0</v>
      </c>
      <c r="K140" s="37" t="str">
        <f t="shared" si="99"/>
        <v>0</v>
      </c>
      <c r="L140" s="38">
        <f t="shared" si="88"/>
        <v>0</v>
      </c>
      <c r="M140" s="38">
        <f t="shared" si="89"/>
        <v>0</v>
      </c>
      <c r="N140" s="38">
        <f t="shared" si="90"/>
        <v>0</v>
      </c>
      <c r="O140" s="38">
        <f t="shared" si="91"/>
        <v>0</v>
      </c>
      <c r="P140" s="38">
        <f t="shared" si="92"/>
        <v>0</v>
      </c>
      <c r="Q140" s="39">
        <v>1</v>
      </c>
      <c r="R140" s="40">
        <f t="shared" si="93"/>
        <v>0</v>
      </c>
      <c r="S140" s="39">
        <v>1</v>
      </c>
      <c r="T140" s="41">
        <f t="shared" si="94"/>
        <v>0</v>
      </c>
      <c r="U140" s="42">
        <f t="shared" si="100"/>
        <v>0</v>
      </c>
      <c r="V140" s="43">
        <f t="shared" si="101"/>
        <v>0</v>
      </c>
      <c r="W140" s="190">
        <f>X4</f>
        <v>11.75</v>
      </c>
      <c r="X140" s="44">
        <f t="shared" si="102"/>
        <v>0</v>
      </c>
      <c r="Y140" s="45">
        <f t="shared" si="95"/>
        <v>0</v>
      </c>
      <c r="Z140" s="46" t="s">
        <v>0</v>
      </c>
      <c r="AA140" s="39">
        <v>1</v>
      </c>
      <c r="AB140" s="47">
        <f t="shared" si="96"/>
        <v>0</v>
      </c>
      <c r="AC140" s="39">
        <v>1</v>
      </c>
      <c r="AD140" s="47">
        <f t="shared" si="97"/>
        <v>0</v>
      </c>
      <c r="AE140" s="39">
        <v>1</v>
      </c>
      <c r="AF140" s="47">
        <f t="shared" si="98"/>
        <v>0</v>
      </c>
      <c r="AG140" s="184"/>
      <c r="AH140" s="192"/>
      <c r="AI140" s="49">
        <f t="shared" si="103"/>
        <v>0</v>
      </c>
      <c r="AJ140" s="50">
        <f t="shared" si="104"/>
        <v>0</v>
      </c>
      <c r="AK140" s="248"/>
      <c r="AL140" s="191">
        <f t="shared" si="18"/>
        <v>4</v>
      </c>
      <c r="AM140" s="49">
        <f t="shared" si="105"/>
        <v>0</v>
      </c>
      <c r="AN140" s="50">
        <f t="shared" si="106"/>
        <v>0</v>
      </c>
      <c r="AO140" s="248"/>
      <c r="AP140" s="49">
        <f t="shared" si="107"/>
        <v>0</v>
      </c>
      <c r="AQ140" s="50">
        <f t="shared" si="108"/>
        <v>0</v>
      </c>
      <c r="AR140" s="248"/>
      <c r="AS140" s="49">
        <f t="shared" si="109"/>
        <v>0</v>
      </c>
      <c r="AT140" s="50">
        <f t="shared" si="110"/>
        <v>0</v>
      </c>
      <c r="AU140" s="62"/>
      <c r="AV140" s="49">
        <f t="shared" si="111"/>
        <v>0</v>
      </c>
      <c r="AW140" s="50">
        <f t="shared" si="112"/>
        <v>0</v>
      </c>
      <c r="AX140" s="248"/>
      <c r="AY140" s="49">
        <f t="shared" si="113"/>
        <v>0</v>
      </c>
      <c r="AZ140" s="50">
        <f t="shared" si="114"/>
        <v>0</v>
      </c>
      <c r="BA140" s="248"/>
      <c r="BB140" s="49">
        <f t="shared" si="115"/>
        <v>0</v>
      </c>
      <c r="BC140" s="50">
        <f t="shared" si="116"/>
        <v>0</v>
      </c>
      <c r="BD140" s="51">
        <f t="shared" si="117"/>
        <v>0</v>
      </c>
    </row>
    <row r="141" spans="1:56" hidden="1">
      <c r="A141" s="32"/>
      <c r="B141" s="61"/>
      <c r="C141" s="33"/>
      <c r="D141" s="34"/>
      <c r="E141" s="35"/>
      <c r="F141" s="36"/>
      <c r="G141" s="249"/>
      <c r="H141" s="71"/>
      <c r="I141" s="73">
        <f>IF(H141=Tablas!$B$5,Tablas!$C$5,VLOOKUP(H141,Tablas!$B$5:$D$40,2,FALSE))</f>
        <v>1</v>
      </c>
      <c r="J141" s="70">
        <f>IF(I141=0,"",VLOOKUP(I141,Tablas!$C$5:$D$40,2,FALSE))</f>
        <v>0</v>
      </c>
      <c r="K141" s="37" t="str">
        <f t="shared" si="99"/>
        <v>0</v>
      </c>
      <c r="L141" s="38">
        <f t="shared" si="88"/>
        <v>0</v>
      </c>
      <c r="M141" s="38">
        <f t="shared" si="89"/>
        <v>0</v>
      </c>
      <c r="N141" s="38">
        <f t="shared" si="90"/>
        <v>0</v>
      </c>
      <c r="O141" s="38">
        <f t="shared" si="91"/>
        <v>0</v>
      </c>
      <c r="P141" s="38">
        <f t="shared" si="92"/>
        <v>0</v>
      </c>
      <c r="Q141" s="39">
        <v>1</v>
      </c>
      <c r="R141" s="40">
        <f t="shared" si="93"/>
        <v>0</v>
      </c>
      <c r="S141" s="39">
        <v>1</v>
      </c>
      <c r="T141" s="41">
        <f t="shared" si="94"/>
        <v>0</v>
      </c>
      <c r="U141" s="42">
        <f t="shared" si="100"/>
        <v>0</v>
      </c>
      <c r="V141" s="43">
        <f t="shared" si="101"/>
        <v>0</v>
      </c>
      <c r="W141" s="190">
        <f>X4</f>
        <v>11.75</v>
      </c>
      <c r="X141" s="44">
        <f t="shared" si="102"/>
        <v>0</v>
      </c>
      <c r="Y141" s="45">
        <f t="shared" si="95"/>
        <v>0</v>
      </c>
      <c r="Z141" s="46" t="s">
        <v>0</v>
      </c>
      <c r="AA141" s="39">
        <v>1</v>
      </c>
      <c r="AB141" s="47">
        <f t="shared" si="96"/>
        <v>0</v>
      </c>
      <c r="AC141" s="39">
        <v>1</v>
      </c>
      <c r="AD141" s="47">
        <f t="shared" si="97"/>
        <v>0</v>
      </c>
      <c r="AE141" s="39">
        <v>1</v>
      </c>
      <c r="AF141" s="47">
        <f t="shared" si="98"/>
        <v>0</v>
      </c>
      <c r="AG141" s="184"/>
      <c r="AH141" s="192"/>
      <c r="AI141" s="49">
        <f t="shared" si="103"/>
        <v>0</v>
      </c>
      <c r="AJ141" s="50">
        <f t="shared" si="104"/>
        <v>0</v>
      </c>
      <c r="AK141" s="248"/>
      <c r="AL141" s="191">
        <f t="shared" si="18"/>
        <v>4</v>
      </c>
      <c r="AM141" s="49">
        <f t="shared" si="105"/>
        <v>0</v>
      </c>
      <c r="AN141" s="50">
        <f t="shared" si="106"/>
        <v>0</v>
      </c>
      <c r="AO141" s="248"/>
      <c r="AP141" s="49">
        <f t="shared" si="107"/>
        <v>0</v>
      </c>
      <c r="AQ141" s="50">
        <f t="shared" si="108"/>
        <v>0</v>
      </c>
      <c r="AR141" s="248"/>
      <c r="AS141" s="49">
        <f t="shared" si="109"/>
        <v>0</v>
      </c>
      <c r="AT141" s="50">
        <f t="shared" si="110"/>
        <v>0</v>
      </c>
      <c r="AU141" s="62"/>
      <c r="AV141" s="49">
        <f t="shared" si="111"/>
        <v>0</v>
      </c>
      <c r="AW141" s="50">
        <f t="shared" si="112"/>
        <v>0</v>
      </c>
      <c r="AX141" s="248"/>
      <c r="AY141" s="49">
        <f t="shared" si="113"/>
        <v>0</v>
      </c>
      <c r="AZ141" s="50">
        <f t="shared" si="114"/>
        <v>0</v>
      </c>
      <c r="BA141" s="248"/>
      <c r="BB141" s="49">
        <f t="shared" si="115"/>
        <v>0</v>
      </c>
      <c r="BC141" s="50">
        <f t="shared" si="116"/>
        <v>0</v>
      </c>
      <c r="BD141" s="51">
        <f t="shared" si="117"/>
        <v>0</v>
      </c>
    </row>
    <row r="142" spans="1:56" hidden="1">
      <c r="A142" s="32"/>
      <c r="B142" s="61"/>
      <c r="C142" s="33"/>
      <c r="D142" s="34"/>
      <c r="E142" s="35"/>
      <c r="F142" s="36"/>
      <c r="G142" s="72"/>
      <c r="H142" s="71"/>
      <c r="I142" s="73">
        <f>IF(H142=Tablas!$B$5,Tablas!$C$5,VLOOKUP(H142,Tablas!$B$5:$D$40,2,FALSE))</f>
        <v>1</v>
      </c>
      <c r="J142" s="70">
        <f>IF(I142=0,"",VLOOKUP(I142,Tablas!$C$5:$D$40,2,FALSE))</f>
        <v>0</v>
      </c>
      <c r="K142" s="37" t="str">
        <f t="shared" si="99"/>
        <v>0</v>
      </c>
      <c r="L142" s="38">
        <f t="shared" si="88"/>
        <v>0</v>
      </c>
      <c r="M142" s="38">
        <f t="shared" si="89"/>
        <v>0</v>
      </c>
      <c r="N142" s="38">
        <f t="shared" si="90"/>
        <v>0</v>
      </c>
      <c r="O142" s="38">
        <f t="shared" si="91"/>
        <v>0</v>
      </c>
      <c r="P142" s="38">
        <f t="shared" si="92"/>
        <v>0</v>
      </c>
      <c r="Q142" s="39">
        <v>1</v>
      </c>
      <c r="R142" s="40">
        <f t="shared" si="93"/>
        <v>0</v>
      </c>
      <c r="S142" s="39">
        <v>1</v>
      </c>
      <c r="T142" s="41">
        <f t="shared" si="94"/>
        <v>0</v>
      </c>
      <c r="U142" s="42">
        <f t="shared" si="100"/>
        <v>0</v>
      </c>
      <c r="V142" s="43">
        <f t="shared" si="101"/>
        <v>0</v>
      </c>
      <c r="W142" s="190">
        <f>X125</f>
        <v>0</v>
      </c>
      <c r="X142" s="44">
        <f t="shared" si="102"/>
        <v>0</v>
      </c>
      <c r="Y142" s="45">
        <f t="shared" si="95"/>
        <v>0</v>
      </c>
      <c r="Z142" s="46" t="s">
        <v>0</v>
      </c>
      <c r="AA142" s="39">
        <v>1</v>
      </c>
      <c r="AB142" s="47">
        <f t="shared" si="96"/>
        <v>0</v>
      </c>
      <c r="AC142" s="39">
        <v>1</v>
      </c>
      <c r="AD142" s="47">
        <f t="shared" si="97"/>
        <v>0</v>
      </c>
      <c r="AE142" s="39">
        <v>1</v>
      </c>
      <c r="AF142" s="47">
        <f t="shared" si="98"/>
        <v>0</v>
      </c>
      <c r="AG142" s="184"/>
      <c r="AH142" s="192"/>
      <c r="AI142" s="49">
        <f t="shared" si="103"/>
        <v>0</v>
      </c>
      <c r="AJ142" s="50">
        <f t="shared" si="104"/>
        <v>0</v>
      </c>
      <c r="AK142" s="184"/>
      <c r="AL142" s="191">
        <f t="shared" si="18"/>
        <v>4</v>
      </c>
      <c r="AM142" s="49">
        <f t="shared" si="105"/>
        <v>0</v>
      </c>
      <c r="AN142" s="50">
        <f t="shared" si="106"/>
        <v>0</v>
      </c>
      <c r="AO142" s="184"/>
      <c r="AP142" s="49">
        <f t="shared" si="107"/>
        <v>0</v>
      </c>
      <c r="AQ142" s="50">
        <f t="shared" si="108"/>
        <v>0</v>
      </c>
      <c r="AR142" s="184"/>
      <c r="AS142" s="49">
        <f t="shared" si="109"/>
        <v>0</v>
      </c>
      <c r="AT142" s="50">
        <f t="shared" si="110"/>
        <v>0</v>
      </c>
      <c r="AU142" s="62"/>
      <c r="AV142" s="49">
        <f t="shared" si="111"/>
        <v>0</v>
      </c>
      <c r="AW142" s="50">
        <f t="shared" si="112"/>
        <v>0</v>
      </c>
      <c r="AX142" s="184"/>
      <c r="AY142" s="49">
        <f t="shared" si="113"/>
        <v>0</v>
      </c>
      <c r="AZ142" s="50">
        <f t="shared" si="114"/>
        <v>0</v>
      </c>
      <c r="BA142" s="184"/>
      <c r="BB142" s="49">
        <f t="shared" si="115"/>
        <v>0</v>
      </c>
      <c r="BC142" s="50">
        <f t="shared" si="116"/>
        <v>0</v>
      </c>
      <c r="BD142" s="51">
        <f t="shared" si="117"/>
        <v>0</v>
      </c>
    </row>
    <row r="143" spans="1:56" hidden="1">
      <c r="A143" s="32"/>
      <c r="B143" s="61"/>
      <c r="C143" s="33"/>
      <c r="D143" s="34"/>
      <c r="E143" s="35"/>
      <c r="F143" s="36"/>
      <c r="G143" s="72"/>
      <c r="H143" s="71"/>
      <c r="I143" s="73">
        <f>IF(H143=Tablas!$B$5,Tablas!$C$5,VLOOKUP(H143,Tablas!$B$5:$D$40,2,FALSE))</f>
        <v>1</v>
      </c>
      <c r="J143" s="70">
        <f>IF(I143=0,"",VLOOKUP(I143,Tablas!$C$5:$D$40,2,FALSE))</f>
        <v>0</v>
      </c>
      <c r="K143" s="37" t="str">
        <f t="shared" si="99"/>
        <v>0</v>
      </c>
      <c r="L143" s="38">
        <f t="shared" ref="L143:L179" si="118">IF($Y143=3,$K143,0)+IF($Y143=4,$K143,0)+IF($Y143=5,$K143,0)+IF($Y143=6,$K143,0)+IF($Y143=7,$K143,0)+IF($Y143=10,$K143*2,0)+IF($Y143=12,$K143*2,0)+IF($Y143=14,$K143*2,0)+IF($Y143=21,$K143*3,0)+IF($Y143&lt;=1,$K143*$J143/21.75,0)+IF($Y143=15,$K143*3,0)+IF($Y143=42,$K143*6,0)+IF($Y143=28,$K143*4,0)</f>
        <v>0</v>
      </c>
      <c r="M143" s="38">
        <f t="shared" ref="M143:M179" si="119">IF($Y143=2,$K143,0)+IF($Y143=4,$K143,0)+IF($Y143=5,$K143,0)+IF($Y143=6,$K143,0)+IF($Y143=7,$K143,0)+IF($Y143=10,$K143*2,0)+IF($Y143=12,$K143*2,0)+IF($Y143=14,$K143*2,0)+IF($Y143=15,$K143*3,0)+IF($Y143=21,$K143*3,0)+IF($Y143&lt;=1,$K143*$J143/21.75,0)+IF($Y143=42,$K143*6,0)+IF($Y143=28,$K143*4,0)</f>
        <v>0</v>
      </c>
      <c r="N143" s="38">
        <f t="shared" ref="N143:N179" si="120">IF($Y143=3,$K143,0)+IF($Y143=4,$K143,0)+IF($Y143=5,$K143,0)+IF($Y143=6,$K143,0)+IF($Y143=7,$K143,0)+IF($Y143=10,$K143*2,0)+IF($Y143=12,$K143*2,0)+IF($Y143=14,$K143*2,0)+IF($Y143=21,$K143*3,0)+IF($Y143&lt;=1,$K143*$J143/21.75,0)+IF($Y143=15,$K143*3,0)+IF($Y143=42,$K143*6,0)+IF($Y143=28,$K143*4,0)</f>
        <v>0</v>
      </c>
      <c r="O143" s="38">
        <f t="shared" ref="O143:O179" si="121">IF($Y143=2,$K143,0)+IF($Y143=4,$K143,0)+IF($Y143=5,$K143,0)+IF($Y143=6,$K143,0)+IF($Y143=7,$K143,0)+IF($Y143=10,$K143*2,0)+IF($Y143=12,$K143*2,0)+IF($Y143=14,$K143*2,0)+IF($Y143=15,$K143*3,0)+IF($Y143=21,$K143*3,0)+IF($Y143&lt;=1,$K143*$J143/21.75,0)+IF($Y143=42,$K143*6,0)+IF($Y143=28,$K143*4,0)</f>
        <v>0</v>
      </c>
      <c r="P143" s="38">
        <f t="shared" ref="P143:P179" si="122">IF($Y143=3,$K143,0)+IF($Y143=4,$K143,0)+IF($Y143=5,$K143,0)+IF($Y143=6,$K143,0)+IF($Y143=7,$K143,0)+IF($Y143=10,$K143*2,0)+IF($Y143=12,$K143*2,0)+IF($Y143=14,$K143*2,0)+IF($Y143=21,$K143*3,0)+IF($Y143&lt;=1,$K143*$J143/21.75,0)+IF($Y143=15,$K143*3,0)+IF($Y143=42,$K143*6,0)+IF($Y143=28,$K143*4,0)</f>
        <v>0</v>
      </c>
      <c r="Q143" s="39">
        <v>1</v>
      </c>
      <c r="R143" s="40">
        <f t="shared" si="93"/>
        <v>0</v>
      </c>
      <c r="S143" s="39">
        <v>1</v>
      </c>
      <c r="T143" s="41">
        <f t="shared" si="94"/>
        <v>0</v>
      </c>
      <c r="U143" s="42">
        <f t="shared" si="100"/>
        <v>0</v>
      </c>
      <c r="V143" s="43">
        <f t="shared" si="101"/>
        <v>0</v>
      </c>
      <c r="W143" s="190">
        <f>X125</f>
        <v>0</v>
      </c>
      <c r="X143" s="44">
        <f t="shared" si="102"/>
        <v>0</v>
      </c>
      <c r="Y143" s="45">
        <f t="shared" si="95"/>
        <v>0</v>
      </c>
      <c r="Z143" s="46" t="s">
        <v>0</v>
      </c>
      <c r="AA143" s="39">
        <v>1</v>
      </c>
      <c r="AB143" s="47">
        <f t="shared" si="96"/>
        <v>0</v>
      </c>
      <c r="AC143" s="39">
        <v>1</v>
      </c>
      <c r="AD143" s="47">
        <f t="shared" si="97"/>
        <v>0</v>
      </c>
      <c r="AE143" s="39">
        <v>1</v>
      </c>
      <c r="AF143" s="47">
        <f t="shared" si="98"/>
        <v>0</v>
      </c>
      <c r="AG143" s="184"/>
      <c r="AH143" s="192"/>
      <c r="AI143" s="49">
        <f t="shared" si="103"/>
        <v>0</v>
      </c>
      <c r="AJ143" s="50">
        <f t="shared" si="104"/>
        <v>0</v>
      </c>
      <c r="AK143" s="184"/>
      <c r="AL143" s="191">
        <f t="shared" si="18"/>
        <v>4</v>
      </c>
      <c r="AM143" s="49">
        <f t="shared" si="105"/>
        <v>0</v>
      </c>
      <c r="AN143" s="50">
        <f t="shared" si="106"/>
        <v>0</v>
      </c>
      <c r="AO143" s="184"/>
      <c r="AP143" s="49">
        <f t="shared" si="107"/>
        <v>0</v>
      </c>
      <c r="AQ143" s="50">
        <f t="shared" si="108"/>
        <v>0</v>
      </c>
      <c r="AR143" s="184"/>
      <c r="AS143" s="49">
        <f t="shared" si="109"/>
        <v>0</v>
      </c>
      <c r="AT143" s="50">
        <f t="shared" si="110"/>
        <v>0</v>
      </c>
      <c r="AU143" s="62"/>
      <c r="AV143" s="49">
        <f t="shared" si="111"/>
        <v>0</v>
      </c>
      <c r="AW143" s="50">
        <f t="shared" si="112"/>
        <v>0</v>
      </c>
      <c r="AX143" s="184"/>
      <c r="AY143" s="49">
        <f t="shared" si="113"/>
        <v>0</v>
      </c>
      <c r="AZ143" s="50">
        <f t="shared" si="114"/>
        <v>0</v>
      </c>
      <c r="BA143" s="184"/>
      <c r="BB143" s="49">
        <f t="shared" si="115"/>
        <v>0</v>
      </c>
      <c r="BC143" s="50">
        <f t="shared" si="116"/>
        <v>0</v>
      </c>
      <c r="BD143" s="51">
        <f t="shared" si="117"/>
        <v>0</v>
      </c>
    </row>
    <row r="144" spans="1:56" hidden="1">
      <c r="A144" s="32"/>
      <c r="B144" s="61"/>
      <c r="C144" s="33"/>
      <c r="D144" s="34"/>
      <c r="E144" s="35"/>
      <c r="F144" s="36"/>
      <c r="G144" s="72"/>
      <c r="H144" s="71"/>
      <c r="I144" s="73">
        <f>IF(H144=Tablas!$B$5,Tablas!$C$5,VLOOKUP(H144,Tablas!$B$5:$D$40,2,FALSE))</f>
        <v>1</v>
      </c>
      <c r="J144" s="70">
        <f>IF(I144=0,"",VLOOKUP(I144,Tablas!$C$5:$D$40,2,FALSE))</f>
        <v>0</v>
      </c>
      <c r="K144" s="37" t="str">
        <f t="shared" si="99"/>
        <v>0</v>
      </c>
      <c r="L144" s="38">
        <f t="shared" si="118"/>
        <v>0</v>
      </c>
      <c r="M144" s="38">
        <f t="shared" si="119"/>
        <v>0</v>
      </c>
      <c r="N144" s="38">
        <f t="shared" si="120"/>
        <v>0</v>
      </c>
      <c r="O144" s="38">
        <f t="shared" si="121"/>
        <v>0</v>
      </c>
      <c r="P144" s="38">
        <f t="shared" si="122"/>
        <v>0</v>
      </c>
      <c r="Q144" s="39">
        <v>1</v>
      </c>
      <c r="R144" s="40">
        <f t="shared" si="93"/>
        <v>0</v>
      </c>
      <c r="S144" s="39">
        <v>1</v>
      </c>
      <c r="T144" s="41">
        <f t="shared" si="94"/>
        <v>0</v>
      </c>
      <c r="U144" s="42">
        <f t="shared" si="100"/>
        <v>0</v>
      </c>
      <c r="V144" s="43">
        <f t="shared" si="101"/>
        <v>0</v>
      </c>
      <c r="W144" s="190">
        <f>X125</f>
        <v>0</v>
      </c>
      <c r="X144" s="44">
        <f t="shared" si="102"/>
        <v>0</v>
      </c>
      <c r="Y144" s="45">
        <f t="shared" si="95"/>
        <v>0</v>
      </c>
      <c r="Z144" s="46" t="s">
        <v>0</v>
      </c>
      <c r="AA144" s="39">
        <v>1</v>
      </c>
      <c r="AB144" s="47">
        <f t="shared" si="96"/>
        <v>0</v>
      </c>
      <c r="AC144" s="39">
        <v>1</v>
      </c>
      <c r="AD144" s="47">
        <f t="shared" si="97"/>
        <v>0</v>
      </c>
      <c r="AE144" s="39">
        <v>1</v>
      </c>
      <c r="AF144" s="47">
        <f t="shared" si="98"/>
        <v>0</v>
      </c>
      <c r="AG144" s="184"/>
      <c r="AH144" s="192"/>
      <c r="AI144" s="49">
        <f t="shared" si="103"/>
        <v>0</v>
      </c>
      <c r="AJ144" s="50">
        <f t="shared" si="104"/>
        <v>0</v>
      </c>
      <c r="AK144" s="184"/>
      <c r="AL144" s="191">
        <f t="shared" si="18"/>
        <v>4</v>
      </c>
      <c r="AM144" s="49">
        <f t="shared" si="105"/>
        <v>0</v>
      </c>
      <c r="AN144" s="50">
        <f t="shared" si="106"/>
        <v>0</v>
      </c>
      <c r="AO144" s="184"/>
      <c r="AP144" s="49">
        <f t="shared" si="107"/>
        <v>0</v>
      </c>
      <c r="AQ144" s="50">
        <f t="shared" si="108"/>
        <v>0</v>
      </c>
      <c r="AR144" s="184"/>
      <c r="AS144" s="49">
        <f t="shared" si="109"/>
        <v>0</v>
      </c>
      <c r="AT144" s="50">
        <f t="shared" si="110"/>
        <v>0</v>
      </c>
      <c r="AU144" s="62"/>
      <c r="AV144" s="49">
        <f t="shared" si="111"/>
        <v>0</v>
      </c>
      <c r="AW144" s="50">
        <f t="shared" si="112"/>
        <v>0</v>
      </c>
      <c r="AX144" s="184"/>
      <c r="AY144" s="49">
        <f t="shared" si="113"/>
        <v>0</v>
      </c>
      <c r="AZ144" s="50">
        <f t="shared" si="114"/>
        <v>0</v>
      </c>
      <c r="BA144" s="184"/>
      <c r="BB144" s="49">
        <f t="shared" si="115"/>
        <v>0</v>
      </c>
      <c r="BC144" s="50">
        <f t="shared" si="116"/>
        <v>0</v>
      </c>
      <c r="BD144" s="51">
        <f t="shared" si="117"/>
        <v>0</v>
      </c>
    </row>
    <row r="145" spans="1:56" hidden="1">
      <c r="A145" s="32"/>
      <c r="B145" s="61"/>
      <c r="C145" s="33"/>
      <c r="D145" s="34"/>
      <c r="E145" s="35"/>
      <c r="F145" s="36"/>
      <c r="G145" s="72"/>
      <c r="H145" s="71"/>
      <c r="I145" s="73">
        <f>IF(H145=Tablas!$B$5,Tablas!$C$5,VLOOKUP(H145,Tablas!$B$5:$D$40,2,FALSE))</f>
        <v>1</v>
      </c>
      <c r="J145" s="70">
        <f>IF(I145=0,"",VLOOKUP(I145,Tablas!$C$5:$D$40,2,FALSE))</f>
        <v>0</v>
      </c>
      <c r="K145" s="37" t="str">
        <f t="shared" si="99"/>
        <v>0</v>
      </c>
      <c r="L145" s="38">
        <f t="shared" si="118"/>
        <v>0</v>
      </c>
      <c r="M145" s="38">
        <f t="shared" si="119"/>
        <v>0</v>
      </c>
      <c r="N145" s="38">
        <f t="shared" si="120"/>
        <v>0</v>
      </c>
      <c r="O145" s="38">
        <f t="shared" si="121"/>
        <v>0</v>
      </c>
      <c r="P145" s="38">
        <f t="shared" si="122"/>
        <v>0</v>
      </c>
      <c r="Q145" s="39">
        <v>1</v>
      </c>
      <c r="R145" s="40">
        <f t="shared" si="93"/>
        <v>0</v>
      </c>
      <c r="S145" s="39">
        <v>1</v>
      </c>
      <c r="T145" s="41">
        <f t="shared" si="94"/>
        <v>0</v>
      </c>
      <c r="U145" s="42">
        <f t="shared" si="100"/>
        <v>0</v>
      </c>
      <c r="V145" s="43">
        <f t="shared" si="101"/>
        <v>0</v>
      </c>
      <c r="W145" s="190">
        <f>X125</f>
        <v>0</v>
      </c>
      <c r="X145" s="44">
        <f t="shared" si="102"/>
        <v>0</v>
      </c>
      <c r="Y145" s="45">
        <f t="shared" si="95"/>
        <v>0</v>
      </c>
      <c r="Z145" s="46" t="s">
        <v>0</v>
      </c>
      <c r="AA145" s="39">
        <v>1</v>
      </c>
      <c r="AB145" s="47">
        <f t="shared" si="96"/>
        <v>0</v>
      </c>
      <c r="AC145" s="39">
        <v>1</v>
      </c>
      <c r="AD145" s="47">
        <f t="shared" si="97"/>
        <v>0</v>
      </c>
      <c r="AE145" s="39">
        <v>1</v>
      </c>
      <c r="AF145" s="47">
        <f t="shared" si="98"/>
        <v>0</v>
      </c>
      <c r="AG145" s="184"/>
      <c r="AH145" s="192"/>
      <c r="AI145" s="49">
        <f t="shared" si="103"/>
        <v>0</v>
      </c>
      <c r="AJ145" s="50">
        <f t="shared" si="104"/>
        <v>0</v>
      </c>
      <c r="AK145" s="184"/>
      <c r="AL145" s="191">
        <f t="shared" si="18"/>
        <v>4</v>
      </c>
      <c r="AM145" s="49">
        <f t="shared" si="105"/>
        <v>0</v>
      </c>
      <c r="AN145" s="50">
        <f t="shared" si="106"/>
        <v>0</v>
      </c>
      <c r="AO145" s="184"/>
      <c r="AP145" s="49">
        <f t="shared" si="107"/>
        <v>0</v>
      </c>
      <c r="AQ145" s="50">
        <f t="shared" si="108"/>
        <v>0</v>
      </c>
      <c r="AR145" s="184"/>
      <c r="AS145" s="49">
        <f t="shared" si="109"/>
        <v>0</v>
      </c>
      <c r="AT145" s="50">
        <f t="shared" si="110"/>
        <v>0</v>
      </c>
      <c r="AU145" s="62"/>
      <c r="AV145" s="49">
        <f t="shared" si="111"/>
        <v>0</v>
      </c>
      <c r="AW145" s="50">
        <f t="shared" si="112"/>
        <v>0</v>
      </c>
      <c r="AX145" s="184"/>
      <c r="AY145" s="49">
        <f t="shared" si="113"/>
        <v>0</v>
      </c>
      <c r="AZ145" s="50">
        <f t="shared" si="114"/>
        <v>0</v>
      </c>
      <c r="BA145" s="184"/>
      <c r="BB145" s="49">
        <f t="shared" si="115"/>
        <v>0</v>
      </c>
      <c r="BC145" s="50">
        <f t="shared" si="116"/>
        <v>0</v>
      </c>
      <c r="BD145" s="51">
        <f t="shared" si="117"/>
        <v>0</v>
      </c>
    </row>
    <row r="146" spans="1:56" hidden="1">
      <c r="A146" s="32"/>
      <c r="B146" s="61"/>
      <c r="C146" s="33"/>
      <c r="D146" s="34"/>
      <c r="E146" s="35"/>
      <c r="F146" s="36"/>
      <c r="G146" s="72"/>
      <c r="H146" s="71"/>
      <c r="I146" s="73">
        <f>IF(H146=Tablas!$B$5,Tablas!$C$5,VLOOKUP(H146,Tablas!$B$5:$D$40,2,FALSE))</f>
        <v>1</v>
      </c>
      <c r="J146" s="70">
        <f>IF(I146=0,"",VLOOKUP(I146,Tablas!$C$5:$D$40,2,FALSE))</f>
        <v>0</v>
      </c>
      <c r="K146" s="37" t="str">
        <f t="shared" si="99"/>
        <v>0</v>
      </c>
      <c r="L146" s="38">
        <f t="shared" si="118"/>
        <v>0</v>
      </c>
      <c r="M146" s="38">
        <f t="shared" si="119"/>
        <v>0</v>
      </c>
      <c r="N146" s="38">
        <f t="shared" si="120"/>
        <v>0</v>
      </c>
      <c r="O146" s="38">
        <f t="shared" si="121"/>
        <v>0</v>
      </c>
      <c r="P146" s="38">
        <f t="shared" si="122"/>
        <v>0</v>
      </c>
      <c r="Q146" s="39">
        <v>1</v>
      </c>
      <c r="R146" s="40">
        <f t="shared" si="93"/>
        <v>0</v>
      </c>
      <c r="S146" s="39">
        <v>1</v>
      </c>
      <c r="T146" s="41">
        <f t="shared" si="94"/>
        <v>0</v>
      </c>
      <c r="U146" s="42">
        <f t="shared" si="100"/>
        <v>0</v>
      </c>
      <c r="V146" s="43">
        <f t="shared" si="101"/>
        <v>0</v>
      </c>
      <c r="W146" s="190">
        <f>X125</f>
        <v>0</v>
      </c>
      <c r="X146" s="44">
        <f t="shared" si="102"/>
        <v>0</v>
      </c>
      <c r="Y146" s="45">
        <f t="shared" si="95"/>
        <v>0</v>
      </c>
      <c r="Z146" s="46" t="s">
        <v>0</v>
      </c>
      <c r="AA146" s="39">
        <v>1</v>
      </c>
      <c r="AB146" s="47">
        <f t="shared" si="96"/>
        <v>0</v>
      </c>
      <c r="AC146" s="39">
        <v>1</v>
      </c>
      <c r="AD146" s="47">
        <f t="shared" si="97"/>
        <v>0</v>
      </c>
      <c r="AE146" s="39">
        <v>1</v>
      </c>
      <c r="AF146" s="47">
        <f t="shared" si="98"/>
        <v>0</v>
      </c>
      <c r="AG146" s="184"/>
      <c r="AH146" s="192"/>
      <c r="AI146" s="49">
        <f t="shared" si="103"/>
        <v>0</v>
      </c>
      <c r="AJ146" s="50">
        <f t="shared" si="104"/>
        <v>0</v>
      </c>
      <c r="AK146" s="184"/>
      <c r="AL146" s="191">
        <f t="shared" si="18"/>
        <v>4</v>
      </c>
      <c r="AM146" s="49">
        <f t="shared" si="105"/>
        <v>0</v>
      </c>
      <c r="AN146" s="50">
        <f t="shared" si="106"/>
        <v>0</v>
      </c>
      <c r="AO146" s="184"/>
      <c r="AP146" s="49">
        <f t="shared" si="107"/>
        <v>0</v>
      </c>
      <c r="AQ146" s="50">
        <f t="shared" si="108"/>
        <v>0</v>
      </c>
      <c r="AR146" s="184"/>
      <c r="AS146" s="49">
        <f t="shared" si="109"/>
        <v>0</v>
      </c>
      <c r="AT146" s="50">
        <f t="shared" si="110"/>
        <v>0</v>
      </c>
      <c r="AU146" s="62"/>
      <c r="AV146" s="49">
        <f t="shared" si="111"/>
        <v>0</v>
      </c>
      <c r="AW146" s="50">
        <f t="shared" si="112"/>
        <v>0</v>
      </c>
      <c r="AX146" s="184"/>
      <c r="AY146" s="49">
        <f t="shared" si="113"/>
        <v>0</v>
      </c>
      <c r="AZ146" s="50">
        <f t="shared" si="114"/>
        <v>0</v>
      </c>
      <c r="BA146" s="184"/>
      <c r="BB146" s="49">
        <f t="shared" si="115"/>
        <v>0</v>
      </c>
      <c r="BC146" s="50">
        <f t="shared" si="116"/>
        <v>0</v>
      </c>
      <c r="BD146" s="51">
        <f t="shared" si="117"/>
        <v>0</v>
      </c>
    </row>
    <row r="147" spans="1:56" hidden="1">
      <c r="A147" s="32"/>
      <c r="B147" s="61"/>
      <c r="C147" s="33"/>
      <c r="D147" s="34"/>
      <c r="E147" s="35"/>
      <c r="F147" s="36"/>
      <c r="G147" s="72"/>
      <c r="H147" s="71"/>
      <c r="I147" s="73">
        <f>IF(H147=Tablas!$B$5,Tablas!$C$5,VLOOKUP(H147,Tablas!$B$5:$D$40,2,FALSE))</f>
        <v>1</v>
      </c>
      <c r="J147" s="70">
        <f>IF(I147=0,"",VLOOKUP(I147,Tablas!$C$5:$D$40,2,FALSE))</f>
        <v>0</v>
      </c>
      <c r="K147" s="37" t="str">
        <f t="shared" si="99"/>
        <v>0</v>
      </c>
      <c r="L147" s="38">
        <f t="shared" si="118"/>
        <v>0</v>
      </c>
      <c r="M147" s="38">
        <f t="shared" si="119"/>
        <v>0</v>
      </c>
      <c r="N147" s="38">
        <f t="shared" si="120"/>
        <v>0</v>
      </c>
      <c r="O147" s="38">
        <f t="shared" si="121"/>
        <v>0</v>
      </c>
      <c r="P147" s="38">
        <f t="shared" si="122"/>
        <v>0</v>
      </c>
      <c r="Q147" s="39">
        <v>1</v>
      </c>
      <c r="R147" s="40">
        <f t="shared" si="93"/>
        <v>0</v>
      </c>
      <c r="S147" s="39">
        <v>1</v>
      </c>
      <c r="T147" s="41">
        <f t="shared" si="94"/>
        <v>0</v>
      </c>
      <c r="U147" s="42">
        <f t="shared" si="100"/>
        <v>0</v>
      </c>
      <c r="V147" s="43">
        <f t="shared" si="101"/>
        <v>0</v>
      </c>
      <c r="W147" s="190">
        <f>X125</f>
        <v>0</v>
      </c>
      <c r="X147" s="44">
        <f t="shared" si="102"/>
        <v>0</v>
      </c>
      <c r="Y147" s="45">
        <f t="shared" si="95"/>
        <v>0</v>
      </c>
      <c r="Z147" s="46" t="s">
        <v>0</v>
      </c>
      <c r="AA147" s="39">
        <v>1</v>
      </c>
      <c r="AB147" s="47">
        <f t="shared" si="96"/>
        <v>0</v>
      </c>
      <c r="AC147" s="39">
        <v>1</v>
      </c>
      <c r="AD147" s="47">
        <f t="shared" si="97"/>
        <v>0</v>
      </c>
      <c r="AE147" s="39">
        <v>1</v>
      </c>
      <c r="AF147" s="47">
        <f t="shared" si="98"/>
        <v>0</v>
      </c>
      <c r="AG147" s="184"/>
      <c r="AH147" s="192"/>
      <c r="AI147" s="49">
        <f t="shared" si="103"/>
        <v>0</v>
      </c>
      <c r="AJ147" s="50">
        <f t="shared" si="104"/>
        <v>0</v>
      </c>
      <c r="AK147" s="184"/>
      <c r="AL147" s="191">
        <f t="shared" si="18"/>
        <v>4</v>
      </c>
      <c r="AM147" s="49">
        <f t="shared" si="105"/>
        <v>0</v>
      </c>
      <c r="AN147" s="50">
        <f t="shared" si="106"/>
        <v>0</v>
      </c>
      <c r="AO147" s="184"/>
      <c r="AP147" s="49">
        <f t="shared" si="107"/>
        <v>0</v>
      </c>
      <c r="AQ147" s="50">
        <f t="shared" si="108"/>
        <v>0</v>
      </c>
      <c r="AR147" s="184"/>
      <c r="AS147" s="49">
        <f t="shared" si="109"/>
        <v>0</v>
      </c>
      <c r="AT147" s="50">
        <f t="shared" si="110"/>
        <v>0</v>
      </c>
      <c r="AU147" s="62"/>
      <c r="AV147" s="49">
        <f t="shared" si="111"/>
        <v>0</v>
      </c>
      <c r="AW147" s="50">
        <f t="shared" si="112"/>
        <v>0</v>
      </c>
      <c r="AX147" s="184"/>
      <c r="AY147" s="49">
        <f t="shared" si="113"/>
        <v>0</v>
      </c>
      <c r="AZ147" s="50">
        <f t="shared" si="114"/>
        <v>0</v>
      </c>
      <c r="BA147" s="184"/>
      <c r="BB147" s="49">
        <f t="shared" si="115"/>
        <v>0</v>
      </c>
      <c r="BC147" s="50">
        <f t="shared" si="116"/>
        <v>0</v>
      </c>
      <c r="BD147" s="51">
        <f t="shared" si="117"/>
        <v>0</v>
      </c>
    </row>
    <row r="148" spans="1:56" hidden="1">
      <c r="A148" s="32"/>
      <c r="B148" s="61"/>
      <c r="C148" s="33"/>
      <c r="D148" s="34"/>
      <c r="E148" s="35"/>
      <c r="F148" s="36"/>
      <c r="G148" s="72"/>
      <c r="H148" s="71"/>
      <c r="I148" s="73">
        <f>IF(H148=Tablas!$B$5,Tablas!$C$5,VLOOKUP(H148,Tablas!$B$5:$D$40,2,FALSE))</f>
        <v>1</v>
      </c>
      <c r="J148" s="70">
        <f>IF(I148=0,"",VLOOKUP(I148,Tablas!$C$5:$D$40,2,FALSE))</f>
        <v>0</v>
      </c>
      <c r="K148" s="37" t="str">
        <f t="shared" si="99"/>
        <v>0</v>
      </c>
      <c r="L148" s="38">
        <f t="shared" si="118"/>
        <v>0</v>
      </c>
      <c r="M148" s="38">
        <f t="shared" si="119"/>
        <v>0</v>
      </c>
      <c r="N148" s="38">
        <f t="shared" si="120"/>
        <v>0</v>
      </c>
      <c r="O148" s="38">
        <f t="shared" si="121"/>
        <v>0</v>
      </c>
      <c r="P148" s="38">
        <f t="shared" si="122"/>
        <v>0</v>
      </c>
      <c r="Q148" s="39">
        <v>1</v>
      </c>
      <c r="R148" s="40">
        <f t="shared" si="93"/>
        <v>0</v>
      </c>
      <c r="S148" s="39">
        <v>1</v>
      </c>
      <c r="T148" s="41">
        <f t="shared" si="94"/>
        <v>0</v>
      </c>
      <c r="U148" s="42">
        <f t="shared" si="100"/>
        <v>0</v>
      </c>
      <c r="V148" s="43">
        <f t="shared" si="101"/>
        <v>0</v>
      </c>
      <c r="W148" s="190">
        <f>X125</f>
        <v>0</v>
      </c>
      <c r="X148" s="44">
        <f t="shared" si="102"/>
        <v>0</v>
      </c>
      <c r="Y148" s="45">
        <f t="shared" si="95"/>
        <v>0</v>
      </c>
      <c r="Z148" s="46" t="s">
        <v>0</v>
      </c>
      <c r="AA148" s="39">
        <v>1</v>
      </c>
      <c r="AB148" s="47">
        <f t="shared" si="96"/>
        <v>0</v>
      </c>
      <c r="AC148" s="39">
        <v>1</v>
      </c>
      <c r="AD148" s="47">
        <f t="shared" si="97"/>
        <v>0</v>
      </c>
      <c r="AE148" s="39">
        <v>1</v>
      </c>
      <c r="AF148" s="47">
        <f t="shared" si="98"/>
        <v>0</v>
      </c>
      <c r="AG148" s="184"/>
      <c r="AH148" s="192"/>
      <c r="AI148" s="49">
        <f t="shared" si="103"/>
        <v>0</v>
      </c>
      <c r="AJ148" s="50">
        <f t="shared" si="104"/>
        <v>0</v>
      </c>
      <c r="AK148" s="184"/>
      <c r="AL148" s="191">
        <f t="shared" si="18"/>
        <v>4</v>
      </c>
      <c r="AM148" s="49">
        <f t="shared" si="105"/>
        <v>0</v>
      </c>
      <c r="AN148" s="50">
        <f t="shared" si="106"/>
        <v>0</v>
      </c>
      <c r="AO148" s="184"/>
      <c r="AP148" s="49">
        <f t="shared" si="107"/>
        <v>0</v>
      </c>
      <c r="AQ148" s="50">
        <f t="shared" si="108"/>
        <v>0</v>
      </c>
      <c r="AR148" s="184"/>
      <c r="AS148" s="49">
        <f t="shared" si="109"/>
        <v>0</v>
      </c>
      <c r="AT148" s="50">
        <f t="shared" si="110"/>
        <v>0</v>
      </c>
      <c r="AU148" s="62"/>
      <c r="AV148" s="49">
        <f t="shared" si="111"/>
        <v>0</v>
      </c>
      <c r="AW148" s="50">
        <f t="shared" si="112"/>
        <v>0</v>
      </c>
      <c r="AX148" s="184"/>
      <c r="AY148" s="49">
        <f t="shared" si="113"/>
        <v>0</v>
      </c>
      <c r="AZ148" s="50">
        <f t="shared" si="114"/>
        <v>0</v>
      </c>
      <c r="BA148" s="184"/>
      <c r="BB148" s="49">
        <f t="shared" si="115"/>
        <v>0</v>
      </c>
      <c r="BC148" s="50">
        <f t="shared" si="116"/>
        <v>0</v>
      </c>
      <c r="BD148" s="51">
        <f t="shared" si="117"/>
        <v>0</v>
      </c>
    </row>
    <row r="149" spans="1:56" hidden="1">
      <c r="A149" s="32"/>
      <c r="B149" s="61"/>
      <c r="C149" s="33"/>
      <c r="D149" s="34"/>
      <c r="E149" s="35"/>
      <c r="F149" s="36"/>
      <c r="G149" s="72"/>
      <c r="H149" s="71"/>
      <c r="I149" s="73">
        <f>IF(H149=Tablas!$B$5,Tablas!$C$5,VLOOKUP(H149,Tablas!$B$5:$D$40,2,FALSE))</f>
        <v>1</v>
      </c>
      <c r="J149" s="70">
        <f>IF(I149=0,"",VLOOKUP(I149,Tablas!$C$5:$D$40,2,FALSE))</f>
        <v>0</v>
      </c>
      <c r="K149" s="37" t="str">
        <f t="shared" si="99"/>
        <v>0</v>
      </c>
      <c r="L149" s="38">
        <f t="shared" si="118"/>
        <v>0</v>
      </c>
      <c r="M149" s="38">
        <f t="shared" si="119"/>
        <v>0</v>
      </c>
      <c r="N149" s="38">
        <f t="shared" si="120"/>
        <v>0</v>
      </c>
      <c r="O149" s="38">
        <f t="shared" si="121"/>
        <v>0</v>
      </c>
      <c r="P149" s="38">
        <f t="shared" si="122"/>
        <v>0</v>
      </c>
      <c r="Q149" s="39">
        <v>1</v>
      </c>
      <c r="R149" s="40">
        <f t="shared" si="93"/>
        <v>0</v>
      </c>
      <c r="S149" s="39">
        <v>1</v>
      </c>
      <c r="T149" s="41">
        <f t="shared" si="94"/>
        <v>0</v>
      </c>
      <c r="U149" s="42">
        <f t="shared" si="100"/>
        <v>0</v>
      </c>
      <c r="V149" s="43">
        <f t="shared" si="101"/>
        <v>0</v>
      </c>
      <c r="W149" s="190">
        <f>X125</f>
        <v>0</v>
      </c>
      <c r="X149" s="44">
        <f t="shared" si="102"/>
        <v>0</v>
      </c>
      <c r="Y149" s="45">
        <f t="shared" si="95"/>
        <v>0</v>
      </c>
      <c r="Z149" s="46" t="s">
        <v>0</v>
      </c>
      <c r="AA149" s="39">
        <v>1</v>
      </c>
      <c r="AB149" s="47">
        <f t="shared" si="96"/>
        <v>0</v>
      </c>
      <c r="AC149" s="39">
        <v>1</v>
      </c>
      <c r="AD149" s="47">
        <f t="shared" si="97"/>
        <v>0</v>
      </c>
      <c r="AE149" s="39">
        <v>1</v>
      </c>
      <c r="AF149" s="47">
        <f t="shared" si="98"/>
        <v>0</v>
      </c>
      <c r="AG149" s="184"/>
      <c r="AH149" s="192"/>
      <c r="AI149" s="49">
        <f t="shared" si="103"/>
        <v>0</v>
      </c>
      <c r="AJ149" s="50">
        <f t="shared" si="104"/>
        <v>0</v>
      </c>
      <c r="AK149" s="184"/>
      <c r="AL149" s="191">
        <f t="shared" si="18"/>
        <v>4</v>
      </c>
      <c r="AM149" s="49">
        <f t="shared" si="105"/>
        <v>0</v>
      </c>
      <c r="AN149" s="50">
        <f t="shared" si="106"/>
        <v>0</v>
      </c>
      <c r="AO149" s="184"/>
      <c r="AP149" s="49">
        <f t="shared" si="107"/>
        <v>0</v>
      </c>
      <c r="AQ149" s="50">
        <f t="shared" si="108"/>
        <v>0</v>
      </c>
      <c r="AR149" s="184"/>
      <c r="AS149" s="49">
        <f t="shared" si="109"/>
        <v>0</v>
      </c>
      <c r="AT149" s="50">
        <f t="shared" si="110"/>
        <v>0</v>
      </c>
      <c r="AU149" s="62"/>
      <c r="AV149" s="49">
        <f t="shared" si="111"/>
        <v>0</v>
      </c>
      <c r="AW149" s="50">
        <f t="shared" si="112"/>
        <v>0</v>
      </c>
      <c r="AX149" s="184"/>
      <c r="AY149" s="49">
        <f t="shared" si="113"/>
        <v>0</v>
      </c>
      <c r="AZ149" s="50">
        <f t="shared" si="114"/>
        <v>0</v>
      </c>
      <c r="BA149" s="184"/>
      <c r="BB149" s="49">
        <f t="shared" si="115"/>
        <v>0</v>
      </c>
      <c r="BC149" s="50">
        <f t="shared" si="116"/>
        <v>0</v>
      </c>
      <c r="BD149" s="51">
        <f t="shared" si="117"/>
        <v>0</v>
      </c>
    </row>
    <row r="150" spans="1:56" hidden="1">
      <c r="A150" s="32"/>
      <c r="B150" s="61"/>
      <c r="C150" s="33"/>
      <c r="D150" s="34"/>
      <c r="E150" s="35"/>
      <c r="F150" s="36"/>
      <c r="G150" s="72"/>
      <c r="H150" s="71"/>
      <c r="I150" s="73">
        <f>IF(H150=Tablas!$B$5,Tablas!$C$5,VLOOKUP(H150,Tablas!$B$5:$D$40,2,FALSE))</f>
        <v>1</v>
      </c>
      <c r="J150" s="70">
        <f>IF(I150=0,"",VLOOKUP(I150,Tablas!$C$5:$D$40,2,FALSE))</f>
        <v>0</v>
      </c>
      <c r="K150" s="37" t="str">
        <f t="shared" si="99"/>
        <v>0</v>
      </c>
      <c r="L150" s="38">
        <f t="shared" si="118"/>
        <v>0</v>
      </c>
      <c r="M150" s="38">
        <f t="shared" si="119"/>
        <v>0</v>
      </c>
      <c r="N150" s="38">
        <f t="shared" si="120"/>
        <v>0</v>
      </c>
      <c r="O150" s="38">
        <f t="shared" si="121"/>
        <v>0</v>
      </c>
      <c r="P150" s="38">
        <f t="shared" si="122"/>
        <v>0</v>
      </c>
      <c r="Q150" s="39">
        <v>1</v>
      </c>
      <c r="R150" s="40">
        <f t="shared" si="93"/>
        <v>0</v>
      </c>
      <c r="S150" s="39">
        <v>1</v>
      </c>
      <c r="T150" s="41">
        <f t="shared" si="94"/>
        <v>0</v>
      </c>
      <c r="U150" s="42">
        <f t="shared" si="100"/>
        <v>0</v>
      </c>
      <c r="V150" s="43">
        <f t="shared" si="101"/>
        <v>0</v>
      </c>
      <c r="W150" s="190">
        <f>X125</f>
        <v>0</v>
      </c>
      <c r="X150" s="44">
        <f t="shared" si="102"/>
        <v>0</v>
      </c>
      <c r="Y150" s="45">
        <f t="shared" si="95"/>
        <v>0</v>
      </c>
      <c r="Z150" s="46" t="s">
        <v>0</v>
      </c>
      <c r="AA150" s="39">
        <v>1</v>
      </c>
      <c r="AB150" s="47">
        <f t="shared" si="96"/>
        <v>0</v>
      </c>
      <c r="AC150" s="39">
        <v>1</v>
      </c>
      <c r="AD150" s="47">
        <f t="shared" si="97"/>
        <v>0</v>
      </c>
      <c r="AE150" s="39">
        <v>1</v>
      </c>
      <c r="AF150" s="47">
        <f t="shared" si="98"/>
        <v>0</v>
      </c>
      <c r="AG150" s="184"/>
      <c r="AH150" s="192"/>
      <c r="AI150" s="49">
        <f t="shared" si="103"/>
        <v>0</v>
      </c>
      <c r="AJ150" s="50">
        <f t="shared" si="104"/>
        <v>0</v>
      </c>
      <c r="AK150" s="184"/>
      <c r="AL150" s="191">
        <f t="shared" si="18"/>
        <v>4</v>
      </c>
      <c r="AM150" s="49">
        <f t="shared" si="105"/>
        <v>0</v>
      </c>
      <c r="AN150" s="50">
        <f t="shared" si="106"/>
        <v>0</v>
      </c>
      <c r="AO150" s="184"/>
      <c r="AP150" s="49">
        <f t="shared" si="107"/>
        <v>0</v>
      </c>
      <c r="AQ150" s="50">
        <f t="shared" si="108"/>
        <v>0</v>
      </c>
      <c r="AR150" s="184"/>
      <c r="AS150" s="49">
        <f t="shared" si="109"/>
        <v>0</v>
      </c>
      <c r="AT150" s="50">
        <f t="shared" si="110"/>
        <v>0</v>
      </c>
      <c r="AU150" s="62"/>
      <c r="AV150" s="49">
        <f t="shared" si="111"/>
        <v>0</v>
      </c>
      <c r="AW150" s="50">
        <f t="shared" si="112"/>
        <v>0</v>
      </c>
      <c r="AX150" s="184"/>
      <c r="AY150" s="49">
        <f t="shared" si="113"/>
        <v>0</v>
      </c>
      <c r="AZ150" s="50">
        <f t="shared" si="114"/>
        <v>0</v>
      </c>
      <c r="BA150" s="184"/>
      <c r="BB150" s="49">
        <f t="shared" si="115"/>
        <v>0</v>
      </c>
      <c r="BC150" s="50">
        <f t="shared" si="116"/>
        <v>0</v>
      </c>
      <c r="BD150" s="51">
        <f t="shared" si="117"/>
        <v>0</v>
      </c>
    </row>
    <row r="151" spans="1:56" hidden="1">
      <c r="A151" s="32"/>
      <c r="B151" s="61"/>
      <c r="C151" s="33"/>
      <c r="D151" s="34"/>
      <c r="E151" s="35"/>
      <c r="F151" s="36"/>
      <c r="G151" s="72"/>
      <c r="H151" s="71"/>
      <c r="I151" s="73">
        <f>IF(H151=Tablas!$B$5,Tablas!$C$5,VLOOKUP(H151,Tablas!$B$5:$D$40,2,FALSE))</f>
        <v>1</v>
      </c>
      <c r="J151" s="70">
        <f>IF(I151=0,"",VLOOKUP(I151,Tablas!$C$5:$D$40,2,FALSE))</f>
        <v>0</v>
      </c>
      <c r="K151" s="37" t="str">
        <f t="shared" si="99"/>
        <v>0</v>
      </c>
      <c r="L151" s="38">
        <f t="shared" si="118"/>
        <v>0</v>
      </c>
      <c r="M151" s="38">
        <f t="shared" si="119"/>
        <v>0</v>
      </c>
      <c r="N151" s="38">
        <f t="shared" si="120"/>
        <v>0</v>
      </c>
      <c r="O151" s="38">
        <f t="shared" si="121"/>
        <v>0</v>
      </c>
      <c r="P151" s="38">
        <f t="shared" si="122"/>
        <v>0</v>
      </c>
      <c r="Q151" s="39">
        <v>1</v>
      </c>
      <c r="R151" s="40">
        <f t="shared" si="93"/>
        <v>0</v>
      </c>
      <c r="S151" s="39">
        <v>1</v>
      </c>
      <c r="T151" s="41">
        <f t="shared" si="94"/>
        <v>0</v>
      </c>
      <c r="U151" s="42">
        <f t="shared" si="100"/>
        <v>0</v>
      </c>
      <c r="V151" s="43">
        <f t="shared" si="101"/>
        <v>0</v>
      </c>
      <c r="W151" s="190">
        <f>X125</f>
        <v>0</v>
      </c>
      <c r="X151" s="44">
        <f t="shared" si="102"/>
        <v>0</v>
      </c>
      <c r="Y151" s="45">
        <f t="shared" si="95"/>
        <v>0</v>
      </c>
      <c r="Z151" s="46" t="s">
        <v>0</v>
      </c>
      <c r="AA151" s="39">
        <v>1</v>
      </c>
      <c r="AB151" s="47">
        <f t="shared" si="96"/>
        <v>0</v>
      </c>
      <c r="AC151" s="39">
        <v>1</v>
      </c>
      <c r="AD151" s="47">
        <f t="shared" si="97"/>
        <v>0</v>
      </c>
      <c r="AE151" s="39">
        <v>1</v>
      </c>
      <c r="AF151" s="47">
        <f t="shared" si="98"/>
        <v>0</v>
      </c>
      <c r="AG151" s="184"/>
      <c r="AH151" s="192"/>
      <c r="AI151" s="49">
        <f t="shared" si="103"/>
        <v>0</v>
      </c>
      <c r="AJ151" s="50">
        <f t="shared" si="104"/>
        <v>0</v>
      </c>
      <c r="AK151" s="184"/>
      <c r="AL151" s="191">
        <f t="shared" si="18"/>
        <v>4</v>
      </c>
      <c r="AM151" s="49">
        <f t="shared" si="105"/>
        <v>0</v>
      </c>
      <c r="AN151" s="50">
        <f t="shared" si="106"/>
        <v>0</v>
      </c>
      <c r="AO151" s="184"/>
      <c r="AP151" s="49">
        <f t="shared" si="107"/>
        <v>0</v>
      </c>
      <c r="AQ151" s="50">
        <f t="shared" si="108"/>
        <v>0</v>
      </c>
      <c r="AR151" s="184"/>
      <c r="AS151" s="49">
        <f t="shared" si="109"/>
        <v>0</v>
      </c>
      <c r="AT151" s="50">
        <f t="shared" si="110"/>
        <v>0</v>
      </c>
      <c r="AU151" s="62"/>
      <c r="AV151" s="49">
        <f t="shared" si="111"/>
        <v>0</v>
      </c>
      <c r="AW151" s="50">
        <f t="shared" si="112"/>
        <v>0</v>
      </c>
      <c r="AX151" s="184"/>
      <c r="AY151" s="49">
        <f t="shared" si="113"/>
        <v>0</v>
      </c>
      <c r="AZ151" s="50">
        <f t="shared" si="114"/>
        <v>0</v>
      </c>
      <c r="BA151" s="184"/>
      <c r="BB151" s="49">
        <f t="shared" si="115"/>
        <v>0</v>
      </c>
      <c r="BC151" s="50">
        <f t="shared" si="116"/>
        <v>0</v>
      </c>
      <c r="BD151" s="51">
        <f t="shared" si="117"/>
        <v>0</v>
      </c>
    </row>
    <row r="152" spans="1:56" hidden="1">
      <c r="A152" s="32"/>
      <c r="B152" s="61"/>
      <c r="C152" s="33"/>
      <c r="D152" s="34"/>
      <c r="E152" s="35"/>
      <c r="F152" s="36"/>
      <c r="G152" s="72"/>
      <c r="H152" s="71"/>
      <c r="I152" s="73">
        <f>IF(H152=Tablas!$B$5,Tablas!$C$5,VLOOKUP(H152,Tablas!$B$5:$D$40,2,FALSE))</f>
        <v>1</v>
      </c>
      <c r="J152" s="70">
        <f>IF(I152=0,"",VLOOKUP(I152,Tablas!$C$5:$D$40,2,FALSE))</f>
        <v>0</v>
      </c>
      <c r="K152" s="37" t="str">
        <f t="shared" si="99"/>
        <v>0</v>
      </c>
      <c r="L152" s="38">
        <f t="shared" si="118"/>
        <v>0</v>
      </c>
      <c r="M152" s="38">
        <f t="shared" si="119"/>
        <v>0</v>
      </c>
      <c r="N152" s="38">
        <f t="shared" si="120"/>
        <v>0</v>
      </c>
      <c r="O152" s="38">
        <f t="shared" si="121"/>
        <v>0</v>
      </c>
      <c r="P152" s="38">
        <f t="shared" si="122"/>
        <v>0</v>
      </c>
      <c r="Q152" s="39">
        <v>1</v>
      </c>
      <c r="R152" s="40">
        <f t="shared" si="93"/>
        <v>0</v>
      </c>
      <c r="S152" s="39">
        <v>1</v>
      </c>
      <c r="T152" s="41">
        <f t="shared" si="94"/>
        <v>0</v>
      </c>
      <c r="U152" s="42">
        <f t="shared" si="100"/>
        <v>0</v>
      </c>
      <c r="V152" s="43">
        <f t="shared" si="101"/>
        <v>0</v>
      </c>
      <c r="W152" s="190">
        <f>X125</f>
        <v>0</v>
      </c>
      <c r="X152" s="44">
        <f t="shared" si="102"/>
        <v>0</v>
      </c>
      <c r="Y152" s="45">
        <f t="shared" si="95"/>
        <v>0</v>
      </c>
      <c r="Z152" s="46" t="s">
        <v>0</v>
      </c>
      <c r="AA152" s="39">
        <v>1</v>
      </c>
      <c r="AB152" s="47">
        <f t="shared" si="96"/>
        <v>0</v>
      </c>
      <c r="AC152" s="39">
        <v>1</v>
      </c>
      <c r="AD152" s="47">
        <f t="shared" si="97"/>
        <v>0</v>
      </c>
      <c r="AE152" s="39">
        <v>1</v>
      </c>
      <c r="AF152" s="47">
        <f t="shared" si="98"/>
        <v>0</v>
      </c>
      <c r="AG152" s="184"/>
      <c r="AH152" s="192"/>
      <c r="AI152" s="49">
        <f t="shared" si="103"/>
        <v>0</v>
      </c>
      <c r="AJ152" s="50">
        <f t="shared" si="104"/>
        <v>0</v>
      </c>
      <c r="AK152" s="184"/>
      <c r="AL152" s="191">
        <f t="shared" si="18"/>
        <v>4</v>
      </c>
      <c r="AM152" s="49">
        <f t="shared" si="105"/>
        <v>0</v>
      </c>
      <c r="AN152" s="50">
        <f t="shared" si="106"/>
        <v>0</v>
      </c>
      <c r="AO152" s="184"/>
      <c r="AP152" s="49">
        <f t="shared" si="107"/>
        <v>0</v>
      </c>
      <c r="AQ152" s="50">
        <f t="shared" si="108"/>
        <v>0</v>
      </c>
      <c r="AR152" s="184"/>
      <c r="AS152" s="49">
        <f t="shared" si="109"/>
        <v>0</v>
      </c>
      <c r="AT152" s="50">
        <f t="shared" si="110"/>
        <v>0</v>
      </c>
      <c r="AU152" s="62"/>
      <c r="AV152" s="49">
        <f t="shared" si="111"/>
        <v>0</v>
      </c>
      <c r="AW152" s="50">
        <f t="shared" si="112"/>
        <v>0</v>
      </c>
      <c r="AX152" s="184"/>
      <c r="AY152" s="49">
        <f t="shared" si="113"/>
        <v>0</v>
      </c>
      <c r="AZ152" s="50">
        <f t="shared" si="114"/>
        <v>0</v>
      </c>
      <c r="BA152" s="184"/>
      <c r="BB152" s="49">
        <f t="shared" si="115"/>
        <v>0</v>
      </c>
      <c r="BC152" s="50">
        <f t="shared" si="116"/>
        <v>0</v>
      </c>
      <c r="BD152" s="51">
        <f t="shared" si="117"/>
        <v>0</v>
      </c>
    </row>
    <row r="153" spans="1:56" hidden="1">
      <c r="A153" s="32"/>
      <c r="B153" s="61"/>
      <c r="C153" s="33"/>
      <c r="D153" s="34"/>
      <c r="E153" s="35"/>
      <c r="F153" s="36"/>
      <c r="G153" s="72"/>
      <c r="H153" s="71"/>
      <c r="I153" s="73">
        <f>IF(H153=Tablas!$B$5,Tablas!$C$5,VLOOKUP(H153,Tablas!$B$5:$D$40,2,FALSE))</f>
        <v>1</v>
      </c>
      <c r="J153" s="70">
        <f>IF(I153=0,"",VLOOKUP(I153,Tablas!$C$5:$D$40,2,FALSE))</f>
        <v>0</v>
      </c>
      <c r="K153" s="37" t="str">
        <f t="shared" si="99"/>
        <v>0</v>
      </c>
      <c r="L153" s="38">
        <f t="shared" si="118"/>
        <v>0</v>
      </c>
      <c r="M153" s="38">
        <f t="shared" si="119"/>
        <v>0</v>
      </c>
      <c r="N153" s="38">
        <f t="shared" si="120"/>
        <v>0</v>
      </c>
      <c r="O153" s="38">
        <f t="shared" si="121"/>
        <v>0</v>
      </c>
      <c r="P153" s="38">
        <f t="shared" si="122"/>
        <v>0</v>
      </c>
      <c r="Q153" s="39">
        <v>1</v>
      </c>
      <c r="R153" s="40">
        <f t="shared" si="93"/>
        <v>0</v>
      </c>
      <c r="S153" s="39">
        <v>1</v>
      </c>
      <c r="T153" s="41">
        <f t="shared" si="94"/>
        <v>0</v>
      </c>
      <c r="U153" s="42">
        <f t="shared" si="100"/>
        <v>0</v>
      </c>
      <c r="V153" s="43">
        <f t="shared" si="101"/>
        <v>0</v>
      </c>
      <c r="W153" s="190">
        <f>X125</f>
        <v>0</v>
      </c>
      <c r="X153" s="44">
        <f t="shared" si="102"/>
        <v>0</v>
      </c>
      <c r="Y153" s="45">
        <f t="shared" si="95"/>
        <v>0</v>
      </c>
      <c r="Z153" s="46" t="s">
        <v>0</v>
      </c>
      <c r="AA153" s="39">
        <v>1</v>
      </c>
      <c r="AB153" s="47">
        <f t="shared" si="96"/>
        <v>0</v>
      </c>
      <c r="AC153" s="39">
        <v>1</v>
      </c>
      <c r="AD153" s="47">
        <f t="shared" si="97"/>
        <v>0</v>
      </c>
      <c r="AE153" s="39">
        <v>1</v>
      </c>
      <c r="AF153" s="47">
        <f t="shared" si="98"/>
        <v>0</v>
      </c>
      <c r="AG153" s="184"/>
      <c r="AH153" s="192"/>
      <c r="AI153" s="49">
        <f t="shared" si="103"/>
        <v>0</v>
      </c>
      <c r="AJ153" s="50">
        <f t="shared" si="104"/>
        <v>0</v>
      </c>
      <c r="AK153" s="184"/>
      <c r="AL153" s="191">
        <f t="shared" si="18"/>
        <v>4</v>
      </c>
      <c r="AM153" s="49">
        <f t="shared" si="105"/>
        <v>0</v>
      </c>
      <c r="AN153" s="50">
        <f t="shared" si="106"/>
        <v>0</v>
      </c>
      <c r="AO153" s="184"/>
      <c r="AP153" s="49">
        <f t="shared" si="107"/>
        <v>0</v>
      </c>
      <c r="AQ153" s="50">
        <f t="shared" si="108"/>
        <v>0</v>
      </c>
      <c r="AR153" s="184"/>
      <c r="AS153" s="49">
        <f t="shared" si="109"/>
        <v>0</v>
      </c>
      <c r="AT153" s="50">
        <f t="shared" si="110"/>
        <v>0</v>
      </c>
      <c r="AU153" s="62"/>
      <c r="AV153" s="49">
        <f t="shared" si="111"/>
        <v>0</v>
      </c>
      <c r="AW153" s="50">
        <f t="shared" si="112"/>
        <v>0</v>
      </c>
      <c r="AX153" s="184"/>
      <c r="AY153" s="49">
        <f t="shared" si="113"/>
        <v>0</v>
      </c>
      <c r="AZ153" s="50">
        <f t="shared" si="114"/>
        <v>0</v>
      </c>
      <c r="BA153" s="184"/>
      <c r="BB153" s="49">
        <f t="shared" si="115"/>
        <v>0</v>
      </c>
      <c r="BC153" s="50">
        <f t="shared" si="116"/>
        <v>0</v>
      </c>
      <c r="BD153" s="51">
        <f t="shared" si="117"/>
        <v>0</v>
      </c>
    </row>
    <row r="154" spans="1:56" hidden="1">
      <c r="A154" s="32"/>
      <c r="B154" s="61"/>
      <c r="C154" s="33"/>
      <c r="D154" s="34"/>
      <c r="E154" s="35"/>
      <c r="F154" s="36"/>
      <c r="G154" s="72"/>
      <c r="H154" s="71"/>
      <c r="I154" s="73">
        <f>IF(H154=Tablas!$B$5,Tablas!$C$5,VLOOKUP(H154,Tablas!$B$5:$D$40,2,FALSE))</f>
        <v>1</v>
      </c>
      <c r="J154" s="70">
        <f>IF(I154=0,"",VLOOKUP(I154,Tablas!$C$5:$D$40,2,FALSE))</f>
        <v>0</v>
      </c>
      <c r="K154" s="37" t="str">
        <f t="shared" si="99"/>
        <v>0</v>
      </c>
      <c r="L154" s="38">
        <f t="shared" si="118"/>
        <v>0</v>
      </c>
      <c r="M154" s="38">
        <f t="shared" si="119"/>
        <v>0</v>
      </c>
      <c r="N154" s="38">
        <f t="shared" si="120"/>
        <v>0</v>
      </c>
      <c r="O154" s="38">
        <f t="shared" si="121"/>
        <v>0</v>
      </c>
      <c r="P154" s="38">
        <f t="shared" si="122"/>
        <v>0</v>
      </c>
      <c r="Q154" s="39">
        <v>1</v>
      </c>
      <c r="R154" s="40">
        <f t="shared" si="93"/>
        <v>0</v>
      </c>
      <c r="S154" s="39">
        <v>1</v>
      </c>
      <c r="T154" s="41">
        <f t="shared" si="94"/>
        <v>0</v>
      </c>
      <c r="U154" s="42">
        <f t="shared" si="100"/>
        <v>0</v>
      </c>
      <c r="V154" s="43">
        <f t="shared" si="101"/>
        <v>0</v>
      </c>
      <c r="W154" s="190">
        <f>X125</f>
        <v>0</v>
      </c>
      <c r="X154" s="44">
        <f t="shared" si="102"/>
        <v>0</v>
      </c>
      <c r="Y154" s="45">
        <f t="shared" si="95"/>
        <v>0</v>
      </c>
      <c r="Z154" s="46" t="s">
        <v>0</v>
      </c>
      <c r="AA154" s="39">
        <v>1</v>
      </c>
      <c r="AB154" s="47">
        <f t="shared" si="96"/>
        <v>0</v>
      </c>
      <c r="AC154" s="39">
        <v>1</v>
      </c>
      <c r="AD154" s="47">
        <f t="shared" si="97"/>
        <v>0</v>
      </c>
      <c r="AE154" s="39">
        <v>1</v>
      </c>
      <c r="AF154" s="47">
        <f t="shared" si="98"/>
        <v>0</v>
      </c>
      <c r="AG154" s="184"/>
      <c r="AH154" s="192"/>
      <c r="AI154" s="49">
        <f t="shared" si="103"/>
        <v>0</v>
      </c>
      <c r="AJ154" s="50">
        <f t="shared" si="104"/>
        <v>0</v>
      </c>
      <c r="AK154" s="184"/>
      <c r="AL154" s="191">
        <f t="shared" si="18"/>
        <v>4</v>
      </c>
      <c r="AM154" s="49">
        <f t="shared" si="105"/>
        <v>0</v>
      </c>
      <c r="AN154" s="50">
        <f t="shared" si="106"/>
        <v>0</v>
      </c>
      <c r="AO154" s="184"/>
      <c r="AP154" s="49">
        <f t="shared" si="107"/>
        <v>0</v>
      </c>
      <c r="AQ154" s="50">
        <f t="shared" si="108"/>
        <v>0</v>
      </c>
      <c r="AR154" s="184"/>
      <c r="AS154" s="49">
        <f t="shared" si="109"/>
        <v>0</v>
      </c>
      <c r="AT154" s="50">
        <f t="shared" si="110"/>
        <v>0</v>
      </c>
      <c r="AU154" s="62"/>
      <c r="AV154" s="49">
        <f t="shared" si="111"/>
        <v>0</v>
      </c>
      <c r="AW154" s="50">
        <f t="shared" si="112"/>
        <v>0</v>
      </c>
      <c r="AX154" s="184"/>
      <c r="AY154" s="49">
        <f t="shared" si="113"/>
        <v>0</v>
      </c>
      <c r="AZ154" s="50">
        <f t="shared" si="114"/>
        <v>0</v>
      </c>
      <c r="BA154" s="184"/>
      <c r="BB154" s="49">
        <f t="shared" si="115"/>
        <v>0</v>
      </c>
      <c r="BC154" s="50">
        <f t="shared" si="116"/>
        <v>0</v>
      </c>
      <c r="BD154" s="51">
        <f t="shared" si="117"/>
        <v>0</v>
      </c>
    </row>
    <row r="155" spans="1:56" hidden="1">
      <c r="A155" s="32"/>
      <c r="B155" s="61"/>
      <c r="C155" s="33"/>
      <c r="D155" s="34"/>
      <c r="E155" s="35"/>
      <c r="F155" s="36"/>
      <c r="G155" s="72"/>
      <c r="H155" s="71"/>
      <c r="I155" s="73">
        <f>IF(H155=Tablas!$B$5,Tablas!$C$5,VLOOKUP(H155,Tablas!$B$5:$D$40,2,FALSE))</f>
        <v>1</v>
      </c>
      <c r="J155" s="70">
        <f>IF(I155=0,"",VLOOKUP(I155,Tablas!$C$5:$D$40,2,FALSE))</f>
        <v>0</v>
      </c>
      <c r="K155" s="37" t="str">
        <f t="shared" si="99"/>
        <v>0</v>
      </c>
      <c r="L155" s="38">
        <f t="shared" si="118"/>
        <v>0</v>
      </c>
      <c r="M155" s="38">
        <f t="shared" si="119"/>
        <v>0</v>
      </c>
      <c r="N155" s="38">
        <f t="shared" si="120"/>
        <v>0</v>
      </c>
      <c r="O155" s="38">
        <f t="shared" si="121"/>
        <v>0</v>
      </c>
      <c r="P155" s="38">
        <f t="shared" si="122"/>
        <v>0</v>
      </c>
      <c r="Q155" s="39">
        <v>1</v>
      </c>
      <c r="R155" s="40">
        <f t="shared" si="93"/>
        <v>0</v>
      </c>
      <c r="S155" s="39">
        <v>1</v>
      </c>
      <c r="T155" s="41">
        <f t="shared" si="94"/>
        <v>0</v>
      </c>
      <c r="U155" s="42">
        <f t="shared" si="100"/>
        <v>0</v>
      </c>
      <c r="V155" s="43">
        <f t="shared" si="101"/>
        <v>0</v>
      </c>
      <c r="W155" s="190">
        <f>X125</f>
        <v>0</v>
      </c>
      <c r="X155" s="44">
        <f t="shared" si="102"/>
        <v>0</v>
      </c>
      <c r="Y155" s="45">
        <f t="shared" si="95"/>
        <v>0</v>
      </c>
      <c r="Z155" s="46" t="s">
        <v>0</v>
      </c>
      <c r="AA155" s="39">
        <v>1</v>
      </c>
      <c r="AB155" s="47">
        <f t="shared" si="96"/>
        <v>0</v>
      </c>
      <c r="AC155" s="39">
        <v>1</v>
      </c>
      <c r="AD155" s="47">
        <f t="shared" si="97"/>
        <v>0</v>
      </c>
      <c r="AE155" s="39">
        <v>1</v>
      </c>
      <c r="AF155" s="47">
        <f t="shared" si="98"/>
        <v>0</v>
      </c>
      <c r="AG155" s="184"/>
      <c r="AH155" s="192"/>
      <c r="AI155" s="49">
        <f t="shared" si="103"/>
        <v>0</v>
      </c>
      <c r="AJ155" s="50">
        <f t="shared" si="104"/>
        <v>0</v>
      </c>
      <c r="AK155" s="184"/>
      <c r="AL155" s="191">
        <f t="shared" si="18"/>
        <v>4</v>
      </c>
      <c r="AM155" s="49">
        <f t="shared" si="105"/>
        <v>0</v>
      </c>
      <c r="AN155" s="50">
        <f t="shared" si="106"/>
        <v>0</v>
      </c>
      <c r="AO155" s="184"/>
      <c r="AP155" s="49">
        <f t="shared" si="107"/>
        <v>0</v>
      </c>
      <c r="AQ155" s="50">
        <f t="shared" si="108"/>
        <v>0</v>
      </c>
      <c r="AR155" s="184"/>
      <c r="AS155" s="49">
        <f t="shared" si="109"/>
        <v>0</v>
      </c>
      <c r="AT155" s="50">
        <f t="shared" si="110"/>
        <v>0</v>
      </c>
      <c r="AU155" s="62"/>
      <c r="AV155" s="49">
        <f t="shared" si="111"/>
        <v>0</v>
      </c>
      <c r="AW155" s="50">
        <f t="shared" si="112"/>
        <v>0</v>
      </c>
      <c r="AX155" s="184"/>
      <c r="AY155" s="49">
        <f t="shared" si="113"/>
        <v>0</v>
      </c>
      <c r="AZ155" s="50">
        <f t="shared" si="114"/>
        <v>0</v>
      </c>
      <c r="BA155" s="184"/>
      <c r="BB155" s="49">
        <f t="shared" si="115"/>
        <v>0</v>
      </c>
      <c r="BC155" s="50">
        <f t="shared" si="116"/>
        <v>0</v>
      </c>
      <c r="BD155" s="51">
        <f t="shared" si="117"/>
        <v>0</v>
      </c>
    </row>
    <row r="156" spans="1:56" hidden="1">
      <c r="A156" s="32"/>
      <c r="B156" s="61"/>
      <c r="C156" s="33"/>
      <c r="D156" s="34"/>
      <c r="E156" s="35"/>
      <c r="F156" s="36"/>
      <c r="G156" s="72"/>
      <c r="H156" s="71"/>
      <c r="I156" s="73">
        <f>IF(H156=Tablas!$B$5,Tablas!$C$5,VLOOKUP(H156,Tablas!$B$5:$D$40,2,FALSE))</f>
        <v>1</v>
      </c>
      <c r="J156" s="70">
        <f>IF(I156=0,"",VLOOKUP(I156,Tablas!$C$5:$D$40,2,FALSE))</f>
        <v>0</v>
      </c>
      <c r="K156" s="37" t="str">
        <f t="shared" si="99"/>
        <v>0</v>
      </c>
      <c r="L156" s="38">
        <f t="shared" si="118"/>
        <v>0</v>
      </c>
      <c r="M156" s="38">
        <f t="shared" si="119"/>
        <v>0</v>
      </c>
      <c r="N156" s="38">
        <f t="shared" si="120"/>
        <v>0</v>
      </c>
      <c r="O156" s="38">
        <f t="shared" si="121"/>
        <v>0</v>
      </c>
      <c r="P156" s="38">
        <f t="shared" si="122"/>
        <v>0</v>
      </c>
      <c r="Q156" s="39">
        <v>1</v>
      </c>
      <c r="R156" s="40">
        <f t="shared" si="93"/>
        <v>0</v>
      </c>
      <c r="S156" s="39">
        <v>1</v>
      </c>
      <c r="T156" s="41">
        <f t="shared" si="94"/>
        <v>0</v>
      </c>
      <c r="U156" s="42">
        <f t="shared" si="100"/>
        <v>0</v>
      </c>
      <c r="V156" s="43">
        <f t="shared" si="101"/>
        <v>0</v>
      </c>
      <c r="W156" s="190">
        <f>X125</f>
        <v>0</v>
      </c>
      <c r="X156" s="44">
        <f t="shared" si="102"/>
        <v>0</v>
      </c>
      <c r="Y156" s="45">
        <f t="shared" si="95"/>
        <v>0</v>
      </c>
      <c r="Z156" s="46" t="s">
        <v>0</v>
      </c>
      <c r="AA156" s="39">
        <v>1</v>
      </c>
      <c r="AB156" s="47">
        <f t="shared" si="96"/>
        <v>0</v>
      </c>
      <c r="AC156" s="39">
        <v>1</v>
      </c>
      <c r="AD156" s="47">
        <f t="shared" si="97"/>
        <v>0</v>
      </c>
      <c r="AE156" s="39">
        <v>1</v>
      </c>
      <c r="AF156" s="47">
        <f t="shared" si="98"/>
        <v>0</v>
      </c>
      <c r="AG156" s="184"/>
      <c r="AH156" s="192"/>
      <c r="AI156" s="49">
        <f t="shared" ref="AI156:AI160" si="123">IF(AJ$4=0,0,(AG156/AJ$4))</f>
        <v>0</v>
      </c>
      <c r="AJ156" s="50">
        <f t="shared" ref="AJ156:AJ179" si="124">IF(AJ$4=0,0,(AI156*AH156/12))</f>
        <v>0</v>
      </c>
      <c r="AK156" s="184"/>
      <c r="AL156" s="191">
        <f t="shared" ref="AL156:AL179" si="125">+$AM$4</f>
        <v>4</v>
      </c>
      <c r="AM156" s="49">
        <f t="shared" ref="AM156:AM179" si="126">IF(AN$4=0,0,(AK156/AN$4))</f>
        <v>0</v>
      </c>
      <c r="AN156" s="50">
        <f t="shared" ref="AN156:AN179" si="127">IF(AN$4=0,0,(AM156*AL156/12))</f>
        <v>0</v>
      </c>
      <c r="AO156" s="184"/>
      <c r="AP156" s="49">
        <f t="shared" ref="AP156:AP160" si="128">IF(AQ$4=0,0,(AO156/AQ$4))</f>
        <v>0</v>
      </c>
      <c r="AQ156" s="50">
        <f t="shared" ref="AQ156:AQ160" si="129">IF(AQ$4=0,0,(AP156*AP$4/12))</f>
        <v>0</v>
      </c>
      <c r="AR156" s="184"/>
      <c r="AS156" s="49">
        <f t="shared" ref="AS156:AS160" si="130">IF(AT$4=0,0,(AR156/AT$4))</f>
        <v>0</v>
      </c>
      <c r="AT156" s="50">
        <f t="shared" ref="AT156:AT160" si="131">IF(AT$4=0,0,(AS156*AS$4/12))</f>
        <v>0</v>
      </c>
      <c r="AU156" s="62"/>
      <c r="AV156" s="49">
        <f t="shared" ref="AV156:AV160" si="132">IF(AW$4=0,0,(AU156/AW$4))</f>
        <v>0</v>
      </c>
      <c r="AW156" s="50">
        <f t="shared" ref="AW156:AW160" si="133">IF(AW$4=0,0,(AV156*AV$4/12))</f>
        <v>0</v>
      </c>
      <c r="AX156" s="184"/>
      <c r="AY156" s="49">
        <f t="shared" ref="AY156:AY160" si="134">IF(AZ$4=0,0,(AX156/AZ$4))</f>
        <v>0</v>
      </c>
      <c r="AZ156" s="50">
        <f t="shared" ref="AZ156:AZ160" si="135">IF(AZ$4=0,0,(AY156*AY$4/12))</f>
        <v>0</v>
      </c>
      <c r="BA156" s="184"/>
      <c r="BB156" s="49">
        <f t="shared" si="115"/>
        <v>0</v>
      </c>
      <c r="BC156" s="50">
        <f t="shared" si="116"/>
        <v>0</v>
      </c>
      <c r="BD156" s="51">
        <f t="shared" si="117"/>
        <v>0</v>
      </c>
    </row>
    <row r="157" spans="1:56" hidden="1">
      <c r="A157" s="32"/>
      <c r="B157" s="61"/>
      <c r="C157" s="33"/>
      <c r="D157" s="34"/>
      <c r="E157" s="35"/>
      <c r="F157" s="36"/>
      <c r="G157" s="72"/>
      <c r="H157" s="71"/>
      <c r="I157" s="73">
        <f>IF(H157=Tablas!$B$5,Tablas!$C$5,VLOOKUP(H157,Tablas!$B$5:$D$40,2,FALSE))</f>
        <v>1</v>
      </c>
      <c r="J157" s="70">
        <f>IF(I157=0,"",VLOOKUP(I157,Tablas!$C$5:$D$40,2,FALSE))</f>
        <v>0</v>
      </c>
      <c r="K157" s="37" t="str">
        <f t="shared" si="99"/>
        <v>0</v>
      </c>
      <c r="L157" s="38">
        <f t="shared" si="118"/>
        <v>0</v>
      </c>
      <c r="M157" s="38">
        <f t="shared" si="119"/>
        <v>0</v>
      </c>
      <c r="N157" s="38">
        <f t="shared" si="120"/>
        <v>0</v>
      </c>
      <c r="O157" s="38">
        <f t="shared" si="121"/>
        <v>0</v>
      </c>
      <c r="P157" s="38">
        <f t="shared" si="122"/>
        <v>0</v>
      </c>
      <c r="Q157" s="39">
        <v>1</v>
      </c>
      <c r="R157" s="40">
        <f t="shared" si="93"/>
        <v>0</v>
      </c>
      <c r="S157" s="39">
        <v>1</v>
      </c>
      <c r="T157" s="41">
        <f t="shared" si="94"/>
        <v>0</v>
      </c>
      <c r="U157" s="42">
        <f t="shared" ref="U157:U179" si="136">SUM(+L157+M157+N157+O157+P157+R157+T157)</f>
        <v>0</v>
      </c>
      <c r="V157" s="43">
        <f t="shared" ref="V157:V179" si="137">+U157*4.345</f>
        <v>0</v>
      </c>
      <c r="W157" s="190">
        <f>X125</f>
        <v>0</v>
      </c>
      <c r="X157" s="44">
        <f t="shared" si="102"/>
        <v>0</v>
      </c>
      <c r="Y157" s="45">
        <f t="shared" si="95"/>
        <v>0</v>
      </c>
      <c r="Z157" s="46" t="s">
        <v>0</v>
      </c>
      <c r="AA157" s="39">
        <v>1</v>
      </c>
      <c r="AB157" s="47">
        <f t="shared" si="96"/>
        <v>0</v>
      </c>
      <c r="AC157" s="39">
        <v>1</v>
      </c>
      <c r="AD157" s="47">
        <f t="shared" si="97"/>
        <v>0</v>
      </c>
      <c r="AE157" s="39">
        <v>1</v>
      </c>
      <c r="AF157" s="47">
        <f t="shared" si="98"/>
        <v>0</v>
      </c>
      <c r="AG157" s="184"/>
      <c r="AH157" s="192"/>
      <c r="AI157" s="49">
        <f t="shared" si="123"/>
        <v>0</v>
      </c>
      <c r="AJ157" s="50">
        <f t="shared" si="124"/>
        <v>0</v>
      </c>
      <c r="AK157" s="184"/>
      <c r="AL157" s="191">
        <f t="shared" si="125"/>
        <v>4</v>
      </c>
      <c r="AM157" s="49">
        <f t="shared" si="126"/>
        <v>0</v>
      </c>
      <c r="AN157" s="50">
        <f t="shared" si="127"/>
        <v>0</v>
      </c>
      <c r="AO157" s="184"/>
      <c r="AP157" s="49">
        <f t="shared" si="128"/>
        <v>0</v>
      </c>
      <c r="AQ157" s="50">
        <f t="shared" si="129"/>
        <v>0</v>
      </c>
      <c r="AR157" s="184"/>
      <c r="AS157" s="49">
        <f t="shared" si="130"/>
        <v>0</v>
      </c>
      <c r="AT157" s="50">
        <f t="shared" si="131"/>
        <v>0</v>
      </c>
      <c r="AU157" s="62"/>
      <c r="AV157" s="49">
        <f t="shared" si="132"/>
        <v>0</v>
      </c>
      <c r="AW157" s="50">
        <f t="shared" si="133"/>
        <v>0</v>
      </c>
      <c r="AX157" s="184"/>
      <c r="AY157" s="49">
        <f t="shared" si="134"/>
        <v>0</v>
      </c>
      <c r="AZ157" s="50">
        <f t="shared" si="135"/>
        <v>0</v>
      </c>
      <c r="BA157" s="184"/>
      <c r="BB157" s="49">
        <f t="shared" ref="BB157:BB179" si="138">IF(BC$4=0,0,(BA157/BC$4))</f>
        <v>0</v>
      </c>
      <c r="BC157" s="50">
        <f t="shared" ref="BC157:BC179" si="139">IF(BC$4=0,0,(BB157*BB$4/12))</f>
        <v>0</v>
      </c>
      <c r="BD157" s="51">
        <f t="shared" ref="BD157:BD179" si="140">+AJ157+AN157+AQ157+AT157+AW157+AZ157+BC157</f>
        <v>0</v>
      </c>
    </row>
    <row r="158" spans="1:56" hidden="1">
      <c r="A158" s="32"/>
      <c r="B158" s="61"/>
      <c r="C158" s="33"/>
      <c r="D158" s="34"/>
      <c r="E158" s="35"/>
      <c r="F158" s="36"/>
      <c r="G158" s="72"/>
      <c r="H158" s="71"/>
      <c r="I158" s="73">
        <f>IF(H158=Tablas!$B$5,Tablas!$C$5,VLOOKUP(H158,Tablas!$B$5:$D$40,2,FALSE))</f>
        <v>1</v>
      </c>
      <c r="J158" s="70">
        <f>IF(I158=0,"",VLOOKUP(I158,Tablas!$C$5:$D$40,2,FALSE))</f>
        <v>0</v>
      </c>
      <c r="K158" s="37" t="str">
        <f t="shared" si="99"/>
        <v>0</v>
      </c>
      <c r="L158" s="38">
        <f t="shared" si="118"/>
        <v>0</v>
      </c>
      <c r="M158" s="38">
        <f t="shared" si="119"/>
        <v>0</v>
      </c>
      <c r="N158" s="38">
        <f t="shared" si="120"/>
        <v>0</v>
      </c>
      <c r="O158" s="38">
        <f t="shared" si="121"/>
        <v>0</v>
      </c>
      <c r="P158" s="38">
        <f t="shared" si="122"/>
        <v>0</v>
      </c>
      <c r="Q158" s="39">
        <v>1</v>
      </c>
      <c r="R158" s="40">
        <f t="shared" si="93"/>
        <v>0</v>
      </c>
      <c r="S158" s="39">
        <v>1</v>
      </c>
      <c r="T158" s="41">
        <f t="shared" si="94"/>
        <v>0</v>
      </c>
      <c r="U158" s="42">
        <f t="shared" si="136"/>
        <v>0</v>
      </c>
      <c r="V158" s="43">
        <f t="shared" si="137"/>
        <v>0</v>
      </c>
      <c r="W158" s="190">
        <f>X125</f>
        <v>0</v>
      </c>
      <c r="X158" s="44">
        <f t="shared" si="102"/>
        <v>0</v>
      </c>
      <c r="Y158" s="45">
        <f t="shared" si="95"/>
        <v>0</v>
      </c>
      <c r="Z158" s="46" t="s">
        <v>0</v>
      </c>
      <c r="AA158" s="39">
        <v>1</v>
      </c>
      <c r="AB158" s="47">
        <f t="shared" si="96"/>
        <v>0</v>
      </c>
      <c r="AC158" s="39">
        <v>1</v>
      </c>
      <c r="AD158" s="47">
        <f t="shared" si="97"/>
        <v>0</v>
      </c>
      <c r="AE158" s="39">
        <v>1</v>
      </c>
      <c r="AF158" s="47">
        <f t="shared" si="98"/>
        <v>0</v>
      </c>
      <c r="AG158" s="184"/>
      <c r="AH158" s="192"/>
      <c r="AI158" s="49">
        <f t="shared" si="123"/>
        <v>0</v>
      </c>
      <c r="AJ158" s="50">
        <f t="shared" si="124"/>
        <v>0</v>
      </c>
      <c r="AK158" s="184"/>
      <c r="AL158" s="191">
        <f t="shared" si="125"/>
        <v>4</v>
      </c>
      <c r="AM158" s="49">
        <f t="shared" si="126"/>
        <v>0</v>
      </c>
      <c r="AN158" s="50">
        <f t="shared" si="127"/>
        <v>0</v>
      </c>
      <c r="AO158" s="184"/>
      <c r="AP158" s="49">
        <f t="shared" si="128"/>
        <v>0</v>
      </c>
      <c r="AQ158" s="50">
        <f t="shared" si="129"/>
        <v>0</v>
      </c>
      <c r="AR158" s="184"/>
      <c r="AS158" s="49">
        <f t="shared" si="130"/>
        <v>0</v>
      </c>
      <c r="AT158" s="50">
        <f t="shared" si="131"/>
        <v>0</v>
      </c>
      <c r="AU158" s="62"/>
      <c r="AV158" s="49">
        <f t="shared" si="132"/>
        <v>0</v>
      </c>
      <c r="AW158" s="50">
        <f t="shared" si="133"/>
        <v>0</v>
      </c>
      <c r="AX158" s="184"/>
      <c r="AY158" s="49">
        <f t="shared" si="134"/>
        <v>0</v>
      </c>
      <c r="AZ158" s="50">
        <f t="shared" si="135"/>
        <v>0</v>
      </c>
      <c r="BA158" s="184"/>
      <c r="BB158" s="49">
        <f t="shared" si="138"/>
        <v>0</v>
      </c>
      <c r="BC158" s="50">
        <f t="shared" si="139"/>
        <v>0</v>
      </c>
      <c r="BD158" s="51">
        <f t="shared" si="140"/>
        <v>0</v>
      </c>
    </row>
    <row r="159" spans="1:56" hidden="1">
      <c r="A159" s="32"/>
      <c r="B159" s="61"/>
      <c r="C159" s="33"/>
      <c r="D159" s="34"/>
      <c r="E159" s="35"/>
      <c r="F159" s="36"/>
      <c r="G159" s="72"/>
      <c r="H159" s="71"/>
      <c r="I159" s="73">
        <f>IF(H159=Tablas!$B$5,Tablas!$C$5,VLOOKUP(H159,Tablas!$B$5:$D$40,2,FALSE))</f>
        <v>1</v>
      </c>
      <c r="J159" s="70">
        <f>IF(I159=0,"",VLOOKUP(I159,Tablas!$C$5:$D$40,2,FALSE))</f>
        <v>0</v>
      </c>
      <c r="K159" s="37" t="str">
        <f t="shared" si="99"/>
        <v>0</v>
      </c>
      <c r="L159" s="38">
        <f t="shared" si="118"/>
        <v>0</v>
      </c>
      <c r="M159" s="38">
        <f t="shared" si="119"/>
        <v>0</v>
      </c>
      <c r="N159" s="38">
        <f t="shared" si="120"/>
        <v>0</v>
      </c>
      <c r="O159" s="38">
        <f t="shared" si="121"/>
        <v>0</v>
      </c>
      <c r="P159" s="38">
        <f t="shared" si="122"/>
        <v>0</v>
      </c>
      <c r="Q159" s="39">
        <v>1</v>
      </c>
      <c r="R159" s="40">
        <f t="shared" si="93"/>
        <v>0</v>
      </c>
      <c r="S159" s="39">
        <v>1</v>
      </c>
      <c r="T159" s="41">
        <f t="shared" si="94"/>
        <v>0</v>
      </c>
      <c r="U159" s="42">
        <f t="shared" si="136"/>
        <v>0</v>
      </c>
      <c r="V159" s="43">
        <f t="shared" si="137"/>
        <v>0</v>
      </c>
      <c r="W159" s="190">
        <f>X125</f>
        <v>0</v>
      </c>
      <c r="X159" s="44">
        <f t="shared" si="102"/>
        <v>0</v>
      </c>
      <c r="Y159" s="45">
        <f t="shared" si="95"/>
        <v>0</v>
      </c>
      <c r="Z159" s="46" t="s">
        <v>0</v>
      </c>
      <c r="AA159" s="39">
        <v>1</v>
      </c>
      <c r="AB159" s="47">
        <f t="shared" si="96"/>
        <v>0</v>
      </c>
      <c r="AC159" s="39">
        <v>1</v>
      </c>
      <c r="AD159" s="47">
        <f t="shared" si="97"/>
        <v>0</v>
      </c>
      <c r="AE159" s="39">
        <v>1</v>
      </c>
      <c r="AF159" s="47">
        <f t="shared" si="98"/>
        <v>0</v>
      </c>
      <c r="AG159" s="184"/>
      <c r="AH159" s="192"/>
      <c r="AI159" s="49">
        <f t="shared" si="123"/>
        <v>0</v>
      </c>
      <c r="AJ159" s="50">
        <f t="shared" si="124"/>
        <v>0</v>
      </c>
      <c r="AK159" s="184"/>
      <c r="AL159" s="191">
        <f t="shared" si="125"/>
        <v>4</v>
      </c>
      <c r="AM159" s="49">
        <f t="shared" si="126"/>
        <v>0</v>
      </c>
      <c r="AN159" s="50">
        <f t="shared" si="127"/>
        <v>0</v>
      </c>
      <c r="AO159" s="184"/>
      <c r="AP159" s="49">
        <f t="shared" si="128"/>
        <v>0</v>
      </c>
      <c r="AQ159" s="50">
        <f t="shared" si="129"/>
        <v>0</v>
      </c>
      <c r="AR159" s="184"/>
      <c r="AS159" s="49">
        <f t="shared" si="130"/>
        <v>0</v>
      </c>
      <c r="AT159" s="50">
        <f t="shared" si="131"/>
        <v>0</v>
      </c>
      <c r="AU159" s="62"/>
      <c r="AV159" s="49">
        <f t="shared" si="132"/>
        <v>0</v>
      </c>
      <c r="AW159" s="50">
        <f t="shared" si="133"/>
        <v>0</v>
      </c>
      <c r="AX159" s="184"/>
      <c r="AY159" s="49">
        <f t="shared" si="134"/>
        <v>0</v>
      </c>
      <c r="AZ159" s="50">
        <f t="shared" si="135"/>
        <v>0</v>
      </c>
      <c r="BA159" s="184"/>
      <c r="BB159" s="49">
        <f t="shared" si="138"/>
        <v>0</v>
      </c>
      <c r="BC159" s="50">
        <f t="shared" si="139"/>
        <v>0</v>
      </c>
      <c r="BD159" s="51">
        <f t="shared" si="140"/>
        <v>0</v>
      </c>
    </row>
    <row r="160" spans="1:56" hidden="1">
      <c r="A160" s="32"/>
      <c r="B160" s="61"/>
      <c r="C160" s="33"/>
      <c r="D160" s="34"/>
      <c r="E160" s="35"/>
      <c r="F160" s="36"/>
      <c r="G160" s="72"/>
      <c r="H160" s="71"/>
      <c r="I160" s="73">
        <f>IF(H160=Tablas!$B$5,Tablas!$C$5,VLOOKUP(H160,Tablas!$B$5:$D$40,2,FALSE))</f>
        <v>1</v>
      </c>
      <c r="J160" s="70">
        <f>IF(I160=0,"",VLOOKUP(I160,Tablas!$C$5:$D$40,2,FALSE))</f>
        <v>0</v>
      </c>
      <c r="K160" s="37" t="str">
        <f t="shared" si="99"/>
        <v>0</v>
      </c>
      <c r="L160" s="38">
        <f t="shared" si="118"/>
        <v>0</v>
      </c>
      <c r="M160" s="38">
        <f t="shared" si="119"/>
        <v>0</v>
      </c>
      <c r="N160" s="38">
        <f t="shared" si="120"/>
        <v>0</v>
      </c>
      <c r="O160" s="38">
        <f t="shared" si="121"/>
        <v>0</v>
      </c>
      <c r="P160" s="38">
        <f t="shared" si="122"/>
        <v>0</v>
      </c>
      <c r="Q160" s="39">
        <v>1</v>
      </c>
      <c r="R160" s="40">
        <f t="shared" si="93"/>
        <v>0</v>
      </c>
      <c r="S160" s="39">
        <v>1</v>
      </c>
      <c r="T160" s="41">
        <f t="shared" si="94"/>
        <v>0</v>
      </c>
      <c r="U160" s="42">
        <f t="shared" si="136"/>
        <v>0</v>
      </c>
      <c r="V160" s="43">
        <f t="shared" si="137"/>
        <v>0</v>
      </c>
      <c r="W160" s="190">
        <f>X125</f>
        <v>0</v>
      </c>
      <c r="X160" s="44">
        <f t="shared" si="102"/>
        <v>0</v>
      </c>
      <c r="Y160" s="45">
        <f t="shared" si="95"/>
        <v>0</v>
      </c>
      <c r="Z160" s="46" t="s">
        <v>0</v>
      </c>
      <c r="AA160" s="39">
        <v>1</v>
      </c>
      <c r="AB160" s="47">
        <f t="shared" si="96"/>
        <v>0</v>
      </c>
      <c r="AC160" s="39">
        <v>1</v>
      </c>
      <c r="AD160" s="47">
        <f t="shared" si="97"/>
        <v>0</v>
      </c>
      <c r="AE160" s="39">
        <v>1</v>
      </c>
      <c r="AF160" s="47">
        <f t="shared" si="98"/>
        <v>0</v>
      </c>
      <c r="AG160" s="184"/>
      <c r="AH160" s="192"/>
      <c r="AI160" s="49">
        <f t="shared" si="123"/>
        <v>0</v>
      </c>
      <c r="AJ160" s="50">
        <f t="shared" si="124"/>
        <v>0</v>
      </c>
      <c r="AK160" s="184"/>
      <c r="AL160" s="191">
        <f t="shared" si="125"/>
        <v>4</v>
      </c>
      <c r="AM160" s="49">
        <f t="shared" si="126"/>
        <v>0</v>
      </c>
      <c r="AN160" s="50">
        <f t="shared" si="127"/>
        <v>0</v>
      </c>
      <c r="AO160" s="184"/>
      <c r="AP160" s="49">
        <f t="shared" si="128"/>
        <v>0</v>
      </c>
      <c r="AQ160" s="50">
        <f t="shared" si="129"/>
        <v>0</v>
      </c>
      <c r="AR160" s="184"/>
      <c r="AS160" s="49">
        <f t="shared" si="130"/>
        <v>0</v>
      </c>
      <c r="AT160" s="50">
        <f t="shared" si="131"/>
        <v>0</v>
      </c>
      <c r="AU160" s="62"/>
      <c r="AV160" s="49">
        <f t="shared" si="132"/>
        <v>0</v>
      </c>
      <c r="AW160" s="50">
        <f t="shared" si="133"/>
        <v>0</v>
      </c>
      <c r="AX160" s="184"/>
      <c r="AY160" s="49">
        <f t="shared" si="134"/>
        <v>0</v>
      </c>
      <c r="AZ160" s="50">
        <f t="shared" si="135"/>
        <v>0</v>
      </c>
      <c r="BA160" s="184"/>
      <c r="BB160" s="49">
        <f t="shared" si="138"/>
        <v>0</v>
      </c>
      <c r="BC160" s="50">
        <f t="shared" si="139"/>
        <v>0</v>
      </c>
      <c r="BD160" s="51">
        <f t="shared" si="140"/>
        <v>0</v>
      </c>
    </row>
    <row r="161" spans="1:56" hidden="1">
      <c r="A161" s="32"/>
      <c r="B161" s="61"/>
      <c r="C161" s="33"/>
      <c r="D161" s="34"/>
      <c r="E161" s="35"/>
      <c r="F161" s="36"/>
      <c r="G161" s="72"/>
      <c r="H161" s="71"/>
      <c r="I161" s="73">
        <f>IF(H161=Tablas!$B$5,Tablas!$C$5,VLOOKUP(H161,Tablas!$B$5:$D$40,2,FALSE))</f>
        <v>1</v>
      </c>
      <c r="J161" s="70">
        <f>IF(I161=0,"",VLOOKUP(I161,Tablas!$C$5:$D$40,2,FALSE))</f>
        <v>0</v>
      </c>
      <c r="K161" s="37" t="str">
        <f t="shared" si="99"/>
        <v>0</v>
      </c>
      <c r="L161" s="38">
        <f t="shared" si="118"/>
        <v>0</v>
      </c>
      <c r="M161" s="38">
        <f t="shared" si="119"/>
        <v>0</v>
      </c>
      <c r="N161" s="38">
        <f t="shared" si="120"/>
        <v>0</v>
      </c>
      <c r="O161" s="38">
        <f t="shared" si="121"/>
        <v>0</v>
      </c>
      <c r="P161" s="38">
        <f t="shared" si="122"/>
        <v>0</v>
      </c>
      <c r="Q161" s="39">
        <v>1</v>
      </c>
      <c r="R161" s="40">
        <f t="shared" si="93"/>
        <v>0</v>
      </c>
      <c r="S161" s="39">
        <v>1</v>
      </c>
      <c r="T161" s="41">
        <f t="shared" si="94"/>
        <v>0</v>
      </c>
      <c r="U161" s="42">
        <f t="shared" si="136"/>
        <v>0</v>
      </c>
      <c r="V161" s="43">
        <f t="shared" si="137"/>
        <v>0</v>
      </c>
      <c r="W161" s="190">
        <f>X125</f>
        <v>0</v>
      </c>
      <c r="X161" s="44">
        <f t="shared" si="102"/>
        <v>0</v>
      </c>
      <c r="Y161" s="45">
        <f t="shared" si="95"/>
        <v>0</v>
      </c>
      <c r="Z161" s="46" t="s">
        <v>0</v>
      </c>
      <c r="AA161" s="39">
        <v>1</v>
      </c>
      <c r="AB161" s="47">
        <f t="shared" si="96"/>
        <v>0</v>
      </c>
      <c r="AC161" s="39">
        <v>1</v>
      </c>
      <c r="AD161" s="47">
        <f t="shared" si="97"/>
        <v>0</v>
      </c>
      <c r="AE161" s="39">
        <v>1</v>
      </c>
      <c r="AF161" s="47">
        <f t="shared" si="98"/>
        <v>0</v>
      </c>
      <c r="AG161" s="184"/>
      <c r="AH161" s="192"/>
      <c r="AI161" s="49">
        <f t="shared" ref="AI161:AI179" si="141">IF(AJ$4=0,0,(AG161/AJ$4))</f>
        <v>0</v>
      </c>
      <c r="AJ161" s="50">
        <f t="shared" si="124"/>
        <v>0</v>
      </c>
      <c r="AK161" s="184"/>
      <c r="AL161" s="191">
        <f t="shared" si="125"/>
        <v>4</v>
      </c>
      <c r="AM161" s="49">
        <f t="shared" si="126"/>
        <v>0</v>
      </c>
      <c r="AN161" s="50">
        <f t="shared" si="127"/>
        <v>0</v>
      </c>
      <c r="AO161" s="184"/>
      <c r="AP161" s="49">
        <f t="shared" ref="AP161:AP179" si="142">IF(AQ$4=0,0,(AO161/AQ$4))</f>
        <v>0</v>
      </c>
      <c r="AQ161" s="50">
        <f t="shared" ref="AQ161:AQ179" si="143">IF(AQ$4=0,0,(AP161*AP$4/12))</f>
        <v>0</v>
      </c>
      <c r="AR161" s="184"/>
      <c r="AS161" s="49">
        <f t="shared" ref="AS161:AS179" si="144">IF(AT$4=0,0,(AR161/AT$4))</f>
        <v>0</v>
      </c>
      <c r="AT161" s="50">
        <f t="shared" ref="AT161:AT179" si="145">IF(AT$4=0,0,(AS161*AS$4/12))</f>
        <v>0</v>
      </c>
      <c r="AU161" s="62"/>
      <c r="AV161" s="49">
        <f t="shared" ref="AV161:AV179" si="146">IF(AW$4=0,0,(AU161/AW$4))</f>
        <v>0</v>
      </c>
      <c r="AW161" s="50">
        <f t="shared" ref="AW161:AW179" si="147">IF(AW$4=0,0,(AV161*AV$4/12))</f>
        <v>0</v>
      </c>
      <c r="AX161" s="184"/>
      <c r="AY161" s="49">
        <f t="shared" ref="AY161:AY179" si="148">IF(AZ$4=0,0,(AX161/AZ$4))</f>
        <v>0</v>
      </c>
      <c r="AZ161" s="50">
        <f t="shared" ref="AZ161:AZ179" si="149">IF(AZ$4=0,0,(AY161*AY$4/12))</f>
        <v>0</v>
      </c>
      <c r="BA161" s="184"/>
      <c r="BB161" s="49">
        <f t="shared" si="138"/>
        <v>0</v>
      </c>
      <c r="BC161" s="50">
        <f t="shared" si="139"/>
        <v>0</v>
      </c>
      <c r="BD161" s="51">
        <f t="shared" si="140"/>
        <v>0</v>
      </c>
    </row>
    <row r="162" spans="1:56" hidden="1">
      <c r="A162" s="32"/>
      <c r="B162" s="61"/>
      <c r="C162" s="33"/>
      <c r="D162" s="34"/>
      <c r="E162" s="35"/>
      <c r="F162" s="36"/>
      <c r="G162" s="72"/>
      <c r="H162" s="71"/>
      <c r="I162" s="73">
        <f>IF(H162=Tablas!$B$5,Tablas!$C$5,VLOOKUP(H162,Tablas!$B$5:$D$40,2,FALSE))</f>
        <v>1</v>
      </c>
      <c r="J162" s="70">
        <f>IF(I162=0,"",VLOOKUP(I162,Tablas!$C$5:$D$40,2,FALSE))</f>
        <v>0</v>
      </c>
      <c r="K162" s="37" t="str">
        <f t="shared" si="99"/>
        <v>0</v>
      </c>
      <c r="L162" s="38">
        <f t="shared" si="118"/>
        <v>0</v>
      </c>
      <c r="M162" s="38">
        <f t="shared" si="119"/>
        <v>0</v>
      </c>
      <c r="N162" s="38">
        <f t="shared" si="120"/>
        <v>0</v>
      </c>
      <c r="O162" s="38">
        <f t="shared" si="121"/>
        <v>0</v>
      </c>
      <c r="P162" s="38">
        <f t="shared" si="122"/>
        <v>0</v>
      </c>
      <c r="Q162" s="39">
        <v>1</v>
      </c>
      <c r="R162" s="40">
        <f t="shared" si="93"/>
        <v>0</v>
      </c>
      <c r="S162" s="39">
        <v>1</v>
      </c>
      <c r="T162" s="41">
        <f t="shared" si="94"/>
        <v>0</v>
      </c>
      <c r="U162" s="42">
        <f t="shared" si="136"/>
        <v>0</v>
      </c>
      <c r="V162" s="43">
        <f t="shared" si="137"/>
        <v>0</v>
      </c>
      <c r="W162" s="190">
        <f>X125</f>
        <v>0</v>
      </c>
      <c r="X162" s="44">
        <f t="shared" si="102"/>
        <v>0</v>
      </c>
      <c r="Y162" s="45">
        <f t="shared" si="95"/>
        <v>0</v>
      </c>
      <c r="Z162" s="46" t="s">
        <v>0</v>
      </c>
      <c r="AA162" s="39">
        <v>1</v>
      </c>
      <c r="AB162" s="47">
        <f t="shared" si="96"/>
        <v>0</v>
      </c>
      <c r="AC162" s="39">
        <v>1</v>
      </c>
      <c r="AD162" s="47">
        <f t="shared" si="97"/>
        <v>0</v>
      </c>
      <c r="AE162" s="39">
        <v>1</v>
      </c>
      <c r="AF162" s="47">
        <f t="shared" si="98"/>
        <v>0</v>
      </c>
      <c r="AG162" s="184"/>
      <c r="AH162" s="192"/>
      <c r="AI162" s="49">
        <f t="shared" si="141"/>
        <v>0</v>
      </c>
      <c r="AJ162" s="50">
        <f t="shared" si="124"/>
        <v>0</v>
      </c>
      <c r="AK162" s="184"/>
      <c r="AL162" s="191">
        <f t="shared" si="125"/>
        <v>4</v>
      </c>
      <c r="AM162" s="49">
        <f t="shared" si="126"/>
        <v>0</v>
      </c>
      <c r="AN162" s="50">
        <f t="shared" si="127"/>
        <v>0</v>
      </c>
      <c r="AO162" s="184"/>
      <c r="AP162" s="49">
        <f t="shared" si="142"/>
        <v>0</v>
      </c>
      <c r="AQ162" s="50">
        <f t="shared" si="143"/>
        <v>0</v>
      </c>
      <c r="AR162" s="184"/>
      <c r="AS162" s="49">
        <f t="shared" si="144"/>
        <v>0</v>
      </c>
      <c r="AT162" s="50">
        <f t="shared" si="145"/>
        <v>0</v>
      </c>
      <c r="AU162" s="62"/>
      <c r="AV162" s="49">
        <f t="shared" si="146"/>
        <v>0</v>
      </c>
      <c r="AW162" s="50">
        <f t="shared" si="147"/>
        <v>0</v>
      </c>
      <c r="AX162" s="184"/>
      <c r="AY162" s="49">
        <f t="shared" si="148"/>
        <v>0</v>
      </c>
      <c r="AZ162" s="50">
        <f t="shared" si="149"/>
        <v>0</v>
      </c>
      <c r="BA162" s="184"/>
      <c r="BB162" s="49">
        <f t="shared" si="138"/>
        <v>0</v>
      </c>
      <c r="BC162" s="50">
        <f t="shared" si="139"/>
        <v>0</v>
      </c>
      <c r="BD162" s="51">
        <f t="shared" si="140"/>
        <v>0</v>
      </c>
    </row>
    <row r="163" spans="1:56" hidden="1">
      <c r="A163" s="32"/>
      <c r="B163" s="61"/>
      <c r="C163" s="33"/>
      <c r="D163" s="34"/>
      <c r="E163" s="35"/>
      <c r="F163" s="36"/>
      <c r="G163" s="72"/>
      <c r="H163" s="71"/>
      <c r="I163" s="73">
        <f>IF(H163=Tablas!$B$5,Tablas!$C$5,VLOOKUP(H163,Tablas!$B$5:$D$40,2,FALSE))</f>
        <v>1</v>
      </c>
      <c r="J163" s="70">
        <f>IF(I163=0,"",VLOOKUP(I163,Tablas!$C$5:$D$40,2,FALSE))</f>
        <v>0</v>
      </c>
      <c r="K163" s="37" t="str">
        <f t="shared" si="99"/>
        <v>0</v>
      </c>
      <c r="L163" s="38">
        <f t="shared" si="118"/>
        <v>0</v>
      </c>
      <c r="M163" s="38">
        <f t="shared" si="119"/>
        <v>0</v>
      </c>
      <c r="N163" s="38">
        <f t="shared" si="120"/>
        <v>0</v>
      </c>
      <c r="O163" s="38">
        <f t="shared" si="121"/>
        <v>0</v>
      </c>
      <c r="P163" s="38">
        <f t="shared" si="122"/>
        <v>0</v>
      </c>
      <c r="Q163" s="39">
        <v>1</v>
      </c>
      <c r="R163" s="40">
        <f t="shared" si="93"/>
        <v>0</v>
      </c>
      <c r="S163" s="39">
        <v>1</v>
      </c>
      <c r="T163" s="41">
        <f t="shared" si="94"/>
        <v>0</v>
      </c>
      <c r="U163" s="42">
        <f t="shared" si="136"/>
        <v>0</v>
      </c>
      <c r="V163" s="43">
        <f t="shared" si="137"/>
        <v>0</v>
      </c>
      <c r="W163" s="190">
        <f>X125</f>
        <v>0</v>
      </c>
      <c r="X163" s="44">
        <f t="shared" si="102"/>
        <v>0</v>
      </c>
      <c r="Y163" s="45">
        <f t="shared" si="95"/>
        <v>0</v>
      </c>
      <c r="Z163" s="46" t="s">
        <v>0</v>
      </c>
      <c r="AA163" s="39">
        <v>1</v>
      </c>
      <c r="AB163" s="47">
        <f t="shared" si="96"/>
        <v>0</v>
      </c>
      <c r="AC163" s="39">
        <v>1</v>
      </c>
      <c r="AD163" s="47">
        <f t="shared" si="97"/>
        <v>0</v>
      </c>
      <c r="AE163" s="39">
        <v>1</v>
      </c>
      <c r="AF163" s="47">
        <f t="shared" si="98"/>
        <v>0</v>
      </c>
      <c r="AG163" s="184"/>
      <c r="AH163" s="192"/>
      <c r="AI163" s="49">
        <f t="shared" si="141"/>
        <v>0</v>
      </c>
      <c r="AJ163" s="50">
        <f t="shared" si="124"/>
        <v>0</v>
      </c>
      <c r="AK163" s="184"/>
      <c r="AL163" s="191">
        <f t="shared" si="125"/>
        <v>4</v>
      </c>
      <c r="AM163" s="49">
        <f t="shared" si="126"/>
        <v>0</v>
      </c>
      <c r="AN163" s="50">
        <f t="shared" si="127"/>
        <v>0</v>
      </c>
      <c r="AO163" s="184"/>
      <c r="AP163" s="49">
        <f t="shared" si="142"/>
        <v>0</v>
      </c>
      <c r="AQ163" s="50">
        <f t="shared" si="143"/>
        <v>0</v>
      </c>
      <c r="AR163" s="184"/>
      <c r="AS163" s="49">
        <f t="shared" si="144"/>
        <v>0</v>
      </c>
      <c r="AT163" s="50">
        <f t="shared" si="145"/>
        <v>0</v>
      </c>
      <c r="AU163" s="62"/>
      <c r="AV163" s="49">
        <f t="shared" si="146"/>
        <v>0</v>
      </c>
      <c r="AW163" s="50">
        <f t="shared" si="147"/>
        <v>0</v>
      </c>
      <c r="AX163" s="184"/>
      <c r="AY163" s="49">
        <f t="shared" si="148"/>
        <v>0</v>
      </c>
      <c r="AZ163" s="50">
        <f t="shared" si="149"/>
        <v>0</v>
      </c>
      <c r="BA163" s="184"/>
      <c r="BB163" s="49">
        <f t="shared" si="138"/>
        <v>0</v>
      </c>
      <c r="BC163" s="50">
        <f t="shared" si="139"/>
        <v>0</v>
      </c>
      <c r="BD163" s="51">
        <f t="shared" si="140"/>
        <v>0</v>
      </c>
    </row>
    <row r="164" spans="1:56" hidden="1">
      <c r="A164" s="32"/>
      <c r="B164" s="61"/>
      <c r="C164" s="33"/>
      <c r="D164" s="34"/>
      <c r="E164" s="35"/>
      <c r="F164" s="36"/>
      <c r="G164" s="72"/>
      <c r="H164" s="71"/>
      <c r="I164" s="73">
        <f>IF(H164=Tablas!$B$5,Tablas!$C$5,VLOOKUP(H164,Tablas!$B$5:$D$40,2,FALSE))</f>
        <v>1</v>
      </c>
      <c r="J164" s="70">
        <f>IF(I164=0,"",VLOOKUP(I164,Tablas!$C$5:$D$40,2,FALSE))</f>
        <v>0</v>
      </c>
      <c r="K164" s="37" t="str">
        <f t="shared" si="99"/>
        <v>0</v>
      </c>
      <c r="L164" s="38">
        <f t="shared" si="118"/>
        <v>0</v>
      </c>
      <c r="M164" s="38">
        <f t="shared" si="119"/>
        <v>0</v>
      </c>
      <c r="N164" s="38">
        <f t="shared" si="120"/>
        <v>0</v>
      </c>
      <c r="O164" s="38">
        <f t="shared" si="121"/>
        <v>0</v>
      </c>
      <c r="P164" s="38">
        <f t="shared" si="122"/>
        <v>0</v>
      </c>
      <c r="Q164" s="39">
        <v>1</v>
      </c>
      <c r="R164" s="40">
        <f t="shared" si="93"/>
        <v>0</v>
      </c>
      <c r="S164" s="39">
        <v>1</v>
      </c>
      <c r="T164" s="41">
        <f t="shared" si="94"/>
        <v>0</v>
      </c>
      <c r="U164" s="42">
        <f t="shared" si="136"/>
        <v>0</v>
      </c>
      <c r="V164" s="43">
        <f t="shared" si="137"/>
        <v>0</v>
      </c>
      <c r="W164" s="190">
        <f>X125</f>
        <v>0</v>
      </c>
      <c r="X164" s="44">
        <f t="shared" si="102"/>
        <v>0</v>
      </c>
      <c r="Y164" s="45">
        <f t="shared" si="95"/>
        <v>0</v>
      </c>
      <c r="Z164" s="46" t="s">
        <v>0</v>
      </c>
      <c r="AA164" s="39">
        <v>1</v>
      </c>
      <c r="AB164" s="47">
        <f t="shared" si="96"/>
        <v>0</v>
      </c>
      <c r="AC164" s="39">
        <v>1</v>
      </c>
      <c r="AD164" s="47">
        <f t="shared" si="97"/>
        <v>0</v>
      </c>
      <c r="AE164" s="39">
        <v>1</v>
      </c>
      <c r="AF164" s="47">
        <f t="shared" si="98"/>
        <v>0</v>
      </c>
      <c r="AG164" s="184"/>
      <c r="AH164" s="192"/>
      <c r="AI164" s="49">
        <f t="shared" si="141"/>
        <v>0</v>
      </c>
      <c r="AJ164" s="50">
        <f t="shared" si="124"/>
        <v>0</v>
      </c>
      <c r="AK164" s="184"/>
      <c r="AL164" s="191">
        <f t="shared" si="125"/>
        <v>4</v>
      </c>
      <c r="AM164" s="49">
        <f t="shared" si="126"/>
        <v>0</v>
      </c>
      <c r="AN164" s="50">
        <f t="shared" si="127"/>
        <v>0</v>
      </c>
      <c r="AO164" s="184"/>
      <c r="AP164" s="49">
        <f t="shared" si="142"/>
        <v>0</v>
      </c>
      <c r="AQ164" s="50">
        <f t="shared" si="143"/>
        <v>0</v>
      </c>
      <c r="AR164" s="184"/>
      <c r="AS164" s="49">
        <f t="shared" si="144"/>
        <v>0</v>
      </c>
      <c r="AT164" s="50">
        <f t="shared" si="145"/>
        <v>0</v>
      </c>
      <c r="AU164" s="62"/>
      <c r="AV164" s="49">
        <f t="shared" si="146"/>
        <v>0</v>
      </c>
      <c r="AW164" s="50">
        <f t="shared" si="147"/>
        <v>0</v>
      </c>
      <c r="AX164" s="184"/>
      <c r="AY164" s="49">
        <f t="shared" si="148"/>
        <v>0</v>
      </c>
      <c r="AZ164" s="50">
        <f t="shared" si="149"/>
        <v>0</v>
      </c>
      <c r="BA164" s="184"/>
      <c r="BB164" s="49">
        <f t="shared" si="138"/>
        <v>0</v>
      </c>
      <c r="BC164" s="50">
        <f t="shared" si="139"/>
        <v>0</v>
      </c>
      <c r="BD164" s="51">
        <f t="shared" si="140"/>
        <v>0</v>
      </c>
    </row>
    <row r="165" spans="1:56" hidden="1">
      <c r="A165" s="32"/>
      <c r="B165" s="61"/>
      <c r="C165" s="33"/>
      <c r="D165" s="34"/>
      <c r="E165" s="35"/>
      <c r="F165" s="36"/>
      <c r="G165" s="72"/>
      <c r="H165" s="71"/>
      <c r="I165" s="73">
        <f>IF(H165=Tablas!$B$5,Tablas!$C$5,VLOOKUP(H165,Tablas!$B$5:$D$40,2,FALSE))</f>
        <v>1</v>
      </c>
      <c r="J165" s="70">
        <f>IF(I165=0,"",VLOOKUP(I165,Tablas!$C$5:$D$40,2,FALSE))</f>
        <v>0</v>
      </c>
      <c r="K165" s="37" t="str">
        <f t="shared" si="99"/>
        <v>0</v>
      </c>
      <c r="L165" s="38">
        <f t="shared" si="118"/>
        <v>0</v>
      </c>
      <c r="M165" s="38">
        <f t="shared" si="119"/>
        <v>0</v>
      </c>
      <c r="N165" s="38">
        <f t="shared" si="120"/>
        <v>0</v>
      </c>
      <c r="O165" s="38">
        <f t="shared" si="121"/>
        <v>0</v>
      </c>
      <c r="P165" s="38">
        <f t="shared" si="122"/>
        <v>0</v>
      </c>
      <c r="Q165" s="39">
        <v>1</v>
      </c>
      <c r="R165" s="40">
        <f t="shared" si="93"/>
        <v>0</v>
      </c>
      <c r="S165" s="39">
        <v>1</v>
      </c>
      <c r="T165" s="41">
        <f t="shared" si="94"/>
        <v>0</v>
      </c>
      <c r="U165" s="42">
        <f t="shared" ref="U165:U171" si="150">SUM(+L165+M165+N165+O165+P165+R165+T165)</f>
        <v>0</v>
      </c>
      <c r="V165" s="43">
        <f t="shared" ref="V165:V171" si="151">+U165*4.345</f>
        <v>0</v>
      </c>
      <c r="W165" s="190">
        <f>X125</f>
        <v>0</v>
      </c>
      <c r="X165" s="44">
        <f t="shared" si="102"/>
        <v>0</v>
      </c>
      <c r="Y165" s="45">
        <f t="shared" si="95"/>
        <v>0</v>
      </c>
      <c r="Z165" s="46" t="s">
        <v>0</v>
      </c>
      <c r="AA165" s="39">
        <v>1</v>
      </c>
      <c r="AB165" s="47">
        <f t="shared" si="96"/>
        <v>0</v>
      </c>
      <c r="AC165" s="39">
        <v>1</v>
      </c>
      <c r="AD165" s="47">
        <f t="shared" si="97"/>
        <v>0</v>
      </c>
      <c r="AE165" s="39">
        <v>1</v>
      </c>
      <c r="AF165" s="47">
        <f t="shared" si="98"/>
        <v>0</v>
      </c>
      <c r="AG165" s="184"/>
      <c r="AH165" s="192"/>
      <c r="AI165" s="49">
        <f t="shared" ref="AI165:AI171" si="152">IF(AJ$4=0,0,(AG165/AJ$4))</f>
        <v>0</v>
      </c>
      <c r="AJ165" s="50">
        <f t="shared" si="124"/>
        <v>0</v>
      </c>
      <c r="AK165" s="184"/>
      <c r="AL165" s="191">
        <f t="shared" si="125"/>
        <v>4</v>
      </c>
      <c r="AM165" s="49">
        <f t="shared" si="126"/>
        <v>0</v>
      </c>
      <c r="AN165" s="50">
        <f t="shared" si="127"/>
        <v>0</v>
      </c>
      <c r="AO165" s="184"/>
      <c r="AP165" s="49">
        <f t="shared" ref="AP165:AP171" si="153">IF(AQ$4=0,0,(AO165/AQ$4))</f>
        <v>0</v>
      </c>
      <c r="AQ165" s="50">
        <f t="shared" ref="AQ165:AQ171" si="154">IF(AQ$4=0,0,(AP165*AP$4/12))</f>
        <v>0</v>
      </c>
      <c r="AR165" s="184"/>
      <c r="AS165" s="49">
        <f t="shared" ref="AS165:AS171" si="155">IF(AT$4=0,0,(AR165/AT$4))</f>
        <v>0</v>
      </c>
      <c r="AT165" s="50">
        <f t="shared" ref="AT165:AT171" si="156">IF(AT$4=0,0,(AS165*AS$4/12))</f>
        <v>0</v>
      </c>
      <c r="AU165" s="62"/>
      <c r="AV165" s="49">
        <f t="shared" ref="AV165:AV171" si="157">IF(AW$4=0,0,(AU165/AW$4))</f>
        <v>0</v>
      </c>
      <c r="AW165" s="50">
        <f t="shared" ref="AW165:AW171" si="158">IF(AW$4=0,0,(AV165*AV$4/12))</f>
        <v>0</v>
      </c>
      <c r="AX165" s="184"/>
      <c r="AY165" s="49">
        <f t="shared" ref="AY165:AY171" si="159">IF(AZ$4=0,0,(AX165/AZ$4))</f>
        <v>0</v>
      </c>
      <c r="AZ165" s="50">
        <f t="shared" ref="AZ165:AZ171" si="160">IF(AZ$4=0,0,(AY165*AY$4/12))</f>
        <v>0</v>
      </c>
      <c r="BA165" s="184"/>
      <c r="BB165" s="49">
        <f t="shared" ref="BB165:BB171" si="161">IF(BC$4=0,0,(BA165/BC$4))</f>
        <v>0</v>
      </c>
      <c r="BC165" s="50">
        <f t="shared" ref="BC165:BC171" si="162">IF(BC$4=0,0,(BB165*BB$4/12))</f>
        <v>0</v>
      </c>
      <c r="BD165" s="51">
        <f t="shared" ref="BD165:BD171" si="163">+AJ165+AN165+AQ165+AT165+AW165+AZ165+BC165</f>
        <v>0</v>
      </c>
    </row>
    <row r="166" spans="1:56" hidden="1">
      <c r="A166" s="32"/>
      <c r="B166" s="61"/>
      <c r="C166" s="33"/>
      <c r="D166" s="34"/>
      <c r="E166" s="35"/>
      <c r="F166" s="36"/>
      <c r="G166" s="72"/>
      <c r="H166" s="71"/>
      <c r="I166" s="73">
        <f>IF(H166=Tablas!$B$5,Tablas!$C$5,VLOOKUP(H166,Tablas!$B$5:$D$40,2,FALSE))</f>
        <v>1</v>
      </c>
      <c r="J166" s="70">
        <f>IF(I166=0,"",VLOOKUP(I166,Tablas!$C$5:$D$40,2,FALSE))</f>
        <v>0</v>
      </c>
      <c r="K166" s="37" t="str">
        <f t="shared" si="99"/>
        <v>0</v>
      </c>
      <c r="L166" s="38">
        <f t="shared" si="118"/>
        <v>0</v>
      </c>
      <c r="M166" s="38">
        <f t="shared" si="119"/>
        <v>0</v>
      </c>
      <c r="N166" s="38">
        <f t="shared" si="120"/>
        <v>0</v>
      </c>
      <c r="O166" s="38">
        <f t="shared" si="121"/>
        <v>0</v>
      </c>
      <c r="P166" s="38">
        <f t="shared" si="122"/>
        <v>0</v>
      </c>
      <c r="Q166" s="39">
        <v>1</v>
      </c>
      <c r="R166" s="40">
        <f t="shared" si="93"/>
        <v>0</v>
      </c>
      <c r="S166" s="39">
        <v>1</v>
      </c>
      <c r="T166" s="41">
        <f t="shared" si="94"/>
        <v>0</v>
      </c>
      <c r="U166" s="42">
        <f t="shared" si="150"/>
        <v>0</v>
      </c>
      <c r="V166" s="43">
        <f t="shared" si="151"/>
        <v>0</v>
      </c>
      <c r="W166" s="190">
        <f>X125</f>
        <v>0</v>
      </c>
      <c r="X166" s="44">
        <f t="shared" si="102"/>
        <v>0</v>
      </c>
      <c r="Y166" s="45">
        <f t="shared" si="95"/>
        <v>0</v>
      </c>
      <c r="Z166" s="46" t="s">
        <v>0</v>
      </c>
      <c r="AA166" s="39">
        <v>1</v>
      </c>
      <c r="AB166" s="47">
        <f t="shared" si="96"/>
        <v>0</v>
      </c>
      <c r="AC166" s="39">
        <v>1</v>
      </c>
      <c r="AD166" s="47">
        <f t="shared" si="97"/>
        <v>0</v>
      </c>
      <c r="AE166" s="39">
        <v>1</v>
      </c>
      <c r="AF166" s="47">
        <f t="shared" si="98"/>
        <v>0</v>
      </c>
      <c r="AG166" s="184"/>
      <c r="AH166" s="192"/>
      <c r="AI166" s="49">
        <f t="shared" si="152"/>
        <v>0</v>
      </c>
      <c r="AJ166" s="50">
        <f t="shared" si="124"/>
        <v>0</v>
      </c>
      <c r="AK166" s="184"/>
      <c r="AL166" s="191">
        <f t="shared" si="125"/>
        <v>4</v>
      </c>
      <c r="AM166" s="49">
        <f t="shared" si="126"/>
        <v>0</v>
      </c>
      <c r="AN166" s="50">
        <f t="shared" si="127"/>
        <v>0</v>
      </c>
      <c r="AO166" s="184"/>
      <c r="AP166" s="49">
        <f t="shared" si="153"/>
        <v>0</v>
      </c>
      <c r="AQ166" s="50">
        <f t="shared" si="154"/>
        <v>0</v>
      </c>
      <c r="AR166" s="184"/>
      <c r="AS166" s="49">
        <f t="shared" si="155"/>
        <v>0</v>
      </c>
      <c r="AT166" s="50">
        <f t="shared" si="156"/>
        <v>0</v>
      </c>
      <c r="AU166" s="62"/>
      <c r="AV166" s="49">
        <f t="shared" si="157"/>
        <v>0</v>
      </c>
      <c r="AW166" s="50">
        <f t="shared" si="158"/>
        <v>0</v>
      </c>
      <c r="AX166" s="184"/>
      <c r="AY166" s="49">
        <f t="shared" si="159"/>
        <v>0</v>
      </c>
      <c r="AZ166" s="50">
        <f t="shared" si="160"/>
        <v>0</v>
      </c>
      <c r="BA166" s="184"/>
      <c r="BB166" s="49">
        <f t="shared" si="161"/>
        <v>0</v>
      </c>
      <c r="BC166" s="50">
        <f t="shared" si="162"/>
        <v>0</v>
      </c>
      <c r="BD166" s="51">
        <f t="shared" si="163"/>
        <v>0</v>
      </c>
    </row>
    <row r="167" spans="1:56" hidden="1">
      <c r="A167" s="32"/>
      <c r="B167" s="61"/>
      <c r="C167" s="33"/>
      <c r="D167" s="34"/>
      <c r="E167" s="35"/>
      <c r="F167" s="36"/>
      <c r="G167" s="72"/>
      <c r="H167" s="71"/>
      <c r="I167" s="73">
        <f>IF(H167=Tablas!$B$5,Tablas!$C$5,VLOOKUP(H167,Tablas!$B$5:$D$40,2,FALSE))</f>
        <v>1</v>
      </c>
      <c r="J167" s="70">
        <f>IF(I167=0,"",VLOOKUP(I167,Tablas!$C$5:$D$40,2,FALSE))</f>
        <v>0</v>
      </c>
      <c r="K167" s="37" t="str">
        <f t="shared" si="99"/>
        <v>0</v>
      </c>
      <c r="L167" s="38">
        <f t="shared" si="118"/>
        <v>0</v>
      </c>
      <c r="M167" s="38">
        <f t="shared" si="119"/>
        <v>0</v>
      </c>
      <c r="N167" s="38">
        <f t="shared" si="120"/>
        <v>0</v>
      </c>
      <c r="O167" s="38">
        <f t="shared" si="121"/>
        <v>0</v>
      </c>
      <c r="P167" s="38">
        <f t="shared" si="122"/>
        <v>0</v>
      </c>
      <c r="Q167" s="39">
        <v>1</v>
      </c>
      <c r="R167" s="40">
        <f t="shared" si="93"/>
        <v>0</v>
      </c>
      <c r="S167" s="39">
        <v>1</v>
      </c>
      <c r="T167" s="41">
        <f t="shared" si="94"/>
        <v>0</v>
      </c>
      <c r="U167" s="42">
        <f t="shared" si="150"/>
        <v>0</v>
      </c>
      <c r="V167" s="43">
        <f t="shared" si="151"/>
        <v>0</v>
      </c>
      <c r="W167" s="190">
        <f>X126</f>
        <v>0</v>
      </c>
      <c r="X167" s="44">
        <f t="shared" si="102"/>
        <v>0</v>
      </c>
      <c r="Y167" s="45">
        <f t="shared" si="95"/>
        <v>0</v>
      </c>
      <c r="Z167" s="46" t="s">
        <v>0</v>
      </c>
      <c r="AA167" s="39">
        <v>1</v>
      </c>
      <c r="AB167" s="47">
        <f t="shared" si="96"/>
        <v>0</v>
      </c>
      <c r="AC167" s="39">
        <v>1</v>
      </c>
      <c r="AD167" s="47">
        <f t="shared" si="97"/>
        <v>0</v>
      </c>
      <c r="AE167" s="39">
        <v>1</v>
      </c>
      <c r="AF167" s="47">
        <f t="shared" si="98"/>
        <v>0</v>
      </c>
      <c r="AG167" s="184"/>
      <c r="AH167" s="192"/>
      <c r="AI167" s="49">
        <f t="shared" si="152"/>
        <v>0</v>
      </c>
      <c r="AJ167" s="50">
        <f t="shared" si="124"/>
        <v>0</v>
      </c>
      <c r="AK167" s="184"/>
      <c r="AL167" s="191">
        <f t="shared" si="125"/>
        <v>4</v>
      </c>
      <c r="AM167" s="49">
        <f t="shared" si="126"/>
        <v>0</v>
      </c>
      <c r="AN167" s="50">
        <f t="shared" si="127"/>
        <v>0</v>
      </c>
      <c r="AO167" s="184"/>
      <c r="AP167" s="49">
        <f t="shared" si="153"/>
        <v>0</v>
      </c>
      <c r="AQ167" s="50">
        <f t="shared" si="154"/>
        <v>0</v>
      </c>
      <c r="AR167" s="184"/>
      <c r="AS167" s="49">
        <f t="shared" si="155"/>
        <v>0</v>
      </c>
      <c r="AT167" s="50">
        <f t="shared" si="156"/>
        <v>0</v>
      </c>
      <c r="AU167" s="62"/>
      <c r="AV167" s="49">
        <f t="shared" si="157"/>
        <v>0</v>
      </c>
      <c r="AW167" s="50">
        <f t="shared" si="158"/>
        <v>0</v>
      </c>
      <c r="AX167" s="184"/>
      <c r="AY167" s="49">
        <f t="shared" si="159"/>
        <v>0</v>
      </c>
      <c r="AZ167" s="50">
        <f t="shared" si="160"/>
        <v>0</v>
      </c>
      <c r="BA167" s="184"/>
      <c r="BB167" s="49">
        <f t="shared" si="161"/>
        <v>0</v>
      </c>
      <c r="BC167" s="50">
        <f t="shared" si="162"/>
        <v>0</v>
      </c>
      <c r="BD167" s="51">
        <f t="shared" si="163"/>
        <v>0</v>
      </c>
    </row>
    <row r="168" spans="1:56" hidden="1">
      <c r="A168" s="32"/>
      <c r="B168" s="61"/>
      <c r="C168" s="33"/>
      <c r="D168" s="34"/>
      <c r="E168" s="35"/>
      <c r="F168" s="36"/>
      <c r="G168" s="72"/>
      <c r="H168" s="71"/>
      <c r="I168" s="73">
        <f>IF(H168=Tablas!$B$5,Tablas!$C$5,VLOOKUP(H168,Tablas!$B$5:$D$40,2,FALSE))</f>
        <v>1</v>
      </c>
      <c r="J168" s="70">
        <f>IF(I168=0,"",VLOOKUP(I168,Tablas!$C$5:$D$40,2,FALSE))</f>
        <v>0</v>
      </c>
      <c r="K168" s="37" t="str">
        <f t="shared" si="99"/>
        <v>0</v>
      </c>
      <c r="L168" s="38">
        <f t="shared" si="118"/>
        <v>0</v>
      </c>
      <c r="M168" s="38">
        <f t="shared" si="119"/>
        <v>0</v>
      </c>
      <c r="N168" s="38">
        <f t="shared" si="120"/>
        <v>0</v>
      </c>
      <c r="O168" s="38">
        <f t="shared" si="121"/>
        <v>0</v>
      </c>
      <c r="P168" s="38">
        <f t="shared" si="122"/>
        <v>0</v>
      </c>
      <c r="Q168" s="39">
        <v>1</v>
      </c>
      <c r="R168" s="40">
        <f t="shared" ref="R168:R179" si="164">(IF($Y168=6,$K168,)+IF($Y168=7,$K168,)+IF($Y168=12,$K168*2,)+IF($Y168=18,$K168*3,)+IF($Y168=28,$K168*4,0)+IF($Y168=21,$K168*3,)+IF($Y168=42,$K168*6,0)+IF($Y168=14,$K168*2,))*Q168</f>
        <v>0</v>
      </c>
      <c r="S168" s="39">
        <v>1</v>
      </c>
      <c r="T168" s="41">
        <f t="shared" ref="T168:T179" si="165">(IF($Y168=7,$K168,)+IF($Y168=21,$K168*3,)+IF($Y168=42,$K168*6,0)+IF($Y168=28,$K168*4,0)+IF($Y168=14,$K168*2,))*S168</f>
        <v>0</v>
      </c>
      <c r="U168" s="42">
        <f t="shared" si="150"/>
        <v>0</v>
      </c>
      <c r="V168" s="43">
        <f t="shared" si="151"/>
        <v>0</v>
      </c>
      <c r="W168" s="190">
        <f t="shared" ref="W168:W177" si="166">10+(11/30.4)</f>
        <v>10.361842105263158</v>
      </c>
      <c r="X168" s="44">
        <f t="shared" si="102"/>
        <v>0</v>
      </c>
      <c r="Y168" s="45">
        <f t="shared" ref="Y168:Y179" si="167">ROUND(J168/4.3452380952381,1)</f>
        <v>0</v>
      </c>
      <c r="Z168" s="46" t="s">
        <v>0</v>
      </c>
      <c r="AA168" s="39">
        <v>1</v>
      </c>
      <c r="AB168" s="47">
        <f t="shared" ref="AB168:AB179" si="168">+IF($Z168="M",$U168,IF($Z168="MT",$U168/2,IF(Z168="MN",$U168/2,IF($Z168="MTN",$U168/3,0))))*AA168</f>
        <v>0</v>
      </c>
      <c r="AC168" s="39">
        <v>1</v>
      </c>
      <c r="AD168" s="47">
        <f t="shared" ref="AD168:AD179" si="169">+IF($Z168="T",$U168,IF($Z168="MT",$U168/2,IF($Z168="TN",$U168/2,IF($Z168="MTN",$U168/3,0))))*AC168</f>
        <v>0</v>
      </c>
      <c r="AE168" s="39">
        <v>1</v>
      </c>
      <c r="AF168" s="47">
        <f t="shared" ref="AF168:AF179" si="170">+IF($Z168="N",$U168,IF($Z168="MN",$U168/2,IF($Z168="TN",$U168/2,IF($Z168="MTN",$U168/3,0))))*AE168</f>
        <v>0</v>
      </c>
      <c r="AG168" s="184"/>
      <c r="AH168" s="192"/>
      <c r="AI168" s="49">
        <f t="shared" si="152"/>
        <v>0</v>
      </c>
      <c r="AJ168" s="50">
        <f t="shared" si="124"/>
        <v>0</v>
      </c>
      <c r="AK168" s="184"/>
      <c r="AL168" s="191">
        <f t="shared" si="125"/>
        <v>4</v>
      </c>
      <c r="AM168" s="49">
        <f t="shared" si="126"/>
        <v>0</v>
      </c>
      <c r="AN168" s="50">
        <f t="shared" si="127"/>
        <v>0</v>
      </c>
      <c r="AO168" s="184"/>
      <c r="AP168" s="49">
        <f t="shared" si="153"/>
        <v>0</v>
      </c>
      <c r="AQ168" s="50">
        <f t="shared" si="154"/>
        <v>0</v>
      </c>
      <c r="AR168" s="184"/>
      <c r="AS168" s="49">
        <f t="shared" si="155"/>
        <v>0</v>
      </c>
      <c r="AT168" s="50">
        <f t="shared" si="156"/>
        <v>0</v>
      </c>
      <c r="AU168" s="62"/>
      <c r="AV168" s="49">
        <f t="shared" si="157"/>
        <v>0</v>
      </c>
      <c r="AW168" s="50">
        <f t="shared" si="158"/>
        <v>0</v>
      </c>
      <c r="AX168" s="184"/>
      <c r="AY168" s="49">
        <f t="shared" si="159"/>
        <v>0</v>
      </c>
      <c r="AZ168" s="50">
        <f t="shared" si="160"/>
        <v>0</v>
      </c>
      <c r="BA168" s="184"/>
      <c r="BB168" s="49">
        <f t="shared" si="161"/>
        <v>0</v>
      </c>
      <c r="BC168" s="50">
        <f t="shared" si="162"/>
        <v>0</v>
      </c>
      <c r="BD168" s="51">
        <f t="shared" si="163"/>
        <v>0</v>
      </c>
    </row>
    <row r="169" spans="1:56" hidden="1">
      <c r="A169" s="32"/>
      <c r="B169" s="61"/>
      <c r="C169" s="33"/>
      <c r="D169" s="34"/>
      <c r="E169" s="35"/>
      <c r="F169" s="36"/>
      <c r="G169" s="72"/>
      <c r="H169" s="71"/>
      <c r="I169" s="73">
        <f>IF(H169=Tablas!$B$5,Tablas!$C$5,VLOOKUP(H169,Tablas!$B$5:$D$40,2,FALSE))</f>
        <v>1</v>
      </c>
      <c r="J169" s="70">
        <f>IF(I169=0,"",VLOOKUP(I169,Tablas!$C$5:$D$40,2,FALSE))</f>
        <v>0</v>
      </c>
      <c r="K169" s="37" t="str">
        <f t="shared" si="99"/>
        <v>0</v>
      </c>
      <c r="L169" s="38">
        <f t="shared" si="118"/>
        <v>0</v>
      </c>
      <c r="M169" s="38">
        <f t="shared" si="119"/>
        <v>0</v>
      </c>
      <c r="N169" s="38">
        <f t="shared" si="120"/>
        <v>0</v>
      </c>
      <c r="O169" s="38">
        <f t="shared" si="121"/>
        <v>0</v>
      </c>
      <c r="P169" s="38">
        <f t="shared" si="122"/>
        <v>0</v>
      </c>
      <c r="Q169" s="39">
        <v>1</v>
      </c>
      <c r="R169" s="40">
        <f t="shared" si="164"/>
        <v>0</v>
      </c>
      <c r="S169" s="39">
        <v>1</v>
      </c>
      <c r="T169" s="41">
        <f t="shared" si="165"/>
        <v>0</v>
      </c>
      <c r="U169" s="42">
        <f t="shared" si="150"/>
        <v>0</v>
      </c>
      <c r="V169" s="43">
        <f t="shared" si="151"/>
        <v>0</v>
      </c>
      <c r="W169" s="190">
        <f t="shared" si="166"/>
        <v>10.361842105263158</v>
      </c>
      <c r="X169" s="44">
        <f t="shared" si="102"/>
        <v>0</v>
      </c>
      <c r="Y169" s="45">
        <f t="shared" si="167"/>
        <v>0</v>
      </c>
      <c r="Z169" s="46" t="s">
        <v>0</v>
      </c>
      <c r="AA169" s="39">
        <v>1</v>
      </c>
      <c r="AB169" s="47">
        <f t="shared" si="168"/>
        <v>0</v>
      </c>
      <c r="AC169" s="39">
        <v>1</v>
      </c>
      <c r="AD169" s="47">
        <f t="shared" si="169"/>
        <v>0</v>
      </c>
      <c r="AE169" s="39">
        <v>1</v>
      </c>
      <c r="AF169" s="47">
        <f t="shared" si="170"/>
        <v>0</v>
      </c>
      <c r="AG169" s="184"/>
      <c r="AH169" s="192"/>
      <c r="AI169" s="49">
        <f t="shared" si="152"/>
        <v>0</v>
      </c>
      <c r="AJ169" s="50">
        <f t="shared" si="124"/>
        <v>0</v>
      </c>
      <c r="AK169" s="184"/>
      <c r="AL169" s="191">
        <f t="shared" si="125"/>
        <v>4</v>
      </c>
      <c r="AM169" s="49">
        <f t="shared" si="126"/>
        <v>0</v>
      </c>
      <c r="AN169" s="50">
        <f t="shared" si="127"/>
        <v>0</v>
      </c>
      <c r="AO169" s="184"/>
      <c r="AP169" s="49">
        <f t="shared" si="153"/>
        <v>0</v>
      </c>
      <c r="AQ169" s="50">
        <f t="shared" si="154"/>
        <v>0</v>
      </c>
      <c r="AR169" s="184"/>
      <c r="AS169" s="49">
        <f t="shared" si="155"/>
        <v>0</v>
      </c>
      <c r="AT169" s="50">
        <f t="shared" si="156"/>
        <v>0</v>
      </c>
      <c r="AU169" s="62"/>
      <c r="AV169" s="49">
        <f t="shared" si="157"/>
        <v>0</v>
      </c>
      <c r="AW169" s="50">
        <f t="shared" si="158"/>
        <v>0</v>
      </c>
      <c r="AX169" s="184"/>
      <c r="AY169" s="49">
        <f t="shared" si="159"/>
        <v>0</v>
      </c>
      <c r="AZ169" s="50">
        <f t="shared" si="160"/>
        <v>0</v>
      </c>
      <c r="BA169" s="184"/>
      <c r="BB169" s="49">
        <f t="shared" si="161"/>
        <v>0</v>
      </c>
      <c r="BC169" s="50">
        <f t="shared" si="162"/>
        <v>0</v>
      </c>
      <c r="BD169" s="51">
        <f t="shared" si="163"/>
        <v>0</v>
      </c>
    </row>
    <row r="170" spans="1:56" hidden="1">
      <c r="A170" s="32"/>
      <c r="B170" s="61"/>
      <c r="C170" s="33"/>
      <c r="D170" s="34"/>
      <c r="E170" s="35"/>
      <c r="F170" s="36"/>
      <c r="G170" s="72"/>
      <c r="H170" s="71"/>
      <c r="I170" s="73">
        <f>IF(H170=Tablas!$B$5,Tablas!$C$5,VLOOKUP(H170,Tablas!$B$5:$D$40,2,FALSE))</f>
        <v>1</v>
      </c>
      <c r="J170" s="70">
        <f>IF(I170=0,"",VLOOKUP(I170,Tablas!$C$5:$D$40,2,FALSE))</f>
        <v>0</v>
      </c>
      <c r="K170" s="37" t="str">
        <f t="shared" si="99"/>
        <v>0</v>
      </c>
      <c r="L170" s="38">
        <f t="shared" si="118"/>
        <v>0</v>
      </c>
      <c r="M170" s="38">
        <f t="shared" si="119"/>
        <v>0</v>
      </c>
      <c r="N170" s="38">
        <f t="shared" si="120"/>
        <v>0</v>
      </c>
      <c r="O170" s="38">
        <f t="shared" si="121"/>
        <v>0</v>
      </c>
      <c r="P170" s="38">
        <f t="shared" si="122"/>
        <v>0</v>
      </c>
      <c r="Q170" s="39">
        <v>1</v>
      </c>
      <c r="R170" s="40">
        <f t="shared" si="164"/>
        <v>0</v>
      </c>
      <c r="S170" s="39">
        <v>1</v>
      </c>
      <c r="T170" s="41">
        <f t="shared" si="165"/>
        <v>0</v>
      </c>
      <c r="U170" s="42">
        <f t="shared" si="150"/>
        <v>0</v>
      </c>
      <c r="V170" s="43">
        <f t="shared" si="151"/>
        <v>0</v>
      </c>
      <c r="W170" s="190">
        <f t="shared" si="166"/>
        <v>10.361842105263158</v>
      </c>
      <c r="X170" s="44">
        <f t="shared" si="102"/>
        <v>0</v>
      </c>
      <c r="Y170" s="45">
        <f t="shared" si="167"/>
        <v>0</v>
      </c>
      <c r="Z170" s="46" t="s">
        <v>0</v>
      </c>
      <c r="AA170" s="39">
        <v>1</v>
      </c>
      <c r="AB170" s="47">
        <f t="shared" si="168"/>
        <v>0</v>
      </c>
      <c r="AC170" s="39">
        <v>1</v>
      </c>
      <c r="AD170" s="47">
        <f t="shared" si="169"/>
        <v>0</v>
      </c>
      <c r="AE170" s="39">
        <v>1</v>
      </c>
      <c r="AF170" s="47">
        <f t="shared" si="170"/>
        <v>0</v>
      </c>
      <c r="AG170" s="184"/>
      <c r="AH170" s="192"/>
      <c r="AI170" s="49">
        <f t="shared" si="152"/>
        <v>0</v>
      </c>
      <c r="AJ170" s="50">
        <f t="shared" si="124"/>
        <v>0</v>
      </c>
      <c r="AK170" s="184"/>
      <c r="AL170" s="191">
        <f t="shared" si="125"/>
        <v>4</v>
      </c>
      <c r="AM170" s="49">
        <f t="shared" si="126"/>
        <v>0</v>
      </c>
      <c r="AN170" s="50">
        <f t="shared" si="127"/>
        <v>0</v>
      </c>
      <c r="AO170" s="184"/>
      <c r="AP170" s="49">
        <f t="shared" si="153"/>
        <v>0</v>
      </c>
      <c r="AQ170" s="50">
        <f t="shared" si="154"/>
        <v>0</v>
      </c>
      <c r="AR170" s="184"/>
      <c r="AS170" s="49">
        <f t="shared" si="155"/>
        <v>0</v>
      </c>
      <c r="AT170" s="50">
        <f t="shared" si="156"/>
        <v>0</v>
      </c>
      <c r="AU170" s="62"/>
      <c r="AV170" s="49">
        <f t="shared" si="157"/>
        <v>0</v>
      </c>
      <c r="AW170" s="50">
        <f t="shared" si="158"/>
        <v>0</v>
      </c>
      <c r="AX170" s="184"/>
      <c r="AY170" s="49">
        <f t="shared" si="159"/>
        <v>0</v>
      </c>
      <c r="AZ170" s="50">
        <f t="shared" si="160"/>
        <v>0</v>
      </c>
      <c r="BA170" s="184"/>
      <c r="BB170" s="49">
        <f t="shared" si="161"/>
        <v>0</v>
      </c>
      <c r="BC170" s="50">
        <f t="shared" si="162"/>
        <v>0</v>
      </c>
      <c r="BD170" s="51">
        <f t="shared" si="163"/>
        <v>0</v>
      </c>
    </row>
    <row r="171" spans="1:56" hidden="1">
      <c r="A171" s="32"/>
      <c r="B171" s="61"/>
      <c r="C171" s="33"/>
      <c r="D171" s="34"/>
      <c r="E171" s="35"/>
      <c r="F171" s="36"/>
      <c r="G171" s="72"/>
      <c r="H171" s="71"/>
      <c r="I171" s="73">
        <f>IF(H171=Tablas!$B$5,Tablas!$C$5,VLOOKUP(H171,Tablas!$B$5:$D$40,2,FALSE))</f>
        <v>1</v>
      </c>
      <c r="J171" s="70">
        <f>IF(I171=0,"",VLOOKUP(I171,Tablas!$C$5:$D$40,2,FALSE))</f>
        <v>0</v>
      </c>
      <c r="K171" s="37" t="str">
        <f t="shared" si="99"/>
        <v>0</v>
      </c>
      <c r="L171" s="38">
        <f t="shared" si="118"/>
        <v>0</v>
      </c>
      <c r="M171" s="38">
        <f t="shared" si="119"/>
        <v>0</v>
      </c>
      <c r="N171" s="38">
        <f t="shared" si="120"/>
        <v>0</v>
      </c>
      <c r="O171" s="38">
        <f t="shared" si="121"/>
        <v>0</v>
      </c>
      <c r="P171" s="38">
        <f t="shared" si="122"/>
        <v>0</v>
      </c>
      <c r="Q171" s="39">
        <v>1</v>
      </c>
      <c r="R171" s="40">
        <f t="shared" si="164"/>
        <v>0</v>
      </c>
      <c r="S171" s="39">
        <v>1</v>
      </c>
      <c r="T171" s="41">
        <f t="shared" si="165"/>
        <v>0</v>
      </c>
      <c r="U171" s="42">
        <f t="shared" si="150"/>
        <v>0</v>
      </c>
      <c r="V171" s="43">
        <f t="shared" si="151"/>
        <v>0</v>
      </c>
      <c r="W171" s="190">
        <f t="shared" si="166"/>
        <v>10.361842105263158</v>
      </c>
      <c r="X171" s="44">
        <f t="shared" si="102"/>
        <v>0</v>
      </c>
      <c r="Y171" s="45">
        <f t="shared" si="167"/>
        <v>0</v>
      </c>
      <c r="Z171" s="46" t="s">
        <v>0</v>
      </c>
      <c r="AA171" s="39">
        <v>1</v>
      </c>
      <c r="AB171" s="47">
        <f t="shared" si="168"/>
        <v>0</v>
      </c>
      <c r="AC171" s="39">
        <v>1</v>
      </c>
      <c r="AD171" s="47">
        <f t="shared" si="169"/>
        <v>0</v>
      </c>
      <c r="AE171" s="39">
        <v>1</v>
      </c>
      <c r="AF171" s="47">
        <f t="shared" si="170"/>
        <v>0</v>
      </c>
      <c r="AG171" s="184"/>
      <c r="AH171" s="192"/>
      <c r="AI171" s="49">
        <f t="shared" si="152"/>
        <v>0</v>
      </c>
      <c r="AJ171" s="50">
        <f t="shared" si="124"/>
        <v>0</v>
      </c>
      <c r="AK171" s="184"/>
      <c r="AL171" s="191">
        <f t="shared" si="125"/>
        <v>4</v>
      </c>
      <c r="AM171" s="49">
        <f t="shared" si="126"/>
        <v>0</v>
      </c>
      <c r="AN171" s="50">
        <f t="shared" si="127"/>
        <v>0</v>
      </c>
      <c r="AO171" s="184"/>
      <c r="AP171" s="49">
        <f t="shared" si="153"/>
        <v>0</v>
      </c>
      <c r="AQ171" s="50">
        <f t="shared" si="154"/>
        <v>0</v>
      </c>
      <c r="AR171" s="184"/>
      <c r="AS171" s="49">
        <f t="shared" si="155"/>
        <v>0</v>
      </c>
      <c r="AT171" s="50">
        <f t="shared" si="156"/>
        <v>0</v>
      </c>
      <c r="AU171" s="62"/>
      <c r="AV171" s="49">
        <f t="shared" si="157"/>
        <v>0</v>
      </c>
      <c r="AW171" s="50">
        <f t="shared" si="158"/>
        <v>0</v>
      </c>
      <c r="AX171" s="184"/>
      <c r="AY171" s="49">
        <f t="shared" si="159"/>
        <v>0</v>
      </c>
      <c r="AZ171" s="50">
        <f t="shared" si="160"/>
        <v>0</v>
      </c>
      <c r="BA171" s="184"/>
      <c r="BB171" s="49">
        <f t="shared" si="161"/>
        <v>0</v>
      </c>
      <c r="BC171" s="50">
        <f t="shared" si="162"/>
        <v>0</v>
      </c>
      <c r="BD171" s="51">
        <f t="shared" si="163"/>
        <v>0</v>
      </c>
    </row>
    <row r="172" spans="1:56" hidden="1">
      <c r="A172" s="32"/>
      <c r="B172" s="61"/>
      <c r="C172" s="33"/>
      <c r="D172" s="34"/>
      <c r="E172" s="35"/>
      <c r="F172" s="36"/>
      <c r="G172" s="72"/>
      <c r="H172" s="71"/>
      <c r="I172" s="73">
        <f>IF(H172=Tablas!$B$5,Tablas!$C$5,VLOOKUP(H172,Tablas!$B$5:$D$40,2,FALSE))</f>
        <v>1</v>
      </c>
      <c r="J172" s="70">
        <f>IF(I172=0,"",VLOOKUP(I172,Tablas!$C$5:$D$40,2,FALSE))</f>
        <v>0</v>
      </c>
      <c r="K172" s="37" t="str">
        <f t="shared" si="99"/>
        <v>0</v>
      </c>
      <c r="L172" s="38">
        <f t="shared" si="118"/>
        <v>0</v>
      </c>
      <c r="M172" s="38">
        <f t="shared" si="119"/>
        <v>0</v>
      </c>
      <c r="N172" s="38">
        <f t="shared" si="120"/>
        <v>0</v>
      </c>
      <c r="O172" s="38">
        <f t="shared" si="121"/>
        <v>0</v>
      </c>
      <c r="P172" s="38">
        <f t="shared" si="122"/>
        <v>0</v>
      </c>
      <c r="Q172" s="39">
        <v>1</v>
      </c>
      <c r="R172" s="40">
        <f t="shared" si="164"/>
        <v>0</v>
      </c>
      <c r="S172" s="39">
        <v>1</v>
      </c>
      <c r="T172" s="41">
        <f t="shared" si="165"/>
        <v>0</v>
      </c>
      <c r="U172" s="42">
        <f t="shared" si="136"/>
        <v>0</v>
      </c>
      <c r="V172" s="43">
        <f t="shared" si="137"/>
        <v>0</v>
      </c>
      <c r="W172" s="190">
        <f t="shared" si="166"/>
        <v>10.361842105263158</v>
      </c>
      <c r="X172" s="44">
        <f t="shared" si="102"/>
        <v>0</v>
      </c>
      <c r="Y172" s="45">
        <f t="shared" si="167"/>
        <v>0</v>
      </c>
      <c r="Z172" s="46" t="s">
        <v>0</v>
      </c>
      <c r="AA172" s="39">
        <v>1</v>
      </c>
      <c r="AB172" s="47">
        <f t="shared" si="168"/>
        <v>0</v>
      </c>
      <c r="AC172" s="39">
        <v>1</v>
      </c>
      <c r="AD172" s="47">
        <f t="shared" si="169"/>
        <v>0</v>
      </c>
      <c r="AE172" s="39">
        <v>1</v>
      </c>
      <c r="AF172" s="47">
        <f t="shared" si="170"/>
        <v>0</v>
      </c>
      <c r="AG172" s="184"/>
      <c r="AH172" s="192"/>
      <c r="AI172" s="49">
        <f t="shared" si="141"/>
        <v>0</v>
      </c>
      <c r="AJ172" s="50">
        <f t="shared" si="124"/>
        <v>0</v>
      </c>
      <c r="AK172" s="184"/>
      <c r="AL172" s="191">
        <f t="shared" si="125"/>
        <v>4</v>
      </c>
      <c r="AM172" s="49">
        <f t="shared" si="126"/>
        <v>0</v>
      </c>
      <c r="AN172" s="50">
        <f t="shared" si="127"/>
        <v>0</v>
      </c>
      <c r="AO172" s="184"/>
      <c r="AP172" s="49">
        <f t="shared" si="142"/>
        <v>0</v>
      </c>
      <c r="AQ172" s="50">
        <f t="shared" si="143"/>
        <v>0</v>
      </c>
      <c r="AR172" s="184"/>
      <c r="AS172" s="49">
        <f t="shared" si="144"/>
        <v>0</v>
      </c>
      <c r="AT172" s="50">
        <f t="shared" si="145"/>
        <v>0</v>
      </c>
      <c r="AU172" s="62"/>
      <c r="AV172" s="49">
        <f t="shared" si="146"/>
        <v>0</v>
      </c>
      <c r="AW172" s="50">
        <f t="shared" si="147"/>
        <v>0</v>
      </c>
      <c r="AX172" s="184"/>
      <c r="AY172" s="49">
        <f t="shared" si="148"/>
        <v>0</v>
      </c>
      <c r="AZ172" s="50">
        <f t="shared" si="149"/>
        <v>0</v>
      </c>
      <c r="BA172" s="184"/>
      <c r="BB172" s="49">
        <f t="shared" si="138"/>
        <v>0</v>
      </c>
      <c r="BC172" s="50">
        <f t="shared" si="139"/>
        <v>0</v>
      </c>
      <c r="BD172" s="51">
        <f t="shared" si="140"/>
        <v>0</v>
      </c>
    </row>
    <row r="173" spans="1:56" hidden="1">
      <c r="A173" s="32"/>
      <c r="B173" s="61"/>
      <c r="C173" s="33"/>
      <c r="D173" s="34"/>
      <c r="E173" s="35"/>
      <c r="F173" s="36"/>
      <c r="G173" s="72"/>
      <c r="H173" s="71"/>
      <c r="I173" s="73">
        <f>IF(H173=Tablas!$B$5,Tablas!$C$5,VLOOKUP(H173,Tablas!$B$5:$D$40,2,FALSE))</f>
        <v>1</v>
      </c>
      <c r="J173" s="70">
        <f>IF(I173=0,"",VLOOKUP(I173,Tablas!$C$5:$D$40,2,FALSE))</f>
        <v>0</v>
      </c>
      <c r="K173" s="37" t="str">
        <f t="shared" si="99"/>
        <v>0</v>
      </c>
      <c r="L173" s="38">
        <f t="shared" si="118"/>
        <v>0</v>
      </c>
      <c r="M173" s="38">
        <f t="shared" si="119"/>
        <v>0</v>
      </c>
      <c r="N173" s="38">
        <f t="shared" si="120"/>
        <v>0</v>
      </c>
      <c r="O173" s="38">
        <f t="shared" si="121"/>
        <v>0</v>
      </c>
      <c r="P173" s="38">
        <f t="shared" si="122"/>
        <v>0</v>
      </c>
      <c r="Q173" s="39">
        <v>1</v>
      </c>
      <c r="R173" s="40">
        <f t="shared" si="164"/>
        <v>0</v>
      </c>
      <c r="S173" s="39">
        <v>1</v>
      </c>
      <c r="T173" s="41">
        <f t="shared" si="165"/>
        <v>0</v>
      </c>
      <c r="U173" s="42">
        <f t="shared" si="136"/>
        <v>0</v>
      </c>
      <c r="V173" s="43">
        <f t="shared" si="137"/>
        <v>0</v>
      </c>
      <c r="W173" s="190">
        <f t="shared" si="166"/>
        <v>10.361842105263158</v>
      </c>
      <c r="X173" s="44">
        <f t="shared" si="102"/>
        <v>0</v>
      </c>
      <c r="Y173" s="45">
        <f t="shared" si="167"/>
        <v>0</v>
      </c>
      <c r="Z173" s="46" t="s">
        <v>0</v>
      </c>
      <c r="AA173" s="39">
        <v>1</v>
      </c>
      <c r="AB173" s="47">
        <f t="shared" si="168"/>
        <v>0</v>
      </c>
      <c r="AC173" s="39">
        <v>1</v>
      </c>
      <c r="AD173" s="47">
        <f t="shared" si="169"/>
        <v>0</v>
      </c>
      <c r="AE173" s="39">
        <v>1</v>
      </c>
      <c r="AF173" s="47">
        <f t="shared" si="170"/>
        <v>0</v>
      </c>
      <c r="AG173" s="184"/>
      <c r="AH173" s="192"/>
      <c r="AI173" s="49">
        <f t="shared" si="141"/>
        <v>0</v>
      </c>
      <c r="AJ173" s="50">
        <f t="shared" si="124"/>
        <v>0</v>
      </c>
      <c r="AK173" s="184"/>
      <c r="AL173" s="191">
        <f t="shared" si="125"/>
        <v>4</v>
      </c>
      <c r="AM173" s="49">
        <f t="shared" si="126"/>
        <v>0</v>
      </c>
      <c r="AN173" s="50">
        <f t="shared" si="127"/>
        <v>0</v>
      </c>
      <c r="AO173" s="184"/>
      <c r="AP173" s="49">
        <f t="shared" si="142"/>
        <v>0</v>
      </c>
      <c r="AQ173" s="50">
        <f t="shared" si="143"/>
        <v>0</v>
      </c>
      <c r="AR173" s="184"/>
      <c r="AS173" s="49">
        <f t="shared" si="144"/>
        <v>0</v>
      </c>
      <c r="AT173" s="50">
        <f t="shared" si="145"/>
        <v>0</v>
      </c>
      <c r="AU173" s="62"/>
      <c r="AV173" s="49">
        <f t="shared" si="146"/>
        <v>0</v>
      </c>
      <c r="AW173" s="50">
        <f t="shared" si="147"/>
        <v>0</v>
      </c>
      <c r="AX173" s="184"/>
      <c r="AY173" s="49">
        <f t="shared" si="148"/>
        <v>0</v>
      </c>
      <c r="AZ173" s="50">
        <f t="shared" si="149"/>
        <v>0</v>
      </c>
      <c r="BA173" s="184"/>
      <c r="BB173" s="49">
        <f t="shared" si="138"/>
        <v>0</v>
      </c>
      <c r="BC173" s="50">
        <f t="shared" si="139"/>
        <v>0</v>
      </c>
      <c r="BD173" s="51">
        <f t="shared" si="140"/>
        <v>0</v>
      </c>
    </row>
    <row r="174" spans="1:56" hidden="1">
      <c r="A174" s="32"/>
      <c r="B174" s="61"/>
      <c r="C174" s="33"/>
      <c r="D174" s="34"/>
      <c r="E174" s="35"/>
      <c r="F174" s="36"/>
      <c r="G174" s="72"/>
      <c r="H174" s="71"/>
      <c r="I174" s="73">
        <f>IF(H174=Tablas!$B$5,Tablas!$C$5,VLOOKUP(H174,Tablas!$B$5:$D$40,2,FALSE))</f>
        <v>1</v>
      </c>
      <c r="J174" s="70">
        <f>IF(I174=0,"",VLOOKUP(I174,Tablas!$C$5:$D$40,2,FALSE))</f>
        <v>0</v>
      </c>
      <c r="K174" s="37" t="str">
        <f t="shared" si="99"/>
        <v>0</v>
      </c>
      <c r="L174" s="38">
        <f t="shared" si="118"/>
        <v>0</v>
      </c>
      <c r="M174" s="38">
        <f t="shared" si="119"/>
        <v>0</v>
      </c>
      <c r="N174" s="38">
        <f t="shared" si="120"/>
        <v>0</v>
      </c>
      <c r="O174" s="38">
        <f t="shared" si="121"/>
        <v>0</v>
      </c>
      <c r="P174" s="38">
        <f t="shared" si="122"/>
        <v>0</v>
      </c>
      <c r="Q174" s="39">
        <v>1</v>
      </c>
      <c r="R174" s="40">
        <f t="shared" si="164"/>
        <v>0</v>
      </c>
      <c r="S174" s="39">
        <v>1</v>
      </c>
      <c r="T174" s="41">
        <f t="shared" si="165"/>
        <v>0</v>
      </c>
      <c r="U174" s="42">
        <f t="shared" si="136"/>
        <v>0</v>
      </c>
      <c r="V174" s="43">
        <f t="shared" si="137"/>
        <v>0</v>
      </c>
      <c r="W174" s="190">
        <f t="shared" si="166"/>
        <v>10.361842105263158</v>
      </c>
      <c r="X174" s="44">
        <f t="shared" si="102"/>
        <v>0</v>
      </c>
      <c r="Y174" s="45">
        <f t="shared" si="167"/>
        <v>0</v>
      </c>
      <c r="Z174" s="46" t="s">
        <v>0</v>
      </c>
      <c r="AA174" s="39">
        <v>1</v>
      </c>
      <c r="AB174" s="47">
        <f t="shared" si="168"/>
        <v>0</v>
      </c>
      <c r="AC174" s="39">
        <v>1</v>
      </c>
      <c r="AD174" s="47">
        <f t="shared" si="169"/>
        <v>0</v>
      </c>
      <c r="AE174" s="39">
        <v>1</v>
      </c>
      <c r="AF174" s="47">
        <f t="shared" si="170"/>
        <v>0</v>
      </c>
      <c r="AG174" s="184"/>
      <c r="AH174" s="192"/>
      <c r="AI174" s="49">
        <f t="shared" si="141"/>
        <v>0</v>
      </c>
      <c r="AJ174" s="50">
        <f t="shared" si="124"/>
        <v>0</v>
      </c>
      <c r="AK174" s="184"/>
      <c r="AL174" s="191">
        <f t="shared" si="125"/>
        <v>4</v>
      </c>
      <c r="AM174" s="49">
        <f t="shared" si="126"/>
        <v>0</v>
      </c>
      <c r="AN174" s="50">
        <f t="shared" si="127"/>
        <v>0</v>
      </c>
      <c r="AO174" s="184"/>
      <c r="AP174" s="49">
        <f t="shared" si="142"/>
        <v>0</v>
      </c>
      <c r="AQ174" s="50">
        <f t="shared" si="143"/>
        <v>0</v>
      </c>
      <c r="AR174" s="184"/>
      <c r="AS174" s="49">
        <f t="shared" si="144"/>
        <v>0</v>
      </c>
      <c r="AT174" s="50">
        <f t="shared" si="145"/>
        <v>0</v>
      </c>
      <c r="AU174" s="62"/>
      <c r="AV174" s="49">
        <f t="shared" si="146"/>
        <v>0</v>
      </c>
      <c r="AW174" s="50">
        <f t="shared" si="147"/>
        <v>0</v>
      </c>
      <c r="AX174" s="184"/>
      <c r="AY174" s="49">
        <f t="shared" si="148"/>
        <v>0</v>
      </c>
      <c r="AZ174" s="50">
        <f t="shared" si="149"/>
        <v>0</v>
      </c>
      <c r="BA174" s="184"/>
      <c r="BB174" s="49">
        <f t="shared" si="138"/>
        <v>0</v>
      </c>
      <c r="BC174" s="50">
        <f t="shared" si="139"/>
        <v>0</v>
      </c>
      <c r="BD174" s="51">
        <f t="shared" si="140"/>
        <v>0</v>
      </c>
    </row>
    <row r="175" spans="1:56" hidden="1">
      <c r="A175" s="32"/>
      <c r="B175" s="61"/>
      <c r="C175" s="33"/>
      <c r="D175" s="34"/>
      <c r="E175" s="35"/>
      <c r="F175" s="36"/>
      <c r="G175" s="72"/>
      <c r="H175" s="71"/>
      <c r="I175" s="73">
        <f>IF(H175=Tablas!$B$5,Tablas!$C$5,VLOOKUP(H175,Tablas!$B$5:$D$40,2,FALSE))</f>
        <v>1</v>
      </c>
      <c r="J175" s="70">
        <f>IF(I175=0,"",VLOOKUP(I175,Tablas!$C$5:$D$40,2,FALSE))</f>
        <v>0</v>
      </c>
      <c r="K175" s="37" t="str">
        <f t="shared" si="99"/>
        <v>0</v>
      </c>
      <c r="L175" s="38">
        <f t="shared" si="118"/>
        <v>0</v>
      </c>
      <c r="M175" s="38">
        <f t="shared" si="119"/>
        <v>0</v>
      </c>
      <c r="N175" s="38">
        <f t="shared" si="120"/>
        <v>0</v>
      </c>
      <c r="O175" s="38">
        <f t="shared" si="121"/>
        <v>0</v>
      </c>
      <c r="P175" s="38">
        <f t="shared" si="122"/>
        <v>0</v>
      </c>
      <c r="Q175" s="39">
        <v>1</v>
      </c>
      <c r="R175" s="40">
        <f t="shared" si="164"/>
        <v>0</v>
      </c>
      <c r="S175" s="39">
        <v>1</v>
      </c>
      <c r="T175" s="41">
        <f t="shared" si="165"/>
        <v>0</v>
      </c>
      <c r="U175" s="42">
        <f t="shared" si="136"/>
        <v>0</v>
      </c>
      <c r="V175" s="43">
        <f t="shared" si="137"/>
        <v>0</v>
      </c>
      <c r="W175" s="190">
        <f t="shared" si="166"/>
        <v>10.361842105263158</v>
      </c>
      <c r="X175" s="44">
        <f t="shared" si="102"/>
        <v>0</v>
      </c>
      <c r="Y175" s="45">
        <f t="shared" si="167"/>
        <v>0</v>
      </c>
      <c r="Z175" s="46" t="s">
        <v>0</v>
      </c>
      <c r="AA175" s="39">
        <v>1</v>
      </c>
      <c r="AB175" s="47">
        <f t="shared" si="168"/>
        <v>0</v>
      </c>
      <c r="AC175" s="39">
        <v>1</v>
      </c>
      <c r="AD175" s="47">
        <f t="shared" si="169"/>
        <v>0</v>
      </c>
      <c r="AE175" s="39">
        <v>1</v>
      </c>
      <c r="AF175" s="47">
        <f t="shared" si="170"/>
        <v>0</v>
      </c>
      <c r="AG175" s="184"/>
      <c r="AH175" s="192"/>
      <c r="AI175" s="49">
        <f t="shared" si="141"/>
        <v>0</v>
      </c>
      <c r="AJ175" s="50">
        <f t="shared" si="124"/>
        <v>0</v>
      </c>
      <c r="AK175" s="184"/>
      <c r="AL175" s="191">
        <f t="shared" si="125"/>
        <v>4</v>
      </c>
      <c r="AM175" s="49">
        <f t="shared" si="126"/>
        <v>0</v>
      </c>
      <c r="AN175" s="50">
        <f t="shared" si="127"/>
        <v>0</v>
      </c>
      <c r="AO175" s="184"/>
      <c r="AP175" s="49">
        <f t="shared" si="142"/>
        <v>0</v>
      </c>
      <c r="AQ175" s="50">
        <f t="shared" si="143"/>
        <v>0</v>
      </c>
      <c r="AR175" s="184"/>
      <c r="AS175" s="49">
        <f t="shared" si="144"/>
        <v>0</v>
      </c>
      <c r="AT175" s="50">
        <f t="shared" si="145"/>
        <v>0</v>
      </c>
      <c r="AU175" s="62"/>
      <c r="AV175" s="49">
        <f t="shared" si="146"/>
        <v>0</v>
      </c>
      <c r="AW175" s="50">
        <f t="shared" si="147"/>
        <v>0</v>
      </c>
      <c r="AX175" s="184"/>
      <c r="AY175" s="49">
        <f t="shared" si="148"/>
        <v>0</v>
      </c>
      <c r="AZ175" s="50">
        <f t="shared" si="149"/>
        <v>0</v>
      </c>
      <c r="BA175" s="184"/>
      <c r="BB175" s="49">
        <f t="shared" si="138"/>
        <v>0</v>
      </c>
      <c r="BC175" s="50">
        <f t="shared" si="139"/>
        <v>0</v>
      </c>
      <c r="BD175" s="51">
        <f t="shared" si="140"/>
        <v>0</v>
      </c>
    </row>
    <row r="176" spans="1:56" hidden="1">
      <c r="A176" s="32"/>
      <c r="B176" s="61"/>
      <c r="C176" s="33"/>
      <c r="D176" s="34"/>
      <c r="E176" s="35"/>
      <c r="F176" s="36"/>
      <c r="G176" s="72"/>
      <c r="H176" s="71"/>
      <c r="I176" s="73">
        <f>IF(H176=Tablas!$B$5,Tablas!$C$5,VLOOKUP(H176,Tablas!$B$5:$D$40,2,FALSE))</f>
        <v>1</v>
      </c>
      <c r="J176" s="70">
        <f>IF(I176=0,"",VLOOKUP(I176,Tablas!$C$5:$D$40,2,FALSE))</f>
        <v>0</v>
      </c>
      <c r="K176" s="37" t="str">
        <f t="shared" si="99"/>
        <v>0</v>
      </c>
      <c r="L176" s="38">
        <f t="shared" si="118"/>
        <v>0</v>
      </c>
      <c r="M176" s="38">
        <f t="shared" si="119"/>
        <v>0</v>
      </c>
      <c r="N176" s="38">
        <f t="shared" si="120"/>
        <v>0</v>
      </c>
      <c r="O176" s="38">
        <f t="shared" si="121"/>
        <v>0</v>
      </c>
      <c r="P176" s="38">
        <f t="shared" si="122"/>
        <v>0</v>
      </c>
      <c r="Q176" s="39">
        <v>1</v>
      </c>
      <c r="R176" s="40">
        <f t="shared" si="164"/>
        <v>0</v>
      </c>
      <c r="S176" s="39">
        <v>1</v>
      </c>
      <c r="T176" s="41">
        <f t="shared" si="165"/>
        <v>0</v>
      </c>
      <c r="U176" s="42">
        <f t="shared" si="136"/>
        <v>0</v>
      </c>
      <c r="V176" s="43">
        <f t="shared" si="137"/>
        <v>0</v>
      </c>
      <c r="W176" s="190">
        <f t="shared" si="166"/>
        <v>10.361842105263158</v>
      </c>
      <c r="X176" s="44">
        <f t="shared" si="102"/>
        <v>0</v>
      </c>
      <c r="Y176" s="45">
        <f t="shared" si="167"/>
        <v>0</v>
      </c>
      <c r="Z176" s="46" t="s">
        <v>0</v>
      </c>
      <c r="AA176" s="39">
        <v>1</v>
      </c>
      <c r="AB176" s="47">
        <f t="shared" si="168"/>
        <v>0</v>
      </c>
      <c r="AC176" s="39">
        <v>1</v>
      </c>
      <c r="AD176" s="47">
        <f t="shared" si="169"/>
        <v>0</v>
      </c>
      <c r="AE176" s="39">
        <v>1</v>
      </c>
      <c r="AF176" s="47">
        <f t="shared" si="170"/>
        <v>0</v>
      </c>
      <c r="AG176" s="184"/>
      <c r="AH176" s="192"/>
      <c r="AI176" s="49">
        <f t="shared" si="141"/>
        <v>0</v>
      </c>
      <c r="AJ176" s="50">
        <f t="shared" si="124"/>
        <v>0</v>
      </c>
      <c r="AK176" s="184"/>
      <c r="AL176" s="191">
        <f t="shared" si="125"/>
        <v>4</v>
      </c>
      <c r="AM176" s="49">
        <f t="shared" si="126"/>
        <v>0</v>
      </c>
      <c r="AN176" s="50">
        <f t="shared" si="127"/>
        <v>0</v>
      </c>
      <c r="AO176" s="184"/>
      <c r="AP176" s="49">
        <f t="shared" si="142"/>
        <v>0</v>
      </c>
      <c r="AQ176" s="50">
        <f t="shared" si="143"/>
        <v>0</v>
      </c>
      <c r="AR176" s="184"/>
      <c r="AS176" s="49">
        <f t="shared" si="144"/>
        <v>0</v>
      </c>
      <c r="AT176" s="50">
        <f t="shared" si="145"/>
        <v>0</v>
      </c>
      <c r="AU176" s="62"/>
      <c r="AV176" s="49">
        <f t="shared" si="146"/>
        <v>0</v>
      </c>
      <c r="AW176" s="50">
        <f t="shared" si="147"/>
        <v>0</v>
      </c>
      <c r="AX176" s="184"/>
      <c r="AY176" s="49">
        <f t="shared" si="148"/>
        <v>0</v>
      </c>
      <c r="AZ176" s="50">
        <f t="shared" si="149"/>
        <v>0</v>
      </c>
      <c r="BA176" s="184"/>
      <c r="BB176" s="49">
        <f t="shared" si="138"/>
        <v>0</v>
      </c>
      <c r="BC176" s="50">
        <f t="shared" si="139"/>
        <v>0</v>
      </c>
      <c r="BD176" s="51">
        <f t="shared" si="140"/>
        <v>0</v>
      </c>
    </row>
    <row r="177" spans="1:56" hidden="1">
      <c r="A177" s="32"/>
      <c r="B177" s="61"/>
      <c r="C177" s="33"/>
      <c r="D177" s="34"/>
      <c r="E177" s="35"/>
      <c r="F177" s="36"/>
      <c r="G177" s="72"/>
      <c r="H177" s="71"/>
      <c r="I177" s="73">
        <f>IF(H177=Tablas!$B$5,Tablas!$C$5,VLOOKUP(H177,Tablas!$B$5:$D$40,2,FALSE))</f>
        <v>1</v>
      </c>
      <c r="J177" s="70">
        <f>IF(I177=0,"",VLOOKUP(I177,Tablas!$C$5:$D$40,2,FALSE))</f>
        <v>0</v>
      </c>
      <c r="K177" s="37" t="str">
        <f t="shared" si="99"/>
        <v>0</v>
      </c>
      <c r="L177" s="38">
        <f t="shared" si="118"/>
        <v>0</v>
      </c>
      <c r="M177" s="38">
        <f t="shared" si="119"/>
        <v>0</v>
      </c>
      <c r="N177" s="38">
        <f t="shared" si="120"/>
        <v>0</v>
      </c>
      <c r="O177" s="38">
        <f t="shared" si="121"/>
        <v>0</v>
      </c>
      <c r="P177" s="38">
        <f t="shared" si="122"/>
        <v>0</v>
      </c>
      <c r="Q177" s="39">
        <v>1</v>
      </c>
      <c r="R177" s="40">
        <f t="shared" si="164"/>
        <v>0</v>
      </c>
      <c r="S177" s="39">
        <v>1</v>
      </c>
      <c r="T177" s="41">
        <f t="shared" si="165"/>
        <v>0</v>
      </c>
      <c r="U177" s="42">
        <f t="shared" si="136"/>
        <v>0</v>
      </c>
      <c r="V177" s="43">
        <f t="shared" si="137"/>
        <v>0</v>
      </c>
      <c r="W177" s="190">
        <f t="shared" si="166"/>
        <v>10.361842105263158</v>
      </c>
      <c r="X177" s="44">
        <f t="shared" si="102"/>
        <v>0</v>
      </c>
      <c r="Y177" s="45">
        <f t="shared" si="167"/>
        <v>0</v>
      </c>
      <c r="Z177" s="46" t="s">
        <v>0</v>
      </c>
      <c r="AA177" s="39">
        <v>1</v>
      </c>
      <c r="AB177" s="47">
        <f t="shared" si="168"/>
        <v>0</v>
      </c>
      <c r="AC177" s="39">
        <v>1</v>
      </c>
      <c r="AD177" s="47">
        <f t="shared" si="169"/>
        <v>0</v>
      </c>
      <c r="AE177" s="39">
        <v>1</v>
      </c>
      <c r="AF177" s="47">
        <f t="shared" si="170"/>
        <v>0</v>
      </c>
      <c r="AG177" s="184"/>
      <c r="AH177" s="192"/>
      <c r="AI177" s="49">
        <f t="shared" si="141"/>
        <v>0</v>
      </c>
      <c r="AJ177" s="50">
        <f t="shared" si="124"/>
        <v>0</v>
      </c>
      <c r="AK177" s="184"/>
      <c r="AL177" s="191">
        <f t="shared" si="125"/>
        <v>4</v>
      </c>
      <c r="AM177" s="49">
        <f t="shared" si="126"/>
        <v>0</v>
      </c>
      <c r="AN177" s="50">
        <f t="shared" si="127"/>
        <v>0</v>
      </c>
      <c r="AO177" s="184"/>
      <c r="AP177" s="49">
        <f t="shared" si="142"/>
        <v>0</v>
      </c>
      <c r="AQ177" s="50">
        <f t="shared" si="143"/>
        <v>0</v>
      </c>
      <c r="AR177" s="184"/>
      <c r="AS177" s="49">
        <f t="shared" si="144"/>
        <v>0</v>
      </c>
      <c r="AT177" s="50">
        <f t="shared" si="145"/>
        <v>0</v>
      </c>
      <c r="AU177" s="62"/>
      <c r="AV177" s="49">
        <f t="shared" si="146"/>
        <v>0</v>
      </c>
      <c r="AW177" s="50">
        <f t="shared" si="147"/>
        <v>0</v>
      </c>
      <c r="AX177" s="184"/>
      <c r="AY177" s="49">
        <f t="shared" si="148"/>
        <v>0</v>
      </c>
      <c r="AZ177" s="50">
        <f t="shared" si="149"/>
        <v>0</v>
      </c>
      <c r="BA177" s="184"/>
      <c r="BB177" s="49">
        <f t="shared" si="138"/>
        <v>0</v>
      </c>
      <c r="BC177" s="50">
        <f t="shared" si="139"/>
        <v>0</v>
      </c>
      <c r="BD177" s="51">
        <f t="shared" si="140"/>
        <v>0</v>
      </c>
    </row>
    <row r="178" spans="1:56" hidden="1">
      <c r="A178" s="32"/>
      <c r="B178" s="61"/>
      <c r="C178" s="33"/>
      <c r="D178" s="34"/>
      <c r="E178" s="35"/>
      <c r="F178" s="36"/>
      <c r="G178" s="72"/>
      <c r="H178" s="71"/>
      <c r="I178" s="73">
        <f>IF(H178=Tablas!$B$5,Tablas!$C$5,VLOOKUP(H178,Tablas!$B$5:$D$40,2,FALSE))</f>
        <v>1</v>
      </c>
      <c r="J178" s="70">
        <f>IF(I178=0,"",VLOOKUP(I178,Tablas!$C$5:$D$40,2,FALSE))</f>
        <v>0</v>
      </c>
      <c r="K178" s="37" t="str">
        <f t="shared" si="99"/>
        <v>0</v>
      </c>
      <c r="L178" s="38">
        <f t="shared" si="118"/>
        <v>0</v>
      </c>
      <c r="M178" s="38">
        <f t="shared" si="119"/>
        <v>0</v>
      </c>
      <c r="N178" s="38">
        <f t="shared" si="120"/>
        <v>0</v>
      </c>
      <c r="O178" s="38">
        <f t="shared" si="121"/>
        <v>0</v>
      </c>
      <c r="P178" s="38">
        <f t="shared" si="122"/>
        <v>0</v>
      </c>
      <c r="Q178" s="39">
        <v>1</v>
      </c>
      <c r="R178" s="40">
        <f t="shared" si="164"/>
        <v>0</v>
      </c>
      <c r="S178" s="39">
        <v>1</v>
      </c>
      <c r="T178" s="41">
        <f t="shared" si="165"/>
        <v>0</v>
      </c>
      <c r="U178" s="42">
        <f t="shared" si="136"/>
        <v>0</v>
      </c>
      <c r="V178" s="43">
        <f t="shared" si="137"/>
        <v>0</v>
      </c>
      <c r="W178" s="190">
        <v>1.2821917808219176</v>
      </c>
      <c r="X178" s="44">
        <f t="shared" si="102"/>
        <v>0</v>
      </c>
      <c r="Y178" s="45">
        <f t="shared" si="167"/>
        <v>0</v>
      </c>
      <c r="Z178" s="46" t="s">
        <v>0</v>
      </c>
      <c r="AA178" s="39">
        <v>1</v>
      </c>
      <c r="AB178" s="47">
        <f t="shared" si="168"/>
        <v>0</v>
      </c>
      <c r="AC178" s="39">
        <v>1</v>
      </c>
      <c r="AD178" s="47">
        <f t="shared" si="169"/>
        <v>0</v>
      </c>
      <c r="AE178" s="39">
        <v>1</v>
      </c>
      <c r="AF178" s="47">
        <f t="shared" si="170"/>
        <v>0</v>
      </c>
      <c r="AG178" s="184"/>
      <c r="AH178" s="192"/>
      <c r="AI178" s="49">
        <f t="shared" si="141"/>
        <v>0</v>
      </c>
      <c r="AJ178" s="50">
        <f t="shared" si="124"/>
        <v>0</v>
      </c>
      <c r="AK178" s="184"/>
      <c r="AL178" s="191">
        <f t="shared" si="125"/>
        <v>4</v>
      </c>
      <c r="AM178" s="49">
        <f t="shared" si="126"/>
        <v>0</v>
      </c>
      <c r="AN178" s="50">
        <f t="shared" si="127"/>
        <v>0</v>
      </c>
      <c r="AO178" s="184"/>
      <c r="AP178" s="49">
        <f t="shared" si="142"/>
        <v>0</v>
      </c>
      <c r="AQ178" s="50">
        <f t="shared" si="143"/>
        <v>0</v>
      </c>
      <c r="AR178" s="184"/>
      <c r="AS178" s="49">
        <f t="shared" si="144"/>
        <v>0</v>
      </c>
      <c r="AT178" s="50">
        <f t="shared" si="145"/>
        <v>0</v>
      </c>
      <c r="AU178" s="62"/>
      <c r="AV178" s="49">
        <f t="shared" si="146"/>
        <v>0</v>
      </c>
      <c r="AW178" s="50">
        <f t="shared" si="147"/>
        <v>0</v>
      </c>
      <c r="AX178" s="184"/>
      <c r="AY178" s="49">
        <f t="shared" si="148"/>
        <v>0</v>
      </c>
      <c r="AZ178" s="50">
        <f t="shared" si="149"/>
        <v>0</v>
      </c>
      <c r="BA178" s="184"/>
      <c r="BB178" s="49">
        <f t="shared" si="138"/>
        <v>0</v>
      </c>
      <c r="BC178" s="50">
        <f t="shared" si="139"/>
        <v>0</v>
      </c>
      <c r="BD178" s="51">
        <f t="shared" si="140"/>
        <v>0</v>
      </c>
    </row>
    <row r="179" spans="1:56" hidden="1">
      <c r="A179" s="32"/>
      <c r="B179" s="61"/>
      <c r="C179" s="33"/>
      <c r="D179" s="34"/>
      <c r="E179" s="35"/>
      <c r="F179" s="36"/>
      <c r="G179" s="185"/>
      <c r="H179" s="71"/>
      <c r="I179" s="73">
        <f>IF(H179=Tablas!$B$5,Tablas!$C$5,VLOOKUP(H179,Tablas!$B$5:$D$40,2,FALSE))</f>
        <v>1</v>
      </c>
      <c r="J179" s="70">
        <f>IF(I179=0,"",VLOOKUP(I179,Tablas!$C$5:$D$40,2,FALSE))</f>
        <v>0</v>
      </c>
      <c r="K179" s="37" t="str">
        <f t="shared" si="99"/>
        <v>0</v>
      </c>
      <c r="L179" s="38">
        <f t="shared" si="118"/>
        <v>0</v>
      </c>
      <c r="M179" s="38">
        <f t="shared" si="119"/>
        <v>0</v>
      </c>
      <c r="N179" s="38">
        <f t="shared" si="120"/>
        <v>0</v>
      </c>
      <c r="O179" s="38">
        <f t="shared" si="121"/>
        <v>0</v>
      </c>
      <c r="P179" s="38">
        <f t="shared" si="122"/>
        <v>0</v>
      </c>
      <c r="Q179" s="39">
        <v>1</v>
      </c>
      <c r="R179" s="40">
        <f t="shared" si="164"/>
        <v>0</v>
      </c>
      <c r="S179" s="39">
        <v>1</v>
      </c>
      <c r="T179" s="41">
        <f t="shared" si="165"/>
        <v>0</v>
      </c>
      <c r="U179" s="42">
        <f t="shared" si="136"/>
        <v>0</v>
      </c>
      <c r="V179" s="43">
        <f t="shared" si="137"/>
        <v>0</v>
      </c>
      <c r="W179" s="190">
        <v>10</v>
      </c>
      <c r="X179" s="44">
        <f t="shared" si="102"/>
        <v>0</v>
      </c>
      <c r="Y179" s="45">
        <f t="shared" si="167"/>
        <v>0</v>
      </c>
      <c r="Z179" s="46" t="s">
        <v>0</v>
      </c>
      <c r="AA179" s="39">
        <v>1</v>
      </c>
      <c r="AB179" s="47">
        <f t="shared" si="168"/>
        <v>0</v>
      </c>
      <c r="AC179" s="39">
        <v>1</v>
      </c>
      <c r="AD179" s="47">
        <f t="shared" si="169"/>
        <v>0</v>
      </c>
      <c r="AE179" s="39">
        <v>1</v>
      </c>
      <c r="AF179" s="47">
        <f t="shared" si="170"/>
        <v>0</v>
      </c>
      <c r="AG179" s="184"/>
      <c r="AH179" s="192"/>
      <c r="AI179" s="49">
        <f t="shared" si="141"/>
        <v>0</v>
      </c>
      <c r="AJ179" s="50">
        <f t="shared" si="124"/>
        <v>0</v>
      </c>
      <c r="AK179" s="184"/>
      <c r="AL179" s="191">
        <f t="shared" si="125"/>
        <v>4</v>
      </c>
      <c r="AM179" s="49">
        <f t="shared" si="126"/>
        <v>0</v>
      </c>
      <c r="AN179" s="50">
        <f t="shared" si="127"/>
        <v>0</v>
      </c>
      <c r="AO179" s="184"/>
      <c r="AP179" s="49">
        <f t="shared" si="142"/>
        <v>0</v>
      </c>
      <c r="AQ179" s="50">
        <f t="shared" si="143"/>
        <v>0</v>
      </c>
      <c r="AR179" s="184"/>
      <c r="AS179" s="49">
        <f t="shared" si="144"/>
        <v>0</v>
      </c>
      <c r="AT179" s="50">
        <f t="shared" si="145"/>
        <v>0</v>
      </c>
      <c r="AU179" s="62"/>
      <c r="AV179" s="49">
        <f t="shared" si="146"/>
        <v>0</v>
      </c>
      <c r="AW179" s="50">
        <f t="shared" si="147"/>
        <v>0</v>
      </c>
      <c r="AX179" s="184"/>
      <c r="AY179" s="49">
        <f t="shared" si="148"/>
        <v>0</v>
      </c>
      <c r="AZ179" s="50">
        <f t="shared" si="149"/>
        <v>0</v>
      </c>
      <c r="BA179" s="184"/>
      <c r="BB179" s="49">
        <f t="shared" si="138"/>
        <v>0</v>
      </c>
      <c r="BC179" s="50">
        <f t="shared" si="139"/>
        <v>0</v>
      </c>
      <c r="BD179" s="51">
        <f t="shared" si="140"/>
        <v>0</v>
      </c>
    </row>
    <row r="180" spans="1:56" ht="15.75" thickBot="1">
      <c r="A180" s="3"/>
      <c r="B180" s="6"/>
      <c r="C180" s="6"/>
      <c r="D180" s="6"/>
      <c r="E180" s="6"/>
      <c r="F180" s="247">
        <f>SUM(F8:F179)</f>
        <v>12113</v>
      </c>
      <c r="K180" s="278">
        <f t="shared" ref="K180:P180" si="171">SUM(K8:K179)</f>
        <v>0</v>
      </c>
      <c r="L180" s="278">
        <f t="shared" si="171"/>
        <v>0</v>
      </c>
      <c r="M180" s="278">
        <f t="shared" si="171"/>
        <v>0</v>
      </c>
      <c r="N180" s="278">
        <f t="shared" si="171"/>
        <v>0</v>
      </c>
      <c r="O180" s="278">
        <f t="shared" si="171"/>
        <v>0</v>
      </c>
      <c r="P180" s="278">
        <f t="shared" si="171"/>
        <v>0</v>
      </c>
      <c r="Q180" s="52"/>
      <c r="R180" s="278">
        <f>SUM(R8:R179)</f>
        <v>0</v>
      </c>
      <c r="S180" s="52"/>
      <c r="T180" s="278">
        <f>SUM(T8:T179)</f>
        <v>0</v>
      </c>
      <c r="U180" s="278">
        <f>SUM(U8:U179)</f>
        <v>0</v>
      </c>
      <c r="V180" s="278">
        <f>SUM(V8:V179)</f>
        <v>0</v>
      </c>
      <c r="W180" s="52"/>
      <c r="X180" s="278">
        <f>SUBTOTAL(9,X8:X179)</f>
        <v>0</v>
      </c>
      <c r="Y180" s="53"/>
      <c r="Z180" s="53"/>
      <c r="AA180" s="53"/>
      <c r="AB180" s="278">
        <f>SUM(AB8:AB179)</f>
        <v>0</v>
      </c>
      <c r="AC180" s="52"/>
      <c r="AD180" s="278">
        <f>SUM(AD8:AD179)</f>
        <v>0</v>
      </c>
      <c r="AE180" s="52"/>
      <c r="AF180" s="278">
        <f t="shared" ref="AF180" si="172">SUM(AF8:AF179)</f>
        <v>0</v>
      </c>
      <c r="AG180" s="247">
        <f>SUM(AG8:AG179)</f>
        <v>0</v>
      </c>
      <c r="AH180" s="54"/>
      <c r="AI180" s="54"/>
      <c r="AJ180" s="55">
        <f>SUM(AJ8:AJ179)</f>
        <v>0</v>
      </c>
      <c r="AK180" s="247">
        <f>SUM(AK8:AK179)</f>
        <v>400</v>
      </c>
      <c r="AL180" s="54"/>
      <c r="AM180" s="54"/>
      <c r="AN180" s="55">
        <f>SUM(AN8:AN179)</f>
        <v>0</v>
      </c>
      <c r="AO180" s="247">
        <f>SUM(AO8:AO179)</f>
        <v>3495</v>
      </c>
      <c r="AP180" s="54"/>
      <c r="AQ180" s="55">
        <f>SUM(AQ8:AQ179)</f>
        <v>0</v>
      </c>
      <c r="AR180" s="247">
        <f>SUM(AR8:AR179)</f>
        <v>46</v>
      </c>
      <c r="AS180" s="54"/>
      <c r="AT180" s="55">
        <f>SUM(AT8:AT179)</f>
        <v>0</v>
      </c>
      <c r="AU180" s="247">
        <f>SUM(AU8:AU179)</f>
        <v>2200</v>
      </c>
      <c r="AV180" s="54"/>
      <c r="AW180" s="55">
        <f>SUM(AW8:AW179)</f>
        <v>0</v>
      </c>
      <c r="AX180" s="247">
        <f>SUM(AX8:AX179)</f>
        <v>3495</v>
      </c>
      <c r="AY180" s="54"/>
      <c r="AZ180" s="55">
        <f>SUM(AZ8:AZ179)</f>
        <v>0</v>
      </c>
      <c r="BA180" s="247">
        <f>SUM(BA8:BA179)</f>
        <v>0</v>
      </c>
      <c r="BB180" s="54"/>
      <c r="BC180" s="55">
        <f>SUM(BC8:BC179)</f>
        <v>0</v>
      </c>
      <c r="BD180" s="52">
        <f>SUM(BD8:BD179)</f>
        <v>0</v>
      </c>
    </row>
    <row r="181" spans="1:56" ht="15.75" hidden="1" thickBot="1">
      <c r="AB181" s="325">
        <f>SUM(AB180:AF180)</f>
        <v>0</v>
      </c>
      <c r="AC181" s="326"/>
      <c r="AD181" s="326"/>
      <c r="AE181" s="326"/>
      <c r="AF181" s="327"/>
      <c r="AG181" s="319">
        <f>+AJ180/4.345</f>
        <v>0</v>
      </c>
      <c r="AH181" s="319"/>
      <c r="AI181" s="319"/>
      <c r="AJ181" s="319"/>
      <c r="AK181" s="319">
        <f>+AN180/4.345</f>
        <v>0</v>
      </c>
      <c r="AL181" s="319"/>
      <c r="AM181" s="319"/>
      <c r="AN181" s="319"/>
      <c r="AO181" s="319">
        <f>+AQ180/4.345</f>
        <v>0</v>
      </c>
      <c r="AP181" s="319"/>
      <c r="AQ181" s="319"/>
      <c r="AR181" s="319">
        <f>+AT180/4.345</f>
        <v>0</v>
      </c>
      <c r="AS181" s="319"/>
      <c r="AT181" s="319"/>
      <c r="AU181" s="319">
        <f>+AW180/4.345</f>
        <v>0</v>
      </c>
      <c r="AV181" s="319"/>
      <c r="AW181" s="319"/>
      <c r="AX181" s="319">
        <f>+AZ180/4.345</f>
        <v>0</v>
      </c>
      <c r="AY181" s="319"/>
      <c r="AZ181" s="319"/>
      <c r="BA181" s="319">
        <f>+BC180/4.345</f>
        <v>0</v>
      </c>
      <c r="BB181" s="319"/>
      <c r="BC181" s="319"/>
      <c r="BD181" s="320" t="s">
        <v>4</v>
      </c>
    </row>
    <row r="182" spans="1:56" ht="16.5" hidden="1" thickTop="1" thickBot="1">
      <c r="AG182" s="322" t="s">
        <v>3</v>
      </c>
      <c r="AH182" s="322"/>
      <c r="AI182" s="322"/>
      <c r="AJ182" s="322"/>
      <c r="AK182" s="322"/>
      <c r="AL182" s="322"/>
      <c r="AM182" s="322"/>
      <c r="AN182" s="322"/>
      <c r="AO182" s="322"/>
      <c r="AP182" s="322"/>
      <c r="AQ182" s="322"/>
      <c r="AR182" s="322"/>
      <c r="AS182" s="322"/>
      <c r="AT182" s="322"/>
      <c r="AU182" s="322"/>
      <c r="AV182" s="322"/>
      <c r="AW182" s="322"/>
      <c r="AX182" s="322"/>
      <c r="AY182" s="322"/>
      <c r="AZ182" s="322"/>
      <c r="BA182" s="322"/>
      <c r="BB182" s="322"/>
      <c r="BC182" s="323"/>
      <c r="BD182" s="321"/>
    </row>
    <row r="183" spans="1:56" hidden="1"/>
    <row r="184" spans="1:56" hidden="1">
      <c r="G184" s="56"/>
      <c r="H184" s="56"/>
      <c r="I184" s="56"/>
      <c r="J184" s="56"/>
    </row>
    <row r="185" spans="1:56" hidden="1"/>
    <row r="186" spans="1:56" hidden="1"/>
    <row r="187" spans="1:56" hidden="1">
      <c r="B187" s="2" t="s">
        <v>302</v>
      </c>
    </row>
    <row r="188" spans="1:56" hidden="1">
      <c r="B188" s="2" t="s">
        <v>303</v>
      </c>
    </row>
    <row r="189" spans="1:56" hidden="1">
      <c r="B189" s="2" t="s">
        <v>304</v>
      </c>
    </row>
  </sheetData>
  <sheetProtection algorithmName="SHA-512" hashValue="V3or3xld3Bkd1/TqWao1ia60bs1YPK+AXKmP8Gle+BUXJLBctrHUzpLrhjyDr8WLuMTiy/sDc59ddtiGpAbwSg==" saltValue="LcxT7lv4SOe6leuz/ScMJw==" spinCount="100000" sheet="1" selectLockedCells="1" autoFilter="0"/>
  <autoFilter ref="B7:BD189" xr:uid="{00000000-0009-0000-0000-000002000000}">
    <filterColumn colId="4">
      <customFilters>
        <customFilter operator="notEqual" val=" "/>
      </customFilters>
    </filterColumn>
  </autoFilter>
  <mergeCells count="49">
    <mergeCell ref="BD181:BD182"/>
    <mergeCell ref="AG182:BC182"/>
    <mergeCell ref="P1:AB1"/>
    <mergeCell ref="AB181:AF181"/>
    <mergeCell ref="AG181:AJ181"/>
    <mergeCell ref="AK181:AN181"/>
    <mergeCell ref="AO181:AQ181"/>
    <mergeCell ref="AR181:AT181"/>
    <mergeCell ref="AU181:AW181"/>
    <mergeCell ref="AR3:AT3"/>
    <mergeCell ref="BD4:BD5"/>
    <mergeCell ref="Y5:AF5"/>
    <mergeCell ref="AA6:AB6"/>
    <mergeCell ref="AV4:AV5"/>
    <mergeCell ref="AW4:AW5"/>
    <mergeCell ref="AU4:AU5"/>
    <mergeCell ref="AX181:AZ181"/>
    <mergeCell ref="BA181:BC181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U3:AW3"/>
    <mergeCell ref="AX3:AZ3"/>
    <mergeCell ref="Y4:AF4"/>
    <mergeCell ref="AL4:AL5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O3:AQ3"/>
    <mergeCell ref="B1:C1"/>
    <mergeCell ref="B3:D3"/>
    <mergeCell ref="AG3:AJ3"/>
    <mergeCell ref="AK3:AN3"/>
    <mergeCell ref="AC6:AD6"/>
    <mergeCell ref="AE6:AF6"/>
  </mergeCells>
  <phoneticPr fontId="5" type="noConversion"/>
  <hyperlinks>
    <hyperlink ref="B1:C1" location="Inici!A1" display="Inici" xr:uid="{00000000-0004-0000-0200-000000000000}"/>
  </hyperlinks>
  <printOptions horizontalCentered="1"/>
  <pageMargins left="0.19" right="0.19" top="0.74803149606299213" bottom="0.74803149606299213" header="0.31496062992125984" footer="0.31496062992125984"/>
  <pageSetup paperSize="9" scale="32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A71174-6446-46D4-8754-09BDBB579453}">
          <x14:formula1>
            <xm:f>Tablas!$B$5:$B$40</xm:f>
          </x14:formula1>
          <xm:sqref>H8:H179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3" filterMode="1">
    <pageSetUpPr fitToPage="1"/>
  </sheetPr>
  <dimension ref="A1:BD113"/>
  <sheetViews>
    <sheetView zoomScaleNormal="100" workbookViewId="0">
      <pane xSplit="6" ySplit="7" topLeftCell="G8" activePane="bottomRight" state="frozen"/>
      <selection activeCell="H130" sqref="H130"/>
      <selection pane="topRight" activeCell="H130" sqref="H130"/>
      <selection pane="bottomLeft" activeCell="H130" sqref="H130"/>
      <selection pane="bottomRight" activeCell="G19" sqref="G8:G19"/>
    </sheetView>
  </sheetViews>
  <sheetFormatPr baseColWidth="10" defaultColWidth="11.42578125" defaultRowHeight="15"/>
  <cols>
    <col min="1" max="1" width="2.85546875" style="2" customWidth="1"/>
    <col min="2" max="2" width="22.28515625" style="2" bestFit="1" customWidth="1"/>
    <col min="3" max="3" width="11.570312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10" style="2" customWidth="1"/>
    <col min="8" max="8" width="14.8554687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7" style="2" customWidth="1"/>
    <col min="35" max="35" width="6.1406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8.42578125" style="2" bestFit="1" customWidth="1"/>
    <col min="42" max="42" width="6" style="2" bestFit="1" customWidth="1"/>
    <col min="43" max="43" width="9.5703125" style="2" bestFit="1" customWidth="1"/>
    <col min="44" max="44" width="7.140625" style="2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+'1'!E1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Estudio'!D5</f>
        <v>Polilleuger Alberich i Casas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+'1'!B3:D3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36" t="str">
        <f>'1'!AK3</f>
        <v>Vidres perimetre</v>
      </c>
      <c r="AL3" s="337"/>
      <c r="AM3" s="337"/>
      <c r="AN3" s="33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+'1'!BA3:BC3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F4" s="13"/>
      <c r="G4" s="17"/>
      <c r="H4" s="17"/>
      <c r="I4" s="17"/>
      <c r="J4" s="17"/>
      <c r="K4" s="20" t="s">
        <v>1</v>
      </c>
      <c r="L4" s="21">
        <f t="shared" ref="L4:V4" si="0">+L108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159">
        <f>+Dades!G6</f>
        <v>10.5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39"/>
      <c r="AL4" s="339"/>
      <c r="AM4" s="341">
        <f>'1'!AM4</f>
        <v>4</v>
      </c>
      <c r="AN4" s="343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BD108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40"/>
      <c r="AL5" s="340"/>
      <c r="AM5" s="342"/>
      <c r="AN5" s="344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1" t="s">
        <v>22</v>
      </c>
      <c r="C6" s="141" t="s">
        <v>8</v>
      </c>
      <c r="D6" s="141" t="s">
        <v>5</v>
      </c>
      <c r="E6" s="141" t="s">
        <v>23</v>
      </c>
      <c r="F6" s="141" t="s">
        <v>9</v>
      </c>
      <c r="G6" s="141" t="s">
        <v>24</v>
      </c>
      <c r="H6" s="141" t="s">
        <v>25</v>
      </c>
      <c r="I6" s="140"/>
      <c r="J6" s="140"/>
      <c r="K6" s="141" t="s">
        <v>26</v>
      </c>
      <c r="L6" s="141" t="s">
        <v>27</v>
      </c>
      <c r="M6" s="141" t="s">
        <v>28</v>
      </c>
      <c r="N6" s="141" t="s">
        <v>29</v>
      </c>
      <c r="O6" s="141" t="s">
        <v>30</v>
      </c>
      <c r="P6" s="141" t="s">
        <v>31</v>
      </c>
      <c r="Q6" s="141"/>
      <c r="R6" s="141" t="s">
        <v>37</v>
      </c>
      <c r="S6" s="141"/>
      <c r="T6" s="141" t="s">
        <v>38</v>
      </c>
      <c r="U6" s="141" t="s">
        <v>32</v>
      </c>
      <c r="V6" s="141" t="s">
        <v>33</v>
      </c>
      <c r="W6" s="141" t="s">
        <v>52</v>
      </c>
      <c r="X6" s="141" t="s">
        <v>34</v>
      </c>
      <c r="Y6" s="141" t="s">
        <v>10</v>
      </c>
      <c r="Z6" s="141" t="s">
        <v>35</v>
      </c>
      <c r="AA6" s="334" t="s">
        <v>36</v>
      </c>
      <c r="AB6" s="335"/>
      <c r="AC6" s="309" t="s">
        <v>39</v>
      </c>
      <c r="AD6" s="310"/>
      <c r="AE6" s="309" t="s">
        <v>40</v>
      </c>
      <c r="AF6" s="311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41"/>
      <c r="C7" s="141"/>
      <c r="D7" s="141"/>
      <c r="E7" s="141"/>
      <c r="F7" s="141"/>
      <c r="G7" s="141"/>
      <c r="H7" s="141"/>
      <c r="I7" s="117"/>
      <c r="J7" s="117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0"/>
      <c r="X7" s="141"/>
      <c r="Y7" s="141"/>
      <c r="Z7" s="141"/>
      <c r="AA7" s="141"/>
      <c r="AB7" s="141"/>
      <c r="AC7" s="141"/>
      <c r="AD7" s="141"/>
      <c r="AE7" s="141"/>
      <c r="AF7" s="141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 ht="13.9" customHeight="1">
      <c r="A8" s="32"/>
      <c r="B8" s="289" t="str">
        <f>+P1</f>
        <v>Polilleuger Alberich i Casas</v>
      </c>
      <c r="C8" s="286" t="s">
        <v>305</v>
      </c>
      <c r="D8" s="34" t="s">
        <v>306</v>
      </c>
      <c r="E8" s="288" t="s">
        <v>126</v>
      </c>
      <c r="F8" s="36">
        <v>68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" si="1">IF(G8=0,"0",F8/G8)</f>
        <v>0</v>
      </c>
      <c r="L8" s="38">
        <f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M8" s="38">
        <f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N8" s="38">
        <f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O8" s="38">
        <f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P8" s="38">
        <f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Q8" s="39">
        <v>1</v>
      </c>
      <c r="R8" s="40">
        <f t="shared" ref="R8:R40" si="2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40" si="3">(IF($Y8=7,$K8,)+IF($Y8=21,$K8*3,)+IF($Y8=42,$K8*6,0)+IF($Y8=28,$K8*4,0)+IF($Y8=14,$K8*2,))*S8</f>
        <v>0</v>
      </c>
      <c r="U8" s="42">
        <f t="shared" ref="U8:U40" si="4">SUM(+L8+M8+N8+O8+P8+R8+T8)</f>
        <v>0</v>
      </c>
      <c r="V8" s="43">
        <f t="shared" ref="V8:V40" si="5">+U8*4.345</f>
        <v>0</v>
      </c>
      <c r="W8" s="190">
        <f t="shared" ref="W8:W39" si="6">$X$4</f>
        <v>10.5</v>
      </c>
      <c r="X8" s="44">
        <f>IF(V8="","",W8*V8)</f>
        <v>0</v>
      </c>
      <c r="Y8" s="45">
        <f t="shared" ref="Y8:Y40" si="7">ROUND(J8/4.3452380952381,1)</f>
        <v>7</v>
      </c>
      <c r="Z8" s="46" t="s">
        <v>0</v>
      </c>
      <c r="AA8" s="39">
        <v>1</v>
      </c>
      <c r="AB8" s="47">
        <f t="shared" ref="AB8:AB40" si="8">+IF($Z8="M",$U8,IF($Z8="MT",$U8/2,IF(Z8="MN",$U8/2,IF($Z8="MTN",$U8/3,0))))*AA8</f>
        <v>0</v>
      </c>
      <c r="AC8" s="39">
        <v>1</v>
      </c>
      <c r="AD8" s="47">
        <f t="shared" ref="AD8:AD40" si="9">+IF($Z8="T",$U8,IF($Z8="MT",$U8/2,IF($Z8="TN",$U8/2,IF($Z8="MTN",$U8/3,0))))*AC8</f>
        <v>0</v>
      </c>
      <c r="AE8" s="39">
        <v>1</v>
      </c>
      <c r="AF8" s="47">
        <f t="shared" ref="AF8:AF40" si="10">+IF($Z8="N",$U8,IF($Z8="MN",$U8/2,IF($Z8="TN",$U8/2,IF($Z8="MTN",$U8/3,0))))*AE8</f>
        <v>0</v>
      </c>
      <c r="AG8" s="184"/>
      <c r="AH8" s="191">
        <f t="shared" ref="AH8:AH39" si="11">+$AI$4</f>
        <v>12</v>
      </c>
      <c r="AI8" s="49">
        <f t="shared" ref="AI8:AI40" si="12">IF(AJ$4=0,0,(AG8/AJ$4))</f>
        <v>0</v>
      </c>
      <c r="AJ8" s="50">
        <f t="shared" ref="AJ8:AJ40" si="13">IF(AJ$4=0,0,(AI8*AI$4/12))</f>
        <v>0</v>
      </c>
      <c r="AK8" s="184"/>
      <c r="AL8" s="191">
        <f t="shared" ref="AL8:AL39" si="14">+$AM$4</f>
        <v>4</v>
      </c>
      <c r="AM8" s="49">
        <f t="shared" ref="AM8:AM40" si="15">IF(AN$4=0,0,(AK8/AN$4))</f>
        <v>0</v>
      </c>
      <c r="AN8" s="50">
        <f t="shared" ref="AN8:AN40" si="16">IF(AN$4=0,0,(AM8*AM$4/12))</f>
        <v>0</v>
      </c>
      <c r="AO8" s="62">
        <v>68</v>
      </c>
      <c r="AP8" s="49">
        <f t="shared" ref="AP8:AP40" si="17">IF(AQ$4=0,0,(AO8/AQ$4))</f>
        <v>0</v>
      </c>
      <c r="AQ8" s="50">
        <f t="shared" ref="AQ8:AQ40" si="18">IF(AQ$4=0,0,(AP8*AP$4/12))</f>
        <v>0</v>
      </c>
      <c r="AR8" s="184"/>
      <c r="AS8" s="49">
        <f t="shared" ref="AS8:AS40" si="19">IF(AT$4=0,0,(AR8/AT$4))</f>
        <v>0</v>
      </c>
      <c r="AT8" s="50">
        <f t="shared" ref="AT8:AT40" si="20">IF(AT$4=0,0,(AS8*AS$4/12))</f>
        <v>0</v>
      </c>
      <c r="AU8" s="62"/>
      <c r="AV8" s="49">
        <f t="shared" ref="AV8:AV40" si="21">IF(AW$4=0,0,(AU8/AW$4))</f>
        <v>0</v>
      </c>
      <c r="AW8" s="50">
        <f t="shared" ref="AW8:AW40" si="22">IF(AW$4=0,0,(AV8*AV$4/12))</f>
        <v>0</v>
      </c>
      <c r="AX8" s="62">
        <v>68</v>
      </c>
      <c r="AY8" s="49">
        <f t="shared" ref="AY8:AY40" si="23">IF(AZ$4=0,0,(AX8/AZ$4))</f>
        <v>0</v>
      </c>
      <c r="AZ8" s="50">
        <f t="shared" ref="AZ8:AZ40" si="24">IF(AZ$4=0,0,(AY8*AY$4/12))</f>
        <v>0</v>
      </c>
      <c r="BA8" s="184"/>
      <c r="BB8" s="49">
        <f t="shared" ref="BB8:BB40" si="25">IF(BC$4=0,0,(BA8/BC$4))</f>
        <v>0</v>
      </c>
      <c r="BC8" s="50">
        <f t="shared" ref="BC8:BC40" si="26">IF(BC$4=0,0,(BB8*BB$4/12))</f>
        <v>0</v>
      </c>
      <c r="BD8" s="51">
        <f t="shared" ref="BD8:BD40" si="27">+AJ8+AN8+AQ8+AT8+AW8+AZ8+BC8</f>
        <v>0</v>
      </c>
    </row>
    <row r="9" spans="1:56" ht="13.9" customHeight="1">
      <c r="A9" s="32"/>
      <c r="B9" s="289" t="str">
        <f>+B8</f>
        <v>Polilleuger Alberich i Casas</v>
      </c>
      <c r="C9" s="286" t="s">
        <v>305</v>
      </c>
      <c r="D9" s="34" t="s">
        <v>307</v>
      </c>
      <c r="E9" s="288" t="s">
        <v>126</v>
      </c>
      <c r="F9" s="36">
        <v>12</v>
      </c>
      <c r="G9" s="72"/>
      <c r="H9" s="71" t="s">
        <v>101</v>
      </c>
      <c r="I9" s="73">
        <f>IF(H9=Tablas!$B$5,Tablas!$C$5,VLOOKUP(H9,Tablas!$B$5:$D$40,2,FALSE))</f>
        <v>7</v>
      </c>
      <c r="J9" s="70">
        <f>IF(I9=0,"",VLOOKUP(I9,Tablas!$C$5:$D$40,2,FALSE))</f>
        <v>30.416666666666668</v>
      </c>
      <c r="K9" s="37" t="str">
        <f t="shared" ref="K9:K72" si="28">IF(G9=0,"0",F9/G9)</f>
        <v>0</v>
      </c>
      <c r="L9" s="38">
        <f t="shared" ref="L9:L72" si="29">IF($Y9=3,$K9,0)+IF($Y9=4,$K9,0)+IF($Y9=5,$K9,0)+IF($Y9=6,$K9,0)+IF($Y9=7,$K9,0)+IF($Y9=10,$K9*2,0)+IF($Y9=12,$K9*2,0)+IF($Y9=14,$K9*2,0)+IF($Y9=21,$K9*3,0)+IF($Y9&lt;=1,$K9*$J9/21.75,0)+IF($Y9=15,$K9*3,0)+IF($Y9=42,$K9*6,0)+IF($Y9=28,$K9*4,0)+IF($Y9=18,$K9*3,0)</f>
        <v>0</v>
      </c>
      <c r="M9" s="38">
        <f t="shared" ref="M9:M72" si="30">IF($Y9=2,$K9,0)+IF($Y9=4,$K9,0)+IF($Y9=5,$K9,0)+IF($Y9=6,$K9,0)+IF($Y9=7,$K9,0)+IF($Y9=10,$K9*2,0)+IF($Y9=12,$K9*2,0)+IF($Y9=14,$K9*2,0)+IF($Y9=15,$K9*3,0)+IF($Y9=21,$K9*3,0)+IF($Y9&lt;=1,$K9*$J9/21.75,0)+IF($Y9=42,$K9*6,0)+IF($Y9=28,$K9*4,0)+IF($Y9=18,$K9*3,0)</f>
        <v>0</v>
      </c>
      <c r="N9" s="38">
        <f t="shared" ref="N9:N72" si="31">IF($Y9=3,$K9,0)+IF($Y9=4,$K9,0)+IF($Y9=5,$K9,0)+IF($Y9=6,$K9,0)+IF($Y9=7,$K9,0)+IF($Y9=10,$K9*2,0)+IF($Y9=12,$K9*2,0)+IF($Y9=14,$K9*2,0)+IF($Y9=21,$K9*3,0)+IF($Y9&lt;=1,$K9*$J9/21.75,0)+IF($Y9=15,$K9*3,0)+IF($Y9=42,$K9*6,0)+IF($Y9=28,$K9*4,0)+IF($Y9=18,$K9*3,0)</f>
        <v>0</v>
      </c>
      <c r="O9" s="38">
        <f t="shared" ref="O9:O72" si="32">IF($Y9=2,$K9,0)+IF($Y9=4,$K9,0)+IF($Y9=5,$K9,0)+IF($Y9=6,$K9,0)+IF($Y9=7,$K9,0)+IF($Y9=10,$K9*2,0)+IF($Y9=12,$K9*2,0)+IF($Y9=14,$K9*2,0)+IF($Y9=15,$K9*3,0)+IF($Y9=21,$K9*3,0)+IF($Y9&lt;=1,$K9*$J9/21.75,0)+IF($Y9=42,$K9*6,0)+IF($Y9=28,$K9*4,0)+IF($Y9=18,$K9*3,0)</f>
        <v>0</v>
      </c>
      <c r="P9" s="38">
        <f t="shared" ref="P9:P72" si="33">IF($Y9=3,$K9,0)+IF($Y9=4,$K9,0)+IF($Y9=5,$K9,0)+IF($Y9=6,$K9,0)+IF($Y9=7,$K9,0)+IF($Y9=10,$K9*2,0)+IF($Y9=12,$K9*2,0)+IF($Y9=14,$K9*2,0)+IF($Y9=21,$K9*3,0)+IF($Y9&lt;=1,$K9*$J9/21.75,0)+IF($Y9=15,$K9*3,0)+IF($Y9=42,$K9*6,0)+IF($Y9=28,$K9*4,0)+IF($Y9=18,$K9*3,0)</f>
        <v>0</v>
      </c>
      <c r="Q9" s="39">
        <v>1</v>
      </c>
      <c r="R9" s="40">
        <f t="shared" si="2"/>
        <v>0</v>
      </c>
      <c r="S9" s="39">
        <v>1</v>
      </c>
      <c r="T9" s="41">
        <f t="shared" si="3"/>
        <v>0</v>
      </c>
      <c r="U9" s="42">
        <f t="shared" si="4"/>
        <v>0</v>
      </c>
      <c r="V9" s="43">
        <f t="shared" si="5"/>
        <v>0</v>
      </c>
      <c r="W9" s="190">
        <f t="shared" si="6"/>
        <v>10.5</v>
      </c>
      <c r="X9" s="44">
        <f t="shared" ref="X9:X38" si="34">IF(V9="","",W9*V9)</f>
        <v>0</v>
      </c>
      <c r="Y9" s="45">
        <f t="shared" si="7"/>
        <v>7</v>
      </c>
      <c r="Z9" s="46" t="s">
        <v>0</v>
      </c>
      <c r="AA9" s="39">
        <v>1</v>
      </c>
      <c r="AB9" s="47">
        <f t="shared" si="8"/>
        <v>0</v>
      </c>
      <c r="AC9" s="39">
        <v>1</v>
      </c>
      <c r="AD9" s="47">
        <f t="shared" si="9"/>
        <v>0</v>
      </c>
      <c r="AE9" s="39">
        <v>1</v>
      </c>
      <c r="AF9" s="47">
        <f t="shared" si="10"/>
        <v>0</v>
      </c>
      <c r="AG9" s="184"/>
      <c r="AH9" s="191">
        <f t="shared" si="11"/>
        <v>12</v>
      </c>
      <c r="AI9" s="49">
        <f t="shared" si="12"/>
        <v>0</v>
      </c>
      <c r="AJ9" s="50">
        <f t="shared" si="13"/>
        <v>0</v>
      </c>
      <c r="AK9" s="184"/>
      <c r="AL9" s="191">
        <f t="shared" si="14"/>
        <v>4</v>
      </c>
      <c r="AM9" s="49">
        <f t="shared" si="15"/>
        <v>0</v>
      </c>
      <c r="AN9" s="50">
        <f t="shared" si="16"/>
        <v>0</v>
      </c>
      <c r="AO9" s="62">
        <v>12</v>
      </c>
      <c r="AP9" s="49">
        <f t="shared" si="17"/>
        <v>0</v>
      </c>
      <c r="AQ9" s="50">
        <f t="shared" si="18"/>
        <v>0</v>
      </c>
      <c r="AR9" s="184"/>
      <c r="AS9" s="49">
        <f t="shared" si="19"/>
        <v>0</v>
      </c>
      <c r="AT9" s="50">
        <f t="shared" si="20"/>
        <v>0</v>
      </c>
      <c r="AU9" s="62"/>
      <c r="AV9" s="49">
        <f t="shared" si="21"/>
        <v>0</v>
      </c>
      <c r="AW9" s="50">
        <f t="shared" si="22"/>
        <v>0</v>
      </c>
      <c r="AX9" s="62">
        <v>12</v>
      </c>
      <c r="AY9" s="49">
        <f t="shared" si="23"/>
        <v>0</v>
      </c>
      <c r="AZ9" s="50">
        <f t="shared" si="24"/>
        <v>0</v>
      </c>
      <c r="BA9" s="184"/>
      <c r="BB9" s="49">
        <f t="shared" si="25"/>
        <v>0</v>
      </c>
      <c r="BC9" s="50">
        <f t="shared" si="26"/>
        <v>0</v>
      </c>
      <c r="BD9" s="51">
        <f t="shared" si="27"/>
        <v>0</v>
      </c>
    </row>
    <row r="10" spans="1:56" ht="13.9" customHeight="1">
      <c r="A10" s="32"/>
      <c r="B10" s="289" t="str">
        <f t="shared" ref="B10:B19" si="35">+B9</f>
        <v>Polilleuger Alberich i Casas</v>
      </c>
      <c r="C10" s="286" t="s">
        <v>305</v>
      </c>
      <c r="D10" s="34" t="s">
        <v>163</v>
      </c>
      <c r="E10" s="288" t="s">
        <v>126</v>
      </c>
      <c r="F10" s="36">
        <v>42</v>
      </c>
      <c r="G10" s="72"/>
      <c r="H10" s="71" t="s">
        <v>101</v>
      </c>
      <c r="I10" s="73">
        <f>IF(H10=Tablas!$B$5,Tablas!$C$5,VLOOKUP(H10,Tablas!$B$5:$D$40,2,FALSE))</f>
        <v>7</v>
      </c>
      <c r="J10" s="70">
        <f>IF(I10=0,"",VLOOKUP(I10,Tablas!$C$5:$D$40,2,FALSE))</f>
        <v>30.416666666666668</v>
      </c>
      <c r="K10" s="37" t="str">
        <f t="shared" si="28"/>
        <v>0</v>
      </c>
      <c r="L10" s="38">
        <f t="shared" si="29"/>
        <v>0</v>
      </c>
      <c r="M10" s="38">
        <f t="shared" si="30"/>
        <v>0</v>
      </c>
      <c r="N10" s="38">
        <f t="shared" si="31"/>
        <v>0</v>
      </c>
      <c r="O10" s="38">
        <f t="shared" si="32"/>
        <v>0</v>
      </c>
      <c r="P10" s="38">
        <f t="shared" si="33"/>
        <v>0</v>
      </c>
      <c r="Q10" s="39">
        <v>1</v>
      </c>
      <c r="R10" s="40">
        <f t="shared" si="2"/>
        <v>0</v>
      </c>
      <c r="S10" s="39">
        <v>1</v>
      </c>
      <c r="T10" s="41">
        <f t="shared" si="3"/>
        <v>0</v>
      </c>
      <c r="U10" s="42">
        <f t="shared" si="4"/>
        <v>0</v>
      </c>
      <c r="V10" s="43">
        <f t="shared" si="5"/>
        <v>0</v>
      </c>
      <c r="W10" s="190">
        <f t="shared" si="6"/>
        <v>10.5</v>
      </c>
      <c r="X10" s="44">
        <f t="shared" si="34"/>
        <v>0</v>
      </c>
      <c r="Y10" s="45">
        <f t="shared" si="7"/>
        <v>7</v>
      </c>
      <c r="Z10" s="46" t="s">
        <v>0</v>
      </c>
      <c r="AA10" s="39">
        <v>1</v>
      </c>
      <c r="AB10" s="47">
        <f t="shared" si="8"/>
        <v>0</v>
      </c>
      <c r="AC10" s="39">
        <v>1</v>
      </c>
      <c r="AD10" s="47">
        <f t="shared" si="9"/>
        <v>0</v>
      </c>
      <c r="AE10" s="39">
        <v>1</v>
      </c>
      <c r="AF10" s="47">
        <f t="shared" si="10"/>
        <v>0</v>
      </c>
      <c r="AG10" s="184"/>
      <c r="AH10" s="191">
        <f t="shared" si="11"/>
        <v>12</v>
      </c>
      <c r="AI10" s="49">
        <f t="shared" si="12"/>
        <v>0</v>
      </c>
      <c r="AJ10" s="50">
        <f t="shared" si="13"/>
        <v>0</v>
      </c>
      <c r="AK10" s="184"/>
      <c r="AL10" s="191">
        <f t="shared" si="14"/>
        <v>4</v>
      </c>
      <c r="AM10" s="49">
        <f t="shared" si="15"/>
        <v>0</v>
      </c>
      <c r="AN10" s="50">
        <f t="shared" si="16"/>
        <v>0</v>
      </c>
      <c r="AO10" s="62">
        <v>42</v>
      </c>
      <c r="AP10" s="49">
        <f t="shared" si="17"/>
        <v>0</v>
      </c>
      <c r="AQ10" s="50">
        <f t="shared" si="18"/>
        <v>0</v>
      </c>
      <c r="AR10" s="184"/>
      <c r="AS10" s="49">
        <f t="shared" si="19"/>
        <v>0</v>
      </c>
      <c r="AT10" s="50">
        <f t="shared" si="20"/>
        <v>0</v>
      </c>
      <c r="AU10" s="62"/>
      <c r="AV10" s="49">
        <f t="shared" si="21"/>
        <v>0</v>
      </c>
      <c r="AW10" s="50">
        <f t="shared" si="22"/>
        <v>0</v>
      </c>
      <c r="AX10" s="62">
        <v>42</v>
      </c>
      <c r="AY10" s="49">
        <f t="shared" si="23"/>
        <v>0</v>
      </c>
      <c r="AZ10" s="50">
        <f t="shared" si="24"/>
        <v>0</v>
      </c>
      <c r="BA10" s="184"/>
      <c r="BB10" s="49">
        <f t="shared" si="25"/>
        <v>0</v>
      </c>
      <c r="BC10" s="50">
        <f t="shared" si="26"/>
        <v>0</v>
      </c>
      <c r="BD10" s="51">
        <f t="shared" si="27"/>
        <v>0</v>
      </c>
    </row>
    <row r="11" spans="1:56" ht="13.9" customHeight="1">
      <c r="A11" s="32"/>
      <c r="B11" s="289" t="str">
        <f t="shared" si="35"/>
        <v>Polilleuger Alberich i Casas</v>
      </c>
      <c r="C11" s="286" t="s">
        <v>305</v>
      </c>
      <c r="D11" s="34" t="s">
        <v>164</v>
      </c>
      <c r="E11" s="288" t="s">
        <v>126</v>
      </c>
      <c r="F11" s="36">
        <v>42</v>
      </c>
      <c r="G11" s="72"/>
      <c r="H11" s="71" t="s">
        <v>101</v>
      </c>
      <c r="I11" s="73">
        <f>IF(H11=Tablas!$B$5,Tablas!$C$5,VLOOKUP(H11,Tablas!$B$5:$D$40,2,FALSE))</f>
        <v>7</v>
      </c>
      <c r="J11" s="70">
        <f>IF(I11=0,"",VLOOKUP(I11,Tablas!$C$5:$D$40,2,FALSE))</f>
        <v>30.416666666666668</v>
      </c>
      <c r="K11" s="37" t="str">
        <f t="shared" si="28"/>
        <v>0</v>
      </c>
      <c r="L11" s="38">
        <f t="shared" si="29"/>
        <v>0</v>
      </c>
      <c r="M11" s="38">
        <f t="shared" si="30"/>
        <v>0</v>
      </c>
      <c r="N11" s="38">
        <f t="shared" si="31"/>
        <v>0</v>
      </c>
      <c r="O11" s="38">
        <f t="shared" si="32"/>
        <v>0</v>
      </c>
      <c r="P11" s="38">
        <f t="shared" si="33"/>
        <v>0</v>
      </c>
      <c r="Q11" s="39">
        <v>1</v>
      </c>
      <c r="R11" s="40">
        <f t="shared" si="2"/>
        <v>0</v>
      </c>
      <c r="S11" s="39">
        <v>1</v>
      </c>
      <c r="T11" s="41">
        <f t="shared" si="3"/>
        <v>0</v>
      </c>
      <c r="U11" s="42">
        <f t="shared" si="4"/>
        <v>0</v>
      </c>
      <c r="V11" s="43">
        <f t="shared" si="5"/>
        <v>0</v>
      </c>
      <c r="W11" s="190">
        <f t="shared" si="6"/>
        <v>10.5</v>
      </c>
      <c r="X11" s="44">
        <f t="shared" si="34"/>
        <v>0</v>
      </c>
      <c r="Y11" s="45">
        <f t="shared" si="7"/>
        <v>7</v>
      </c>
      <c r="Z11" s="46" t="s">
        <v>0</v>
      </c>
      <c r="AA11" s="39">
        <v>1</v>
      </c>
      <c r="AB11" s="47">
        <f t="shared" si="8"/>
        <v>0</v>
      </c>
      <c r="AC11" s="39">
        <v>1</v>
      </c>
      <c r="AD11" s="47">
        <f t="shared" si="9"/>
        <v>0</v>
      </c>
      <c r="AE11" s="39">
        <v>1</v>
      </c>
      <c r="AF11" s="47">
        <f t="shared" si="10"/>
        <v>0</v>
      </c>
      <c r="AG11" s="184"/>
      <c r="AH11" s="191">
        <f t="shared" si="11"/>
        <v>12</v>
      </c>
      <c r="AI11" s="49">
        <f t="shared" si="12"/>
        <v>0</v>
      </c>
      <c r="AJ11" s="50">
        <f t="shared" si="13"/>
        <v>0</v>
      </c>
      <c r="AK11" s="184"/>
      <c r="AL11" s="191">
        <f t="shared" si="14"/>
        <v>4</v>
      </c>
      <c r="AM11" s="49">
        <f t="shared" si="15"/>
        <v>0</v>
      </c>
      <c r="AN11" s="50">
        <f t="shared" si="16"/>
        <v>0</v>
      </c>
      <c r="AO11" s="62">
        <v>42</v>
      </c>
      <c r="AP11" s="49">
        <f t="shared" si="17"/>
        <v>0</v>
      </c>
      <c r="AQ11" s="50">
        <f t="shared" si="18"/>
        <v>0</v>
      </c>
      <c r="AR11" s="184"/>
      <c r="AS11" s="49">
        <f t="shared" si="19"/>
        <v>0</v>
      </c>
      <c r="AT11" s="50">
        <f t="shared" si="20"/>
        <v>0</v>
      </c>
      <c r="AU11" s="62"/>
      <c r="AV11" s="49">
        <f t="shared" si="21"/>
        <v>0</v>
      </c>
      <c r="AW11" s="50">
        <f t="shared" si="22"/>
        <v>0</v>
      </c>
      <c r="AX11" s="62">
        <v>42</v>
      </c>
      <c r="AY11" s="49">
        <f t="shared" si="23"/>
        <v>0</v>
      </c>
      <c r="AZ11" s="50">
        <f t="shared" si="24"/>
        <v>0</v>
      </c>
      <c r="BA11" s="184"/>
      <c r="BB11" s="49">
        <f t="shared" si="25"/>
        <v>0</v>
      </c>
      <c r="BC11" s="50">
        <f t="shared" si="26"/>
        <v>0</v>
      </c>
      <c r="BD11" s="51">
        <f t="shared" si="27"/>
        <v>0</v>
      </c>
    </row>
    <row r="12" spans="1:56" ht="13.9" customHeight="1">
      <c r="A12" s="32"/>
      <c r="B12" s="289" t="str">
        <f t="shared" si="35"/>
        <v>Polilleuger Alberich i Casas</v>
      </c>
      <c r="C12" s="286" t="s">
        <v>305</v>
      </c>
      <c r="D12" s="34" t="s">
        <v>308</v>
      </c>
      <c r="E12" s="288" t="s">
        <v>126</v>
      </c>
      <c r="F12" s="36">
        <v>13</v>
      </c>
      <c r="G12" s="72"/>
      <c r="H12" s="71" t="s">
        <v>101</v>
      </c>
      <c r="I12" s="73">
        <f>IF(H12=Tablas!$B$5,Tablas!$C$5,VLOOKUP(H12,Tablas!$B$5:$D$40,2,FALSE))</f>
        <v>7</v>
      </c>
      <c r="J12" s="70">
        <f>IF(I12=0,"",VLOOKUP(I12,Tablas!$C$5:$D$40,2,FALSE))</f>
        <v>30.416666666666668</v>
      </c>
      <c r="K12" s="37" t="str">
        <f t="shared" si="28"/>
        <v>0</v>
      </c>
      <c r="L12" s="38">
        <f t="shared" si="29"/>
        <v>0</v>
      </c>
      <c r="M12" s="38">
        <f t="shared" si="30"/>
        <v>0</v>
      </c>
      <c r="N12" s="38">
        <f t="shared" si="31"/>
        <v>0</v>
      </c>
      <c r="O12" s="38">
        <f t="shared" si="32"/>
        <v>0</v>
      </c>
      <c r="P12" s="38">
        <f t="shared" si="33"/>
        <v>0</v>
      </c>
      <c r="Q12" s="39">
        <v>1</v>
      </c>
      <c r="R12" s="40">
        <f t="shared" si="2"/>
        <v>0</v>
      </c>
      <c r="S12" s="39">
        <v>1</v>
      </c>
      <c r="T12" s="41">
        <f t="shared" si="3"/>
        <v>0</v>
      </c>
      <c r="U12" s="42">
        <f t="shared" si="4"/>
        <v>0</v>
      </c>
      <c r="V12" s="43">
        <f t="shared" si="5"/>
        <v>0</v>
      </c>
      <c r="W12" s="190">
        <f t="shared" si="6"/>
        <v>10.5</v>
      </c>
      <c r="X12" s="44">
        <f t="shared" si="34"/>
        <v>0</v>
      </c>
      <c r="Y12" s="45">
        <f t="shared" si="7"/>
        <v>7</v>
      </c>
      <c r="Z12" s="46" t="s">
        <v>0</v>
      </c>
      <c r="AA12" s="39">
        <v>1</v>
      </c>
      <c r="AB12" s="47">
        <f t="shared" si="8"/>
        <v>0</v>
      </c>
      <c r="AC12" s="39">
        <v>1</v>
      </c>
      <c r="AD12" s="47">
        <f t="shared" si="9"/>
        <v>0</v>
      </c>
      <c r="AE12" s="39">
        <v>1</v>
      </c>
      <c r="AF12" s="47">
        <f t="shared" si="10"/>
        <v>0</v>
      </c>
      <c r="AG12" s="184"/>
      <c r="AH12" s="191">
        <f t="shared" si="11"/>
        <v>12</v>
      </c>
      <c r="AI12" s="49">
        <f t="shared" si="12"/>
        <v>0</v>
      </c>
      <c r="AJ12" s="50">
        <f t="shared" si="13"/>
        <v>0</v>
      </c>
      <c r="AK12" s="184"/>
      <c r="AL12" s="191">
        <f t="shared" si="14"/>
        <v>4</v>
      </c>
      <c r="AM12" s="49">
        <f t="shared" si="15"/>
        <v>0</v>
      </c>
      <c r="AN12" s="50">
        <f t="shared" si="16"/>
        <v>0</v>
      </c>
      <c r="AO12" s="62">
        <v>13</v>
      </c>
      <c r="AP12" s="49">
        <f t="shared" si="17"/>
        <v>0</v>
      </c>
      <c r="AQ12" s="50">
        <f t="shared" si="18"/>
        <v>0</v>
      </c>
      <c r="AR12" s="184"/>
      <c r="AS12" s="49">
        <f t="shared" si="19"/>
        <v>0</v>
      </c>
      <c r="AT12" s="50">
        <f t="shared" si="20"/>
        <v>0</v>
      </c>
      <c r="AU12" s="62"/>
      <c r="AV12" s="49">
        <f t="shared" si="21"/>
        <v>0</v>
      </c>
      <c r="AW12" s="50">
        <f t="shared" si="22"/>
        <v>0</v>
      </c>
      <c r="AX12" s="62">
        <v>13</v>
      </c>
      <c r="AY12" s="49">
        <f t="shared" si="23"/>
        <v>0</v>
      </c>
      <c r="AZ12" s="50">
        <f t="shared" si="24"/>
        <v>0</v>
      </c>
      <c r="BA12" s="184"/>
      <c r="BB12" s="49">
        <f t="shared" si="25"/>
        <v>0</v>
      </c>
      <c r="BC12" s="50">
        <f t="shared" si="26"/>
        <v>0</v>
      </c>
      <c r="BD12" s="51">
        <f t="shared" si="27"/>
        <v>0</v>
      </c>
    </row>
    <row r="13" spans="1:56" ht="13.9" customHeight="1">
      <c r="A13" s="32"/>
      <c r="B13" s="289" t="str">
        <f t="shared" si="35"/>
        <v>Polilleuger Alberich i Casas</v>
      </c>
      <c r="C13" s="286" t="s">
        <v>305</v>
      </c>
      <c r="D13" s="34" t="s">
        <v>158</v>
      </c>
      <c r="E13" s="288" t="s">
        <v>399</v>
      </c>
      <c r="F13" s="36">
        <v>968</v>
      </c>
      <c r="G13" s="72"/>
      <c r="H13" s="71" t="s">
        <v>114</v>
      </c>
      <c r="I13" s="73">
        <f>IF(H13=Tablas!$B$5,Tablas!$C$5,VLOOKUP(H13,Tablas!$B$5:$D$40,2,FALSE))</f>
        <v>21</v>
      </c>
      <c r="J13" s="70">
        <f>IF(I13=0,"",VLOOKUP(I13,Tablas!$C$5:$D$40,2,FALSE))</f>
        <v>13.035714285714288</v>
      </c>
      <c r="K13" s="37" t="str">
        <f t="shared" si="28"/>
        <v>0</v>
      </c>
      <c r="L13" s="38">
        <f t="shared" si="29"/>
        <v>0</v>
      </c>
      <c r="M13" s="38">
        <f t="shared" si="30"/>
        <v>0</v>
      </c>
      <c r="N13" s="38">
        <f t="shared" si="31"/>
        <v>0</v>
      </c>
      <c r="O13" s="38">
        <f t="shared" si="32"/>
        <v>0</v>
      </c>
      <c r="P13" s="38">
        <f t="shared" si="33"/>
        <v>0</v>
      </c>
      <c r="Q13" s="39">
        <v>1</v>
      </c>
      <c r="R13" s="40">
        <f t="shared" si="2"/>
        <v>0</v>
      </c>
      <c r="S13" s="39">
        <v>1</v>
      </c>
      <c r="T13" s="41">
        <f t="shared" si="3"/>
        <v>0</v>
      </c>
      <c r="U13" s="42">
        <f t="shared" si="4"/>
        <v>0</v>
      </c>
      <c r="V13" s="43">
        <f t="shared" si="5"/>
        <v>0</v>
      </c>
      <c r="W13" s="190">
        <f t="shared" si="6"/>
        <v>10.5</v>
      </c>
      <c r="X13" s="44">
        <f t="shared" si="34"/>
        <v>0</v>
      </c>
      <c r="Y13" s="45">
        <f t="shared" si="7"/>
        <v>3</v>
      </c>
      <c r="Z13" s="46" t="s">
        <v>0</v>
      </c>
      <c r="AA13" s="39">
        <v>1</v>
      </c>
      <c r="AB13" s="47">
        <f t="shared" si="8"/>
        <v>0</v>
      </c>
      <c r="AC13" s="39">
        <v>1</v>
      </c>
      <c r="AD13" s="47">
        <f t="shared" si="9"/>
        <v>0</v>
      </c>
      <c r="AE13" s="39">
        <v>1</v>
      </c>
      <c r="AF13" s="47">
        <f t="shared" si="10"/>
        <v>0</v>
      </c>
      <c r="AG13" s="184">
        <v>20</v>
      </c>
      <c r="AH13" s="191">
        <f t="shared" si="11"/>
        <v>12</v>
      </c>
      <c r="AI13" s="49">
        <f t="shared" si="12"/>
        <v>0</v>
      </c>
      <c r="AJ13" s="50">
        <f t="shared" si="13"/>
        <v>0</v>
      </c>
      <c r="AK13" s="184"/>
      <c r="AL13" s="191">
        <f t="shared" si="14"/>
        <v>4</v>
      </c>
      <c r="AM13" s="49">
        <f t="shared" si="15"/>
        <v>0</v>
      </c>
      <c r="AN13" s="50">
        <f t="shared" si="16"/>
        <v>0</v>
      </c>
      <c r="AO13" s="62"/>
      <c r="AP13" s="49">
        <f t="shared" si="17"/>
        <v>0</v>
      </c>
      <c r="AQ13" s="50">
        <f t="shared" si="18"/>
        <v>0</v>
      </c>
      <c r="AR13" s="184"/>
      <c r="AS13" s="49">
        <f t="shared" si="19"/>
        <v>0</v>
      </c>
      <c r="AT13" s="50">
        <f t="shared" si="20"/>
        <v>0</v>
      </c>
      <c r="AU13" s="62"/>
      <c r="AV13" s="49">
        <f t="shared" si="21"/>
        <v>0</v>
      </c>
      <c r="AW13" s="50">
        <f t="shared" si="22"/>
        <v>0</v>
      </c>
      <c r="AX13" s="62"/>
      <c r="AY13" s="49">
        <f t="shared" si="23"/>
        <v>0</v>
      </c>
      <c r="AZ13" s="50">
        <f t="shared" si="24"/>
        <v>0</v>
      </c>
      <c r="BA13" s="184"/>
      <c r="BB13" s="49">
        <f t="shared" si="25"/>
        <v>0</v>
      </c>
      <c r="BC13" s="50">
        <f t="shared" si="26"/>
        <v>0</v>
      </c>
      <c r="BD13" s="51">
        <f t="shared" si="27"/>
        <v>0</v>
      </c>
    </row>
    <row r="14" spans="1:56" ht="13.9" customHeight="1">
      <c r="A14" s="32"/>
      <c r="B14" s="289" t="str">
        <f t="shared" si="35"/>
        <v>Polilleuger Alberich i Casas</v>
      </c>
      <c r="C14" s="286" t="s">
        <v>305</v>
      </c>
      <c r="D14" s="34" t="s">
        <v>309</v>
      </c>
      <c r="E14" s="288" t="s">
        <v>399</v>
      </c>
      <c r="F14" s="36">
        <v>130</v>
      </c>
      <c r="G14" s="72"/>
      <c r="H14" s="71" t="s">
        <v>90</v>
      </c>
      <c r="I14" s="73">
        <f>IF(H14=Tablas!$B$5,Tablas!$C$5,VLOOKUP(H14,Tablas!$B$5:$D$40,2,FALSE))</f>
        <v>19</v>
      </c>
      <c r="J14" s="70">
        <f>IF(I14=0,"",VLOOKUP(I14,Tablas!$C$5:$D$40,2,FALSE))</f>
        <v>21.72583333333333</v>
      </c>
      <c r="K14" s="37" t="str">
        <f t="shared" si="28"/>
        <v>0</v>
      </c>
      <c r="L14" s="38">
        <f t="shared" si="29"/>
        <v>0</v>
      </c>
      <c r="M14" s="38">
        <f t="shared" si="30"/>
        <v>0</v>
      </c>
      <c r="N14" s="38">
        <f t="shared" si="31"/>
        <v>0</v>
      </c>
      <c r="O14" s="38">
        <f t="shared" si="32"/>
        <v>0</v>
      </c>
      <c r="P14" s="38">
        <f t="shared" si="33"/>
        <v>0</v>
      </c>
      <c r="Q14" s="39">
        <v>1</v>
      </c>
      <c r="R14" s="40">
        <f t="shared" si="2"/>
        <v>0</v>
      </c>
      <c r="S14" s="39">
        <v>1</v>
      </c>
      <c r="T14" s="41">
        <f t="shared" si="3"/>
        <v>0</v>
      </c>
      <c r="U14" s="42">
        <f t="shared" si="4"/>
        <v>0</v>
      </c>
      <c r="V14" s="43">
        <f t="shared" si="5"/>
        <v>0</v>
      </c>
      <c r="W14" s="190">
        <f t="shared" si="6"/>
        <v>10.5</v>
      </c>
      <c r="X14" s="44">
        <f t="shared" si="34"/>
        <v>0</v>
      </c>
      <c r="Y14" s="45">
        <f t="shared" si="7"/>
        <v>5</v>
      </c>
      <c r="Z14" s="46" t="s">
        <v>0</v>
      </c>
      <c r="AA14" s="39">
        <v>1</v>
      </c>
      <c r="AB14" s="47">
        <f t="shared" si="8"/>
        <v>0</v>
      </c>
      <c r="AC14" s="39">
        <v>1</v>
      </c>
      <c r="AD14" s="47">
        <f t="shared" si="9"/>
        <v>0</v>
      </c>
      <c r="AE14" s="39">
        <v>1</v>
      </c>
      <c r="AF14" s="47">
        <f t="shared" si="10"/>
        <v>0</v>
      </c>
      <c r="AG14" s="184"/>
      <c r="AH14" s="191">
        <f t="shared" si="11"/>
        <v>12</v>
      </c>
      <c r="AI14" s="49">
        <f t="shared" si="12"/>
        <v>0</v>
      </c>
      <c r="AJ14" s="50">
        <f t="shared" si="13"/>
        <v>0</v>
      </c>
      <c r="AK14" s="184"/>
      <c r="AL14" s="191">
        <f t="shared" si="14"/>
        <v>4</v>
      </c>
      <c r="AM14" s="49">
        <f t="shared" si="15"/>
        <v>0</v>
      </c>
      <c r="AN14" s="50">
        <f t="shared" si="16"/>
        <v>0</v>
      </c>
      <c r="AO14" s="62">
        <v>130</v>
      </c>
      <c r="AP14" s="49">
        <f t="shared" si="17"/>
        <v>0</v>
      </c>
      <c r="AQ14" s="50">
        <f t="shared" si="18"/>
        <v>0</v>
      </c>
      <c r="AR14" s="184"/>
      <c r="AS14" s="49">
        <f t="shared" si="19"/>
        <v>0</v>
      </c>
      <c r="AT14" s="50">
        <f t="shared" si="20"/>
        <v>0</v>
      </c>
      <c r="AU14" s="62"/>
      <c r="AV14" s="49">
        <f t="shared" si="21"/>
        <v>0</v>
      </c>
      <c r="AW14" s="50">
        <f t="shared" si="22"/>
        <v>0</v>
      </c>
      <c r="AX14" s="62">
        <v>130</v>
      </c>
      <c r="AY14" s="49">
        <f t="shared" si="23"/>
        <v>0</v>
      </c>
      <c r="AZ14" s="50">
        <f t="shared" si="24"/>
        <v>0</v>
      </c>
      <c r="BA14" s="184"/>
      <c r="BB14" s="49">
        <f t="shared" si="25"/>
        <v>0</v>
      </c>
      <c r="BC14" s="50">
        <f t="shared" si="26"/>
        <v>0</v>
      </c>
      <c r="BD14" s="51">
        <f t="shared" si="27"/>
        <v>0</v>
      </c>
    </row>
    <row r="15" spans="1:56" ht="13.9" customHeight="1">
      <c r="A15" s="32"/>
      <c r="B15" s="289" t="str">
        <f t="shared" si="35"/>
        <v>Polilleuger Alberich i Casas</v>
      </c>
      <c r="C15" s="286" t="s">
        <v>305</v>
      </c>
      <c r="D15" s="34" t="s">
        <v>310</v>
      </c>
      <c r="E15" s="288" t="s">
        <v>126</v>
      </c>
      <c r="F15" s="36">
        <v>65</v>
      </c>
      <c r="G15" s="72"/>
      <c r="H15" s="71" t="s">
        <v>91</v>
      </c>
      <c r="I15" s="73">
        <f>IF(H15=Tablas!$B$5,Tablas!$C$5,VLOOKUP(H15,Tablas!$B$5:$D$40,2,FALSE))</f>
        <v>26</v>
      </c>
      <c r="J15" s="70">
        <f>IF(I15=0,"",VLOOKUP(I15,Tablas!$C$5:$D$40,2,FALSE))</f>
        <v>4.3452380952380958</v>
      </c>
      <c r="K15" s="37" t="str">
        <f t="shared" si="28"/>
        <v>0</v>
      </c>
      <c r="L15" s="38">
        <f t="shared" si="29"/>
        <v>0</v>
      </c>
      <c r="M15" s="38">
        <f t="shared" si="30"/>
        <v>0</v>
      </c>
      <c r="N15" s="38">
        <f t="shared" si="31"/>
        <v>0</v>
      </c>
      <c r="O15" s="38">
        <f t="shared" si="32"/>
        <v>0</v>
      </c>
      <c r="P15" s="38">
        <f t="shared" si="33"/>
        <v>0</v>
      </c>
      <c r="Q15" s="39">
        <v>1</v>
      </c>
      <c r="R15" s="40">
        <f t="shared" si="2"/>
        <v>0</v>
      </c>
      <c r="S15" s="39">
        <v>1</v>
      </c>
      <c r="T15" s="41">
        <f t="shared" si="3"/>
        <v>0</v>
      </c>
      <c r="U15" s="42">
        <f t="shared" si="4"/>
        <v>0</v>
      </c>
      <c r="V15" s="43">
        <f t="shared" si="5"/>
        <v>0</v>
      </c>
      <c r="W15" s="190">
        <f t="shared" si="6"/>
        <v>10.5</v>
      </c>
      <c r="X15" s="44">
        <f t="shared" si="34"/>
        <v>0</v>
      </c>
      <c r="Y15" s="45">
        <f t="shared" si="7"/>
        <v>1</v>
      </c>
      <c r="Z15" s="46" t="s">
        <v>0</v>
      </c>
      <c r="AA15" s="39">
        <v>1</v>
      </c>
      <c r="AB15" s="47">
        <f t="shared" si="8"/>
        <v>0</v>
      </c>
      <c r="AC15" s="39">
        <v>1</v>
      </c>
      <c r="AD15" s="47">
        <f t="shared" si="9"/>
        <v>0</v>
      </c>
      <c r="AE15" s="39">
        <v>1</v>
      </c>
      <c r="AF15" s="47">
        <f t="shared" si="10"/>
        <v>0</v>
      </c>
      <c r="AG15" s="184"/>
      <c r="AH15" s="191">
        <f t="shared" si="11"/>
        <v>12</v>
      </c>
      <c r="AI15" s="49">
        <f t="shared" si="12"/>
        <v>0</v>
      </c>
      <c r="AJ15" s="50">
        <f t="shared" si="13"/>
        <v>0</v>
      </c>
      <c r="AK15" s="184"/>
      <c r="AL15" s="191">
        <f t="shared" si="14"/>
        <v>4</v>
      </c>
      <c r="AM15" s="49">
        <f t="shared" si="15"/>
        <v>0</v>
      </c>
      <c r="AN15" s="50">
        <f t="shared" si="16"/>
        <v>0</v>
      </c>
      <c r="AO15" s="62"/>
      <c r="AP15" s="49">
        <f t="shared" si="17"/>
        <v>0</v>
      </c>
      <c r="AQ15" s="50">
        <f t="shared" si="18"/>
        <v>0</v>
      </c>
      <c r="AR15" s="184"/>
      <c r="AS15" s="49">
        <f t="shared" si="19"/>
        <v>0</v>
      </c>
      <c r="AT15" s="50">
        <f t="shared" si="20"/>
        <v>0</v>
      </c>
      <c r="AU15" s="62"/>
      <c r="AV15" s="49">
        <f t="shared" si="21"/>
        <v>0</v>
      </c>
      <c r="AW15" s="50">
        <f t="shared" si="22"/>
        <v>0</v>
      </c>
      <c r="AX15" s="62"/>
      <c r="AY15" s="49">
        <f t="shared" si="23"/>
        <v>0</v>
      </c>
      <c r="AZ15" s="50">
        <f t="shared" si="24"/>
        <v>0</v>
      </c>
      <c r="BA15" s="184"/>
      <c r="BB15" s="49">
        <f t="shared" si="25"/>
        <v>0</v>
      </c>
      <c r="BC15" s="50">
        <f t="shared" si="26"/>
        <v>0</v>
      </c>
      <c r="BD15" s="51">
        <f t="shared" si="27"/>
        <v>0</v>
      </c>
    </row>
    <row r="16" spans="1:56" ht="13.9" customHeight="1">
      <c r="A16" s="32"/>
      <c r="B16" s="289" t="str">
        <f t="shared" si="35"/>
        <v>Polilleuger Alberich i Casas</v>
      </c>
      <c r="C16" s="286" t="s">
        <v>305</v>
      </c>
      <c r="D16" s="34" t="s">
        <v>311</v>
      </c>
      <c r="E16" s="288" t="s">
        <v>126</v>
      </c>
      <c r="F16" s="36">
        <v>22.5</v>
      </c>
      <c r="G16" s="72"/>
      <c r="H16" s="71" t="s">
        <v>91</v>
      </c>
      <c r="I16" s="73">
        <f>IF(H16=Tablas!$B$5,Tablas!$C$5,VLOOKUP(H16,Tablas!$B$5:$D$40,2,FALSE))</f>
        <v>26</v>
      </c>
      <c r="J16" s="70">
        <f>IF(I16=0,"",VLOOKUP(I16,Tablas!$C$5:$D$40,2,FALSE))</f>
        <v>4.3452380952380958</v>
      </c>
      <c r="K16" s="37" t="str">
        <f t="shared" si="28"/>
        <v>0</v>
      </c>
      <c r="L16" s="38">
        <f t="shared" si="29"/>
        <v>0</v>
      </c>
      <c r="M16" s="38">
        <f t="shared" si="30"/>
        <v>0</v>
      </c>
      <c r="N16" s="38">
        <f t="shared" si="31"/>
        <v>0</v>
      </c>
      <c r="O16" s="38">
        <f t="shared" si="32"/>
        <v>0</v>
      </c>
      <c r="P16" s="38">
        <f t="shared" si="33"/>
        <v>0</v>
      </c>
      <c r="Q16" s="39">
        <v>1</v>
      </c>
      <c r="R16" s="40">
        <f t="shared" si="2"/>
        <v>0</v>
      </c>
      <c r="S16" s="39">
        <v>1</v>
      </c>
      <c r="T16" s="41">
        <f t="shared" si="3"/>
        <v>0</v>
      </c>
      <c r="U16" s="42">
        <f t="shared" si="4"/>
        <v>0</v>
      </c>
      <c r="V16" s="43">
        <f t="shared" si="5"/>
        <v>0</v>
      </c>
      <c r="W16" s="190">
        <f t="shared" si="6"/>
        <v>10.5</v>
      </c>
      <c r="X16" s="44">
        <f t="shared" si="34"/>
        <v>0</v>
      </c>
      <c r="Y16" s="45">
        <f t="shared" si="7"/>
        <v>1</v>
      </c>
      <c r="Z16" s="46" t="s">
        <v>0</v>
      </c>
      <c r="AA16" s="39">
        <v>1</v>
      </c>
      <c r="AB16" s="47">
        <f t="shared" si="8"/>
        <v>0</v>
      </c>
      <c r="AC16" s="39">
        <v>1</v>
      </c>
      <c r="AD16" s="47">
        <f t="shared" si="9"/>
        <v>0</v>
      </c>
      <c r="AE16" s="39">
        <v>1</v>
      </c>
      <c r="AF16" s="47">
        <f t="shared" si="10"/>
        <v>0</v>
      </c>
      <c r="AG16" s="184"/>
      <c r="AH16" s="191">
        <f t="shared" si="11"/>
        <v>12</v>
      </c>
      <c r="AI16" s="49">
        <f t="shared" si="12"/>
        <v>0</v>
      </c>
      <c r="AJ16" s="50">
        <f t="shared" si="13"/>
        <v>0</v>
      </c>
      <c r="AK16" s="184"/>
      <c r="AL16" s="191">
        <f t="shared" si="14"/>
        <v>4</v>
      </c>
      <c r="AM16" s="49">
        <f t="shared" si="15"/>
        <v>0</v>
      </c>
      <c r="AN16" s="50">
        <f t="shared" si="16"/>
        <v>0</v>
      </c>
      <c r="AO16" s="62">
        <v>22.5</v>
      </c>
      <c r="AP16" s="49">
        <f t="shared" si="17"/>
        <v>0</v>
      </c>
      <c r="AQ16" s="50">
        <f t="shared" si="18"/>
        <v>0</v>
      </c>
      <c r="AR16" s="184"/>
      <c r="AS16" s="49">
        <f t="shared" si="19"/>
        <v>0</v>
      </c>
      <c r="AT16" s="50">
        <f t="shared" si="20"/>
        <v>0</v>
      </c>
      <c r="AU16" s="62"/>
      <c r="AV16" s="49">
        <f t="shared" si="21"/>
        <v>0</v>
      </c>
      <c r="AW16" s="50">
        <f t="shared" si="22"/>
        <v>0</v>
      </c>
      <c r="AX16" s="62">
        <v>22.5</v>
      </c>
      <c r="AY16" s="49">
        <f t="shared" si="23"/>
        <v>0</v>
      </c>
      <c r="AZ16" s="50">
        <f t="shared" si="24"/>
        <v>0</v>
      </c>
      <c r="BA16" s="184"/>
      <c r="BB16" s="49">
        <f t="shared" si="25"/>
        <v>0</v>
      </c>
      <c r="BC16" s="50">
        <f t="shared" si="26"/>
        <v>0</v>
      </c>
      <c r="BD16" s="51">
        <f t="shared" si="27"/>
        <v>0</v>
      </c>
    </row>
    <row r="17" spans="1:56" ht="13.9" customHeight="1">
      <c r="A17" s="32"/>
      <c r="B17" s="289" t="str">
        <f t="shared" si="35"/>
        <v>Polilleuger Alberich i Casas</v>
      </c>
      <c r="C17" s="286" t="s">
        <v>305</v>
      </c>
      <c r="D17" s="34" t="s">
        <v>312</v>
      </c>
      <c r="E17" s="288" t="s">
        <v>126</v>
      </c>
      <c r="F17" s="36">
        <v>22.5</v>
      </c>
      <c r="G17" s="72"/>
      <c r="H17" s="71" t="s">
        <v>91</v>
      </c>
      <c r="I17" s="73">
        <f>IF(H17=Tablas!$B$5,Tablas!$C$5,VLOOKUP(H17,Tablas!$B$5:$D$40,2,FALSE))</f>
        <v>26</v>
      </c>
      <c r="J17" s="70">
        <f>IF(I17=0,"",VLOOKUP(I17,Tablas!$C$5:$D$40,2,FALSE))</f>
        <v>4.3452380952380958</v>
      </c>
      <c r="K17" s="37" t="str">
        <f t="shared" si="28"/>
        <v>0</v>
      </c>
      <c r="L17" s="38">
        <f t="shared" si="29"/>
        <v>0</v>
      </c>
      <c r="M17" s="38">
        <f t="shared" si="30"/>
        <v>0</v>
      </c>
      <c r="N17" s="38">
        <f t="shared" si="31"/>
        <v>0</v>
      </c>
      <c r="O17" s="38">
        <f t="shared" si="32"/>
        <v>0</v>
      </c>
      <c r="P17" s="38">
        <f t="shared" si="33"/>
        <v>0</v>
      </c>
      <c r="Q17" s="39">
        <v>1</v>
      </c>
      <c r="R17" s="40">
        <f t="shared" si="2"/>
        <v>0</v>
      </c>
      <c r="S17" s="39">
        <v>1</v>
      </c>
      <c r="T17" s="41">
        <f t="shared" si="3"/>
        <v>0</v>
      </c>
      <c r="U17" s="42">
        <f t="shared" si="4"/>
        <v>0</v>
      </c>
      <c r="V17" s="43">
        <f t="shared" si="5"/>
        <v>0</v>
      </c>
      <c r="W17" s="190">
        <f t="shared" si="6"/>
        <v>10.5</v>
      </c>
      <c r="X17" s="44">
        <f t="shared" si="34"/>
        <v>0</v>
      </c>
      <c r="Y17" s="45">
        <f t="shared" si="7"/>
        <v>1</v>
      </c>
      <c r="Z17" s="46" t="s">
        <v>0</v>
      </c>
      <c r="AA17" s="39">
        <v>1</v>
      </c>
      <c r="AB17" s="47">
        <f t="shared" si="8"/>
        <v>0</v>
      </c>
      <c r="AC17" s="39">
        <v>1</v>
      </c>
      <c r="AD17" s="47">
        <f t="shared" si="9"/>
        <v>0</v>
      </c>
      <c r="AE17" s="39">
        <v>1</v>
      </c>
      <c r="AF17" s="47">
        <f t="shared" si="10"/>
        <v>0</v>
      </c>
      <c r="AG17" s="184"/>
      <c r="AH17" s="191">
        <f t="shared" si="11"/>
        <v>12</v>
      </c>
      <c r="AI17" s="49">
        <f t="shared" si="12"/>
        <v>0</v>
      </c>
      <c r="AJ17" s="50">
        <f t="shared" si="13"/>
        <v>0</v>
      </c>
      <c r="AK17" s="184"/>
      <c r="AL17" s="191">
        <f t="shared" si="14"/>
        <v>4</v>
      </c>
      <c r="AM17" s="49">
        <f t="shared" si="15"/>
        <v>0</v>
      </c>
      <c r="AN17" s="50">
        <f t="shared" si="16"/>
        <v>0</v>
      </c>
      <c r="AO17" s="62">
        <v>22.5</v>
      </c>
      <c r="AP17" s="49">
        <f t="shared" si="17"/>
        <v>0</v>
      </c>
      <c r="AQ17" s="50">
        <f t="shared" si="18"/>
        <v>0</v>
      </c>
      <c r="AR17" s="184"/>
      <c r="AS17" s="49">
        <f t="shared" si="19"/>
        <v>0</v>
      </c>
      <c r="AT17" s="50">
        <f t="shared" si="20"/>
        <v>0</v>
      </c>
      <c r="AU17" s="62"/>
      <c r="AV17" s="49">
        <f t="shared" si="21"/>
        <v>0</v>
      </c>
      <c r="AW17" s="50">
        <f t="shared" si="22"/>
        <v>0</v>
      </c>
      <c r="AX17" s="62">
        <v>22.5</v>
      </c>
      <c r="AY17" s="49">
        <f t="shared" si="23"/>
        <v>0</v>
      </c>
      <c r="AZ17" s="50">
        <f t="shared" si="24"/>
        <v>0</v>
      </c>
      <c r="BA17" s="184"/>
      <c r="BB17" s="49">
        <f t="shared" si="25"/>
        <v>0</v>
      </c>
      <c r="BC17" s="50">
        <f t="shared" si="26"/>
        <v>0</v>
      </c>
      <c r="BD17" s="51">
        <f t="shared" si="27"/>
        <v>0</v>
      </c>
    </row>
    <row r="18" spans="1:56" ht="13.9" customHeight="1">
      <c r="A18" s="32"/>
      <c r="B18" s="289" t="str">
        <f t="shared" si="35"/>
        <v>Polilleuger Alberich i Casas</v>
      </c>
      <c r="C18" s="286" t="s">
        <v>305</v>
      </c>
      <c r="D18" s="34" t="s">
        <v>313</v>
      </c>
      <c r="E18" s="288" t="s">
        <v>126</v>
      </c>
      <c r="F18" s="36">
        <v>4</v>
      </c>
      <c r="G18" s="72"/>
      <c r="H18" s="71" t="s">
        <v>91</v>
      </c>
      <c r="I18" s="73">
        <f>IF(H18=Tablas!$B$5,Tablas!$C$5,VLOOKUP(H18,Tablas!$B$5:$D$40,2,FALSE))</f>
        <v>26</v>
      </c>
      <c r="J18" s="70">
        <f>IF(I18=0,"",VLOOKUP(I18,Tablas!$C$5:$D$40,2,FALSE))</f>
        <v>4.3452380952380958</v>
      </c>
      <c r="K18" s="37" t="str">
        <f t="shared" si="28"/>
        <v>0</v>
      </c>
      <c r="L18" s="38">
        <f t="shared" si="29"/>
        <v>0</v>
      </c>
      <c r="M18" s="38">
        <f t="shared" si="30"/>
        <v>0</v>
      </c>
      <c r="N18" s="38">
        <f t="shared" si="31"/>
        <v>0</v>
      </c>
      <c r="O18" s="38">
        <f t="shared" si="32"/>
        <v>0</v>
      </c>
      <c r="P18" s="38">
        <f t="shared" si="33"/>
        <v>0</v>
      </c>
      <c r="Q18" s="39">
        <v>1</v>
      </c>
      <c r="R18" s="40">
        <f t="shared" si="2"/>
        <v>0</v>
      </c>
      <c r="S18" s="39">
        <v>1</v>
      </c>
      <c r="T18" s="41">
        <f t="shared" si="3"/>
        <v>0</v>
      </c>
      <c r="U18" s="42">
        <f t="shared" si="4"/>
        <v>0</v>
      </c>
      <c r="V18" s="43">
        <f t="shared" si="5"/>
        <v>0</v>
      </c>
      <c r="W18" s="190">
        <f t="shared" si="6"/>
        <v>10.5</v>
      </c>
      <c r="X18" s="44">
        <f t="shared" si="34"/>
        <v>0</v>
      </c>
      <c r="Y18" s="45">
        <f t="shared" si="7"/>
        <v>1</v>
      </c>
      <c r="Z18" s="46" t="s">
        <v>0</v>
      </c>
      <c r="AA18" s="39">
        <v>1</v>
      </c>
      <c r="AB18" s="47">
        <f t="shared" si="8"/>
        <v>0</v>
      </c>
      <c r="AC18" s="39">
        <v>1</v>
      </c>
      <c r="AD18" s="47">
        <f t="shared" si="9"/>
        <v>0</v>
      </c>
      <c r="AE18" s="39">
        <v>1</v>
      </c>
      <c r="AF18" s="47">
        <f t="shared" si="10"/>
        <v>0</v>
      </c>
      <c r="AG18" s="184"/>
      <c r="AH18" s="191">
        <f t="shared" si="11"/>
        <v>12</v>
      </c>
      <c r="AI18" s="49">
        <f t="shared" si="12"/>
        <v>0</v>
      </c>
      <c r="AJ18" s="50">
        <f t="shared" si="13"/>
        <v>0</v>
      </c>
      <c r="AK18" s="184"/>
      <c r="AL18" s="191">
        <f t="shared" si="14"/>
        <v>4</v>
      </c>
      <c r="AM18" s="49">
        <f t="shared" si="15"/>
        <v>0</v>
      </c>
      <c r="AN18" s="50">
        <f t="shared" si="16"/>
        <v>0</v>
      </c>
      <c r="AO18" s="62">
        <v>4</v>
      </c>
      <c r="AP18" s="49">
        <f t="shared" si="17"/>
        <v>0</v>
      </c>
      <c r="AQ18" s="50">
        <f t="shared" si="18"/>
        <v>0</v>
      </c>
      <c r="AR18" s="62"/>
      <c r="AS18" s="49">
        <f t="shared" si="19"/>
        <v>0</v>
      </c>
      <c r="AT18" s="50">
        <f t="shared" si="20"/>
        <v>0</v>
      </c>
      <c r="AU18" s="62"/>
      <c r="AV18" s="49">
        <f t="shared" si="21"/>
        <v>0</v>
      </c>
      <c r="AW18" s="50">
        <f t="shared" si="22"/>
        <v>0</v>
      </c>
      <c r="AX18" s="62">
        <v>4</v>
      </c>
      <c r="AY18" s="49">
        <f t="shared" si="23"/>
        <v>0</v>
      </c>
      <c r="AZ18" s="50">
        <f t="shared" si="24"/>
        <v>0</v>
      </c>
      <c r="BA18" s="184"/>
      <c r="BB18" s="49">
        <f t="shared" si="25"/>
        <v>0</v>
      </c>
      <c r="BC18" s="50">
        <f t="shared" si="26"/>
        <v>0</v>
      </c>
      <c r="BD18" s="51">
        <f t="shared" si="27"/>
        <v>0</v>
      </c>
    </row>
    <row r="19" spans="1:56" ht="13.9" customHeight="1">
      <c r="A19" s="32"/>
      <c r="B19" s="289" t="str">
        <f t="shared" si="35"/>
        <v>Polilleuger Alberich i Casas</v>
      </c>
      <c r="C19" s="286" t="s">
        <v>305</v>
      </c>
      <c r="D19" s="34" t="s">
        <v>314</v>
      </c>
      <c r="E19" s="288" t="s">
        <v>154</v>
      </c>
      <c r="F19" s="36">
        <v>16</v>
      </c>
      <c r="G19" s="72"/>
      <c r="H19" s="71" t="s">
        <v>91</v>
      </c>
      <c r="I19" s="73">
        <f>IF(H19=Tablas!$B$5,Tablas!$C$5,VLOOKUP(H19,Tablas!$B$5:$D$40,2,FALSE))</f>
        <v>26</v>
      </c>
      <c r="J19" s="70">
        <f>IF(I19=0,"",VLOOKUP(I19,Tablas!$C$5:$D$40,2,FALSE))</f>
        <v>4.3452380952380958</v>
      </c>
      <c r="K19" s="37" t="str">
        <f t="shared" si="28"/>
        <v>0</v>
      </c>
      <c r="L19" s="38">
        <f t="shared" si="29"/>
        <v>0</v>
      </c>
      <c r="M19" s="38">
        <f t="shared" si="30"/>
        <v>0</v>
      </c>
      <c r="N19" s="38">
        <f t="shared" si="31"/>
        <v>0</v>
      </c>
      <c r="O19" s="38">
        <f t="shared" si="32"/>
        <v>0</v>
      </c>
      <c r="P19" s="38">
        <f t="shared" si="33"/>
        <v>0</v>
      </c>
      <c r="Q19" s="39">
        <v>1</v>
      </c>
      <c r="R19" s="40">
        <f t="shared" si="2"/>
        <v>0</v>
      </c>
      <c r="S19" s="39">
        <v>1</v>
      </c>
      <c r="T19" s="41">
        <f t="shared" si="3"/>
        <v>0</v>
      </c>
      <c r="U19" s="42">
        <f t="shared" si="4"/>
        <v>0</v>
      </c>
      <c r="V19" s="43">
        <f t="shared" si="5"/>
        <v>0</v>
      </c>
      <c r="W19" s="190">
        <f t="shared" si="6"/>
        <v>10.5</v>
      </c>
      <c r="X19" s="44">
        <f t="shared" si="34"/>
        <v>0</v>
      </c>
      <c r="Y19" s="45">
        <f t="shared" si="7"/>
        <v>1</v>
      </c>
      <c r="Z19" s="46" t="s">
        <v>0</v>
      </c>
      <c r="AA19" s="39">
        <v>1</v>
      </c>
      <c r="AB19" s="47">
        <f t="shared" si="8"/>
        <v>0</v>
      </c>
      <c r="AC19" s="39">
        <v>1</v>
      </c>
      <c r="AD19" s="47">
        <f t="shared" si="9"/>
        <v>0</v>
      </c>
      <c r="AE19" s="39">
        <v>1</v>
      </c>
      <c r="AF19" s="47">
        <f t="shared" si="10"/>
        <v>0</v>
      </c>
      <c r="AG19" s="184"/>
      <c r="AH19" s="191">
        <f t="shared" si="11"/>
        <v>12</v>
      </c>
      <c r="AI19" s="49">
        <f t="shared" si="12"/>
        <v>0</v>
      </c>
      <c r="AJ19" s="50">
        <f t="shared" si="13"/>
        <v>0</v>
      </c>
      <c r="AK19" s="184"/>
      <c r="AL19" s="191">
        <f t="shared" si="14"/>
        <v>4</v>
      </c>
      <c r="AM19" s="49">
        <f t="shared" si="15"/>
        <v>0</v>
      </c>
      <c r="AN19" s="50">
        <f t="shared" si="16"/>
        <v>0</v>
      </c>
      <c r="AO19" s="62">
        <v>16</v>
      </c>
      <c r="AP19" s="49">
        <f t="shared" si="17"/>
        <v>0</v>
      </c>
      <c r="AQ19" s="50">
        <f t="shared" si="18"/>
        <v>0</v>
      </c>
      <c r="AR19" s="62"/>
      <c r="AS19" s="49">
        <f t="shared" si="19"/>
        <v>0</v>
      </c>
      <c r="AT19" s="50">
        <f t="shared" si="20"/>
        <v>0</v>
      </c>
      <c r="AU19" s="62"/>
      <c r="AV19" s="49">
        <f t="shared" si="21"/>
        <v>0</v>
      </c>
      <c r="AW19" s="50">
        <f t="shared" si="22"/>
        <v>0</v>
      </c>
      <c r="AX19" s="62">
        <v>16</v>
      </c>
      <c r="AY19" s="49">
        <f t="shared" si="23"/>
        <v>0</v>
      </c>
      <c r="AZ19" s="50">
        <f t="shared" si="24"/>
        <v>0</v>
      </c>
      <c r="BA19" s="184"/>
      <c r="BB19" s="49">
        <f t="shared" si="25"/>
        <v>0</v>
      </c>
      <c r="BC19" s="50">
        <f t="shared" si="26"/>
        <v>0</v>
      </c>
      <c r="BD19" s="51">
        <f t="shared" si="27"/>
        <v>0</v>
      </c>
    </row>
    <row r="20" spans="1:56" ht="13.9" hidden="1" customHeight="1">
      <c r="A20" s="32"/>
      <c r="B20" s="289"/>
      <c r="C20" s="286"/>
      <c r="D20" s="34"/>
      <c r="E20" s="35"/>
      <c r="F20" s="36"/>
      <c r="G20" s="72"/>
      <c r="H20" s="71" t="s">
        <v>91</v>
      </c>
      <c r="I20" s="73">
        <f>IF(H20=Tablas!$B$5,Tablas!$C$5,VLOOKUP(H20,Tablas!$B$5:$D$40,2,FALSE))</f>
        <v>26</v>
      </c>
      <c r="J20" s="70">
        <f>IF(I20=0,"",VLOOKUP(I20,Tablas!$C$5:$D$40,2,FALSE))</f>
        <v>4.3452380952380958</v>
      </c>
      <c r="K20" s="37" t="str">
        <f t="shared" si="28"/>
        <v>0</v>
      </c>
      <c r="L20" s="38">
        <f t="shared" si="29"/>
        <v>0</v>
      </c>
      <c r="M20" s="38">
        <f t="shared" si="30"/>
        <v>0</v>
      </c>
      <c r="N20" s="38">
        <f t="shared" si="31"/>
        <v>0</v>
      </c>
      <c r="O20" s="38">
        <f t="shared" si="32"/>
        <v>0</v>
      </c>
      <c r="P20" s="38">
        <f t="shared" si="33"/>
        <v>0</v>
      </c>
      <c r="Q20" s="39">
        <v>0.75</v>
      </c>
      <c r="R20" s="40">
        <f t="shared" si="2"/>
        <v>0</v>
      </c>
      <c r="S20" s="39">
        <v>0.75</v>
      </c>
      <c r="T20" s="41">
        <f t="shared" si="3"/>
        <v>0</v>
      </c>
      <c r="U20" s="42">
        <f t="shared" si="4"/>
        <v>0</v>
      </c>
      <c r="V20" s="43">
        <f t="shared" si="5"/>
        <v>0</v>
      </c>
      <c r="W20" s="190">
        <f t="shared" si="6"/>
        <v>10.5</v>
      </c>
      <c r="X20" s="44">
        <f t="shared" si="34"/>
        <v>0</v>
      </c>
      <c r="Y20" s="45">
        <f t="shared" si="7"/>
        <v>1</v>
      </c>
      <c r="Z20" s="46" t="s">
        <v>83</v>
      </c>
      <c r="AA20" s="39">
        <v>1</v>
      </c>
      <c r="AB20" s="47">
        <f t="shared" si="8"/>
        <v>0</v>
      </c>
      <c r="AC20" s="39">
        <v>1</v>
      </c>
      <c r="AD20" s="47">
        <f t="shared" si="9"/>
        <v>0</v>
      </c>
      <c r="AE20" s="39">
        <v>1</v>
      </c>
      <c r="AF20" s="47">
        <f t="shared" si="10"/>
        <v>0</v>
      </c>
      <c r="AG20" s="184"/>
      <c r="AH20" s="191">
        <f t="shared" si="11"/>
        <v>12</v>
      </c>
      <c r="AI20" s="49">
        <f t="shared" si="12"/>
        <v>0</v>
      </c>
      <c r="AJ20" s="50">
        <f t="shared" si="13"/>
        <v>0</v>
      </c>
      <c r="AK20" s="184"/>
      <c r="AL20" s="191">
        <f t="shared" si="14"/>
        <v>4</v>
      </c>
      <c r="AM20" s="49">
        <f t="shared" si="15"/>
        <v>0</v>
      </c>
      <c r="AN20" s="50">
        <f t="shared" si="16"/>
        <v>0</v>
      </c>
      <c r="AO20" s="62"/>
      <c r="AP20" s="49">
        <f t="shared" si="17"/>
        <v>0</v>
      </c>
      <c r="AQ20" s="50">
        <f t="shared" si="18"/>
        <v>0</v>
      </c>
      <c r="AR20" s="62"/>
      <c r="AS20" s="49">
        <f t="shared" si="19"/>
        <v>0</v>
      </c>
      <c r="AT20" s="50">
        <f t="shared" si="20"/>
        <v>0</v>
      </c>
      <c r="AU20" s="62"/>
      <c r="AV20" s="49">
        <f t="shared" si="21"/>
        <v>0</v>
      </c>
      <c r="AW20" s="50">
        <f t="shared" si="22"/>
        <v>0</v>
      </c>
      <c r="AX20" s="62"/>
      <c r="AY20" s="49">
        <f t="shared" si="23"/>
        <v>0</v>
      </c>
      <c r="AZ20" s="50">
        <f t="shared" si="24"/>
        <v>0</v>
      </c>
      <c r="BA20" s="184"/>
      <c r="BB20" s="49">
        <f t="shared" si="25"/>
        <v>0</v>
      </c>
      <c r="BC20" s="50">
        <f t="shared" si="26"/>
        <v>0</v>
      </c>
      <c r="BD20" s="51">
        <f t="shared" si="27"/>
        <v>0</v>
      </c>
    </row>
    <row r="21" spans="1:56" ht="13.9" hidden="1" customHeight="1">
      <c r="A21" s="32"/>
      <c r="B21" s="289"/>
      <c r="C21" s="286"/>
      <c r="D21" s="34"/>
      <c r="E21" s="35"/>
      <c r="F21" s="36"/>
      <c r="G21" s="72"/>
      <c r="H21" s="71" t="s">
        <v>124</v>
      </c>
      <c r="I21" s="73">
        <f>IF(H21=Tablas!$B$5,Tablas!$C$5,VLOOKUP(H21,Tablas!$B$5:$D$40,2,FALSE))</f>
        <v>34</v>
      </c>
      <c r="J21" s="70">
        <f>IF(I21=0,"",VLOOKUP(I21,Tablas!$C$5:$D$40,2,FALSE))</f>
        <v>0.25</v>
      </c>
      <c r="K21" s="37" t="str">
        <f t="shared" si="28"/>
        <v>0</v>
      </c>
      <c r="L21" s="38">
        <f t="shared" si="29"/>
        <v>0</v>
      </c>
      <c r="M21" s="38">
        <f t="shared" si="30"/>
        <v>0</v>
      </c>
      <c r="N21" s="38">
        <f t="shared" si="31"/>
        <v>0</v>
      </c>
      <c r="O21" s="38">
        <f t="shared" si="32"/>
        <v>0</v>
      </c>
      <c r="P21" s="38">
        <f t="shared" si="33"/>
        <v>0</v>
      </c>
      <c r="Q21" s="39">
        <v>0.75</v>
      </c>
      <c r="R21" s="40">
        <f t="shared" si="2"/>
        <v>0</v>
      </c>
      <c r="S21" s="39">
        <v>0.75</v>
      </c>
      <c r="T21" s="41">
        <f t="shared" si="3"/>
        <v>0</v>
      </c>
      <c r="U21" s="42">
        <f t="shared" si="4"/>
        <v>0</v>
      </c>
      <c r="V21" s="43">
        <f t="shared" si="5"/>
        <v>0</v>
      </c>
      <c r="W21" s="190">
        <f t="shared" si="6"/>
        <v>10.5</v>
      </c>
      <c r="X21" s="44">
        <f t="shared" si="34"/>
        <v>0</v>
      </c>
      <c r="Y21" s="45">
        <f t="shared" si="7"/>
        <v>0.1</v>
      </c>
      <c r="Z21" s="46" t="s">
        <v>83</v>
      </c>
      <c r="AA21" s="39">
        <v>1</v>
      </c>
      <c r="AB21" s="47">
        <f t="shared" si="8"/>
        <v>0</v>
      </c>
      <c r="AC21" s="39">
        <v>1</v>
      </c>
      <c r="AD21" s="47">
        <f t="shared" si="9"/>
        <v>0</v>
      </c>
      <c r="AE21" s="39">
        <v>1</v>
      </c>
      <c r="AF21" s="47">
        <f t="shared" si="10"/>
        <v>0</v>
      </c>
      <c r="AG21" s="184"/>
      <c r="AH21" s="191">
        <f t="shared" si="11"/>
        <v>12</v>
      </c>
      <c r="AI21" s="49">
        <f t="shared" si="12"/>
        <v>0</v>
      </c>
      <c r="AJ21" s="50">
        <f t="shared" si="13"/>
        <v>0</v>
      </c>
      <c r="AK21" s="184"/>
      <c r="AL21" s="191">
        <f t="shared" si="14"/>
        <v>4</v>
      </c>
      <c r="AM21" s="49">
        <f t="shared" si="15"/>
        <v>0</v>
      </c>
      <c r="AN21" s="50">
        <f t="shared" si="16"/>
        <v>0</v>
      </c>
      <c r="AO21" s="62"/>
      <c r="AP21" s="49">
        <f t="shared" si="17"/>
        <v>0</v>
      </c>
      <c r="AQ21" s="50">
        <f t="shared" si="18"/>
        <v>0</v>
      </c>
      <c r="AR21" s="62"/>
      <c r="AS21" s="49">
        <f t="shared" si="19"/>
        <v>0</v>
      </c>
      <c r="AT21" s="50">
        <f t="shared" si="20"/>
        <v>0</v>
      </c>
      <c r="AU21" s="62"/>
      <c r="AV21" s="49">
        <f t="shared" si="21"/>
        <v>0</v>
      </c>
      <c r="AW21" s="50">
        <f t="shared" si="22"/>
        <v>0</v>
      </c>
      <c r="AX21" s="62"/>
      <c r="AY21" s="49">
        <f t="shared" si="23"/>
        <v>0</v>
      </c>
      <c r="AZ21" s="50">
        <f t="shared" si="24"/>
        <v>0</v>
      </c>
      <c r="BA21" s="62"/>
      <c r="BB21" s="49">
        <f t="shared" si="25"/>
        <v>0</v>
      </c>
      <c r="BC21" s="50">
        <f t="shared" si="26"/>
        <v>0</v>
      </c>
      <c r="BD21" s="51">
        <f t="shared" si="27"/>
        <v>0</v>
      </c>
    </row>
    <row r="22" spans="1:56" ht="13.9" hidden="1" customHeight="1">
      <c r="A22" s="32"/>
      <c r="B22" s="285"/>
      <c r="C22" s="286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28"/>
        <v>0</v>
      </c>
      <c r="L22" s="38">
        <f t="shared" si="29"/>
        <v>0</v>
      </c>
      <c r="M22" s="38">
        <f t="shared" si="30"/>
        <v>0</v>
      </c>
      <c r="N22" s="38">
        <f t="shared" si="31"/>
        <v>0</v>
      </c>
      <c r="O22" s="38">
        <f t="shared" si="32"/>
        <v>0</v>
      </c>
      <c r="P22" s="38">
        <f t="shared" si="33"/>
        <v>0</v>
      </c>
      <c r="Q22" s="39">
        <v>0.75</v>
      </c>
      <c r="R22" s="40">
        <f t="shared" si="2"/>
        <v>0</v>
      </c>
      <c r="S22" s="39">
        <v>0.75</v>
      </c>
      <c r="T22" s="41">
        <f t="shared" si="3"/>
        <v>0</v>
      </c>
      <c r="U22" s="42">
        <f t="shared" si="4"/>
        <v>0</v>
      </c>
      <c r="V22" s="43">
        <f t="shared" si="5"/>
        <v>0</v>
      </c>
      <c r="W22" s="190">
        <f t="shared" si="6"/>
        <v>10.5</v>
      </c>
      <c r="X22" s="44">
        <f t="shared" si="34"/>
        <v>0</v>
      </c>
      <c r="Y22" s="45">
        <f t="shared" si="7"/>
        <v>0</v>
      </c>
      <c r="Z22" s="46" t="s">
        <v>0</v>
      </c>
      <c r="AA22" s="39">
        <v>1</v>
      </c>
      <c r="AB22" s="47">
        <f t="shared" si="8"/>
        <v>0</v>
      </c>
      <c r="AC22" s="39">
        <v>1</v>
      </c>
      <c r="AD22" s="47">
        <f t="shared" si="9"/>
        <v>0</v>
      </c>
      <c r="AE22" s="39">
        <v>1</v>
      </c>
      <c r="AF22" s="47">
        <f t="shared" si="10"/>
        <v>0</v>
      </c>
      <c r="AG22" s="184"/>
      <c r="AH22" s="191">
        <f t="shared" si="11"/>
        <v>12</v>
      </c>
      <c r="AI22" s="49">
        <f t="shared" si="12"/>
        <v>0</v>
      </c>
      <c r="AJ22" s="50">
        <f t="shared" si="13"/>
        <v>0</v>
      </c>
      <c r="AK22" s="184"/>
      <c r="AL22" s="191">
        <f t="shared" si="14"/>
        <v>4</v>
      </c>
      <c r="AM22" s="49">
        <f t="shared" si="15"/>
        <v>0</v>
      </c>
      <c r="AN22" s="50">
        <f t="shared" si="16"/>
        <v>0</v>
      </c>
      <c r="AO22" s="62"/>
      <c r="AP22" s="49">
        <f t="shared" si="17"/>
        <v>0</v>
      </c>
      <c r="AQ22" s="50">
        <f t="shared" si="18"/>
        <v>0</v>
      </c>
      <c r="AR22" s="62"/>
      <c r="AS22" s="49">
        <f t="shared" si="19"/>
        <v>0</v>
      </c>
      <c r="AT22" s="50">
        <f t="shared" si="20"/>
        <v>0</v>
      </c>
      <c r="AU22" s="62"/>
      <c r="AV22" s="49">
        <f t="shared" si="21"/>
        <v>0</v>
      </c>
      <c r="AW22" s="50">
        <f t="shared" si="22"/>
        <v>0</v>
      </c>
      <c r="AX22" s="62"/>
      <c r="AY22" s="49">
        <f t="shared" si="23"/>
        <v>0</v>
      </c>
      <c r="AZ22" s="50">
        <f t="shared" si="24"/>
        <v>0</v>
      </c>
      <c r="BA22" s="62"/>
      <c r="BB22" s="49">
        <f t="shared" si="25"/>
        <v>0</v>
      </c>
      <c r="BC22" s="50">
        <f t="shared" si="26"/>
        <v>0</v>
      </c>
      <c r="BD22" s="51">
        <f t="shared" si="27"/>
        <v>0</v>
      </c>
    </row>
    <row r="23" spans="1:56" ht="13.9" hidden="1" customHeight="1">
      <c r="A23" s="32"/>
      <c r="B23" s="285"/>
      <c r="C23" s="286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28"/>
        <v>0</v>
      </c>
      <c r="L23" s="38">
        <f t="shared" si="29"/>
        <v>0</v>
      </c>
      <c r="M23" s="38">
        <f t="shared" si="30"/>
        <v>0</v>
      </c>
      <c r="N23" s="38">
        <f t="shared" si="31"/>
        <v>0</v>
      </c>
      <c r="O23" s="38">
        <f t="shared" si="32"/>
        <v>0</v>
      </c>
      <c r="P23" s="38">
        <f t="shared" si="33"/>
        <v>0</v>
      </c>
      <c r="Q23" s="39">
        <v>0.75</v>
      </c>
      <c r="R23" s="40">
        <f t="shared" si="2"/>
        <v>0</v>
      </c>
      <c r="S23" s="39">
        <v>0.75</v>
      </c>
      <c r="T23" s="41">
        <f t="shared" si="3"/>
        <v>0</v>
      </c>
      <c r="U23" s="42">
        <f t="shared" si="4"/>
        <v>0</v>
      </c>
      <c r="V23" s="43">
        <f t="shared" si="5"/>
        <v>0</v>
      </c>
      <c r="W23" s="190">
        <f t="shared" si="6"/>
        <v>10.5</v>
      </c>
      <c r="X23" s="44">
        <f t="shared" si="34"/>
        <v>0</v>
      </c>
      <c r="Y23" s="45">
        <f t="shared" si="7"/>
        <v>0</v>
      </c>
      <c r="Z23" s="46" t="s">
        <v>0</v>
      </c>
      <c r="AA23" s="39">
        <v>1</v>
      </c>
      <c r="AB23" s="47">
        <f t="shared" si="8"/>
        <v>0</v>
      </c>
      <c r="AC23" s="39">
        <v>1</v>
      </c>
      <c r="AD23" s="47">
        <f t="shared" si="9"/>
        <v>0</v>
      </c>
      <c r="AE23" s="39">
        <v>1</v>
      </c>
      <c r="AF23" s="47">
        <f t="shared" si="10"/>
        <v>0</v>
      </c>
      <c r="AG23" s="184"/>
      <c r="AH23" s="191">
        <f t="shared" si="11"/>
        <v>12</v>
      </c>
      <c r="AI23" s="49">
        <f t="shared" si="12"/>
        <v>0</v>
      </c>
      <c r="AJ23" s="50">
        <f t="shared" si="13"/>
        <v>0</v>
      </c>
      <c r="AK23" s="184"/>
      <c r="AL23" s="191">
        <f t="shared" si="14"/>
        <v>4</v>
      </c>
      <c r="AM23" s="49">
        <f t="shared" si="15"/>
        <v>0</v>
      </c>
      <c r="AN23" s="50">
        <f t="shared" si="16"/>
        <v>0</v>
      </c>
      <c r="AO23" s="62"/>
      <c r="AP23" s="49">
        <f t="shared" si="17"/>
        <v>0</v>
      </c>
      <c r="AQ23" s="50">
        <f t="shared" si="18"/>
        <v>0</v>
      </c>
      <c r="AR23" s="62"/>
      <c r="AS23" s="49">
        <f t="shared" si="19"/>
        <v>0</v>
      </c>
      <c r="AT23" s="50">
        <f t="shared" si="20"/>
        <v>0</v>
      </c>
      <c r="AU23" s="62"/>
      <c r="AV23" s="49">
        <f t="shared" si="21"/>
        <v>0</v>
      </c>
      <c r="AW23" s="50">
        <f t="shared" si="22"/>
        <v>0</v>
      </c>
      <c r="AX23" s="62"/>
      <c r="AY23" s="49">
        <f t="shared" si="23"/>
        <v>0</v>
      </c>
      <c r="AZ23" s="50">
        <f t="shared" si="24"/>
        <v>0</v>
      </c>
      <c r="BA23" s="62"/>
      <c r="BB23" s="49">
        <f t="shared" si="25"/>
        <v>0</v>
      </c>
      <c r="BC23" s="50">
        <f t="shared" si="26"/>
        <v>0</v>
      </c>
      <c r="BD23" s="51">
        <f t="shared" si="27"/>
        <v>0</v>
      </c>
    </row>
    <row r="24" spans="1:56" ht="13.9" hidden="1" customHeight="1">
      <c r="A24" s="32"/>
      <c r="B24" s="285"/>
      <c r="C24" s="286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28"/>
        <v>0</v>
      </c>
      <c r="L24" s="38">
        <f t="shared" si="29"/>
        <v>0</v>
      </c>
      <c r="M24" s="38">
        <f t="shared" si="30"/>
        <v>0</v>
      </c>
      <c r="N24" s="38">
        <f t="shared" si="31"/>
        <v>0</v>
      </c>
      <c r="O24" s="38">
        <f t="shared" si="32"/>
        <v>0</v>
      </c>
      <c r="P24" s="38">
        <f t="shared" si="33"/>
        <v>0</v>
      </c>
      <c r="Q24" s="39">
        <v>0.75</v>
      </c>
      <c r="R24" s="40">
        <f t="shared" si="2"/>
        <v>0</v>
      </c>
      <c r="S24" s="39">
        <v>0.75</v>
      </c>
      <c r="T24" s="41">
        <f t="shared" si="3"/>
        <v>0</v>
      </c>
      <c r="U24" s="42">
        <f t="shared" si="4"/>
        <v>0</v>
      </c>
      <c r="V24" s="43">
        <f t="shared" si="5"/>
        <v>0</v>
      </c>
      <c r="W24" s="190">
        <f t="shared" si="6"/>
        <v>10.5</v>
      </c>
      <c r="X24" s="44">
        <f t="shared" si="34"/>
        <v>0</v>
      </c>
      <c r="Y24" s="45">
        <f t="shared" si="7"/>
        <v>0</v>
      </c>
      <c r="Z24" s="46" t="s">
        <v>0</v>
      </c>
      <c r="AA24" s="39">
        <v>1</v>
      </c>
      <c r="AB24" s="47">
        <f t="shared" si="8"/>
        <v>0</v>
      </c>
      <c r="AC24" s="39">
        <v>1</v>
      </c>
      <c r="AD24" s="47">
        <f t="shared" si="9"/>
        <v>0</v>
      </c>
      <c r="AE24" s="39">
        <v>1</v>
      </c>
      <c r="AF24" s="47">
        <f t="shared" si="10"/>
        <v>0</v>
      </c>
      <c r="AG24" s="184"/>
      <c r="AH24" s="191">
        <f t="shared" si="11"/>
        <v>12</v>
      </c>
      <c r="AI24" s="49">
        <f t="shared" si="12"/>
        <v>0</v>
      </c>
      <c r="AJ24" s="50">
        <f t="shared" si="13"/>
        <v>0</v>
      </c>
      <c r="AK24" s="184"/>
      <c r="AL24" s="191">
        <f t="shared" si="14"/>
        <v>4</v>
      </c>
      <c r="AM24" s="49">
        <f t="shared" si="15"/>
        <v>0</v>
      </c>
      <c r="AN24" s="50">
        <f t="shared" si="16"/>
        <v>0</v>
      </c>
      <c r="AO24" s="62"/>
      <c r="AP24" s="49">
        <f t="shared" si="17"/>
        <v>0</v>
      </c>
      <c r="AQ24" s="50">
        <f t="shared" si="18"/>
        <v>0</v>
      </c>
      <c r="AR24" s="62"/>
      <c r="AS24" s="49">
        <f t="shared" si="19"/>
        <v>0</v>
      </c>
      <c r="AT24" s="50">
        <f t="shared" si="20"/>
        <v>0</v>
      </c>
      <c r="AU24" s="62"/>
      <c r="AV24" s="49">
        <f t="shared" si="21"/>
        <v>0</v>
      </c>
      <c r="AW24" s="50">
        <f t="shared" si="22"/>
        <v>0</v>
      </c>
      <c r="AX24" s="62"/>
      <c r="AY24" s="49">
        <f t="shared" si="23"/>
        <v>0</v>
      </c>
      <c r="AZ24" s="50">
        <f t="shared" si="24"/>
        <v>0</v>
      </c>
      <c r="BA24" s="62"/>
      <c r="BB24" s="49">
        <f t="shared" si="25"/>
        <v>0</v>
      </c>
      <c r="BC24" s="50">
        <f t="shared" si="26"/>
        <v>0</v>
      </c>
      <c r="BD24" s="51">
        <f t="shared" si="27"/>
        <v>0</v>
      </c>
    </row>
    <row r="25" spans="1:56" ht="13.9" hidden="1" customHeight="1">
      <c r="A25" s="32"/>
      <c r="B25" s="285"/>
      <c r="C25" s="286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28"/>
        <v>0</v>
      </c>
      <c r="L25" s="38">
        <f t="shared" si="29"/>
        <v>0</v>
      </c>
      <c r="M25" s="38">
        <f t="shared" si="30"/>
        <v>0</v>
      </c>
      <c r="N25" s="38">
        <f t="shared" si="31"/>
        <v>0</v>
      </c>
      <c r="O25" s="38">
        <f t="shared" si="32"/>
        <v>0</v>
      </c>
      <c r="P25" s="38">
        <f t="shared" si="33"/>
        <v>0</v>
      </c>
      <c r="Q25" s="39">
        <v>0.75</v>
      </c>
      <c r="R25" s="40">
        <f t="shared" si="2"/>
        <v>0</v>
      </c>
      <c r="S25" s="39">
        <v>0.75</v>
      </c>
      <c r="T25" s="41">
        <f t="shared" si="3"/>
        <v>0</v>
      </c>
      <c r="U25" s="42">
        <f t="shared" si="4"/>
        <v>0</v>
      </c>
      <c r="V25" s="43">
        <f t="shared" si="5"/>
        <v>0</v>
      </c>
      <c r="W25" s="190">
        <f t="shared" si="6"/>
        <v>10.5</v>
      </c>
      <c r="X25" s="44">
        <f t="shared" si="34"/>
        <v>0</v>
      </c>
      <c r="Y25" s="45">
        <f t="shared" si="7"/>
        <v>0</v>
      </c>
      <c r="Z25" s="46" t="s">
        <v>0</v>
      </c>
      <c r="AA25" s="39">
        <v>1</v>
      </c>
      <c r="AB25" s="47">
        <f t="shared" si="8"/>
        <v>0</v>
      </c>
      <c r="AC25" s="39">
        <v>1</v>
      </c>
      <c r="AD25" s="47">
        <f t="shared" si="9"/>
        <v>0</v>
      </c>
      <c r="AE25" s="39">
        <v>1</v>
      </c>
      <c r="AF25" s="47">
        <f t="shared" si="10"/>
        <v>0</v>
      </c>
      <c r="AG25" s="184"/>
      <c r="AH25" s="191">
        <f t="shared" si="11"/>
        <v>12</v>
      </c>
      <c r="AI25" s="49">
        <f t="shared" si="12"/>
        <v>0</v>
      </c>
      <c r="AJ25" s="50">
        <f t="shared" si="13"/>
        <v>0</v>
      </c>
      <c r="AK25" s="62"/>
      <c r="AL25" s="191">
        <f t="shared" si="14"/>
        <v>4</v>
      </c>
      <c r="AM25" s="49">
        <f t="shared" si="15"/>
        <v>0</v>
      </c>
      <c r="AN25" s="50">
        <f t="shared" si="16"/>
        <v>0</v>
      </c>
      <c r="AO25" s="62"/>
      <c r="AP25" s="49">
        <f t="shared" si="17"/>
        <v>0</v>
      </c>
      <c r="AQ25" s="50">
        <f t="shared" si="18"/>
        <v>0</v>
      </c>
      <c r="AR25" s="62"/>
      <c r="AS25" s="49">
        <f t="shared" si="19"/>
        <v>0</v>
      </c>
      <c r="AT25" s="50">
        <f t="shared" si="20"/>
        <v>0</v>
      </c>
      <c r="AU25" s="62"/>
      <c r="AV25" s="49">
        <f t="shared" si="21"/>
        <v>0</v>
      </c>
      <c r="AW25" s="50">
        <f t="shared" si="22"/>
        <v>0</v>
      </c>
      <c r="AX25" s="62"/>
      <c r="AY25" s="49">
        <f t="shared" si="23"/>
        <v>0</v>
      </c>
      <c r="AZ25" s="50">
        <f t="shared" si="24"/>
        <v>0</v>
      </c>
      <c r="BA25" s="62"/>
      <c r="BB25" s="49">
        <f t="shared" si="25"/>
        <v>0</v>
      </c>
      <c r="BC25" s="50">
        <f t="shared" si="26"/>
        <v>0</v>
      </c>
      <c r="BD25" s="51">
        <f t="shared" si="27"/>
        <v>0</v>
      </c>
    </row>
    <row r="26" spans="1:56" ht="13.9" hidden="1" customHeight="1">
      <c r="A26" s="32"/>
      <c r="B26" s="285"/>
      <c r="C26" s="286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28"/>
        <v>0</v>
      </c>
      <c r="L26" s="38">
        <f t="shared" si="29"/>
        <v>0</v>
      </c>
      <c r="M26" s="38">
        <f t="shared" si="30"/>
        <v>0</v>
      </c>
      <c r="N26" s="38">
        <f t="shared" si="31"/>
        <v>0</v>
      </c>
      <c r="O26" s="38">
        <f t="shared" si="32"/>
        <v>0</v>
      </c>
      <c r="P26" s="38">
        <f t="shared" si="33"/>
        <v>0</v>
      </c>
      <c r="Q26" s="39">
        <v>0.75</v>
      </c>
      <c r="R26" s="40">
        <f t="shared" si="2"/>
        <v>0</v>
      </c>
      <c r="S26" s="39">
        <v>0.75</v>
      </c>
      <c r="T26" s="41">
        <f t="shared" si="3"/>
        <v>0</v>
      </c>
      <c r="U26" s="42">
        <f t="shared" si="4"/>
        <v>0</v>
      </c>
      <c r="V26" s="43">
        <f t="shared" si="5"/>
        <v>0</v>
      </c>
      <c r="W26" s="190">
        <f t="shared" si="6"/>
        <v>10.5</v>
      </c>
      <c r="X26" s="44">
        <f t="shared" si="34"/>
        <v>0</v>
      </c>
      <c r="Y26" s="45">
        <f t="shared" si="7"/>
        <v>0</v>
      </c>
      <c r="Z26" s="46" t="s">
        <v>0</v>
      </c>
      <c r="AA26" s="39">
        <v>1</v>
      </c>
      <c r="AB26" s="47">
        <f t="shared" si="8"/>
        <v>0</v>
      </c>
      <c r="AC26" s="39">
        <v>1</v>
      </c>
      <c r="AD26" s="47">
        <f t="shared" si="9"/>
        <v>0</v>
      </c>
      <c r="AE26" s="39">
        <v>1</v>
      </c>
      <c r="AF26" s="47">
        <f t="shared" si="10"/>
        <v>0</v>
      </c>
      <c r="AG26" s="184"/>
      <c r="AH26" s="191">
        <f t="shared" si="11"/>
        <v>12</v>
      </c>
      <c r="AI26" s="49">
        <f t="shared" si="12"/>
        <v>0</v>
      </c>
      <c r="AJ26" s="50">
        <f t="shared" si="13"/>
        <v>0</v>
      </c>
      <c r="AK26" s="62"/>
      <c r="AL26" s="191">
        <f t="shared" si="14"/>
        <v>4</v>
      </c>
      <c r="AM26" s="49">
        <f t="shared" si="15"/>
        <v>0</v>
      </c>
      <c r="AN26" s="50">
        <f t="shared" si="16"/>
        <v>0</v>
      </c>
      <c r="AO26" s="62"/>
      <c r="AP26" s="49">
        <f t="shared" si="17"/>
        <v>0</v>
      </c>
      <c r="AQ26" s="50">
        <f t="shared" si="18"/>
        <v>0</v>
      </c>
      <c r="AR26" s="62"/>
      <c r="AS26" s="49">
        <f t="shared" si="19"/>
        <v>0</v>
      </c>
      <c r="AT26" s="50">
        <f t="shared" si="20"/>
        <v>0</v>
      </c>
      <c r="AU26" s="62"/>
      <c r="AV26" s="49">
        <f t="shared" si="21"/>
        <v>0</v>
      </c>
      <c r="AW26" s="50">
        <f t="shared" si="22"/>
        <v>0</v>
      </c>
      <c r="AX26" s="62"/>
      <c r="AY26" s="49">
        <f t="shared" si="23"/>
        <v>0</v>
      </c>
      <c r="AZ26" s="50">
        <f t="shared" si="24"/>
        <v>0</v>
      </c>
      <c r="BA26" s="62"/>
      <c r="BB26" s="49">
        <f t="shared" si="25"/>
        <v>0</v>
      </c>
      <c r="BC26" s="50">
        <f t="shared" si="26"/>
        <v>0</v>
      </c>
      <c r="BD26" s="51">
        <f t="shared" si="27"/>
        <v>0</v>
      </c>
    </row>
    <row r="27" spans="1:56" ht="13.9" hidden="1" customHeight="1">
      <c r="A27" s="32"/>
      <c r="B27" s="285"/>
      <c r="C27" s="286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si="28"/>
        <v>0</v>
      </c>
      <c r="L27" s="38">
        <f t="shared" si="29"/>
        <v>0</v>
      </c>
      <c r="M27" s="38">
        <f t="shared" si="30"/>
        <v>0</v>
      </c>
      <c r="N27" s="38">
        <f t="shared" si="31"/>
        <v>0</v>
      </c>
      <c r="O27" s="38">
        <f t="shared" si="32"/>
        <v>0</v>
      </c>
      <c r="P27" s="38">
        <f t="shared" si="33"/>
        <v>0</v>
      </c>
      <c r="Q27" s="39">
        <v>0.75</v>
      </c>
      <c r="R27" s="40">
        <f t="shared" si="2"/>
        <v>0</v>
      </c>
      <c r="S27" s="39">
        <v>0.75</v>
      </c>
      <c r="T27" s="41">
        <f t="shared" si="3"/>
        <v>0</v>
      </c>
      <c r="U27" s="42">
        <f t="shared" si="4"/>
        <v>0</v>
      </c>
      <c r="V27" s="43">
        <f t="shared" si="5"/>
        <v>0</v>
      </c>
      <c r="W27" s="190">
        <f t="shared" si="6"/>
        <v>10.5</v>
      </c>
      <c r="X27" s="44">
        <f t="shared" si="34"/>
        <v>0</v>
      </c>
      <c r="Y27" s="45">
        <f t="shared" si="7"/>
        <v>0</v>
      </c>
      <c r="Z27" s="46" t="s">
        <v>83</v>
      </c>
      <c r="AA27" s="39">
        <v>1</v>
      </c>
      <c r="AB27" s="47">
        <f t="shared" si="8"/>
        <v>0</v>
      </c>
      <c r="AC27" s="39">
        <v>1</v>
      </c>
      <c r="AD27" s="47">
        <f t="shared" si="9"/>
        <v>0</v>
      </c>
      <c r="AE27" s="39">
        <v>1</v>
      </c>
      <c r="AF27" s="47">
        <f t="shared" si="10"/>
        <v>0</v>
      </c>
      <c r="AG27" s="184"/>
      <c r="AH27" s="191">
        <f t="shared" si="11"/>
        <v>12</v>
      </c>
      <c r="AI27" s="49">
        <f t="shared" si="12"/>
        <v>0</v>
      </c>
      <c r="AJ27" s="50">
        <f t="shared" si="13"/>
        <v>0</v>
      </c>
      <c r="AK27" s="62"/>
      <c r="AL27" s="191">
        <f t="shared" si="14"/>
        <v>4</v>
      </c>
      <c r="AM27" s="49">
        <f t="shared" si="15"/>
        <v>0</v>
      </c>
      <c r="AN27" s="50">
        <f t="shared" si="16"/>
        <v>0</v>
      </c>
      <c r="AO27" s="62"/>
      <c r="AP27" s="49">
        <f t="shared" si="17"/>
        <v>0</v>
      </c>
      <c r="AQ27" s="50">
        <f t="shared" si="18"/>
        <v>0</v>
      </c>
      <c r="AR27" s="62"/>
      <c r="AS27" s="49">
        <f t="shared" si="19"/>
        <v>0</v>
      </c>
      <c r="AT27" s="50">
        <f t="shared" si="20"/>
        <v>0</v>
      </c>
      <c r="AU27" s="62"/>
      <c r="AV27" s="49">
        <f t="shared" si="21"/>
        <v>0</v>
      </c>
      <c r="AW27" s="50">
        <f t="shared" si="22"/>
        <v>0</v>
      </c>
      <c r="AX27" s="62"/>
      <c r="AY27" s="49">
        <f t="shared" si="23"/>
        <v>0</v>
      </c>
      <c r="AZ27" s="50">
        <f t="shared" si="24"/>
        <v>0</v>
      </c>
      <c r="BA27" s="62"/>
      <c r="BB27" s="49">
        <f t="shared" si="25"/>
        <v>0</v>
      </c>
      <c r="BC27" s="50">
        <f t="shared" si="26"/>
        <v>0</v>
      </c>
      <c r="BD27" s="51">
        <f t="shared" si="27"/>
        <v>0</v>
      </c>
    </row>
    <row r="28" spans="1:56" ht="13.9" hidden="1" customHeight="1">
      <c r="A28" s="32"/>
      <c r="B28" s="285"/>
      <c r="C28" s="286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28"/>
        <v>0</v>
      </c>
      <c r="L28" s="38">
        <f t="shared" si="29"/>
        <v>0</v>
      </c>
      <c r="M28" s="38">
        <f t="shared" si="30"/>
        <v>0</v>
      </c>
      <c r="N28" s="38">
        <f t="shared" si="31"/>
        <v>0</v>
      </c>
      <c r="O28" s="38">
        <f t="shared" si="32"/>
        <v>0</v>
      </c>
      <c r="P28" s="38">
        <f t="shared" si="33"/>
        <v>0</v>
      </c>
      <c r="Q28" s="39">
        <v>0.75</v>
      </c>
      <c r="R28" s="40">
        <f t="shared" si="2"/>
        <v>0</v>
      </c>
      <c r="S28" s="39">
        <v>0.75</v>
      </c>
      <c r="T28" s="41">
        <f t="shared" si="3"/>
        <v>0</v>
      </c>
      <c r="U28" s="42">
        <f t="shared" si="4"/>
        <v>0</v>
      </c>
      <c r="V28" s="43">
        <f t="shared" si="5"/>
        <v>0</v>
      </c>
      <c r="W28" s="190">
        <f t="shared" si="6"/>
        <v>10.5</v>
      </c>
      <c r="X28" s="44">
        <f t="shared" si="34"/>
        <v>0</v>
      </c>
      <c r="Y28" s="45">
        <f t="shared" si="7"/>
        <v>0</v>
      </c>
      <c r="Z28" s="46" t="s">
        <v>83</v>
      </c>
      <c r="AA28" s="39">
        <v>1</v>
      </c>
      <c r="AB28" s="47">
        <f t="shared" si="8"/>
        <v>0</v>
      </c>
      <c r="AC28" s="39">
        <v>1</v>
      </c>
      <c r="AD28" s="47">
        <f t="shared" si="9"/>
        <v>0</v>
      </c>
      <c r="AE28" s="39">
        <v>1</v>
      </c>
      <c r="AF28" s="47">
        <f t="shared" si="10"/>
        <v>0</v>
      </c>
      <c r="AG28" s="184"/>
      <c r="AH28" s="191">
        <f t="shared" si="11"/>
        <v>12</v>
      </c>
      <c r="AI28" s="49">
        <f t="shared" si="12"/>
        <v>0</v>
      </c>
      <c r="AJ28" s="50">
        <f t="shared" si="13"/>
        <v>0</v>
      </c>
      <c r="AK28" s="62"/>
      <c r="AL28" s="191">
        <f t="shared" si="14"/>
        <v>4</v>
      </c>
      <c r="AM28" s="49">
        <f t="shared" si="15"/>
        <v>0</v>
      </c>
      <c r="AN28" s="50">
        <f t="shared" si="16"/>
        <v>0</v>
      </c>
      <c r="AO28" s="62"/>
      <c r="AP28" s="49">
        <f t="shared" si="17"/>
        <v>0</v>
      </c>
      <c r="AQ28" s="50">
        <f t="shared" si="18"/>
        <v>0</v>
      </c>
      <c r="AR28" s="62"/>
      <c r="AS28" s="49">
        <f t="shared" si="19"/>
        <v>0</v>
      </c>
      <c r="AT28" s="50">
        <f t="shared" si="20"/>
        <v>0</v>
      </c>
      <c r="AU28" s="62"/>
      <c r="AV28" s="49">
        <f t="shared" si="21"/>
        <v>0</v>
      </c>
      <c r="AW28" s="50">
        <f t="shared" si="22"/>
        <v>0</v>
      </c>
      <c r="AX28" s="62"/>
      <c r="AY28" s="49">
        <f t="shared" si="23"/>
        <v>0</v>
      </c>
      <c r="AZ28" s="50">
        <f t="shared" si="24"/>
        <v>0</v>
      </c>
      <c r="BA28" s="62"/>
      <c r="BB28" s="49">
        <f t="shared" si="25"/>
        <v>0</v>
      </c>
      <c r="BC28" s="50">
        <f t="shared" si="26"/>
        <v>0</v>
      </c>
      <c r="BD28" s="51">
        <f t="shared" si="27"/>
        <v>0</v>
      </c>
    </row>
    <row r="29" spans="1:56" ht="13.9" hidden="1" customHeight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28"/>
        <v>0</v>
      </c>
      <c r="L29" s="38">
        <f t="shared" si="29"/>
        <v>0</v>
      </c>
      <c r="M29" s="38">
        <f t="shared" si="30"/>
        <v>0</v>
      </c>
      <c r="N29" s="38">
        <f t="shared" si="31"/>
        <v>0</v>
      </c>
      <c r="O29" s="38">
        <f t="shared" si="32"/>
        <v>0</v>
      </c>
      <c r="P29" s="38">
        <f t="shared" si="33"/>
        <v>0</v>
      </c>
      <c r="Q29" s="39">
        <v>1</v>
      </c>
      <c r="R29" s="40">
        <f t="shared" si="2"/>
        <v>0</v>
      </c>
      <c r="S29" s="39">
        <v>1</v>
      </c>
      <c r="T29" s="41">
        <f t="shared" si="3"/>
        <v>0</v>
      </c>
      <c r="U29" s="42">
        <f t="shared" si="4"/>
        <v>0</v>
      </c>
      <c r="V29" s="43">
        <f t="shared" si="5"/>
        <v>0</v>
      </c>
      <c r="W29" s="190">
        <f t="shared" si="6"/>
        <v>10.5</v>
      </c>
      <c r="X29" s="44">
        <f t="shared" si="34"/>
        <v>0</v>
      </c>
      <c r="Y29" s="45">
        <f t="shared" si="7"/>
        <v>0</v>
      </c>
      <c r="Z29" s="46" t="s">
        <v>0</v>
      </c>
      <c r="AA29" s="39">
        <v>1</v>
      </c>
      <c r="AB29" s="47">
        <f t="shared" si="8"/>
        <v>0</v>
      </c>
      <c r="AC29" s="39">
        <v>1</v>
      </c>
      <c r="AD29" s="47">
        <f t="shared" si="9"/>
        <v>0</v>
      </c>
      <c r="AE29" s="39">
        <v>1</v>
      </c>
      <c r="AF29" s="47">
        <f t="shared" si="10"/>
        <v>0</v>
      </c>
      <c r="AG29" s="62"/>
      <c r="AH29" s="191">
        <f t="shared" si="11"/>
        <v>12</v>
      </c>
      <c r="AI29" s="49">
        <f t="shared" si="12"/>
        <v>0</v>
      </c>
      <c r="AJ29" s="50">
        <f t="shared" si="13"/>
        <v>0</v>
      </c>
      <c r="AK29" s="62"/>
      <c r="AL29" s="191">
        <f t="shared" si="14"/>
        <v>4</v>
      </c>
      <c r="AM29" s="49">
        <f t="shared" si="15"/>
        <v>0</v>
      </c>
      <c r="AN29" s="50">
        <f t="shared" si="16"/>
        <v>0</v>
      </c>
      <c r="AO29" s="62"/>
      <c r="AP29" s="49">
        <f t="shared" si="17"/>
        <v>0</v>
      </c>
      <c r="AQ29" s="50">
        <f t="shared" si="18"/>
        <v>0</v>
      </c>
      <c r="AR29" s="62"/>
      <c r="AS29" s="49">
        <f t="shared" si="19"/>
        <v>0</v>
      </c>
      <c r="AT29" s="50">
        <f t="shared" si="20"/>
        <v>0</v>
      </c>
      <c r="AU29" s="62"/>
      <c r="AV29" s="49">
        <f t="shared" si="21"/>
        <v>0</v>
      </c>
      <c r="AW29" s="50">
        <f t="shared" si="22"/>
        <v>0</v>
      </c>
      <c r="AX29" s="62"/>
      <c r="AY29" s="49">
        <f t="shared" si="23"/>
        <v>0</v>
      </c>
      <c r="AZ29" s="50">
        <f t="shared" si="24"/>
        <v>0</v>
      </c>
      <c r="BA29" s="62"/>
      <c r="BB29" s="49">
        <f t="shared" si="25"/>
        <v>0</v>
      </c>
      <c r="BC29" s="50">
        <f t="shared" si="26"/>
        <v>0</v>
      </c>
      <c r="BD29" s="51">
        <f t="shared" si="27"/>
        <v>0</v>
      </c>
    </row>
    <row r="30" spans="1:56" ht="13.9" hidden="1" customHeight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28"/>
        <v>0</v>
      </c>
      <c r="L30" s="38">
        <f t="shared" si="29"/>
        <v>0</v>
      </c>
      <c r="M30" s="38">
        <f t="shared" si="30"/>
        <v>0</v>
      </c>
      <c r="N30" s="38">
        <f t="shared" si="31"/>
        <v>0</v>
      </c>
      <c r="O30" s="38">
        <f t="shared" si="32"/>
        <v>0</v>
      </c>
      <c r="P30" s="38">
        <f t="shared" si="33"/>
        <v>0</v>
      </c>
      <c r="Q30" s="39">
        <v>1</v>
      </c>
      <c r="R30" s="40">
        <f t="shared" si="2"/>
        <v>0</v>
      </c>
      <c r="S30" s="39">
        <v>1</v>
      </c>
      <c r="T30" s="41">
        <f t="shared" si="3"/>
        <v>0</v>
      </c>
      <c r="U30" s="42">
        <f t="shared" si="4"/>
        <v>0</v>
      </c>
      <c r="V30" s="43">
        <f t="shared" si="5"/>
        <v>0</v>
      </c>
      <c r="W30" s="190">
        <f t="shared" si="6"/>
        <v>10.5</v>
      </c>
      <c r="X30" s="44">
        <f t="shared" si="34"/>
        <v>0</v>
      </c>
      <c r="Y30" s="45">
        <f t="shared" si="7"/>
        <v>0</v>
      </c>
      <c r="Z30" s="46" t="s">
        <v>0</v>
      </c>
      <c r="AA30" s="39">
        <v>1</v>
      </c>
      <c r="AB30" s="47">
        <f t="shared" si="8"/>
        <v>0</v>
      </c>
      <c r="AC30" s="39">
        <v>1</v>
      </c>
      <c r="AD30" s="47">
        <f t="shared" si="9"/>
        <v>0</v>
      </c>
      <c r="AE30" s="39">
        <v>1</v>
      </c>
      <c r="AF30" s="47">
        <f t="shared" si="10"/>
        <v>0</v>
      </c>
      <c r="AG30" s="62"/>
      <c r="AH30" s="191">
        <f t="shared" si="11"/>
        <v>12</v>
      </c>
      <c r="AI30" s="49">
        <f t="shared" si="12"/>
        <v>0</v>
      </c>
      <c r="AJ30" s="50">
        <f t="shared" si="13"/>
        <v>0</v>
      </c>
      <c r="AK30" s="62"/>
      <c r="AL30" s="191">
        <f t="shared" si="14"/>
        <v>4</v>
      </c>
      <c r="AM30" s="49">
        <f t="shared" si="15"/>
        <v>0</v>
      </c>
      <c r="AN30" s="50">
        <f t="shared" si="16"/>
        <v>0</v>
      </c>
      <c r="AO30" s="62"/>
      <c r="AP30" s="49">
        <f t="shared" si="17"/>
        <v>0</v>
      </c>
      <c r="AQ30" s="50">
        <f t="shared" si="18"/>
        <v>0</v>
      </c>
      <c r="AR30" s="62"/>
      <c r="AS30" s="49">
        <f t="shared" si="19"/>
        <v>0</v>
      </c>
      <c r="AT30" s="50">
        <f t="shared" si="20"/>
        <v>0</v>
      </c>
      <c r="AU30" s="62"/>
      <c r="AV30" s="49">
        <f t="shared" si="21"/>
        <v>0</v>
      </c>
      <c r="AW30" s="50">
        <f t="shared" si="22"/>
        <v>0</v>
      </c>
      <c r="AX30" s="62"/>
      <c r="AY30" s="49">
        <f t="shared" si="23"/>
        <v>0</v>
      </c>
      <c r="AZ30" s="50">
        <f t="shared" si="24"/>
        <v>0</v>
      </c>
      <c r="BA30" s="62"/>
      <c r="BB30" s="49">
        <f t="shared" si="25"/>
        <v>0</v>
      </c>
      <c r="BC30" s="50">
        <f t="shared" si="26"/>
        <v>0</v>
      </c>
      <c r="BD30" s="51">
        <f t="shared" si="27"/>
        <v>0</v>
      </c>
    </row>
    <row r="31" spans="1:56" ht="13.9" hidden="1" customHeight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28"/>
        <v>0</v>
      </c>
      <c r="L31" s="38">
        <f t="shared" si="29"/>
        <v>0</v>
      </c>
      <c r="M31" s="38">
        <f t="shared" si="30"/>
        <v>0</v>
      </c>
      <c r="N31" s="38">
        <f t="shared" si="31"/>
        <v>0</v>
      </c>
      <c r="O31" s="38">
        <f t="shared" si="32"/>
        <v>0</v>
      </c>
      <c r="P31" s="38">
        <f t="shared" si="33"/>
        <v>0</v>
      </c>
      <c r="Q31" s="39">
        <v>1</v>
      </c>
      <c r="R31" s="40">
        <f t="shared" si="2"/>
        <v>0</v>
      </c>
      <c r="S31" s="39">
        <v>1</v>
      </c>
      <c r="T31" s="41">
        <f t="shared" si="3"/>
        <v>0</v>
      </c>
      <c r="U31" s="42">
        <f t="shared" si="4"/>
        <v>0</v>
      </c>
      <c r="V31" s="43">
        <f t="shared" si="5"/>
        <v>0</v>
      </c>
      <c r="W31" s="190">
        <f t="shared" si="6"/>
        <v>10.5</v>
      </c>
      <c r="X31" s="44">
        <f t="shared" si="34"/>
        <v>0</v>
      </c>
      <c r="Y31" s="45">
        <f t="shared" si="7"/>
        <v>0</v>
      </c>
      <c r="Z31" s="46" t="s">
        <v>0</v>
      </c>
      <c r="AA31" s="39">
        <v>1</v>
      </c>
      <c r="AB31" s="47">
        <f t="shared" si="8"/>
        <v>0</v>
      </c>
      <c r="AC31" s="39">
        <v>1</v>
      </c>
      <c r="AD31" s="47">
        <f t="shared" si="9"/>
        <v>0</v>
      </c>
      <c r="AE31" s="39">
        <v>1</v>
      </c>
      <c r="AF31" s="47">
        <f t="shared" si="10"/>
        <v>0</v>
      </c>
      <c r="AG31" s="62"/>
      <c r="AH31" s="191">
        <f t="shared" si="11"/>
        <v>12</v>
      </c>
      <c r="AI31" s="49">
        <f t="shared" si="12"/>
        <v>0</v>
      </c>
      <c r="AJ31" s="50">
        <f t="shared" si="13"/>
        <v>0</v>
      </c>
      <c r="AK31" s="62"/>
      <c r="AL31" s="191">
        <f t="shared" si="14"/>
        <v>4</v>
      </c>
      <c r="AM31" s="49">
        <f t="shared" si="15"/>
        <v>0</v>
      </c>
      <c r="AN31" s="50">
        <f t="shared" si="16"/>
        <v>0</v>
      </c>
      <c r="AO31" s="62"/>
      <c r="AP31" s="49">
        <f t="shared" si="17"/>
        <v>0</v>
      </c>
      <c r="AQ31" s="50">
        <f t="shared" si="18"/>
        <v>0</v>
      </c>
      <c r="AR31" s="62"/>
      <c r="AS31" s="49">
        <f t="shared" si="19"/>
        <v>0</v>
      </c>
      <c r="AT31" s="50">
        <f t="shared" si="20"/>
        <v>0</v>
      </c>
      <c r="AU31" s="62"/>
      <c r="AV31" s="49">
        <f t="shared" si="21"/>
        <v>0</v>
      </c>
      <c r="AW31" s="50">
        <f t="shared" si="22"/>
        <v>0</v>
      </c>
      <c r="AX31" s="62"/>
      <c r="AY31" s="49">
        <f t="shared" si="23"/>
        <v>0</v>
      </c>
      <c r="AZ31" s="50">
        <f t="shared" si="24"/>
        <v>0</v>
      </c>
      <c r="BA31" s="62"/>
      <c r="BB31" s="49">
        <f t="shared" si="25"/>
        <v>0</v>
      </c>
      <c r="BC31" s="50">
        <f t="shared" si="26"/>
        <v>0</v>
      </c>
      <c r="BD31" s="51">
        <f t="shared" si="27"/>
        <v>0</v>
      </c>
    </row>
    <row r="32" spans="1:56" ht="13.9" hidden="1" customHeight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28"/>
        <v>0</v>
      </c>
      <c r="L32" s="38">
        <f t="shared" si="29"/>
        <v>0</v>
      </c>
      <c r="M32" s="38">
        <f t="shared" si="30"/>
        <v>0</v>
      </c>
      <c r="N32" s="38">
        <f t="shared" si="31"/>
        <v>0</v>
      </c>
      <c r="O32" s="38">
        <f t="shared" si="32"/>
        <v>0</v>
      </c>
      <c r="P32" s="38">
        <f t="shared" si="33"/>
        <v>0</v>
      </c>
      <c r="Q32" s="39">
        <v>1</v>
      </c>
      <c r="R32" s="40">
        <f t="shared" si="2"/>
        <v>0</v>
      </c>
      <c r="S32" s="39">
        <v>1</v>
      </c>
      <c r="T32" s="41">
        <f t="shared" si="3"/>
        <v>0</v>
      </c>
      <c r="U32" s="42">
        <f t="shared" si="4"/>
        <v>0</v>
      </c>
      <c r="V32" s="43">
        <f t="shared" si="5"/>
        <v>0</v>
      </c>
      <c r="W32" s="190">
        <f t="shared" si="6"/>
        <v>10.5</v>
      </c>
      <c r="X32" s="44">
        <f t="shared" si="34"/>
        <v>0</v>
      </c>
      <c r="Y32" s="45">
        <f t="shared" si="7"/>
        <v>0</v>
      </c>
      <c r="Z32" s="46" t="s">
        <v>0</v>
      </c>
      <c r="AA32" s="39">
        <v>1</v>
      </c>
      <c r="AB32" s="47">
        <f t="shared" si="8"/>
        <v>0</v>
      </c>
      <c r="AC32" s="39">
        <v>1</v>
      </c>
      <c r="AD32" s="47">
        <f t="shared" si="9"/>
        <v>0</v>
      </c>
      <c r="AE32" s="39">
        <v>1</v>
      </c>
      <c r="AF32" s="47">
        <f t="shared" si="10"/>
        <v>0</v>
      </c>
      <c r="AG32" s="62"/>
      <c r="AH32" s="191">
        <f t="shared" si="11"/>
        <v>12</v>
      </c>
      <c r="AI32" s="49">
        <f t="shared" si="12"/>
        <v>0</v>
      </c>
      <c r="AJ32" s="50">
        <f t="shared" si="13"/>
        <v>0</v>
      </c>
      <c r="AK32" s="62"/>
      <c r="AL32" s="191">
        <f t="shared" si="14"/>
        <v>4</v>
      </c>
      <c r="AM32" s="49">
        <f t="shared" si="15"/>
        <v>0</v>
      </c>
      <c r="AN32" s="50">
        <f t="shared" si="16"/>
        <v>0</v>
      </c>
      <c r="AO32" s="62"/>
      <c r="AP32" s="49">
        <f t="shared" si="17"/>
        <v>0</v>
      </c>
      <c r="AQ32" s="50">
        <f t="shared" si="18"/>
        <v>0</v>
      </c>
      <c r="AR32" s="62"/>
      <c r="AS32" s="49">
        <f t="shared" si="19"/>
        <v>0</v>
      </c>
      <c r="AT32" s="50">
        <f t="shared" si="20"/>
        <v>0</v>
      </c>
      <c r="AU32" s="62"/>
      <c r="AV32" s="49">
        <f t="shared" si="21"/>
        <v>0</v>
      </c>
      <c r="AW32" s="50">
        <f t="shared" si="22"/>
        <v>0</v>
      </c>
      <c r="AX32" s="62"/>
      <c r="AY32" s="49">
        <f t="shared" si="23"/>
        <v>0</v>
      </c>
      <c r="AZ32" s="50">
        <f t="shared" si="24"/>
        <v>0</v>
      </c>
      <c r="BA32" s="62"/>
      <c r="BB32" s="49">
        <f t="shared" si="25"/>
        <v>0</v>
      </c>
      <c r="BC32" s="50">
        <f t="shared" si="26"/>
        <v>0</v>
      </c>
      <c r="BD32" s="51">
        <f t="shared" si="27"/>
        <v>0</v>
      </c>
    </row>
    <row r="33" spans="1:56" ht="13.9" hidden="1" customHeight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28"/>
        <v>0</v>
      </c>
      <c r="L33" s="38">
        <f t="shared" si="29"/>
        <v>0</v>
      </c>
      <c r="M33" s="38">
        <f t="shared" si="30"/>
        <v>0</v>
      </c>
      <c r="N33" s="38">
        <f t="shared" si="31"/>
        <v>0</v>
      </c>
      <c r="O33" s="38">
        <f t="shared" si="32"/>
        <v>0</v>
      </c>
      <c r="P33" s="38">
        <f t="shared" si="33"/>
        <v>0</v>
      </c>
      <c r="Q33" s="39">
        <v>1</v>
      </c>
      <c r="R33" s="40">
        <f t="shared" si="2"/>
        <v>0</v>
      </c>
      <c r="S33" s="39">
        <v>1</v>
      </c>
      <c r="T33" s="41">
        <f t="shared" si="3"/>
        <v>0</v>
      </c>
      <c r="U33" s="42">
        <f t="shared" si="4"/>
        <v>0</v>
      </c>
      <c r="V33" s="43">
        <f t="shared" si="5"/>
        <v>0</v>
      </c>
      <c r="W33" s="190">
        <f t="shared" si="6"/>
        <v>10.5</v>
      </c>
      <c r="X33" s="44">
        <f t="shared" si="34"/>
        <v>0</v>
      </c>
      <c r="Y33" s="45">
        <f t="shared" si="7"/>
        <v>0</v>
      </c>
      <c r="Z33" s="46" t="s">
        <v>0</v>
      </c>
      <c r="AA33" s="39">
        <v>1</v>
      </c>
      <c r="AB33" s="47">
        <f t="shared" si="8"/>
        <v>0</v>
      </c>
      <c r="AC33" s="39">
        <v>1</v>
      </c>
      <c r="AD33" s="47">
        <f t="shared" si="9"/>
        <v>0</v>
      </c>
      <c r="AE33" s="39">
        <v>1</v>
      </c>
      <c r="AF33" s="47">
        <f t="shared" si="10"/>
        <v>0</v>
      </c>
      <c r="AG33" s="62"/>
      <c r="AH33" s="191">
        <f t="shared" si="11"/>
        <v>12</v>
      </c>
      <c r="AI33" s="49">
        <f t="shared" si="12"/>
        <v>0</v>
      </c>
      <c r="AJ33" s="50">
        <f t="shared" si="13"/>
        <v>0</v>
      </c>
      <c r="AK33" s="62"/>
      <c r="AL33" s="191">
        <f t="shared" si="14"/>
        <v>4</v>
      </c>
      <c r="AM33" s="49">
        <f t="shared" si="15"/>
        <v>0</v>
      </c>
      <c r="AN33" s="50">
        <f t="shared" si="16"/>
        <v>0</v>
      </c>
      <c r="AO33" s="62"/>
      <c r="AP33" s="49">
        <f t="shared" si="17"/>
        <v>0</v>
      </c>
      <c r="AQ33" s="50">
        <f t="shared" si="18"/>
        <v>0</v>
      </c>
      <c r="AR33" s="62"/>
      <c r="AS33" s="49">
        <f t="shared" si="19"/>
        <v>0</v>
      </c>
      <c r="AT33" s="50">
        <f t="shared" si="20"/>
        <v>0</v>
      </c>
      <c r="AU33" s="62"/>
      <c r="AV33" s="49">
        <f t="shared" si="21"/>
        <v>0</v>
      </c>
      <c r="AW33" s="50">
        <f t="shared" si="22"/>
        <v>0</v>
      </c>
      <c r="AX33" s="62"/>
      <c r="AY33" s="49">
        <f t="shared" si="23"/>
        <v>0</v>
      </c>
      <c r="AZ33" s="50">
        <f t="shared" si="24"/>
        <v>0</v>
      </c>
      <c r="BA33" s="62"/>
      <c r="BB33" s="49">
        <f t="shared" si="25"/>
        <v>0</v>
      </c>
      <c r="BC33" s="50">
        <f t="shared" si="26"/>
        <v>0</v>
      </c>
      <c r="BD33" s="51">
        <f t="shared" si="27"/>
        <v>0</v>
      </c>
    </row>
    <row r="34" spans="1:56" ht="13.9" hidden="1" customHeight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28"/>
        <v>0</v>
      </c>
      <c r="L34" s="38">
        <f t="shared" si="29"/>
        <v>0</v>
      </c>
      <c r="M34" s="38">
        <f t="shared" si="30"/>
        <v>0</v>
      </c>
      <c r="N34" s="38">
        <f t="shared" si="31"/>
        <v>0</v>
      </c>
      <c r="O34" s="38">
        <f t="shared" si="32"/>
        <v>0</v>
      </c>
      <c r="P34" s="38">
        <f t="shared" si="33"/>
        <v>0</v>
      </c>
      <c r="Q34" s="39">
        <v>1</v>
      </c>
      <c r="R34" s="40">
        <f t="shared" si="2"/>
        <v>0</v>
      </c>
      <c r="S34" s="39">
        <v>1</v>
      </c>
      <c r="T34" s="41">
        <f t="shared" si="3"/>
        <v>0</v>
      </c>
      <c r="U34" s="42">
        <f t="shared" si="4"/>
        <v>0</v>
      </c>
      <c r="V34" s="43">
        <f t="shared" si="5"/>
        <v>0</v>
      </c>
      <c r="W34" s="190">
        <f t="shared" si="6"/>
        <v>10.5</v>
      </c>
      <c r="X34" s="44">
        <f t="shared" si="34"/>
        <v>0</v>
      </c>
      <c r="Y34" s="45">
        <f t="shared" si="7"/>
        <v>0</v>
      </c>
      <c r="Z34" s="46" t="s">
        <v>0</v>
      </c>
      <c r="AA34" s="39">
        <v>1</v>
      </c>
      <c r="AB34" s="47">
        <f t="shared" si="8"/>
        <v>0</v>
      </c>
      <c r="AC34" s="39">
        <v>1</v>
      </c>
      <c r="AD34" s="47">
        <f t="shared" si="9"/>
        <v>0</v>
      </c>
      <c r="AE34" s="39">
        <v>1</v>
      </c>
      <c r="AF34" s="47">
        <f t="shared" si="10"/>
        <v>0</v>
      </c>
      <c r="AG34" s="62"/>
      <c r="AH34" s="191">
        <f t="shared" si="11"/>
        <v>12</v>
      </c>
      <c r="AI34" s="49">
        <f t="shared" si="12"/>
        <v>0</v>
      </c>
      <c r="AJ34" s="50">
        <f t="shared" si="13"/>
        <v>0</v>
      </c>
      <c r="AK34" s="62"/>
      <c r="AL34" s="191">
        <f t="shared" si="14"/>
        <v>4</v>
      </c>
      <c r="AM34" s="49">
        <f t="shared" si="15"/>
        <v>0</v>
      </c>
      <c r="AN34" s="50">
        <f t="shared" si="16"/>
        <v>0</v>
      </c>
      <c r="AO34" s="62"/>
      <c r="AP34" s="49">
        <f t="shared" si="17"/>
        <v>0</v>
      </c>
      <c r="AQ34" s="50">
        <f t="shared" si="18"/>
        <v>0</v>
      </c>
      <c r="AR34" s="62"/>
      <c r="AS34" s="49">
        <f t="shared" si="19"/>
        <v>0</v>
      </c>
      <c r="AT34" s="50">
        <f t="shared" si="20"/>
        <v>0</v>
      </c>
      <c r="AU34" s="62"/>
      <c r="AV34" s="49">
        <f t="shared" si="21"/>
        <v>0</v>
      </c>
      <c r="AW34" s="50">
        <f t="shared" si="22"/>
        <v>0</v>
      </c>
      <c r="AX34" s="62"/>
      <c r="AY34" s="49">
        <f t="shared" si="23"/>
        <v>0</v>
      </c>
      <c r="AZ34" s="50">
        <f t="shared" si="24"/>
        <v>0</v>
      </c>
      <c r="BA34" s="62"/>
      <c r="BB34" s="49">
        <f t="shared" si="25"/>
        <v>0</v>
      </c>
      <c r="BC34" s="50">
        <f t="shared" si="26"/>
        <v>0</v>
      </c>
      <c r="BD34" s="51">
        <f t="shared" si="27"/>
        <v>0</v>
      </c>
    </row>
    <row r="35" spans="1:56" ht="13.9" hidden="1" customHeight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28"/>
        <v>0</v>
      </c>
      <c r="L35" s="38">
        <f t="shared" si="29"/>
        <v>0</v>
      </c>
      <c r="M35" s="38">
        <f t="shared" si="30"/>
        <v>0</v>
      </c>
      <c r="N35" s="38">
        <f t="shared" si="31"/>
        <v>0</v>
      </c>
      <c r="O35" s="38">
        <f t="shared" si="32"/>
        <v>0</v>
      </c>
      <c r="P35" s="38">
        <f t="shared" si="33"/>
        <v>0</v>
      </c>
      <c r="Q35" s="39">
        <v>1</v>
      </c>
      <c r="R35" s="40">
        <f t="shared" si="2"/>
        <v>0</v>
      </c>
      <c r="S35" s="39">
        <v>1</v>
      </c>
      <c r="T35" s="41">
        <f t="shared" si="3"/>
        <v>0</v>
      </c>
      <c r="U35" s="42">
        <f t="shared" si="4"/>
        <v>0</v>
      </c>
      <c r="V35" s="43">
        <f t="shared" si="5"/>
        <v>0</v>
      </c>
      <c r="W35" s="190">
        <f t="shared" si="6"/>
        <v>10.5</v>
      </c>
      <c r="X35" s="44">
        <f t="shared" si="34"/>
        <v>0</v>
      </c>
      <c r="Y35" s="45">
        <f t="shared" si="7"/>
        <v>0</v>
      </c>
      <c r="Z35" s="46" t="s">
        <v>0</v>
      </c>
      <c r="AA35" s="39">
        <v>1</v>
      </c>
      <c r="AB35" s="47">
        <f t="shared" si="8"/>
        <v>0</v>
      </c>
      <c r="AC35" s="39">
        <v>1</v>
      </c>
      <c r="AD35" s="47">
        <f t="shared" si="9"/>
        <v>0</v>
      </c>
      <c r="AE35" s="39">
        <v>1</v>
      </c>
      <c r="AF35" s="47">
        <f t="shared" si="10"/>
        <v>0</v>
      </c>
      <c r="AG35" s="62"/>
      <c r="AH35" s="191">
        <f t="shared" si="11"/>
        <v>12</v>
      </c>
      <c r="AI35" s="49">
        <f t="shared" si="12"/>
        <v>0</v>
      </c>
      <c r="AJ35" s="50">
        <f t="shared" si="13"/>
        <v>0</v>
      </c>
      <c r="AK35" s="62"/>
      <c r="AL35" s="191">
        <f t="shared" si="14"/>
        <v>4</v>
      </c>
      <c r="AM35" s="49">
        <f t="shared" si="15"/>
        <v>0</v>
      </c>
      <c r="AN35" s="50">
        <f t="shared" si="16"/>
        <v>0</v>
      </c>
      <c r="AO35" s="62"/>
      <c r="AP35" s="49">
        <f t="shared" si="17"/>
        <v>0</v>
      </c>
      <c r="AQ35" s="50">
        <f t="shared" si="18"/>
        <v>0</v>
      </c>
      <c r="AR35" s="62"/>
      <c r="AS35" s="49">
        <f t="shared" si="19"/>
        <v>0</v>
      </c>
      <c r="AT35" s="50">
        <f t="shared" si="20"/>
        <v>0</v>
      </c>
      <c r="AU35" s="62"/>
      <c r="AV35" s="49">
        <f t="shared" si="21"/>
        <v>0</v>
      </c>
      <c r="AW35" s="50">
        <f t="shared" si="22"/>
        <v>0</v>
      </c>
      <c r="AX35" s="62"/>
      <c r="AY35" s="49">
        <f t="shared" si="23"/>
        <v>0</v>
      </c>
      <c r="AZ35" s="50">
        <f t="shared" si="24"/>
        <v>0</v>
      </c>
      <c r="BA35" s="62"/>
      <c r="BB35" s="49">
        <f t="shared" si="25"/>
        <v>0</v>
      </c>
      <c r="BC35" s="50">
        <f t="shared" si="26"/>
        <v>0</v>
      </c>
      <c r="BD35" s="51">
        <f t="shared" si="27"/>
        <v>0</v>
      </c>
    </row>
    <row r="36" spans="1:56" ht="13.9" hidden="1" customHeight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28"/>
        <v>0</v>
      </c>
      <c r="L36" s="38">
        <f t="shared" si="29"/>
        <v>0</v>
      </c>
      <c r="M36" s="38">
        <f t="shared" si="30"/>
        <v>0</v>
      </c>
      <c r="N36" s="38">
        <f t="shared" si="31"/>
        <v>0</v>
      </c>
      <c r="O36" s="38">
        <f t="shared" si="32"/>
        <v>0</v>
      </c>
      <c r="P36" s="38">
        <f t="shared" si="33"/>
        <v>0</v>
      </c>
      <c r="Q36" s="39">
        <v>1</v>
      </c>
      <c r="R36" s="40">
        <f t="shared" si="2"/>
        <v>0</v>
      </c>
      <c r="S36" s="39">
        <v>1</v>
      </c>
      <c r="T36" s="41">
        <f t="shared" si="3"/>
        <v>0</v>
      </c>
      <c r="U36" s="42">
        <f t="shared" si="4"/>
        <v>0</v>
      </c>
      <c r="V36" s="43">
        <f t="shared" si="5"/>
        <v>0</v>
      </c>
      <c r="W36" s="190">
        <f t="shared" si="6"/>
        <v>10.5</v>
      </c>
      <c r="X36" s="44">
        <f t="shared" si="34"/>
        <v>0</v>
      </c>
      <c r="Y36" s="45">
        <f t="shared" si="7"/>
        <v>0</v>
      </c>
      <c r="Z36" s="46" t="s">
        <v>0</v>
      </c>
      <c r="AA36" s="39">
        <v>1</v>
      </c>
      <c r="AB36" s="47">
        <f t="shared" si="8"/>
        <v>0</v>
      </c>
      <c r="AC36" s="39">
        <v>1</v>
      </c>
      <c r="AD36" s="47">
        <f t="shared" si="9"/>
        <v>0</v>
      </c>
      <c r="AE36" s="39">
        <v>1</v>
      </c>
      <c r="AF36" s="47">
        <f t="shared" si="10"/>
        <v>0</v>
      </c>
      <c r="AG36" s="62"/>
      <c r="AH36" s="191">
        <f t="shared" si="11"/>
        <v>12</v>
      </c>
      <c r="AI36" s="49">
        <f t="shared" si="12"/>
        <v>0</v>
      </c>
      <c r="AJ36" s="50">
        <f t="shared" si="13"/>
        <v>0</v>
      </c>
      <c r="AK36" s="62"/>
      <c r="AL36" s="191">
        <f t="shared" si="14"/>
        <v>4</v>
      </c>
      <c r="AM36" s="49">
        <f t="shared" si="15"/>
        <v>0</v>
      </c>
      <c r="AN36" s="50">
        <f t="shared" si="16"/>
        <v>0</v>
      </c>
      <c r="AO36" s="62"/>
      <c r="AP36" s="49">
        <f t="shared" si="17"/>
        <v>0</v>
      </c>
      <c r="AQ36" s="50">
        <f t="shared" si="18"/>
        <v>0</v>
      </c>
      <c r="AR36" s="62"/>
      <c r="AS36" s="49">
        <f t="shared" si="19"/>
        <v>0</v>
      </c>
      <c r="AT36" s="50">
        <f t="shared" si="20"/>
        <v>0</v>
      </c>
      <c r="AU36" s="62"/>
      <c r="AV36" s="49">
        <f t="shared" si="21"/>
        <v>0</v>
      </c>
      <c r="AW36" s="50">
        <f t="shared" si="22"/>
        <v>0</v>
      </c>
      <c r="AX36" s="62"/>
      <c r="AY36" s="49">
        <f t="shared" si="23"/>
        <v>0</v>
      </c>
      <c r="AZ36" s="50">
        <f t="shared" si="24"/>
        <v>0</v>
      </c>
      <c r="BA36" s="62"/>
      <c r="BB36" s="49">
        <f t="shared" si="25"/>
        <v>0</v>
      </c>
      <c r="BC36" s="50">
        <f t="shared" si="26"/>
        <v>0</v>
      </c>
      <c r="BD36" s="51">
        <f t="shared" si="27"/>
        <v>0</v>
      </c>
    </row>
    <row r="37" spans="1:56" ht="13.9" hidden="1" customHeight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28"/>
        <v>0</v>
      </c>
      <c r="L37" s="38">
        <f t="shared" si="29"/>
        <v>0</v>
      </c>
      <c r="M37" s="38">
        <f t="shared" si="30"/>
        <v>0</v>
      </c>
      <c r="N37" s="38">
        <f t="shared" si="31"/>
        <v>0</v>
      </c>
      <c r="O37" s="38">
        <f t="shared" si="32"/>
        <v>0</v>
      </c>
      <c r="P37" s="38">
        <f t="shared" si="33"/>
        <v>0</v>
      </c>
      <c r="Q37" s="39">
        <v>1</v>
      </c>
      <c r="R37" s="40">
        <f t="shared" si="2"/>
        <v>0</v>
      </c>
      <c r="S37" s="39">
        <v>1</v>
      </c>
      <c r="T37" s="41">
        <f t="shared" si="3"/>
        <v>0</v>
      </c>
      <c r="U37" s="42">
        <f t="shared" si="4"/>
        <v>0</v>
      </c>
      <c r="V37" s="43">
        <f t="shared" si="5"/>
        <v>0</v>
      </c>
      <c r="W37" s="190">
        <f t="shared" si="6"/>
        <v>10.5</v>
      </c>
      <c r="X37" s="44">
        <f t="shared" si="34"/>
        <v>0</v>
      </c>
      <c r="Y37" s="45">
        <f t="shared" si="7"/>
        <v>0</v>
      </c>
      <c r="Z37" s="46" t="s">
        <v>0</v>
      </c>
      <c r="AA37" s="39">
        <v>1</v>
      </c>
      <c r="AB37" s="47">
        <f t="shared" si="8"/>
        <v>0</v>
      </c>
      <c r="AC37" s="39">
        <v>1</v>
      </c>
      <c r="AD37" s="47">
        <f t="shared" si="9"/>
        <v>0</v>
      </c>
      <c r="AE37" s="39">
        <v>1</v>
      </c>
      <c r="AF37" s="47">
        <f t="shared" si="10"/>
        <v>0</v>
      </c>
      <c r="AG37" s="62"/>
      <c r="AH37" s="191">
        <f t="shared" si="11"/>
        <v>12</v>
      </c>
      <c r="AI37" s="49">
        <f t="shared" si="12"/>
        <v>0</v>
      </c>
      <c r="AJ37" s="50">
        <f t="shared" si="13"/>
        <v>0</v>
      </c>
      <c r="AK37" s="62"/>
      <c r="AL37" s="191">
        <f t="shared" si="14"/>
        <v>4</v>
      </c>
      <c r="AM37" s="49">
        <f t="shared" si="15"/>
        <v>0</v>
      </c>
      <c r="AN37" s="50">
        <f t="shared" si="16"/>
        <v>0</v>
      </c>
      <c r="AO37" s="62"/>
      <c r="AP37" s="49">
        <f t="shared" si="17"/>
        <v>0</v>
      </c>
      <c r="AQ37" s="50">
        <f t="shared" si="18"/>
        <v>0</v>
      </c>
      <c r="AR37" s="62"/>
      <c r="AS37" s="49">
        <f t="shared" si="19"/>
        <v>0</v>
      </c>
      <c r="AT37" s="50">
        <f t="shared" si="20"/>
        <v>0</v>
      </c>
      <c r="AU37" s="62"/>
      <c r="AV37" s="49">
        <f t="shared" si="21"/>
        <v>0</v>
      </c>
      <c r="AW37" s="50">
        <f t="shared" si="22"/>
        <v>0</v>
      </c>
      <c r="AX37" s="62"/>
      <c r="AY37" s="49">
        <f t="shared" si="23"/>
        <v>0</v>
      </c>
      <c r="AZ37" s="50">
        <f t="shared" si="24"/>
        <v>0</v>
      </c>
      <c r="BA37" s="62"/>
      <c r="BB37" s="49">
        <f t="shared" si="25"/>
        <v>0</v>
      </c>
      <c r="BC37" s="50">
        <f t="shared" si="26"/>
        <v>0</v>
      </c>
      <c r="BD37" s="51">
        <f t="shared" si="27"/>
        <v>0</v>
      </c>
    </row>
    <row r="38" spans="1:56" ht="13.9" hidden="1" customHeight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28"/>
        <v>0</v>
      </c>
      <c r="L38" s="38">
        <f t="shared" si="29"/>
        <v>0</v>
      </c>
      <c r="M38" s="38">
        <f t="shared" si="30"/>
        <v>0</v>
      </c>
      <c r="N38" s="38">
        <f t="shared" si="31"/>
        <v>0</v>
      </c>
      <c r="O38" s="38">
        <f t="shared" si="32"/>
        <v>0</v>
      </c>
      <c r="P38" s="38">
        <f t="shared" si="33"/>
        <v>0</v>
      </c>
      <c r="Q38" s="39">
        <v>1</v>
      </c>
      <c r="R38" s="40">
        <f t="shared" si="2"/>
        <v>0</v>
      </c>
      <c r="S38" s="39">
        <v>1</v>
      </c>
      <c r="T38" s="41">
        <f t="shared" si="3"/>
        <v>0</v>
      </c>
      <c r="U38" s="42">
        <f t="shared" si="4"/>
        <v>0</v>
      </c>
      <c r="V38" s="43">
        <f t="shared" si="5"/>
        <v>0</v>
      </c>
      <c r="W38" s="190">
        <f t="shared" si="6"/>
        <v>10.5</v>
      </c>
      <c r="X38" s="44">
        <f t="shared" si="34"/>
        <v>0</v>
      </c>
      <c r="Y38" s="45">
        <f t="shared" si="7"/>
        <v>0</v>
      </c>
      <c r="Z38" s="46" t="s">
        <v>0</v>
      </c>
      <c r="AA38" s="39">
        <v>1</v>
      </c>
      <c r="AB38" s="47">
        <f t="shared" si="8"/>
        <v>0</v>
      </c>
      <c r="AC38" s="39">
        <v>1</v>
      </c>
      <c r="AD38" s="47">
        <f t="shared" si="9"/>
        <v>0</v>
      </c>
      <c r="AE38" s="39">
        <v>1</v>
      </c>
      <c r="AF38" s="47">
        <f t="shared" si="10"/>
        <v>0</v>
      </c>
      <c r="AG38" s="62"/>
      <c r="AH38" s="191">
        <f t="shared" si="11"/>
        <v>12</v>
      </c>
      <c r="AI38" s="49">
        <f t="shared" si="12"/>
        <v>0</v>
      </c>
      <c r="AJ38" s="50">
        <f t="shared" si="13"/>
        <v>0</v>
      </c>
      <c r="AK38" s="62"/>
      <c r="AL38" s="191">
        <f t="shared" si="14"/>
        <v>4</v>
      </c>
      <c r="AM38" s="49">
        <f t="shared" si="15"/>
        <v>0</v>
      </c>
      <c r="AN38" s="50">
        <f t="shared" si="16"/>
        <v>0</v>
      </c>
      <c r="AO38" s="62"/>
      <c r="AP38" s="49">
        <f t="shared" si="17"/>
        <v>0</v>
      </c>
      <c r="AQ38" s="50">
        <f t="shared" si="18"/>
        <v>0</v>
      </c>
      <c r="AR38" s="62"/>
      <c r="AS38" s="49">
        <f t="shared" si="19"/>
        <v>0</v>
      </c>
      <c r="AT38" s="50">
        <f t="shared" si="20"/>
        <v>0</v>
      </c>
      <c r="AU38" s="62"/>
      <c r="AV38" s="49">
        <f t="shared" si="21"/>
        <v>0</v>
      </c>
      <c r="AW38" s="50">
        <f t="shared" si="22"/>
        <v>0</v>
      </c>
      <c r="AX38" s="62"/>
      <c r="AY38" s="49">
        <f t="shared" si="23"/>
        <v>0</v>
      </c>
      <c r="AZ38" s="50">
        <f t="shared" si="24"/>
        <v>0</v>
      </c>
      <c r="BA38" s="62"/>
      <c r="BB38" s="49">
        <f t="shared" si="25"/>
        <v>0</v>
      </c>
      <c r="BC38" s="50">
        <f t="shared" si="26"/>
        <v>0</v>
      </c>
      <c r="BD38" s="51">
        <f t="shared" si="27"/>
        <v>0</v>
      </c>
    </row>
    <row r="39" spans="1:56" ht="13.9" hidden="1" customHeight="1">
      <c r="A39" s="32"/>
      <c r="B39" s="61"/>
      <c r="C39" s="25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28"/>
        <v>0</v>
      </c>
      <c r="L39" s="38">
        <f t="shared" si="29"/>
        <v>0</v>
      </c>
      <c r="M39" s="38">
        <f t="shared" si="30"/>
        <v>0</v>
      </c>
      <c r="N39" s="38">
        <f t="shared" si="31"/>
        <v>0</v>
      </c>
      <c r="O39" s="38">
        <f t="shared" si="32"/>
        <v>0</v>
      </c>
      <c r="P39" s="38">
        <f t="shared" si="33"/>
        <v>0</v>
      </c>
      <c r="Q39" s="39">
        <v>1</v>
      </c>
      <c r="R39" s="40">
        <f t="shared" si="2"/>
        <v>0</v>
      </c>
      <c r="S39" s="39">
        <v>1</v>
      </c>
      <c r="T39" s="41">
        <f t="shared" si="3"/>
        <v>0</v>
      </c>
      <c r="U39" s="42">
        <f t="shared" si="4"/>
        <v>0</v>
      </c>
      <c r="V39" s="43">
        <f t="shared" si="5"/>
        <v>0</v>
      </c>
      <c r="W39" s="190">
        <f t="shared" si="6"/>
        <v>10.5</v>
      </c>
      <c r="X39" s="44">
        <f>IF(V39="","",W39*V39)</f>
        <v>0</v>
      </c>
      <c r="Y39" s="45">
        <f t="shared" si="7"/>
        <v>0</v>
      </c>
      <c r="Z39" s="46" t="s">
        <v>0</v>
      </c>
      <c r="AA39" s="39">
        <v>1</v>
      </c>
      <c r="AB39" s="47">
        <f t="shared" si="8"/>
        <v>0</v>
      </c>
      <c r="AC39" s="39">
        <v>1</v>
      </c>
      <c r="AD39" s="47">
        <f t="shared" si="9"/>
        <v>0</v>
      </c>
      <c r="AE39" s="39">
        <v>1</v>
      </c>
      <c r="AF39" s="47">
        <f t="shared" si="10"/>
        <v>0</v>
      </c>
      <c r="AG39" s="184"/>
      <c r="AH39" s="191">
        <f t="shared" si="11"/>
        <v>12</v>
      </c>
      <c r="AI39" s="49">
        <f t="shared" si="12"/>
        <v>0</v>
      </c>
      <c r="AJ39" s="50">
        <f t="shared" si="13"/>
        <v>0</v>
      </c>
      <c r="AK39" s="184"/>
      <c r="AL39" s="191">
        <f t="shared" si="14"/>
        <v>4</v>
      </c>
      <c r="AM39" s="49">
        <f t="shared" si="15"/>
        <v>0</v>
      </c>
      <c r="AN39" s="50">
        <f t="shared" si="16"/>
        <v>0</v>
      </c>
      <c r="AO39" s="184"/>
      <c r="AP39" s="49">
        <f t="shared" si="17"/>
        <v>0</v>
      </c>
      <c r="AQ39" s="50">
        <f t="shared" si="18"/>
        <v>0</v>
      </c>
      <c r="AR39" s="184"/>
      <c r="AS39" s="49">
        <f t="shared" si="19"/>
        <v>0</v>
      </c>
      <c r="AT39" s="50">
        <f t="shared" si="20"/>
        <v>0</v>
      </c>
      <c r="AU39" s="62"/>
      <c r="AV39" s="49">
        <f t="shared" si="21"/>
        <v>0</v>
      </c>
      <c r="AW39" s="50">
        <f t="shared" si="22"/>
        <v>0</v>
      </c>
      <c r="AX39" s="184"/>
      <c r="AY39" s="49">
        <f t="shared" si="23"/>
        <v>0</v>
      </c>
      <c r="AZ39" s="50">
        <f t="shared" si="24"/>
        <v>0</v>
      </c>
      <c r="BA39" s="184"/>
      <c r="BB39" s="49">
        <f t="shared" si="25"/>
        <v>0</v>
      </c>
      <c r="BC39" s="50">
        <f t="shared" si="26"/>
        <v>0</v>
      </c>
      <c r="BD39" s="51">
        <f t="shared" si="27"/>
        <v>0</v>
      </c>
    </row>
    <row r="40" spans="1:56" ht="13.9" hidden="1" customHeight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28"/>
        <v>0</v>
      </c>
      <c r="L40" s="38">
        <f t="shared" si="29"/>
        <v>0</v>
      </c>
      <c r="M40" s="38">
        <f t="shared" si="30"/>
        <v>0</v>
      </c>
      <c r="N40" s="38">
        <f t="shared" si="31"/>
        <v>0</v>
      </c>
      <c r="O40" s="38">
        <f t="shared" si="32"/>
        <v>0</v>
      </c>
      <c r="P40" s="38">
        <f t="shared" si="33"/>
        <v>0</v>
      </c>
      <c r="Q40" s="39">
        <v>1</v>
      </c>
      <c r="R40" s="40">
        <f t="shared" si="2"/>
        <v>0</v>
      </c>
      <c r="S40" s="39">
        <v>1</v>
      </c>
      <c r="T40" s="41">
        <f t="shared" si="3"/>
        <v>0</v>
      </c>
      <c r="U40" s="42">
        <f t="shared" si="4"/>
        <v>0</v>
      </c>
      <c r="V40" s="43">
        <f t="shared" si="5"/>
        <v>0</v>
      </c>
      <c r="W40" s="190">
        <v>12</v>
      </c>
      <c r="X40" s="44">
        <f t="shared" ref="X40" si="36">IF(V40="","",W40*V40)</f>
        <v>0</v>
      </c>
      <c r="Y40" s="45">
        <f t="shared" si="7"/>
        <v>0</v>
      </c>
      <c r="Z40" s="46" t="s">
        <v>78</v>
      </c>
      <c r="AA40" s="39">
        <v>1</v>
      </c>
      <c r="AB40" s="47">
        <f t="shared" si="8"/>
        <v>0</v>
      </c>
      <c r="AC40" s="39">
        <v>1</v>
      </c>
      <c r="AD40" s="47">
        <f t="shared" si="9"/>
        <v>0</v>
      </c>
      <c r="AE40" s="39">
        <v>1</v>
      </c>
      <c r="AF40" s="47">
        <f t="shared" si="10"/>
        <v>0</v>
      </c>
      <c r="AG40" s="184"/>
      <c r="AH40" s="192"/>
      <c r="AI40" s="49">
        <f t="shared" si="12"/>
        <v>0</v>
      </c>
      <c r="AJ40" s="50">
        <f t="shared" si="13"/>
        <v>0</v>
      </c>
      <c r="AK40" s="184"/>
      <c r="AL40" s="192"/>
      <c r="AM40" s="49">
        <f t="shared" si="15"/>
        <v>0</v>
      </c>
      <c r="AN40" s="50">
        <f t="shared" si="16"/>
        <v>0</v>
      </c>
      <c r="AO40" s="62"/>
      <c r="AP40" s="49">
        <f t="shared" si="17"/>
        <v>0</v>
      </c>
      <c r="AQ40" s="50">
        <f t="shared" si="18"/>
        <v>0</v>
      </c>
      <c r="AR40" s="62"/>
      <c r="AS40" s="49">
        <f t="shared" si="19"/>
        <v>0</v>
      </c>
      <c r="AT40" s="50">
        <f t="shared" si="20"/>
        <v>0</v>
      </c>
      <c r="AU40" s="62"/>
      <c r="AV40" s="49">
        <f t="shared" si="21"/>
        <v>0</v>
      </c>
      <c r="AW40" s="50">
        <f t="shared" si="22"/>
        <v>0</v>
      </c>
      <c r="AX40" s="62"/>
      <c r="AY40" s="49">
        <f t="shared" si="23"/>
        <v>0</v>
      </c>
      <c r="AZ40" s="50">
        <f t="shared" si="24"/>
        <v>0</v>
      </c>
      <c r="BA40" s="62"/>
      <c r="BB40" s="49">
        <f t="shared" si="25"/>
        <v>0</v>
      </c>
      <c r="BC40" s="50">
        <f t="shared" si="26"/>
        <v>0</v>
      </c>
      <c r="BD40" s="51">
        <f t="shared" si="27"/>
        <v>0</v>
      </c>
    </row>
    <row r="41" spans="1:56" ht="13.9" hidden="1" customHeight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28"/>
        <v>0</v>
      </c>
      <c r="L41" s="38">
        <f t="shared" si="29"/>
        <v>0</v>
      </c>
      <c r="M41" s="38">
        <f t="shared" si="30"/>
        <v>0</v>
      </c>
      <c r="N41" s="38">
        <f t="shared" si="31"/>
        <v>0</v>
      </c>
      <c r="O41" s="38">
        <f t="shared" si="32"/>
        <v>0</v>
      </c>
      <c r="P41" s="38">
        <f t="shared" si="33"/>
        <v>0</v>
      </c>
      <c r="Q41" s="39">
        <v>1</v>
      </c>
      <c r="R41" s="40">
        <f t="shared" ref="R41:R61" si="37">(IF($Y41=6,$K41,)+IF($Y41=7,$K41,)+IF($Y41=12,$K41*2,)+IF($Y41=18,$K41*3,)+IF($Y41=28,$K41*4,0)+IF($Y41=21,$K41*3,)+IF($Y41=42,$K41*6,0)+IF($Y41=14,$K41*2,))*Q41</f>
        <v>0</v>
      </c>
      <c r="S41" s="39">
        <v>1</v>
      </c>
      <c r="T41" s="41">
        <f t="shared" ref="T41:T61" si="38">(IF($Y41=7,$K41,)+IF($Y41=21,$K41*3,)+IF($Y41=42,$K41*6,0)+IF($Y41=28,$K41*4,0)+IF($Y41=14,$K41*2,))*S41</f>
        <v>0</v>
      </c>
      <c r="U41" s="42">
        <f t="shared" ref="U41:U61" si="39">SUM(+L41+M41+N41+O41+P41+R41+T41)</f>
        <v>0</v>
      </c>
      <c r="V41" s="43">
        <f t="shared" ref="V41:V61" si="40">+U41*4.345</f>
        <v>0</v>
      </c>
      <c r="W41" s="190">
        <v>12</v>
      </c>
      <c r="X41" s="44">
        <f t="shared" ref="X41:X61" si="41">IF(V41="","",W41*V41)</f>
        <v>0</v>
      </c>
      <c r="Y41" s="45">
        <f t="shared" ref="Y41:Y61" si="42">ROUND(J41/4.3452380952381,1)</f>
        <v>0</v>
      </c>
      <c r="Z41" s="46" t="s">
        <v>78</v>
      </c>
      <c r="AA41" s="39">
        <v>1</v>
      </c>
      <c r="AB41" s="47">
        <f t="shared" ref="AB41:AB61" si="43">+IF($Z41="M",$U41,IF($Z41="MT",$U41/2,IF(Z41="MN",$U41/2,IF($Z41="MTN",$U41/3,0))))*AA41</f>
        <v>0</v>
      </c>
      <c r="AC41" s="39">
        <v>1</v>
      </c>
      <c r="AD41" s="47">
        <f t="shared" ref="AD41:AD61" si="44">+IF($Z41="T",$U41,IF($Z41="MT",$U41/2,IF($Z41="TN",$U41/2,IF($Z41="MTN",$U41/3,0))))*AC41</f>
        <v>0</v>
      </c>
      <c r="AE41" s="39">
        <v>1</v>
      </c>
      <c r="AF41" s="47">
        <f t="shared" ref="AF41:AF61" si="45">+IF($Z41="N",$U41,IF($Z41="MN",$U41/2,IF($Z41="TN",$U41/2,IF($Z41="MTN",$U41/3,0))))*AE41</f>
        <v>0</v>
      </c>
      <c r="AG41" s="184"/>
      <c r="AH41" s="192"/>
      <c r="AI41" s="49">
        <f t="shared" ref="AI41:AI61" si="46">IF(AJ$4=0,0,(AG41/AJ$4))</f>
        <v>0</v>
      </c>
      <c r="AJ41" s="50">
        <f t="shared" ref="AJ41:AJ61" si="47">IF(AJ$4=0,0,(AI41*AI$4/12))</f>
        <v>0</v>
      </c>
      <c r="AK41" s="184"/>
      <c r="AL41" s="192"/>
      <c r="AM41" s="49">
        <f t="shared" ref="AM41:AM61" si="48">IF(AN$4=0,0,(AK41/AN$4))</f>
        <v>0</v>
      </c>
      <c r="AN41" s="50">
        <f t="shared" ref="AN41:AN61" si="49">IF(AN$4=0,0,(AM41*AM$4/12))</f>
        <v>0</v>
      </c>
      <c r="AO41" s="62"/>
      <c r="AP41" s="49">
        <f t="shared" ref="AP41:AP61" si="50">IF(AQ$4=0,0,(AO41/AQ$4))</f>
        <v>0</v>
      </c>
      <c r="AQ41" s="50">
        <f t="shared" ref="AQ41:AQ61" si="51">IF(AQ$4=0,0,(AP41*AP$4/12))</f>
        <v>0</v>
      </c>
      <c r="AR41" s="62"/>
      <c r="AS41" s="49">
        <f t="shared" ref="AS41:AS61" si="52">IF(AT$4=0,0,(AR41/AT$4))</f>
        <v>0</v>
      </c>
      <c r="AT41" s="50">
        <f t="shared" ref="AT41:AT61" si="53">IF(AT$4=0,0,(AS41*AS$4/12))</f>
        <v>0</v>
      </c>
      <c r="AU41" s="62"/>
      <c r="AV41" s="49">
        <f t="shared" ref="AV41:AV61" si="54">IF(AW$4=0,0,(AU41/AW$4))</f>
        <v>0</v>
      </c>
      <c r="AW41" s="50">
        <f t="shared" ref="AW41:AW61" si="55">IF(AW$4=0,0,(AV41*AV$4/12))</f>
        <v>0</v>
      </c>
      <c r="AX41" s="62"/>
      <c r="AY41" s="49">
        <f t="shared" ref="AY41:AY61" si="56">IF(AZ$4=0,0,(AX41/AZ$4))</f>
        <v>0</v>
      </c>
      <c r="AZ41" s="50">
        <f t="shared" ref="AZ41:AZ61" si="57">IF(AZ$4=0,0,(AY41*AY$4/12))</f>
        <v>0</v>
      </c>
      <c r="BA41" s="62"/>
      <c r="BB41" s="49">
        <f t="shared" ref="BB41:BB61" si="58">IF(BC$4=0,0,(BA41/BC$4))</f>
        <v>0</v>
      </c>
      <c r="BC41" s="50">
        <f t="shared" ref="BC41:BC61" si="59">IF(BC$4=0,0,(BB41*BB$4/12))</f>
        <v>0</v>
      </c>
      <c r="BD41" s="51">
        <f t="shared" ref="BD41:BD61" si="60">+AJ41+AN41+AQ41+AT41+AW41+AZ41+BC41</f>
        <v>0</v>
      </c>
    </row>
    <row r="42" spans="1:56" ht="13.9" hidden="1" customHeight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28"/>
        <v>0</v>
      </c>
      <c r="L42" s="38">
        <f t="shared" si="29"/>
        <v>0</v>
      </c>
      <c r="M42" s="38">
        <f t="shared" si="30"/>
        <v>0</v>
      </c>
      <c r="N42" s="38">
        <f t="shared" si="31"/>
        <v>0</v>
      </c>
      <c r="O42" s="38">
        <f t="shared" si="32"/>
        <v>0</v>
      </c>
      <c r="P42" s="38">
        <f t="shared" si="33"/>
        <v>0</v>
      </c>
      <c r="Q42" s="39">
        <v>1</v>
      </c>
      <c r="R42" s="40">
        <f t="shared" si="37"/>
        <v>0</v>
      </c>
      <c r="S42" s="39">
        <v>1</v>
      </c>
      <c r="T42" s="41">
        <f t="shared" si="38"/>
        <v>0</v>
      </c>
      <c r="U42" s="42">
        <f t="shared" si="39"/>
        <v>0</v>
      </c>
      <c r="V42" s="43">
        <f t="shared" si="40"/>
        <v>0</v>
      </c>
      <c r="W42" s="190">
        <v>12</v>
      </c>
      <c r="X42" s="44">
        <f t="shared" si="41"/>
        <v>0</v>
      </c>
      <c r="Y42" s="45">
        <f t="shared" si="42"/>
        <v>0</v>
      </c>
      <c r="Z42" s="46" t="s">
        <v>78</v>
      </c>
      <c r="AA42" s="39">
        <v>1</v>
      </c>
      <c r="AB42" s="47">
        <f t="shared" si="43"/>
        <v>0</v>
      </c>
      <c r="AC42" s="39">
        <v>1</v>
      </c>
      <c r="AD42" s="47">
        <f t="shared" si="44"/>
        <v>0</v>
      </c>
      <c r="AE42" s="39">
        <v>1</v>
      </c>
      <c r="AF42" s="47">
        <f t="shared" si="45"/>
        <v>0</v>
      </c>
      <c r="AG42" s="184"/>
      <c r="AH42" s="192"/>
      <c r="AI42" s="49">
        <f t="shared" si="46"/>
        <v>0</v>
      </c>
      <c r="AJ42" s="50">
        <f t="shared" si="47"/>
        <v>0</v>
      </c>
      <c r="AK42" s="184"/>
      <c r="AL42" s="192"/>
      <c r="AM42" s="49">
        <f t="shared" si="48"/>
        <v>0</v>
      </c>
      <c r="AN42" s="50">
        <f t="shared" si="49"/>
        <v>0</v>
      </c>
      <c r="AO42" s="62"/>
      <c r="AP42" s="49">
        <f t="shared" si="50"/>
        <v>0</v>
      </c>
      <c r="AQ42" s="50">
        <f t="shared" si="51"/>
        <v>0</v>
      </c>
      <c r="AR42" s="62"/>
      <c r="AS42" s="49">
        <f t="shared" si="52"/>
        <v>0</v>
      </c>
      <c r="AT42" s="50">
        <f t="shared" si="53"/>
        <v>0</v>
      </c>
      <c r="AU42" s="62"/>
      <c r="AV42" s="49">
        <f t="shared" si="54"/>
        <v>0</v>
      </c>
      <c r="AW42" s="50">
        <f t="shared" si="55"/>
        <v>0</v>
      </c>
      <c r="AX42" s="62"/>
      <c r="AY42" s="49">
        <f t="shared" si="56"/>
        <v>0</v>
      </c>
      <c r="AZ42" s="50">
        <f t="shared" si="57"/>
        <v>0</v>
      </c>
      <c r="BA42" s="62"/>
      <c r="BB42" s="49">
        <f t="shared" si="58"/>
        <v>0</v>
      </c>
      <c r="BC42" s="50">
        <f t="shared" si="59"/>
        <v>0</v>
      </c>
      <c r="BD42" s="51">
        <f t="shared" si="60"/>
        <v>0</v>
      </c>
    </row>
    <row r="43" spans="1:56" ht="13.9" hidden="1" customHeight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28"/>
        <v>0</v>
      </c>
      <c r="L43" s="38">
        <f t="shared" si="29"/>
        <v>0</v>
      </c>
      <c r="M43" s="38">
        <f t="shared" si="30"/>
        <v>0</v>
      </c>
      <c r="N43" s="38">
        <f t="shared" si="31"/>
        <v>0</v>
      </c>
      <c r="O43" s="38">
        <f t="shared" si="32"/>
        <v>0</v>
      </c>
      <c r="P43" s="38">
        <f t="shared" si="33"/>
        <v>0</v>
      </c>
      <c r="Q43" s="39">
        <v>1</v>
      </c>
      <c r="R43" s="40">
        <f t="shared" si="37"/>
        <v>0</v>
      </c>
      <c r="S43" s="39">
        <v>1</v>
      </c>
      <c r="T43" s="41">
        <f t="shared" si="38"/>
        <v>0</v>
      </c>
      <c r="U43" s="42">
        <f t="shared" si="39"/>
        <v>0</v>
      </c>
      <c r="V43" s="43">
        <f t="shared" si="40"/>
        <v>0</v>
      </c>
      <c r="W43" s="190">
        <v>12</v>
      </c>
      <c r="X43" s="44">
        <f t="shared" si="41"/>
        <v>0</v>
      </c>
      <c r="Y43" s="45">
        <f t="shared" si="42"/>
        <v>0</v>
      </c>
      <c r="Z43" s="46" t="s">
        <v>78</v>
      </c>
      <c r="AA43" s="39">
        <v>1</v>
      </c>
      <c r="AB43" s="47">
        <f t="shared" si="43"/>
        <v>0</v>
      </c>
      <c r="AC43" s="39">
        <v>1</v>
      </c>
      <c r="AD43" s="47">
        <f t="shared" si="44"/>
        <v>0</v>
      </c>
      <c r="AE43" s="39">
        <v>1</v>
      </c>
      <c r="AF43" s="47">
        <f t="shared" si="45"/>
        <v>0</v>
      </c>
      <c r="AG43" s="184"/>
      <c r="AH43" s="192"/>
      <c r="AI43" s="49">
        <f t="shared" si="46"/>
        <v>0</v>
      </c>
      <c r="AJ43" s="50">
        <f t="shared" si="47"/>
        <v>0</v>
      </c>
      <c r="AK43" s="184"/>
      <c r="AL43" s="192"/>
      <c r="AM43" s="49">
        <f t="shared" si="48"/>
        <v>0</v>
      </c>
      <c r="AN43" s="50">
        <f t="shared" si="49"/>
        <v>0</v>
      </c>
      <c r="AO43" s="62"/>
      <c r="AP43" s="49">
        <f t="shared" si="50"/>
        <v>0</v>
      </c>
      <c r="AQ43" s="50">
        <f t="shared" si="51"/>
        <v>0</v>
      </c>
      <c r="AR43" s="62"/>
      <c r="AS43" s="49">
        <f t="shared" si="52"/>
        <v>0</v>
      </c>
      <c r="AT43" s="50">
        <f t="shared" si="53"/>
        <v>0</v>
      </c>
      <c r="AU43" s="62"/>
      <c r="AV43" s="49">
        <f t="shared" si="54"/>
        <v>0</v>
      </c>
      <c r="AW43" s="50">
        <f t="shared" si="55"/>
        <v>0</v>
      </c>
      <c r="AX43" s="62"/>
      <c r="AY43" s="49">
        <f t="shared" si="56"/>
        <v>0</v>
      </c>
      <c r="AZ43" s="50">
        <f t="shared" si="57"/>
        <v>0</v>
      </c>
      <c r="BA43" s="62"/>
      <c r="BB43" s="49">
        <f t="shared" si="58"/>
        <v>0</v>
      </c>
      <c r="BC43" s="50">
        <f t="shared" si="59"/>
        <v>0</v>
      </c>
      <c r="BD43" s="51">
        <f t="shared" si="60"/>
        <v>0</v>
      </c>
    </row>
    <row r="44" spans="1:56" ht="13.9" hidden="1" customHeight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28"/>
        <v>0</v>
      </c>
      <c r="L44" s="38">
        <f t="shared" si="29"/>
        <v>0</v>
      </c>
      <c r="M44" s="38">
        <f t="shared" si="30"/>
        <v>0</v>
      </c>
      <c r="N44" s="38">
        <f t="shared" si="31"/>
        <v>0</v>
      </c>
      <c r="O44" s="38">
        <f t="shared" si="32"/>
        <v>0</v>
      </c>
      <c r="P44" s="38">
        <f t="shared" si="33"/>
        <v>0</v>
      </c>
      <c r="Q44" s="39">
        <v>1</v>
      </c>
      <c r="R44" s="40">
        <f t="shared" si="37"/>
        <v>0</v>
      </c>
      <c r="S44" s="39">
        <v>1</v>
      </c>
      <c r="T44" s="41">
        <f t="shared" si="38"/>
        <v>0</v>
      </c>
      <c r="U44" s="42">
        <f t="shared" si="39"/>
        <v>0</v>
      </c>
      <c r="V44" s="43">
        <f t="shared" si="40"/>
        <v>0</v>
      </c>
      <c r="W44" s="190">
        <v>12</v>
      </c>
      <c r="X44" s="44">
        <f t="shared" si="41"/>
        <v>0</v>
      </c>
      <c r="Y44" s="45">
        <f t="shared" si="42"/>
        <v>0</v>
      </c>
      <c r="Z44" s="46" t="s">
        <v>78</v>
      </c>
      <c r="AA44" s="39">
        <v>1</v>
      </c>
      <c r="AB44" s="47">
        <f t="shared" si="43"/>
        <v>0</v>
      </c>
      <c r="AC44" s="39">
        <v>1</v>
      </c>
      <c r="AD44" s="47">
        <f t="shared" si="44"/>
        <v>0</v>
      </c>
      <c r="AE44" s="39">
        <v>1</v>
      </c>
      <c r="AF44" s="47">
        <f t="shared" si="45"/>
        <v>0</v>
      </c>
      <c r="AG44" s="184"/>
      <c r="AH44" s="192"/>
      <c r="AI44" s="49">
        <f t="shared" si="46"/>
        <v>0</v>
      </c>
      <c r="AJ44" s="50">
        <f t="shared" si="47"/>
        <v>0</v>
      </c>
      <c r="AK44" s="184"/>
      <c r="AL44" s="192"/>
      <c r="AM44" s="49">
        <f t="shared" si="48"/>
        <v>0</v>
      </c>
      <c r="AN44" s="50">
        <f t="shared" si="49"/>
        <v>0</v>
      </c>
      <c r="AO44" s="62"/>
      <c r="AP44" s="49">
        <f t="shared" si="50"/>
        <v>0</v>
      </c>
      <c r="AQ44" s="50">
        <f t="shared" si="51"/>
        <v>0</v>
      </c>
      <c r="AR44" s="62"/>
      <c r="AS44" s="49">
        <f t="shared" si="52"/>
        <v>0</v>
      </c>
      <c r="AT44" s="50">
        <f t="shared" si="53"/>
        <v>0</v>
      </c>
      <c r="AU44" s="62"/>
      <c r="AV44" s="49">
        <f t="shared" si="54"/>
        <v>0</v>
      </c>
      <c r="AW44" s="50">
        <f t="shared" si="55"/>
        <v>0</v>
      </c>
      <c r="AX44" s="62"/>
      <c r="AY44" s="49">
        <f t="shared" si="56"/>
        <v>0</v>
      </c>
      <c r="AZ44" s="50">
        <f t="shared" si="57"/>
        <v>0</v>
      </c>
      <c r="BA44" s="62"/>
      <c r="BB44" s="49">
        <f t="shared" si="58"/>
        <v>0</v>
      </c>
      <c r="BC44" s="50">
        <f t="shared" si="59"/>
        <v>0</v>
      </c>
      <c r="BD44" s="51">
        <f t="shared" si="60"/>
        <v>0</v>
      </c>
    </row>
    <row r="45" spans="1:56" ht="13.9" hidden="1" customHeight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28"/>
        <v>0</v>
      </c>
      <c r="L45" s="38">
        <f t="shared" si="29"/>
        <v>0</v>
      </c>
      <c r="M45" s="38">
        <f t="shared" si="30"/>
        <v>0</v>
      </c>
      <c r="N45" s="38">
        <f t="shared" si="31"/>
        <v>0</v>
      </c>
      <c r="O45" s="38">
        <f t="shared" si="32"/>
        <v>0</v>
      </c>
      <c r="P45" s="38">
        <f t="shared" si="33"/>
        <v>0</v>
      </c>
      <c r="Q45" s="39">
        <v>1</v>
      </c>
      <c r="R45" s="40">
        <f t="shared" si="37"/>
        <v>0</v>
      </c>
      <c r="S45" s="39">
        <v>1</v>
      </c>
      <c r="T45" s="41">
        <f t="shared" si="38"/>
        <v>0</v>
      </c>
      <c r="U45" s="42">
        <f t="shared" si="39"/>
        <v>0</v>
      </c>
      <c r="V45" s="43">
        <f t="shared" si="40"/>
        <v>0</v>
      </c>
      <c r="W45" s="190">
        <v>12</v>
      </c>
      <c r="X45" s="44">
        <f t="shared" si="41"/>
        <v>0</v>
      </c>
      <c r="Y45" s="45">
        <f t="shared" si="42"/>
        <v>0</v>
      </c>
      <c r="Z45" s="46" t="s">
        <v>78</v>
      </c>
      <c r="AA45" s="39">
        <v>1</v>
      </c>
      <c r="AB45" s="47">
        <f t="shared" si="43"/>
        <v>0</v>
      </c>
      <c r="AC45" s="39">
        <v>1</v>
      </c>
      <c r="AD45" s="47">
        <f t="shared" si="44"/>
        <v>0</v>
      </c>
      <c r="AE45" s="39">
        <v>1</v>
      </c>
      <c r="AF45" s="47">
        <f t="shared" si="45"/>
        <v>0</v>
      </c>
      <c r="AG45" s="184"/>
      <c r="AH45" s="192"/>
      <c r="AI45" s="49">
        <f t="shared" si="46"/>
        <v>0</v>
      </c>
      <c r="AJ45" s="50">
        <f t="shared" si="47"/>
        <v>0</v>
      </c>
      <c r="AK45" s="184"/>
      <c r="AL45" s="192"/>
      <c r="AM45" s="49">
        <f t="shared" si="48"/>
        <v>0</v>
      </c>
      <c r="AN45" s="50">
        <f t="shared" si="49"/>
        <v>0</v>
      </c>
      <c r="AO45" s="62"/>
      <c r="AP45" s="49">
        <f t="shared" si="50"/>
        <v>0</v>
      </c>
      <c r="AQ45" s="50">
        <f t="shared" si="51"/>
        <v>0</v>
      </c>
      <c r="AR45" s="62"/>
      <c r="AS45" s="49">
        <f t="shared" si="52"/>
        <v>0</v>
      </c>
      <c r="AT45" s="50">
        <f t="shared" si="53"/>
        <v>0</v>
      </c>
      <c r="AU45" s="62"/>
      <c r="AV45" s="49">
        <f t="shared" si="54"/>
        <v>0</v>
      </c>
      <c r="AW45" s="50">
        <f t="shared" si="55"/>
        <v>0</v>
      </c>
      <c r="AX45" s="62"/>
      <c r="AY45" s="49">
        <f t="shared" si="56"/>
        <v>0</v>
      </c>
      <c r="AZ45" s="50">
        <f t="shared" si="57"/>
        <v>0</v>
      </c>
      <c r="BA45" s="62"/>
      <c r="BB45" s="49">
        <f t="shared" si="58"/>
        <v>0</v>
      </c>
      <c r="BC45" s="50">
        <f t="shared" si="59"/>
        <v>0</v>
      </c>
      <c r="BD45" s="51">
        <f t="shared" si="60"/>
        <v>0</v>
      </c>
    </row>
    <row r="46" spans="1:56" ht="13.9" hidden="1" customHeight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28"/>
        <v>0</v>
      </c>
      <c r="L46" s="38">
        <f t="shared" si="29"/>
        <v>0</v>
      </c>
      <c r="M46" s="38">
        <f t="shared" si="30"/>
        <v>0</v>
      </c>
      <c r="N46" s="38">
        <f t="shared" si="31"/>
        <v>0</v>
      </c>
      <c r="O46" s="38">
        <f t="shared" si="32"/>
        <v>0</v>
      </c>
      <c r="P46" s="38">
        <f t="shared" si="33"/>
        <v>0</v>
      </c>
      <c r="Q46" s="39">
        <v>1</v>
      </c>
      <c r="R46" s="40">
        <f t="shared" si="37"/>
        <v>0</v>
      </c>
      <c r="S46" s="39">
        <v>1</v>
      </c>
      <c r="T46" s="41">
        <f t="shared" si="38"/>
        <v>0</v>
      </c>
      <c r="U46" s="42">
        <f t="shared" si="39"/>
        <v>0</v>
      </c>
      <c r="V46" s="43">
        <f t="shared" si="40"/>
        <v>0</v>
      </c>
      <c r="W46" s="190">
        <v>12</v>
      </c>
      <c r="X46" s="44">
        <f t="shared" si="41"/>
        <v>0</v>
      </c>
      <c r="Y46" s="45">
        <f t="shared" si="42"/>
        <v>0</v>
      </c>
      <c r="Z46" s="46" t="s">
        <v>78</v>
      </c>
      <c r="AA46" s="39">
        <v>1</v>
      </c>
      <c r="AB46" s="47">
        <f t="shared" si="43"/>
        <v>0</v>
      </c>
      <c r="AC46" s="39">
        <v>1</v>
      </c>
      <c r="AD46" s="47">
        <f t="shared" si="44"/>
        <v>0</v>
      </c>
      <c r="AE46" s="39">
        <v>1</v>
      </c>
      <c r="AF46" s="47">
        <f t="shared" si="45"/>
        <v>0</v>
      </c>
      <c r="AG46" s="184"/>
      <c r="AH46" s="192"/>
      <c r="AI46" s="49">
        <f t="shared" si="46"/>
        <v>0</v>
      </c>
      <c r="AJ46" s="50">
        <f t="shared" si="47"/>
        <v>0</v>
      </c>
      <c r="AK46" s="184"/>
      <c r="AL46" s="192"/>
      <c r="AM46" s="49">
        <f t="shared" si="48"/>
        <v>0</v>
      </c>
      <c r="AN46" s="50">
        <f t="shared" si="49"/>
        <v>0</v>
      </c>
      <c r="AO46" s="62"/>
      <c r="AP46" s="49">
        <f t="shared" si="50"/>
        <v>0</v>
      </c>
      <c r="AQ46" s="50">
        <f t="shared" si="51"/>
        <v>0</v>
      </c>
      <c r="AR46" s="62"/>
      <c r="AS46" s="49">
        <f t="shared" si="52"/>
        <v>0</v>
      </c>
      <c r="AT46" s="50">
        <f t="shared" si="53"/>
        <v>0</v>
      </c>
      <c r="AU46" s="62"/>
      <c r="AV46" s="49">
        <f t="shared" si="54"/>
        <v>0</v>
      </c>
      <c r="AW46" s="50">
        <f t="shared" si="55"/>
        <v>0</v>
      </c>
      <c r="AX46" s="62"/>
      <c r="AY46" s="49">
        <f t="shared" si="56"/>
        <v>0</v>
      </c>
      <c r="AZ46" s="50">
        <f t="shared" si="57"/>
        <v>0</v>
      </c>
      <c r="BA46" s="62"/>
      <c r="BB46" s="49">
        <f t="shared" si="58"/>
        <v>0</v>
      </c>
      <c r="BC46" s="50">
        <f t="shared" si="59"/>
        <v>0</v>
      </c>
      <c r="BD46" s="51">
        <f t="shared" si="60"/>
        <v>0</v>
      </c>
    </row>
    <row r="47" spans="1:56" ht="13.9" hidden="1" customHeight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28"/>
        <v>0</v>
      </c>
      <c r="L47" s="38">
        <f t="shared" si="29"/>
        <v>0</v>
      </c>
      <c r="M47" s="38">
        <f t="shared" si="30"/>
        <v>0</v>
      </c>
      <c r="N47" s="38">
        <f t="shared" si="31"/>
        <v>0</v>
      </c>
      <c r="O47" s="38">
        <f t="shared" si="32"/>
        <v>0</v>
      </c>
      <c r="P47" s="38">
        <f t="shared" si="33"/>
        <v>0</v>
      </c>
      <c r="Q47" s="39">
        <v>1</v>
      </c>
      <c r="R47" s="40">
        <f t="shared" si="37"/>
        <v>0</v>
      </c>
      <c r="S47" s="39">
        <v>1</v>
      </c>
      <c r="T47" s="41">
        <f t="shared" si="38"/>
        <v>0</v>
      </c>
      <c r="U47" s="42">
        <f t="shared" si="39"/>
        <v>0</v>
      </c>
      <c r="V47" s="43">
        <f t="shared" si="40"/>
        <v>0</v>
      </c>
      <c r="W47" s="190">
        <v>12</v>
      </c>
      <c r="X47" s="44">
        <f t="shared" si="41"/>
        <v>0</v>
      </c>
      <c r="Y47" s="45">
        <f t="shared" si="42"/>
        <v>0</v>
      </c>
      <c r="Z47" s="46" t="s">
        <v>78</v>
      </c>
      <c r="AA47" s="39">
        <v>1</v>
      </c>
      <c r="AB47" s="47">
        <f t="shared" si="43"/>
        <v>0</v>
      </c>
      <c r="AC47" s="39">
        <v>1</v>
      </c>
      <c r="AD47" s="47">
        <f t="shared" si="44"/>
        <v>0</v>
      </c>
      <c r="AE47" s="39">
        <v>1</v>
      </c>
      <c r="AF47" s="47">
        <f t="shared" si="45"/>
        <v>0</v>
      </c>
      <c r="AG47" s="184"/>
      <c r="AH47" s="192"/>
      <c r="AI47" s="49">
        <f t="shared" si="46"/>
        <v>0</v>
      </c>
      <c r="AJ47" s="50">
        <f t="shared" si="47"/>
        <v>0</v>
      </c>
      <c r="AK47" s="184"/>
      <c r="AL47" s="192"/>
      <c r="AM47" s="49">
        <f t="shared" si="48"/>
        <v>0</v>
      </c>
      <c r="AN47" s="50">
        <f t="shared" si="49"/>
        <v>0</v>
      </c>
      <c r="AO47" s="62"/>
      <c r="AP47" s="49">
        <f t="shared" si="50"/>
        <v>0</v>
      </c>
      <c r="AQ47" s="50">
        <f t="shared" si="51"/>
        <v>0</v>
      </c>
      <c r="AR47" s="62"/>
      <c r="AS47" s="49">
        <f t="shared" si="52"/>
        <v>0</v>
      </c>
      <c r="AT47" s="50">
        <f t="shared" si="53"/>
        <v>0</v>
      </c>
      <c r="AU47" s="62"/>
      <c r="AV47" s="49">
        <f t="shared" si="54"/>
        <v>0</v>
      </c>
      <c r="AW47" s="50">
        <f t="shared" si="55"/>
        <v>0</v>
      </c>
      <c r="AX47" s="62"/>
      <c r="AY47" s="49">
        <f t="shared" si="56"/>
        <v>0</v>
      </c>
      <c r="AZ47" s="50">
        <f t="shared" si="57"/>
        <v>0</v>
      </c>
      <c r="BA47" s="62"/>
      <c r="BB47" s="49">
        <f t="shared" si="58"/>
        <v>0</v>
      </c>
      <c r="BC47" s="50">
        <f t="shared" si="59"/>
        <v>0</v>
      </c>
      <c r="BD47" s="51">
        <f t="shared" si="60"/>
        <v>0</v>
      </c>
    </row>
    <row r="48" spans="1:56" ht="13.9" hidden="1" customHeight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28"/>
        <v>0</v>
      </c>
      <c r="L48" s="38">
        <f t="shared" si="29"/>
        <v>0</v>
      </c>
      <c r="M48" s="38">
        <f t="shared" si="30"/>
        <v>0</v>
      </c>
      <c r="N48" s="38">
        <f t="shared" si="31"/>
        <v>0</v>
      </c>
      <c r="O48" s="38">
        <f t="shared" si="32"/>
        <v>0</v>
      </c>
      <c r="P48" s="38">
        <f t="shared" si="33"/>
        <v>0</v>
      </c>
      <c r="Q48" s="39">
        <v>1</v>
      </c>
      <c r="R48" s="40">
        <f t="shared" si="37"/>
        <v>0</v>
      </c>
      <c r="S48" s="39">
        <v>1</v>
      </c>
      <c r="T48" s="41">
        <f t="shared" si="38"/>
        <v>0</v>
      </c>
      <c r="U48" s="42">
        <f t="shared" si="39"/>
        <v>0</v>
      </c>
      <c r="V48" s="43">
        <f t="shared" si="40"/>
        <v>0</v>
      </c>
      <c r="W48" s="190">
        <v>12</v>
      </c>
      <c r="X48" s="44">
        <f t="shared" si="41"/>
        <v>0</v>
      </c>
      <c r="Y48" s="45">
        <f t="shared" si="42"/>
        <v>0</v>
      </c>
      <c r="Z48" s="46" t="s">
        <v>78</v>
      </c>
      <c r="AA48" s="39">
        <v>1</v>
      </c>
      <c r="AB48" s="47">
        <f t="shared" si="43"/>
        <v>0</v>
      </c>
      <c r="AC48" s="39">
        <v>1</v>
      </c>
      <c r="AD48" s="47">
        <f t="shared" si="44"/>
        <v>0</v>
      </c>
      <c r="AE48" s="39">
        <v>1</v>
      </c>
      <c r="AF48" s="47">
        <f t="shared" si="45"/>
        <v>0</v>
      </c>
      <c r="AG48" s="184"/>
      <c r="AH48" s="192"/>
      <c r="AI48" s="49">
        <f t="shared" si="46"/>
        <v>0</v>
      </c>
      <c r="AJ48" s="50">
        <f t="shared" si="47"/>
        <v>0</v>
      </c>
      <c r="AK48" s="184"/>
      <c r="AL48" s="192"/>
      <c r="AM48" s="49">
        <f t="shared" si="48"/>
        <v>0</v>
      </c>
      <c r="AN48" s="50">
        <f t="shared" si="49"/>
        <v>0</v>
      </c>
      <c r="AO48" s="62"/>
      <c r="AP48" s="49">
        <f t="shared" si="50"/>
        <v>0</v>
      </c>
      <c r="AQ48" s="50">
        <f t="shared" si="51"/>
        <v>0</v>
      </c>
      <c r="AR48" s="62"/>
      <c r="AS48" s="49">
        <f t="shared" si="52"/>
        <v>0</v>
      </c>
      <c r="AT48" s="50">
        <f t="shared" si="53"/>
        <v>0</v>
      </c>
      <c r="AU48" s="62"/>
      <c r="AV48" s="49">
        <f t="shared" si="54"/>
        <v>0</v>
      </c>
      <c r="AW48" s="50">
        <f t="shared" si="55"/>
        <v>0</v>
      </c>
      <c r="AX48" s="62"/>
      <c r="AY48" s="49">
        <f t="shared" si="56"/>
        <v>0</v>
      </c>
      <c r="AZ48" s="50">
        <f t="shared" si="57"/>
        <v>0</v>
      </c>
      <c r="BA48" s="62"/>
      <c r="BB48" s="49">
        <f t="shared" si="58"/>
        <v>0</v>
      </c>
      <c r="BC48" s="50">
        <f t="shared" si="59"/>
        <v>0</v>
      </c>
      <c r="BD48" s="51">
        <f t="shared" si="60"/>
        <v>0</v>
      </c>
    </row>
    <row r="49" spans="1:56" ht="13.9" hidden="1" customHeight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28"/>
        <v>0</v>
      </c>
      <c r="L49" s="38">
        <f t="shared" si="29"/>
        <v>0</v>
      </c>
      <c r="M49" s="38">
        <f t="shared" si="30"/>
        <v>0</v>
      </c>
      <c r="N49" s="38">
        <f t="shared" si="31"/>
        <v>0</v>
      </c>
      <c r="O49" s="38">
        <f t="shared" si="32"/>
        <v>0</v>
      </c>
      <c r="P49" s="38">
        <f t="shared" si="33"/>
        <v>0</v>
      </c>
      <c r="Q49" s="39">
        <v>1</v>
      </c>
      <c r="R49" s="40">
        <f t="shared" si="37"/>
        <v>0</v>
      </c>
      <c r="S49" s="39">
        <v>1</v>
      </c>
      <c r="T49" s="41">
        <f t="shared" si="38"/>
        <v>0</v>
      </c>
      <c r="U49" s="42">
        <f t="shared" si="39"/>
        <v>0</v>
      </c>
      <c r="V49" s="43">
        <f t="shared" si="40"/>
        <v>0</v>
      </c>
      <c r="W49" s="190">
        <v>12</v>
      </c>
      <c r="X49" s="44">
        <f t="shared" si="41"/>
        <v>0</v>
      </c>
      <c r="Y49" s="45">
        <f t="shared" si="42"/>
        <v>0</v>
      </c>
      <c r="Z49" s="46" t="s">
        <v>78</v>
      </c>
      <c r="AA49" s="39">
        <v>1</v>
      </c>
      <c r="AB49" s="47">
        <f t="shared" si="43"/>
        <v>0</v>
      </c>
      <c r="AC49" s="39">
        <v>1</v>
      </c>
      <c r="AD49" s="47">
        <f t="shared" si="44"/>
        <v>0</v>
      </c>
      <c r="AE49" s="39">
        <v>1</v>
      </c>
      <c r="AF49" s="47">
        <f t="shared" si="45"/>
        <v>0</v>
      </c>
      <c r="AG49" s="184"/>
      <c r="AH49" s="192"/>
      <c r="AI49" s="49">
        <f t="shared" si="46"/>
        <v>0</v>
      </c>
      <c r="AJ49" s="50">
        <f t="shared" si="47"/>
        <v>0</v>
      </c>
      <c r="AK49" s="184"/>
      <c r="AL49" s="192"/>
      <c r="AM49" s="49">
        <f t="shared" si="48"/>
        <v>0</v>
      </c>
      <c r="AN49" s="50">
        <f t="shared" si="49"/>
        <v>0</v>
      </c>
      <c r="AO49" s="62"/>
      <c r="AP49" s="49">
        <f t="shared" si="50"/>
        <v>0</v>
      </c>
      <c r="AQ49" s="50">
        <f t="shared" si="51"/>
        <v>0</v>
      </c>
      <c r="AR49" s="62"/>
      <c r="AS49" s="49">
        <f t="shared" si="52"/>
        <v>0</v>
      </c>
      <c r="AT49" s="50">
        <f t="shared" si="53"/>
        <v>0</v>
      </c>
      <c r="AU49" s="62"/>
      <c r="AV49" s="49">
        <f t="shared" si="54"/>
        <v>0</v>
      </c>
      <c r="AW49" s="50">
        <f t="shared" si="55"/>
        <v>0</v>
      </c>
      <c r="AX49" s="62"/>
      <c r="AY49" s="49">
        <f t="shared" si="56"/>
        <v>0</v>
      </c>
      <c r="AZ49" s="50">
        <f t="shared" si="57"/>
        <v>0</v>
      </c>
      <c r="BA49" s="62"/>
      <c r="BB49" s="49">
        <f t="shared" si="58"/>
        <v>0</v>
      </c>
      <c r="BC49" s="50">
        <f t="shared" si="59"/>
        <v>0</v>
      </c>
      <c r="BD49" s="51">
        <f t="shared" si="60"/>
        <v>0</v>
      </c>
    </row>
    <row r="50" spans="1:56" ht="13.9" hidden="1" customHeight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28"/>
        <v>0</v>
      </c>
      <c r="L50" s="38">
        <f t="shared" si="29"/>
        <v>0</v>
      </c>
      <c r="M50" s="38">
        <f t="shared" si="30"/>
        <v>0</v>
      </c>
      <c r="N50" s="38">
        <f t="shared" si="31"/>
        <v>0</v>
      </c>
      <c r="O50" s="38">
        <f t="shared" si="32"/>
        <v>0</v>
      </c>
      <c r="P50" s="38">
        <f t="shared" si="33"/>
        <v>0</v>
      </c>
      <c r="Q50" s="39">
        <v>1</v>
      </c>
      <c r="R50" s="40">
        <f t="shared" si="37"/>
        <v>0</v>
      </c>
      <c r="S50" s="39">
        <v>1</v>
      </c>
      <c r="T50" s="41">
        <f t="shared" si="38"/>
        <v>0</v>
      </c>
      <c r="U50" s="42">
        <f t="shared" si="39"/>
        <v>0</v>
      </c>
      <c r="V50" s="43">
        <f t="shared" si="40"/>
        <v>0</v>
      </c>
      <c r="W50" s="190">
        <v>12</v>
      </c>
      <c r="X50" s="44">
        <f t="shared" si="41"/>
        <v>0</v>
      </c>
      <c r="Y50" s="45">
        <f t="shared" si="42"/>
        <v>0</v>
      </c>
      <c r="Z50" s="46" t="s">
        <v>78</v>
      </c>
      <c r="AA50" s="39">
        <v>1</v>
      </c>
      <c r="AB50" s="47">
        <f t="shared" si="43"/>
        <v>0</v>
      </c>
      <c r="AC50" s="39">
        <v>1</v>
      </c>
      <c r="AD50" s="47">
        <f t="shared" si="44"/>
        <v>0</v>
      </c>
      <c r="AE50" s="39">
        <v>1</v>
      </c>
      <c r="AF50" s="47">
        <f t="shared" si="45"/>
        <v>0</v>
      </c>
      <c r="AG50" s="184"/>
      <c r="AH50" s="192"/>
      <c r="AI50" s="49">
        <f t="shared" si="46"/>
        <v>0</v>
      </c>
      <c r="AJ50" s="50">
        <f t="shared" si="47"/>
        <v>0</v>
      </c>
      <c r="AK50" s="184"/>
      <c r="AL50" s="192"/>
      <c r="AM50" s="49">
        <f t="shared" si="48"/>
        <v>0</v>
      </c>
      <c r="AN50" s="50">
        <f t="shared" si="49"/>
        <v>0</v>
      </c>
      <c r="AO50" s="62"/>
      <c r="AP50" s="49">
        <f t="shared" si="50"/>
        <v>0</v>
      </c>
      <c r="AQ50" s="50">
        <f t="shared" si="51"/>
        <v>0</v>
      </c>
      <c r="AR50" s="62"/>
      <c r="AS50" s="49">
        <f t="shared" si="52"/>
        <v>0</v>
      </c>
      <c r="AT50" s="50">
        <f t="shared" si="53"/>
        <v>0</v>
      </c>
      <c r="AU50" s="62"/>
      <c r="AV50" s="49">
        <f t="shared" si="54"/>
        <v>0</v>
      </c>
      <c r="AW50" s="50">
        <f t="shared" si="55"/>
        <v>0</v>
      </c>
      <c r="AX50" s="62"/>
      <c r="AY50" s="49">
        <f t="shared" si="56"/>
        <v>0</v>
      </c>
      <c r="AZ50" s="50">
        <f t="shared" si="57"/>
        <v>0</v>
      </c>
      <c r="BA50" s="62"/>
      <c r="BB50" s="49">
        <f t="shared" si="58"/>
        <v>0</v>
      </c>
      <c r="BC50" s="50">
        <f t="shared" si="59"/>
        <v>0</v>
      </c>
      <c r="BD50" s="51">
        <f t="shared" si="60"/>
        <v>0</v>
      </c>
    </row>
    <row r="51" spans="1:56" ht="13.9" hidden="1" customHeight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28"/>
        <v>0</v>
      </c>
      <c r="L51" s="38">
        <f t="shared" si="29"/>
        <v>0</v>
      </c>
      <c r="M51" s="38">
        <f t="shared" si="30"/>
        <v>0</v>
      </c>
      <c r="N51" s="38">
        <f t="shared" si="31"/>
        <v>0</v>
      </c>
      <c r="O51" s="38">
        <f t="shared" si="32"/>
        <v>0</v>
      </c>
      <c r="P51" s="38">
        <f t="shared" si="33"/>
        <v>0</v>
      </c>
      <c r="Q51" s="39">
        <v>1</v>
      </c>
      <c r="R51" s="40">
        <f t="shared" si="37"/>
        <v>0</v>
      </c>
      <c r="S51" s="39">
        <v>1</v>
      </c>
      <c r="T51" s="41">
        <f t="shared" si="38"/>
        <v>0</v>
      </c>
      <c r="U51" s="42">
        <f t="shared" si="39"/>
        <v>0</v>
      </c>
      <c r="V51" s="43">
        <f t="shared" si="40"/>
        <v>0</v>
      </c>
      <c r="W51" s="190">
        <v>12</v>
      </c>
      <c r="X51" s="44">
        <f t="shared" si="41"/>
        <v>0</v>
      </c>
      <c r="Y51" s="45">
        <f t="shared" si="42"/>
        <v>0</v>
      </c>
      <c r="Z51" s="46" t="s">
        <v>78</v>
      </c>
      <c r="AA51" s="39">
        <v>1</v>
      </c>
      <c r="AB51" s="47">
        <f t="shared" si="43"/>
        <v>0</v>
      </c>
      <c r="AC51" s="39">
        <v>1</v>
      </c>
      <c r="AD51" s="47">
        <f t="shared" si="44"/>
        <v>0</v>
      </c>
      <c r="AE51" s="39">
        <v>1</v>
      </c>
      <c r="AF51" s="47">
        <f t="shared" si="45"/>
        <v>0</v>
      </c>
      <c r="AG51" s="184"/>
      <c r="AH51" s="192"/>
      <c r="AI51" s="49">
        <f t="shared" si="46"/>
        <v>0</v>
      </c>
      <c r="AJ51" s="50">
        <f t="shared" si="47"/>
        <v>0</v>
      </c>
      <c r="AK51" s="184"/>
      <c r="AL51" s="192"/>
      <c r="AM51" s="49">
        <f t="shared" si="48"/>
        <v>0</v>
      </c>
      <c r="AN51" s="50">
        <f t="shared" si="49"/>
        <v>0</v>
      </c>
      <c r="AO51" s="62"/>
      <c r="AP51" s="49">
        <f t="shared" si="50"/>
        <v>0</v>
      </c>
      <c r="AQ51" s="50">
        <f t="shared" si="51"/>
        <v>0</v>
      </c>
      <c r="AR51" s="62"/>
      <c r="AS51" s="49">
        <f t="shared" si="52"/>
        <v>0</v>
      </c>
      <c r="AT51" s="50">
        <f t="shared" si="53"/>
        <v>0</v>
      </c>
      <c r="AU51" s="62"/>
      <c r="AV51" s="49">
        <f t="shared" si="54"/>
        <v>0</v>
      </c>
      <c r="AW51" s="50">
        <f t="shared" si="55"/>
        <v>0</v>
      </c>
      <c r="AX51" s="62"/>
      <c r="AY51" s="49">
        <f t="shared" si="56"/>
        <v>0</v>
      </c>
      <c r="AZ51" s="50">
        <f t="shared" si="57"/>
        <v>0</v>
      </c>
      <c r="BA51" s="62"/>
      <c r="BB51" s="49">
        <f t="shared" si="58"/>
        <v>0</v>
      </c>
      <c r="BC51" s="50">
        <f t="shared" si="59"/>
        <v>0</v>
      </c>
      <c r="BD51" s="51">
        <f t="shared" si="60"/>
        <v>0</v>
      </c>
    </row>
    <row r="52" spans="1:56" ht="13.9" hidden="1" customHeight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28"/>
        <v>0</v>
      </c>
      <c r="L52" s="38">
        <f t="shared" si="29"/>
        <v>0</v>
      </c>
      <c r="M52" s="38">
        <f t="shared" si="30"/>
        <v>0</v>
      </c>
      <c r="N52" s="38">
        <f t="shared" si="31"/>
        <v>0</v>
      </c>
      <c r="O52" s="38">
        <f t="shared" si="32"/>
        <v>0</v>
      </c>
      <c r="P52" s="38">
        <f t="shared" si="33"/>
        <v>0</v>
      </c>
      <c r="Q52" s="39">
        <v>1</v>
      </c>
      <c r="R52" s="40">
        <f t="shared" si="37"/>
        <v>0</v>
      </c>
      <c r="S52" s="39">
        <v>1</v>
      </c>
      <c r="T52" s="41">
        <f t="shared" si="38"/>
        <v>0</v>
      </c>
      <c r="U52" s="42">
        <f t="shared" si="39"/>
        <v>0</v>
      </c>
      <c r="V52" s="43">
        <f t="shared" si="40"/>
        <v>0</v>
      </c>
      <c r="W52" s="190">
        <v>12</v>
      </c>
      <c r="X52" s="44">
        <f t="shared" si="41"/>
        <v>0</v>
      </c>
      <c r="Y52" s="45">
        <f t="shared" si="42"/>
        <v>0</v>
      </c>
      <c r="Z52" s="46" t="s">
        <v>78</v>
      </c>
      <c r="AA52" s="39">
        <v>1</v>
      </c>
      <c r="AB52" s="47">
        <f t="shared" si="43"/>
        <v>0</v>
      </c>
      <c r="AC52" s="39">
        <v>1</v>
      </c>
      <c r="AD52" s="47">
        <f t="shared" si="44"/>
        <v>0</v>
      </c>
      <c r="AE52" s="39">
        <v>1</v>
      </c>
      <c r="AF52" s="47">
        <f t="shared" si="45"/>
        <v>0</v>
      </c>
      <c r="AG52" s="184"/>
      <c r="AH52" s="192"/>
      <c r="AI52" s="49">
        <f t="shared" si="46"/>
        <v>0</v>
      </c>
      <c r="AJ52" s="50">
        <f t="shared" si="47"/>
        <v>0</v>
      </c>
      <c r="AK52" s="184"/>
      <c r="AL52" s="192"/>
      <c r="AM52" s="49">
        <f t="shared" si="48"/>
        <v>0</v>
      </c>
      <c r="AN52" s="50">
        <f t="shared" si="49"/>
        <v>0</v>
      </c>
      <c r="AO52" s="62"/>
      <c r="AP52" s="49">
        <f t="shared" si="50"/>
        <v>0</v>
      </c>
      <c r="AQ52" s="50">
        <f t="shared" si="51"/>
        <v>0</v>
      </c>
      <c r="AR52" s="62"/>
      <c r="AS52" s="49">
        <f t="shared" si="52"/>
        <v>0</v>
      </c>
      <c r="AT52" s="50">
        <f t="shared" si="53"/>
        <v>0</v>
      </c>
      <c r="AU52" s="62"/>
      <c r="AV52" s="49">
        <f t="shared" si="54"/>
        <v>0</v>
      </c>
      <c r="AW52" s="50">
        <f t="shared" si="55"/>
        <v>0</v>
      </c>
      <c r="AX52" s="62"/>
      <c r="AY52" s="49">
        <f t="shared" si="56"/>
        <v>0</v>
      </c>
      <c r="AZ52" s="50">
        <f t="shared" si="57"/>
        <v>0</v>
      </c>
      <c r="BA52" s="62"/>
      <c r="BB52" s="49">
        <f t="shared" si="58"/>
        <v>0</v>
      </c>
      <c r="BC52" s="50">
        <f t="shared" si="59"/>
        <v>0</v>
      </c>
      <c r="BD52" s="51">
        <f t="shared" si="60"/>
        <v>0</v>
      </c>
    </row>
    <row r="53" spans="1:56" ht="13.9" hidden="1" customHeight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28"/>
        <v>0</v>
      </c>
      <c r="L53" s="38">
        <f t="shared" si="29"/>
        <v>0</v>
      </c>
      <c r="M53" s="38">
        <f t="shared" si="30"/>
        <v>0</v>
      </c>
      <c r="N53" s="38">
        <f t="shared" si="31"/>
        <v>0</v>
      </c>
      <c r="O53" s="38">
        <f t="shared" si="32"/>
        <v>0</v>
      </c>
      <c r="P53" s="38">
        <f t="shared" si="33"/>
        <v>0</v>
      </c>
      <c r="Q53" s="39">
        <v>1</v>
      </c>
      <c r="R53" s="40">
        <f t="shared" si="37"/>
        <v>0</v>
      </c>
      <c r="S53" s="39">
        <v>1</v>
      </c>
      <c r="T53" s="41">
        <f t="shared" si="38"/>
        <v>0</v>
      </c>
      <c r="U53" s="42">
        <f t="shared" si="39"/>
        <v>0</v>
      </c>
      <c r="V53" s="43">
        <f t="shared" si="40"/>
        <v>0</v>
      </c>
      <c r="W53" s="190">
        <v>12</v>
      </c>
      <c r="X53" s="44">
        <f t="shared" si="41"/>
        <v>0</v>
      </c>
      <c r="Y53" s="45">
        <f t="shared" si="42"/>
        <v>0</v>
      </c>
      <c r="Z53" s="46" t="s">
        <v>78</v>
      </c>
      <c r="AA53" s="39">
        <v>1</v>
      </c>
      <c r="AB53" s="47">
        <f t="shared" si="43"/>
        <v>0</v>
      </c>
      <c r="AC53" s="39">
        <v>1</v>
      </c>
      <c r="AD53" s="47">
        <f t="shared" si="44"/>
        <v>0</v>
      </c>
      <c r="AE53" s="39">
        <v>1</v>
      </c>
      <c r="AF53" s="47">
        <f t="shared" si="45"/>
        <v>0</v>
      </c>
      <c r="AG53" s="184"/>
      <c r="AH53" s="192"/>
      <c r="AI53" s="49">
        <f t="shared" si="46"/>
        <v>0</v>
      </c>
      <c r="AJ53" s="50">
        <f t="shared" si="47"/>
        <v>0</v>
      </c>
      <c r="AK53" s="184"/>
      <c r="AL53" s="192"/>
      <c r="AM53" s="49">
        <f t="shared" si="48"/>
        <v>0</v>
      </c>
      <c r="AN53" s="50">
        <f t="shared" si="49"/>
        <v>0</v>
      </c>
      <c r="AO53" s="62"/>
      <c r="AP53" s="49">
        <f t="shared" si="50"/>
        <v>0</v>
      </c>
      <c r="AQ53" s="50">
        <f t="shared" si="51"/>
        <v>0</v>
      </c>
      <c r="AR53" s="62"/>
      <c r="AS53" s="49">
        <f t="shared" si="52"/>
        <v>0</v>
      </c>
      <c r="AT53" s="50">
        <f t="shared" si="53"/>
        <v>0</v>
      </c>
      <c r="AU53" s="62"/>
      <c r="AV53" s="49">
        <f t="shared" si="54"/>
        <v>0</v>
      </c>
      <c r="AW53" s="50">
        <f t="shared" si="55"/>
        <v>0</v>
      </c>
      <c r="AX53" s="62"/>
      <c r="AY53" s="49">
        <f t="shared" si="56"/>
        <v>0</v>
      </c>
      <c r="AZ53" s="50">
        <f t="shared" si="57"/>
        <v>0</v>
      </c>
      <c r="BA53" s="62"/>
      <c r="BB53" s="49">
        <f t="shared" si="58"/>
        <v>0</v>
      </c>
      <c r="BC53" s="50">
        <f t="shared" si="59"/>
        <v>0</v>
      </c>
      <c r="BD53" s="51">
        <f t="shared" si="60"/>
        <v>0</v>
      </c>
    </row>
    <row r="54" spans="1:56" ht="13.9" hidden="1" customHeight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28"/>
        <v>0</v>
      </c>
      <c r="L54" s="38">
        <f t="shared" si="29"/>
        <v>0</v>
      </c>
      <c r="M54" s="38">
        <f t="shared" si="30"/>
        <v>0</v>
      </c>
      <c r="N54" s="38">
        <f t="shared" si="31"/>
        <v>0</v>
      </c>
      <c r="O54" s="38">
        <f t="shared" si="32"/>
        <v>0</v>
      </c>
      <c r="P54" s="38">
        <f t="shared" si="33"/>
        <v>0</v>
      </c>
      <c r="Q54" s="39">
        <v>1</v>
      </c>
      <c r="R54" s="40">
        <f t="shared" si="37"/>
        <v>0</v>
      </c>
      <c r="S54" s="39">
        <v>1</v>
      </c>
      <c r="T54" s="41">
        <f t="shared" si="38"/>
        <v>0</v>
      </c>
      <c r="U54" s="42">
        <f t="shared" si="39"/>
        <v>0</v>
      </c>
      <c r="V54" s="43">
        <f t="shared" si="40"/>
        <v>0</v>
      </c>
      <c r="W54" s="190">
        <v>12</v>
      </c>
      <c r="X54" s="44">
        <f t="shared" si="41"/>
        <v>0</v>
      </c>
      <c r="Y54" s="45">
        <f t="shared" si="42"/>
        <v>0</v>
      </c>
      <c r="Z54" s="46" t="s">
        <v>78</v>
      </c>
      <c r="AA54" s="39">
        <v>1</v>
      </c>
      <c r="AB54" s="47">
        <f t="shared" si="43"/>
        <v>0</v>
      </c>
      <c r="AC54" s="39">
        <v>1</v>
      </c>
      <c r="AD54" s="47">
        <f t="shared" si="44"/>
        <v>0</v>
      </c>
      <c r="AE54" s="39">
        <v>1</v>
      </c>
      <c r="AF54" s="47">
        <f t="shared" si="45"/>
        <v>0</v>
      </c>
      <c r="AG54" s="184"/>
      <c r="AH54" s="192"/>
      <c r="AI54" s="49">
        <f t="shared" si="46"/>
        <v>0</v>
      </c>
      <c r="AJ54" s="50">
        <f t="shared" si="47"/>
        <v>0</v>
      </c>
      <c r="AK54" s="184"/>
      <c r="AL54" s="192"/>
      <c r="AM54" s="49">
        <f t="shared" si="48"/>
        <v>0</v>
      </c>
      <c r="AN54" s="50">
        <f t="shared" si="49"/>
        <v>0</v>
      </c>
      <c r="AO54" s="62"/>
      <c r="AP54" s="49">
        <f t="shared" si="50"/>
        <v>0</v>
      </c>
      <c r="AQ54" s="50">
        <f t="shared" si="51"/>
        <v>0</v>
      </c>
      <c r="AR54" s="62"/>
      <c r="AS54" s="49">
        <f t="shared" si="52"/>
        <v>0</v>
      </c>
      <c r="AT54" s="50">
        <f t="shared" si="53"/>
        <v>0</v>
      </c>
      <c r="AU54" s="62"/>
      <c r="AV54" s="49">
        <f t="shared" si="54"/>
        <v>0</v>
      </c>
      <c r="AW54" s="50">
        <f t="shared" si="55"/>
        <v>0</v>
      </c>
      <c r="AX54" s="62"/>
      <c r="AY54" s="49">
        <f t="shared" si="56"/>
        <v>0</v>
      </c>
      <c r="AZ54" s="50">
        <f t="shared" si="57"/>
        <v>0</v>
      </c>
      <c r="BA54" s="62"/>
      <c r="BB54" s="49">
        <f t="shared" si="58"/>
        <v>0</v>
      </c>
      <c r="BC54" s="50">
        <f t="shared" si="59"/>
        <v>0</v>
      </c>
      <c r="BD54" s="51">
        <f t="shared" si="60"/>
        <v>0</v>
      </c>
    </row>
    <row r="55" spans="1:56" ht="13.9" hidden="1" customHeight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28"/>
        <v>0</v>
      </c>
      <c r="L55" s="38">
        <f t="shared" si="29"/>
        <v>0</v>
      </c>
      <c r="M55" s="38">
        <f t="shared" si="30"/>
        <v>0</v>
      </c>
      <c r="N55" s="38">
        <f t="shared" si="31"/>
        <v>0</v>
      </c>
      <c r="O55" s="38">
        <f t="shared" si="32"/>
        <v>0</v>
      </c>
      <c r="P55" s="38">
        <f t="shared" si="33"/>
        <v>0</v>
      </c>
      <c r="Q55" s="39">
        <v>1</v>
      </c>
      <c r="R55" s="40">
        <f t="shared" si="37"/>
        <v>0</v>
      </c>
      <c r="S55" s="39">
        <v>1</v>
      </c>
      <c r="T55" s="41">
        <f t="shared" si="38"/>
        <v>0</v>
      </c>
      <c r="U55" s="42">
        <f t="shared" si="39"/>
        <v>0</v>
      </c>
      <c r="V55" s="43">
        <f t="shared" si="40"/>
        <v>0</v>
      </c>
      <c r="W55" s="190">
        <v>12</v>
      </c>
      <c r="X55" s="44">
        <f t="shared" si="41"/>
        <v>0</v>
      </c>
      <c r="Y55" s="45">
        <f t="shared" si="42"/>
        <v>0</v>
      </c>
      <c r="Z55" s="46" t="s">
        <v>78</v>
      </c>
      <c r="AA55" s="39">
        <v>1</v>
      </c>
      <c r="AB55" s="47">
        <f t="shared" si="43"/>
        <v>0</v>
      </c>
      <c r="AC55" s="39">
        <v>1</v>
      </c>
      <c r="AD55" s="47">
        <f t="shared" si="44"/>
        <v>0</v>
      </c>
      <c r="AE55" s="39">
        <v>1</v>
      </c>
      <c r="AF55" s="47">
        <f t="shared" si="45"/>
        <v>0</v>
      </c>
      <c r="AG55" s="184"/>
      <c r="AH55" s="192"/>
      <c r="AI55" s="49">
        <f t="shared" si="46"/>
        <v>0</v>
      </c>
      <c r="AJ55" s="50">
        <f t="shared" si="47"/>
        <v>0</v>
      </c>
      <c r="AK55" s="184"/>
      <c r="AL55" s="192"/>
      <c r="AM55" s="49">
        <f t="shared" si="48"/>
        <v>0</v>
      </c>
      <c r="AN55" s="50">
        <f t="shared" si="49"/>
        <v>0</v>
      </c>
      <c r="AO55" s="62"/>
      <c r="AP55" s="49">
        <f t="shared" si="50"/>
        <v>0</v>
      </c>
      <c r="AQ55" s="50">
        <f t="shared" si="51"/>
        <v>0</v>
      </c>
      <c r="AR55" s="62"/>
      <c r="AS55" s="49">
        <f t="shared" si="52"/>
        <v>0</v>
      </c>
      <c r="AT55" s="50">
        <f t="shared" si="53"/>
        <v>0</v>
      </c>
      <c r="AU55" s="62"/>
      <c r="AV55" s="49">
        <f t="shared" si="54"/>
        <v>0</v>
      </c>
      <c r="AW55" s="50">
        <f t="shared" si="55"/>
        <v>0</v>
      </c>
      <c r="AX55" s="62"/>
      <c r="AY55" s="49">
        <f t="shared" si="56"/>
        <v>0</v>
      </c>
      <c r="AZ55" s="50">
        <f t="shared" si="57"/>
        <v>0</v>
      </c>
      <c r="BA55" s="62"/>
      <c r="BB55" s="49">
        <f t="shared" si="58"/>
        <v>0</v>
      </c>
      <c r="BC55" s="50">
        <f t="shared" si="59"/>
        <v>0</v>
      </c>
      <c r="BD55" s="51">
        <f t="shared" si="60"/>
        <v>0</v>
      </c>
    </row>
    <row r="56" spans="1:56" ht="13.9" hidden="1" customHeight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28"/>
        <v>0</v>
      </c>
      <c r="L56" s="38">
        <f t="shared" si="29"/>
        <v>0</v>
      </c>
      <c r="M56" s="38">
        <f t="shared" si="30"/>
        <v>0</v>
      </c>
      <c r="N56" s="38">
        <f t="shared" si="31"/>
        <v>0</v>
      </c>
      <c r="O56" s="38">
        <f t="shared" si="32"/>
        <v>0</v>
      </c>
      <c r="P56" s="38">
        <f t="shared" si="33"/>
        <v>0</v>
      </c>
      <c r="Q56" s="39">
        <v>1</v>
      </c>
      <c r="R56" s="40">
        <f t="shared" si="37"/>
        <v>0</v>
      </c>
      <c r="S56" s="39">
        <v>1</v>
      </c>
      <c r="T56" s="41">
        <f t="shared" si="38"/>
        <v>0</v>
      </c>
      <c r="U56" s="42">
        <f t="shared" si="39"/>
        <v>0</v>
      </c>
      <c r="V56" s="43">
        <f t="shared" si="40"/>
        <v>0</v>
      </c>
      <c r="W56" s="190">
        <v>12</v>
      </c>
      <c r="X56" s="44">
        <f t="shared" si="41"/>
        <v>0</v>
      </c>
      <c r="Y56" s="45">
        <f t="shared" si="42"/>
        <v>0</v>
      </c>
      <c r="Z56" s="46" t="s">
        <v>78</v>
      </c>
      <c r="AA56" s="39">
        <v>1</v>
      </c>
      <c r="AB56" s="47">
        <f t="shared" si="43"/>
        <v>0</v>
      </c>
      <c r="AC56" s="39">
        <v>1</v>
      </c>
      <c r="AD56" s="47">
        <f t="shared" si="44"/>
        <v>0</v>
      </c>
      <c r="AE56" s="39">
        <v>1</v>
      </c>
      <c r="AF56" s="47">
        <f t="shared" si="45"/>
        <v>0</v>
      </c>
      <c r="AG56" s="184"/>
      <c r="AH56" s="192"/>
      <c r="AI56" s="49">
        <f t="shared" si="46"/>
        <v>0</v>
      </c>
      <c r="AJ56" s="50">
        <f t="shared" si="47"/>
        <v>0</v>
      </c>
      <c r="AK56" s="184"/>
      <c r="AL56" s="192"/>
      <c r="AM56" s="49">
        <f t="shared" si="48"/>
        <v>0</v>
      </c>
      <c r="AN56" s="50">
        <f t="shared" si="49"/>
        <v>0</v>
      </c>
      <c r="AO56" s="62"/>
      <c r="AP56" s="49">
        <f t="shared" si="50"/>
        <v>0</v>
      </c>
      <c r="AQ56" s="50">
        <f t="shared" si="51"/>
        <v>0</v>
      </c>
      <c r="AR56" s="62"/>
      <c r="AS56" s="49">
        <f t="shared" si="52"/>
        <v>0</v>
      </c>
      <c r="AT56" s="50">
        <f t="shared" si="53"/>
        <v>0</v>
      </c>
      <c r="AU56" s="62"/>
      <c r="AV56" s="49">
        <f t="shared" si="54"/>
        <v>0</v>
      </c>
      <c r="AW56" s="50">
        <f t="shared" si="55"/>
        <v>0</v>
      </c>
      <c r="AX56" s="62"/>
      <c r="AY56" s="49">
        <f t="shared" si="56"/>
        <v>0</v>
      </c>
      <c r="AZ56" s="50">
        <f t="shared" si="57"/>
        <v>0</v>
      </c>
      <c r="BA56" s="62"/>
      <c r="BB56" s="49">
        <f t="shared" si="58"/>
        <v>0</v>
      </c>
      <c r="BC56" s="50">
        <f t="shared" si="59"/>
        <v>0</v>
      </c>
      <c r="BD56" s="51">
        <f t="shared" si="60"/>
        <v>0</v>
      </c>
    </row>
    <row r="57" spans="1:56" ht="13.9" hidden="1" customHeight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28"/>
        <v>0</v>
      </c>
      <c r="L57" s="38">
        <f t="shared" si="29"/>
        <v>0</v>
      </c>
      <c r="M57" s="38">
        <f t="shared" si="30"/>
        <v>0</v>
      </c>
      <c r="N57" s="38">
        <f t="shared" si="31"/>
        <v>0</v>
      </c>
      <c r="O57" s="38">
        <f t="shared" si="32"/>
        <v>0</v>
      </c>
      <c r="P57" s="38">
        <f t="shared" si="33"/>
        <v>0</v>
      </c>
      <c r="Q57" s="39">
        <v>1</v>
      </c>
      <c r="R57" s="40">
        <f t="shared" si="37"/>
        <v>0</v>
      </c>
      <c r="S57" s="39">
        <v>1</v>
      </c>
      <c r="T57" s="41">
        <f t="shared" si="38"/>
        <v>0</v>
      </c>
      <c r="U57" s="42">
        <f t="shared" si="39"/>
        <v>0</v>
      </c>
      <c r="V57" s="43">
        <f t="shared" si="40"/>
        <v>0</v>
      </c>
      <c r="W57" s="190">
        <v>12</v>
      </c>
      <c r="X57" s="44">
        <f t="shared" si="41"/>
        <v>0</v>
      </c>
      <c r="Y57" s="45">
        <f t="shared" si="42"/>
        <v>0</v>
      </c>
      <c r="Z57" s="46" t="s">
        <v>78</v>
      </c>
      <c r="AA57" s="39">
        <v>1</v>
      </c>
      <c r="AB57" s="47">
        <f t="shared" si="43"/>
        <v>0</v>
      </c>
      <c r="AC57" s="39">
        <v>1</v>
      </c>
      <c r="AD57" s="47">
        <f t="shared" si="44"/>
        <v>0</v>
      </c>
      <c r="AE57" s="39">
        <v>1</v>
      </c>
      <c r="AF57" s="47">
        <f t="shared" si="45"/>
        <v>0</v>
      </c>
      <c r="AG57" s="184"/>
      <c r="AH57" s="192"/>
      <c r="AI57" s="49">
        <f t="shared" si="46"/>
        <v>0</v>
      </c>
      <c r="AJ57" s="50">
        <f t="shared" si="47"/>
        <v>0</v>
      </c>
      <c r="AK57" s="184"/>
      <c r="AL57" s="192"/>
      <c r="AM57" s="49">
        <f t="shared" si="48"/>
        <v>0</v>
      </c>
      <c r="AN57" s="50">
        <f t="shared" si="49"/>
        <v>0</v>
      </c>
      <c r="AO57" s="62"/>
      <c r="AP57" s="49">
        <f t="shared" si="50"/>
        <v>0</v>
      </c>
      <c r="AQ57" s="50">
        <f t="shared" si="51"/>
        <v>0</v>
      </c>
      <c r="AR57" s="62"/>
      <c r="AS57" s="49">
        <f t="shared" si="52"/>
        <v>0</v>
      </c>
      <c r="AT57" s="50">
        <f t="shared" si="53"/>
        <v>0</v>
      </c>
      <c r="AU57" s="62"/>
      <c r="AV57" s="49">
        <f t="shared" si="54"/>
        <v>0</v>
      </c>
      <c r="AW57" s="50">
        <f t="shared" si="55"/>
        <v>0</v>
      </c>
      <c r="AX57" s="62"/>
      <c r="AY57" s="49">
        <f t="shared" si="56"/>
        <v>0</v>
      </c>
      <c r="AZ57" s="50">
        <f t="shared" si="57"/>
        <v>0</v>
      </c>
      <c r="BA57" s="62"/>
      <c r="BB57" s="49">
        <f t="shared" si="58"/>
        <v>0</v>
      </c>
      <c r="BC57" s="50">
        <f t="shared" si="59"/>
        <v>0</v>
      </c>
      <c r="BD57" s="51">
        <f t="shared" si="60"/>
        <v>0</v>
      </c>
    </row>
    <row r="58" spans="1:56" ht="13.9" hidden="1" customHeight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28"/>
        <v>0</v>
      </c>
      <c r="L58" s="38">
        <f t="shared" si="29"/>
        <v>0</v>
      </c>
      <c r="M58" s="38">
        <f t="shared" si="30"/>
        <v>0</v>
      </c>
      <c r="N58" s="38">
        <f t="shared" si="31"/>
        <v>0</v>
      </c>
      <c r="O58" s="38">
        <f t="shared" si="32"/>
        <v>0</v>
      </c>
      <c r="P58" s="38">
        <f t="shared" si="33"/>
        <v>0</v>
      </c>
      <c r="Q58" s="39">
        <v>1</v>
      </c>
      <c r="R58" s="40">
        <f t="shared" si="37"/>
        <v>0</v>
      </c>
      <c r="S58" s="39">
        <v>1</v>
      </c>
      <c r="T58" s="41">
        <f t="shared" si="38"/>
        <v>0</v>
      </c>
      <c r="U58" s="42">
        <f t="shared" si="39"/>
        <v>0</v>
      </c>
      <c r="V58" s="43">
        <f t="shared" si="40"/>
        <v>0</v>
      </c>
      <c r="W58" s="190">
        <v>12</v>
      </c>
      <c r="X58" s="44">
        <f t="shared" si="41"/>
        <v>0</v>
      </c>
      <c r="Y58" s="45">
        <f t="shared" si="42"/>
        <v>0</v>
      </c>
      <c r="Z58" s="46" t="s">
        <v>78</v>
      </c>
      <c r="AA58" s="39">
        <v>1</v>
      </c>
      <c r="AB58" s="47">
        <f t="shared" si="43"/>
        <v>0</v>
      </c>
      <c r="AC58" s="39">
        <v>1</v>
      </c>
      <c r="AD58" s="47">
        <f t="shared" si="44"/>
        <v>0</v>
      </c>
      <c r="AE58" s="39">
        <v>1</v>
      </c>
      <c r="AF58" s="47">
        <f t="shared" si="45"/>
        <v>0</v>
      </c>
      <c r="AG58" s="184"/>
      <c r="AH58" s="192"/>
      <c r="AI58" s="49">
        <f t="shared" si="46"/>
        <v>0</v>
      </c>
      <c r="AJ58" s="50">
        <f t="shared" si="47"/>
        <v>0</v>
      </c>
      <c r="AK58" s="184"/>
      <c r="AL58" s="192"/>
      <c r="AM58" s="49">
        <f t="shared" si="48"/>
        <v>0</v>
      </c>
      <c r="AN58" s="50">
        <f t="shared" si="49"/>
        <v>0</v>
      </c>
      <c r="AO58" s="62"/>
      <c r="AP58" s="49">
        <f t="shared" si="50"/>
        <v>0</v>
      </c>
      <c r="AQ58" s="50">
        <f t="shared" si="51"/>
        <v>0</v>
      </c>
      <c r="AR58" s="62"/>
      <c r="AS58" s="49">
        <f t="shared" si="52"/>
        <v>0</v>
      </c>
      <c r="AT58" s="50">
        <f t="shared" si="53"/>
        <v>0</v>
      </c>
      <c r="AU58" s="62"/>
      <c r="AV58" s="49">
        <f t="shared" si="54"/>
        <v>0</v>
      </c>
      <c r="AW58" s="50">
        <f t="shared" si="55"/>
        <v>0</v>
      </c>
      <c r="AX58" s="62"/>
      <c r="AY58" s="49">
        <f t="shared" si="56"/>
        <v>0</v>
      </c>
      <c r="AZ58" s="50">
        <f t="shared" si="57"/>
        <v>0</v>
      </c>
      <c r="BA58" s="62"/>
      <c r="BB58" s="49">
        <f t="shared" si="58"/>
        <v>0</v>
      </c>
      <c r="BC58" s="50">
        <f t="shared" si="59"/>
        <v>0</v>
      </c>
      <c r="BD58" s="51">
        <f t="shared" si="60"/>
        <v>0</v>
      </c>
    </row>
    <row r="59" spans="1:56" ht="13.9" hidden="1" customHeight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28"/>
        <v>0</v>
      </c>
      <c r="L59" s="38">
        <f t="shared" si="29"/>
        <v>0</v>
      </c>
      <c r="M59" s="38">
        <f t="shared" si="30"/>
        <v>0</v>
      </c>
      <c r="N59" s="38">
        <f t="shared" si="31"/>
        <v>0</v>
      </c>
      <c r="O59" s="38">
        <f t="shared" si="32"/>
        <v>0</v>
      </c>
      <c r="P59" s="38">
        <f t="shared" si="33"/>
        <v>0</v>
      </c>
      <c r="Q59" s="39">
        <v>1</v>
      </c>
      <c r="R59" s="40">
        <f t="shared" si="37"/>
        <v>0</v>
      </c>
      <c r="S59" s="39">
        <v>1</v>
      </c>
      <c r="T59" s="41">
        <f t="shared" si="38"/>
        <v>0</v>
      </c>
      <c r="U59" s="42">
        <f t="shared" si="39"/>
        <v>0</v>
      </c>
      <c r="V59" s="43">
        <f t="shared" si="40"/>
        <v>0</v>
      </c>
      <c r="W59" s="190">
        <v>12</v>
      </c>
      <c r="X59" s="44">
        <f t="shared" si="41"/>
        <v>0</v>
      </c>
      <c r="Y59" s="45">
        <f t="shared" si="42"/>
        <v>0</v>
      </c>
      <c r="Z59" s="46" t="s">
        <v>78</v>
      </c>
      <c r="AA59" s="39">
        <v>1</v>
      </c>
      <c r="AB59" s="47">
        <f t="shared" si="43"/>
        <v>0</v>
      </c>
      <c r="AC59" s="39">
        <v>1</v>
      </c>
      <c r="AD59" s="47">
        <f t="shared" si="44"/>
        <v>0</v>
      </c>
      <c r="AE59" s="39">
        <v>1</v>
      </c>
      <c r="AF59" s="47">
        <f t="shared" si="45"/>
        <v>0</v>
      </c>
      <c r="AG59" s="184"/>
      <c r="AH59" s="192"/>
      <c r="AI59" s="49">
        <f t="shared" si="46"/>
        <v>0</v>
      </c>
      <c r="AJ59" s="50">
        <f t="shared" si="47"/>
        <v>0</v>
      </c>
      <c r="AK59" s="184"/>
      <c r="AL59" s="192"/>
      <c r="AM59" s="49">
        <f t="shared" si="48"/>
        <v>0</v>
      </c>
      <c r="AN59" s="50">
        <f t="shared" si="49"/>
        <v>0</v>
      </c>
      <c r="AO59" s="62"/>
      <c r="AP59" s="49">
        <f t="shared" si="50"/>
        <v>0</v>
      </c>
      <c r="AQ59" s="50">
        <f t="shared" si="51"/>
        <v>0</v>
      </c>
      <c r="AR59" s="62"/>
      <c r="AS59" s="49">
        <f t="shared" si="52"/>
        <v>0</v>
      </c>
      <c r="AT59" s="50">
        <f t="shared" si="53"/>
        <v>0</v>
      </c>
      <c r="AU59" s="62"/>
      <c r="AV59" s="49">
        <f t="shared" si="54"/>
        <v>0</v>
      </c>
      <c r="AW59" s="50">
        <f t="shared" si="55"/>
        <v>0</v>
      </c>
      <c r="AX59" s="62"/>
      <c r="AY59" s="49">
        <f t="shared" si="56"/>
        <v>0</v>
      </c>
      <c r="AZ59" s="50">
        <f t="shared" si="57"/>
        <v>0</v>
      </c>
      <c r="BA59" s="62"/>
      <c r="BB59" s="49">
        <f t="shared" si="58"/>
        <v>0</v>
      </c>
      <c r="BC59" s="50">
        <f t="shared" si="59"/>
        <v>0</v>
      </c>
      <c r="BD59" s="51">
        <f t="shared" si="60"/>
        <v>0</v>
      </c>
    </row>
    <row r="60" spans="1:56" ht="13.9" hidden="1" customHeight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28"/>
        <v>0</v>
      </c>
      <c r="L60" s="38">
        <f t="shared" si="29"/>
        <v>0</v>
      </c>
      <c r="M60" s="38">
        <f t="shared" si="30"/>
        <v>0</v>
      </c>
      <c r="N60" s="38">
        <f t="shared" si="31"/>
        <v>0</v>
      </c>
      <c r="O60" s="38">
        <f t="shared" si="32"/>
        <v>0</v>
      </c>
      <c r="P60" s="38">
        <f t="shared" si="33"/>
        <v>0</v>
      </c>
      <c r="Q60" s="39">
        <v>1</v>
      </c>
      <c r="R60" s="40">
        <f t="shared" si="37"/>
        <v>0</v>
      </c>
      <c r="S60" s="39">
        <v>1</v>
      </c>
      <c r="T60" s="41">
        <f t="shared" si="38"/>
        <v>0</v>
      </c>
      <c r="U60" s="42">
        <f t="shared" si="39"/>
        <v>0</v>
      </c>
      <c r="V60" s="43">
        <f t="shared" si="40"/>
        <v>0</v>
      </c>
      <c r="W60" s="190">
        <v>12</v>
      </c>
      <c r="X60" s="44">
        <f t="shared" si="41"/>
        <v>0</v>
      </c>
      <c r="Y60" s="45">
        <f t="shared" si="42"/>
        <v>0</v>
      </c>
      <c r="Z60" s="46" t="s">
        <v>78</v>
      </c>
      <c r="AA60" s="39">
        <v>1</v>
      </c>
      <c r="AB60" s="47">
        <f t="shared" si="43"/>
        <v>0</v>
      </c>
      <c r="AC60" s="39">
        <v>1</v>
      </c>
      <c r="AD60" s="47">
        <f t="shared" si="44"/>
        <v>0</v>
      </c>
      <c r="AE60" s="39">
        <v>1</v>
      </c>
      <c r="AF60" s="47">
        <f t="shared" si="45"/>
        <v>0</v>
      </c>
      <c r="AG60" s="184"/>
      <c r="AH60" s="192"/>
      <c r="AI60" s="49">
        <f t="shared" si="46"/>
        <v>0</v>
      </c>
      <c r="AJ60" s="50">
        <f t="shared" si="47"/>
        <v>0</v>
      </c>
      <c r="AK60" s="184"/>
      <c r="AL60" s="192"/>
      <c r="AM60" s="49">
        <f t="shared" si="48"/>
        <v>0</v>
      </c>
      <c r="AN60" s="50">
        <f t="shared" si="49"/>
        <v>0</v>
      </c>
      <c r="AO60" s="62"/>
      <c r="AP60" s="49">
        <f t="shared" si="50"/>
        <v>0</v>
      </c>
      <c r="AQ60" s="50">
        <f t="shared" si="51"/>
        <v>0</v>
      </c>
      <c r="AR60" s="62"/>
      <c r="AS60" s="49">
        <f t="shared" si="52"/>
        <v>0</v>
      </c>
      <c r="AT60" s="50">
        <f t="shared" si="53"/>
        <v>0</v>
      </c>
      <c r="AU60" s="62"/>
      <c r="AV60" s="49">
        <f t="shared" si="54"/>
        <v>0</v>
      </c>
      <c r="AW60" s="50">
        <f t="shared" si="55"/>
        <v>0</v>
      </c>
      <c r="AX60" s="62"/>
      <c r="AY60" s="49">
        <f t="shared" si="56"/>
        <v>0</v>
      </c>
      <c r="AZ60" s="50">
        <f t="shared" si="57"/>
        <v>0</v>
      </c>
      <c r="BA60" s="62"/>
      <c r="BB60" s="49">
        <f t="shared" si="58"/>
        <v>0</v>
      </c>
      <c r="BC60" s="50">
        <f t="shared" si="59"/>
        <v>0</v>
      </c>
      <c r="BD60" s="51">
        <f t="shared" si="60"/>
        <v>0</v>
      </c>
    </row>
    <row r="61" spans="1:56" ht="13.9" hidden="1" customHeight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28"/>
        <v>0</v>
      </c>
      <c r="L61" s="38">
        <f t="shared" si="29"/>
        <v>0</v>
      </c>
      <c r="M61" s="38">
        <f t="shared" si="30"/>
        <v>0</v>
      </c>
      <c r="N61" s="38">
        <f t="shared" si="31"/>
        <v>0</v>
      </c>
      <c r="O61" s="38">
        <f t="shared" si="32"/>
        <v>0</v>
      </c>
      <c r="P61" s="38">
        <f t="shared" si="33"/>
        <v>0</v>
      </c>
      <c r="Q61" s="39">
        <v>1</v>
      </c>
      <c r="R61" s="40">
        <f t="shared" si="37"/>
        <v>0</v>
      </c>
      <c r="S61" s="39">
        <v>1</v>
      </c>
      <c r="T61" s="41">
        <f t="shared" si="38"/>
        <v>0</v>
      </c>
      <c r="U61" s="42">
        <f t="shared" si="39"/>
        <v>0</v>
      </c>
      <c r="V61" s="43">
        <f t="shared" si="40"/>
        <v>0</v>
      </c>
      <c r="W61" s="190">
        <v>12</v>
      </c>
      <c r="X61" s="44">
        <f t="shared" si="41"/>
        <v>0</v>
      </c>
      <c r="Y61" s="45">
        <f t="shared" si="42"/>
        <v>0</v>
      </c>
      <c r="Z61" s="46" t="s">
        <v>78</v>
      </c>
      <c r="AA61" s="39">
        <v>1</v>
      </c>
      <c r="AB61" s="47">
        <f t="shared" si="43"/>
        <v>0</v>
      </c>
      <c r="AC61" s="39">
        <v>1</v>
      </c>
      <c r="AD61" s="47">
        <f t="shared" si="44"/>
        <v>0</v>
      </c>
      <c r="AE61" s="39">
        <v>1</v>
      </c>
      <c r="AF61" s="47">
        <f t="shared" si="45"/>
        <v>0</v>
      </c>
      <c r="AG61" s="184"/>
      <c r="AH61" s="192"/>
      <c r="AI61" s="49">
        <f t="shared" si="46"/>
        <v>0</v>
      </c>
      <c r="AJ61" s="50">
        <f t="shared" si="47"/>
        <v>0</v>
      </c>
      <c r="AK61" s="184"/>
      <c r="AL61" s="192"/>
      <c r="AM61" s="49">
        <f t="shared" si="48"/>
        <v>0</v>
      </c>
      <c r="AN61" s="50">
        <f t="shared" si="49"/>
        <v>0</v>
      </c>
      <c r="AO61" s="62"/>
      <c r="AP61" s="49">
        <f t="shared" si="50"/>
        <v>0</v>
      </c>
      <c r="AQ61" s="50">
        <f t="shared" si="51"/>
        <v>0</v>
      </c>
      <c r="AR61" s="62"/>
      <c r="AS61" s="49">
        <f t="shared" si="52"/>
        <v>0</v>
      </c>
      <c r="AT61" s="50">
        <f t="shared" si="53"/>
        <v>0</v>
      </c>
      <c r="AU61" s="62"/>
      <c r="AV61" s="49">
        <f t="shared" si="54"/>
        <v>0</v>
      </c>
      <c r="AW61" s="50">
        <f t="shared" si="55"/>
        <v>0</v>
      </c>
      <c r="AX61" s="62"/>
      <c r="AY61" s="49">
        <f t="shared" si="56"/>
        <v>0</v>
      </c>
      <c r="AZ61" s="50">
        <f t="shared" si="57"/>
        <v>0</v>
      </c>
      <c r="BA61" s="62"/>
      <c r="BB61" s="49">
        <f t="shared" si="58"/>
        <v>0</v>
      </c>
      <c r="BC61" s="50">
        <f t="shared" si="59"/>
        <v>0</v>
      </c>
      <c r="BD61" s="51">
        <f t="shared" si="60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28"/>
        <v>0</v>
      </c>
      <c r="L62" s="38">
        <f t="shared" si="29"/>
        <v>0</v>
      </c>
      <c r="M62" s="38">
        <f t="shared" si="30"/>
        <v>0</v>
      </c>
      <c r="N62" s="38">
        <f t="shared" si="31"/>
        <v>0</v>
      </c>
      <c r="O62" s="38">
        <f t="shared" si="32"/>
        <v>0</v>
      </c>
      <c r="P62" s="38">
        <f t="shared" si="33"/>
        <v>0</v>
      </c>
      <c r="Q62" s="39">
        <v>1</v>
      </c>
      <c r="R62" s="40">
        <f t="shared" ref="R62:R71" si="61">(IF($Y62=6,$K62,)+IF($Y62=7,$K62,)+IF($Y62=12,$K62*2,)+IF($Y62=18,$K62*3,)+IF($Y62=28,$K62*4,0)+IF($Y62=21,$K62*3,)+IF($Y62=42,$K62*6,0)+IF($Y62=14,$K62*2,))*Q62</f>
        <v>0</v>
      </c>
      <c r="S62" s="39">
        <v>1</v>
      </c>
      <c r="T62" s="41">
        <f t="shared" ref="T62:T71" si="62">(IF($Y62=7,$K62,)+IF($Y62=21,$K62*3,)+IF($Y62=42,$K62*6,0)+IF($Y62=28,$K62*4,0)+IF($Y62=14,$K62*2,))*S62</f>
        <v>0</v>
      </c>
      <c r="U62" s="42">
        <f t="shared" ref="U62:U72" si="63">SUM(+L62+M62+N62+O62+P62+R62+T62)</f>
        <v>0</v>
      </c>
      <c r="V62" s="43">
        <f t="shared" ref="V62:V72" si="64">+U62*4.345</f>
        <v>0</v>
      </c>
      <c r="W62" s="193"/>
      <c r="X62" s="44">
        <f t="shared" ref="X62:X72" si="65">IF(V62="","",$X$4*V62)</f>
        <v>0</v>
      </c>
      <c r="Y62" s="45">
        <f t="shared" ref="Y62:Y72" si="66">ROUND(J62/4.3452380952381,1)</f>
        <v>0</v>
      </c>
      <c r="Z62" s="46" t="s">
        <v>0</v>
      </c>
      <c r="AA62" s="39">
        <v>1</v>
      </c>
      <c r="AB62" s="47">
        <f t="shared" ref="AB62:AB72" si="67">+IF($Z62="M",$U62,IF($Z62="MT",$U62/2,IF(Z62="MN",$U62/2,IF($Z62="MTN",$U62/3,0))))*AA62</f>
        <v>0</v>
      </c>
      <c r="AC62" s="39">
        <v>1</v>
      </c>
      <c r="AD62" s="47">
        <f t="shared" ref="AD62:AD72" si="68">+IF($Z62="T",$U62,IF($Z62="MT",$U62/2,IF($Z62="TN",$U62/2,IF($Z62="MTN",$U62/3,0))))*AC62</f>
        <v>0</v>
      </c>
      <c r="AE62" s="39">
        <v>1</v>
      </c>
      <c r="AF62" s="47">
        <f t="shared" ref="AF62:AF72" si="69">+IF($Z62="N",$U62,IF($Z62="MN",$U62/2,IF($Z62="TN",$U62/2,IF($Z62="MTN",$U62/3,0))))*AE62</f>
        <v>0</v>
      </c>
      <c r="AG62" s="184"/>
      <c r="AH62" s="192"/>
      <c r="AI62" s="49">
        <f t="shared" ref="AI62:AI72" si="70">IF(AJ$4=0,0,(AG62/AJ$4))</f>
        <v>0</v>
      </c>
      <c r="AJ62" s="50">
        <f t="shared" ref="AJ62:AJ72" si="71">IF(AJ$4=0,0,(AI62*AI$4/12))</f>
        <v>0</v>
      </c>
      <c r="AK62" s="184"/>
      <c r="AL62" s="192"/>
      <c r="AM62" s="49">
        <f t="shared" ref="AM62:AM72" si="72">IF(AN$4=0,0,(AK62/AN$4))</f>
        <v>0</v>
      </c>
      <c r="AN62" s="50">
        <f t="shared" ref="AN62:AN72" si="73">IF(AN$4=0,0,(AM62*AM$4/12))</f>
        <v>0</v>
      </c>
      <c r="AO62" s="184"/>
      <c r="AP62" s="49">
        <f t="shared" ref="AP62:AP72" si="74">IF(AQ$4=0,0,(AO62/AQ$4))</f>
        <v>0</v>
      </c>
      <c r="AQ62" s="50">
        <f t="shared" ref="AQ62:AQ72" si="75">IF(AQ$4=0,0,(AP62*AP$4/12))</f>
        <v>0</v>
      </c>
      <c r="AR62" s="184"/>
      <c r="AS62" s="49">
        <f t="shared" ref="AS62:AS72" si="76">IF(AT$4=0,0,(AR62/AT$4))</f>
        <v>0</v>
      </c>
      <c r="AT62" s="50">
        <f t="shared" ref="AT62:AT72" si="77">IF(AT$4=0,0,(AS62*AS$4/12))</f>
        <v>0</v>
      </c>
      <c r="AU62" s="62"/>
      <c r="AV62" s="49">
        <f t="shared" ref="AV62:AV72" si="78">IF(AW$4=0,0,(AU62/AW$4))</f>
        <v>0</v>
      </c>
      <c r="AW62" s="50">
        <f t="shared" ref="AW62:AW72" si="79">IF(AW$4=0,0,(AV62*AV$4/12))</f>
        <v>0</v>
      </c>
      <c r="AX62" s="184"/>
      <c r="AY62" s="49">
        <f t="shared" ref="AY62:AY72" si="80">IF(AZ$4=0,0,(AX62/AZ$4))</f>
        <v>0</v>
      </c>
      <c r="AZ62" s="50">
        <f t="shared" ref="AZ62:AZ72" si="81">IF(AZ$4=0,0,(AY62*AY$4/12))</f>
        <v>0</v>
      </c>
      <c r="BA62" s="184"/>
      <c r="BB62" s="49">
        <f t="shared" ref="BB62:BB72" si="82">IF(BC$4=0,0,(BA62/BC$4))</f>
        <v>0</v>
      </c>
      <c r="BC62" s="50">
        <f t="shared" ref="BC62:BC72" si="83">IF(BC$4=0,0,(BB62*BB$4/12))</f>
        <v>0</v>
      </c>
      <c r="BD62" s="51">
        <f t="shared" ref="BD62:BD72" si="84">+AJ62+AN62+AQ62+AT62+AW62+AZ62+BC62</f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28"/>
        <v>0</v>
      </c>
      <c r="L63" s="38">
        <f t="shared" si="29"/>
        <v>0</v>
      </c>
      <c r="M63" s="38">
        <f t="shared" si="30"/>
        <v>0</v>
      </c>
      <c r="N63" s="38">
        <f t="shared" si="31"/>
        <v>0</v>
      </c>
      <c r="O63" s="38">
        <f t="shared" si="32"/>
        <v>0</v>
      </c>
      <c r="P63" s="38">
        <f t="shared" si="33"/>
        <v>0</v>
      </c>
      <c r="Q63" s="39">
        <v>1</v>
      </c>
      <c r="R63" s="40">
        <f t="shared" si="61"/>
        <v>0</v>
      </c>
      <c r="S63" s="39">
        <v>1</v>
      </c>
      <c r="T63" s="41">
        <f t="shared" si="62"/>
        <v>0</v>
      </c>
      <c r="U63" s="42">
        <f t="shared" si="63"/>
        <v>0</v>
      </c>
      <c r="V63" s="43">
        <f t="shared" si="64"/>
        <v>0</v>
      </c>
      <c r="W63" s="193"/>
      <c r="X63" s="44">
        <f t="shared" si="65"/>
        <v>0</v>
      </c>
      <c r="Y63" s="45">
        <f t="shared" si="66"/>
        <v>0</v>
      </c>
      <c r="Z63" s="46" t="s">
        <v>0</v>
      </c>
      <c r="AA63" s="39">
        <v>1</v>
      </c>
      <c r="AB63" s="47">
        <f t="shared" si="67"/>
        <v>0</v>
      </c>
      <c r="AC63" s="39">
        <v>1</v>
      </c>
      <c r="AD63" s="47">
        <f t="shared" si="68"/>
        <v>0</v>
      </c>
      <c r="AE63" s="39">
        <v>1</v>
      </c>
      <c r="AF63" s="47">
        <f t="shared" si="69"/>
        <v>0</v>
      </c>
      <c r="AG63" s="184"/>
      <c r="AH63" s="192"/>
      <c r="AI63" s="49">
        <f t="shared" si="70"/>
        <v>0</v>
      </c>
      <c r="AJ63" s="50">
        <f t="shared" si="71"/>
        <v>0</v>
      </c>
      <c r="AK63" s="184"/>
      <c r="AL63" s="192"/>
      <c r="AM63" s="49">
        <f t="shared" si="72"/>
        <v>0</v>
      </c>
      <c r="AN63" s="50">
        <f t="shared" si="73"/>
        <v>0</v>
      </c>
      <c r="AO63" s="184"/>
      <c r="AP63" s="49">
        <f t="shared" si="74"/>
        <v>0</v>
      </c>
      <c r="AQ63" s="50">
        <f t="shared" si="75"/>
        <v>0</v>
      </c>
      <c r="AR63" s="184"/>
      <c r="AS63" s="49">
        <f t="shared" si="76"/>
        <v>0</v>
      </c>
      <c r="AT63" s="50">
        <f t="shared" si="77"/>
        <v>0</v>
      </c>
      <c r="AU63" s="62"/>
      <c r="AV63" s="49">
        <f t="shared" si="78"/>
        <v>0</v>
      </c>
      <c r="AW63" s="50">
        <f t="shared" si="79"/>
        <v>0</v>
      </c>
      <c r="AX63" s="184"/>
      <c r="AY63" s="49">
        <f t="shared" si="80"/>
        <v>0</v>
      </c>
      <c r="AZ63" s="50">
        <f t="shared" si="81"/>
        <v>0</v>
      </c>
      <c r="BA63" s="184"/>
      <c r="BB63" s="49">
        <f t="shared" si="82"/>
        <v>0</v>
      </c>
      <c r="BC63" s="50">
        <f t="shared" si="83"/>
        <v>0</v>
      </c>
      <c r="BD63" s="51">
        <f t="shared" si="84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28"/>
        <v>0</v>
      </c>
      <c r="L64" s="38">
        <f t="shared" si="29"/>
        <v>0</v>
      </c>
      <c r="M64" s="38">
        <f t="shared" si="30"/>
        <v>0</v>
      </c>
      <c r="N64" s="38">
        <f t="shared" si="31"/>
        <v>0</v>
      </c>
      <c r="O64" s="38">
        <f t="shared" si="32"/>
        <v>0</v>
      </c>
      <c r="P64" s="38">
        <f t="shared" si="33"/>
        <v>0</v>
      </c>
      <c r="Q64" s="39">
        <v>1</v>
      </c>
      <c r="R64" s="40">
        <f t="shared" si="61"/>
        <v>0</v>
      </c>
      <c r="S64" s="39">
        <v>1</v>
      </c>
      <c r="T64" s="41">
        <f t="shared" si="62"/>
        <v>0</v>
      </c>
      <c r="U64" s="42">
        <f t="shared" si="63"/>
        <v>0</v>
      </c>
      <c r="V64" s="43">
        <f t="shared" si="64"/>
        <v>0</v>
      </c>
      <c r="W64" s="193"/>
      <c r="X64" s="44">
        <f t="shared" si="65"/>
        <v>0</v>
      </c>
      <c r="Y64" s="45">
        <f t="shared" si="66"/>
        <v>0</v>
      </c>
      <c r="Z64" s="46" t="s">
        <v>0</v>
      </c>
      <c r="AA64" s="39">
        <v>1</v>
      </c>
      <c r="AB64" s="47">
        <f t="shared" si="67"/>
        <v>0</v>
      </c>
      <c r="AC64" s="39">
        <v>1</v>
      </c>
      <c r="AD64" s="47">
        <f t="shared" si="68"/>
        <v>0</v>
      </c>
      <c r="AE64" s="39">
        <v>1</v>
      </c>
      <c r="AF64" s="47">
        <f t="shared" si="69"/>
        <v>0</v>
      </c>
      <c r="AG64" s="184"/>
      <c r="AH64" s="192"/>
      <c r="AI64" s="49">
        <f t="shared" si="70"/>
        <v>0</v>
      </c>
      <c r="AJ64" s="50">
        <f t="shared" si="71"/>
        <v>0</v>
      </c>
      <c r="AK64" s="184"/>
      <c r="AL64" s="192"/>
      <c r="AM64" s="49">
        <f t="shared" si="72"/>
        <v>0</v>
      </c>
      <c r="AN64" s="50">
        <f t="shared" si="73"/>
        <v>0</v>
      </c>
      <c r="AO64" s="184"/>
      <c r="AP64" s="49">
        <f t="shared" si="74"/>
        <v>0</v>
      </c>
      <c r="AQ64" s="50">
        <f t="shared" si="75"/>
        <v>0</v>
      </c>
      <c r="AR64" s="184"/>
      <c r="AS64" s="49">
        <f t="shared" si="76"/>
        <v>0</v>
      </c>
      <c r="AT64" s="50">
        <f t="shared" si="77"/>
        <v>0</v>
      </c>
      <c r="AU64" s="62"/>
      <c r="AV64" s="49">
        <f t="shared" si="78"/>
        <v>0</v>
      </c>
      <c r="AW64" s="50">
        <f t="shared" si="79"/>
        <v>0</v>
      </c>
      <c r="AX64" s="184"/>
      <c r="AY64" s="49">
        <f t="shared" si="80"/>
        <v>0</v>
      </c>
      <c r="AZ64" s="50">
        <f t="shared" si="81"/>
        <v>0</v>
      </c>
      <c r="BA64" s="184"/>
      <c r="BB64" s="49">
        <f t="shared" si="82"/>
        <v>0</v>
      </c>
      <c r="BC64" s="50">
        <f t="shared" si="83"/>
        <v>0</v>
      </c>
      <c r="BD64" s="51">
        <f t="shared" si="84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28"/>
        <v>0</v>
      </c>
      <c r="L65" s="38">
        <f t="shared" si="29"/>
        <v>0</v>
      </c>
      <c r="M65" s="38">
        <f t="shared" si="30"/>
        <v>0</v>
      </c>
      <c r="N65" s="38">
        <f t="shared" si="31"/>
        <v>0</v>
      </c>
      <c r="O65" s="38">
        <f t="shared" si="32"/>
        <v>0</v>
      </c>
      <c r="P65" s="38">
        <f t="shared" si="33"/>
        <v>0</v>
      </c>
      <c r="Q65" s="39">
        <v>1</v>
      </c>
      <c r="R65" s="40">
        <f t="shared" si="61"/>
        <v>0</v>
      </c>
      <c r="S65" s="39">
        <v>1</v>
      </c>
      <c r="T65" s="41">
        <f t="shared" si="62"/>
        <v>0</v>
      </c>
      <c r="U65" s="42">
        <f t="shared" si="63"/>
        <v>0</v>
      </c>
      <c r="V65" s="43">
        <f t="shared" si="64"/>
        <v>0</v>
      </c>
      <c r="W65" s="193"/>
      <c r="X65" s="44">
        <f t="shared" si="65"/>
        <v>0</v>
      </c>
      <c r="Y65" s="45">
        <f t="shared" si="66"/>
        <v>0</v>
      </c>
      <c r="Z65" s="46" t="s">
        <v>0</v>
      </c>
      <c r="AA65" s="39">
        <v>1</v>
      </c>
      <c r="AB65" s="47">
        <f t="shared" si="67"/>
        <v>0</v>
      </c>
      <c r="AC65" s="39">
        <v>1</v>
      </c>
      <c r="AD65" s="47">
        <f t="shared" si="68"/>
        <v>0</v>
      </c>
      <c r="AE65" s="39">
        <v>1</v>
      </c>
      <c r="AF65" s="47">
        <f t="shared" si="69"/>
        <v>0</v>
      </c>
      <c r="AG65" s="184"/>
      <c r="AH65" s="192"/>
      <c r="AI65" s="49">
        <f t="shared" si="70"/>
        <v>0</v>
      </c>
      <c r="AJ65" s="50">
        <f t="shared" si="71"/>
        <v>0</v>
      </c>
      <c r="AK65" s="184"/>
      <c r="AL65" s="192"/>
      <c r="AM65" s="49">
        <f t="shared" si="72"/>
        <v>0</v>
      </c>
      <c r="AN65" s="50">
        <f t="shared" si="73"/>
        <v>0</v>
      </c>
      <c r="AO65" s="184"/>
      <c r="AP65" s="49">
        <f t="shared" si="74"/>
        <v>0</v>
      </c>
      <c r="AQ65" s="50">
        <f t="shared" si="75"/>
        <v>0</v>
      </c>
      <c r="AR65" s="184"/>
      <c r="AS65" s="49">
        <f t="shared" si="76"/>
        <v>0</v>
      </c>
      <c r="AT65" s="50">
        <f t="shared" si="77"/>
        <v>0</v>
      </c>
      <c r="AU65" s="62"/>
      <c r="AV65" s="49">
        <f t="shared" si="78"/>
        <v>0</v>
      </c>
      <c r="AW65" s="50">
        <f t="shared" si="79"/>
        <v>0</v>
      </c>
      <c r="AX65" s="184"/>
      <c r="AY65" s="49">
        <f t="shared" si="80"/>
        <v>0</v>
      </c>
      <c r="AZ65" s="50">
        <f t="shared" si="81"/>
        <v>0</v>
      </c>
      <c r="BA65" s="184"/>
      <c r="BB65" s="49">
        <f t="shared" si="82"/>
        <v>0</v>
      </c>
      <c r="BC65" s="50">
        <f t="shared" si="83"/>
        <v>0</v>
      </c>
      <c r="BD65" s="51">
        <f t="shared" si="84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28"/>
        <v>0</v>
      </c>
      <c r="L66" s="38">
        <f t="shared" si="29"/>
        <v>0</v>
      </c>
      <c r="M66" s="38">
        <f t="shared" si="30"/>
        <v>0</v>
      </c>
      <c r="N66" s="38">
        <f t="shared" si="31"/>
        <v>0</v>
      </c>
      <c r="O66" s="38">
        <f t="shared" si="32"/>
        <v>0</v>
      </c>
      <c r="P66" s="38">
        <f t="shared" si="33"/>
        <v>0</v>
      </c>
      <c r="Q66" s="39">
        <v>1</v>
      </c>
      <c r="R66" s="40">
        <f t="shared" si="61"/>
        <v>0</v>
      </c>
      <c r="S66" s="39">
        <v>1</v>
      </c>
      <c r="T66" s="41">
        <f t="shared" si="62"/>
        <v>0</v>
      </c>
      <c r="U66" s="42">
        <f t="shared" si="63"/>
        <v>0</v>
      </c>
      <c r="V66" s="43">
        <f t="shared" si="64"/>
        <v>0</v>
      </c>
      <c r="W66" s="193"/>
      <c r="X66" s="44">
        <f t="shared" si="65"/>
        <v>0</v>
      </c>
      <c r="Y66" s="45">
        <f t="shared" si="66"/>
        <v>0</v>
      </c>
      <c r="Z66" s="46" t="s">
        <v>0</v>
      </c>
      <c r="AA66" s="39">
        <v>1</v>
      </c>
      <c r="AB66" s="47">
        <f t="shared" si="67"/>
        <v>0</v>
      </c>
      <c r="AC66" s="39">
        <v>1</v>
      </c>
      <c r="AD66" s="47">
        <f t="shared" si="68"/>
        <v>0</v>
      </c>
      <c r="AE66" s="39">
        <v>1</v>
      </c>
      <c r="AF66" s="47">
        <f t="shared" si="69"/>
        <v>0</v>
      </c>
      <c r="AG66" s="184"/>
      <c r="AH66" s="192"/>
      <c r="AI66" s="49">
        <f t="shared" si="70"/>
        <v>0</v>
      </c>
      <c r="AJ66" s="50">
        <f t="shared" si="71"/>
        <v>0</v>
      </c>
      <c r="AK66" s="184"/>
      <c r="AL66" s="192"/>
      <c r="AM66" s="49">
        <f t="shared" si="72"/>
        <v>0</v>
      </c>
      <c r="AN66" s="50">
        <f t="shared" si="73"/>
        <v>0</v>
      </c>
      <c r="AO66" s="184"/>
      <c r="AP66" s="49">
        <f t="shared" si="74"/>
        <v>0</v>
      </c>
      <c r="AQ66" s="50">
        <f t="shared" si="75"/>
        <v>0</v>
      </c>
      <c r="AR66" s="184"/>
      <c r="AS66" s="49">
        <f t="shared" si="76"/>
        <v>0</v>
      </c>
      <c r="AT66" s="50">
        <f t="shared" si="77"/>
        <v>0</v>
      </c>
      <c r="AU66" s="62"/>
      <c r="AV66" s="49">
        <f t="shared" si="78"/>
        <v>0</v>
      </c>
      <c r="AW66" s="50">
        <f t="shared" si="79"/>
        <v>0</v>
      </c>
      <c r="AX66" s="184"/>
      <c r="AY66" s="49">
        <f t="shared" si="80"/>
        <v>0</v>
      </c>
      <c r="AZ66" s="50">
        <f t="shared" si="81"/>
        <v>0</v>
      </c>
      <c r="BA66" s="184"/>
      <c r="BB66" s="49">
        <f t="shared" si="82"/>
        <v>0</v>
      </c>
      <c r="BC66" s="50">
        <f t="shared" si="83"/>
        <v>0</v>
      </c>
      <c r="BD66" s="51">
        <f t="shared" si="84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28"/>
        <v>0</v>
      </c>
      <c r="L67" s="38">
        <f t="shared" si="29"/>
        <v>0</v>
      </c>
      <c r="M67" s="38">
        <f t="shared" si="30"/>
        <v>0</v>
      </c>
      <c r="N67" s="38">
        <f t="shared" si="31"/>
        <v>0</v>
      </c>
      <c r="O67" s="38">
        <f t="shared" si="32"/>
        <v>0</v>
      </c>
      <c r="P67" s="38">
        <f t="shared" si="33"/>
        <v>0</v>
      </c>
      <c r="Q67" s="39">
        <v>1</v>
      </c>
      <c r="R67" s="40">
        <f t="shared" si="61"/>
        <v>0</v>
      </c>
      <c r="S67" s="39">
        <v>1</v>
      </c>
      <c r="T67" s="41">
        <f t="shared" si="62"/>
        <v>0</v>
      </c>
      <c r="U67" s="42">
        <f t="shared" si="63"/>
        <v>0</v>
      </c>
      <c r="V67" s="43">
        <f t="shared" si="64"/>
        <v>0</v>
      </c>
      <c r="W67" s="193"/>
      <c r="X67" s="44">
        <f t="shared" si="65"/>
        <v>0</v>
      </c>
      <c r="Y67" s="45">
        <f t="shared" si="66"/>
        <v>0</v>
      </c>
      <c r="Z67" s="46" t="s">
        <v>0</v>
      </c>
      <c r="AA67" s="39">
        <v>1</v>
      </c>
      <c r="AB67" s="47">
        <f t="shared" si="67"/>
        <v>0</v>
      </c>
      <c r="AC67" s="39">
        <v>1</v>
      </c>
      <c r="AD67" s="47">
        <f t="shared" si="68"/>
        <v>0</v>
      </c>
      <c r="AE67" s="39">
        <v>1</v>
      </c>
      <c r="AF67" s="47">
        <f t="shared" si="69"/>
        <v>0</v>
      </c>
      <c r="AG67" s="184"/>
      <c r="AH67" s="192"/>
      <c r="AI67" s="49">
        <f t="shared" si="70"/>
        <v>0</v>
      </c>
      <c r="AJ67" s="50">
        <f t="shared" si="71"/>
        <v>0</v>
      </c>
      <c r="AK67" s="184"/>
      <c r="AL67" s="192"/>
      <c r="AM67" s="49">
        <f t="shared" si="72"/>
        <v>0</v>
      </c>
      <c r="AN67" s="50">
        <f t="shared" si="73"/>
        <v>0</v>
      </c>
      <c r="AO67" s="184"/>
      <c r="AP67" s="49">
        <f t="shared" si="74"/>
        <v>0</v>
      </c>
      <c r="AQ67" s="50">
        <f t="shared" si="75"/>
        <v>0</v>
      </c>
      <c r="AR67" s="184"/>
      <c r="AS67" s="49">
        <f t="shared" si="76"/>
        <v>0</v>
      </c>
      <c r="AT67" s="50">
        <f t="shared" si="77"/>
        <v>0</v>
      </c>
      <c r="AU67" s="62"/>
      <c r="AV67" s="49">
        <f t="shared" si="78"/>
        <v>0</v>
      </c>
      <c r="AW67" s="50">
        <f t="shared" si="79"/>
        <v>0</v>
      </c>
      <c r="AX67" s="184"/>
      <c r="AY67" s="49">
        <f t="shared" si="80"/>
        <v>0</v>
      </c>
      <c r="AZ67" s="50">
        <f t="shared" si="81"/>
        <v>0</v>
      </c>
      <c r="BA67" s="184"/>
      <c r="BB67" s="49">
        <f t="shared" si="82"/>
        <v>0</v>
      </c>
      <c r="BC67" s="50">
        <f t="shared" si="83"/>
        <v>0</v>
      </c>
      <c r="BD67" s="51">
        <f t="shared" si="84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28"/>
        <v>0</v>
      </c>
      <c r="L68" s="38">
        <f t="shared" si="29"/>
        <v>0</v>
      </c>
      <c r="M68" s="38">
        <f t="shared" si="30"/>
        <v>0</v>
      </c>
      <c r="N68" s="38">
        <f t="shared" si="31"/>
        <v>0</v>
      </c>
      <c r="O68" s="38">
        <f t="shared" si="32"/>
        <v>0</v>
      </c>
      <c r="P68" s="38">
        <f t="shared" si="33"/>
        <v>0</v>
      </c>
      <c r="Q68" s="39">
        <v>1</v>
      </c>
      <c r="R68" s="40">
        <f t="shared" si="61"/>
        <v>0</v>
      </c>
      <c r="S68" s="39">
        <v>1</v>
      </c>
      <c r="T68" s="41">
        <f t="shared" si="62"/>
        <v>0</v>
      </c>
      <c r="U68" s="42">
        <f t="shared" si="63"/>
        <v>0</v>
      </c>
      <c r="V68" s="43">
        <f t="shared" si="64"/>
        <v>0</v>
      </c>
      <c r="W68" s="193"/>
      <c r="X68" s="44">
        <f t="shared" si="65"/>
        <v>0</v>
      </c>
      <c r="Y68" s="45">
        <f t="shared" si="66"/>
        <v>0</v>
      </c>
      <c r="Z68" s="46" t="s">
        <v>0</v>
      </c>
      <c r="AA68" s="39">
        <v>1</v>
      </c>
      <c r="AB68" s="47">
        <f t="shared" si="67"/>
        <v>0</v>
      </c>
      <c r="AC68" s="39">
        <v>1</v>
      </c>
      <c r="AD68" s="47">
        <f t="shared" si="68"/>
        <v>0</v>
      </c>
      <c r="AE68" s="39">
        <v>1</v>
      </c>
      <c r="AF68" s="47">
        <f t="shared" si="69"/>
        <v>0</v>
      </c>
      <c r="AG68" s="184"/>
      <c r="AH68" s="192"/>
      <c r="AI68" s="49">
        <f t="shared" si="70"/>
        <v>0</v>
      </c>
      <c r="AJ68" s="50">
        <f t="shared" si="71"/>
        <v>0</v>
      </c>
      <c r="AK68" s="184"/>
      <c r="AL68" s="192"/>
      <c r="AM68" s="49">
        <f t="shared" si="72"/>
        <v>0</v>
      </c>
      <c r="AN68" s="50">
        <f t="shared" si="73"/>
        <v>0</v>
      </c>
      <c r="AO68" s="184"/>
      <c r="AP68" s="49">
        <f t="shared" si="74"/>
        <v>0</v>
      </c>
      <c r="AQ68" s="50">
        <f t="shared" si="75"/>
        <v>0</v>
      </c>
      <c r="AR68" s="184"/>
      <c r="AS68" s="49">
        <f t="shared" si="76"/>
        <v>0</v>
      </c>
      <c r="AT68" s="50">
        <f t="shared" si="77"/>
        <v>0</v>
      </c>
      <c r="AU68" s="62"/>
      <c r="AV68" s="49">
        <f t="shared" si="78"/>
        <v>0</v>
      </c>
      <c r="AW68" s="50">
        <f t="shared" si="79"/>
        <v>0</v>
      </c>
      <c r="AX68" s="184"/>
      <c r="AY68" s="49">
        <f t="shared" si="80"/>
        <v>0</v>
      </c>
      <c r="AZ68" s="50">
        <f t="shared" si="81"/>
        <v>0</v>
      </c>
      <c r="BA68" s="184"/>
      <c r="BB68" s="49">
        <f t="shared" si="82"/>
        <v>0</v>
      </c>
      <c r="BC68" s="50">
        <f t="shared" si="83"/>
        <v>0</v>
      </c>
      <c r="BD68" s="51">
        <f t="shared" si="84"/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28"/>
        <v>0</v>
      </c>
      <c r="L69" s="38">
        <f t="shared" si="29"/>
        <v>0</v>
      </c>
      <c r="M69" s="38">
        <f t="shared" si="30"/>
        <v>0</v>
      </c>
      <c r="N69" s="38">
        <f t="shared" si="31"/>
        <v>0</v>
      </c>
      <c r="O69" s="38">
        <f t="shared" si="32"/>
        <v>0</v>
      </c>
      <c r="P69" s="38">
        <f t="shared" si="33"/>
        <v>0</v>
      </c>
      <c r="Q69" s="39">
        <v>1</v>
      </c>
      <c r="R69" s="40">
        <f t="shared" si="61"/>
        <v>0</v>
      </c>
      <c r="S69" s="39">
        <v>1</v>
      </c>
      <c r="T69" s="41">
        <f t="shared" si="62"/>
        <v>0</v>
      </c>
      <c r="U69" s="42">
        <f t="shared" si="63"/>
        <v>0</v>
      </c>
      <c r="V69" s="43">
        <f t="shared" si="64"/>
        <v>0</v>
      </c>
      <c r="W69" s="193"/>
      <c r="X69" s="44">
        <f t="shared" si="65"/>
        <v>0</v>
      </c>
      <c r="Y69" s="45">
        <f t="shared" si="66"/>
        <v>0</v>
      </c>
      <c r="Z69" s="46" t="s">
        <v>0</v>
      </c>
      <c r="AA69" s="39">
        <v>1</v>
      </c>
      <c r="AB69" s="47">
        <f t="shared" si="67"/>
        <v>0</v>
      </c>
      <c r="AC69" s="39">
        <v>1</v>
      </c>
      <c r="AD69" s="47">
        <f t="shared" si="68"/>
        <v>0</v>
      </c>
      <c r="AE69" s="39">
        <v>1</v>
      </c>
      <c r="AF69" s="47">
        <f t="shared" si="69"/>
        <v>0</v>
      </c>
      <c r="AG69" s="184"/>
      <c r="AH69" s="192"/>
      <c r="AI69" s="49">
        <f t="shared" si="70"/>
        <v>0</v>
      </c>
      <c r="AJ69" s="50">
        <f t="shared" si="71"/>
        <v>0</v>
      </c>
      <c r="AK69" s="184"/>
      <c r="AL69" s="192"/>
      <c r="AM69" s="49">
        <f t="shared" si="72"/>
        <v>0</v>
      </c>
      <c r="AN69" s="50">
        <f t="shared" si="73"/>
        <v>0</v>
      </c>
      <c r="AO69" s="184"/>
      <c r="AP69" s="49">
        <f t="shared" si="74"/>
        <v>0</v>
      </c>
      <c r="AQ69" s="50">
        <f t="shared" si="75"/>
        <v>0</v>
      </c>
      <c r="AR69" s="184"/>
      <c r="AS69" s="49">
        <f t="shared" si="76"/>
        <v>0</v>
      </c>
      <c r="AT69" s="50">
        <f t="shared" si="77"/>
        <v>0</v>
      </c>
      <c r="AU69" s="62"/>
      <c r="AV69" s="49">
        <f t="shared" si="78"/>
        <v>0</v>
      </c>
      <c r="AW69" s="50">
        <f t="shared" si="79"/>
        <v>0</v>
      </c>
      <c r="AX69" s="184"/>
      <c r="AY69" s="49">
        <f t="shared" si="80"/>
        <v>0</v>
      </c>
      <c r="AZ69" s="50">
        <f t="shared" si="81"/>
        <v>0</v>
      </c>
      <c r="BA69" s="184"/>
      <c r="BB69" s="49">
        <f t="shared" si="82"/>
        <v>0</v>
      </c>
      <c r="BC69" s="50">
        <f t="shared" si="83"/>
        <v>0</v>
      </c>
      <c r="BD69" s="51">
        <f t="shared" si="84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28"/>
        <v>0</v>
      </c>
      <c r="L70" s="38">
        <f t="shared" si="29"/>
        <v>0</v>
      </c>
      <c r="M70" s="38">
        <f t="shared" si="30"/>
        <v>0</v>
      </c>
      <c r="N70" s="38">
        <f t="shared" si="31"/>
        <v>0</v>
      </c>
      <c r="O70" s="38">
        <f t="shared" si="32"/>
        <v>0</v>
      </c>
      <c r="P70" s="38">
        <f t="shared" si="33"/>
        <v>0</v>
      </c>
      <c r="Q70" s="39">
        <v>1</v>
      </c>
      <c r="R70" s="40">
        <f t="shared" si="61"/>
        <v>0</v>
      </c>
      <c r="S70" s="39">
        <v>1</v>
      </c>
      <c r="T70" s="41">
        <f t="shared" si="62"/>
        <v>0</v>
      </c>
      <c r="U70" s="42">
        <f t="shared" si="63"/>
        <v>0</v>
      </c>
      <c r="V70" s="43">
        <f t="shared" si="64"/>
        <v>0</v>
      </c>
      <c r="W70" s="193"/>
      <c r="X70" s="44">
        <f t="shared" si="65"/>
        <v>0</v>
      </c>
      <c r="Y70" s="45">
        <f t="shared" si="66"/>
        <v>0</v>
      </c>
      <c r="Z70" s="46" t="s">
        <v>0</v>
      </c>
      <c r="AA70" s="39">
        <v>1</v>
      </c>
      <c r="AB70" s="47">
        <f t="shared" si="67"/>
        <v>0</v>
      </c>
      <c r="AC70" s="39">
        <v>1</v>
      </c>
      <c r="AD70" s="47">
        <f t="shared" si="68"/>
        <v>0</v>
      </c>
      <c r="AE70" s="39">
        <v>1</v>
      </c>
      <c r="AF70" s="47">
        <f t="shared" si="69"/>
        <v>0</v>
      </c>
      <c r="AG70" s="184"/>
      <c r="AH70" s="192"/>
      <c r="AI70" s="49">
        <f t="shared" si="70"/>
        <v>0</v>
      </c>
      <c r="AJ70" s="50">
        <f t="shared" si="71"/>
        <v>0</v>
      </c>
      <c r="AK70" s="184"/>
      <c r="AL70" s="192"/>
      <c r="AM70" s="49">
        <f t="shared" si="72"/>
        <v>0</v>
      </c>
      <c r="AN70" s="50">
        <f t="shared" si="73"/>
        <v>0</v>
      </c>
      <c r="AO70" s="184"/>
      <c r="AP70" s="49">
        <f t="shared" si="74"/>
        <v>0</v>
      </c>
      <c r="AQ70" s="50">
        <f t="shared" si="75"/>
        <v>0</v>
      </c>
      <c r="AR70" s="184"/>
      <c r="AS70" s="49">
        <f t="shared" si="76"/>
        <v>0</v>
      </c>
      <c r="AT70" s="50">
        <f t="shared" si="77"/>
        <v>0</v>
      </c>
      <c r="AU70" s="62"/>
      <c r="AV70" s="49">
        <f t="shared" si="78"/>
        <v>0</v>
      </c>
      <c r="AW70" s="50">
        <f t="shared" si="79"/>
        <v>0</v>
      </c>
      <c r="AX70" s="184"/>
      <c r="AY70" s="49">
        <f t="shared" si="80"/>
        <v>0</v>
      </c>
      <c r="AZ70" s="50">
        <f t="shared" si="81"/>
        <v>0</v>
      </c>
      <c r="BA70" s="184"/>
      <c r="BB70" s="49">
        <f t="shared" si="82"/>
        <v>0</v>
      </c>
      <c r="BC70" s="50">
        <f t="shared" si="83"/>
        <v>0</v>
      </c>
      <c r="BD70" s="51">
        <f t="shared" si="84"/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28"/>
        <v>0</v>
      </c>
      <c r="L71" s="38">
        <f t="shared" si="29"/>
        <v>0</v>
      </c>
      <c r="M71" s="38">
        <f t="shared" si="30"/>
        <v>0</v>
      </c>
      <c r="N71" s="38">
        <f t="shared" si="31"/>
        <v>0</v>
      </c>
      <c r="O71" s="38">
        <f t="shared" si="32"/>
        <v>0</v>
      </c>
      <c r="P71" s="38">
        <f t="shared" si="33"/>
        <v>0</v>
      </c>
      <c r="Q71" s="39">
        <v>1</v>
      </c>
      <c r="R71" s="40">
        <f t="shared" si="61"/>
        <v>0</v>
      </c>
      <c r="S71" s="39">
        <v>1</v>
      </c>
      <c r="T71" s="41">
        <f t="shared" si="62"/>
        <v>0</v>
      </c>
      <c r="U71" s="42">
        <f t="shared" si="63"/>
        <v>0</v>
      </c>
      <c r="V71" s="43">
        <f t="shared" si="64"/>
        <v>0</v>
      </c>
      <c r="W71" s="193"/>
      <c r="X71" s="44">
        <f t="shared" si="65"/>
        <v>0</v>
      </c>
      <c r="Y71" s="45">
        <f t="shared" si="66"/>
        <v>0</v>
      </c>
      <c r="Z71" s="46" t="s">
        <v>0</v>
      </c>
      <c r="AA71" s="39">
        <v>1</v>
      </c>
      <c r="AB71" s="47">
        <f t="shared" si="67"/>
        <v>0</v>
      </c>
      <c r="AC71" s="39">
        <v>1</v>
      </c>
      <c r="AD71" s="47">
        <f t="shared" si="68"/>
        <v>0</v>
      </c>
      <c r="AE71" s="39">
        <v>1</v>
      </c>
      <c r="AF71" s="47">
        <f t="shared" si="69"/>
        <v>0</v>
      </c>
      <c r="AG71" s="184"/>
      <c r="AH71" s="192"/>
      <c r="AI71" s="49">
        <f t="shared" si="70"/>
        <v>0</v>
      </c>
      <c r="AJ71" s="50">
        <f t="shared" si="71"/>
        <v>0</v>
      </c>
      <c r="AK71" s="184"/>
      <c r="AL71" s="192"/>
      <c r="AM71" s="49">
        <f t="shared" si="72"/>
        <v>0</v>
      </c>
      <c r="AN71" s="50">
        <f t="shared" si="73"/>
        <v>0</v>
      </c>
      <c r="AO71" s="184"/>
      <c r="AP71" s="49">
        <f t="shared" si="74"/>
        <v>0</v>
      </c>
      <c r="AQ71" s="50">
        <f t="shared" si="75"/>
        <v>0</v>
      </c>
      <c r="AR71" s="184"/>
      <c r="AS71" s="49">
        <f t="shared" si="76"/>
        <v>0</v>
      </c>
      <c r="AT71" s="50">
        <f t="shared" si="77"/>
        <v>0</v>
      </c>
      <c r="AU71" s="62"/>
      <c r="AV71" s="49">
        <f t="shared" si="78"/>
        <v>0</v>
      </c>
      <c r="AW71" s="50">
        <f t="shared" si="79"/>
        <v>0</v>
      </c>
      <c r="AX71" s="184"/>
      <c r="AY71" s="49">
        <f t="shared" si="80"/>
        <v>0</v>
      </c>
      <c r="AZ71" s="50">
        <f t="shared" si="81"/>
        <v>0</v>
      </c>
      <c r="BA71" s="184"/>
      <c r="BB71" s="49">
        <f t="shared" si="82"/>
        <v>0</v>
      </c>
      <c r="BC71" s="50">
        <f t="shared" si="83"/>
        <v>0</v>
      </c>
      <c r="BD71" s="51">
        <f t="shared" si="84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28"/>
        <v>0</v>
      </c>
      <c r="L72" s="38">
        <f t="shared" si="29"/>
        <v>0</v>
      </c>
      <c r="M72" s="38">
        <f t="shared" si="30"/>
        <v>0</v>
      </c>
      <c r="N72" s="38">
        <f t="shared" si="31"/>
        <v>0</v>
      </c>
      <c r="O72" s="38">
        <f t="shared" si="32"/>
        <v>0</v>
      </c>
      <c r="P72" s="38">
        <f t="shared" si="33"/>
        <v>0</v>
      </c>
      <c r="Q72" s="39">
        <v>1</v>
      </c>
      <c r="R72" s="40">
        <f t="shared" ref="R72:R105" si="85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105" si="86">(IF($Y72=7,$K72,)+IF($Y72=21,$K72*3,)+IF($Y72=42,$K72*6,0)+IF($Y72=28,$K72*4,0)+IF($Y72=14,$K72*2,))*S72</f>
        <v>0</v>
      </c>
      <c r="U72" s="42">
        <f t="shared" si="63"/>
        <v>0</v>
      </c>
      <c r="V72" s="43">
        <f t="shared" si="64"/>
        <v>0</v>
      </c>
      <c r="W72" s="193"/>
      <c r="X72" s="44">
        <f t="shared" si="65"/>
        <v>0</v>
      </c>
      <c r="Y72" s="45">
        <f t="shared" si="66"/>
        <v>0</v>
      </c>
      <c r="Z72" s="46" t="s">
        <v>0</v>
      </c>
      <c r="AA72" s="39">
        <v>1</v>
      </c>
      <c r="AB72" s="47">
        <f t="shared" si="67"/>
        <v>0</v>
      </c>
      <c r="AC72" s="39">
        <v>1</v>
      </c>
      <c r="AD72" s="47">
        <f t="shared" si="68"/>
        <v>0</v>
      </c>
      <c r="AE72" s="39">
        <v>1</v>
      </c>
      <c r="AF72" s="47">
        <f t="shared" si="69"/>
        <v>0</v>
      </c>
      <c r="AG72" s="184"/>
      <c r="AH72" s="192"/>
      <c r="AI72" s="49">
        <f t="shared" si="70"/>
        <v>0</v>
      </c>
      <c r="AJ72" s="50">
        <f t="shared" si="71"/>
        <v>0</v>
      </c>
      <c r="AK72" s="184"/>
      <c r="AL72" s="192"/>
      <c r="AM72" s="49">
        <f t="shared" si="72"/>
        <v>0</v>
      </c>
      <c r="AN72" s="50">
        <f t="shared" si="73"/>
        <v>0</v>
      </c>
      <c r="AO72" s="184"/>
      <c r="AP72" s="49">
        <f t="shared" si="74"/>
        <v>0</v>
      </c>
      <c r="AQ72" s="50">
        <f t="shared" si="75"/>
        <v>0</v>
      </c>
      <c r="AR72" s="184"/>
      <c r="AS72" s="49">
        <f t="shared" si="76"/>
        <v>0</v>
      </c>
      <c r="AT72" s="50">
        <f t="shared" si="77"/>
        <v>0</v>
      </c>
      <c r="AU72" s="62"/>
      <c r="AV72" s="49">
        <f t="shared" si="78"/>
        <v>0</v>
      </c>
      <c r="AW72" s="50">
        <f t="shared" si="79"/>
        <v>0</v>
      </c>
      <c r="AX72" s="184"/>
      <c r="AY72" s="49">
        <f t="shared" si="80"/>
        <v>0</v>
      </c>
      <c r="AZ72" s="50">
        <f t="shared" si="81"/>
        <v>0</v>
      </c>
      <c r="BA72" s="184"/>
      <c r="BB72" s="49">
        <f t="shared" si="82"/>
        <v>0</v>
      </c>
      <c r="BC72" s="50">
        <f t="shared" si="83"/>
        <v>0</v>
      </c>
      <c r="BD72" s="51">
        <f t="shared" si="84"/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ref="K73:K107" si="87">IF(G73=0,"0",F73/G73)</f>
        <v>0</v>
      </c>
      <c r="L73" s="38">
        <f t="shared" ref="L73:L107" si="88">IF($Y73=3,$K73,0)+IF($Y73=4,$K73,0)+IF($Y73=5,$K73,0)+IF($Y73=6,$K73,0)+IF($Y73=7,$K73,0)+IF($Y73=10,$K73*2,0)+IF($Y73=12,$K73*2,0)+IF($Y73=14,$K73*2,0)+IF($Y73=21,$K73*3,0)+IF($Y73&lt;=1,$K73*$J73/21.75,0)+IF($Y73=15,$K73*3,0)+IF($Y73=42,$K73*6,0)+IF($Y73=28,$K73*4,0)+IF($Y73=18,$K73*3,0)</f>
        <v>0</v>
      </c>
      <c r="M73" s="38">
        <f t="shared" ref="M73:M107" si="89">IF($Y73=2,$K73,0)+IF($Y73=4,$K73,0)+IF($Y73=5,$K73,0)+IF($Y73=6,$K73,0)+IF($Y73=7,$K73,0)+IF($Y73=10,$K73*2,0)+IF($Y73=12,$K73*2,0)+IF($Y73=14,$K73*2,0)+IF($Y73=15,$K73*3,0)+IF($Y73=21,$K73*3,0)+IF($Y73&lt;=1,$K73*$J73/21.75,0)+IF($Y73=42,$K73*6,0)+IF($Y73=28,$K73*4,0)+IF($Y73=18,$K73*3,0)</f>
        <v>0</v>
      </c>
      <c r="N73" s="38">
        <f t="shared" ref="N73:N107" si="90">IF($Y73=3,$K73,0)+IF($Y73=4,$K73,0)+IF($Y73=5,$K73,0)+IF($Y73=6,$K73,0)+IF($Y73=7,$K73,0)+IF($Y73=10,$K73*2,0)+IF($Y73=12,$K73*2,0)+IF($Y73=14,$K73*2,0)+IF($Y73=21,$K73*3,0)+IF($Y73&lt;=1,$K73*$J73/21.75,0)+IF($Y73=15,$K73*3,0)+IF($Y73=42,$K73*6,0)+IF($Y73=28,$K73*4,0)+IF($Y73=18,$K73*3,0)</f>
        <v>0</v>
      </c>
      <c r="O73" s="38">
        <f t="shared" ref="O73:O107" si="91">IF($Y73=2,$K73,0)+IF($Y73=4,$K73,0)+IF($Y73=5,$K73,0)+IF($Y73=6,$K73,0)+IF($Y73=7,$K73,0)+IF($Y73=10,$K73*2,0)+IF($Y73=12,$K73*2,0)+IF($Y73=14,$K73*2,0)+IF($Y73=15,$K73*3,0)+IF($Y73=21,$K73*3,0)+IF($Y73&lt;=1,$K73*$J73/21.75,0)+IF($Y73=42,$K73*6,0)+IF($Y73=28,$K73*4,0)+IF($Y73=18,$K73*3,0)</f>
        <v>0</v>
      </c>
      <c r="P73" s="38">
        <f t="shared" ref="P73:P107" si="92">IF($Y73=3,$K73,0)+IF($Y73=4,$K73,0)+IF($Y73=5,$K73,0)+IF($Y73=6,$K73,0)+IF($Y73=7,$K73,0)+IF($Y73=10,$K73*2,0)+IF($Y73=12,$K73*2,0)+IF($Y73=14,$K73*2,0)+IF($Y73=21,$K73*3,0)+IF($Y73&lt;=1,$K73*$J73/21.75,0)+IF($Y73=15,$K73*3,0)+IF($Y73=42,$K73*6,0)+IF($Y73=28,$K73*4,0)+IF($Y73=18,$K73*3,0)</f>
        <v>0</v>
      </c>
      <c r="Q73" s="39">
        <v>1</v>
      </c>
      <c r="R73" s="40">
        <f t="shared" si="85"/>
        <v>0</v>
      </c>
      <c r="S73" s="39">
        <v>1</v>
      </c>
      <c r="T73" s="41">
        <f t="shared" si="86"/>
        <v>0</v>
      </c>
      <c r="U73" s="42">
        <f t="shared" ref="U73:U105" si="93">SUM(+L73+M73+N73+O73+P73+R73+T73)</f>
        <v>0</v>
      </c>
      <c r="V73" s="43">
        <f t="shared" ref="V73:V105" si="94">+U73*4.345</f>
        <v>0</v>
      </c>
      <c r="W73" s="193"/>
      <c r="X73" s="44">
        <f t="shared" ref="X73:X105" si="95">IF(V73="","",$X$4*V73)</f>
        <v>0</v>
      </c>
      <c r="Y73" s="45">
        <f t="shared" ref="Y73:Y105" si="96">ROUND(J73/4.3452380952381,1)</f>
        <v>0</v>
      </c>
      <c r="Z73" s="46" t="s">
        <v>0</v>
      </c>
      <c r="AA73" s="39">
        <v>1</v>
      </c>
      <c r="AB73" s="47">
        <f t="shared" ref="AB73:AB105" si="97">+IF($Z73="M",$U73,IF($Z73="MT",$U73/2,IF(Z73="MN",$U73/2,IF($Z73="MTN",$U73/3,0))))*AA73</f>
        <v>0</v>
      </c>
      <c r="AC73" s="39">
        <v>1</v>
      </c>
      <c r="AD73" s="47">
        <f t="shared" ref="AD73:AD105" si="98">+IF($Z73="T",$U73,IF($Z73="MT",$U73/2,IF($Z73="TN",$U73/2,IF($Z73="MTN",$U73/3,0))))*AC73</f>
        <v>0</v>
      </c>
      <c r="AE73" s="39">
        <v>1</v>
      </c>
      <c r="AF73" s="47">
        <f t="shared" ref="AF73:AF105" si="99">+IF($Z73="N",$U73,IF($Z73="MN",$U73/2,IF($Z73="TN",$U73/2,IF($Z73="MTN",$U73/3,0))))*AE73</f>
        <v>0</v>
      </c>
      <c r="AG73" s="184"/>
      <c r="AH73" s="192"/>
      <c r="AI73" s="49">
        <f t="shared" ref="AI73:AI105" si="100">IF(AJ$4=0,0,(AG73/AJ$4))</f>
        <v>0</v>
      </c>
      <c r="AJ73" s="50">
        <f t="shared" ref="AJ73:AJ105" si="101">IF(AJ$4=0,0,(AI73*AI$4/12))</f>
        <v>0</v>
      </c>
      <c r="AK73" s="184"/>
      <c r="AL73" s="192"/>
      <c r="AM73" s="49">
        <f t="shared" ref="AM73:AM105" si="102">IF(AN$4=0,0,(AK73/AN$4))</f>
        <v>0</v>
      </c>
      <c r="AN73" s="50">
        <f t="shared" ref="AN73:AN105" si="103">IF(AN$4=0,0,(AM73*AM$4/12))</f>
        <v>0</v>
      </c>
      <c r="AO73" s="184"/>
      <c r="AP73" s="49">
        <f t="shared" ref="AP73:AP105" si="104">IF(AQ$4=0,0,(AO73/AQ$4))</f>
        <v>0</v>
      </c>
      <c r="AQ73" s="50">
        <f t="shared" ref="AQ73:AQ105" si="105">IF(AQ$4=0,0,(AP73*AP$4/12))</f>
        <v>0</v>
      </c>
      <c r="AR73" s="184"/>
      <c r="AS73" s="49">
        <f t="shared" ref="AS73:AS105" si="106">IF(AT$4=0,0,(AR73/AT$4))</f>
        <v>0</v>
      </c>
      <c r="AT73" s="50">
        <f t="shared" ref="AT73:AT105" si="107">IF(AT$4=0,0,(AS73*AS$4/12))</f>
        <v>0</v>
      </c>
      <c r="AU73" s="62"/>
      <c r="AV73" s="49">
        <f t="shared" ref="AV73:AV105" si="108">IF(AW$4=0,0,(AU73/AW$4))</f>
        <v>0</v>
      </c>
      <c r="AW73" s="50">
        <f t="shared" ref="AW73:AW105" si="109">IF(AW$4=0,0,(AV73*AV$4/12))</f>
        <v>0</v>
      </c>
      <c r="AX73" s="184"/>
      <c r="AY73" s="49">
        <f t="shared" ref="AY73:AY105" si="110">IF(AZ$4=0,0,(AX73/AZ$4))</f>
        <v>0</v>
      </c>
      <c r="AZ73" s="50">
        <f t="shared" ref="AZ73:AZ105" si="111">IF(AZ$4=0,0,(AY73*AY$4/12))</f>
        <v>0</v>
      </c>
      <c r="BA73" s="184"/>
      <c r="BB73" s="49">
        <f t="shared" ref="BB73:BB105" si="112">IF(BC$4=0,0,(BA73/BC$4))</f>
        <v>0</v>
      </c>
      <c r="BC73" s="50">
        <f t="shared" ref="BC73:BC105" si="113">IF(BC$4=0,0,(BB73*BB$4/12))</f>
        <v>0</v>
      </c>
      <c r="BD73" s="51">
        <f t="shared" ref="BD73:BD105" si="114">+AJ73+AN73+AQ73+AT73+AW73+AZ73+BC73</f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87"/>
        <v>0</v>
      </c>
      <c r="L74" s="38">
        <f t="shared" si="88"/>
        <v>0</v>
      </c>
      <c r="M74" s="38">
        <f t="shared" si="89"/>
        <v>0</v>
      </c>
      <c r="N74" s="38">
        <f t="shared" si="90"/>
        <v>0</v>
      </c>
      <c r="O74" s="38">
        <f t="shared" si="91"/>
        <v>0</v>
      </c>
      <c r="P74" s="38">
        <f t="shared" si="92"/>
        <v>0</v>
      </c>
      <c r="Q74" s="39">
        <v>1</v>
      </c>
      <c r="R74" s="40">
        <f t="shared" si="85"/>
        <v>0</v>
      </c>
      <c r="S74" s="39">
        <v>1</v>
      </c>
      <c r="T74" s="41">
        <f t="shared" si="86"/>
        <v>0</v>
      </c>
      <c r="U74" s="42">
        <f t="shared" si="93"/>
        <v>0</v>
      </c>
      <c r="V74" s="43">
        <f t="shared" si="94"/>
        <v>0</v>
      </c>
      <c r="W74" s="193"/>
      <c r="X74" s="44">
        <f t="shared" si="95"/>
        <v>0</v>
      </c>
      <c r="Y74" s="45">
        <f t="shared" si="96"/>
        <v>0</v>
      </c>
      <c r="Z74" s="46" t="s">
        <v>0</v>
      </c>
      <c r="AA74" s="39">
        <v>1</v>
      </c>
      <c r="AB74" s="47">
        <f t="shared" si="97"/>
        <v>0</v>
      </c>
      <c r="AC74" s="39">
        <v>1</v>
      </c>
      <c r="AD74" s="47">
        <f t="shared" si="98"/>
        <v>0</v>
      </c>
      <c r="AE74" s="39">
        <v>1</v>
      </c>
      <c r="AF74" s="47">
        <f t="shared" si="99"/>
        <v>0</v>
      </c>
      <c r="AG74" s="184"/>
      <c r="AH74" s="192"/>
      <c r="AI74" s="49">
        <f t="shared" si="100"/>
        <v>0</v>
      </c>
      <c r="AJ74" s="50">
        <f t="shared" si="101"/>
        <v>0</v>
      </c>
      <c r="AK74" s="184"/>
      <c r="AL74" s="192"/>
      <c r="AM74" s="49">
        <f t="shared" si="102"/>
        <v>0</v>
      </c>
      <c r="AN74" s="50">
        <f t="shared" si="103"/>
        <v>0</v>
      </c>
      <c r="AO74" s="184"/>
      <c r="AP74" s="49">
        <f t="shared" si="104"/>
        <v>0</v>
      </c>
      <c r="AQ74" s="50">
        <f t="shared" si="105"/>
        <v>0</v>
      </c>
      <c r="AR74" s="184"/>
      <c r="AS74" s="49">
        <f t="shared" si="106"/>
        <v>0</v>
      </c>
      <c r="AT74" s="50">
        <f t="shared" si="107"/>
        <v>0</v>
      </c>
      <c r="AU74" s="62"/>
      <c r="AV74" s="49">
        <f t="shared" si="108"/>
        <v>0</v>
      </c>
      <c r="AW74" s="50">
        <f t="shared" si="109"/>
        <v>0</v>
      </c>
      <c r="AX74" s="184"/>
      <c r="AY74" s="49">
        <f t="shared" si="110"/>
        <v>0</v>
      </c>
      <c r="AZ74" s="50">
        <f t="shared" si="111"/>
        <v>0</v>
      </c>
      <c r="BA74" s="184"/>
      <c r="BB74" s="49">
        <f t="shared" si="112"/>
        <v>0</v>
      </c>
      <c r="BC74" s="50">
        <f t="shared" si="113"/>
        <v>0</v>
      </c>
      <c r="BD74" s="51">
        <f t="shared" si="114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87"/>
        <v>0</v>
      </c>
      <c r="L75" s="38">
        <f t="shared" si="88"/>
        <v>0</v>
      </c>
      <c r="M75" s="38">
        <f t="shared" si="89"/>
        <v>0</v>
      </c>
      <c r="N75" s="38">
        <f t="shared" si="90"/>
        <v>0</v>
      </c>
      <c r="O75" s="38">
        <f t="shared" si="91"/>
        <v>0</v>
      </c>
      <c r="P75" s="38">
        <f t="shared" si="92"/>
        <v>0</v>
      </c>
      <c r="Q75" s="39">
        <v>1</v>
      </c>
      <c r="R75" s="40">
        <f t="shared" si="85"/>
        <v>0</v>
      </c>
      <c r="S75" s="39">
        <v>1</v>
      </c>
      <c r="T75" s="41">
        <f t="shared" si="86"/>
        <v>0</v>
      </c>
      <c r="U75" s="42">
        <f t="shared" si="93"/>
        <v>0</v>
      </c>
      <c r="V75" s="43">
        <f t="shared" si="94"/>
        <v>0</v>
      </c>
      <c r="W75" s="193"/>
      <c r="X75" s="44">
        <f t="shared" si="95"/>
        <v>0</v>
      </c>
      <c r="Y75" s="45">
        <f t="shared" si="96"/>
        <v>0</v>
      </c>
      <c r="Z75" s="46" t="s">
        <v>0</v>
      </c>
      <c r="AA75" s="39">
        <v>1</v>
      </c>
      <c r="AB75" s="47">
        <f t="shared" si="97"/>
        <v>0</v>
      </c>
      <c r="AC75" s="39">
        <v>1</v>
      </c>
      <c r="AD75" s="47">
        <f t="shared" si="98"/>
        <v>0</v>
      </c>
      <c r="AE75" s="39">
        <v>1</v>
      </c>
      <c r="AF75" s="47">
        <f t="shared" si="99"/>
        <v>0</v>
      </c>
      <c r="AG75" s="184"/>
      <c r="AH75" s="192"/>
      <c r="AI75" s="49">
        <f t="shared" si="100"/>
        <v>0</v>
      </c>
      <c r="AJ75" s="50">
        <f t="shared" si="101"/>
        <v>0</v>
      </c>
      <c r="AK75" s="184"/>
      <c r="AL75" s="192"/>
      <c r="AM75" s="49">
        <f t="shared" si="102"/>
        <v>0</v>
      </c>
      <c r="AN75" s="50">
        <f t="shared" si="103"/>
        <v>0</v>
      </c>
      <c r="AO75" s="184"/>
      <c r="AP75" s="49">
        <f t="shared" si="104"/>
        <v>0</v>
      </c>
      <c r="AQ75" s="50">
        <f t="shared" si="105"/>
        <v>0</v>
      </c>
      <c r="AR75" s="184"/>
      <c r="AS75" s="49">
        <f t="shared" si="106"/>
        <v>0</v>
      </c>
      <c r="AT75" s="50">
        <f t="shared" si="107"/>
        <v>0</v>
      </c>
      <c r="AU75" s="62"/>
      <c r="AV75" s="49">
        <f t="shared" si="108"/>
        <v>0</v>
      </c>
      <c r="AW75" s="50">
        <f t="shared" si="109"/>
        <v>0</v>
      </c>
      <c r="AX75" s="184"/>
      <c r="AY75" s="49">
        <f t="shared" si="110"/>
        <v>0</v>
      </c>
      <c r="AZ75" s="50">
        <f t="shared" si="111"/>
        <v>0</v>
      </c>
      <c r="BA75" s="184"/>
      <c r="BB75" s="49">
        <f t="shared" si="112"/>
        <v>0</v>
      </c>
      <c r="BC75" s="50">
        <f t="shared" si="113"/>
        <v>0</v>
      </c>
      <c r="BD75" s="51">
        <f t="shared" si="114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87"/>
        <v>0</v>
      </c>
      <c r="L76" s="38">
        <f t="shared" si="88"/>
        <v>0</v>
      </c>
      <c r="M76" s="38">
        <f t="shared" si="89"/>
        <v>0</v>
      </c>
      <c r="N76" s="38">
        <f t="shared" si="90"/>
        <v>0</v>
      </c>
      <c r="O76" s="38">
        <f t="shared" si="91"/>
        <v>0</v>
      </c>
      <c r="P76" s="38">
        <f t="shared" si="92"/>
        <v>0</v>
      </c>
      <c r="Q76" s="39">
        <v>1</v>
      </c>
      <c r="R76" s="40">
        <f t="shared" si="85"/>
        <v>0</v>
      </c>
      <c r="S76" s="39">
        <v>1</v>
      </c>
      <c r="T76" s="41">
        <f t="shared" si="86"/>
        <v>0</v>
      </c>
      <c r="U76" s="42">
        <f t="shared" si="93"/>
        <v>0</v>
      </c>
      <c r="V76" s="43">
        <f t="shared" si="94"/>
        <v>0</v>
      </c>
      <c r="W76" s="193"/>
      <c r="X76" s="44">
        <f t="shared" si="95"/>
        <v>0</v>
      </c>
      <c r="Y76" s="45">
        <f t="shared" si="96"/>
        <v>0</v>
      </c>
      <c r="Z76" s="46" t="s">
        <v>0</v>
      </c>
      <c r="AA76" s="39">
        <v>1</v>
      </c>
      <c r="AB76" s="47">
        <f t="shared" si="97"/>
        <v>0</v>
      </c>
      <c r="AC76" s="39">
        <v>1</v>
      </c>
      <c r="AD76" s="47">
        <f t="shared" si="98"/>
        <v>0</v>
      </c>
      <c r="AE76" s="39">
        <v>1</v>
      </c>
      <c r="AF76" s="47">
        <f t="shared" si="99"/>
        <v>0</v>
      </c>
      <c r="AG76" s="184"/>
      <c r="AH76" s="192"/>
      <c r="AI76" s="49">
        <f t="shared" si="100"/>
        <v>0</v>
      </c>
      <c r="AJ76" s="50">
        <f t="shared" si="101"/>
        <v>0</v>
      </c>
      <c r="AK76" s="184"/>
      <c r="AL76" s="192"/>
      <c r="AM76" s="49">
        <f t="shared" si="102"/>
        <v>0</v>
      </c>
      <c r="AN76" s="50">
        <f t="shared" si="103"/>
        <v>0</v>
      </c>
      <c r="AO76" s="184"/>
      <c r="AP76" s="49">
        <f t="shared" si="104"/>
        <v>0</v>
      </c>
      <c r="AQ76" s="50">
        <f t="shared" si="105"/>
        <v>0</v>
      </c>
      <c r="AR76" s="184"/>
      <c r="AS76" s="49">
        <f t="shared" si="106"/>
        <v>0</v>
      </c>
      <c r="AT76" s="50">
        <f t="shared" si="107"/>
        <v>0</v>
      </c>
      <c r="AU76" s="62"/>
      <c r="AV76" s="49">
        <f t="shared" si="108"/>
        <v>0</v>
      </c>
      <c r="AW76" s="50">
        <f t="shared" si="109"/>
        <v>0</v>
      </c>
      <c r="AX76" s="184"/>
      <c r="AY76" s="49">
        <f t="shared" si="110"/>
        <v>0</v>
      </c>
      <c r="AZ76" s="50">
        <f t="shared" si="111"/>
        <v>0</v>
      </c>
      <c r="BA76" s="184"/>
      <c r="BB76" s="49">
        <f t="shared" si="112"/>
        <v>0</v>
      </c>
      <c r="BC76" s="50">
        <f t="shared" si="113"/>
        <v>0</v>
      </c>
      <c r="BD76" s="51">
        <f t="shared" si="114"/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si="87"/>
        <v>0</v>
      </c>
      <c r="L77" s="38">
        <f t="shared" si="88"/>
        <v>0</v>
      </c>
      <c r="M77" s="38">
        <f t="shared" si="89"/>
        <v>0</v>
      </c>
      <c r="N77" s="38">
        <f t="shared" si="90"/>
        <v>0</v>
      </c>
      <c r="O77" s="38">
        <f t="shared" si="91"/>
        <v>0</v>
      </c>
      <c r="P77" s="38">
        <f t="shared" si="92"/>
        <v>0</v>
      </c>
      <c r="Q77" s="39">
        <v>1</v>
      </c>
      <c r="R77" s="40">
        <f t="shared" si="85"/>
        <v>0</v>
      </c>
      <c r="S77" s="39">
        <v>1</v>
      </c>
      <c r="T77" s="41">
        <f t="shared" si="86"/>
        <v>0</v>
      </c>
      <c r="U77" s="42">
        <f t="shared" si="93"/>
        <v>0</v>
      </c>
      <c r="V77" s="43">
        <f t="shared" si="94"/>
        <v>0</v>
      </c>
      <c r="W77" s="193"/>
      <c r="X77" s="44">
        <f t="shared" si="95"/>
        <v>0</v>
      </c>
      <c r="Y77" s="45">
        <f t="shared" si="96"/>
        <v>0</v>
      </c>
      <c r="Z77" s="46" t="s">
        <v>0</v>
      </c>
      <c r="AA77" s="39">
        <v>1</v>
      </c>
      <c r="AB77" s="47">
        <f t="shared" si="97"/>
        <v>0</v>
      </c>
      <c r="AC77" s="39">
        <v>1</v>
      </c>
      <c r="AD77" s="47">
        <f t="shared" si="98"/>
        <v>0</v>
      </c>
      <c r="AE77" s="39">
        <v>1</v>
      </c>
      <c r="AF77" s="47">
        <f t="shared" si="99"/>
        <v>0</v>
      </c>
      <c r="AG77" s="184"/>
      <c r="AH77" s="192"/>
      <c r="AI77" s="49">
        <f t="shared" si="100"/>
        <v>0</v>
      </c>
      <c r="AJ77" s="50">
        <f t="shared" si="101"/>
        <v>0</v>
      </c>
      <c r="AK77" s="184"/>
      <c r="AL77" s="192"/>
      <c r="AM77" s="49">
        <f t="shared" si="102"/>
        <v>0</v>
      </c>
      <c r="AN77" s="50">
        <f t="shared" si="103"/>
        <v>0</v>
      </c>
      <c r="AO77" s="184"/>
      <c r="AP77" s="49">
        <f t="shared" si="104"/>
        <v>0</v>
      </c>
      <c r="AQ77" s="50">
        <f t="shared" si="105"/>
        <v>0</v>
      </c>
      <c r="AR77" s="184"/>
      <c r="AS77" s="49">
        <f t="shared" si="106"/>
        <v>0</v>
      </c>
      <c r="AT77" s="50">
        <f t="shared" si="107"/>
        <v>0</v>
      </c>
      <c r="AU77" s="62"/>
      <c r="AV77" s="49">
        <f t="shared" si="108"/>
        <v>0</v>
      </c>
      <c r="AW77" s="50">
        <f t="shared" si="109"/>
        <v>0</v>
      </c>
      <c r="AX77" s="184"/>
      <c r="AY77" s="49">
        <f t="shared" si="110"/>
        <v>0</v>
      </c>
      <c r="AZ77" s="50">
        <f t="shared" si="111"/>
        <v>0</v>
      </c>
      <c r="BA77" s="184"/>
      <c r="BB77" s="49">
        <f t="shared" si="112"/>
        <v>0</v>
      </c>
      <c r="BC77" s="50">
        <f t="shared" si="113"/>
        <v>0</v>
      </c>
      <c r="BD77" s="51">
        <f t="shared" si="114"/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87"/>
        <v>0</v>
      </c>
      <c r="L78" s="38">
        <f t="shared" si="88"/>
        <v>0</v>
      </c>
      <c r="M78" s="38">
        <f t="shared" si="89"/>
        <v>0</v>
      </c>
      <c r="N78" s="38">
        <f t="shared" si="90"/>
        <v>0</v>
      </c>
      <c r="O78" s="38">
        <f t="shared" si="91"/>
        <v>0</v>
      </c>
      <c r="P78" s="38">
        <f t="shared" si="92"/>
        <v>0</v>
      </c>
      <c r="Q78" s="39">
        <v>1</v>
      </c>
      <c r="R78" s="40">
        <f t="shared" si="85"/>
        <v>0</v>
      </c>
      <c r="S78" s="39">
        <v>1</v>
      </c>
      <c r="T78" s="41">
        <f t="shared" si="86"/>
        <v>0</v>
      </c>
      <c r="U78" s="42">
        <f t="shared" si="93"/>
        <v>0</v>
      </c>
      <c r="V78" s="43">
        <f t="shared" si="94"/>
        <v>0</v>
      </c>
      <c r="W78" s="193"/>
      <c r="X78" s="44">
        <f t="shared" si="95"/>
        <v>0</v>
      </c>
      <c r="Y78" s="45">
        <f t="shared" si="96"/>
        <v>0</v>
      </c>
      <c r="Z78" s="46" t="s">
        <v>0</v>
      </c>
      <c r="AA78" s="39">
        <v>1</v>
      </c>
      <c r="AB78" s="47">
        <f t="shared" si="97"/>
        <v>0</v>
      </c>
      <c r="AC78" s="39">
        <v>1</v>
      </c>
      <c r="AD78" s="47">
        <f t="shared" si="98"/>
        <v>0</v>
      </c>
      <c r="AE78" s="39">
        <v>1</v>
      </c>
      <c r="AF78" s="47">
        <f t="shared" si="99"/>
        <v>0</v>
      </c>
      <c r="AG78" s="184"/>
      <c r="AH78" s="192"/>
      <c r="AI78" s="49">
        <f t="shared" si="100"/>
        <v>0</v>
      </c>
      <c r="AJ78" s="50">
        <f t="shared" si="101"/>
        <v>0</v>
      </c>
      <c r="AK78" s="184"/>
      <c r="AL78" s="192"/>
      <c r="AM78" s="49">
        <f t="shared" si="102"/>
        <v>0</v>
      </c>
      <c r="AN78" s="50">
        <f t="shared" si="103"/>
        <v>0</v>
      </c>
      <c r="AO78" s="184"/>
      <c r="AP78" s="49">
        <f t="shared" si="104"/>
        <v>0</v>
      </c>
      <c r="AQ78" s="50">
        <f t="shared" si="105"/>
        <v>0</v>
      </c>
      <c r="AR78" s="184"/>
      <c r="AS78" s="49">
        <f t="shared" si="106"/>
        <v>0</v>
      </c>
      <c r="AT78" s="50">
        <f t="shared" si="107"/>
        <v>0</v>
      </c>
      <c r="AU78" s="62"/>
      <c r="AV78" s="49">
        <f t="shared" si="108"/>
        <v>0</v>
      </c>
      <c r="AW78" s="50">
        <f t="shared" si="109"/>
        <v>0</v>
      </c>
      <c r="AX78" s="184"/>
      <c r="AY78" s="49">
        <f t="shared" si="110"/>
        <v>0</v>
      </c>
      <c r="AZ78" s="50">
        <f t="shared" si="111"/>
        <v>0</v>
      </c>
      <c r="BA78" s="184"/>
      <c r="BB78" s="49">
        <f t="shared" si="112"/>
        <v>0</v>
      </c>
      <c r="BC78" s="50">
        <f t="shared" si="113"/>
        <v>0</v>
      </c>
      <c r="BD78" s="51">
        <f t="shared" si="114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87"/>
        <v>0</v>
      </c>
      <c r="L79" s="38">
        <f t="shared" si="88"/>
        <v>0</v>
      </c>
      <c r="M79" s="38">
        <f t="shared" si="89"/>
        <v>0</v>
      </c>
      <c r="N79" s="38">
        <f t="shared" si="90"/>
        <v>0</v>
      </c>
      <c r="O79" s="38">
        <f t="shared" si="91"/>
        <v>0</v>
      </c>
      <c r="P79" s="38">
        <f t="shared" si="92"/>
        <v>0</v>
      </c>
      <c r="Q79" s="39">
        <v>1</v>
      </c>
      <c r="R79" s="40">
        <f t="shared" si="85"/>
        <v>0</v>
      </c>
      <c r="S79" s="39">
        <v>1</v>
      </c>
      <c r="T79" s="41">
        <f t="shared" si="86"/>
        <v>0</v>
      </c>
      <c r="U79" s="42">
        <f t="shared" si="93"/>
        <v>0</v>
      </c>
      <c r="V79" s="43">
        <f t="shared" si="94"/>
        <v>0</v>
      </c>
      <c r="W79" s="193"/>
      <c r="X79" s="44">
        <f t="shared" si="95"/>
        <v>0</v>
      </c>
      <c r="Y79" s="45">
        <f t="shared" si="96"/>
        <v>0</v>
      </c>
      <c r="Z79" s="46" t="s">
        <v>0</v>
      </c>
      <c r="AA79" s="39">
        <v>1</v>
      </c>
      <c r="AB79" s="47">
        <f t="shared" si="97"/>
        <v>0</v>
      </c>
      <c r="AC79" s="39">
        <v>1</v>
      </c>
      <c r="AD79" s="47">
        <f t="shared" si="98"/>
        <v>0</v>
      </c>
      <c r="AE79" s="39">
        <v>1</v>
      </c>
      <c r="AF79" s="47">
        <f t="shared" si="99"/>
        <v>0</v>
      </c>
      <c r="AG79" s="184"/>
      <c r="AH79" s="192"/>
      <c r="AI79" s="49">
        <f t="shared" si="100"/>
        <v>0</v>
      </c>
      <c r="AJ79" s="50">
        <f t="shared" si="101"/>
        <v>0</v>
      </c>
      <c r="AK79" s="184"/>
      <c r="AL79" s="192"/>
      <c r="AM79" s="49">
        <f t="shared" si="102"/>
        <v>0</v>
      </c>
      <c r="AN79" s="50">
        <f t="shared" si="103"/>
        <v>0</v>
      </c>
      <c r="AO79" s="184"/>
      <c r="AP79" s="49">
        <f t="shared" si="104"/>
        <v>0</v>
      </c>
      <c r="AQ79" s="50">
        <f t="shared" si="105"/>
        <v>0</v>
      </c>
      <c r="AR79" s="184"/>
      <c r="AS79" s="49">
        <f t="shared" si="106"/>
        <v>0</v>
      </c>
      <c r="AT79" s="50">
        <f t="shared" si="107"/>
        <v>0</v>
      </c>
      <c r="AU79" s="62"/>
      <c r="AV79" s="49">
        <f t="shared" si="108"/>
        <v>0</v>
      </c>
      <c r="AW79" s="50">
        <f t="shared" si="109"/>
        <v>0</v>
      </c>
      <c r="AX79" s="184"/>
      <c r="AY79" s="49">
        <f t="shared" si="110"/>
        <v>0</v>
      </c>
      <c r="AZ79" s="50">
        <f t="shared" si="111"/>
        <v>0</v>
      </c>
      <c r="BA79" s="184"/>
      <c r="BB79" s="49">
        <f t="shared" si="112"/>
        <v>0</v>
      </c>
      <c r="BC79" s="50">
        <f t="shared" si="113"/>
        <v>0</v>
      </c>
      <c r="BD79" s="51">
        <f t="shared" si="114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87"/>
        <v>0</v>
      </c>
      <c r="L80" s="38">
        <f t="shared" si="88"/>
        <v>0</v>
      </c>
      <c r="M80" s="38">
        <f t="shared" si="89"/>
        <v>0</v>
      </c>
      <c r="N80" s="38">
        <f t="shared" si="90"/>
        <v>0</v>
      </c>
      <c r="O80" s="38">
        <f t="shared" si="91"/>
        <v>0</v>
      </c>
      <c r="P80" s="38">
        <f t="shared" si="92"/>
        <v>0</v>
      </c>
      <c r="Q80" s="39">
        <v>1</v>
      </c>
      <c r="R80" s="40">
        <f t="shared" si="85"/>
        <v>0</v>
      </c>
      <c r="S80" s="39">
        <v>1</v>
      </c>
      <c r="T80" s="41">
        <f t="shared" si="86"/>
        <v>0</v>
      </c>
      <c r="U80" s="42">
        <f t="shared" si="93"/>
        <v>0</v>
      </c>
      <c r="V80" s="43">
        <f t="shared" si="94"/>
        <v>0</v>
      </c>
      <c r="W80" s="193"/>
      <c r="X80" s="44">
        <f t="shared" si="95"/>
        <v>0</v>
      </c>
      <c r="Y80" s="45">
        <f t="shared" si="96"/>
        <v>0</v>
      </c>
      <c r="Z80" s="46" t="s">
        <v>0</v>
      </c>
      <c r="AA80" s="39">
        <v>1</v>
      </c>
      <c r="AB80" s="47">
        <f t="shared" si="97"/>
        <v>0</v>
      </c>
      <c r="AC80" s="39">
        <v>1</v>
      </c>
      <c r="AD80" s="47">
        <f t="shared" si="98"/>
        <v>0</v>
      </c>
      <c r="AE80" s="39">
        <v>1</v>
      </c>
      <c r="AF80" s="47">
        <f t="shared" si="99"/>
        <v>0</v>
      </c>
      <c r="AG80" s="184"/>
      <c r="AH80" s="192"/>
      <c r="AI80" s="49">
        <f t="shared" si="100"/>
        <v>0</v>
      </c>
      <c r="AJ80" s="50">
        <f t="shared" si="101"/>
        <v>0</v>
      </c>
      <c r="AK80" s="184"/>
      <c r="AL80" s="192"/>
      <c r="AM80" s="49">
        <f t="shared" si="102"/>
        <v>0</v>
      </c>
      <c r="AN80" s="50">
        <f t="shared" si="103"/>
        <v>0</v>
      </c>
      <c r="AO80" s="184"/>
      <c r="AP80" s="49">
        <f t="shared" si="104"/>
        <v>0</v>
      </c>
      <c r="AQ80" s="50">
        <f t="shared" si="105"/>
        <v>0</v>
      </c>
      <c r="AR80" s="184"/>
      <c r="AS80" s="49">
        <f t="shared" si="106"/>
        <v>0</v>
      </c>
      <c r="AT80" s="50">
        <f t="shared" si="107"/>
        <v>0</v>
      </c>
      <c r="AU80" s="62"/>
      <c r="AV80" s="49">
        <f t="shared" si="108"/>
        <v>0</v>
      </c>
      <c r="AW80" s="50">
        <f t="shared" si="109"/>
        <v>0</v>
      </c>
      <c r="AX80" s="184"/>
      <c r="AY80" s="49">
        <f t="shared" si="110"/>
        <v>0</v>
      </c>
      <c r="AZ80" s="50">
        <f t="shared" si="111"/>
        <v>0</v>
      </c>
      <c r="BA80" s="184"/>
      <c r="BB80" s="49">
        <f t="shared" si="112"/>
        <v>0</v>
      </c>
      <c r="BC80" s="50">
        <f t="shared" si="113"/>
        <v>0</v>
      </c>
      <c r="BD80" s="51">
        <f t="shared" si="114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87"/>
        <v>0</v>
      </c>
      <c r="L81" s="38">
        <f t="shared" si="88"/>
        <v>0</v>
      </c>
      <c r="M81" s="38">
        <f t="shared" si="89"/>
        <v>0</v>
      </c>
      <c r="N81" s="38">
        <f t="shared" si="90"/>
        <v>0</v>
      </c>
      <c r="O81" s="38">
        <f t="shared" si="91"/>
        <v>0</v>
      </c>
      <c r="P81" s="38">
        <f t="shared" si="92"/>
        <v>0</v>
      </c>
      <c r="Q81" s="39">
        <v>1</v>
      </c>
      <c r="R81" s="40">
        <f t="shared" si="85"/>
        <v>0</v>
      </c>
      <c r="S81" s="39">
        <v>1</v>
      </c>
      <c r="T81" s="41">
        <f t="shared" si="86"/>
        <v>0</v>
      </c>
      <c r="U81" s="42">
        <f t="shared" si="93"/>
        <v>0</v>
      </c>
      <c r="V81" s="43">
        <f t="shared" si="94"/>
        <v>0</v>
      </c>
      <c r="W81" s="193"/>
      <c r="X81" s="44">
        <f t="shared" si="95"/>
        <v>0</v>
      </c>
      <c r="Y81" s="45">
        <f t="shared" si="96"/>
        <v>0</v>
      </c>
      <c r="Z81" s="46" t="s">
        <v>0</v>
      </c>
      <c r="AA81" s="39">
        <v>1</v>
      </c>
      <c r="AB81" s="47">
        <f t="shared" si="97"/>
        <v>0</v>
      </c>
      <c r="AC81" s="39">
        <v>1</v>
      </c>
      <c r="AD81" s="47">
        <f t="shared" si="98"/>
        <v>0</v>
      </c>
      <c r="AE81" s="39">
        <v>1</v>
      </c>
      <c r="AF81" s="47">
        <f t="shared" si="99"/>
        <v>0</v>
      </c>
      <c r="AG81" s="184"/>
      <c r="AH81" s="192"/>
      <c r="AI81" s="49">
        <f t="shared" si="100"/>
        <v>0</v>
      </c>
      <c r="AJ81" s="50">
        <f t="shared" si="101"/>
        <v>0</v>
      </c>
      <c r="AK81" s="184"/>
      <c r="AL81" s="192"/>
      <c r="AM81" s="49">
        <f t="shared" si="102"/>
        <v>0</v>
      </c>
      <c r="AN81" s="50">
        <f t="shared" si="103"/>
        <v>0</v>
      </c>
      <c r="AO81" s="184"/>
      <c r="AP81" s="49">
        <f t="shared" si="104"/>
        <v>0</v>
      </c>
      <c r="AQ81" s="50">
        <f t="shared" si="105"/>
        <v>0</v>
      </c>
      <c r="AR81" s="184"/>
      <c r="AS81" s="49">
        <f t="shared" si="106"/>
        <v>0</v>
      </c>
      <c r="AT81" s="50">
        <f t="shared" si="107"/>
        <v>0</v>
      </c>
      <c r="AU81" s="62"/>
      <c r="AV81" s="49">
        <f t="shared" si="108"/>
        <v>0</v>
      </c>
      <c r="AW81" s="50">
        <f t="shared" si="109"/>
        <v>0</v>
      </c>
      <c r="AX81" s="184"/>
      <c r="AY81" s="49">
        <f t="shared" si="110"/>
        <v>0</v>
      </c>
      <c r="AZ81" s="50">
        <f t="shared" si="111"/>
        <v>0</v>
      </c>
      <c r="BA81" s="184"/>
      <c r="BB81" s="49">
        <f t="shared" si="112"/>
        <v>0</v>
      </c>
      <c r="BC81" s="50">
        <f t="shared" si="113"/>
        <v>0</v>
      </c>
      <c r="BD81" s="51">
        <f t="shared" si="114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87"/>
        <v>0</v>
      </c>
      <c r="L82" s="38">
        <f t="shared" si="88"/>
        <v>0</v>
      </c>
      <c r="M82" s="38">
        <f t="shared" si="89"/>
        <v>0</v>
      </c>
      <c r="N82" s="38">
        <f t="shared" si="90"/>
        <v>0</v>
      </c>
      <c r="O82" s="38">
        <f t="shared" si="91"/>
        <v>0</v>
      </c>
      <c r="P82" s="38">
        <f t="shared" si="92"/>
        <v>0</v>
      </c>
      <c r="Q82" s="39">
        <v>1</v>
      </c>
      <c r="R82" s="40">
        <f t="shared" si="85"/>
        <v>0</v>
      </c>
      <c r="S82" s="39">
        <v>1</v>
      </c>
      <c r="T82" s="41">
        <f t="shared" si="86"/>
        <v>0</v>
      </c>
      <c r="U82" s="42">
        <f t="shared" si="93"/>
        <v>0</v>
      </c>
      <c r="V82" s="43">
        <f t="shared" si="94"/>
        <v>0</v>
      </c>
      <c r="W82" s="193"/>
      <c r="X82" s="44">
        <f t="shared" si="95"/>
        <v>0</v>
      </c>
      <c r="Y82" s="45">
        <f t="shared" si="96"/>
        <v>0</v>
      </c>
      <c r="Z82" s="46" t="s">
        <v>0</v>
      </c>
      <c r="AA82" s="39">
        <v>1</v>
      </c>
      <c r="AB82" s="47">
        <f t="shared" si="97"/>
        <v>0</v>
      </c>
      <c r="AC82" s="39">
        <v>1</v>
      </c>
      <c r="AD82" s="47">
        <f t="shared" si="98"/>
        <v>0</v>
      </c>
      <c r="AE82" s="39">
        <v>1</v>
      </c>
      <c r="AF82" s="47">
        <f t="shared" si="99"/>
        <v>0</v>
      </c>
      <c r="AG82" s="184"/>
      <c r="AH82" s="192"/>
      <c r="AI82" s="49">
        <f t="shared" si="100"/>
        <v>0</v>
      </c>
      <c r="AJ82" s="50">
        <f t="shared" si="101"/>
        <v>0</v>
      </c>
      <c r="AK82" s="184"/>
      <c r="AL82" s="192"/>
      <c r="AM82" s="49">
        <f t="shared" si="102"/>
        <v>0</v>
      </c>
      <c r="AN82" s="50">
        <f t="shared" si="103"/>
        <v>0</v>
      </c>
      <c r="AO82" s="184"/>
      <c r="AP82" s="49">
        <f t="shared" si="104"/>
        <v>0</v>
      </c>
      <c r="AQ82" s="50">
        <f t="shared" si="105"/>
        <v>0</v>
      </c>
      <c r="AR82" s="184"/>
      <c r="AS82" s="49">
        <f t="shared" si="106"/>
        <v>0</v>
      </c>
      <c r="AT82" s="50">
        <f t="shared" si="107"/>
        <v>0</v>
      </c>
      <c r="AU82" s="62"/>
      <c r="AV82" s="49">
        <f t="shared" si="108"/>
        <v>0</v>
      </c>
      <c r="AW82" s="50">
        <f t="shared" si="109"/>
        <v>0</v>
      </c>
      <c r="AX82" s="184"/>
      <c r="AY82" s="49">
        <f t="shared" si="110"/>
        <v>0</v>
      </c>
      <c r="AZ82" s="50">
        <f t="shared" si="111"/>
        <v>0</v>
      </c>
      <c r="BA82" s="184"/>
      <c r="BB82" s="49">
        <f t="shared" si="112"/>
        <v>0</v>
      </c>
      <c r="BC82" s="50">
        <f t="shared" si="113"/>
        <v>0</v>
      </c>
      <c r="BD82" s="51">
        <f t="shared" si="114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87"/>
        <v>0</v>
      </c>
      <c r="L83" s="38">
        <f t="shared" si="88"/>
        <v>0</v>
      </c>
      <c r="M83" s="38">
        <f t="shared" si="89"/>
        <v>0</v>
      </c>
      <c r="N83" s="38">
        <f t="shared" si="90"/>
        <v>0</v>
      </c>
      <c r="O83" s="38">
        <f t="shared" si="91"/>
        <v>0</v>
      </c>
      <c r="P83" s="38">
        <f t="shared" si="92"/>
        <v>0</v>
      </c>
      <c r="Q83" s="39">
        <v>1</v>
      </c>
      <c r="R83" s="40">
        <f t="shared" si="85"/>
        <v>0</v>
      </c>
      <c r="S83" s="39">
        <v>1</v>
      </c>
      <c r="T83" s="41">
        <f t="shared" si="86"/>
        <v>0</v>
      </c>
      <c r="U83" s="42">
        <f t="shared" si="93"/>
        <v>0</v>
      </c>
      <c r="V83" s="43">
        <f t="shared" si="94"/>
        <v>0</v>
      </c>
      <c r="W83" s="193"/>
      <c r="X83" s="44">
        <f t="shared" si="95"/>
        <v>0</v>
      </c>
      <c r="Y83" s="45">
        <f t="shared" si="96"/>
        <v>0</v>
      </c>
      <c r="Z83" s="46" t="s">
        <v>0</v>
      </c>
      <c r="AA83" s="39">
        <v>1</v>
      </c>
      <c r="AB83" s="47">
        <f t="shared" si="97"/>
        <v>0</v>
      </c>
      <c r="AC83" s="39">
        <v>1</v>
      </c>
      <c r="AD83" s="47">
        <f t="shared" si="98"/>
        <v>0</v>
      </c>
      <c r="AE83" s="39">
        <v>1</v>
      </c>
      <c r="AF83" s="47">
        <f t="shared" si="99"/>
        <v>0</v>
      </c>
      <c r="AG83" s="184"/>
      <c r="AH83" s="192"/>
      <c r="AI83" s="49">
        <f t="shared" si="100"/>
        <v>0</v>
      </c>
      <c r="AJ83" s="50">
        <f t="shared" si="101"/>
        <v>0</v>
      </c>
      <c r="AK83" s="184"/>
      <c r="AL83" s="192"/>
      <c r="AM83" s="49">
        <f t="shared" si="102"/>
        <v>0</v>
      </c>
      <c r="AN83" s="50">
        <f t="shared" si="103"/>
        <v>0</v>
      </c>
      <c r="AO83" s="184"/>
      <c r="AP83" s="49">
        <f t="shared" si="104"/>
        <v>0</v>
      </c>
      <c r="AQ83" s="50">
        <f t="shared" si="105"/>
        <v>0</v>
      </c>
      <c r="AR83" s="184"/>
      <c r="AS83" s="49">
        <f t="shared" si="106"/>
        <v>0</v>
      </c>
      <c r="AT83" s="50">
        <f t="shared" si="107"/>
        <v>0</v>
      </c>
      <c r="AU83" s="62"/>
      <c r="AV83" s="49">
        <f t="shared" si="108"/>
        <v>0</v>
      </c>
      <c r="AW83" s="50">
        <f t="shared" si="109"/>
        <v>0</v>
      </c>
      <c r="AX83" s="184"/>
      <c r="AY83" s="49">
        <f t="shared" si="110"/>
        <v>0</v>
      </c>
      <c r="AZ83" s="50">
        <f t="shared" si="111"/>
        <v>0</v>
      </c>
      <c r="BA83" s="184"/>
      <c r="BB83" s="49">
        <f t="shared" si="112"/>
        <v>0</v>
      </c>
      <c r="BC83" s="50">
        <f t="shared" si="113"/>
        <v>0</v>
      </c>
      <c r="BD83" s="51">
        <f t="shared" si="114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87"/>
        <v>0</v>
      </c>
      <c r="L84" s="38">
        <f t="shared" si="88"/>
        <v>0</v>
      </c>
      <c r="M84" s="38">
        <f t="shared" si="89"/>
        <v>0</v>
      </c>
      <c r="N84" s="38">
        <f t="shared" si="90"/>
        <v>0</v>
      </c>
      <c r="O84" s="38">
        <f t="shared" si="91"/>
        <v>0</v>
      </c>
      <c r="P84" s="38">
        <f t="shared" si="92"/>
        <v>0</v>
      </c>
      <c r="Q84" s="39">
        <v>1</v>
      </c>
      <c r="R84" s="40">
        <f t="shared" si="85"/>
        <v>0</v>
      </c>
      <c r="S84" s="39">
        <v>1</v>
      </c>
      <c r="T84" s="41">
        <f t="shared" si="86"/>
        <v>0</v>
      </c>
      <c r="U84" s="42">
        <f t="shared" si="93"/>
        <v>0</v>
      </c>
      <c r="V84" s="43">
        <f t="shared" si="94"/>
        <v>0</v>
      </c>
      <c r="W84" s="193"/>
      <c r="X84" s="44">
        <f t="shared" si="95"/>
        <v>0</v>
      </c>
      <c r="Y84" s="45">
        <f t="shared" si="96"/>
        <v>0</v>
      </c>
      <c r="Z84" s="46" t="s">
        <v>0</v>
      </c>
      <c r="AA84" s="39">
        <v>1</v>
      </c>
      <c r="AB84" s="47">
        <f t="shared" si="97"/>
        <v>0</v>
      </c>
      <c r="AC84" s="39">
        <v>1</v>
      </c>
      <c r="AD84" s="47">
        <f t="shared" si="98"/>
        <v>0</v>
      </c>
      <c r="AE84" s="39">
        <v>1</v>
      </c>
      <c r="AF84" s="47">
        <f t="shared" si="99"/>
        <v>0</v>
      </c>
      <c r="AG84" s="184"/>
      <c r="AH84" s="192"/>
      <c r="AI84" s="49">
        <f t="shared" si="100"/>
        <v>0</v>
      </c>
      <c r="AJ84" s="50">
        <f t="shared" si="101"/>
        <v>0</v>
      </c>
      <c r="AK84" s="184"/>
      <c r="AL84" s="192"/>
      <c r="AM84" s="49">
        <f t="shared" si="102"/>
        <v>0</v>
      </c>
      <c r="AN84" s="50">
        <f t="shared" si="103"/>
        <v>0</v>
      </c>
      <c r="AO84" s="184"/>
      <c r="AP84" s="49">
        <f t="shared" si="104"/>
        <v>0</v>
      </c>
      <c r="AQ84" s="50">
        <f t="shared" si="105"/>
        <v>0</v>
      </c>
      <c r="AR84" s="184"/>
      <c r="AS84" s="49">
        <f t="shared" si="106"/>
        <v>0</v>
      </c>
      <c r="AT84" s="50">
        <f t="shared" si="107"/>
        <v>0</v>
      </c>
      <c r="AU84" s="62"/>
      <c r="AV84" s="49">
        <f t="shared" si="108"/>
        <v>0</v>
      </c>
      <c r="AW84" s="50">
        <f t="shared" si="109"/>
        <v>0</v>
      </c>
      <c r="AX84" s="184"/>
      <c r="AY84" s="49">
        <f t="shared" si="110"/>
        <v>0</v>
      </c>
      <c r="AZ84" s="50">
        <f t="shared" si="111"/>
        <v>0</v>
      </c>
      <c r="BA84" s="184"/>
      <c r="BB84" s="49">
        <f t="shared" si="112"/>
        <v>0</v>
      </c>
      <c r="BC84" s="50">
        <f t="shared" si="113"/>
        <v>0</v>
      </c>
      <c r="BD84" s="51">
        <f t="shared" si="114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87"/>
        <v>0</v>
      </c>
      <c r="L85" s="38">
        <f t="shared" si="88"/>
        <v>0</v>
      </c>
      <c r="M85" s="38">
        <f t="shared" si="89"/>
        <v>0</v>
      </c>
      <c r="N85" s="38">
        <f t="shared" si="90"/>
        <v>0</v>
      </c>
      <c r="O85" s="38">
        <f t="shared" si="91"/>
        <v>0</v>
      </c>
      <c r="P85" s="38">
        <f t="shared" si="92"/>
        <v>0</v>
      </c>
      <c r="Q85" s="39">
        <v>1</v>
      </c>
      <c r="R85" s="40">
        <f t="shared" si="85"/>
        <v>0</v>
      </c>
      <c r="S85" s="39">
        <v>1</v>
      </c>
      <c r="T85" s="41">
        <f t="shared" si="86"/>
        <v>0</v>
      </c>
      <c r="U85" s="42">
        <f t="shared" si="93"/>
        <v>0</v>
      </c>
      <c r="V85" s="43">
        <f t="shared" si="94"/>
        <v>0</v>
      </c>
      <c r="W85" s="193"/>
      <c r="X85" s="44">
        <f t="shared" si="95"/>
        <v>0</v>
      </c>
      <c r="Y85" s="45">
        <f t="shared" si="96"/>
        <v>0</v>
      </c>
      <c r="Z85" s="46" t="s">
        <v>0</v>
      </c>
      <c r="AA85" s="39">
        <v>1</v>
      </c>
      <c r="AB85" s="47">
        <f t="shared" si="97"/>
        <v>0</v>
      </c>
      <c r="AC85" s="39">
        <v>1</v>
      </c>
      <c r="AD85" s="47">
        <f t="shared" si="98"/>
        <v>0</v>
      </c>
      <c r="AE85" s="39">
        <v>1</v>
      </c>
      <c r="AF85" s="47">
        <f t="shared" si="99"/>
        <v>0</v>
      </c>
      <c r="AG85" s="184"/>
      <c r="AH85" s="192"/>
      <c r="AI85" s="49">
        <f t="shared" si="100"/>
        <v>0</v>
      </c>
      <c r="AJ85" s="50">
        <f t="shared" si="101"/>
        <v>0</v>
      </c>
      <c r="AK85" s="184"/>
      <c r="AL85" s="192"/>
      <c r="AM85" s="49">
        <f t="shared" si="102"/>
        <v>0</v>
      </c>
      <c r="AN85" s="50">
        <f t="shared" si="103"/>
        <v>0</v>
      </c>
      <c r="AO85" s="184"/>
      <c r="AP85" s="49">
        <f t="shared" si="104"/>
        <v>0</v>
      </c>
      <c r="AQ85" s="50">
        <f t="shared" si="105"/>
        <v>0</v>
      </c>
      <c r="AR85" s="184"/>
      <c r="AS85" s="49">
        <f t="shared" si="106"/>
        <v>0</v>
      </c>
      <c r="AT85" s="50">
        <f t="shared" si="107"/>
        <v>0</v>
      </c>
      <c r="AU85" s="62"/>
      <c r="AV85" s="49">
        <f t="shared" si="108"/>
        <v>0</v>
      </c>
      <c r="AW85" s="50">
        <f t="shared" si="109"/>
        <v>0</v>
      </c>
      <c r="AX85" s="184"/>
      <c r="AY85" s="49">
        <f t="shared" si="110"/>
        <v>0</v>
      </c>
      <c r="AZ85" s="50">
        <f t="shared" si="111"/>
        <v>0</v>
      </c>
      <c r="BA85" s="184"/>
      <c r="BB85" s="49">
        <f t="shared" si="112"/>
        <v>0</v>
      </c>
      <c r="BC85" s="50">
        <f t="shared" si="113"/>
        <v>0</v>
      </c>
      <c r="BD85" s="51">
        <f t="shared" si="114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87"/>
        <v>0</v>
      </c>
      <c r="L86" s="38">
        <f t="shared" si="88"/>
        <v>0</v>
      </c>
      <c r="M86" s="38">
        <f t="shared" si="89"/>
        <v>0</v>
      </c>
      <c r="N86" s="38">
        <f t="shared" si="90"/>
        <v>0</v>
      </c>
      <c r="O86" s="38">
        <f t="shared" si="91"/>
        <v>0</v>
      </c>
      <c r="P86" s="38">
        <f t="shared" si="92"/>
        <v>0</v>
      </c>
      <c r="Q86" s="39">
        <v>1</v>
      </c>
      <c r="R86" s="40">
        <f t="shared" si="85"/>
        <v>0</v>
      </c>
      <c r="S86" s="39">
        <v>1</v>
      </c>
      <c r="T86" s="41">
        <f t="shared" si="86"/>
        <v>0</v>
      </c>
      <c r="U86" s="42">
        <f t="shared" si="93"/>
        <v>0</v>
      </c>
      <c r="V86" s="43">
        <f t="shared" si="94"/>
        <v>0</v>
      </c>
      <c r="W86" s="193"/>
      <c r="X86" s="44">
        <f t="shared" si="95"/>
        <v>0</v>
      </c>
      <c r="Y86" s="45">
        <f t="shared" si="96"/>
        <v>0</v>
      </c>
      <c r="Z86" s="46" t="s">
        <v>0</v>
      </c>
      <c r="AA86" s="39">
        <v>1</v>
      </c>
      <c r="AB86" s="47">
        <f t="shared" si="97"/>
        <v>0</v>
      </c>
      <c r="AC86" s="39">
        <v>1</v>
      </c>
      <c r="AD86" s="47">
        <f t="shared" si="98"/>
        <v>0</v>
      </c>
      <c r="AE86" s="39">
        <v>1</v>
      </c>
      <c r="AF86" s="47">
        <f t="shared" si="99"/>
        <v>0</v>
      </c>
      <c r="AG86" s="184"/>
      <c r="AH86" s="192"/>
      <c r="AI86" s="49">
        <f t="shared" si="100"/>
        <v>0</v>
      </c>
      <c r="AJ86" s="50">
        <f t="shared" si="101"/>
        <v>0</v>
      </c>
      <c r="AK86" s="184"/>
      <c r="AL86" s="192"/>
      <c r="AM86" s="49">
        <f t="shared" si="102"/>
        <v>0</v>
      </c>
      <c r="AN86" s="50">
        <f t="shared" si="103"/>
        <v>0</v>
      </c>
      <c r="AO86" s="184"/>
      <c r="AP86" s="49">
        <f t="shared" si="104"/>
        <v>0</v>
      </c>
      <c r="AQ86" s="50">
        <f t="shared" si="105"/>
        <v>0</v>
      </c>
      <c r="AR86" s="184"/>
      <c r="AS86" s="49">
        <f t="shared" si="106"/>
        <v>0</v>
      </c>
      <c r="AT86" s="50">
        <f t="shared" si="107"/>
        <v>0</v>
      </c>
      <c r="AU86" s="62"/>
      <c r="AV86" s="49">
        <f t="shared" si="108"/>
        <v>0</v>
      </c>
      <c r="AW86" s="50">
        <f t="shared" si="109"/>
        <v>0</v>
      </c>
      <c r="AX86" s="184"/>
      <c r="AY86" s="49">
        <f t="shared" si="110"/>
        <v>0</v>
      </c>
      <c r="AZ86" s="50">
        <f t="shared" si="111"/>
        <v>0</v>
      </c>
      <c r="BA86" s="184"/>
      <c r="BB86" s="49">
        <f t="shared" si="112"/>
        <v>0</v>
      </c>
      <c r="BC86" s="50">
        <f t="shared" si="113"/>
        <v>0</v>
      </c>
      <c r="BD86" s="51">
        <f t="shared" si="114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87"/>
        <v>0</v>
      </c>
      <c r="L87" s="38">
        <f t="shared" si="88"/>
        <v>0</v>
      </c>
      <c r="M87" s="38">
        <f t="shared" si="89"/>
        <v>0</v>
      </c>
      <c r="N87" s="38">
        <f t="shared" si="90"/>
        <v>0</v>
      </c>
      <c r="O87" s="38">
        <f t="shared" si="91"/>
        <v>0</v>
      </c>
      <c r="P87" s="38">
        <f t="shared" si="92"/>
        <v>0</v>
      </c>
      <c r="Q87" s="39">
        <v>1</v>
      </c>
      <c r="R87" s="40">
        <f t="shared" si="85"/>
        <v>0</v>
      </c>
      <c r="S87" s="39">
        <v>1</v>
      </c>
      <c r="T87" s="41">
        <f t="shared" si="86"/>
        <v>0</v>
      </c>
      <c r="U87" s="42">
        <f t="shared" si="93"/>
        <v>0</v>
      </c>
      <c r="V87" s="43">
        <f t="shared" si="94"/>
        <v>0</v>
      </c>
      <c r="W87" s="193"/>
      <c r="X87" s="44">
        <f t="shared" si="95"/>
        <v>0</v>
      </c>
      <c r="Y87" s="45">
        <f t="shared" si="96"/>
        <v>0</v>
      </c>
      <c r="Z87" s="46" t="s">
        <v>0</v>
      </c>
      <c r="AA87" s="39">
        <v>1</v>
      </c>
      <c r="AB87" s="47">
        <f t="shared" si="97"/>
        <v>0</v>
      </c>
      <c r="AC87" s="39">
        <v>1</v>
      </c>
      <c r="AD87" s="47">
        <f t="shared" si="98"/>
        <v>0</v>
      </c>
      <c r="AE87" s="39">
        <v>1</v>
      </c>
      <c r="AF87" s="47">
        <f t="shared" si="99"/>
        <v>0</v>
      </c>
      <c r="AG87" s="184"/>
      <c r="AH87" s="192"/>
      <c r="AI87" s="49">
        <f t="shared" si="100"/>
        <v>0</v>
      </c>
      <c r="AJ87" s="50">
        <f t="shared" si="101"/>
        <v>0</v>
      </c>
      <c r="AK87" s="184"/>
      <c r="AL87" s="192"/>
      <c r="AM87" s="49">
        <f t="shared" si="102"/>
        <v>0</v>
      </c>
      <c r="AN87" s="50">
        <f t="shared" si="103"/>
        <v>0</v>
      </c>
      <c r="AO87" s="184"/>
      <c r="AP87" s="49">
        <f t="shared" si="104"/>
        <v>0</v>
      </c>
      <c r="AQ87" s="50">
        <f t="shared" si="105"/>
        <v>0</v>
      </c>
      <c r="AR87" s="184"/>
      <c r="AS87" s="49">
        <f t="shared" si="106"/>
        <v>0</v>
      </c>
      <c r="AT87" s="50">
        <f t="shared" si="107"/>
        <v>0</v>
      </c>
      <c r="AU87" s="62"/>
      <c r="AV87" s="49">
        <f t="shared" si="108"/>
        <v>0</v>
      </c>
      <c r="AW87" s="50">
        <f t="shared" si="109"/>
        <v>0</v>
      </c>
      <c r="AX87" s="184"/>
      <c r="AY87" s="49">
        <f t="shared" si="110"/>
        <v>0</v>
      </c>
      <c r="AZ87" s="50">
        <f t="shared" si="111"/>
        <v>0</v>
      </c>
      <c r="BA87" s="184"/>
      <c r="BB87" s="49">
        <f t="shared" si="112"/>
        <v>0</v>
      </c>
      <c r="BC87" s="50">
        <f t="shared" si="113"/>
        <v>0</v>
      </c>
      <c r="BD87" s="51">
        <f t="shared" si="114"/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87"/>
        <v>0</v>
      </c>
      <c r="L88" s="38">
        <f t="shared" si="88"/>
        <v>0</v>
      </c>
      <c r="M88" s="38">
        <f t="shared" si="89"/>
        <v>0</v>
      </c>
      <c r="N88" s="38">
        <f t="shared" si="90"/>
        <v>0</v>
      </c>
      <c r="O88" s="38">
        <f t="shared" si="91"/>
        <v>0</v>
      </c>
      <c r="P88" s="38">
        <f t="shared" si="92"/>
        <v>0</v>
      </c>
      <c r="Q88" s="39">
        <v>1</v>
      </c>
      <c r="R88" s="40">
        <f t="shared" si="85"/>
        <v>0</v>
      </c>
      <c r="S88" s="39">
        <v>1</v>
      </c>
      <c r="T88" s="41">
        <f t="shared" si="86"/>
        <v>0</v>
      </c>
      <c r="U88" s="42">
        <f t="shared" si="93"/>
        <v>0</v>
      </c>
      <c r="V88" s="43">
        <f t="shared" si="94"/>
        <v>0</v>
      </c>
      <c r="W88" s="193"/>
      <c r="X88" s="44">
        <f t="shared" si="95"/>
        <v>0</v>
      </c>
      <c r="Y88" s="45">
        <f t="shared" si="96"/>
        <v>0</v>
      </c>
      <c r="Z88" s="46" t="s">
        <v>0</v>
      </c>
      <c r="AA88" s="39">
        <v>1</v>
      </c>
      <c r="AB88" s="47">
        <f t="shared" si="97"/>
        <v>0</v>
      </c>
      <c r="AC88" s="39">
        <v>1</v>
      </c>
      <c r="AD88" s="47">
        <f t="shared" si="98"/>
        <v>0</v>
      </c>
      <c r="AE88" s="39">
        <v>1</v>
      </c>
      <c r="AF88" s="47">
        <f t="shared" si="99"/>
        <v>0</v>
      </c>
      <c r="AG88" s="184"/>
      <c r="AH88" s="192"/>
      <c r="AI88" s="49">
        <f t="shared" si="100"/>
        <v>0</v>
      </c>
      <c r="AJ88" s="50">
        <f t="shared" si="101"/>
        <v>0</v>
      </c>
      <c r="AK88" s="184"/>
      <c r="AL88" s="192"/>
      <c r="AM88" s="49">
        <f t="shared" si="102"/>
        <v>0</v>
      </c>
      <c r="AN88" s="50">
        <f t="shared" si="103"/>
        <v>0</v>
      </c>
      <c r="AO88" s="184"/>
      <c r="AP88" s="49">
        <f t="shared" si="104"/>
        <v>0</v>
      </c>
      <c r="AQ88" s="50">
        <f t="shared" si="105"/>
        <v>0</v>
      </c>
      <c r="AR88" s="184"/>
      <c r="AS88" s="49">
        <f t="shared" si="106"/>
        <v>0</v>
      </c>
      <c r="AT88" s="50">
        <f t="shared" si="107"/>
        <v>0</v>
      </c>
      <c r="AU88" s="62"/>
      <c r="AV88" s="49">
        <f t="shared" si="108"/>
        <v>0</v>
      </c>
      <c r="AW88" s="50">
        <f t="shared" si="109"/>
        <v>0</v>
      </c>
      <c r="AX88" s="184"/>
      <c r="AY88" s="49">
        <f t="shared" si="110"/>
        <v>0</v>
      </c>
      <c r="AZ88" s="50">
        <f t="shared" si="111"/>
        <v>0</v>
      </c>
      <c r="BA88" s="184"/>
      <c r="BB88" s="49">
        <f t="shared" si="112"/>
        <v>0</v>
      </c>
      <c r="BC88" s="50">
        <f t="shared" si="113"/>
        <v>0</v>
      </c>
      <c r="BD88" s="51">
        <f t="shared" si="114"/>
        <v>0</v>
      </c>
    </row>
    <row r="89" spans="1:56" hidden="1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87"/>
        <v>0</v>
      </c>
      <c r="L89" s="38">
        <f t="shared" si="88"/>
        <v>0</v>
      </c>
      <c r="M89" s="38">
        <f t="shared" si="89"/>
        <v>0</v>
      </c>
      <c r="N89" s="38">
        <f t="shared" si="90"/>
        <v>0</v>
      </c>
      <c r="O89" s="38">
        <f t="shared" si="91"/>
        <v>0</v>
      </c>
      <c r="P89" s="38">
        <f t="shared" si="92"/>
        <v>0</v>
      </c>
      <c r="Q89" s="39">
        <v>1</v>
      </c>
      <c r="R89" s="40">
        <f t="shared" si="85"/>
        <v>0</v>
      </c>
      <c r="S89" s="39">
        <v>1</v>
      </c>
      <c r="T89" s="41">
        <f t="shared" si="86"/>
        <v>0</v>
      </c>
      <c r="U89" s="42">
        <f t="shared" si="93"/>
        <v>0</v>
      </c>
      <c r="V89" s="43">
        <f t="shared" si="94"/>
        <v>0</v>
      </c>
      <c r="W89" s="193"/>
      <c r="X89" s="44">
        <f t="shared" si="95"/>
        <v>0</v>
      </c>
      <c r="Y89" s="45">
        <f t="shared" si="96"/>
        <v>0</v>
      </c>
      <c r="Z89" s="46" t="s">
        <v>0</v>
      </c>
      <c r="AA89" s="39">
        <v>1</v>
      </c>
      <c r="AB89" s="47">
        <f t="shared" si="97"/>
        <v>0</v>
      </c>
      <c r="AC89" s="39">
        <v>1</v>
      </c>
      <c r="AD89" s="47">
        <f t="shared" si="98"/>
        <v>0</v>
      </c>
      <c r="AE89" s="39">
        <v>1</v>
      </c>
      <c r="AF89" s="47">
        <f t="shared" si="99"/>
        <v>0</v>
      </c>
      <c r="AG89" s="184"/>
      <c r="AH89" s="192"/>
      <c r="AI89" s="49">
        <f t="shared" si="100"/>
        <v>0</v>
      </c>
      <c r="AJ89" s="50">
        <f t="shared" si="101"/>
        <v>0</v>
      </c>
      <c r="AK89" s="184"/>
      <c r="AL89" s="192"/>
      <c r="AM89" s="49">
        <f t="shared" si="102"/>
        <v>0</v>
      </c>
      <c r="AN89" s="50">
        <f t="shared" si="103"/>
        <v>0</v>
      </c>
      <c r="AO89" s="184"/>
      <c r="AP89" s="49">
        <f t="shared" si="104"/>
        <v>0</v>
      </c>
      <c r="AQ89" s="50">
        <f t="shared" si="105"/>
        <v>0</v>
      </c>
      <c r="AR89" s="184"/>
      <c r="AS89" s="49">
        <f t="shared" si="106"/>
        <v>0</v>
      </c>
      <c r="AT89" s="50">
        <f t="shared" si="107"/>
        <v>0</v>
      </c>
      <c r="AU89" s="62"/>
      <c r="AV89" s="49">
        <f t="shared" si="108"/>
        <v>0</v>
      </c>
      <c r="AW89" s="50">
        <f t="shared" si="109"/>
        <v>0</v>
      </c>
      <c r="AX89" s="184"/>
      <c r="AY89" s="49">
        <f t="shared" si="110"/>
        <v>0</v>
      </c>
      <c r="AZ89" s="50">
        <f t="shared" si="111"/>
        <v>0</v>
      </c>
      <c r="BA89" s="184"/>
      <c r="BB89" s="49">
        <f t="shared" si="112"/>
        <v>0</v>
      </c>
      <c r="BC89" s="50">
        <f t="shared" si="113"/>
        <v>0</v>
      </c>
      <c r="BD89" s="51">
        <f t="shared" si="114"/>
        <v>0</v>
      </c>
    </row>
    <row r="90" spans="1:56" hidden="1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87"/>
        <v>0</v>
      </c>
      <c r="L90" s="38">
        <f t="shared" si="88"/>
        <v>0</v>
      </c>
      <c r="M90" s="38">
        <f t="shared" si="89"/>
        <v>0</v>
      </c>
      <c r="N90" s="38">
        <f t="shared" si="90"/>
        <v>0</v>
      </c>
      <c r="O90" s="38">
        <f t="shared" si="91"/>
        <v>0</v>
      </c>
      <c r="P90" s="38">
        <f t="shared" si="92"/>
        <v>0</v>
      </c>
      <c r="Q90" s="39">
        <v>1</v>
      </c>
      <c r="R90" s="40">
        <f t="shared" si="85"/>
        <v>0</v>
      </c>
      <c r="S90" s="39">
        <v>1</v>
      </c>
      <c r="T90" s="41">
        <f t="shared" si="86"/>
        <v>0</v>
      </c>
      <c r="U90" s="42">
        <f t="shared" si="93"/>
        <v>0</v>
      </c>
      <c r="V90" s="43">
        <f t="shared" si="94"/>
        <v>0</v>
      </c>
      <c r="W90" s="193"/>
      <c r="X90" s="44">
        <f t="shared" si="95"/>
        <v>0</v>
      </c>
      <c r="Y90" s="45">
        <f t="shared" si="96"/>
        <v>0</v>
      </c>
      <c r="Z90" s="46" t="s">
        <v>0</v>
      </c>
      <c r="AA90" s="39">
        <v>1</v>
      </c>
      <c r="AB90" s="47">
        <f t="shared" si="97"/>
        <v>0</v>
      </c>
      <c r="AC90" s="39">
        <v>1</v>
      </c>
      <c r="AD90" s="47">
        <f t="shared" si="98"/>
        <v>0</v>
      </c>
      <c r="AE90" s="39">
        <v>1</v>
      </c>
      <c r="AF90" s="47">
        <f t="shared" si="99"/>
        <v>0</v>
      </c>
      <c r="AG90" s="184"/>
      <c r="AH90" s="192"/>
      <c r="AI90" s="49">
        <f t="shared" si="100"/>
        <v>0</v>
      </c>
      <c r="AJ90" s="50">
        <f t="shared" si="101"/>
        <v>0</v>
      </c>
      <c r="AK90" s="184"/>
      <c r="AL90" s="192"/>
      <c r="AM90" s="49">
        <f t="shared" si="102"/>
        <v>0</v>
      </c>
      <c r="AN90" s="50">
        <f t="shared" si="103"/>
        <v>0</v>
      </c>
      <c r="AO90" s="184"/>
      <c r="AP90" s="49">
        <f t="shared" si="104"/>
        <v>0</v>
      </c>
      <c r="AQ90" s="50">
        <f t="shared" si="105"/>
        <v>0</v>
      </c>
      <c r="AR90" s="184"/>
      <c r="AS90" s="49">
        <f t="shared" si="106"/>
        <v>0</v>
      </c>
      <c r="AT90" s="50">
        <f t="shared" si="107"/>
        <v>0</v>
      </c>
      <c r="AU90" s="62"/>
      <c r="AV90" s="49">
        <f t="shared" si="108"/>
        <v>0</v>
      </c>
      <c r="AW90" s="50">
        <f t="shared" si="109"/>
        <v>0</v>
      </c>
      <c r="AX90" s="184"/>
      <c r="AY90" s="49">
        <f t="shared" si="110"/>
        <v>0</v>
      </c>
      <c r="AZ90" s="50">
        <f t="shared" si="111"/>
        <v>0</v>
      </c>
      <c r="BA90" s="184"/>
      <c r="BB90" s="49">
        <f t="shared" si="112"/>
        <v>0</v>
      </c>
      <c r="BC90" s="50">
        <f t="shared" si="113"/>
        <v>0</v>
      </c>
      <c r="BD90" s="51">
        <f t="shared" si="114"/>
        <v>0</v>
      </c>
    </row>
    <row r="91" spans="1:56" hidden="1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87"/>
        <v>0</v>
      </c>
      <c r="L91" s="38">
        <f t="shared" si="88"/>
        <v>0</v>
      </c>
      <c r="M91" s="38">
        <f t="shared" si="89"/>
        <v>0</v>
      </c>
      <c r="N91" s="38">
        <f t="shared" si="90"/>
        <v>0</v>
      </c>
      <c r="O91" s="38">
        <f t="shared" si="91"/>
        <v>0</v>
      </c>
      <c r="P91" s="38">
        <f t="shared" si="92"/>
        <v>0</v>
      </c>
      <c r="Q91" s="39">
        <v>1</v>
      </c>
      <c r="R91" s="40">
        <f t="shared" si="85"/>
        <v>0</v>
      </c>
      <c r="S91" s="39">
        <v>1</v>
      </c>
      <c r="T91" s="41">
        <f t="shared" si="86"/>
        <v>0</v>
      </c>
      <c r="U91" s="42">
        <f t="shared" si="93"/>
        <v>0</v>
      </c>
      <c r="V91" s="43">
        <f t="shared" si="94"/>
        <v>0</v>
      </c>
      <c r="W91" s="193"/>
      <c r="X91" s="44">
        <f t="shared" si="95"/>
        <v>0</v>
      </c>
      <c r="Y91" s="45">
        <f t="shared" si="96"/>
        <v>0</v>
      </c>
      <c r="Z91" s="46" t="s">
        <v>0</v>
      </c>
      <c r="AA91" s="39">
        <v>1</v>
      </c>
      <c r="AB91" s="47">
        <f t="shared" si="97"/>
        <v>0</v>
      </c>
      <c r="AC91" s="39">
        <v>1</v>
      </c>
      <c r="AD91" s="47">
        <f t="shared" si="98"/>
        <v>0</v>
      </c>
      <c r="AE91" s="39">
        <v>1</v>
      </c>
      <c r="AF91" s="47">
        <f t="shared" si="99"/>
        <v>0</v>
      </c>
      <c r="AG91" s="184"/>
      <c r="AH91" s="192"/>
      <c r="AI91" s="49">
        <f t="shared" si="100"/>
        <v>0</v>
      </c>
      <c r="AJ91" s="50">
        <f t="shared" si="101"/>
        <v>0</v>
      </c>
      <c r="AK91" s="184"/>
      <c r="AL91" s="192"/>
      <c r="AM91" s="49">
        <f t="shared" si="102"/>
        <v>0</v>
      </c>
      <c r="AN91" s="50">
        <f t="shared" si="103"/>
        <v>0</v>
      </c>
      <c r="AO91" s="184"/>
      <c r="AP91" s="49">
        <f t="shared" si="104"/>
        <v>0</v>
      </c>
      <c r="AQ91" s="50">
        <f t="shared" si="105"/>
        <v>0</v>
      </c>
      <c r="AR91" s="184"/>
      <c r="AS91" s="49">
        <f t="shared" si="106"/>
        <v>0</v>
      </c>
      <c r="AT91" s="50">
        <f t="shared" si="107"/>
        <v>0</v>
      </c>
      <c r="AU91" s="62"/>
      <c r="AV91" s="49">
        <f t="shared" si="108"/>
        <v>0</v>
      </c>
      <c r="AW91" s="50">
        <f t="shared" si="109"/>
        <v>0</v>
      </c>
      <c r="AX91" s="184"/>
      <c r="AY91" s="49">
        <f t="shared" si="110"/>
        <v>0</v>
      </c>
      <c r="AZ91" s="50">
        <f t="shared" si="111"/>
        <v>0</v>
      </c>
      <c r="BA91" s="184"/>
      <c r="BB91" s="49">
        <f t="shared" si="112"/>
        <v>0</v>
      </c>
      <c r="BC91" s="50">
        <f t="shared" si="113"/>
        <v>0</v>
      </c>
      <c r="BD91" s="51">
        <f t="shared" si="114"/>
        <v>0</v>
      </c>
    </row>
    <row r="92" spans="1:56" hidden="1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87"/>
        <v>0</v>
      </c>
      <c r="L92" s="38">
        <f t="shared" si="88"/>
        <v>0</v>
      </c>
      <c r="M92" s="38">
        <f t="shared" si="89"/>
        <v>0</v>
      </c>
      <c r="N92" s="38">
        <f t="shared" si="90"/>
        <v>0</v>
      </c>
      <c r="O92" s="38">
        <f t="shared" si="91"/>
        <v>0</v>
      </c>
      <c r="P92" s="38">
        <f t="shared" si="92"/>
        <v>0</v>
      </c>
      <c r="Q92" s="39">
        <v>1</v>
      </c>
      <c r="R92" s="40">
        <f t="shared" si="85"/>
        <v>0</v>
      </c>
      <c r="S92" s="39">
        <v>1</v>
      </c>
      <c r="T92" s="41">
        <f t="shared" si="86"/>
        <v>0</v>
      </c>
      <c r="U92" s="42">
        <f t="shared" si="93"/>
        <v>0</v>
      </c>
      <c r="V92" s="43">
        <f t="shared" si="94"/>
        <v>0</v>
      </c>
      <c r="W92" s="193"/>
      <c r="X92" s="44">
        <f t="shared" si="95"/>
        <v>0</v>
      </c>
      <c r="Y92" s="45">
        <f t="shared" si="96"/>
        <v>0</v>
      </c>
      <c r="Z92" s="46" t="s">
        <v>0</v>
      </c>
      <c r="AA92" s="39">
        <v>1</v>
      </c>
      <c r="AB92" s="47">
        <f t="shared" si="97"/>
        <v>0</v>
      </c>
      <c r="AC92" s="39">
        <v>1</v>
      </c>
      <c r="AD92" s="47">
        <f t="shared" si="98"/>
        <v>0</v>
      </c>
      <c r="AE92" s="39">
        <v>1</v>
      </c>
      <c r="AF92" s="47">
        <f t="shared" si="99"/>
        <v>0</v>
      </c>
      <c r="AG92" s="184"/>
      <c r="AH92" s="192"/>
      <c r="AI92" s="49">
        <f t="shared" si="100"/>
        <v>0</v>
      </c>
      <c r="AJ92" s="50">
        <f t="shared" si="101"/>
        <v>0</v>
      </c>
      <c r="AK92" s="184"/>
      <c r="AL92" s="192"/>
      <c r="AM92" s="49">
        <f t="shared" si="102"/>
        <v>0</v>
      </c>
      <c r="AN92" s="50">
        <f t="shared" si="103"/>
        <v>0</v>
      </c>
      <c r="AO92" s="184"/>
      <c r="AP92" s="49">
        <f t="shared" si="104"/>
        <v>0</v>
      </c>
      <c r="AQ92" s="50">
        <f t="shared" si="105"/>
        <v>0</v>
      </c>
      <c r="AR92" s="184"/>
      <c r="AS92" s="49">
        <f t="shared" si="106"/>
        <v>0</v>
      </c>
      <c r="AT92" s="50">
        <f t="shared" si="107"/>
        <v>0</v>
      </c>
      <c r="AU92" s="62"/>
      <c r="AV92" s="49">
        <f t="shared" si="108"/>
        <v>0</v>
      </c>
      <c r="AW92" s="50">
        <f t="shared" si="109"/>
        <v>0</v>
      </c>
      <c r="AX92" s="184"/>
      <c r="AY92" s="49">
        <f t="shared" si="110"/>
        <v>0</v>
      </c>
      <c r="AZ92" s="50">
        <f t="shared" si="111"/>
        <v>0</v>
      </c>
      <c r="BA92" s="184"/>
      <c r="BB92" s="49">
        <f t="shared" si="112"/>
        <v>0</v>
      </c>
      <c r="BC92" s="50">
        <f t="shared" si="113"/>
        <v>0</v>
      </c>
      <c r="BD92" s="51">
        <f t="shared" si="114"/>
        <v>0</v>
      </c>
    </row>
    <row r="93" spans="1:56" hidden="1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87"/>
        <v>0</v>
      </c>
      <c r="L93" s="38">
        <f t="shared" si="88"/>
        <v>0</v>
      </c>
      <c r="M93" s="38">
        <f t="shared" si="89"/>
        <v>0</v>
      </c>
      <c r="N93" s="38">
        <f t="shared" si="90"/>
        <v>0</v>
      </c>
      <c r="O93" s="38">
        <f t="shared" si="91"/>
        <v>0</v>
      </c>
      <c r="P93" s="38">
        <f t="shared" si="92"/>
        <v>0</v>
      </c>
      <c r="Q93" s="39">
        <v>1</v>
      </c>
      <c r="R93" s="40">
        <f t="shared" si="85"/>
        <v>0</v>
      </c>
      <c r="S93" s="39">
        <v>1</v>
      </c>
      <c r="T93" s="41">
        <f t="shared" si="86"/>
        <v>0</v>
      </c>
      <c r="U93" s="42">
        <f t="shared" si="93"/>
        <v>0</v>
      </c>
      <c r="V93" s="43">
        <f t="shared" si="94"/>
        <v>0</v>
      </c>
      <c r="W93" s="193"/>
      <c r="X93" s="44">
        <f t="shared" si="95"/>
        <v>0</v>
      </c>
      <c r="Y93" s="45">
        <f t="shared" si="96"/>
        <v>0</v>
      </c>
      <c r="Z93" s="46" t="s">
        <v>0</v>
      </c>
      <c r="AA93" s="39">
        <v>1</v>
      </c>
      <c r="AB93" s="47">
        <f t="shared" si="97"/>
        <v>0</v>
      </c>
      <c r="AC93" s="39">
        <v>1</v>
      </c>
      <c r="AD93" s="47">
        <f t="shared" si="98"/>
        <v>0</v>
      </c>
      <c r="AE93" s="39">
        <v>1</v>
      </c>
      <c r="AF93" s="47">
        <f t="shared" si="99"/>
        <v>0</v>
      </c>
      <c r="AG93" s="184"/>
      <c r="AH93" s="192"/>
      <c r="AI93" s="49">
        <f t="shared" si="100"/>
        <v>0</v>
      </c>
      <c r="AJ93" s="50">
        <f t="shared" si="101"/>
        <v>0</v>
      </c>
      <c r="AK93" s="184"/>
      <c r="AL93" s="192"/>
      <c r="AM93" s="49">
        <f t="shared" si="102"/>
        <v>0</v>
      </c>
      <c r="AN93" s="50">
        <f t="shared" si="103"/>
        <v>0</v>
      </c>
      <c r="AO93" s="184"/>
      <c r="AP93" s="49">
        <f t="shared" si="104"/>
        <v>0</v>
      </c>
      <c r="AQ93" s="50">
        <f t="shared" si="105"/>
        <v>0</v>
      </c>
      <c r="AR93" s="184"/>
      <c r="AS93" s="49">
        <f t="shared" si="106"/>
        <v>0</v>
      </c>
      <c r="AT93" s="50">
        <f t="shared" si="107"/>
        <v>0</v>
      </c>
      <c r="AU93" s="62"/>
      <c r="AV93" s="49">
        <f t="shared" si="108"/>
        <v>0</v>
      </c>
      <c r="AW93" s="50">
        <f t="shared" si="109"/>
        <v>0</v>
      </c>
      <c r="AX93" s="184"/>
      <c r="AY93" s="49">
        <f t="shared" si="110"/>
        <v>0</v>
      </c>
      <c r="AZ93" s="50">
        <f t="shared" si="111"/>
        <v>0</v>
      </c>
      <c r="BA93" s="184"/>
      <c r="BB93" s="49">
        <f t="shared" si="112"/>
        <v>0</v>
      </c>
      <c r="BC93" s="50">
        <f t="shared" si="113"/>
        <v>0</v>
      </c>
      <c r="BD93" s="51">
        <f t="shared" si="114"/>
        <v>0</v>
      </c>
    </row>
    <row r="94" spans="1:56" hidden="1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87"/>
        <v>0</v>
      </c>
      <c r="L94" s="38">
        <f t="shared" si="88"/>
        <v>0</v>
      </c>
      <c r="M94" s="38">
        <f t="shared" si="89"/>
        <v>0</v>
      </c>
      <c r="N94" s="38">
        <f t="shared" si="90"/>
        <v>0</v>
      </c>
      <c r="O94" s="38">
        <f t="shared" si="91"/>
        <v>0</v>
      </c>
      <c r="P94" s="38">
        <f t="shared" si="92"/>
        <v>0</v>
      </c>
      <c r="Q94" s="39">
        <v>1</v>
      </c>
      <c r="R94" s="40">
        <f t="shared" si="85"/>
        <v>0</v>
      </c>
      <c r="S94" s="39">
        <v>1</v>
      </c>
      <c r="T94" s="41">
        <f t="shared" si="86"/>
        <v>0</v>
      </c>
      <c r="U94" s="42">
        <f t="shared" si="93"/>
        <v>0</v>
      </c>
      <c r="V94" s="43">
        <f t="shared" si="94"/>
        <v>0</v>
      </c>
      <c r="W94" s="193"/>
      <c r="X94" s="44">
        <f t="shared" si="95"/>
        <v>0</v>
      </c>
      <c r="Y94" s="45">
        <f t="shared" si="96"/>
        <v>0</v>
      </c>
      <c r="Z94" s="46" t="s">
        <v>0</v>
      </c>
      <c r="AA94" s="39">
        <v>1</v>
      </c>
      <c r="AB94" s="47">
        <f t="shared" si="97"/>
        <v>0</v>
      </c>
      <c r="AC94" s="39">
        <v>1</v>
      </c>
      <c r="AD94" s="47">
        <f t="shared" si="98"/>
        <v>0</v>
      </c>
      <c r="AE94" s="39">
        <v>1</v>
      </c>
      <c r="AF94" s="47">
        <f t="shared" si="99"/>
        <v>0</v>
      </c>
      <c r="AG94" s="184"/>
      <c r="AH94" s="192"/>
      <c r="AI94" s="49">
        <f t="shared" si="100"/>
        <v>0</v>
      </c>
      <c r="AJ94" s="50">
        <f t="shared" si="101"/>
        <v>0</v>
      </c>
      <c r="AK94" s="184"/>
      <c r="AL94" s="192"/>
      <c r="AM94" s="49">
        <f t="shared" si="102"/>
        <v>0</v>
      </c>
      <c r="AN94" s="50">
        <f t="shared" si="103"/>
        <v>0</v>
      </c>
      <c r="AO94" s="184"/>
      <c r="AP94" s="49">
        <f t="shared" si="104"/>
        <v>0</v>
      </c>
      <c r="AQ94" s="50">
        <f t="shared" si="105"/>
        <v>0</v>
      </c>
      <c r="AR94" s="184"/>
      <c r="AS94" s="49">
        <f t="shared" si="106"/>
        <v>0</v>
      </c>
      <c r="AT94" s="50">
        <f t="shared" si="107"/>
        <v>0</v>
      </c>
      <c r="AU94" s="62"/>
      <c r="AV94" s="49">
        <f t="shared" si="108"/>
        <v>0</v>
      </c>
      <c r="AW94" s="50">
        <f t="shared" si="109"/>
        <v>0</v>
      </c>
      <c r="AX94" s="184"/>
      <c r="AY94" s="49">
        <f t="shared" si="110"/>
        <v>0</v>
      </c>
      <c r="AZ94" s="50">
        <f t="shared" si="111"/>
        <v>0</v>
      </c>
      <c r="BA94" s="184"/>
      <c r="BB94" s="49">
        <f t="shared" si="112"/>
        <v>0</v>
      </c>
      <c r="BC94" s="50">
        <f t="shared" si="113"/>
        <v>0</v>
      </c>
      <c r="BD94" s="51">
        <f t="shared" si="114"/>
        <v>0</v>
      </c>
    </row>
    <row r="95" spans="1:56" hidden="1">
      <c r="A95" s="32"/>
      <c r="B95" s="61"/>
      <c r="C95" s="33"/>
      <c r="D95" s="34"/>
      <c r="E95" s="35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87"/>
        <v>0</v>
      </c>
      <c r="L95" s="38">
        <f t="shared" si="88"/>
        <v>0</v>
      </c>
      <c r="M95" s="38">
        <f t="shared" si="89"/>
        <v>0</v>
      </c>
      <c r="N95" s="38">
        <f t="shared" si="90"/>
        <v>0</v>
      </c>
      <c r="O95" s="38">
        <f t="shared" si="91"/>
        <v>0</v>
      </c>
      <c r="P95" s="38">
        <f t="shared" si="92"/>
        <v>0</v>
      </c>
      <c r="Q95" s="39">
        <v>1</v>
      </c>
      <c r="R95" s="40">
        <f t="shared" si="85"/>
        <v>0</v>
      </c>
      <c r="S95" s="39">
        <v>1</v>
      </c>
      <c r="T95" s="41">
        <f t="shared" si="86"/>
        <v>0</v>
      </c>
      <c r="U95" s="42">
        <f t="shared" si="93"/>
        <v>0</v>
      </c>
      <c r="V95" s="43">
        <f t="shared" si="94"/>
        <v>0</v>
      </c>
      <c r="W95" s="193"/>
      <c r="X95" s="44">
        <f t="shared" si="95"/>
        <v>0</v>
      </c>
      <c r="Y95" s="45">
        <f t="shared" si="96"/>
        <v>0</v>
      </c>
      <c r="Z95" s="46" t="s">
        <v>0</v>
      </c>
      <c r="AA95" s="39">
        <v>1</v>
      </c>
      <c r="AB95" s="47">
        <f t="shared" si="97"/>
        <v>0</v>
      </c>
      <c r="AC95" s="39">
        <v>1</v>
      </c>
      <c r="AD95" s="47">
        <f t="shared" si="98"/>
        <v>0</v>
      </c>
      <c r="AE95" s="39">
        <v>1</v>
      </c>
      <c r="AF95" s="47">
        <f t="shared" si="99"/>
        <v>0</v>
      </c>
      <c r="AG95" s="184"/>
      <c r="AH95" s="192"/>
      <c r="AI95" s="49">
        <f t="shared" si="100"/>
        <v>0</v>
      </c>
      <c r="AJ95" s="50">
        <f t="shared" si="101"/>
        <v>0</v>
      </c>
      <c r="AK95" s="184"/>
      <c r="AL95" s="192"/>
      <c r="AM95" s="49">
        <f t="shared" si="102"/>
        <v>0</v>
      </c>
      <c r="AN95" s="50">
        <f t="shared" si="103"/>
        <v>0</v>
      </c>
      <c r="AO95" s="184"/>
      <c r="AP95" s="49">
        <f t="shared" si="104"/>
        <v>0</v>
      </c>
      <c r="AQ95" s="50">
        <f t="shared" si="105"/>
        <v>0</v>
      </c>
      <c r="AR95" s="184"/>
      <c r="AS95" s="49">
        <f t="shared" si="106"/>
        <v>0</v>
      </c>
      <c r="AT95" s="50">
        <f t="shared" si="107"/>
        <v>0</v>
      </c>
      <c r="AU95" s="62"/>
      <c r="AV95" s="49">
        <f t="shared" si="108"/>
        <v>0</v>
      </c>
      <c r="AW95" s="50">
        <f t="shared" si="109"/>
        <v>0</v>
      </c>
      <c r="AX95" s="184"/>
      <c r="AY95" s="49">
        <f t="shared" si="110"/>
        <v>0</v>
      </c>
      <c r="AZ95" s="50">
        <f t="shared" si="111"/>
        <v>0</v>
      </c>
      <c r="BA95" s="184"/>
      <c r="BB95" s="49">
        <f t="shared" si="112"/>
        <v>0</v>
      </c>
      <c r="BC95" s="50">
        <f t="shared" si="113"/>
        <v>0</v>
      </c>
      <c r="BD95" s="51">
        <f t="shared" si="114"/>
        <v>0</v>
      </c>
    </row>
    <row r="96" spans="1:56" hidden="1">
      <c r="A96" s="32"/>
      <c r="B96" s="61"/>
      <c r="C96" s="33"/>
      <c r="D96" s="34"/>
      <c r="E96" s="35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87"/>
        <v>0</v>
      </c>
      <c r="L96" s="38">
        <f t="shared" si="88"/>
        <v>0</v>
      </c>
      <c r="M96" s="38">
        <f t="shared" si="89"/>
        <v>0</v>
      </c>
      <c r="N96" s="38">
        <f t="shared" si="90"/>
        <v>0</v>
      </c>
      <c r="O96" s="38">
        <f t="shared" si="91"/>
        <v>0</v>
      </c>
      <c r="P96" s="38">
        <f t="shared" si="92"/>
        <v>0</v>
      </c>
      <c r="Q96" s="39">
        <v>1</v>
      </c>
      <c r="R96" s="40">
        <f t="shared" si="85"/>
        <v>0</v>
      </c>
      <c r="S96" s="39">
        <v>1</v>
      </c>
      <c r="T96" s="41">
        <f t="shared" si="86"/>
        <v>0</v>
      </c>
      <c r="U96" s="42">
        <f t="shared" si="93"/>
        <v>0</v>
      </c>
      <c r="V96" s="43">
        <f t="shared" si="94"/>
        <v>0</v>
      </c>
      <c r="W96" s="193"/>
      <c r="X96" s="44">
        <f t="shared" si="95"/>
        <v>0</v>
      </c>
      <c r="Y96" s="45">
        <f t="shared" si="96"/>
        <v>0</v>
      </c>
      <c r="Z96" s="46" t="s">
        <v>0</v>
      </c>
      <c r="AA96" s="39">
        <v>1</v>
      </c>
      <c r="AB96" s="47">
        <f t="shared" si="97"/>
        <v>0</v>
      </c>
      <c r="AC96" s="39">
        <v>1</v>
      </c>
      <c r="AD96" s="47">
        <f t="shared" si="98"/>
        <v>0</v>
      </c>
      <c r="AE96" s="39">
        <v>1</v>
      </c>
      <c r="AF96" s="47">
        <f t="shared" si="99"/>
        <v>0</v>
      </c>
      <c r="AG96" s="184"/>
      <c r="AH96" s="192"/>
      <c r="AI96" s="49">
        <f t="shared" si="100"/>
        <v>0</v>
      </c>
      <c r="AJ96" s="50">
        <f t="shared" si="101"/>
        <v>0</v>
      </c>
      <c r="AK96" s="184"/>
      <c r="AL96" s="192"/>
      <c r="AM96" s="49">
        <f t="shared" si="102"/>
        <v>0</v>
      </c>
      <c r="AN96" s="50">
        <f t="shared" si="103"/>
        <v>0</v>
      </c>
      <c r="AO96" s="184"/>
      <c r="AP96" s="49">
        <f t="shared" si="104"/>
        <v>0</v>
      </c>
      <c r="AQ96" s="50">
        <f t="shared" si="105"/>
        <v>0</v>
      </c>
      <c r="AR96" s="184"/>
      <c r="AS96" s="49">
        <f t="shared" si="106"/>
        <v>0</v>
      </c>
      <c r="AT96" s="50">
        <f t="shared" si="107"/>
        <v>0</v>
      </c>
      <c r="AU96" s="62"/>
      <c r="AV96" s="49">
        <f t="shared" si="108"/>
        <v>0</v>
      </c>
      <c r="AW96" s="50">
        <f t="shared" si="109"/>
        <v>0</v>
      </c>
      <c r="AX96" s="184"/>
      <c r="AY96" s="49">
        <f t="shared" si="110"/>
        <v>0</v>
      </c>
      <c r="AZ96" s="50">
        <f t="shared" si="111"/>
        <v>0</v>
      </c>
      <c r="BA96" s="184"/>
      <c r="BB96" s="49">
        <f t="shared" si="112"/>
        <v>0</v>
      </c>
      <c r="BC96" s="50">
        <f t="shared" si="113"/>
        <v>0</v>
      </c>
      <c r="BD96" s="51">
        <f t="shared" si="114"/>
        <v>0</v>
      </c>
    </row>
    <row r="97" spans="1:56" hidden="1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87"/>
        <v>0</v>
      </c>
      <c r="L97" s="38">
        <f t="shared" si="88"/>
        <v>0</v>
      </c>
      <c r="M97" s="38">
        <f t="shared" si="89"/>
        <v>0</v>
      </c>
      <c r="N97" s="38">
        <f t="shared" si="90"/>
        <v>0</v>
      </c>
      <c r="O97" s="38">
        <f t="shared" si="91"/>
        <v>0</v>
      </c>
      <c r="P97" s="38">
        <f t="shared" si="92"/>
        <v>0</v>
      </c>
      <c r="Q97" s="39">
        <v>1</v>
      </c>
      <c r="R97" s="40">
        <f t="shared" si="85"/>
        <v>0</v>
      </c>
      <c r="S97" s="39">
        <v>1</v>
      </c>
      <c r="T97" s="41">
        <f t="shared" si="86"/>
        <v>0</v>
      </c>
      <c r="U97" s="42">
        <f t="shared" si="93"/>
        <v>0</v>
      </c>
      <c r="V97" s="43">
        <f t="shared" si="94"/>
        <v>0</v>
      </c>
      <c r="W97" s="193"/>
      <c r="X97" s="44">
        <f t="shared" si="95"/>
        <v>0</v>
      </c>
      <c r="Y97" s="45">
        <f t="shared" si="96"/>
        <v>0</v>
      </c>
      <c r="Z97" s="46" t="s">
        <v>0</v>
      </c>
      <c r="AA97" s="39">
        <v>1</v>
      </c>
      <c r="AB97" s="47">
        <f t="shared" si="97"/>
        <v>0</v>
      </c>
      <c r="AC97" s="39">
        <v>1</v>
      </c>
      <c r="AD97" s="47">
        <f t="shared" si="98"/>
        <v>0</v>
      </c>
      <c r="AE97" s="39">
        <v>1</v>
      </c>
      <c r="AF97" s="47">
        <f t="shared" si="99"/>
        <v>0</v>
      </c>
      <c r="AG97" s="184"/>
      <c r="AH97" s="192"/>
      <c r="AI97" s="49">
        <f t="shared" si="100"/>
        <v>0</v>
      </c>
      <c r="AJ97" s="50">
        <f t="shared" si="101"/>
        <v>0</v>
      </c>
      <c r="AK97" s="184"/>
      <c r="AL97" s="192"/>
      <c r="AM97" s="49">
        <f t="shared" si="102"/>
        <v>0</v>
      </c>
      <c r="AN97" s="50">
        <f t="shared" si="103"/>
        <v>0</v>
      </c>
      <c r="AO97" s="184"/>
      <c r="AP97" s="49">
        <f t="shared" si="104"/>
        <v>0</v>
      </c>
      <c r="AQ97" s="50">
        <f t="shared" si="105"/>
        <v>0</v>
      </c>
      <c r="AR97" s="184"/>
      <c r="AS97" s="49">
        <f t="shared" si="106"/>
        <v>0</v>
      </c>
      <c r="AT97" s="50">
        <f t="shared" si="107"/>
        <v>0</v>
      </c>
      <c r="AU97" s="62"/>
      <c r="AV97" s="49">
        <f t="shared" si="108"/>
        <v>0</v>
      </c>
      <c r="AW97" s="50">
        <f t="shared" si="109"/>
        <v>0</v>
      </c>
      <c r="AX97" s="184"/>
      <c r="AY97" s="49">
        <f t="shared" si="110"/>
        <v>0</v>
      </c>
      <c r="AZ97" s="50">
        <f t="shared" si="111"/>
        <v>0</v>
      </c>
      <c r="BA97" s="184"/>
      <c r="BB97" s="49">
        <f t="shared" si="112"/>
        <v>0</v>
      </c>
      <c r="BC97" s="50">
        <f t="shared" si="113"/>
        <v>0</v>
      </c>
      <c r="BD97" s="51">
        <f t="shared" si="114"/>
        <v>0</v>
      </c>
    </row>
    <row r="98" spans="1:56" hidden="1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87"/>
        <v>0</v>
      </c>
      <c r="L98" s="38">
        <f t="shared" si="88"/>
        <v>0</v>
      </c>
      <c r="M98" s="38">
        <f t="shared" si="89"/>
        <v>0</v>
      </c>
      <c r="N98" s="38">
        <f t="shared" si="90"/>
        <v>0</v>
      </c>
      <c r="O98" s="38">
        <f t="shared" si="91"/>
        <v>0</v>
      </c>
      <c r="P98" s="38">
        <f t="shared" si="92"/>
        <v>0</v>
      </c>
      <c r="Q98" s="39">
        <v>1</v>
      </c>
      <c r="R98" s="40">
        <f t="shared" si="85"/>
        <v>0</v>
      </c>
      <c r="S98" s="39">
        <v>1</v>
      </c>
      <c r="T98" s="41">
        <f t="shared" si="86"/>
        <v>0</v>
      </c>
      <c r="U98" s="42">
        <f t="shared" si="93"/>
        <v>0</v>
      </c>
      <c r="V98" s="43">
        <f t="shared" si="94"/>
        <v>0</v>
      </c>
      <c r="W98" s="193"/>
      <c r="X98" s="44">
        <f t="shared" si="95"/>
        <v>0</v>
      </c>
      <c r="Y98" s="45">
        <f t="shared" si="96"/>
        <v>0</v>
      </c>
      <c r="Z98" s="46" t="s">
        <v>0</v>
      </c>
      <c r="AA98" s="39">
        <v>1</v>
      </c>
      <c r="AB98" s="47">
        <f t="shared" si="97"/>
        <v>0</v>
      </c>
      <c r="AC98" s="39">
        <v>1</v>
      </c>
      <c r="AD98" s="47">
        <f t="shared" si="98"/>
        <v>0</v>
      </c>
      <c r="AE98" s="39">
        <v>1</v>
      </c>
      <c r="AF98" s="47">
        <f t="shared" si="99"/>
        <v>0</v>
      </c>
      <c r="AG98" s="184"/>
      <c r="AH98" s="192"/>
      <c r="AI98" s="49">
        <f t="shared" si="100"/>
        <v>0</v>
      </c>
      <c r="AJ98" s="50">
        <f t="shared" si="101"/>
        <v>0</v>
      </c>
      <c r="AK98" s="184"/>
      <c r="AL98" s="192"/>
      <c r="AM98" s="49">
        <f t="shared" si="102"/>
        <v>0</v>
      </c>
      <c r="AN98" s="50">
        <f t="shared" si="103"/>
        <v>0</v>
      </c>
      <c r="AO98" s="184"/>
      <c r="AP98" s="49">
        <f t="shared" si="104"/>
        <v>0</v>
      </c>
      <c r="AQ98" s="50">
        <f t="shared" si="105"/>
        <v>0</v>
      </c>
      <c r="AR98" s="184"/>
      <c r="AS98" s="49">
        <f t="shared" si="106"/>
        <v>0</v>
      </c>
      <c r="AT98" s="50">
        <f t="shared" si="107"/>
        <v>0</v>
      </c>
      <c r="AU98" s="62"/>
      <c r="AV98" s="49">
        <f t="shared" si="108"/>
        <v>0</v>
      </c>
      <c r="AW98" s="50">
        <f t="shared" si="109"/>
        <v>0</v>
      </c>
      <c r="AX98" s="184"/>
      <c r="AY98" s="49">
        <f t="shared" si="110"/>
        <v>0</v>
      </c>
      <c r="AZ98" s="50">
        <f t="shared" si="111"/>
        <v>0</v>
      </c>
      <c r="BA98" s="184"/>
      <c r="BB98" s="49">
        <f t="shared" si="112"/>
        <v>0</v>
      </c>
      <c r="BC98" s="50">
        <f t="shared" si="113"/>
        <v>0</v>
      </c>
      <c r="BD98" s="51">
        <f t="shared" si="114"/>
        <v>0</v>
      </c>
    </row>
    <row r="99" spans="1:56" hidden="1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87"/>
        <v>0</v>
      </c>
      <c r="L99" s="38">
        <f t="shared" si="88"/>
        <v>0</v>
      </c>
      <c r="M99" s="38">
        <f t="shared" si="89"/>
        <v>0</v>
      </c>
      <c r="N99" s="38">
        <f t="shared" si="90"/>
        <v>0</v>
      </c>
      <c r="O99" s="38">
        <f t="shared" si="91"/>
        <v>0</v>
      </c>
      <c r="P99" s="38">
        <f t="shared" si="92"/>
        <v>0</v>
      </c>
      <c r="Q99" s="39">
        <v>1</v>
      </c>
      <c r="R99" s="40">
        <f t="shared" si="85"/>
        <v>0</v>
      </c>
      <c r="S99" s="39">
        <v>1</v>
      </c>
      <c r="T99" s="41">
        <f t="shared" si="86"/>
        <v>0</v>
      </c>
      <c r="U99" s="42">
        <f t="shared" si="93"/>
        <v>0</v>
      </c>
      <c r="V99" s="43">
        <f t="shared" si="94"/>
        <v>0</v>
      </c>
      <c r="W99" s="193"/>
      <c r="X99" s="44">
        <f t="shared" si="95"/>
        <v>0</v>
      </c>
      <c r="Y99" s="45">
        <f t="shared" si="96"/>
        <v>0</v>
      </c>
      <c r="Z99" s="46" t="s">
        <v>0</v>
      </c>
      <c r="AA99" s="39">
        <v>1</v>
      </c>
      <c r="AB99" s="47">
        <f t="shared" si="97"/>
        <v>0</v>
      </c>
      <c r="AC99" s="39">
        <v>1</v>
      </c>
      <c r="AD99" s="47">
        <f t="shared" si="98"/>
        <v>0</v>
      </c>
      <c r="AE99" s="39">
        <v>1</v>
      </c>
      <c r="AF99" s="47">
        <f t="shared" si="99"/>
        <v>0</v>
      </c>
      <c r="AG99" s="184"/>
      <c r="AH99" s="192"/>
      <c r="AI99" s="49">
        <f t="shared" si="100"/>
        <v>0</v>
      </c>
      <c r="AJ99" s="50">
        <f t="shared" si="101"/>
        <v>0</v>
      </c>
      <c r="AK99" s="184"/>
      <c r="AL99" s="192"/>
      <c r="AM99" s="49">
        <f t="shared" si="102"/>
        <v>0</v>
      </c>
      <c r="AN99" s="50">
        <f t="shared" si="103"/>
        <v>0</v>
      </c>
      <c r="AO99" s="184"/>
      <c r="AP99" s="49">
        <f t="shared" si="104"/>
        <v>0</v>
      </c>
      <c r="AQ99" s="50">
        <f t="shared" si="105"/>
        <v>0</v>
      </c>
      <c r="AR99" s="184"/>
      <c r="AS99" s="49">
        <f t="shared" si="106"/>
        <v>0</v>
      </c>
      <c r="AT99" s="50">
        <f t="shared" si="107"/>
        <v>0</v>
      </c>
      <c r="AU99" s="62"/>
      <c r="AV99" s="49">
        <f t="shared" si="108"/>
        <v>0</v>
      </c>
      <c r="AW99" s="50">
        <f t="shared" si="109"/>
        <v>0</v>
      </c>
      <c r="AX99" s="184"/>
      <c r="AY99" s="49">
        <f t="shared" si="110"/>
        <v>0</v>
      </c>
      <c r="AZ99" s="50">
        <f t="shared" si="111"/>
        <v>0</v>
      </c>
      <c r="BA99" s="184"/>
      <c r="BB99" s="49">
        <f t="shared" si="112"/>
        <v>0</v>
      </c>
      <c r="BC99" s="50">
        <f t="shared" si="113"/>
        <v>0</v>
      </c>
      <c r="BD99" s="51">
        <f t="shared" si="114"/>
        <v>0</v>
      </c>
    </row>
    <row r="100" spans="1:56" hidden="1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 t="shared" si="87"/>
        <v>0</v>
      </c>
      <c r="L100" s="38">
        <f t="shared" si="88"/>
        <v>0</v>
      </c>
      <c r="M100" s="38">
        <f t="shared" si="89"/>
        <v>0</v>
      </c>
      <c r="N100" s="38">
        <f t="shared" si="90"/>
        <v>0</v>
      </c>
      <c r="O100" s="38">
        <f t="shared" si="91"/>
        <v>0</v>
      </c>
      <c r="P100" s="38">
        <f t="shared" si="92"/>
        <v>0</v>
      </c>
      <c r="Q100" s="39">
        <v>1</v>
      </c>
      <c r="R100" s="40">
        <f t="shared" si="85"/>
        <v>0</v>
      </c>
      <c r="S100" s="39">
        <v>1</v>
      </c>
      <c r="T100" s="41">
        <f t="shared" si="86"/>
        <v>0</v>
      </c>
      <c r="U100" s="42">
        <f t="shared" si="93"/>
        <v>0</v>
      </c>
      <c r="V100" s="43">
        <f t="shared" si="94"/>
        <v>0</v>
      </c>
      <c r="W100" s="193"/>
      <c r="X100" s="44">
        <f t="shared" si="95"/>
        <v>0</v>
      </c>
      <c r="Y100" s="45">
        <f t="shared" si="96"/>
        <v>0</v>
      </c>
      <c r="Z100" s="46" t="s">
        <v>0</v>
      </c>
      <c r="AA100" s="39">
        <v>1</v>
      </c>
      <c r="AB100" s="47">
        <f t="shared" si="97"/>
        <v>0</v>
      </c>
      <c r="AC100" s="39">
        <v>1</v>
      </c>
      <c r="AD100" s="47">
        <f t="shared" si="98"/>
        <v>0</v>
      </c>
      <c r="AE100" s="39">
        <v>1</v>
      </c>
      <c r="AF100" s="47">
        <f t="shared" si="99"/>
        <v>0</v>
      </c>
      <c r="AG100" s="184"/>
      <c r="AH100" s="192"/>
      <c r="AI100" s="49">
        <f t="shared" si="100"/>
        <v>0</v>
      </c>
      <c r="AJ100" s="50">
        <f t="shared" si="101"/>
        <v>0</v>
      </c>
      <c r="AK100" s="184"/>
      <c r="AL100" s="192"/>
      <c r="AM100" s="49">
        <f t="shared" si="102"/>
        <v>0</v>
      </c>
      <c r="AN100" s="50">
        <f t="shared" si="103"/>
        <v>0</v>
      </c>
      <c r="AO100" s="184"/>
      <c r="AP100" s="49">
        <f t="shared" si="104"/>
        <v>0</v>
      </c>
      <c r="AQ100" s="50">
        <f t="shared" si="105"/>
        <v>0</v>
      </c>
      <c r="AR100" s="184"/>
      <c r="AS100" s="49">
        <f t="shared" si="106"/>
        <v>0</v>
      </c>
      <c r="AT100" s="50">
        <f t="shared" si="107"/>
        <v>0</v>
      </c>
      <c r="AU100" s="62"/>
      <c r="AV100" s="49">
        <f t="shared" si="108"/>
        <v>0</v>
      </c>
      <c r="AW100" s="50">
        <f t="shared" si="109"/>
        <v>0</v>
      </c>
      <c r="AX100" s="184"/>
      <c r="AY100" s="49">
        <f t="shared" si="110"/>
        <v>0</v>
      </c>
      <c r="AZ100" s="50">
        <f t="shared" si="111"/>
        <v>0</v>
      </c>
      <c r="BA100" s="184"/>
      <c r="BB100" s="49">
        <f t="shared" si="112"/>
        <v>0</v>
      </c>
      <c r="BC100" s="50">
        <f t="shared" si="113"/>
        <v>0</v>
      </c>
      <c r="BD100" s="51">
        <f t="shared" si="114"/>
        <v>0</v>
      </c>
    </row>
    <row r="101" spans="1:56" hidden="1">
      <c r="A101" s="32"/>
      <c r="B101" s="61"/>
      <c r="C101" s="33"/>
      <c r="D101" s="34"/>
      <c r="E101" s="35"/>
      <c r="F101" s="36"/>
      <c r="G101" s="72"/>
      <c r="H101" s="71"/>
      <c r="I101" s="73">
        <f>IF(H101=Tablas!$B$5,Tablas!$C$5,VLOOKUP(H101,Tablas!$B$5:$D$40,2,FALSE))</f>
        <v>1</v>
      </c>
      <c r="J101" s="70">
        <f>IF(I101=0,"",VLOOKUP(I101,Tablas!$C$5:$D$40,2,FALSE))</f>
        <v>0</v>
      </c>
      <c r="K101" s="37" t="str">
        <f t="shared" si="87"/>
        <v>0</v>
      </c>
      <c r="L101" s="38">
        <f t="shared" si="88"/>
        <v>0</v>
      </c>
      <c r="M101" s="38">
        <f t="shared" si="89"/>
        <v>0</v>
      </c>
      <c r="N101" s="38">
        <f t="shared" si="90"/>
        <v>0</v>
      </c>
      <c r="O101" s="38">
        <f t="shared" si="91"/>
        <v>0</v>
      </c>
      <c r="P101" s="38">
        <f t="shared" si="92"/>
        <v>0</v>
      </c>
      <c r="Q101" s="39">
        <v>1</v>
      </c>
      <c r="R101" s="40">
        <f t="shared" si="85"/>
        <v>0</v>
      </c>
      <c r="S101" s="39">
        <v>1</v>
      </c>
      <c r="T101" s="41">
        <f t="shared" si="86"/>
        <v>0</v>
      </c>
      <c r="U101" s="42">
        <f t="shared" si="93"/>
        <v>0</v>
      </c>
      <c r="V101" s="43">
        <f t="shared" si="94"/>
        <v>0</v>
      </c>
      <c r="W101" s="193"/>
      <c r="X101" s="44">
        <f t="shared" si="95"/>
        <v>0</v>
      </c>
      <c r="Y101" s="45">
        <f t="shared" si="96"/>
        <v>0</v>
      </c>
      <c r="Z101" s="46" t="s">
        <v>0</v>
      </c>
      <c r="AA101" s="39">
        <v>1</v>
      </c>
      <c r="AB101" s="47">
        <f t="shared" si="97"/>
        <v>0</v>
      </c>
      <c r="AC101" s="39">
        <v>1</v>
      </c>
      <c r="AD101" s="47">
        <f t="shared" si="98"/>
        <v>0</v>
      </c>
      <c r="AE101" s="39">
        <v>1</v>
      </c>
      <c r="AF101" s="47">
        <f t="shared" si="99"/>
        <v>0</v>
      </c>
      <c r="AG101" s="184"/>
      <c r="AH101" s="192"/>
      <c r="AI101" s="49">
        <f t="shared" si="100"/>
        <v>0</v>
      </c>
      <c r="AJ101" s="50">
        <f t="shared" si="101"/>
        <v>0</v>
      </c>
      <c r="AK101" s="184"/>
      <c r="AL101" s="192"/>
      <c r="AM101" s="49">
        <f t="shared" si="102"/>
        <v>0</v>
      </c>
      <c r="AN101" s="50">
        <f t="shared" si="103"/>
        <v>0</v>
      </c>
      <c r="AO101" s="184"/>
      <c r="AP101" s="49">
        <f t="shared" si="104"/>
        <v>0</v>
      </c>
      <c r="AQ101" s="50">
        <f t="shared" si="105"/>
        <v>0</v>
      </c>
      <c r="AR101" s="184"/>
      <c r="AS101" s="49">
        <f t="shared" si="106"/>
        <v>0</v>
      </c>
      <c r="AT101" s="50">
        <f t="shared" si="107"/>
        <v>0</v>
      </c>
      <c r="AU101" s="62"/>
      <c r="AV101" s="49">
        <f t="shared" si="108"/>
        <v>0</v>
      </c>
      <c r="AW101" s="50">
        <f t="shared" si="109"/>
        <v>0</v>
      </c>
      <c r="AX101" s="184"/>
      <c r="AY101" s="49">
        <f t="shared" si="110"/>
        <v>0</v>
      </c>
      <c r="AZ101" s="50">
        <f t="shared" si="111"/>
        <v>0</v>
      </c>
      <c r="BA101" s="184"/>
      <c r="BB101" s="49">
        <f t="shared" si="112"/>
        <v>0</v>
      </c>
      <c r="BC101" s="50">
        <f t="shared" si="113"/>
        <v>0</v>
      </c>
      <c r="BD101" s="51">
        <f t="shared" si="114"/>
        <v>0</v>
      </c>
    </row>
    <row r="102" spans="1:56" hidden="1">
      <c r="A102" s="32"/>
      <c r="B102" s="61"/>
      <c r="C102" s="33"/>
      <c r="D102" s="34"/>
      <c r="E102" s="35"/>
      <c r="F102" s="36"/>
      <c r="G102" s="72"/>
      <c r="H102" s="71"/>
      <c r="I102" s="73">
        <f>IF(H102=Tablas!$B$5,Tablas!$C$5,VLOOKUP(H102,Tablas!$B$5:$D$40,2,FALSE))</f>
        <v>1</v>
      </c>
      <c r="J102" s="70">
        <f>IF(I102=0,"",VLOOKUP(I102,Tablas!$C$5:$D$40,2,FALSE))</f>
        <v>0</v>
      </c>
      <c r="K102" s="37" t="str">
        <f t="shared" si="87"/>
        <v>0</v>
      </c>
      <c r="L102" s="38">
        <f t="shared" si="88"/>
        <v>0</v>
      </c>
      <c r="M102" s="38">
        <f t="shared" si="89"/>
        <v>0</v>
      </c>
      <c r="N102" s="38">
        <f t="shared" si="90"/>
        <v>0</v>
      </c>
      <c r="O102" s="38">
        <f t="shared" si="91"/>
        <v>0</v>
      </c>
      <c r="P102" s="38">
        <f t="shared" si="92"/>
        <v>0</v>
      </c>
      <c r="Q102" s="39">
        <v>1</v>
      </c>
      <c r="R102" s="40">
        <f t="shared" si="85"/>
        <v>0</v>
      </c>
      <c r="S102" s="39">
        <v>1</v>
      </c>
      <c r="T102" s="41">
        <f t="shared" si="86"/>
        <v>0</v>
      </c>
      <c r="U102" s="42">
        <f t="shared" si="93"/>
        <v>0</v>
      </c>
      <c r="V102" s="43">
        <f t="shared" si="94"/>
        <v>0</v>
      </c>
      <c r="W102" s="193"/>
      <c r="X102" s="44">
        <f t="shared" si="95"/>
        <v>0</v>
      </c>
      <c r="Y102" s="45">
        <f t="shared" si="96"/>
        <v>0</v>
      </c>
      <c r="Z102" s="46" t="s">
        <v>0</v>
      </c>
      <c r="AA102" s="39">
        <v>1</v>
      </c>
      <c r="AB102" s="47">
        <f t="shared" si="97"/>
        <v>0</v>
      </c>
      <c r="AC102" s="39">
        <v>1</v>
      </c>
      <c r="AD102" s="47">
        <f t="shared" si="98"/>
        <v>0</v>
      </c>
      <c r="AE102" s="39">
        <v>1</v>
      </c>
      <c r="AF102" s="47">
        <f t="shared" si="99"/>
        <v>0</v>
      </c>
      <c r="AG102" s="184"/>
      <c r="AH102" s="192"/>
      <c r="AI102" s="49">
        <f t="shared" si="100"/>
        <v>0</v>
      </c>
      <c r="AJ102" s="50">
        <f t="shared" si="101"/>
        <v>0</v>
      </c>
      <c r="AK102" s="184"/>
      <c r="AL102" s="192"/>
      <c r="AM102" s="49">
        <f t="shared" si="102"/>
        <v>0</v>
      </c>
      <c r="AN102" s="50">
        <f t="shared" si="103"/>
        <v>0</v>
      </c>
      <c r="AO102" s="184"/>
      <c r="AP102" s="49">
        <f t="shared" si="104"/>
        <v>0</v>
      </c>
      <c r="AQ102" s="50">
        <f t="shared" si="105"/>
        <v>0</v>
      </c>
      <c r="AR102" s="184"/>
      <c r="AS102" s="49">
        <f t="shared" si="106"/>
        <v>0</v>
      </c>
      <c r="AT102" s="50">
        <f t="shared" si="107"/>
        <v>0</v>
      </c>
      <c r="AU102" s="62"/>
      <c r="AV102" s="49">
        <f t="shared" si="108"/>
        <v>0</v>
      </c>
      <c r="AW102" s="50">
        <f t="shared" si="109"/>
        <v>0</v>
      </c>
      <c r="AX102" s="184"/>
      <c r="AY102" s="49">
        <f t="shared" si="110"/>
        <v>0</v>
      </c>
      <c r="AZ102" s="50">
        <f t="shared" si="111"/>
        <v>0</v>
      </c>
      <c r="BA102" s="184"/>
      <c r="BB102" s="49">
        <f t="shared" si="112"/>
        <v>0</v>
      </c>
      <c r="BC102" s="50">
        <f t="shared" si="113"/>
        <v>0</v>
      </c>
      <c r="BD102" s="51">
        <f t="shared" si="114"/>
        <v>0</v>
      </c>
    </row>
    <row r="103" spans="1:56" hidden="1">
      <c r="A103" s="32"/>
      <c r="B103" s="61"/>
      <c r="C103" s="33"/>
      <c r="D103" s="34"/>
      <c r="E103" s="35"/>
      <c r="F103" s="36"/>
      <c r="G103" s="72"/>
      <c r="H103" s="71"/>
      <c r="I103" s="73">
        <f>IF(H103=Tablas!$B$5,Tablas!$C$5,VLOOKUP(H103,Tablas!$B$5:$D$40,2,FALSE))</f>
        <v>1</v>
      </c>
      <c r="J103" s="70">
        <f>IF(I103=0,"",VLOOKUP(I103,Tablas!$C$5:$D$40,2,FALSE))</f>
        <v>0</v>
      </c>
      <c r="K103" s="37" t="str">
        <f t="shared" si="87"/>
        <v>0</v>
      </c>
      <c r="L103" s="38">
        <f t="shared" si="88"/>
        <v>0</v>
      </c>
      <c r="M103" s="38">
        <f t="shared" si="89"/>
        <v>0</v>
      </c>
      <c r="N103" s="38">
        <f t="shared" si="90"/>
        <v>0</v>
      </c>
      <c r="O103" s="38">
        <f t="shared" si="91"/>
        <v>0</v>
      </c>
      <c r="P103" s="38">
        <f t="shared" si="92"/>
        <v>0</v>
      </c>
      <c r="Q103" s="39">
        <v>1</v>
      </c>
      <c r="R103" s="40">
        <f t="shared" si="85"/>
        <v>0</v>
      </c>
      <c r="S103" s="39">
        <v>1</v>
      </c>
      <c r="T103" s="41">
        <f t="shared" si="86"/>
        <v>0</v>
      </c>
      <c r="U103" s="42">
        <f t="shared" si="93"/>
        <v>0</v>
      </c>
      <c r="V103" s="43">
        <f t="shared" si="94"/>
        <v>0</v>
      </c>
      <c r="W103" s="193"/>
      <c r="X103" s="44">
        <f t="shared" si="95"/>
        <v>0</v>
      </c>
      <c r="Y103" s="45">
        <f t="shared" si="96"/>
        <v>0</v>
      </c>
      <c r="Z103" s="46" t="s">
        <v>0</v>
      </c>
      <c r="AA103" s="39">
        <v>1</v>
      </c>
      <c r="AB103" s="47">
        <f t="shared" si="97"/>
        <v>0</v>
      </c>
      <c r="AC103" s="39">
        <v>1</v>
      </c>
      <c r="AD103" s="47">
        <f t="shared" si="98"/>
        <v>0</v>
      </c>
      <c r="AE103" s="39">
        <v>1</v>
      </c>
      <c r="AF103" s="47">
        <f t="shared" si="99"/>
        <v>0</v>
      </c>
      <c r="AG103" s="184"/>
      <c r="AH103" s="192"/>
      <c r="AI103" s="49">
        <f t="shared" si="100"/>
        <v>0</v>
      </c>
      <c r="AJ103" s="50">
        <f t="shared" si="101"/>
        <v>0</v>
      </c>
      <c r="AK103" s="184"/>
      <c r="AL103" s="192"/>
      <c r="AM103" s="49">
        <f t="shared" si="102"/>
        <v>0</v>
      </c>
      <c r="AN103" s="50">
        <f t="shared" si="103"/>
        <v>0</v>
      </c>
      <c r="AO103" s="184"/>
      <c r="AP103" s="49">
        <f t="shared" si="104"/>
        <v>0</v>
      </c>
      <c r="AQ103" s="50">
        <f t="shared" si="105"/>
        <v>0</v>
      </c>
      <c r="AR103" s="184"/>
      <c r="AS103" s="49">
        <f t="shared" si="106"/>
        <v>0</v>
      </c>
      <c r="AT103" s="50">
        <f t="shared" si="107"/>
        <v>0</v>
      </c>
      <c r="AU103" s="62"/>
      <c r="AV103" s="49">
        <f t="shared" si="108"/>
        <v>0</v>
      </c>
      <c r="AW103" s="50">
        <f t="shared" si="109"/>
        <v>0</v>
      </c>
      <c r="AX103" s="184"/>
      <c r="AY103" s="49">
        <f t="shared" si="110"/>
        <v>0</v>
      </c>
      <c r="AZ103" s="50">
        <f t="shared" si="111"/>
        <v>0</v>
      </c>
      <c r="BA103" s="184"/>
      <c r="BB103" s="49">
        <f t="shared" si="112"/>
        <v>0</v>
      </c>
      <c r="BC103" s="50">
        <f t="shared" si="113"/>
        <v>0</v>
      </c>
      <c r="BD103" s="51">
        <f t="shared" si="114"/>
        <v>0</v>
      </c>
    </row>
    <row r="104" spans="1:56" hidden="1">
      <c r="A104" s="32"/>
      <c r="B104" s="61"/>
      <c r="C104" s="33"/>
      <c r="D104" s="34"/>
      <c r="E104" s="35"/>
      <c r="F104" s="36"/>
      <c r="G104" s="72"/>
      <c r="H104" s="71"/>
      <c r="I104" s="73">
        <f>IF(H104=Tablas!$B$5,Tablas!$C$5,VLOOKUP(H104,Tablas!$B$5:$D$40,2,FALSE))</f>
        <v>1</v>
      </c>
      <c r="J104" s="70">
        <f>IF(I104=0,"",VLOOKUP(I104,Tablas!$C$5:$D$40,2,FALSE))</f>
        <v>0</v>
      </c>
      <c r="K104" s="37" t="str">
        <f t="shared" si="87"/>
        <v>0</v>
      </c>
      <c r="L104" s="38">
        <f t="shared" si="88"/>
        <v>0</v>
      </c>
      <c r="M104" s="38">
        <f t="shared" si="89"/>
        <v>0</v>
      </c>
      <c r="N104" s="38">
        <f t="shared" si="90"/>
        <v>0</v>
      </c>
      <c r="O104" s="38">
        <f t="shared" si="91"/>
        <v>0</v>
      </c>
      <c r="P104" s="38">
        <f t="shared" si="92"/>
        <v>0</v>
      </c>
      <c r="Q104" s="39">
        <v>1</v>
      </c>
      <c r="R104" s="40">
        <f t="shared" ref="R104" si="115">(IF($Y104=6,$K104,)+IF($Y104=7,$K104,)+IF($Y104=12,$K104*2,)+IF($Y104=18,$K104*3,)+IF($Y104=28,$K104*4,0)+IF($Y104=21,$K104*3,)+IF($Y104=42,$K104*6,0)+IF($Y104=14,$K104*2,))*Q104</f>
        <v>0</v>
      </c>
      <c r="S104" s="39">
        <v>1</v>
      </c>
      <c r="T104" s="41">
        <f t="shared" ref="T104" si="116">(IF($Y104=7,$K104,)+IF($Y104=21,$K104*3,)+IF($Y104=42,$K104*6,0)+IF($Y104=28,$K104*4,0)+IF($Y104=14,$K104*2,))*S104</f>
        <v>0</v>
      </c>
      <c r="U104" s="42">
        <f t="shared" ref="U104" si="117">SUM(+L104+M104+N104+O104+P104+R104+T104)</f>
        <v>0</v>
      </c>
      <c r="V104" s="43">
        <f t="shared" ref="V104" si="118">+U104*4.345</f>
        <v>0</v>
      </c>
      <c r="W104" s="193"/>
      <c r="X104" s="44">
        <f t="shared" ref="X104" si="119">IF(V104="","",$X$4*V104)</f>
        <v>0</v>
      </c>
      <c r="Y104" s="45">
        <f t="shared" ref="Y104" si="120">ROUND(J104/4.3452380952381,1)</f>
        <v>0</v>
      </c>
      <c r="Z104" s="46" t="s">
        <v>0</v>
      </c>
      <c r="AA104" s="39">
        <v>1</v>
      </c>
      <c r="AB104" s="47">
        <f t="shared" ref="AB104" si="121">+IF($Z104="M",$U104,IF($Z104="MT",$U104/2,IF(Z104="MN",$U104/2,IF($Z104="MTN",$U104/3,0))))*AA104</f>
        <v>0</v>
      </c>
      <c r="AC104" s="39">
        <v>1</v>
      </c>
      <c r="AD104" s="47">
        <f t="shared" ref="AD104" si="122">+IF($Z104="T",$U104,IF($Z104="MT",$U104/2,IF($Z104="TN",$U104/2,IF($Z104="MTN",$U104/3,0))))*AC104</f>
        <v>0</v>
      </c>
      <c r="AE104" s="39">
        <v>1</v>
      </c>
      <c r="AF104" s="47">
        <f t="shared" ref="AF104" si="123">+IF($Z104="N",$U104,IF($Z104="MN",$U104/2,IF($Z104="TN",$U104/2,IF($Z104="MTN",$U104/3,0))))*AE104</f>
        <v>0</v>
      </c>
      <c r="AG104" s="184"/>
      <c r="AH104" s="192"/>
      <c r="AI104" s="49">
        <f t="shared" ref="AI104" si="124">IF(AJ$4=0,0,(AG104/AJ$4))</f>
        <v>0</v>
      </c>
      <c r="AJ104" s="50">
        <f t="shared" ref="AJ104" si="125">IF(AJ$4=0,0,(AI104*AI$4/12))</f>
        <v>0</v>
      </c>
      <c r="AK104" s="184"/>
      <c r="AL104" s="192"/>
      <c r="AM104" s="49">
        <f t="shared" ref="AM104" si="126">IF(AN$4=0,0,(AK104/AN$4))</f>
        <v>0</v>
      </c>
      <c r="AN104" s="50">
        <f t="shared" ref="AN104" si="127">IF(AN$4=0,0,(AM104*AM$4/12))</f>
        <v>0</v>
      </c>
      <c r="AO104" s="184"/>
      <c r="AP104" s="49">
        <f t="shared" ref="AP104" si="128">IF(AQ$4=0,0,(AO104/AQ$4))</f>
        <v>0</v>
      </c>
      <c r="AQ104" s="50">
        <f t="shared" ref="AQ104" si="129">IF(AQ$4=0,0,(AP104*AP$4/12))</f>
        <v>0</v>
      </c>
      <c r="AR104" s="184"/>
      <c r="AS104" s="49">
        <f t="shared" ref="AS104" si="130">IF(AT$4=0,0,(AR104/AT$4))</f>
        <v>0</v>
      </c>
      <c r="AT104" s="50">
        <f t="shared" ref="AT104" si="131">IF(AT$4=0,0,(AS104*AS$4/12))</f>
        <v>0</v>
      </c>
      <c r="AU104" s="62"/>
      <c r="AV104" s="49">
        <f t="shared" ref="AV104" si="132">IF(AW$4=0,0,(AU104/AW$4))</f>
        <v>0</v>
      </c>
      <c r="AW104" s="50">
        <f t="shared" ref="AW104" si="133">IF(AW$4=0,0,(AV104*AV$4/12))</f>
        <v>0</v>
      </c>
      <c r="AX104" s="184"/>
      <c r="AY104" s="49">
        <f t="shared" ref="AY104" si="134">IF(AZ$4=0,0,(AX104/AZ$4))</f>
        <v>0</v>
      </c>
      <c r="AZ104" s="50">
        <f t="shared" ref="AZ104" si="135">IF(AZ$4=0,0,(AY104*AY$4/12))</f>
        <v>0</v>
      </c>
      <c r="BA104" s="184"/>
      <c r="BB104" s="49">
        <f t="shared" ref="BB104" si="136">IF(BC$4=0,0,(BA104/BC$4))</f>
        <v>0</v>
      </c>
      <c r="BC104" s="50">
        <f t="shared" ref="BC104" si="137">IF(BC$4=0,0,(BB104*BB$4/12))</f>
        <v>0</v>
      </c>
      <c r="BD104" s="51">
        <f t="shared" ref="BD104" si="138">+AJ104+AN104+AQ104+AT104+AW104+AZ104+BC104</f>
        <v>0</v>
      </c>
    </row>
    <row r="105" spans="1:56" hidden="1">
      <c r="A105" s="32"/>
      <c r="B105" s="61"/>
      <c r="C105" s="33"/>
      <c r="D105" s="34"/>
      <c r="E105" s="35"/>
      <c r="F105" s="36"/>
      <c r="G105" s="72"/>
      <c r="H105" s="71"/>
      <c r="I105" s="73">
        <f>IF(H105=Tablas!$B$5,Tablas!$C$5,VLOOKUP(H105,Tablas!$B$5:$D$40,2,FALSE))</f>
        <v>1</v>
      </c>
      <c r="J105" s="70">
        <f>IF(I105=0,"",VLOOKUP(I105,Tablas!$C$5:$D$40,2,FALSE))</f>
        <v>0</v>
      </c>
      <c r="K105" s="37" t="str">
        <f t="shared" si="87"/>
        <v>0</v>
      </c>
      <c r="L105" s="38">
        <f t="shared" si="88"/>
        <v>0</v>
      </c>
      <c r="M105" s="38">
        <f t="shared" si="89"/>
        <v>0</v>
      </c>
      <c r="N105" s="38">
        <f t="shared" si="90"/>
        <v>0</v>
      </c>
      <c r="O105" s="38">
        <f t="shared" si="91"/>
        <v>0</v>
      </c>
      <c r="P105" s="38">
        <f t="shared" si="92"/>
        <v>0</v>
      </c>
      <c r="Q105" s="39">
        <v>1</v>
      </c>
      <c r="R105" s="40">
        <f t="shared" si="85"/>
        <v>0</v>
      </c>
      <c r="S105" s="39">
        <v>1</v>
      </c>
      <c r="T105" s="41">
        <f t="shared" si="86"/>
        <v>0</v>
      </c>
      <c r="U105" s="42">
        <f t="shared" si="93"/>
        <v>0</v>
      </c>
      <c r="V105" s="43">
        <f t="shared" si="94"/>
        <v>0</v>
      </c>
      <c r="W105" s="193"/>
      <c r="X105" s="44">
        <f t="shared" si="95"/>
        <v>0</v>
      </c>
      <c r="Y105" s="45">
        <f t="shared" si="96"/>
        <v>0</v>
      </c>
      <c r="Z105" s="46" t="s">
        <v>0</v>
      </c>
      <c r="AA105" s="39">
        <v>1</v>
      </c>
      <c r="AB105" s="47">
        <f t="shared" si="97"/>
        <v>0</v>
      </c>
      <c r="AC105" s="39">
        <v>1</v>
      </c>
      <c r="AD105" s="47">
        <f t="shared" si="98"/>
        <v>0</v>
      </c>
      <c r="AE105" s="39">
        <v>1</v>
      </c>
      <c r="AF105" s="47">
        <f t="shared" si="99"/>
        <v>0</v>
      </c>
      <c r="AG105" s="184"/>
      <c r="AH105" s="192"/>
      <c r="AI105" s="49">
        <f t="shared" si="100"/>
        <v>0</v>
      </c>
      <c r="AJ105" s="50">
        <f t="shared" si="101"/>
        <v>0</v>
      </c>
      <c r="AK105" s="184"/>
      <c r="AL105" s="192"/>
      <c r="AM105" s="49">
        <f t="shared" si="102"/>
        <v>0</v>
      </c>
      <c r="AN105" s="50">
        <f t="shared" si="103"/>
        <v>0</v>
      </c>
      <c r="AO105" s="184"/>
      <c r="AP105" s="49">
        <f t="shared" si="104"/>
        <v>0</v>
      </c>
      <c r="AQ105" s="50">
        <f t="shared" si="105"/>
        <v>0</v>
      </c>
      <c r="AR105" s="184"/>
      <c r="AS105" s="49">
        <f t="shared" si="106"/>
        <v>0</v>
      </c>
      <c r="AT105" s="50">
        <f t="shared" si="107"/>
        <v>0</v>
      </c>
      <c r="AU105" s="62"/>
      <c r="AV105" s="49">
        <f t="shared" si="108"/>
        <v>0</v>
      </c>
      <c r="AW105" s="50">
        <f t="shared" si="109"/>
        <v>0</v>
      </c>
      <c r="AX105" s="184"/>
      <c r="AY105" s="49">
        <f t="shared" si="110"/>
        <v>0</v>
      </c>
      <c r="AZ105" s="50">
        <f t="shared" si="111"/>
        <v>0</v>
      </c>
      <c r="BA105" s="184"/>
      <c r="BB105" s="49">
        <f t="shared" si="112"/>
        <v>0</v>
      </c>
      <c r="BC105" s="50">
        <f t="shared" si="113"/>
        <v>0</v>
      </c>
      <c r="BD105" s="51">
        <f t="shared" si="114"/>
        <v>0</v>
      </c>
    </row>
    <row r="106" spans="1:56" hidden="1">
      <c r="A106" s="32"/>
      <c r="B106" s="61"/>
      <c r="C106" s="33"/>
      <c r="D106" s="34"/>
      <c r="E106" s="35"/>
      <c r="F106" s="36"/>
      <c r="G106" s="72"/>
      <c r="H106" s="71"/>
      <c r="I106" s="73">
        <f>IF(H106=Tablas!$B$5,Tablas!$C$5,VLOOKUP(H106,Tablas!$B$5:$D$40,2,FALSE))</f>
        <v>1</v>
      </c>
      <c r="J106" s="70">
        <f>IF(I106=0,"",VLOOKUP(I106,Tablas!$C$5:$D$40,2,FALSE))</f>
        <v>0</v>
      </c>
      <c r="K106" s="37" t="str">
        <f t="shared" si="87"/>
        <v>0</v>
      </c>
      <c r="L106" s="38">
        <f t="shared" si="88"/>
        <v>0</v>
      </c>
      <c r="M106" s="38">
        <f t="shared" si="89"/>
        <v>0</v>
      </c>
      <c r="N106" s="38">
        <f t="shared" si="90"/>
        <v>0</v>
      </c>
      <c r="O106" s="38">
        <f t="shared" si="91"/>
        <v>0</v>
      </c>
      <c r="P106" s="38">
        <f t="shared" si="92"/>
        <v>0</v>
      </c>
      <c r="Q106" s="39">
        <v>1</v>
      </c>
      <c r="R106" s="40">
        <f t="shared" ref="R106:R107" si="139">(IF($Y106=6,$K106,)+IF($Y106=7,$K106,)+IF($Y106=12,$K106*2,)+IF($Y106=18,$K106*3,)+IF($Y106=28,$K106*4,0)+IF($Y106=21,$K106*3,)+IF($Y106=42,$K106*6,0)+IF($Y106=14,$K106*2,))*Q106</f>
        <v>0</v>
      </c>
      <c r="S106" s="39">
        <v>1</v>
      </c>
      <c r="T106" s="41">
        <f t="shared" ref="T106:T107" si="140">(IF($Y106=7,$K106,)+IF($Y106=21,$K106*3,)+IF($Y106=42,$K106*6,0)+IF($Y106=28,$K106*4,0)+IF($Y106=14,$K106*2,))*S106</f>
        <v>0</v>
      </c>
      <c r="U106" s="42">
        <f t="shared" ref="U106:U107" si="141">SUM(+L106+M106+N106+O106+P106+R106+T106)</f>
        <v>0</v>
      </c>
      <c r="V106" s="43">
        <f t="shared" ref="V106:V107" si="142">+U106*4.345</f>
        <v>0</v>
      </c>
      <c r="W106" s="193"/>
      <c r="X106" s="44">
        <f t="shared" ref="X106:X107" si="143">IF(V106="","",$X$4*V106)</f>
        <v>0</v>
      </c>
      <c r="Y106" s="45">
        <f t="shared" ref="Y106:Y107" si="144">ROUND(J106/4.3452380952381,1)</f>
        <v>0</v>
      </c>
      <c r="Z106" s="46" t="s">
        <v>0</v>
      </c>
      <c r="AA106" s="39">
        <v>1</v>
      </c>
      <c r="AB106" s="47">
        <f t="shared" ref="AB106:AB107" si="145">+IF($Z106="M",$U106,IF($Z106="MT",$U106/2,IF(Z106="MN",$U106/2,IF($Z106="MTN",$U106/3,0))))*AA106</f>
        <v>0</v>
      </c>
      <c r="AC106" s="39">
        <v>1</v>
      </c>
      <c r="AD106" s="47">
        <f t="shared" ref="AD106:AD107" si="146">+IF($Z106="T",$U106,IF($Z106="MT",$U106/2,IF($Z106="TN",$U106/2,IF($Z106="MTN",$U106/3,0))))*AC106</f>
        <v>0</v>
      </c>
      <c r="AE106" s="39">
        <v>1</v>
      </c>
      <c r="AF106" s="47">
        <f t="shared" ref="AF106:AF107" si="147">+IF($Z106="N",$U106,IF($Z106="MN",$U106/2,IF($Z106="TN",$U106/2,IF($Z106="MTN",$U106/3,0))))*AE106</f>
        <v>0</v>
      </c>
      <c r="AG106" s="184"/>
      <c r="AH106" s="192"/>
      <c r="AI106" s="49">
        <f t="shared" ref="AI106:AI107" si="148">IF(AJ$4=0,0,(AG106/AJ$4))</f>
        <v>0</v>
      </c>
      <c r="AJ106" s="50">
        <f t="shared" ref="AJ106:AJ107" si="149">IF(AJ$4=0,0,(AI106*AI$4/12))</f>
        <v>0</v>
      </c>
      <c r="AK106" s="184"/>
      <c r="AL106" s="192"/>
      <c r="AM106" s="49">
        <f t="shared" ref="AM106:AM107" si="150">IF(AN$4=0,0,(AK106/AN$4))</f>
        <v>0</v>
      </c>
      <c r="AN106" s="50">
        <f t="shared" ref="AN106:AN107" si="151">IF(AN$4=0,0,(AM106*AM$4/12))</f>
        <v>0</v>
      </c>
      <c r="AO106" s="184"/>
      <c r="AP106" s="49">
        <f t="shared" ref="AP106:AP107" si="152">IF(AQ$4=0,0,(AO106/AQ$4))</f>
        <v>0</v>
      </c>
      <c r="AQ106" s="50">
        <f t="shared" ref="AQ106:AQ107" si="153">IF(AQ$4=0,0,(AP106*AP$4/12))</f>
        <v>0</v>
      </c>
      <c r="AR106" s="184"/>
      <c r="AS106" s="49">
        <f t="shared" ref="AS106:AS107" si="154">IF(AT$4=0,0,(AR106/AT$4))</f>
        <v>0</v>
      </c>
      <c r="AT106" s="50">
        <f t="shared" ref="AT106:AT107" si="155">IF(AT$4=0,0,(AS106*AS$4/12))</f>
        <v>0</v>
      </c>
      <c r="AU106" s="62"/>
      <c r="AV106" s="49">
        <f t="shared" ref="AV106:AV107" si="156">IF(AW$4=0,0,(AU106/AW$4))</f>
        <v>0</v>
      </c>
      <c r="AW106" s="50">
        <f t="shared" ref="AW106:AW107" si="157">IF(AW$4=0,0,(AV106*AV$4/12))</f>
        <v>0</v>
      </c>
      <c r="AX106" s="184"/>
      <c r="AY106" s="49">
        <f t="shared" ref="AY106:AY107" si="158">IF(AZ$4=0,0,(AX106/AZ$4))</f>
        <v>0</v>
      </c>
      <c r="AZ106" s="50">
        <f t="shared" ref="AZ106:AZ107" si="159">IF(AZ$4=0,0,(AY106*AY$4/12))</f>
        <v>0</v>
      </c>
      <c r="BA106" s="184"/>
      <c r="BB106" s="49">
        <f t="shared" ref="BB106:BB107" si="160">IF(BC$4=0,0,(BA106/BC$4))</f>
        <v>0</v>
      </c>
      <c r="BC106" s="50">
        <f t="shared" ref="BC106:BC107" si="161">IF(BC$4=0,0,(BB106*BB$4/12))</f>
        <v>0</v>
      </c>
      <c r="BD106" s="51">
        <f t="shared" ref="BD106:BD107" si="162">+AJ106+AN106+AQ106+AT106+AW106+AZ106+BC106</f>
        <v>0</v>
      </c>
    </row>
    <row r="107" spans="1:56" hidden="1">
      <c r="A107" s="32"/>
      <c r="B107" s="61"/>
      <c r="C107" s="33"/>
      <c r="D107" s="34"/>
      <c r="E107" s="35"/>
      <c r="F107" s="36"/>
      <c r="G107" s="185"/>
      <c r="H107" s="71"/>
      <c r="I107" s="73">
        <f>IF(H107=Tablas!$B$5,Tablas!$C$5,VLOOKUP(H107,Tablas!$B$5:$D$40,2,FALSE))</f>
        <v>1</v>
      </c>
      <c r="J107" s="70">
        <f>IF(I107=0,"",VLOOKUP(I107,Tablas!$C$5:$D$40,2,FALSE))</f>
        <v>0</v>
      </c>
      <c r="K107" s="37" t="str">
        <f t="shared" si="87"/>
        <v>0</v>
      </c>
      <c r="L107" s="38">
        <f t="shared" si="88"/>
        <v>0</v>
      </c>
      <c r="M107" s="38">
        <f t="shared" si="89"/>
        <v>0</v>
      </c>
      <c r="N107" s="38">
        <f t="shared" si="90"/>
        <v>0</v>
      </c>
      <c r="O107" s="38">
        <f t="shared" si="91"/>
        <v>0</v>
      </c>
      <c r="P107" s="38">
        <f t="shared" si="92"/>
        <v>0</v>
      </c>
      <c r="Q107" s="39">
        <v>1</v>
      </c>
      <c r="R107" s="40">
        <f t="shared" si="139"/>
        <v>0</v>
      </c>
      <c r="S107" s="39">
        <v>1</v>
      </c>
      <c r="T107" s="41">
        <f t="shared" si="140"/>
        <v>0</v>
      </c>
      <c r="U107" s="42">
        <f t="shared" si="141"/>
        <v>0</v>
      </c>
      <c r="V107" s="43">
        <f t="shared" si="142"/>
        <v>0</v>
      </c>
      <c r="W107" s="193"/>
      <c r="X107" s="44">
        <f t="shared" si="143"/>
        <v>0</v>
      </c>
      <c r="Y107" s="45">
        <f t="shared" si="144"/>
        <v>0</v>
      </c>
      <c r="Z107" s="46" t="s">
        <v>0</v>
      </c>
      <c r="AA107" s="39">
        <v>1</v>
      </c>
      <c r="AB107" s="47">
        <f t="shared" si="145"/>
        <v>0</v>
      </c>
      <c r="AC107" s="39">
        <v>1</v>
      </c>
      <c r="AD107" s="47">
        <f t="shared" si="146"/>
        <v>0</v>
      </c>
      <c r="AE107" s="39">
        <v>1</v>
      </c>
      <c r="AF107" s="47">
        <f t="shared" si="147"/>
        <v>0</v>
      </c>
      <c r="AG107" s="184"/>
      <c r="AH107" s="192"/>
      <c r="AI107" s="49">
        <f t="shared" si="148"/>
        <v>0</v>
      </c>
      <c r="AJ107" s="50">
        <f t="shared" si="149"/>
        <v>0</v>
      </c>
      <c r="AK107" s="184"/>
      <c r="AL107" s="192"/>
      <c r="AM107" s="49">
        <f t="shared" si="150"/>
        <v>0</v>
      </c>
      <c r="AN107" s="50">
        <f t="shared" si="151"/>
        <v>0</v>
      </c>
      <c r="AO107" s="184"/>
      <c r="AP107" s="49">
        <f t="shared" si="152"/>
        <v>0</v>
      </c>
      <c r="AQ107" s="50">
        <f t="shared" si="153"/>
        <v>0</v>
      </c>
      <c r="AR107" s="184"/>
      <c r="AS107" s="49">
        <f t="shared" si="154"/>
        <v>0</v>
      </c>
      <c r="AT107" s="50">
        <f t="shared" si="155"/>
        <v>0</v>
      </c>
      <c r="AU107" s="62"/>
      <c r="AV107" s="49">
        <f t="shared" si="156"/>
        <v>0</v>
      </c>
      <c r="AW107" s="50">
        <f t="shared" si="157"/>
        <v>0</v>
      </c>
      <c r="AX107" s="184"/>
      <c r="AY107" s="49">
        <f t="shared" si="158"/>
        <v>0</v>
      </c>
      <c r="AZ107" s="50">
        <f t="shared" si="159"/>
        <v>0</v>
      </c>
      <c r="BA107" s="184"/>
      <c r="BB107" s="49">
        <f t="shared" si="160"/>
        <v>0</v>
      </c>
      <c r="BC107" s="50">
        <f t="shared" si="161"/>
        <v>0</v>
      </c>
      <c r="BD107" s="51">
        <f t="shared" si="162"/>
        <v>0</v>
      </c>
    </row>
    <row r="108" spans="1:56" ht="15.75" thickBot="1">
      <c r="A108" s="3"/>
      <c r="B108" s="6"/>
      <c r="C108" s="6"/>
      <c r="D108" s="6"/>
      <c r="E108" s="6"/>
      <c r="F108" s="247">
        <f>SUM(F8:F107)</f>
        <v>1405</v>
      </c>
      <c r="K108" s="52">
        <f t="shared" ref="K108:P108" si="163">SUM(K8:K107)</f>
        <v>0</v>
      </c>
      <c r="L108" s="52">
        <f t="shared" si="163"/>
        <v>0</v>
      </c>
      <c r="M108" s="52">
        <f t="shared" si="163"/>
        <v>0</v>
      </c>
      <c r="N108" s="52">
        <f t="shared" si="163"/>
        <v>0</v>
      </c>
      <c r="O108" s="52">
        <f t="shared" si="163"/>
        <v>0</v>
      </c>
      <c r="P108" s="52">
        <f t="shared" si="163"/>
        <v>0</v>
      </c>
      <c r="Q108" s="52"/>
      <c r="R108" s="52">
        <f>SUM(R8:R107)</f>
        <v>0</v>
      </c>
      <c r="S108" s="52"/>
      <c r="T108" s="52">
        <f>SUM(T8:T107)</f>
        <v>0</v>
      </c>
      <c r="U108" s="52">
        <f>SUM(U8:U107)</f>
        <v>0</v>
      </c>
      <c r="V108" s="52">
        <f>SUM(V8:V107)</f>
        <v>0</v>
      </c>
      <c r="W108" s="52"/>
      <c r="X108" s="52">
        <f>SUM(X8:X107)</f>
        <v>0</v>
      </c>
      <c r="Y108" s="53"/>
      <c r="Z108" s="53"/>
      <c r="AA108" s="53"/>
      <c r="AB108" s="52">
        <f>SUM(AB8:AB107)</f>
        <v>0</v>
      </c>
      <c r="AC108" s="52"/>
      <c r="AD108" s="52">
        <f>SUM(AD8:AD107)</f>
        <v>0</v>
      </c>
      <c r="AE108" s="52"/>
      <c r="AF108" s="52">
        <f>SUM(AF8:AF107)</f>
        <v>0</v>
      </c>
      <c r="AG108" s="54">
        <f>SUM(AG8:AG107)</f>
        <v>20</v>
      </c>
      <c r="AH108" s="54"/>
      <c r="AI108" s="54"/>
      <c r="AJ108" s="55">
        <f>SUM(AJ8:AJ107)</f>
        <v>0</v>
      </c>
      <c r="AK108" s="54">
        <f>SUM(AK8:AK107)</f>
        <v>0</v>
      </c>
      <c r="AL108" s="54"/>
      <c r="AM108" s="54"/>
      <c r="AN108" s="55">
        <f>SUM(AN8:AN107)</f>
        <v>0</v>
      </c>
      <c r="AO108" s="54">
        <f>SUM(AO8:AO107)</f>
        <v>372</v>
      </c>
      <c r="AP108" s="54"/>
      <c r="AQ108" s="55">
        <f>SUM(AQ8:AQ107)</f>
        <v>0</v>
      </c>
      <c r="AR108" s="54">
        <f>SUM(AR8:AR107)</f>
        <v>0</v>
      </c>
      <c r="AS108" s="54"/>
      <c r="AT108" s="55">
        <f>SUM(AT8:AT107)</f>
        <v>0</v>
      </c>
      <c r="AU108" s="54">
        <f>SUM(AU8:AU107)</f>
        <v>0</v>
      </c>
      <c r="AV108" s="54"/>
      <c r="AW108" s="55">
        <f>SUM(AW8:AW107)</f>
        <v>0</v>
      </c>
      <c r="AX108" s="54">
        <f>SUM(AX8:AX107)</f>
        <v>372</v>
      </c>
      <c r="AY108" s="54"/>
      <c r="AZ108" s="55">
        <f>SUM(AZ8:AZ107)</f>
        <v>0</v>
      </c>
      <c r="BA108" s="54">
        <f>SUM(BA8:BA107)</f>
        <v>0</v>
      </c>
      <c r="BB108" s="54"/>
      <c r="BC108" s="55">
        <f>SUM(BC8:BC107)</f>
        <v>0</v>
      </c>
      <c r="BD108" s="52">
        <f>SUM(BD8:BD107)</f>
        <v>0</v>
      </c>
    </row>
    <row r="109" spans="1:56" ht="15.75" hidden="1" thickBot="1">
      <c r="AB109" s="325">
        <f>SUM(AB108:AF108)</f>
        <v>0</v>
      </c>
      <c r="AC109" s="326"/>
      <c r="AD109" s="326"/>
      <c r="AE109" s="326"/>
      <c r="AF109" s="327"/>
      <c r="AG109" s="319">
        <f>+AJ108/4.345</f>
        <v>0</v>
      </c>
      <c r="AH109" s="319"/>
      <c r="AI109" s="319"/>
      <c r="AJ109" s="319"/>
      <c r="AK109" s="319">
        <f>+AN108/4.345</f>
        <v>0</v>
      </c>
      <c r="AL109" s="319"/>
      <c r="AM109" s="319"/>
      <c r="AN109" s="319"/>
      <c r="AO109" s="319">
        <f>+AQ108/4.345</f>
        <v>0</v>
      </c>
      <c r="AP109" s="319"/>
      <c r="AQ109" s="319"/>
      <c r="AR109" s="319">
        <f>+AT108/4.345</f>
        <v>0</v>
      </c>
      <c r="AS109" s="319"/>
      <c r="AT109" s="319"/>
      <c r="AU109" s="319">
        <f>+AW108/4.345</f>
        <v>0</v>
      </c>
      <c r="AV109" s="319"/>
      <c r="AW109" s="319"/>
      <c r="AX109" s="319">
        <f>+AZ108/4.345</f>
        <v>0</v>
      </c>
      <c r="AY109" s="319"/>
      <c r="AZ109" s="319"/>
      <c r="BA109" s="319">
        <f>+BC108/4.345</f>
        <v>0</v>
      </c>
      <c r="BB109" s="319"/>
      <c r="BC109" s="319"/>
      <c r="BD109" s="320" t="s">
        <v>4</v>
      </c>
    </row>
    <row r="110" spans="1:56" ht="16.5" thickTop="1" thickBot="1">
      <c r="AG110" s="322" t="s">
        <v>3</v>
      </c>
      <c r="AH110" s="322"/>
      <c r="AI110" s="322"/>
      <c r="AJ110" s="322"/>
      <c r="AK110" s="322"/>
      <c r="AL110" s="322"/>
      <c r="AM110" s="322"/>
      <c r="AN110" s="322"/>
      <c r="AO110" s="322"/>
      <c r="AP110" s="322"/>
      <c r="AQ110" s="322"/>
      <c r="AR110" s="322"/>
      <c r="AS110" s="322"/>
      <c r="AT110" s="322"/>
      <c r="AU110" s="322"/>
      <c r="AV110" s="322"/>
      <c r="AW110" s="322"/>
      <c r="AX110" s="322"/>
      <c r="AY110" s="322"/>
      <c r="AZ110" s="322"/>
      <c r="BA110" s="322"/>
      <c r="BB110" s="322"/>
      <c r="BC110" s="323"/>
      <c r="BD110" s="321"/>
    </row>
    <row r="112" spans="1:56">
      <c r="G112" s="56"/>
      <c r="H112" s="56"/>
      <c r="I112" s="56"/>
      <c r="J112" s="56"/>
    </row>
    <row r="113" s="2" customFormat="1"/>
  </sheetData>
  <sheetProtection algorithmName="SHA-512" hashValue="+w9f8ySveSzH6hRxjQHkRv+0WJT1L0mNfDdG+XdM1z6BC569noFFoLq3PjuTpo40edJ8AtBkDmsJZwPnlz4ntA==" saltValue="DuWafDfxizp/ZA+TpDPpCw==" spinCount="100000" sheet="1" selectLockedCells="1" autoFilter="0"/>
  <autoFilter ref="B7:BD109" xr:uid="{00000000-0009-0000-0000-000003000000}">
    <filterColumn colId="4">
      <customFilters>
        <customFilter operator="notEqual" val=" "/>
      </customFilters>
    </filterColumn>
  </autoFilter>
  <mergeCells count="48">
    <mergeCell ref="BD109:BD110"/>
    <mergeCell ref="AG110:BC110"/>
    <mergeCell ref="P1:AB1"/>
    <mergeCell ref="AB109:AF109"/>
    <mergeCell ref="AG109:AJ109"/>
    <mergeCell ref="AK109:AN109"/>
    <mergeCell ref="AO109:AQ109"/>
    <mergeCell ref="AR109:AT109"/>
    <mergeCell ref="AU109:AW109"/>
    <mergeCell ref="AR3:AT3"/>
    <mergeCell ref="BD4:BD5"/>
    <mergeCell ref="Y5:AF5"/>
    <mergeCell ref="AA6:AB6"/>
    <mergeCell ref="AV4:AV5"/>
    <mergeCell ref="AW4:AW5"/>
    <mergeCell ref="AU4:AU5"/>
    <mergeCell ref="AX109:AZ109"/>
    <mergeCell ref="BA109:BC109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phoneticPr fontId="82" type="noConversion"/>
  <hyperlinks>
    <hyperlink ref="B1:C1" location="Inici!A1" display="Inici" xr:uid="{00000000-0004-0000-03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A8D649-7679-4659-90C1-988F8963BF57}">
          <x14:formula1>
            <xm:f>Tablas!$B$5:$B$40</xm:f>
          </x14:formula1>
          <xm:sqref>H8:H107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3" filterMode="1">
    <pageSetUpPr fitToPage="1"/>
  </sheetPr>
  <dimension ref="A1:BD93"/>
  <sheetViews>
    <sheetView workbookViewId="0">
      <pane xSplit="6" ySplit="7" topLeftCell="G8" activePane="bottomRight" state="frozen"/>
      <selection activeCell="H130" sqref="H130"/>
      <selection pane="topRight" activeCell="H130" sqref="H130"/>
      <selection pane="bottomLeft" activeCell="H130" sqref="H130"/>
      <selection pane="bottomRight" activeCell="G17" sqref="G8:G17"/>
    </sheetView>
  </sheetViews>
  <sheetFormatPr baseColWidth="10" defaultColWidth="11.42578125" defaultRowHeight="15"/>
  <cols>
    <col min="1" max="1" width="2.85546875" style="2" customWidth="1"/>
    <col min="2" max="2" width="23.85546875" style="2" customWidth="1"/>
    <col min="3" max="3" width="11.5703125" style="2" bestFit="1" customWidth="1"/>
    <col min="4" max="4" width="23.7109375" style="2" bestFit="1" customWidth="1"/>
    <col min="5" max="5" width="9.5703125" style="2" customWidth="1"/>
    <col min="6" max="6" width="10.42578125" style="2" bestFit="1" customWidth="1"/>
    <col min="7" max="7" width="8.28515625" style="2" bestFit="1" customWidth="1"/>
    <col min="8" max="8" width="16.42578125" style="2" customWidth="1"/>
    <col min="9" max="9" width="8.7109375" style="2" hidden="1" customWidth="1"/>
    <col min="10" max="10" width="4.7109375" style="2" hidden="1" customWidth="1"/>
    <col min="11" max="11" width="6.5703125" style="2" bestFit="1" customWidth="1"/>
    <col min="12" max="12" width="6.28515625" style="2" bestFit="1" customWidth="1"/>
    <col min="13" max="16" width="8.42578125" style="2" customWidth="1"/>
    <col min="17" max="17" width="6.140625" style="2" bestFit="1" customWidth="1"/>
    <col min="18" max="18" width="8.42578125" style="2" customWidth="1"/>
    <col min="19" max="19" width="6.140625" style="2" bestFit="1" customWidth="1"/>
    <col min="20" max="20" width="9.1406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7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8.42578125" style="2" bestFit="1" customWidth="1"/>
    <col min="42" max="42" width="6" style="2" bestFit="1" customWidth="1"/>
    <col min="43" max="43" width="9.5703125" style="2" bestFit="1" customWidth="1"/>
    <col min="44" max="44" width="7.140625" style="2" bestFit="1" customWidth="1"/>
    <col min="45" max="45" width="6.140625" style="2" bestFit="1" customWidth="1"/>
    <col min="46" max="46" width="9.5703125" style="2" bestFit="1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Estudio'!D6</f>
        <v>Polilleuger Ciutat de Reus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08" t="str">
        <f>'1'!AK3</f>
        <v>Vidres perimetre</v>
      </c>
      <c r="AL3" s="308"/>
      <c r="AM3" s="308"/>
      <c r="AN3" s="30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'1'!BA3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+L89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Estudio'!H6</f>
        <v>10.5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'1'!AM4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BD89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1" t="s">
        <v>52</v>
      </c>
      <c r="X6" s="140" t="s">
        <v>34</v>
      </c>
      <c r="Y6" s="140" t="s">
        <v>10</v>
      </c>
      <c r="Z6" s="140" t="s">
        <v>35</v>
      </c>
      <c r="AA6" s="348" t="s">
        <v>36</v>
      </c>
      <c r="AB6" s="349"/>
      <c r="AC6" s="345" t="s">
        <v>39</v>
      </c>
      <c r="AD6" s="346"/>
      <c r="AE6" s="345" t="s">
        <v>40</v>
      </c>
      <c r="AF6" s="347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89" t="s">
        <v>174</v>
      </c>
      <c r="C8" s="286" t="s">
        <v>305</v>
      </c>
      <c r="D8" s="34" t="s">
        <v>306</v>
      </c>
      <c r="E8" s="288" t="s">
        <v>126</v>
      </c>
      <c r="F8" s="36">
        <v>14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" si="1">IF(G8=0,"0",F8/G8)</f>
        <v>0</v>
      </c>
      <c r="L8" s="38">
        <f t="shared" ref="L8:L39" si="2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M8" s="38">
        <f t="shared" ref="M8:M39" si="3"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N8" s="38">
        <f t="shared" ref="N8:N39" si="4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O8" s="38">
        <f t="shared" ref="O8:O39" si="5">IF($Y8=2,$K8,0)+IF($Y8=4,$K8,0)+IF($Y8=5,$K8,0)+IF($Y8=6,$K8,0)+IF($Y8=7,$K8,0)+IF($Y8=10,$K8*2,0)+IF($Y8=12,$K8*2,0)+IF($Y8=14,$K8*2,0)+IF($Y8=15,$K8*3,0)+IF($Y8=21,$K8*3,0)+IF($Y8&lt;=1,$K8*$J8/21.75,0)+IF($Y8=42,$K8*6,0)+IF($Y8=28,$K8*4,0)+IF($Y8=18,$K8*3,0)</f>
        <v>0</v>
      </c>
      <c r="P8" s="38">
        <f t="shared" ref="P8:P39" si="6">IF($Y8=3,$K8,0)+IF($Y8=4,$K8,0)+IF($Y8=5,$K8,0)+IF($Y8=6,$K8,0)+IF($Y8=7,$K8,0)+IF($Y8=10,$K8*2,0)+IF($Y8=12,$K8*2,0)+IF($Y8=14,$K8*2,0)+IF($Y8=21,$K8*3,0)+IF($Y8&lt;=1,$K8*$J8/21.75,0)+IF($Y8=15,$K8*3,0)+IF($Y8=42,$K8*6,0)+IF($Y8=28,$K8*4,0)+IF($Y8=18,$K8*3,0)</f>
        <v>0</v>
      </c>
      <c r="Q8" s="39">
        <v>1</v>
      </c>
      <c r="R8" s="40">
        <f t="shared" ref="R8:R39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39" si="8">(IF($Y8=7,$K8,)+IF($Y8=21,$K8*3,)+IF($Y8=42,$K8*6,0)+IF($Y8=28,$K8*4,0)+IF($Y8=14,$K8*2,))*S8</f>
        <v>0</v>
      </c>
      <c r="U8" s="42">
        <f t="shared" ref="U8:U40" si="9">SUM(+L8+M8+N8+O8+P8+R8+T8)</f>
        <v>0</v>
      </c>
      <c r="V8" s="43">
        <f t="shared" ref="V8:V40" si="10">+U8*4.345</f>
        <v>0</v>
      </c>
      <c r="W8" s="190">
        <f t="shared" ref="W8:W39" si="11">$X$4</f>
        <v>10.5</v>
      </c>
      <c r="X8" s="44">
        <f>IF(V8="","",W8*V8)</f>
        <v>0</v>
      </c>
      <c r="Y8" s="45">
        <f t="shared" ref="Y8:Y39" si="12">ROUND(J8/4.3452380952381,1)</f>
        <v>7</v>
      </c>
      <c r="Z8" s="46" t="s">
        <v>0</v>
      </c>
      <c r="AA8" s="39">
        <v>1</v>
      </c>
      <c r="AB8" s="47">
        <f t="shared" ref="AB8:AB39" si="13">+IF($Z8="M",$U8,IF($Z8="MT",$U8/2,IF(Z8="MN",$U8/2,IF($Z8="MTN",$U8/3,0))))*AA8</f>
        <v>0</v>
      </c>
      <c r="AC8" s="39">
        <v>1</v>
      </c>
      <c r="AD8" s="47">
        <f t="shared" ref="AD8:AD39" si="14">+IF($Z8="T",$U8,IF($Z8="MT",$U8/2,IF($Z8="TN",$U8/2,IF($Z8="MTN",$U8/3,0))))*AC8</f>
        <v>0</v>
      </c>
      <c r="AE8" s="39">
        <v>1</v>
      </c>
      <c r="AF8" s="47">
        <f t="shared" ref="AF8:AF39" si="15">+IF($Z8="N",$U8,IF($Z8="MN",$U8/2,IF($Z8="TN",$U8/2,IF($Z8="MTN",$U8/3,0))))*AE8</f>
        <v>0</v>
      </c>
      <c r="AG8" s="184"/>
      <c r="AH8" s="191">
        <f t="shared" ref="AH8:AH39" si="16">+$AI$4</f>
        <v>12</v>
      </c>
      <c r="AI8" s="49">
        <f t="shared" ref="AI8:AI40" si="17">IF(AJ$4=0,0,(AG8/AJ$4))</f>
        <v>0</v>
      </c>
      <c r="AJ8" s="50">
        <f t="shared" ref="AJ8:AJ40" si="18">IF(AJ$4=0,0,(AI8*AI$4/12))</f>
        <v>0</v>
      </c>
      <c r="AK8" s="184"/>
      <c r="AL8" s="191">
        <f t="shared" ref="AL8:AL39" si="19">+$AM$4</f>
        <v>4</v>
      </c>
      <c r="AM8" s="49">
        <f t="shared" ref="AM8:AM40" si="20">IF(AN$4=0,0,(AK8/AN$4))</f>
        <v>0</v>
      </c>
      <c r="AN8" s="50">
        <f t="shared" ref="AN8:AN40" si="21">IF(AN$4=0,0,(AM8*AM$4/12))</f>
        <v>0</v>
      </c>
      <c r="AO8" s="62">
        <v>14</v>
      </c>
      <c r="AP8" s="49">
        <f t="shared" ref="AP8:AP40" si="22">IF(AQ$4=0,0,(AO8/AQ$4))</f>
        <v>0</v>
      </c>
      <c r="AQ8" s="50">
        <f t="shared" ref="AQ8:AQ40" si="23">IF(AQ$4=0,0,(AP8*AP$4/12))</f>
        <v>0</v>
      </c>
      <c r="AR8" s="184"/>
      <c r="AS8" s="49">
        <f t="shared" ref="AS8:AS40" si="24">IF(AT$4=0,0,(AR8/AT$4))</f>
        <v>0</v>
      </c>
      <c r="AT8" s="50">
        <f t="shared" ref="AT8:AT40" si="25">IF(AT$4=0,0,(AS8*AS$4/12))</f>
        <v>0</v>
      </c>
      <c r="AU8" s="62"/>
      <c r="AV8" s="49">
        <f t="shared" ref="AV8:AV40" si="26">IF(AW$4=0,0,(AU8/AW$4))</f>
        <v>0</v>
      </c>
      <c r="AW8" s="50">
        <f t="shared" ref="AW8:AW40" si="27">IF(AW$4=0,0,(AV8*AV$4/12))</f>
        <v>0</v>
      </c>
      <c r="AX8" s="184">
        <v>14</v>
      </c>
      <c r="AY8" s="49">
        <f t="shared" ref="AY8:AY40" si="28">IF(AZ$4=0,0,(AX8/AZ$4))</f>
        <v>0</v>
      </c>
      <c r="AZ8" s="50">
        <f t="shared" ref="AZ8:AZ40" si="29">IF(AZ$4=0,0,(AY8*AY$4/12))</f>
        <v>0</v>
      </c>
      <c r="BA8" s="184"/>
      <c r="BB8" s="49">
        <f t="shared" ref="BB8:BB40" si="30">IF(BC$4=0,0,(BA8/BC$4))</f>
        <v>0</v>
      </c>
      <c r="BC8" s="50">
        <f t="shared" ref="BC8:BC40" si="31">IF(BC$4=0,0,(BB8*BB$4/12))</f>
        <v>0</v>
      </c>
      <c r="BD8" s="51">
        <f t="shared" ref="BD8:BD40" si="32">+AJ8+AN8+AQ8+AT8+AW8+AZ8+BC8</f>
        <v>0</v>
      </c>
    </row>
    <row r="9" spans="1:56">
      <c r="A9" s="32"/>
      <c r="B9" s="289" t="s">
        <v>174</v>
      </c>
      <c r="C9" s="286" t="s">
        <v>305</v>
      </c>
      <c r="D9" s="34" t="s">
        <v>307</v>
      </c>
      <c r="E9" s="288" t="s">
        <v>126</v>
      </c>
      <c r="F9" s="36">
        <v>6</v>
      </c>
      <c r="G9" s="72"/>
      <c r="H9" s="71" t="s">
        <v>101</v>
      </c>
      <c r="I9" s="73">
        <f>IF(H9=Tablas!$B$5,Tablas!$C$5,VLOOKUP(H9,Tablas!$B$5:$D$40,2,FALSE))</f>
        <v>7</v>
      </c>
      <c r="J9" s="70">
        <f>IF(I9=0,"",VLOOKUP(I9,Tablas!$C$5:$D$40,2,FALSE))</f>
        <v>30.416666666666668</v>
      </c>
      <c r="K9" s="37" t="str">
        <f t="shared" ref="K9:K17" si="33">IF(G9=0,"0",F9/G9)</f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10.5</v>
      </c>
      <c r="X9" s="44">
        <f t="shared" ref="X9:X38" si="34">IF(V9="","",W9*V9)</f>
        <v>0</v>
      </c>
      <c r="Y9" s="45">
        <f t="shared" si="12"/>
        <v>7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/>
      <c r="AL9" s="191">
        <f t="shared" si="19"/>
        <v>4</v>
      </c>
      <c r="AM9" s="49">
        <f t="shared" si="20"/>
        <v>0</v>
      </c>
      <c r="AN9" s="50">
        <f t="shared" si="21"/>
        <v>0</v>
      </c>
      <c r="AO9" s="62">
        <v>6</v>
      </c>
      <c r="AP9" s="49">
        <f t="shared" si="22"/>
        <v>0</v>
      </c>
      <c r="AQ9" s="50">
        <f t="shared" si="23"/>
        <v>0</v>
      </c>
      <c r="AR9" s="184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184">
        <v>6</v>
      </c>
      <c r="AY9" s="49">
        <f t="shared" si="28"/>
        <v>0</v>
      </c>
      <c r="AZ9" s="50">
        <f t="shared" si="29"/>
        <v>0</v>
      </c>
      <c r="BA9" s="184"/>
      <c r="BB9" s="49">
        <f t="shared" si="30"/>
        <v>0</v>
      </c>
      <c r="BC9" s="50">
        <f t="shared" si="31"/>
        <v>0</v>
      </c>
      <c r="BD9" s="51">
        <f t="shared" si="32"/>
        <v>0</v>
      </c>
    </row>
    <row r="10" spans="1:56">
      <c r="A10" s="32"/>
      <c r="B10" s="289" t="s">
        <v>174</v>
      </c>
      <c r="C10" s="286" t="s">
        <v>305</v>
      </c>
      <c r="D10" s="34" t="s">
        <v>308</v>
      </c>
      <c r="E10" s="288" t="s">
        <v>126</v>
      </c>
      <c r="F10" s="36">
        <v>13</v>
      </c>
      <c r="G10" s="72"/>
      <c r="H10" s="71" t="s">
        <v>101</v>
      </c>
      <c r="I10" s="73">
        <f>IF(H10=Tablas!$B$5,Tablas!$C$5,VLOOKUP(H10,Tablas!$B$5:$D$40,2,FALSE))</f>
        <v>7</v>
      </c>
      <c r="J10" s="70">
        <f>IF(I10=0,"",VLOOKUP(I10,Tablas!$C$5:$D$40,2,FALSE))</f>
        <v>30.416666666666668</v>
      </c>
      <c r="K10" s="37" t="str">
        <f t="shared" si="33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10.5</v>
      </c>
      <c r="X10" s="44">
        <f t="shared" si="34"/>
        <v>0</v>
      </c>
      <c r="Y10" s="45">
        <f t="shared" si="12"/>
        <v>7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20"/>
        <v>0</v>
      </c>
      <c r="AN10" s="50">
        <f t="shared" si="21"/>
        <v>0</v>
      </c>
      <c r="AO10" s="62">
        <v>13</v>
      </c>
      <c r="AP10" s="49">
        <f t="shared" si="22"/>
        <v>0</v>
      </c>
      <c r="AQ10" s="50">
        <f t="shared" si="23"/>
        <v>0</v>
      </c>
      <c r="AR10" s="184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184">
        <v>13</v>
      </c>
      <c r="AY10" s="49">
        <f t="shared" si="28"/>
        <v>0</v>
      </c>
      <c r="AZ10" s="50">
        <f t="shared" si="29"/>
        <v>0</v>
      </c>
      <c r="BA10" s="184"/>
      <c r="BB10" s="49">
        <f t="shared" si="30"/>
        <v>0</v>
      </c>
      <c r="BC10" s="50">
        <f t="shared" si="31"/>
        <v>0</v>
      </c>
      <c r="BD10" s="51">
        <f t="shared" si="32"/>
        <v>0</v>
      </c>
    </row>
    <row r="11" spans="1:56">
      <c r="A11" s="32"/>
      <c r="B11" s="289" t="s">
        <v>174</v>
      </c>
      <c r="C11" s="286" t="s">
        <v>305</v>
      </c>
      <c r="D11" s="34" t="s">
        <v>163</v>
      </c>
      <c r="E11" s="288" t="s">
        <v>126</v>
      </c>
      <c r="F11" s="36">
        <v>33.5</v>
      </c>
      <c r="G11" s="72"/>
      <c r="H11" s="71" t="s">
        <v>101</v>
      </c>
      <c r="I11" s="73">
        <f>IF(H11=Tablas!$B$5,Tablas!$C$5,VLOOKUP(H11,Tablas!$B$5:$D$40,2,FALSE))</f>
        <v>7</v>
      </c>
      <c r="J11" s="70">
        <f>IF(I11=0,"",VLOOKUP(I11,Tablas!$C$5:$D$40,2,FALSE))</f>
        <v>30.416666666666668</v>
      </c>
      <c r="K11" s="37" t="str">
        <f t="shared" si="33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10.5</v>
      </c>
      <c r="X11" s="44">
        <f t="shared" si="34"/>
        <v>0</v>
      </c>
      <c r="Y11" s="45">
        <f t="shared" si="12"/>
        <v>7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20"/>
        <v>0</v>
      </c>
      <c r="AN11" s="50">
        <f t="shared" si="21"/>
        <v>0</v>
      </c>
      <c r="AO11" s="62">
        <v>33.5</v>
      </c>
      <c r="AP11" s="49">
        <f t="shared" si="22"/>
        <v>0</v>
      </c>
      <c r="AQ11" s="50">
        <f t="shared" si="23"/>
        <v>0</v>
      </c>
      <c r="AR11" s="184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184">
        <v>33.5</v>
      </c>
      <c r="AY11" s="49">
        <f t="shared" si="28"/>
        <v>0</v>
      </c>
      <c r="AZ11" s="50">
        <f t="shared" si="29"/>
        <v>0</v>
      </c>
      <c r="BA11" s="184"/>
      <c r="BB11" s="49">
        <f t="shared" si="30"/>
        <v>0</v>
      </c>
      <c r="BC11" s="50">
        <f t="shared" si="31"/>
        <v>0</v>
      </c>
      <c r="BD11" s="51">
        <f t="shared" si="32"/>
        <v>0</v>
      </c>
    </row>
    <row r="12" spans="1:56">
      <c r="A12" s="32"/>
      <c r="B12" s="289" t="s">
        <v>174</v>
      </c>
      <c r="C12" s="286" t="s">
        <v>305</v>
      </c>
      <c r="D12" s="34" t="s">
        <v>164</v>
      </c>
      <c r="E12" s="288" t="s">
        <v>126</v>
      </c>
      <c r="F12" s="36">
        <v>33.5</v>
      </c>
      <c r="G12" s="72"/>
      <c r="H12" s="71" t="s">
        <v>101</v>
      </c>
      <c r="I12" s="73">
        <f>IF(H12=Tablas!$B$5,Tablas!$C$5,VLOOKUP(H12,Tablas!$B$5:$D$40,2,FALSE))</f>
        <v>7</v>
      </c>
      <c r="J12" s="70">
        <f>IF(I12=0,"",VLOOKUP(I12,Tablas!$C$5:$D$40,2,FALSE))</f>
        <v>30.416666666666668</v>
      </c>
      <c r="K12" s="37" t="str">
        <f t="shared" si="33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10.5</v>
      </c>
      <c r="X12" s="44">
        <f t="shared" si="34"/>
        <v>0</v>
      </c>
      <c r="Y12" s="45">
        <f t="shared" si="12"/>
        <v>7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20"/>
        <v>0</v>
      </c>
      <c r="AN12" s="50">
        <f t="shared" si="21"/>
        <v>0</v>
      </c>
      <c r="AO12" s="62">
        <v>33.5</v>
      </c>
      <c r="AP12" s="49">
        <f t="shared" si="22"/>
        <v>0</v>
      </c>
      <c r="AQ12" s="50">
        <f t="shared" si="23"/>
        <v>0</v>
      </c>
      <c r="AR12" s="184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184">
        <v>33.5</v>
      </c>
      <c r="AY12" s="49">
        <f t="shared" si="28"/>
        <v>0</v>
      </c>
      <c r="AZ12" s="50">
        <f t="shared" si="29"/>
        <v>0</v>
      </c>
      <c r="BA12" s="184"/>
      <c r="BB12" s="49">
        <f t="shared" si="30"/>
        <v>0</v>
      </c>
      <c r="BC12" s="50">
        <f t="shared" si="31"/>
        <v>0</v>
      </c>
      <c r="BD12" s="51">
        <f t="shared" si="32"/>
        <v>0</v>
      </c>
    </row>
    <row r="13" spans="1:56">
      <c r="A13" s="32"/>
      <c r="B13" s="289" t="s">
        <v>174</v>
      </c>
      <c r="C13" s="286" t="s">
        <v>305</v>
      </c>
      <c r="D13" s="34" t="s">
        <v>158</v>
      </c>
      <c r="E13" s="288" t="s">
        <v>399</v>
      </c>
      <c r="F13" s="36">
        <v>968</v>
      </c>
      <c r="G13" s="72"/>
      <c r="H13" s="71" t="s">
        <v>114</v>
      </c>
      <c r="I13" s="73">
        <f>IF(H13=Tablas!$B$5,Tablas!$C$5,VLOOKUP(H13,Tablas!$B$5:$D$40,2,FALSE))</f>
        <v>21</v>
      </c>
      <c r="J13" s="70">
        <f>IF(I13=0,"",VLOOKUP(I13,Tablas!$C$5:$D$40,2,FALSE))</f>
        <v>13.035714285714288</v>
      </c>
      <c r="K13" s="37" t="str">
        <f t="shared" si="33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10.5</v>
      </c>
      <c r="X13" s="44">
        <f t="shared" si="34"/>
        <v>0</v>
      </c>
      <c r="Y13" s="45">
        <f t="shared" si="12"/>
        <v>3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>
        <v>20</v>
      </c>
      <c r="AL13" s="191">
        <f t="shared" si="19"/>
        <v>4</v>
      </c>
      <c r="AM13" s="49">
        <f t="shared" si="20"/>
        <v>0</v>
      </c>
      <c r="AN13" s="50">
        <f t="shared" si="21"/>
        <v>0</v>
      </c>
      <c r="AO13" s="62"/>
      <c r="AP13" s="49">
        <f t="shared" si="22"/>
        <v>0</v>
      </c>
      <c r="AQ13" s="50">
        <f t="shared" si="23"/>
        <v>0</v>
      </c>
      <c r="AR13" s="184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184"/>
      <c r="AY13" s="49">
        <f t="shared" si="28"/>
        <v>0</v>
      </c>
      <c r="AZ13" s="50">
        <f t="shared" si="29"/>
        <v>0</v>
      </c>
      <c r="BA13" s="184"/>
      <c r="BB13" s="49">
        <f t="shared" si="30"/>
        <v>0</v>
      </c>
      <c r="BC13" s="50">
        <f t="shared" si="31"/>
        <v>0</v>
      </c>
      <c r="BD13" s="51">
        <f t="shared" si="32"/>
        <v>0</v>
      </c>
    </row>
    <row r="14" spans="1:56">
      <c r="A14" s="32"/>
      <c r="B14" s="289" t="s">
        <v>174</v>
      </c>
      <c r="C14" s="286" t="s">
        <v>305</v>
      </c>
      <c r="D14" s="34" t="s">
        <v>309</v>
      </c>
      <c r="E14" s="288" t="s">
        <v>399</v>
      </c>
      <c r="F14" s="36">
        <v>130</v>
      </c>
      <c r="G14" s="72"/>
      <c r="H14" s="71" t="s">
        <v>114</v>
      </c>
      <c r="I14" s="73">
        <f>IF(H14=Tablas!$B$5,Tablas!$C$5,VLOOKUP(H14,Tablas!$B$5:$D$40,2,FALSE))</f>
        <v>21</v>
      </c>
      <c r="J14" s="70">
        <f>IF(I14=0,"",VLOOKUP(I14,Tablas!$C$5:$D$40,2,FALSE))</f>
        <v>13.035714285714288</v>
      </c>
      <c r="K14" s="37" t="str">
        <f t="shared" si="33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10.5</v>
      </c>
      <c r="X14" s="44">
        <f t="shared" si="34"/>
        <v>0</v>
      </c>
      <c r="Y14" s="45">
        <f t="shared" si="12"/>
        <v>3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20"/>
        <v>0</v>
      </c>
      <c r="AN14" s="50">
        <f t="shared" si="21"/>
        <v>0</v>
      </c>
      <c r="AO14" s="62">
        <v>130</v>
      </c>
      <c r="AP14" s="49">
        <f t="shared" si="22"/>
        <v>0</v>
      </c>
      <c r="AQ14" s="50">
        <f t="shared" si="23"/>
        <v>0</v>
      </c>
      <c r="AR14" s="184"/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184">
        <v>130</v>
      </c>
      <c r="AY14" s="49">
        <f t="shared" si="28"/>
        <v>0</v>
      </c>
      <c r="AZ14" s="50">
        <f t="shared" si="29"/>
        <v>0</v>
      </c>
      <c r="BA14" s="184"/>
      <c r="BB14" s="49">
        <f t="shared" si="30"/>
        <v>0</v>
      </c>
      <c r="BC14" s="50">
        <f t="shared" si="31"/>
        <v>0</v>
      </c>
      <c r="BD14" s="51">
        <f t="shared" si="32"/>
        <v>0</v>
      </c>
    </row>
    <row r="15" spans="1:56">
      <c r="A15" s="32"/>
      <c r="B15" s="289" t="s">
        <v>174</v>
      </c>
      <c r="C15" s="286" t="s">
        <v>305</v>
      </c>
      <c r="D15" s="34" t="s">
        <v>310</v>
      </c>
      <c r="E15" s="288" t="s">
        <v>154</v>
      </c>
      <c r="F15" s="36">
        <v>65</v>
      </c>
      <c r="G15" s="72"/>
      <c r="H15" s="71" t="s">
        <v>91</v>
      </c>
      <c r="I15" s="73">
        <f>IF(H15=Tablas!$B$5,Tablas!$C$5,VLOOKUP(H15,Tablas!$B$5:$D$40,2,FALSE))</f>
        <v>26</v>
      </c>
      <c r="J15" s="70">
        <f>IF(I15=0,"",VLOOKUP(I15,Tablas!$C$5:$D$40,2,FALSE))</f>
        <v>4.3452380952380958</v>
      </c>
      <c r="K15" s="37" t="str">
        <f t="shared" si="33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10.5</v>
      </c>
      <c r="X15" s="44">
        <f t="shared" si="34"/>
        <v>0</v>
      </c>
      <c r="Y15" s="45">
        <f t="shared" si="12"/>
        <v>1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20"/>
        <v>0</v>
      </c>
      <c r="AN15" s="50">
        <f t="shared" si="21"/>
        <v>0</v>
      </c>
      <c r="AO15" s="62"/>
      <c r="AP15" s="49">
        <f t="shared" si="22"/>
        <v>0</v>
      </c>
      <c r="AQ15" s="50">
        <f t="shared" si="23"/>
        <v>0</v>
      </c>
      <c r="AR15" s="184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184"/>
      <c r="AY15" s="49">
        <f t="shared" si="28"/>
        <v>0</v>
      </c>
      <c r="AZ15" s="50">
        <f t="shared" si="29"/>
        <v>0</v>
      </c>
      <c r="BA15" s="184"/>
      <c r="BB15" s="49">
        <f t="shared" si="30"/>
        <v>0</v>
      </c>
      <c r="BC15" s="50">
        <f t="shared" si="31"/>
        <v>0</v>
      </c>
      <c r="BD15" s="51">
        <f t="shared" si="32"/>
        <v>0</v>
      </c>
    </row>
    <row r="16" spans="1:56">
      <c r="A16" s="32"/>
      <c r="B16" s="289" t="s">
        <v>174</v>
      </c>
      <c r="C16" s="286" t="s">
        <v>305</v>
      </c>
      <c r="D16" s="34" t="s">
        <v>315</v>
      </c>
      <c r="E16" s="288" t="s">
        <v>154</v>
      </c>
      <c r="F16" s="36">
        <v>22.5</v>
      </c>
      <c r="G16" s="72"/>
      <c r="H16" s="71" t="s">
        <v>91</v>
      </c>
      <c r="I16" s="73">
        <f>IF(H16=Tablas!$B$5,Tablas!$C$5,VLOOKUP(H16,Tablas!$B$5:$D$40,2,FALSE))</f>
        <v>26</v>
      </c>
      <c r="J16" s="70">
        <f>IF(I16=0,"",VLOOKUP(I16,Tablas!$C$5:$D$40,2,FALSE))</f>
        <v>4.3452380952380958</v>
      </c>
      <c r="K16" s="37" t="str">
        <f t="shared" si="33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10.5</v>
      </c>
      <c r="X16" s="44">
        <f t="shared" si="34"/>
        <v>0</v>
      </c>
      <c r="Y16" s="45">
        <f t="shared" si="12"/>
        <v>1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191">
        <f t="shared" si="16"/>
        <v>12</v>
      </c>
      <c r="AI16" s="49">
        <f t="shared" si="17"/>
        <v>0</v>
      </c>
      <c r="AJ16" s="50">
        <f t="shared" si="18"/>
        <v>0</v>
      </c>
      <c r="AK16" s="184"/>
      <c r="AL16" s="191">
        <f t="shared" si="19"/>
        <v>4</v>
      </c>
      <c r="AM16" s="49">
        <f t="shared" si="20"/>
        <v>0</v>
      </c>
      <c r="AN16" s="50">
        <f t="shared" si="21"/>
        <v>0</v>
      </c>
      <c r="AO16" s="62">
        <v>22.5</v>
      </c>
      <c r="AP16" s="49">
        <f t="shared" si="22"/>
        <v>0</v>
      </c>
      <c r="AQ16" s="50">
        <f t="shared" si="23"/>
        <v>0</v>
      </c>
      <c r="AR16" s="184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184">
        <v>22.5</v>
      </c>
      <c r="AY16" s="49">
        <f t="shared" si="28"/>
        <v>0</v>
      </c>
      <c r="AZ16" s="50">
        <f t="shared" si="29"/>
        <v>0</v>
      </c>
      <c r="BA16" s="184"/>
      <c r="BB16" s="49">
        <f t="shared" si="30"/>
        <v>0</v>
      </c>
      <c r="BC16" s="50">
        <f t="shared" si="31"/>
        <v>0</v>
      </c>
      <c r="BD16" s="51">
        <f t="shared" si="32"/>
        <v>0</v>
      </c>
    </row>
    <row r="17" spans="1:56">
      <c r="A17" s="32"/>
      <c r="B17" s="289" t="s">
        <v>174</v>
      </c>
      <c r="C17" s="286" t="s">
        <v>305</v>
      </c>
      <c r="D17" s="34" t="s">
        <v>223</v>
      </c>
      <c r="E17" s="288" t="s">
        <v>154</v>
      </c>
      <c r="F17" s="36">
        <v>22.5</v>
      </c>
      <c r="G17" s="72"/>
      <c r="H17" s="71" t="s">
        <v>16</v>
      </c>
      <c r="I17" s="73">
        <f>IF(H17=Tablas!$B$5,Tablas!$C$5,VLOOKUP(H17,Tablas!$B$5:$D$40,2,FALSE))</f>
        <v>29</v>
      </c>
      <c r="J17" s="70">
        <f>IF(I17=0,"",VLOOKUP(I17,Tablas!$C$5:$D$40,2,FALSE))</f>
        <v>1</v>
      </c>
      <c r="K17" s="37" t="str">
        <f t="shared" si="33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10.5</v>
      </c>
      <c r="X17" s="44">
        <f t="shared" si="34"/>
        <v>0</v>
      </c>
      <c r="Y17" s="45">
        <f t="shared" si="12"/>
        <v>0.2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191">
        <f t="shared" si="16"/>
        <v>12</v>
      </c>
      <c r="AI17" s="49">
        <f t="shared" si="17"/>
        <v>0</v>
      </c>
      <c r="AJ17" s="50">
        <f t="shared" si="18"/>
        <v>0</v>
      </c>
      <c r="AK17" s="184"/>
      <c r="AL17" s="191">
        <f t="shared" si="19"/>
        <v>4</v>
      </c>
      <c r="AM17" s="49">
        <f t="shared" si="20"/>
        <v>0</v>
      </c>
      <c r="AN17" s="50">
        <f t="shared" si="21"/>
        <v>0</v>
      </c>
      <c r="AO17" s="62">
        <v>22.5</v>
      </c>
      <c r="AP17" s="49">
        <f t="shared" si="22"/>
        <v>0</v>
      </c>
      <c r="AQ17" s="50">
        <f t="shared" si="23"/>
        <v>0</v>
      </c>
      <c r="AR17" s="184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184">
        <v>22.5</v>
      </c>
      <c r="AY17" s="49">
        <f t="shared" si="28"/>
        <v>0</v>
      </c>
      <c r="AZ17" s="50">
        <f t="shared" si="29"/>
        <v>0</v>
      </c>
      <c r="BA17" s="184"/>
      <c r="BB17" s="49">
        <f t="shared" si="30"/>
        <v>0</v>
      </c>
      <c r="BC17" s="50">
        <f t="shared" si="31"/>
        <v>0</v>
      </c>
      <c r="BD17" s="51">
        <f t="shared" si="32"/>
        <v>0</v>
      </c>
    </row>
    <row r="18" spans="1:56" hidden="1">
      <c r="A18" s="32"/>
      <c r="B18" s="289"/>
      <c r="C18" s="286"/>
      <c r="D18" s="34"/>
      <c r="E18" s="288"/>
      <c r="F18" s="36"/>
      <c r="G18" s="72"/>
      <c r="H18" s="71"/>
      <c r="I18" s="73">
        <f>IF(H18=Tablas!$B$5,Tablas!$C$5,VLOOKUP(H18,Tablas!$B$5:$D$40,2,FALSE))</f>
        <v>1</v>
      </c>
      <c r="J18" s="70">
        <f>IF(I18=0,"",VLOOKUP(I18,Tablas!$C$5:$D$40,2,FALSE))</f>
        <v>0</v>
      </c>
      <c r="K18" s="37" t="str">
        <f t="shared" ref="K18:K26" si="35">IF(G18=0,"0",F18/G18)</f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10.5</v>
      </c>
      <c r="X18" s="44">
        <f t="shared" si="34"/>
        <v>0</v>
      </c>
      <c r="Y18" s="45">
        <f t="shared" si="12"/>
        <v>0</v>
      </c>
      <c r="Z18" s="46" t="s">
        <v>83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62"/>
      <c r="AH18" s="191">
        <f t="shared" si="16"/>
        <v>12</v>
      </c>
      <c r="AI18" s="49">
        <f t="shared" si="17"/>
        <v>0</v>
      </c>
      <c r="AJ18" s="50">
        <f t="shared" si="18"/>
        <v>0</v>
      </c>
      <c r="AK18" s="62"/>
      <c r="AL18" s="191">
        <f t="shared" si="19"/>
        <v>4</v>
      </c>
      <c r="AM18" s="49">
        <f t="shared" si="20"/>
        <v>0</v>
      </c>
      <c r="AN18" s="50">
        <f t="shared" si="21"/>
        <v>0</v>
      </c>
      <c r="AO18" s="62"/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/>
      <c r="AY18" s="49">
        <f t="shared" si="28"/>
        <v>0</v>
      </c>
      <c r="AZ18" s="50">
        <f t="shared" si="29"/>
        <v>0</v>
      </c>
      <c r="BA18" s="184"/>
      <c r="BB18" s="49">
        <f t="shared" si="30"/>
        <v>0</v>
      </c>
      <c r="BC18" s="50">
        <f t="shared" si="31"/>
        <v>0</v>
      </c>
      <c r="BD18" s="51">
        <f t="shared" si="32"/>
        <v>0</v>
      </c>
    </row>
    <row r="19" spans="1:56" hidden="1">
      <c r="A19" s="32"/>
      <c r="B19" s="289"/>
      <c r="C19" s="286"/>
      <c r="D19" s="34"/>
      <c r="E19" s="35"/>
      <c r="F19" s="36"/>
      <c r="G19" s="72"/>
      <c r="H19" s="71"/>
      <c r="I19" s="73">
        <f>IF(H19=Tablas!$B$5,Tablas!$C$5,VLOOKUP(H19,Tablas!$B$5:$D$40,2,FALSE))</f>
        <v>1</v>
      </c>
      <c r="J19" s="70">
        <f>IF(I19=0,"",VLOOKUP(I19,Tablas!$C$5:$D$40,2,FALSE))</f>
        <v>0</v>
      </c>
      <c r="K19" s="37" t="str">
        <f t="shared" si="35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10.5</v>
      </c>
      <c r="X19" s="44">
        <f t="shared" si="34"/>
        <v>0</v>
      </c>
      <c r="Y19" s="45">
        <f t="shared" si="12"/>
        <v>0</v>
      </c>
      <c r="Z19" s="46" t="s">
        <v>83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62"/>
      <c r="AH19" s="191">
        <f t="shared" si="16"/>
        <v>12</v>
      </c>
      <c r="AI19" s="49">
        <f t="shared" si="17"/>
        <v>0</v>
      </c>
      <c r="AJ19" s="50">
        <f t="shared" si="18"/>
        <v>0</v>
      </c>
      <c r="AK19" s="62"/>
      <c r="AL19" s="191">
        <f t="shared" si="19"/>
        <v>4</v>
      </c>
      <c r="AM19" s="49">
        <f t="shared" si="20"/>
        <v>0</v>
      </c>
      <c r="AN19" s="50">
        <f t="shared" si="21"/>
        <v>0</v>
      </c>
      <c r="AO19" s="62"/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/>
      <c r="AY19" s="49">
        <f t="shared" si="28"/>
        <v>0</v>
      </c>
      <c r="AZ19" s="50">
        <f t="shared" si="29"/>
        <v>0</v>
      </c>
      <c r="BA19" s="184"/>
      <c r="BB19" s="49">
        <f t="shared" si="30"/>
        <v>0</v>
      </c>
      <c r="BC19" s="50">
        <f t="shared" si="31"/>
        <v>0</v>
      </c>
      <c r="BD19" s="51">
        <f t="shared" si="32"/>
        <v>0</v>
      </c>
    </row>
    <row r="20" spans="1:56" hidden="1">
      <c r="A20" s="32"/>
      <c r="B20" s="285"/>
      <c r="C20" s="286"/>
      <c r="D20" s="34"/>
      <c r="E20" s="35"/>
      <c r="F20" s="36"/>
      <c r="G20" s="72"/>
      <c r="H20" s="71"/>
      <c r="I20" s="73">
        <f>IF(H20=Tablas!$B$5,Tablas!$C$5,VLOOKUP(H20,Tablas!$B$5:$D$40,2,FALSE))</f>
        <v>1</v>
      </c>
      <c r="J20" s="70">
        <f>IF(I20=0,"",VLOOKUP(I20,Tablas!$C$5:$D$40,2,FALSE))</f>
        <v>0</v>
      </c>
      <c r="K20" s="37" t="str">
        <f t="shared" si="35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0.75</v>
      </c>
      <c r="R20" s="40">
        <f t="shared" si="7"/>
        <v>0</v>
      </c>
      <c r="S20" s="39">
        <v>0.75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10.5</v>
      </c>
      <c r="X20" s="44">
        <f t="shared" si="34"/>
        <v>0</v>
      </c>
      <c r="Y20" s="45">
        <f t="shared" si="12"/>
        <v>0</v>
      </c>
      <c r="Z20" s="46" t="s">
        <v>83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62"/>
      <c r="AH20" s="191">
        <f t="shared" si="16"/>
        <v>12</v>
      </c>
      <c r="AI20" s="49">
        <f t="shared" si="17"/>
        <v>0</v>
      </c>
      <c r="AJ20" s="50">
        <f t="shared" si="18"/>
        <v>0</v>
      </c>
      <c r="AK20" s="62"/>
      <c r="AL20" s="191">
        <f t="shared" si="19"/>
        <v>4</v>
      </c>
      <c r="AM20" s="49">
        <f t="shared" si="20"/>
        <v>0</v>
      </c>
      <c r="AN20" s="50">
        <f t="shared" si="21"/>
        <v>0</v>
      </c>
      <c r="AO20" s="62"/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/>
      <c r="AY20" s="49">
        <f t="shared" si="28"/>
        <v>0</v>
      </c>
      <c r="AZ20" s="50">
        <f t="shared" si="29"/>
        <v>0</v>
      </c>
      <c r="BA20" s="184"/>
      <c r="BB20" s="49">
        <f t="shared" si="30"/>
        <v>0</v>
      </c>
      <c r="BC20" s="50">
        <f t="shared" si="31"/>
        <v>0</v>
      </c>
      <c r="BD20" s="51">
        <f t="shared" si="32"/>
        <v>0</v>
      </c>
    </row>
    <row r="21" spans="1:56" hidden="1">
      <c r="A21" s="32"/>
      <c r="B21" s="285"/>
      <c r="C21" s="286"/>
      <c r="D21" s="34"/>
      <c r="E21" s="35"/>
      <c r="F21" s="36"/>
      <c r="G21" s="72"/>
      <c r="H21" s="71"/>
      <c r="I21" s="73">
        <f>IF(H21=Tablas!$B$5,Tablas!$C$5,VLOOKUP(H21,Tablas!$B$5:$D$40,2,FALSE))</f>
        <v>1</v>
      </c>
      <c r="J21" s="70">
        <f>IF(I21=0,"",VLOOKUP(I21,Tablas!$C$5:$D$40,2,FALSE))</f>
        <v>0</v>
      </c>
      <c r="K21" s="37" t="str">
        <f t="shared" si="35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0.75</v>
      </c>
      <c r="R21" s="40">
        <f t="shared" si="7"/>
        <v>0</v>
      </c>
      <c r="S21" s="39">
        <v>0.75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10.5</v>
      </c>
      <c r="X21" s="44">
        <f t="shared" si="34"/>
        <v>0</v>
      </c>
      <c r="Y21" s="45">
        <f t="shared" si="12"/>
        <v>0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62"/>
      <c r="AH21" s="191">
        <f t="shared" si="16"/>
        <v>12</v>
      </c>
      <c r="AI21" s="49">
        <f t="shared" si="17"/>
        <v>0</v>
      </c>
      <c r="AJ21" s="50">
        <f t="shared" si="18"/>
        <v>0</v>
      </c>
      <c r="AK21" s="62"/>
      <c r="AL21" s="191">
        <f t="shared" si="19"/>
        <v>4</v>
      </c>
      <c r="AM21" s="49">
        <f t="shared" si="20"/>
        <v>0</v>
      </c>
      <c r="AN21" s="50">
        <f t="shared" si="21"/>
        <v>0</v>
      </c>
      <c r="AO21" s="62"/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/>
      <c r="AY21" s="49">
        <f t="shared" si="28"/>
        <v>0</v>
      </c>
      <c r="AZ21" s="50">
        <f t="shared" si="29"/>
        <v>0</v>
      </c>
      <c r="BA21" s="184"/>
      <c r="BB21" s="49">
        <f t="shared" si="30"/>
        <v>0</v>
      </c>
      <c r="BC21" s="50">
        <f t="shared" si="31"/>
        <v>0</v>
      </c>
      <c r="BD21" s="51">
        <f t="shared" si="32"/>
        <v>0</v>
      </c>
    </row>
    <row r="22" spans="1:56" hidden="1">
      <c r="A22" s="32"/>
      <c r="B22" s="285"/>
      <c r="C22" s="286"/>
      <c r="D22" s="34"/>
      <c r="E22" s="35"/>
      <c r="F22" s="36"/>
      <c r="G22" s="72"/>
      <c r="H22" s="71"/>
      <c r="I22" s="73">
        <f>IF(H22=Tablas!$B$5,Tablas!$C$5,VLOOKUP(H22,Tablas!$B$5:$D$40,2,FALSE))</f>
        <v>1</v>
      </c>
      <c r="J22" s="70">
        <f>IF(I22=0,"",VLOOKUP(I22,Tablas!$C$5:$D$40,2,FALSE))</f>
        <v>0</v>
      </c>
      <c r="K22" s="37" t="str">
        <f t="shared" si="35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0.75</v>
      </c>
      <c r="R22" s="40">
        <f t="shared" si="7"/>
        <v>0</v>
      </c>
      <c r="S22" s="39">
        <v>0.75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10.5</v>
      </c>
      <c r="X22" s="44">
        <f t="shared" si="34"/>
        <v>0</v>
      </c>
      <c r="Y22" s="45">
        <f t="shared" si="12"/>
        <v>0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62"/>
      <c r="AH22" s="191">
        <f t="shared" si="16"/>
        <v>12</v>
      </c>
      <c r="AI22" s="49">
        <f t="shared" si="17"/>
        <v>0</v>
      </c>
      <c r="AJ22" s="50">
        <f t="shared" si="18"/>
        <v>0</v>
      </c>
      <c r="AK22" s="62"/>
      <c r="AL22" s="191">
        <f t="shared" si="19"/>
        <v>4</v>
      </c>
      <c r="AM22" s="49">
        <f t="shared" si="20"/>
        <v>0</v>
      </c>
      <c r="AN22" s="50">
        <f t="shared" si="21"/>
        <v>0</v>
      </c>
      <c r="AO22" s="62"/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/>
      <c r="AY22" s="49">
        <f t="shared" si="28"/>
        <v>0</v>
      </c>
      <c r="AZ22" s="50">
        <f t="shared" si="29"/>
        <v>0</v>
      </c>
      <c r="BA22" s="184"/>
      <c r="BB22" s="49">
        <f t="shared" si="30"/>
        <v>0</v>
      </c>
      <c r="BC22" s="50">
        <f t="shared" si="31"/>
        <v>0</v>
      </c>
      <c r="BD22" s="51">
        <f t="shared" si="32"/>
        <v>0</v>
      </c>
    </row>
    <row r="23" spans="1:56" hidden="1">
      <c r="A23" s="32"/>
      <c r="B23" s="285"/>
      <c r="C23" s="286"/>
      <c r="D23" s="34"/>
      <c r="E23" s="35"/>
      <c r="F23" s="36"/>
      <c r="G23" s="72"/>
      <c r="H23" s="71"/>
      <c r="I23" s="73">
        <f>IF(H23=Tablas!$B$5,Tablas!$C$5,VLOOKUP(H23,Tablas!$B$5:$D$40,2,FALSE))</f>
        <v>1</v>
      </c>
      <c r="J23" s="70">
        <f>IF(I23=0,"",VLOOKUP(I23,Tablas!$C$5:$D$40,2,FALSE))</f>
        <v>0</v>
      </c>
      <c r="K23" s="37" t="str">
        <f t="shared" si="35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0.75</v>
      </c>
      <c r="R23" s="40">
        <f t="shared" si="7"/>
        <v>0</v>
      </c>
      <c r="S23" s="39">
        <v>0.75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10.5</v>
      </c>
      <c r="X23" s="44">
        <f t="shared" si="34"/>
        <v>0</v>
      </c>
      <c r="Y23" s="45">
        <f t="shared" si="12"/>
        <v>0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62"/>
      <c r="AH23" s="191">
        <f t="shared" si="16"/>
        <v>12</v>
      </c>
      <c r="AI23" s="49">
        <f t="shared" si="17"/>
        <v>0</v>
      </c>
      <c r="AJ23" s="50">
        <f t="shared" si="18"/>
        <v>0</v>
      </c>
      <c r="AK23" s="62"/>
      <c r="AL23" s="191">
        <f t="shared" si="19"/>
        <v>4</v>
      </c>
      <c r="AM23" s="49">
        <f t="shared" si="20"/>
        <v>0</v>
      </c>
      <c r="AN23" s="50">
        <f t="shared" si="21"/>
        <v>0</v>
      </c>
      <c r="AO23" s="62"/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/>
      <c r="AY23" s="49">
        <f t="shared" si="28"/>
        <v>0</v>
      </c>
      <c r="AZ23" s="50">
        <f t="shared" si="29"/>
        <v>0</v>
      </c>
      <c r="BA23" s="184"/>
      <c r="BB23" s="49">
        <f t="shared" si="30"/>
        <v>0</v>
      </c>
      <c r="BC23" s="50">
        <f t="shared" si="31"/>
        <v>0</v>
      </c>
      <c r="BD23" s="51">
        <f t="shared" si="32"/>
        <v>0</v>
      </c>
    </row>
    <row r="24" spans="1:56" hidden="1">
      <c r="A24" s="32"/>
      <c r="B24" s="285"/>
      <c r="C24" s="286"/>
      <c r="D24" s="34"/>
      <c r="E24" s="35"/>
      <c r="F24" s="36"/>
      <c r="G24" s="72"/>
      <c r="H24" s="71"/>
      <c r="I24" s="73">
        <f>IF(H24=Tablas!$B$5,Tablas!$C$5,VLOOKUP(H24,Tablas!$B$5:$D$40,2,FALSE))</f>
        <v>1</v>
      </c>
      <c r="J24" s="70">
        <f>IF(I24=0,"",VLOOKUP(I24,Tablas!$C$5:$D$40,2,FALSE))</f>
        <v>0</v>
      </c>
      <c r="K24" s="37" t="str">
        <f t="shared" si="35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0.75</v>
      </c>
      <c r="R24" s="40">
        <f t="shared" si="7"/>
        <v>0</v>
      </c>
      <c r="S24" s="39">
        <v>0.75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10.5</v>
      </c>
      <c r="X24" s="44">
        <f t="shared" si="34"/>
        <v>0</v>
      </c>
      <c r="Y24" s="45">
        <f t="shared" si="12"/>
        <v>0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62"/>
      <c r="AH24" s="191">
        <f t="shared" si="16"/>
        <v>12</v>
      </c>
      <c r="AI24" s="49">
        <f t="shared" si="17"/>
        <v>0</v>
      </c>
      <c r="AJ24" s="50">
        <f t="shared" si="18"/>
        <v>0</v>
      </c>
      <c r="AK24" s="62"/>
      <c r="AL24" s="191">
        <f t="shared" si="19"/>
        <v>4</v>
      </c>
      <c r="AM24" s="49">
        <f t="shared" si="20"/>
        <v>0</v>
      </c>
      <c r="AN24" s="50">
        <f t="shared" si="21"/>
        <v>0</v>
      </c>
      <c r="AO24" s="62"/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/>
      <c r="AY24" s="49">
        <f t="shared" si="28"/>
        <v>0</v>
      </c>
      <c r="AZ24" s="50">
        <f t="shared" si="29"/>
        <v>0</v>
      </c>
      <c r="BA24" s="184"/>
      <c r="BB24" s="49">
        <f t="shared" si="30"/>
        <v>0</v>
      </c>
      <c r="BC24" s="50">
        <f t="shared" si="31"/>
        <v>0</v>
      </c>
      <c r="BD24" s="51">
        <f t="shared" si="32"/>
        <v>0</v>
      </c>
    </row>
    <row r="25" spans="1:56" hidden="1">
      <c r="A25" s="32"/>
      <c r="B25" s="285"/>
      <c r="C25" s="286"/>
      <c r="D25" s="34"/>
      <c r="E25" s="35"/>
      <c r="F25" s="36"/>
      <c r="G25" s="72"/>
      <c r="H25" s="71"/>
      <c r="I25" s="73">
        <f>IF(H25=Tablas!$B$5,Tablas!$C$5,VLOOKUP(H25,Tablas!$B$5:$D$40,2,FALSE))</f>
        <v>1</v>
      </c>
      <c r="J25" s="70">
        <f>IF(I25=0,"",VLOOKUP(I25,Tablas!$C$5:$D$40,2,FALSE))</f>
        <v>0</v>
      </c>
      <c r="K25" s="37" t="str">
        <f t="shared" si="35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0.75</v>
      </c>
      <c r="R25" s="40">
        <f t="shared" si="7"/>
        <v>0</v>
      </c>
      <c r="S25" s="39">
        <v>0.75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10.5</v>
      </c>
      <c r="X25" s="44">
        <f t="shared" si="34"/>
        <v>0</v>
      </c>
      <c r="Y25" s="45">
        <f t="shared" si="12"/>
        <v>0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62"/>
      <c r="AH25" s="191">
        <f t="shared" si="16"/>
        <v>12</v>
      </c>
      <c r="AI25" s="49">
        <f t="shared" si="17"/>
        <v>0</v>
      </c>
      <c r="AJ25" s="50">
        <f t="shared" si="18"/>
        <v>0</v>
      </c>
      <c r="AK25" s="62"/>
      <c r="AL25" s="191">
        <f t="shared" si="19"/>
        <v>4</v>
      </c>
      <c r="AM25" s="49">
        <f t="shared" si="20"/>
        <v>0</v>
      </c>
      <c r="AN25" s="50">
        <f t="shared" si="21"/>
        <v>0</v>
      </c>
      <c r="AO25" s="62"/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/>
      <c r="AY25" s="49">
        <f t="shared" si="28"/>
        <v>0</v>
      </c>
      <c r="AZ25" s="50">
        <f t="shared" si="29"/>
        <v>0</v>
      </c>
      <c r="BA25" s="184"/>
      <c r="BB25" s="49">
        <f t="shared" si="30"/>
        <v>0</v>
      </c>
      <c r="BC25" s="50">
        <f t="shared" si="31"/>
        <v>0</v>
      </c>
      <c r="BD25" s="51">
        <f t="shared" si="32"/>
        <v>0</v>
      </c>
    </row>
    <row r="26" spans="1:56" hidden="1">
      <c r="A26" s="32"/>
      <c r="B26" s="285"/>
      <c r="C26" s="286"/>
      <c r="D26" s="34"/>
      <c r="E26" s="35"/>
      <c r="F26" s="36"/>
      <c r="G26" s="72"/>
      <c r="H26" s="71"/>
      <c r="I26" s="73">
        <f>IF(H26=Tablas!$B$5,Tablas!$C$5,VLOOKUP(H26,Tablas!$B$5:$D$40,2,FALSE))</f>
        <v>1</v>
      </c>
      <c r="J26" s="70">
        <f>IF(I26=0,"",VLOOKUP(I26,Tablas!$C$5:$D$40,2,FALSE))</f>
        <v>0</v>
      </c>
      <c r="K26" s="37" t="str">
        <f t="shared" si="35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0.75</v>
      </c>
      <c r="R26" s="40">
        <f t="shared" si="7"/>
        <v>0</v>
      </c>
      <c r="S26" s="39">
        <v>0.75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10.5</v>
      </c>
      <c r="X26" s="44">
        <f t="shared" si="34"/>
        <v>0</v>
      </c>
      <c r="Y26" s="45">
        <f t="shared" si="12"/>
        <v>0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62"/>
      <c r="AH26" s="191">
        <f t="shared" si="16"/>
        <v>12</v>
      </c>
      <c r="AI26" s="49">
        <f t="shared" si="17"/>
        <v>0</v>
      </c>
      <c r="AJ26" s="50">
        <f t="shared" si="18"/>
        <v>0</v>
      </c>
      <c r="AK26" s="62"/>
      <c r="AL26" s="191">
        <f t="shared" si="19"/>
        <v>4</v>
      </c>
      <c r="AM26" s="49">
        <f t="shared" si="20"/>
        <v>0</v>
      </c>
      <c r="AN26" s="50">
        <f t="shared" si="21"/>
        <v>0</v>
      </c>
      <c r="AO26" s="62"/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/>
      <c r="AY26" s="49">
        <f t="shared" si="28"/>
        <v>0</v>
      </c>
      <c r="AZ26" s="50">
        <f t="shared" si="29"/>
        <v>0</v>
      </c>
      <c r="BA26" s="184"/>
      <c r="BB26" s="49">
        <f t="shared" si="30"/>
        <v>0</v>
      </c>
      <c r="BC26" s="50">
        <f t="shared" si="31"/>
        <v>0</v>
      </c>
      <c r="BD26" s="51">
        <f t="shared" si="32"/>
        <v>0</v>
      </c>
    </row>
    <row r="27" spans="1:56" hidden="1">
      <c r="A27" s="32"/>
      <c r="B27" s="61"/>
      <c r="C27" s="33"/>
      <c r="D27" s="34"/>
      <c r="E27" s="35"/>
      <c r="F27" s="36"/>
      <c r="G27" s="72"/>
      <c r="H27" s="71"/>
      <c r="I27" s="73">
        <f>IF(H27=Tablas!$B$5,Tablas!$C$5,VLOOKUP(H27,Tablas!$B$5:$D$40,2,FALSE))</f>
        <v>1</v>
      </c>
      <c r="J27" s="70">
        <f>IF(I27=0,"",VLOOKUP(I27,Tablas!$C$5:$D$40,2,FALSE))</f>
        <v>0</v>
      </c>
      <c r="K27" s="37" t="str">
        <f t="shared" ref="K27:K40" si="36">IF(G27=0,"0",F27/G27)</f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190">
        <f t="shared" si="11"/>
        <v>10.5</v>
      </c>
      <c r="X27" s="44">
        <f t="shared" si="34"/>
        <v>0</v>
      </c>
      <c r="Y27" s="45">
        <f t="shared" si="12"/>
        <v>0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62"/>
      <c r="AH27" s="191">
        <f t="shared" si="16"/>
        <v>12</v>
      </c>
      <c r="AI27" s="49">
        <f t="shared" si="17"/>
        <v>0</v>
      </c>
      <c r="AJ27" s="50">
        <f t="shared" si="18"/>
        <v>0</v>
      </c>
      <c r="AK27" s="62"/>
      <c r="AL27" s="191">
        <f t="shared" si="19"/>
        <v>4</v>
      </c>
      <c r="AM27" s="49">
        <f t="shared" si="20"/>
        <v>0</v>
      </c>
      <c r="AN27" s="50">
        <f t="shared" si="21"/>
        <v>0</v>
      </c>
      <c r="AO27" s="62"/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/>
      <c r="AY27" s="49">
        <f t="shared" si="28"/>
        <v>0</v>
      </c>
      <c r="AZ27" s="50">
        <f t="shared" si="29"/>
        <v>0</v>
      </c>
      <c r="BA27" s="62"/>
      <c r="BB27" s="49">
        <f t="shared" si="30"/>
        <v>0</v>
      </c>
      <c r="BC27" s="50">
        <f t="shared" si="31"/>
        <v>0</v>
      </c>
      <c r="BD27" s="51">
        <f t="shared" si="32"/>
        <v>0</v>
      </c>
    </row>
    <row r="28" spans="1:56" hidden="1">
      <c r="A28" s="32"/>
      <c r="B28" s="61"/>
      <c r="C28" s="33"/>
      <c r="D28" s="34"/>
      <c r="E28" s="35"/>
      <c r="F28" s="36"/>
      <c r="G28" s="72"/>
      <c r="H28" s="71"/>
      <c r="I28" s="73">
        <f>IF(H28=Tablas!$B$5,Tablas!$C$5,VLOOKUP(H28,Tablas!$B$5:$D$40,2,FALSE))</f>
        <v>1</v>
      </c>
      <c r="J28" s="70">
        <f>IF(I28=0,"",VLOOKUP(I28,Tablas!$C$5:$D$40,2,FALSE))</f>
        <v>0</v>
      </c>
      <c r="K28" s="37" t="str">
        <f t="shared" si="36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10.5</v>
      </c>
      <c r="X28" s="44">
        <f t="shared" si="34"/>
        <v>0</v>
      </c>
      <c r="Y28" s="45">
        <f t="shared" si="12"/>
        <v>0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62"/>
      <c r="AH28" s="191">
        <f t="shared" si="16"/>
        <v>12</v>
      </c>
      <c r="AI28" s="49">
        <f t="shared" si="17"/>
        <v>0</v>
      </c>
      <c r="AJ28" s="50">
        <f t="shared" si="18"/>
        <v>0</v>
      </c>
      <c r="AK28" s="62"/>
      <c r="AL28" s="191">
        <f t="shared" si="19"/>
        <v>4</v>
      </c>
      <c r="AM28" s="49">
        <f t="shared" si="20"/>
        <v>0</v>
      </c>
      <c r="AN28" s="50">
        <f t="shared" si="21"/>
        <v>0</v>
      </c>
      <c r="AO28" s="62"/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/>
      <c r="AY28" s="49">
        <f t="shared" si="28"/>
        <v>0</v>
      </c>
      <c r="AZ28" s="50">
        <f t="shared" si="29"/>
        <v>0</v>
      </c>
      <c r="BA28" s="62"/>
      <c r="BB28" s="49">
        <f t="shared" si="30"/>
        <v>0</v>
      </c>
      <c r="BC28" s="50">
        <f t="shared" si="31"/>
        <v>0</v>
      </c>
      <c r="BD28" s="51">
        <f t="shared" si="32"/>
        <v>0</v>
      </c>
    </row>
    <row r="29" spans="1:56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si="36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9"/>
        <v>0</v>
      </c>
      <c r="V29" s="43">
        <f t="shared" si="10"/>
        <v>0</v>
      </c>
      <c r="W29" s="190">
        <f t="shared" si="11"/>
        <v>10.5</v>
      </c>
      <c r="X29" s="44">
        <f t="shared" si="34"/>
        <v>0</v>
      </c>
      <c r="Y29" s="45">
        <f t="shared" si="12"/>
        <v>0</v>
      </c>
      <c r="Z29" s="46" t="s">
        <v>0</v>
      </c>
      <c r="AA29" s="39">
        <v>1</v>
      </c>
      <c r="AB29" s="47">
        <f t="shared" si="13"/>
        <v>0</v>
      </c>
      <c r="AC29" s="39">
        <v>1</v>
      </c>
      <c r="AD29" s="47">
        <f t="shared" si="14"/>
        <v>0</v>
      </c>
      <c r="AE29" s="39">
        <v>1</v>
      </c>
      <c r="AF29" s="47">
        <f t="shared" si="15"/>
        <v>0</v>
      </c>
      <c r="AG29" s="62"/>
      <c r="AH29" s="191">
        <f t="shared" si="16"/>
        <v>12</v>
      </c>
      <c r="AI29" s="49">
        <f t="shared" si="17"/>
        <v>0</v>
      </c>
      <c r="AJ29" s="50">
        <f t="shared" si="18"/>
        <v>0</v>
      </c>
      <c r="AK29" s="62"/>
      <c r="AL29" s="191">
        <f t="shared" si="19"/>
        <v>4</v>
      </c>
      <c r="AM29" s="49">
        <f t="shared" si="20"/>
        <v>0</v>
      </c>
      <c r="AN29" s="50">
        <f t="shared" si="21"/>
        <v>0</v>
      </c>
      <c r="AO29" s="62"/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62"/>
      <c r="AV29" s="49">
        <f t="shared" si="26"/>
        <v>0</v>
      </c>
      <c r="AW29" s="50">
        <f t="shared" si="27"/>
        <v>0</v>
      </c>
      <c r="AX29" s="62"/>
      <c r="AY29" s="49">
        <f t="shared" si="28"/>
        <v>0</v>
      </c>
      <c r="AZ29" s="50">
        <f t="shared" si="29"/>
        <v>0</v>
      </c>
      <c r="BA29" s="62"/>
      <c r="BB29" s="49">
        <f t="shared" si="30"/>
        <v>0</v>
      </c>
      <c r="BC29" s="50">
        <f t="shared" si="31"/>
        <v>0</v>
      </c>
      <c r="BD29" s="51">
        <f t="shared" si="32"/>
        <v>0</v>
      </c>
    </row>
    <row r="30" spans="1:56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36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10.5</v>
      </c>
      <c r="X30" s="44">
        <f t="shared" si="34"/>
        <v>0</v>
      </c>
      <c r="Y30" s="45">
        <f t="shared" si="12"/>
        <v>0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62"/>
      <c r="AH30" s="191">
        <f t="shared" si="16"/>
        <v>12</v>
      </c>
      <c r="AI30" s="49">
        <f t="shared" si="17"/>
        <v>0</v>
      </c>
      <c r="AJ30" s="50">
        <f t="shared" si="18"/>
        <v>0</v>
      </c>
      <c r="AK30" s="62"/>
      <c r="AL30" s="191">
        <f t="shared" si="19"/>
        <v>4</v>
      </c>
      <c r="AM30" s="49">
        <f t="shared" si="20"/>
        <v>0</v>
      </c>
      <c r="AN30" s="50">
        <f t="shared" si="21"/>
        <v>0</v>
      </c>
      <c r="AO30" s="62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/>
      <c r="AY30" s="49">
        <f t="shared" si="28"/>
        <v>0</v>
      </c>
      <c r="AZ30" s="50">
        <f t="shared" si="29"/>
        <v>0</v>
      </c>
      <c r="BA30" s="62"/>
      <c r="BB30" s="49">
        <f t="shared" si="30"/>
        <v>0</v>
      </c>
      <c r="BC30" s="50">
        <f t="shared" si="31"/>
        <v>0</v>
      </c>
      <c r="BD30" s="51">
        <f t="shared" si="32"/>
        <v>0</v>
      </c>
    </row>
    <row r="31" spans="1:56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36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10.5</v>
      </c>
      <c r="X31" s="44">
        <f t="shared" si="34"/>
        <v>0</v>
      </c>
      <c r="Y31" s="45">
        <f t="shared" si="12"/>
        <v>0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62"/>
      <c r="AH31" s="191">
        <f t="shared" si="16"/>
        <v>12</v>
      </c>
      <c r="AI31" s="49">
        <f t="shared" si="17"/>
        <v>0</v>
      </c>
      <c r="AJ31" s="50">
        <f t="shared" si="18"/>
        <v>0</v>
      </c>
      <c r="AK31" s="62"/>
      <c r="AL31" s="191">
        <f t="shared" si="19"/>
        <v>4</v>
      </c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62"/>
      <c r="BB31" s="49">
        <f t="shared" si="30"/>
        <v>0</v>
      </c>
      <c r="BC31" s="50">
        <f t="shared" si="31"/>
        <v>0</v>
      </c>
      <c r="BD31" s="51">
        <f t="shared" si="32"/>
        <v>0</v>
      </c>
    </row>
    <row r="32" spans="1:56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36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10.5</v>
      </c>
      <c r="X32" s="44">
        <f t="shared" si="34"/>
        <v>0</v>
      </c>
      <c r="Y32" s="45">
        <f t="shared" si="12"/>
        <v>0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62"/>
      <c r="AH32" s="191">
        <f t="shared" si="16"/>
        <v>12</v>
      </c>
      <c r="AI32" s="49">
        <f t="shared" si="17"/>
        <v>0</v>
      </c>
      <c r="AJ32" s="50">
        <f t="shared" si="18"/>
        <v>0</v>
      </c>
      <c r="AK32" s="62"/>
      <c r="AL32" s="191">
        <f t="shared" si="19"/>
        <v>4</v>
      </c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62"/>
      <c r="BB32" s="49">
        <f t="shared" si="30"/>
        <v>0</v>
      </c>
      <c r="BC32" s="50">
        <f t="shared" si="31"/>
        <v>0</v>
      </c>
      <c r="BD32" s="51">
        <f t="shared" si="32"/>
        <v>0</v>
      </c>
    </row>
    <row r="33" spans="1:56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36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10.5</v>
      </c>
      <c r="X33" s="44">
        <f t="shared" si="34"/>
        <v>0</v>
      </c>
      <c r="Y33" s="45">
        <f t="shared" si="12"/>
        <v>0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62"/>
      <c r="AH33" s="191">
        <f t="shared" si="16"/>
        <v>12</v>
      </c>
      <c r="AI33" s="49">
        <f t="shared" si="17"/>
        <v>0</v>
      </c>
      <c r="AJ33" s="50">
        <f t="shared" si="18"/>
        <v>0</v>
      </c>
      <c r="AK33" s="62"/>
      <c r="AL33" s="191">
        <f t="shared" si="19"/>
        <v>4</v>
      </c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62"/>
      <c r="BB33" s="49">
        <f t="shared" si="30"/>
        <v>0</v>
      </c>
      <c r="BC33" s="50">
        <f t="shared" si="31"/>
        <v>0</v>
      </c>
      <c r="BD33" s="51">
        <f t="shared" si="32"/>
        <v>0</v>
      </c>
    </row>
    <row r="34" spans="1:56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36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10.5</v>
      </c>
      <c r="X34" s="44">
        <f t="shared" si="34"/>
        <v>0</v>
      </c>
      <c r="Y34" s="45">
        <f t="shared" si="12"/>
        <v>0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62"/>
      <c r="AH34" s="191">
        <f t="shared" si="16"/>
        <v>12</v>
      </c>
      <c r="AI34" s="49">
        <f t="shared" si="17"/>
        <v>0</v>
      </c>
      <c r="AJ34" s="50">
        <f t="shared" si="18"/>
        <v>0</v>
      </c>
      <c r="AK34" s="62"/>
      <c r="AL34" s="191">
        <f t="shared" si="19"/>
        <v>4</v>
      </c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62"/>
      <c r="BB34" s="49">
        <f t="shared" si="30"/>
        <v>0</v>
      </c>
      <c r="BC34" s="50">
        <f t="shared" si="31"/>
        <v>0</v>
      </c>
      <c r="BD34" s="51">
        <f t="shared" si="32"/>
        <v>0</v>
      </c>
    </row>
    <row r="35" spans="1:56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36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10.5</v>
      </c>
      <c r="X35" s="44">
        <f t="shared" si="34"/>
        <v>0</v>
      </c>
      <c r="Y35" s="45">
        <f t="shared" si="12"/>
        <v>0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62"/>
      <c r="AH35" s="191">
        <f t="shared" si="16"/>
        <v>12</v>
      </c>
      <c r="AI35" s="49">
        <f t="shared" si="17"/>
        <v>0</v>
      </c>
      <c r="AJ35" s="50">
        <f t="shared" si="18"/>
        <v>0</v>
      </c>
      <c r="AK35" s="62"/>
      <c r="AL35" s="191">
        <f t="shared" si="19"/>
        <v>4</v>
      </c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62"/>
      <c r="BB35" s="49">
        <f t="shared" si="30"/>
        <v>0</v>
      </c>
      <c r="BC35" s="50">
        <f t="shared" si="31"/>
        <v>0</v>
      </c>
      <c r="BD35" s="51">
        <f t="shared" si="32"/>
        <v>0</v>
      </c>
    </row>
    <row r="36" spans="1:56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36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10.5</v>
      </c>
      <c r="X36" s="44">
        <f t="shared" si="34"/>
        <v>0</v>
      </c>
      <c r="Y36" s="45">
        <f t="shared" si="12"/>
        <v>0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62"/>
      <c r="AH36" s="191">
        <f t="shared" si="16"/>
        <v>12</v>
      </c>
      <c r="AI36" s="49">
        <f t="shared" si="17"/>
        <v>0</v>
      </c>
      <c r="AJ36" s="50">
        <f t="shared" si="18"/>
        <v>0</v>
      </c>
      <c r="AK36" s="62"/>
      <c r="AL36" s="191">
        <f t="shared" si="19"/>
        <v>4</v>
      </c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62"/>
      <c r="BB36" s="49">
        <f t="shared" si="30"/>
        <v>0</v>
      </c>
      <c r="BC36" s="50">
        <f t="shared" si="31"/>
        <v>0</v>
      </c>
      <c r="BD36" s="51">
        <f t="shared" si="32"/>
        <v>0</v>
      </c>
    </row>
    <row r="37" spans="1:56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36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10.5</v>
      </c>
      <c r="X37" s="44">
        <f t="shared" si="34"/>
        <v>0</v>
      </c>
      <c r="Y37" s="45">
        <f t="shared" si="12"/>
        <v>0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62"/>
      <c r="AH37" s="191">
        <f t="shared" si="16"/>
        <v>12</v>
      </c>
      <c r="AI37" s="49">
        <f t="shared" si="17"/>
        <v>0</v>
      </c>
      <c r="AJ37" s="50">
        <f t="shared" si="18"/>
        <v>0</v>
      </c>
      <c r="AK37" s="62"/>
      <c r="AL37" s="191">
        <f t="shared" si="19"/>
        <v>4</v>
      </c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62"/>
      <c r="BB37" s="49">
        <f t="shared" si="30"/>
        <v>0</v>
      </c>
      <c r="BC37" s="50">
        <f t="shared" si="31"/>
        <v>0</v>
      </c>
      <c r="BD37" s="51">
        <f t="shared" si="32"/>
        <v>0</v>
      </c>
    </row>
    <row r="38" spans="1:56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36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10.5</v>
      </c>
      <c r="X38" s="44">
        <f t="shared" si="34"/>
        <v>0</v>
      </c>
      <c r="Y38" s="45">
        <f t="shared" si="12"/>
        <v>0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62"/>
      <c r="AH38" s="191">
        <f t="shared" si="16"/>
        <v>12</v>
      </c>
      <c r="AI38" s="49">
        <f t="shared" si="17"/>
        <v>0</v>
      </c>
      <c r="AJ38" s="50">
        <f t="shared" si="18"/>
        <v>0</v>
      </c>
      <c r="AK38" s="62"/>
      <c r="AL38" s="191">
        <f t="shared" si="19"/>
        <v>4</v>
      </c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62"/>
      <c r="BB38" s="49">
        <f t="shared" si="30"/>
        <v>0</v>
      </c>
      <c r="BC38" s="50">
        <f t="shared" si="31"/>
        <v>0</v>
      </c>
      <c r="BD38" s="51">
        <f t="shared" si="32"/>
        <v>0</v>
      </c>
    </row>
    <row r="39" spans="1:56" hidden="1">
      <c r="A39" s="32"/>
      <c r="B39" s="61"/>
      <c r="C39" s="25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36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10.5</v>
      </c>
      <c r="X39" s="44">
        <f>IF(V39="","",W39*V39)</f>
        <v>0</v>
      </c>
      <c r="Y39" s="45">
        <f t="shared" si="12"/>
        <v>0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184"/>
      <c r="AH39" s="191">
        <f t="shared" si="16"/>
        <v>12</v>
      </c>
      <c r="AI39" s="49">
        <f t="shared" si="17"/>
        <v>0</v>
      </c>
      <c r="AJ39" s="50">
        <f t="shared" si="18"/>
        <v>0</v>
      </c>
      <c r="AK39" s="184"/>
      <c r="AL39" s="191">
        <f t="shared" si="19"/>
        <v>4</v>
      </c>
      <c r="AM39" s="49">
        <f t="shared" si="20"/>
        <v>0</v>
      </c>
      <c r="AN39" s="50">
        <f t="shared" si="21"/>
        <v>0</v>
      </c>
      <c r="AO39" s="184"/>
      <c r="AP39" s="49">
        <f t="shared" si="22"/>
        <v>0</v>
      </c>
      <c r="AQ39" s="50">
        <f t="shared" si="23"/>
        <v>0</v>
      </c>
      <c r="AR39" s="184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184"/>
      <c r="AY39" s="49">
        <f t="shared" si="28"/>
        <v>0</v>
      </c>
      <c r="AZ39" s="50">
        <f t="shared" si="29"/>
        <v>0</v>
      </c>
      <c r="BA39" s="184"/>
      <c r="BB39" s="49">
        <f t="shared" si="30"/>
        <v>0</v>
      </c>
      <c r="BC39" s="50">
        <f t="shared" si="31"/>
        <v>0</v>
      </c>
      <c r="BD39" s="51">
        <f t="shared" si="32"/>
        <v>0</v>
      </c>
    </row>
    <row r="40" spans="1:56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36"/>
        <v>0</v>
      </c>
      <c r="L40" s="38">
        <f t="shared" ref="L40:L71" si="37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M40" s="38">
        <f t="shared" ref="M40:M71" si="38">IF($Y40=2,$K40,0)+IF($Y40=4,$K40,0)+IF($Y40=5,$K40,0)+IF($Y40=6,$K40,0)+IF($Y40=7,$K40,0)+IF($Y40=10,$K40*2,0)+IF($Y40=12,$K40*2,0)+IF($Y40=14,$K40*2,0)+IF($Y40=15,$K40*3,0)+IF($Y40=21,$K40*3,0)+IF($Y40&lt;=1,$K40*$J40/21.75,0)+IF($Y40=42,$K40*6,0)+IF($Y40=28,$K40*4,0)+IF($Y40=18,$K40*3,0)</f>
        <v>0</v>
      </c>
      <c r="N40" s="38">
        <f t="shared" ref="N40:N71" si="39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O40" s="38">
        <f t="shared" ref="O40:O71" si="40">IF($Y40=2,$K40,0)+IF($Y40=4,$K40,0)+IF($Y40=5,$K40,0)+IF($Y40=6,$K40,0)+IF($Y40=7,$K40,0)+IF($Y40=10,$K40*2,0)+IF($Y40=12,$K40*2,0)+IF($Y40=14,$K40*2,0)+IF($Y40=15,$K40*3,0)+IF($Y40=21,$K40*3,0)+IF($Y40&lt;=1,$K40*$J40/21.75,0)+IF($Y40=42,$K40*6,0)+IF($Y40=28,$K40*4,0)+IF($Y40=18,$K40*3,0)</f>
        <v>0</v>
      </c>
      <c r="P40" s="38">
        <f t="shared" ref="P40:P71" si="41">IF($Y40=3,$K40,0)+IF($Y40=4,$K40,0)+IF($Y40=5,$K40,0)+IF($Y40=6,$K40,0)+IF($Y40=7,$K40,0)+IF($Y40=10,$K40*2,0)+IF($Y40=12,$K40*2,0)+IF($Y40=14,$K40*2,0)+IF($Y40=21,$K40*3,0)+IF($Y40&lt;=1,$K40*$J40/21.75,0)+IF($Y40=15,$K40*3,0)+IF($Y40=42,$K40*6,0)+IF($Y40=28,$K40*4,0)+IF($Y40=18,$K40*3,0)</f>
        <v>0</v>
      </c>
      <c r="Q40" s="39">
        <v>1</v>
      </c>
      <c r="R40" s="40">
        <f t="shared" ref="R40:R71" si="42">(IF($Y40=6,$K40,)+IF($Y40=7,$K40,)+IF($Y40=12,$K40*2,)+IF($Y40=18,$K40*3,)+IF($Y40=28,$K40*4,0)+IF($Y40=21,$K40*3,)+IF($Y40=42,$K40*6,0)+IF($Y40=14,$K40*2,))*Q40</f>
        <v>0</v>
      </c>
      <c r="S40" s="39">
        <v>1</v>
      </c>
      <c r="T40" s="41">
        <f t="shared" ref="T40:T71" si="43">(IF($Y40=7,$K40,)+IF($Y40=21,$K40*3,)+IF($Y40=42,$K40*6,0)+IF($Y40=28,$K40*4,0)+IF($Y40=14,$K40*2,))*S40</f>
        <v>0</v>
      </c>
      <c r="U40" s="42">
        <f t="shared" si="9"/>
        <v>0</v>
      </c>
      <c r="V40" s="43">
        <f t="shared" si="10"/>
        <v>0</v>
      </c>
      <c r="W40" s="190">
        <v>12</v>
      </c>
      <c r="X40" s="44">
        <f t="shared" ref="X40" si="44">IF(V40="","",W40*V40)</f>
        <v>0</v>
      </c>
      <c r="Y40" s="45">
        <f t="shared" ref="Y40:Y71" si="45">ROUND(J40/4.3452380952381,1)</f>
        <v>0</v>
      </c>
      <c r="Z40" s="46" t="s">
        <v>78</v>
      </c>
      <c r="AA40" s="39">
        <v>1</v>
      </c>
      <c r="AB40" s="47">
        <f t="shared" ref="AB40:AB71" si="46">+IF($Z40="M",$U40,IF($Z40="MT",$U40/2,IF(Z40="MN",$U40/2,IF($Z40="MTN",$U40/3,0))))*AA40</f>
        <v>0</v>
      </c>
      <c r="AC40" s="39">
        <v>1</v>
      </c>
      <c r="AD40" s="47">
        <f t="shared" ref="AD40:AD71" si="47">+IF($Z40="T",$U40,IF($Z40="MT",$U40/2,IF($Z40="TN",$U40/2,IF($Z40="MTN",$U40/3,0))))*AC40</f>
        <v>0</v>
      </c>
      <c r="AE40" s="39">
        <v>1</v>
      </c>
      <c r="AF40" s="47">
        <f t="shared" ref="AF40:AF71" si="48">+IF($Z40="N",$U40,IF($Z40="MN",$U40/2,IF($Z40="TN",$U40/2,IF($Z40="MTN",$U40/3,0))))*AE40</f>
        <v>0</v>
      </c>
      <c r="AG40" s="184"/>
      <c r="AH40" s="192"/>
      <c r="AI40" s="49">
        <f t="shared" si="17"/>
        <v>0</v>
      </c>
      <c r="AJ40" s="50">
        <f t="shared" si="18"/>
        <v>0</v>
      </c>
      <c r="AK40" s="184"/>
      <c r="AL40" s="192"/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62"/>
      <c r="BB40" s="49">
        <f t="shared" si="30"/>
        <v>0</v>
      </c>
      <c r="BC40" s="50">
        <f t="shared" si="31"/>
        <v>0</v>
      </c>
      <c r="BD40" s="51">
        <f t="shared" si="32"/>
        <v>0</v>
      </c>
    </row>
    <row r="41" spans="1:56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ref="K41:K47" si="49">IF(G41=0,"0",F41/G41)</f>
        <v>0</v>
      </c>
      <c r="L41" s="38">
        <f t="shared" si="37"/>
        <v>0</v>
      </c>
      <c r="M41" s="38">
        <f t="shared" si="38"/>
        <v>0</v>
      </c>
      <c r="N41" s="38">
        <f t="shared" si="39"/>
        <v>0</v>
      </c>
      <c r="O41" s="38">
        <f t="shared" si="40"/>
        <v>0</v>
      </c>
      <c r="P41" s="38">
        <f t="shared" si="41"/>
        <v>0</v>
      </c>
      <c r="Q41" s="39">
        <v>1</v>
      </c>
      <c r="R41" s="40">
        <f t="shared" si="42"/>
        <v>0</v>
      </c>
      <c r="S41" s="39">
        <v>1</v>
      </c>
      <c r="T41" s="41">
        <f t="shared" si="43"/>
        <v>0</v>
      </c>
      <c r="U41" s="42">
        <f t="shared" ref="U41:U47" si="50">SUM(+L41+M41+N41+O41+P41+R41+T41)</f>
        <v>0</v>
      </c>
      <c r="V41" s="43">
        <f t="shared" ref="V41:V47" si="51">+U41*4.345</f>
        <v>0</v>
      </c>
      <c r="W41" s="190">
        <f t="shared" ref="W41:W72" si="52">$X$4</f>
        <v>10.5</v>
      </c>
      <c r="X41" s="44">
        <f t="shared" ref="X41:X47" si="53">IF(V41="","",$X$4*V41)</f>
        <v>0</v>
      </c>
      <c r="Y41" s="45">
        <f t="shared" si="45"/>
        <v>0</v>
      </c>
      <c r="Z41" s="46" t="s">
        <v>78</v>
      </c>
      <c r="AA41" s="39">
        <v>1</v>
      </c>
      <c r="AB41" s="47">
        <f t="shared" si="46"/>
        <v>0</v>
      </c>
      <c r="AC41" s="39">
        <v>1</v>
      </c>
      <c r="AD41" s="47">
        <f t="shared" si="47"/>
        <v>0</v>
      </c>
      <c r="AE41" s="39">
        <v>1</v>
      </c>
      <c r="AF41" s="47">
        <f t="shared" si="48"/>
        <v>0</v>
      </c>
      <c r="AG41" s="184"/>
      <c r="AH41" s="192"/>
      <c r="AI41" s="49">
        <f t="shared" ref="AI41:AI71" si="54">IF(AJ$4=0,0,(AG41/AJ$4))</f>
        <v>0</v>
      </c>
      <c r="AJ41" s="50">
        <f t="shared" ref="AJ41:AJ71" si="55">IF(AJ$4=0,0,(AI41*AI$4/12))</f>
        <v>0</v>
      </c>
      <c r="AK41" s="184"/>
      <c r="AL41" s="192"/>
      <c r="AM41" s="49">
        <f t="shared" ref="AM41:AM70" si="56">IF(AN$4=0,0,(AK41/AN$4))</f>
        <v>0</v>
      </c>
      <c r="AN41" s="50">
        <f t="shared" ref="AN41:AN70" si="57">IF(AN$4=0,0,(AM41*AM$4/12))</f>
        <v>0</v>
      </c>
      <c r="AO41" s="184"/>
      <c r="AP41" s="49">
        <f t="shared" ref="AP41:AP47" si="58">IF(AQ$4=0,0,(AO41/AQ$4))</f>
        <v>0</v>
      </c>
      <c r="AQ41" s="50">
        <f t="shared" ref="AQ41:AQ47" si="59">IF(AQ$4=0,0,(AP41*AP$4/12))</f>
        <v>0</v>
      </c>
      <c r="AR41" s="62"/>
      <c r="AS41" s="49">
        <f t="shared" ref="AS41:AS47" si="60">IF(AT$4=0,0,(AR41/AT$4))</f>
        <v>0</v>
      </c>
      <c r="AT41" s="50">
        <f t="shared" ref="AT41:AT47" si="61">IF(AT$4=0,0,(AS41*AS$4/12))</f>
        <v>0</v>
      </c>
      <c r="AU41" s="62"/>
      <c r="AV41" s="49">
        <f t="shared" ref="AV41:AV47" si="62">IF(AW$4=0,0,(AU41/AW$4))</f>
        <v>0</v>
      </c>
      <c r="AW41" s="50">
        <f t="shared" ref="AW41:AW47" si="63">IF(AW$4=0,0,(AV41*AV$4/12))</f>
        <v>0</v>
      </c>
      <c r="AX41" s="184"/>
      <c r="AY41" s="49">
        <f t="shared" ref="AY41:AY47" si="64">IF(AZ$4=0,0,(AX41/AZ$4))</f>
        <v>0</v>
      </c>
      <c r="AZ41" s="50">
        <f t="shared" ref="AZ41:AZ47" si="65">IF(AZ$4=0,0,(AY41*AY$4/12))</f>
        <v>0</v>
      </c>
      <c r="BA41" s="62"/>
      <c r="BB41" s="49">
        <f t="shared" ref="BB41:BB47" si="66">IF(BC$4=0,0,(BA41/BC$4))</f>
        <v>0</v>
      </c>
      <c r="BC41" s="50">
        <f t="shared" ref="BC41:BC47" si="67">IF(BC$4=0,0,(BB41*BB$4/12))</f>
        <v>0</v>
      </c>
      <c r="BD41" s="51">
        <f t="shared" ref="BD41:BD47" si="68">+AJ41+AN41+AQ41+AT41+AW41+AZ41+BC41</f>
        <v>0</v>
      </c>
    </row>
    <row r="42" spans="1:56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49"/>
        <v>0</v>
      </c>
      <c r="L42" s="38">
        <f t="shared" si="37"/>
        <v>0</v>
      </c>
      <c r="M42" s="38">
        <f t="shared" si="38"/>
        <v>0</v>
      </c>
      <c r="N42" s="38">
        <f t="shared" si="39"/>
        <v>0</v>
      </c>
      <c r="O42" s="38">
        <f t="shared" si="40"/>
        <v>0</v>
      </c>
      <c r="P42" s="38">
        <f t="shared" si="41"/>
        <v>0</v>
      </c>
      <c r="Q42" s="39">
        <v>1</v>
      </c>
      <c r="R42" s="40">
        <f t="shared" si="42"/>
        <v>0</v>
      </c>
      <c r="S42" s="39">
        <v>1</v>
      </c>
      <c r="T42" s="41">
        <f t="shared" si="43"/>
        <v>0</v>
      </c>
      <c r="U42" s="42">
        <f t="shared" si="50"/>
        <v>0</v>
      </c>
      <c r="V42" s="43">
        <f t="shared" si="51"/>
        <v>0</v>
      </c>
      <c r="W42" s="190">
        <f t="shared" si="52"/>
        <v>10.5</v>
      </c>
      <c r="X42" s="44">
        <f t="shared" si="53"/>
        <v>0</v>
      </c>
      <c r="Y42" s="45">
        <f t="shared" si="45"/>
        <v>0</v>
      </c>
      <c r="Z42" s="46" t="s">
        <v>78</v>
      </c>
      <c r="AA42" s="39">
        <v>1</v>
      </c>
      <c r="AB42" s="47">
        <f t="shared" si="46"/>
        <v>0</v>
      </c>
      <c r="AC42" s="39">
        <v>1</v>
      </c>
      <c r="AD42" s="47">
        <f t="shared" si="47"/>
        <v>0</v>
      </c>
      <c r="AE42" s="39">
        <v>1</v>
      </c>
      <c r="AF42" s="47">
        <f t="shared" si="48"/>
        <v>0</v>
      </c>
      <c r="AG42" s="184"/>
      <c r="AH42" s="192"/>
      <c r="AI42" s="49">
        <f t="shared" si="54"/>
        <v>0</v>
      </c>
      <c r="AJ42" s="50">
        <f t="shared" si="55"/>
        <v>0</v>
      </c>
      <c r="AK42" s="184"/>
      <c r="AL42" s="192"/>
      <c r="AM42" s="49">
        <f t="shared" si="56"/>
        <v>0</v>
      </c>
      <c r="AN42" s="50">
        <f t="shared" si="57"/>
        <v>0</v>
      </c>
      <c r="AO42" s="184"/>
      <c r="AP42" s="49">
        <f t="shared" si="58"/>
        <v>0</v>
      </c>
      <c r="AQ42" s="50">
        <f t="shared" si="59"/>
        <v>0</v>
      </c>
      <c r="AR42" s="62"/>
      <c r="AS42" s="49">
        <f t="shared" si="60"/>
        <v>0</v>
      </c>
      <c r="AT42" s="50">
        <f t="shared" si="61"/>
        <v>0</v>
      </c>
      <c r="AU42" s="62"/>
      <c r="AV42" s="49">
        <f t="shared" si="62"/>
        <v>0</v>
      </c>
      <c r="AW42" s="50">
        <f t="shared" si="63"/>
        <v>0</v>
      </c>
      <c r="AX42" s="184"/>
      <c r="AY42" s="49">
        <f t="shared" si="64"/>
        <v>0</v>
      </c>
      <c r="AZ42" s="50">
        <f t="shared" si="65"/>
        <v>0</v>
      </c>
      <c r="BA42" s="62"/>
      <c r="BB42" s="49">
        <f t="shared" si="66"/>
        <v>0</v>
      </c>
      <c r="BC42" s="50">
        <f t="shared" si="67"/>
        <v>0</v>
      </c>
      <c r="BD42" s="51">
        <f t="shared" si="68"/>
        <v>0</v>
      </c>
    </row>
    <row r="43" spans="1:56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49"/>
        <v>0</v>
      </c>
      <c r="L43" s="38">
        <f t="shared" si="37"/>
        <v>0</v>
      </c>
      <c r="M43" s="38">
        <f t="shared" si="38"/>
        <v>0</v>
      </c>
      <c r="N43" s="38">
        <f t="shared" si="39"/>
        <v>0</v>
      </c>
      <c r="O43" s="38">
        <f t="shared" si="40"/>
        <v>0</v>
      </c>
      <c r="P43" s="38">
        <f t="shared" si="41"/>
        <v>0</v>
      </c>
      <c r="Q43" s="39">
        <v>1</v>
      </c>
      <c r="R43" s="40">
        <f t="shared" si="42"/>
        <v>0</v>
      </c>
      <c r="S43" s="39">
        <v>1</v>
      </c>
      <c r="T43" s="41">
        <f t="shared" si="43"/>
        <v>0</v>
      </c>
      <c r="U43" s="42">
        <f t="shared" si="50"/>
        <v>0</v>
      </c>
      <c r="V43" s="43">
        <f t="shared" si="51"/>
        <v>0</v>
      </c>
      <c r="W43" s="190">
        <f t="shared" si="52"/>
        <v>10.5</v>
      </c>
      <c r="X43" s="44">
        <f t="shared" si="53"/>
        <v>0</v>
      </c>
      <c r="Y43" s="45">
        <f t="shared" si="45"/>
        <v>0</v>
      </c>
      <c r="Z43" s="46" t="s">
        <v>78</v>
      </c>
      <c r="AA43" s="39">
        <v>1</v>
      </c>
      <c r="AB43" s="47">
        <f t="shared" si="46"/>
        <v>0</v>
      </c>
      <c r="AC43" s="39">
        <v>1</v>
      </c>
      <c r="AD43" s="47">
        <f t="shared" si="47"/>
        <v>0</v>
      </c>
      <c r="AE43" s="39">
        <v>1</v>
      </c>
      <c r="AF43" s="47">
        <f t="shared" si="48"/>
        <v>0</v>
      </c>
      <c r="AG43" s="184"/>
      <c r="AH43" s="192"/>
      <c r="AI43" s="49">
        <f t="shared" si="54"/>
        <v>0</v>
      </c>
      <c r="AJ43" s="50">
        <f t="shared" si="55"/>
        <v>0</v>
      </c>
      <c r="AK43" s="184"/>
      <c r="AL43" s="192"/>
      <c r="AM43" s="49">
        <f t="shared" si="56"/>
        <v>0</v>
      </c>
      <c r="AN43" s="50">
        <f t="shared" si="57"/>
        <v>0</v>
      </c>
      <c r="AO43" s="184"/>
      <c r="AP43" s="49">
        <f t="shared" si="58"/>
        <v>0</v>
      </c>
      <c r="AQ43" s="50">
        <f t="shared" si="59"/>
        <v>0</v>
      </c>
      <c r="AR43" s="62"/>
      <c r="AS43" s="49">
        <f t="shared" si="60"/>
        <v>0</v>
      </c>
      <c r="AT43" s="50">
        <f t="shared" si="61"/>
        <v>0</v>
      </c>
      <c r="AU43" s="62"/>
      <c r="AV43" s="49">
        <f t="shared" si="62"/>
        <v>0</v>
      </c>
      <c r="AW43" s="50">
        <f t="shared" si="63"/>
        <v>0</v>
      </c>
      <c r="AX43" s="184"/>
      <c r="AY43" s="49">
        <f t="shared" si="64"/>
        <v>0</v>
      </c>
      <c r="AZ43" s="50">
        <f t="shared" si="65"/>
        <v>0</v>
      </c>
      <c r="BA43" s="62"/>
      <c r="BB43" s="49">
        <f t="shared" si="66"/>
        <v>0</v>
      </c>
      <c r="BC43" s="50">
        <f t="shared" si="67"/>
        <v>0</v>
      </c>
      <c r="BD43" s="51">
        <f t="shared" si="68"/>
        <v>0</v>
      </c>
    </row>
    <row r="44" spans="1:56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49"/>
        <v>0</v>
      </c>
      <c r="L44" s="38">
        <f t="shared" si="37"/>
        <v>0</v>
      </c>
      <c r="M44" s="38">
        <f t="shared" si="38"/>
        <v>0</v>
      </c>
      <c r="N44" s="38">
        <f t="shared" si="39"/>
        <v>0</v>
      </c>
      <c r="O44" s="38">
        <f t="shared" si="40"/>
        <v>0</v>
      </c>
      <c r="P44" s="38">
        <f t="shared" si="41"/>
        <v>0</v>
      </c>
      <c r="Q44" s="39">
        <v>1</v>
      </c>
      <c r="R44" s="40">
        <f t="shared" si="42"/>
        <v>0</v>
      </c>
      <c r="S44" s="39">
        <v>1</v>
      </c>
      <c r="T44" s="41">
        <f t="shared" si="43"/>
        <v>0</v>
      </c>
      <c r="U44" s="42">
        <f t="shared" si="50"/>
        <v>0</v>
      </c>
      <c r="V44" s="43">
        <f t="shared" si="51"/>
        <v>0</v>
      </c>
      <c r="W44" s="190">
        <f t="shared" si="52"/>
        <v>10.5</v>
      </c>
      <c r="X44" s="44">
        <f t="shared" si="53"/>
        <v>0</v>
      </c>
      <c r="Y44" s="45">
        <f t="shared" si="45"/>
        <v>0</v>
      </c>
      <c r="Z44" s="46" t="s">
        <v>78</v>
      </c>
      <c r="AA44" s="39">
        <v>1</v>
      </c>
      <c r="AB44" s="47">
        <f t="shared" si="46"/>
        <v>0</v>
      </c>
      <c r="AC44" s="39">
        <v>1</v>
      </c>
      <c r="AD44" s="47">
        <f t="shared" si="47"/>
        <v>0</v>
      </c>
      <c r="AE44" s="39">
        <v>1</v>
      </c>
      <c r="AF44" s="47">
        <f t="shared" si="48"/>
        <v>0</v>
      </c>
      <c r="AG44" s="184"/>
      <c r="AH44" s="192"/>
      <c r="AI44" s="49">
        <f t="shared" si="54"/>
        <v>0</v>
      </c>
      <c r="AJ44" s="50">
        <f t="shared" si="55"/>
        <v>0</v>
      </c>
      <c r="AK44" s="184"/>
      <c r="AL44" s="192"/>
      <c r="AM44" s="49">
        <f t="shared" si="56"/>
        <v>0</v>
      </c>
      <c r="AN44" s="50">
        <f t="shared" si="57"/>
        <v>0</v>
      </c>
      <c r="AO44" s="184"/>
      <c r="AP44" s="49">
        <f t="shared" si="58"/>
        <v>0</v>
      </c>
      <c r="AQ44" s="50">
        <f t="shared" si="59"/>
        <v>0</v>
      </c>
      <c r="AR44" s="62"/>
      <c r="AS44" s="49">
        <f t="shared" si="60"/>
        <v>0</v>
      </c>
      <c r="AT44" s="50">
        <f t="shared" si="61"/>
        <v>0</v>
      </c>
      <c r="AU44" s="62"/>
      <c r="AV44" s="49">
        <f t="shared" si="62"/>
        <v>0</v>
      </c>
      <c r="AW44" s="50">
        <f t="shared" si="63"/>
        <v>0</v>
      </c>
      <c r="AX44" s="184"/>
      <c r="AY44" s="49">
        <f t="shared" si="64"/>
        <v>0</v>
      </c>
      <c r="AZ44" s="50">
        <f t="shared" si="65"/>
        <v>0</v>
      </c>
      <c r="BA44" s="62"/>
      <c r="BB44" s="49">
        <f t="shared" si="66"/>
        <v>0</v>
      </c>
      <c r="BC44" s="50">
        <f t="shared" si="67"/>
        <v>0</v>
      </c>
      <c r="BD44" s="51">
        <f t="shared" si="68"/>
        <v>0</v>
      </c>
    </row>
    <row r="45" spans="1:56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49"/>
        <v>0</v>
      </c>
      <c r="L45" s="38">
        <f t="shared" si="37"/>
        <v>0</v>
      </c>
      <c r="M45" s="38">
        <f t="shared" si="38"/>
        <v>0</v>
      </c>
      <c r="N45" s="38">
        <f t="shared" si="39"/>
        <v>0</v>
      </c>
      <c r="O45" s="38">
        <f t="shared" si="40"/>
        <v>0</v>
      </c>
      <c r="P45" s="38">
        <f t="shared" si="41"/>
        <v>0</v>
      </c>
      <c r="Q45" s="39">
        <v>1</v>
      </c>
      <c r="R45" s="40">
        <f t="shared" si="42"/>
        <v>0</v>
      </c>
      <c r="S45" s="39">
        <v>1</v>
      </c>
      <c r="T45" s="41">
        <f t="shared" si="43"/>
        <v>0</v>
      </c>
      <c r="U45" s="42">
        <f t="shared" si="50"/>
        <v>0</v>
      </c>
      <c r="V45" s="43">
        <f t="shared" si="51"/>
        <v>0</v>
      </c>
      <c r="W45" s="190">
        <f t="shared" si="52"/>
        <v>10.5</v>
      </c>
      <c r="X45" s="44">
        <f t="shared" si="53"/>
        <v>0</v>
      </c>
      <c r="Y45" s="45">
        <f t="shared" si="45"/>
        <v>0</v>
      </c>
      <c r="Z45" s="46" t="s">
        <v>78</v>
      </c>
      <c r="AA45" s="39">
        <v>1</v>
      </c>
      <c r="AB45" s="47">
        <f t="shared" si="46"/>
        <v>0</v>
      </c>
      <c r="AC45" s="39">
        <v>1</v>
      </c>
      <c r="AD45" s="47">
        <f t="shared" si="47"/>
        <v>0</v>
      </c>
      <c r="AE45" s="39">
        <v>1</v>
      </c>
      <c r="AF45" s="47">
        <f t="shared" si="48"/>
        <v>0</v>
      </c>
      <c r="AG45" s="184"/>
      <c r="AH45" s="192"/>
      <c r="AI45" s="49">
        <f t="shared" si="54"/>
        <v>0</v>
      </c>
      <c r="AJ45" s="50">
        <f t="shared" si="55"/>
        <v>0</v>
      </c>
      <c r="AK45" s="184"/>
      <c r="AL45" s="192"/>
      <c r="AM45" s="49">
        <f t="shared" si="56"/>
        <v>0</v>
      </c>
      <c r="AN45" s="50">
        <f t="shared" si="57"/>
        <v>0</v>
      </c>
      <c r="AO45" s="184"/>
      <c r="AP45" s="49">
        <f t="shared" si="58"/>
        <v>0</v>
      </c>
      <c r="AQ45" s="50">
        <f t="shared" si="59"/>
        <v>0</v>
      </c>
      <c r="AR45" s="62"/>
      <c r="AS45" s="49">
        <f t="shared" si="60"/>
        <v>0</v>
      </c>
      <c r="AT45" s="50">
        <f t="shared" si="61"/>
        <v>0</v>
      </c>
      <c r="AU45" s="62"/>
      <c r="AV45" s="49">
        <f t="shared" si="62"/>
        <v>0</v>
      </c>
      <c r="AW45" s="50">
        <f t="shared" si="63"/>
        <v>0</v>
      </c>
      <c r="AX45" s="184"/>
      <c r="AY45" s="49">
        <f t="shared" si="64"/>
        <v>0</v>
      </c>
      <c r="AZ45" s="50">
        <f t="shared" si="65"/>
        <v>0</v>
      </c>
      <c r="BA45" s="62"/>
      <c r="BB45" s="49">
        <f t="shared" si="66"/>
        <v>0</v>
      </c>
      <c r="BC45" s="50">
        <f t="shared" si="67"/>
        <v>0</v>
      </c>
      <c r="BD45" s="51">
        <f t="shared" si="68"/>
        <v>0</v>
      </c>
    </row>
    <row r="46" spans="1:56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49"/>
        <v>0</v>
      </c>
      <c r="L46" s="38">
        <f t="shared" si="37"/>
        <v>0</v>
      </c>
      <c r="M46" s="38">
        <f t="shared" si="38"/>
        <v>0</v>
      </c>
      <c r="N46" s="38">
        <f t="shared" si="39"/>
        <v>0</v>
      </c>
      <c r="O46" s="38">
        <f t="shared" si="40"/>
        <v>0</v>
      </c>
      <c r="P46" s="38">
        <f t="shared" si="41"/>
        <v>0</v>
      </c>
      <c r="Q46" s="39">
        <v>1</v>
      </c>
      <c r="R46" s="40">
        <f t="shared" si="42"/>
        <v>0</v>
      </c>
      <c r="S46" s="39">
        <v>1</v>
      </c>
      <c r="T46" s="41">
        <f t="shared" si="43"/>
        <v>0</v>
      </c>
      <c r="U46" s="42">
        <f t="shared" si="50"/>
        <v>0</v>
      </c>
      <c r="V46" s="43">
        <f t="shared" si="51"/>
        <v>0</v>
      </c>
      <c r="W46" s="190">
        <f t="shared" si="52"/>
        <v>10.5</v>
      </c>
      <c r="X46" s="44">
        <f t="shared" si="53"/>
        <v>0</v>
      </c>
      <c r="Y46" s="45">
        <f t="shared" si="45"/>
        <v>0</v>
      </c>
      <c r="Z46" s="46" t="s">
        <v>78</v>
      </c>
      <c r="AA46" s="39">
        <v>1</v>
      </c>
      <c r="AB46" s="47">
        <f t="shared" si="46"/>
        <v>0</v>
      </c>
      <c r="AC46" s="39">
        <v>1</v>
      </c>
      <c r="AD46" s="47">
        <f t="shared" si="47"/>
        <v>0</v>
      </c>
      <c r="AE46" s="39">
        <v>1</v>
      </c>
      <c r="AF46" s="47">
        <f t="shared" si="48"/>
        <v>0</v>
      </c>
      <c r="AG46" s="184"/>
      <c r="AH46" s="192"/>
      <c r="AI46" s="49">
        <f t="shared" si="54"/>
        <v>0</v>
      </c>
      <c r="AJ46" s="50">
        <f t="shared" si="55"/>
        <v>0</v>
      </c>
      <c r="AK46" s="184"/>
      <c r="AL46" s="192"/>
      <c r="AM46" s="49">
        <f t="shared" si="56"/>
        <v>0</v>
      </c>
      <c r="AN46" s="50">
        <f t="shared" si="57"/>
        <v>0</v>
      </c>
      <c r="AO46" s="184"/>
      <c r="AP46" s="49">
        <f t="shared" si="58"/>
        <v>0</v>
      </c>
      <c r="AQ46" s="50">
        <f t="shared" si="59"/>
        <v>0</v>
      </c>
      <c r="AR46" s="62"/>
      <c r="AS46" s="49">
        <f t="shared" si="60"/>
        <v>0</v>
      </c>
      <c r="AT46" s="50">
        <f t="shared" si="61"/>
        <v>0</v>
      </c>
      <c r="AU46" s="62"/>
      <c r="AV46" s="49">
        <f t="shared" si="62"/>
        <v>0</v>
      </c>
      <c r="AW46" s="50">
        <f t="shared" si="63"/>
        <v>0</v>
      </c>
      <c r="AX46" s="184"/>
      <c r="AY46" s="49">
        <f t="shared" si="64"/>
        <v>0</v>
      </c>
      <c r="AZ46" s="50">
        <f t="shared" si="65"/>
        <v>0</v>
      </c>
      <c r="BA46" s="62"/>
      <c r="BB46" s="49">
        <f t="shared" si="66"/>
        <v>0</v>
      </c>
      <c r="BC46" s="50">
        <f t="shared" si="67"/>
        <v>0</v>
      </c>
      <c r="BD46" s="51">
        <f t="shared" si="68"/>
        <v>0</v>
      </c>
    </row>
    <row r="47" spans="1:56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49"/>
        <v>0</v>
      </c>
      <c r="L47" s="38">
        <f t="shared" si="37"/>
        <v>0</v>
      </c>
      <c r="M47" s="38">
        <f t="shared" si="38"/>
        <v>0</v>
      </c>
      <c r="N47" s="38">
        <f t="shared" si="39"/>
        <v>0</v>
      </c>
      <c r="O47" s="38">
        <f t="shared" si="40"/>
        <v>0</v>
      </c>
      <c r="P47" s="38">
        <f t="shared" si="41"/>
        <v>0</v>
      </c>
      <c r="Q47" s="39">
        <v>1</v>
      </c>
      <c r="R47" s="40">
        <f t="shared" si="42"/>
        <v>0</v>
      </c>
      <c r="S47" s="39">
        <v>1</v>
      </c>
      <c r="T47" s="41">
        <f t="shared" si="43"/>
        <v>0</v>
      </c>
      <c r="U47" s="42">
        <f t="shared" si="50"/>
        <v>0</v>
      </c>
      <c r="V47" s="43">
        <f t="shared" si="51"/>
        <v>0</v>
      </c>
      <c r="W47" s="190">
        <f t="shared" si="52"/>
        <v>10.5</v>
      </c>
      <c r="X47" s="44">
        <f t="shared" si="53"/>
        <v>0</v>
      </c>
      <c r="Y47" s="45">
        <f t="shared" si="45"/>
        <v>0</v>
      </c>
      <c r="Z47" s="46" t="s">
        <v>78</v>
      </c>
      <c r="AA47" s="39">
        <v>1</v>
      </c>
      <c r="AB47" s="47">
        <f t="shared" si="46"/>
        <v>0</v>
      </c>
      <c r="AC47" s="39">
        <v>1</v>
      </c>
      <c r="AD47" s="47">
        <f t="shared" si="47"/>
        <v>0</v>
      </c>
      <c r="AE47" s="39">
        <v>1</v>
      </c>
      <c r="AF47" s="47">
        <f t="shared" si="48"/>
        <v>0</v>
      </c>
      <c r="AG47" s="184"/>
      <c r="AH47" s="192"/>
      <c r="AI47" s="49">
        <f t="shared" si="54"/>
        <v>0</v>
      </c>
      <c r="AJ47" s="50">
        <f t="shared" si="55"/>
        <v>0</v>
      </c>
      <c r="AK47" s="184"/>
      <c r="AL47" s="192"/>
      <c r="AM47" s="49">
        <f t="shared" si="56"/>
        <v>0</v>
      </c>
      <c r="AN47" s="50">
        <f t="shared" si="57"/>
        <v>0</v>
      </c>
      <c r="AO47" s="184"/>
      <c r="AP47" s="49">
        <f t="shared" si="58"/>
        <v>0</v>
      </c>
      <c r="AQ47" s="50">
        <f t="shared" si="59"/>
        <v>0</v>
      </c>
      <c r="AR47" s="62"/>
      <c r="AS47" s="49">
        <f t="shared" si="60"/>
        <v>0</v>
      </c>
      <c r="AT47" s="50">
        <f t="shared" si="61"/>
        <v>0</v>
      </c>
      <c r="AU47" s="62"/>
      <c r="AV47" s="49">
        <f t="shared" si="62"/>
        <v>0</v>
      </c>
      <c r="AW47" s="50">
        <f t="shared" si="63"/>
        <v>0</v>
      </c>
      <c r="AX47" s="184"/>
      <c r="AY47" s="49">
        <f t="shared" si="64"/>
        <v>0</v>
      </c>
      <c r="AZ47" s="50">
        <f t="shared" si="65"/>
        <v>0</v>
      </c>
      <c r="BA47" s="62"/>
      <c r="BB47" s="49">
        <f t="shared" si="66"/>
        <v>0</v>
      </c>
      <c r="BC47" s="50">
        <f t="shared" si="67"/>
        <v>0</v>
      </c>
      <c r="BD47" s="51">
        <f t="shared" si="68"/>
        <v>0</v>
      </c>
    </row>
    <row r="48" spans="1:56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ref="K48:K69" si="69">IF(G48=0,"0",F48/G48)</f>
        <v>0</v>
      </c>
      <c r="L48" s="38">
        <f t="shared" si="37"/>
        <v>0</v>
      </c>
      <c r="M48" s="38">
        <f t="shared" si="38"/>
        <v>0</v>
      </c>
      <c r="N48" s="38">
        <f t="shared" si="39"/>
        <v>0</v>
      </c>
      <c r="O48" s="38">
        <f t="shared" si="40"/>
        <v>0</v>
      </c>
      <c r="P48" s="38">
        <f t="shared" si="41"/>
        <v>0</v>
      </c>
      <c r="Q48" s="39">
        <v>1</v>
      </c>
      <c r="R48" s="40">
        <f t="shared" si="42"/>
        <v>0</v>
      </c>
      <c r="S48" s="39">
        <v>1</v>
      </c>
      <c r="T48" s="41">
        <f t="shared" si="43"/>
        <v>0</v>
      </c>
      <c r="U48" s="42">
        <f t="shared" ref="U48:U69" si="70">SUM(+L48+M48+N48+O48+P48+R48+T48)</f>
        <v>0</v>
      </c>
      <c r="V48" s="43">
        <f t="shared" ref="V48:V69" si="71">+U48*4.345</f>
        <v>0</v>
      </c>
      <c r="W48" s="190">
        <f t="shared" si="52"/>
        <v>10.5</v>
      </c>
      <c r="X48" s="44">
        <f t="shared" ref="X48:X69" si="72">IF(V48="","",$X$4*V48)</f>
        <v>0</v>
      </c>
      <c r="Y48" s="45">
        <f t="shared" si="45"/>
        <v>0</v>
      </c>
      <c r="Z48" s="46" t="s">
        <v>78</v>
      </c>
      <c r="AA48" s="39">
        <v>1</v>
      </c>
      <c r="AB48" s="47">
        <f t="shared" si="46"/>
        <v>0</v>
      </c>
      <c r="AC48" s="39">
        <v>1</v>
      </c>
      <c r="AD48" s="47">
        <f t="shared" si="47"/>
        <v>0</v>
      </c>
      <c r="AE48" s="39">
        <v>1</v>
      </c>
      <c r="AF48" s="47">
        <f t="shared" si="48"/>
        <v>0</v>
      </c>
      <c r="AG48" s="184"/>
      <c r="AH48" s="192"/>
      <c r="AI48" s="49">
        <f t="shared" si="54"/>
        <v>0</v>
      </c>
      <c r="AJ48" s="50">
        <f t="shared" si="55"/>
        <v>0</v>
      </c>
      <c r="AK48" s="184"/>
      <c r="AL48" s="192"/>
      <c r="AM48" s="49">
        <f t="shared" si="56"/>
        <v>0</v>
      </c>
      <c r="AN48" s="50">
        <f t="shared" si="57"/>
        <v>0</v>
      </c>
      <c r="AO48" s="184"/>
      <c r="AP48" s="49">
        <f t="shared" ref="AP48:AP69" si="73">IF(AQ$4=0,0,(AO48/AQ$4))</f>
        <v>0</v>
      </c>
      <c r="AQ48" s="50">
        <f t="shared" ref="AQ48:AQ69" si="74">IF(AQ$4=0,0,(AP48*AP$4/12))</f>
        <v>0</v>
      </c>
      <c r="AR48" s="62"/>
      <c r="AS48" s="49">
        <f t="shared" ref="AS48:AS69" si="75">IF(AT$4=0,0,(AR48/AT$4))</f>
        <v>0</v>
      </c>
      <c r="AT48" s="50">
        <f t="shared" ref="AT48:AT69" si="76">IF(AT$4=0,0,(AS48*AS$4/12))</f>
        <v>0</v>
      </c>
      <c r="AU48" s="62"/>
      <c r="AV48" s="49">
        <f t="shared" ref="AV48:AV69" si="77">IF(AW$4=0,0,(AU48/AW$4))</f>
        <v>0</v>
      </c>
      <c r="AW48" s="50">
        <f t="shared" ref="AW48:AW69" si="78">IF(AW$4=0,0,(AV48*AV$4/12))</f>
        <v>0</v>
      </c>
      <c r="AX48" s="184"/>
      <c r="AY48" s="49">
        <f t="shared" ref="AY48:AY69" si="79">IF(AZ$4=0,0,(AX48/AZ$4))</f>
        <v>0</v>
      </c>
      <c r="AZ48" s="50">
        <f t="shared" ref="AZ48:AZ69" si="80">IF(AZ$4=0,0,(AY48*AY$4/12))</f>
        <v>0</v>
      </c>
      <c r="BA48" s="62"/>
      <c r="BB48" s="49">
        <f t="shared" ref="BB48:BB69" si="81">IF(BC$4=0,0,(BA48/BC$4))</f>
        <v>0</v>
      </c>
      <c r="BC48" s="50">
        <f t="shared" ref="BC48:BC69" si="82">IF(BC$4=0,0,(BB48*BB$4/12))</f>
        <v>0</v>
      </c>
      <c r="BD48" s="51">
        <f t="shared" ref="BD48:BD69" si="83">+AJ48+AN48+AQ48+AT48+AW48+AZ48+BC48</f>
        <v>0</v>
      </c>
    </row>
    <row r="49" spans="1:56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69"/>
        <v>0</v>
      </c>
      <c r="L49" s="38">
        <f t="shared" si="37"/>
        <v>0</v>
      </c>
      <c r="M49" s="38">
        <f t="shared" si="38"/>
        <v>0</v>
      </c>
      <c r="N49" s="38">
        <f t="shared" si="39"/>
        <v>0</v>
      </c>
      <c r="O49" s="38">
        <f t="shared" si="40"/>
        <v>0</v>
      </c>
      <c r="P49" s="38">
        <f t="shared" si="41"/>
        <v>0</v>
      </c>
      <c r="Q49" s="39">
        <v>1</v>
      </c>
      <c r="R49" s="40">
        <f t="shared" si="42"/>
        <v>0</v>
      </c>
      <c r="S49" s="39">
        <v>1</v>
      </c>
      <c r="T49" s="41">
        <f t="shared" si="43"/>
        <v>0</v>
      </c>
      <c r="U49" s="42">
        <f t="shared" si="70"/>
        <v>0</v>
      </c>
      <c r="V49" s="43">
        <f t="shared" si="71"/>
        <v>0</v>
      </c>
      <c r="W49" s="190">
        <f t="shared" si="52"/>
        <v>10.5</v>
      </c>
      <c r="X49" s="44">
        <f t="shared" si="72"/>
        <v>0</v>
      </c>
      <c r="Y49" s="45">
        <f t="shared" si="45"/>
        <v>0</v>
      </c>
      <c r="Z49" s="46" t="s">
        <v>78</v>
      </c>
      <c r="AA49" s="39">
        <v>1</v>
      </c>
      <c r="AB49" s="47">
        <f t="shared" si="46"/>
        <v>0</v>
      </c>
      <c r="AC49" s="39">
        <v>1</v>
      </c>
      <c r="AD49" s="47">
        <f t="shared" si="47"/>
        <v>0</v>
      </c>
      <c r="AE49" s="39">
        <v>1</v>
      </c>
      <c r="AF49" s="47">
        <f t="shared" si="48"/>
        <v>0</v>
      </c>
      <c r="AG49" s="184"/>
      <c r="AH49" s="192"/>
      <c r="AI49" s="49">
        <f t="shared" si="54"/>
        <v>0</v>
      </c>
      <c r="AJ49" s="50">
        <f t="shared" si="55"/>
        <v>0</v>
      </c>
      <c r="AK49" s="184"/>
      <c r="AL49" s="192"/>
      <c r="AM49" s="49">
        <f t="shared" si="56"/>
        <v>0</v>
      </c>
      <c r="AN49" s="50">
        <f t="shared" si="57"/>
        <v>0</v>
      </c>
      <c r="AO49" s="184"/>
      <c r="AP49" s="49">
        <f t="shared" si="73"/>
        <v>0</v>
      </c>
      <c r="AQ49" s="50">
        <f t="shared" si="74"/>
        <v>0</v>
      </c>
      <c r="AR49" s="62"/>
      <c r="AS49" s="49">
        <f t="shared" si="75"/>
        <v>0</v>
      </c>
      <c r="AT49" s="50">
        <f t="shared" si="76"/>
        <v>0</v>
      </c>
      <c r="AU49" s="62"/>
      <c r="AV49" s="49">
        <f t="shared" si="77"/>
        <v>0</v>
      </c>
      <c r="AW49" s="50">
        <f t="shared" si="78"/>
        <v>0</v>
      </c>
      <c r="AX49" s="184"/>
      <c r="AY49" s="49">
        <f t="shared" si="79"/>
        <v>0</v>
      </c>
      <c r="AZ49" s="50">
        <f t="shared" si="80"/>
        <v>0</v>
      </c>
      <c r="BA49" s="62"/>
      <c r="BB49" s="49">
        <f t="shared" si="81"/>
        <v>0</v>
      </c>
      <c r="BC49" s="50">
        <f t="shared" si="82"/>
        <v>0</v>
      </c>
      <c r="BD49" s="51">
        <f t="shared" si="83"/>
        <v>0</v>
      </c>
    </row>
    <row r="50" spans="1:56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69"/>
        <v>0</v>
      </c>
      <c r="L50" s="38">
        <f t="shared" si="37"/>
        <v>0</v>
      </c>
      <c r="M50" s="38">
        <f t="shared" si="38"/>
        <v>0</v>
      </c>
      <c r="N50" s="38">
        <f t="shared" si="39"/>
        <v>0</v>
      </c>
      <c r="O50" s="38">
        <f t="shared" si="40"/>
        <v>0</v>
      </c>
      <c r="P50" s="38">
        <f t="shared" si="41"/>
        <v>0</v>
      </c>
      <c r="Q50" s="39">
        <v>1</v>
      </c>
      <c r="R50" s="40">
        <f t="shared" si="42"/>
        <v>0</v>
      </c>
      <c r="S50" s="39">
        <v>1</v>
      </c>
      <c r="T50" s="41">
        <f t="shared" si="43"/>
        <v>0</v>
      </c>
      <c r="U50" s="42">
        <f t="shared" si="70"/>
        <v>0</v>
      </c>
      <c r="V50" s="43">
        <f t="shared" si="71"/>
        <v>0</v>
      </c>
      <c r="W50" s="190">
        <f t="shared" si="52"/>
        <v>10.5</v>
      </c>
      <c r="X50" s="44">
        <f t="shared" si="72"/>
        <v>0</v>
      </c>
      <c r="Y50" s="45">
        <f t="shared" si="45"/>
        <v>0</v>
      </c>
      <c r="Z50" s="46" t="s">
        <v>78</v>
      </c>
      <c r="AA50" s="39">
        <v>1</v>
      </c>
      <c r="AB50" s="47">
        <f t="shared" si="46"/>
        <v>0</v>
      </c>
      <c r="AC50" s="39">
        <v>1</v>
      </c>
      <c r="AD50" s="47">
        <f t="shared" si="47"/>
        <v>0</v>
      </c>
      <c r="AE50" s="39">
        <v>1</v>
      </c>
      <c r="AF50" s="47">
        <f t="shared" si="48"/>
        <v>0</v>
      </c>
      <c r="AG50" s="184"/>
      <c r="AH50" s="192"/>
      <c r="AI50" s="49">
        <f t="shared" si="54"/>
        <v>0</v>
      </c>
      <c r="AJ50" s="50">
        <f t="shared" si="55"/>
        <v>0</v>
      </c>
      <c r="AK50" s="184"/>
      <c r="AL50" s="192"/>
      <c r="AM50" s="49">
        <f t="shared" si="56"/>
        <v>0</v>
      </c>
      <c r="AN50" s="50">
        <f t="shared" si="57"/>
        <v>0</v>
      </c>
      <c r="AO50" s="184"/>
      <c r="AP50" s="49">
        <f t="shared" si="73"/>
        <v>0</v>
      </c>
      <c r="AQ50" s="50">
        <f t="shared" si="74"/>
        <v>0</v>
      </c>
      <c r="AR50" s="62"/>
      <c r="AS50" s="49">
        <f t="shared" si="75"/>
        <v>0</v>
      </c>
      <c r="AT50" s="50">
        <f t="shared" si="76"/>
        <v>0</v>
      </c>
      <c r="AU50" s="62"/>
      <c r="AV50" s="49">
        <f t="shared" si="77"/>
        <v>0</v>
      </c>
      <c r="AW50" s="50">
        <f t="shared" si="78"/>
        <v>0</v>
      </c>
      <c r="AX50" s="184"/>
      <c r="AY50" s="49">
        <f t="shared" si="79"/>
        <v>0</v>
      </c>
      <c r="AZ50" s="50">
        <f t="shared" si="80"/>
        <v>0</v>
      </c>
      <c r="BA50" s="62"/>
      <c r="BB50" s="49">
        <f t="shared" si="81"/>
        <v>0</v>
      </c>
      <c r="BC50" s="50">
        <f t="shared" si="82"/>
        <v>0</v>
      </c>
      <c r="BD50" s="51">
        <f t="shared" si="83"/>
        <v>0</v>
      </c>
    </row>
    <row r="51" spans="1:56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69"/>
        <v>0</v>
      </c>
      <c r="L51" s="38">
        <f t="shared" si="37"/>
        <v>0</v>
      </c>
      <c r="M51" s="38">
        <f t="shared" si="38"/>
        <v>0</v>
      </c>
      <c r="N51" s="38">
        <f t="shared" si="39"/>
        <v>0</v>
      </c>
      <c r="O51" s="38">
        <f t="shared" si="40"/>
        <v>0</v>
      </c>
      <c r="P51" s="38">
        <f t="shared" si="41"/>
        <v>0</v>
      </c>
      <c r="Q51" s="39">
        <v>1</v>
      </c>
      <c r="R51" s="40">
        <f t="shared" si="42"/>
        <v>0</v>
      </c>
      <c r="S51" s="39">
        <v>1</v>
      </c>
      <c r="T51" s="41">
        <f t="shared" si="43"/>
        <v>0</v>
      </c>
      <c r="U51" s="42">
        <f t="shared" si="70"/>
        <v>0</v>
      </c>
      <c r="V51" s="43">
        <f t="shared" si="71"/>
        <v>0</v>
      </c>
      <c r="W51" s="190">
        <f t="shared" si="52"/>
        <v>10.5</v>
      </c>
      <c r="X51" s="44">
        <f t="shared" si="72"/>
        <v>0</v>
      </c>
      <c r="Y51" s="45">
        <f t="shared" si="45"/>
        <v>0</v>
      </c>
      <c r="Z51" s="46" t="s">
        <v>78</v>
      </c>
      <c r="AA51" s="39">
        <v>1</v>
      </c>
      <c r="AB51" s="47">
        <f t="shared" si="46"/>
        <v>0</v>
      </c>
      <c r="AC51" s="39">
        <v>1</v>
      </c>
      <c r="AD51" s="47">
        <f t="shared" si="47"/>
        <v>0</v>
      </c>
      <c r="AE51" s="39">
        <v>1</v>
      </c>
      <c r="AF51" s="47">
        <f t="shared" si="48"/>
        <v>0</v>
      </c>
      <c r="AG51" s="184"/>
      <c r="AH51" s="192"/>
      <c r="AI51" s="49">
        <f t="shared" si="54"/>
        <v>0</v>
      </c>
      <c r="AJ51" s="50">
        <f t="shared" si="55"/>
        <v>0</v>
      </c>
      <c r="AK51" s="184"/>
      <c r="AL51" s="192"/>
      <c r="AM51" s="49">
        <f t="shared" si="56"/>
        <v>0</v>
      </c>
      <c r="AN51" s="50">
        <f t="shared" si="57"/>
        <v>0</v>
      </c>
      <c r="AO51" s="184"/>
      <c r="AP51" s="49">
        <f t="shared" si="73"/>
        <v>0</v>
      </c>
      <c r="AQ51" s="50">
        <f t="shared" si="74"/>
        <v>0</v>
      </c>
      <c r="AR51" s="62"/>
      <c r="AS51" s="49">
        <f t="shared" si="75"/>
        <v>0</v>
      </c>
      <c r="AT51" s="50">
        <f t="shared" si="76"/>
        <v>0</v>
      </c>
      <c r="AU51" s="62"/>
      <c r="AV51" s="49">
        <f t="shared" si="77"/>
        <v>0</v>
      </c>
      <c r="AW51" s="50">
        <f t="shared" si="78"/>
        <v>0</v>
      </c>
      <c r="AX51" s="184"/>
      <c r="AY51" s="49">
        <f t="shared" si="79"/>
        <v>0</v>
      </c>
      <c r="AZ51" s="50">
        <f t="shared" si="80"/>
        <v>0</v>
      </c>
      <c r="BA51" s="62"/>
      <c r="BB51" s="49">
        <f t="shared" si="81"/>
        <v>0</v>
      </c>
      <c r="BC51" s="50">
        <f t="shared" si="82"/>
        <v>0</v>
      </c>
      <c r="BD51" s="51">
        <f t="shared" si="83"/>
        <v>0</v>
      </c>
    </row>
    <row r="52" spans="1:56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69"/>
        <v>0</v>
      </c>
      <c r="L52" s="38">
        <f t="shared" si="37"/>
        <v>0</v>
      </c>
      <c r="M52" s="38">
        <f t="shared" si="38"/>
        <v>0</v>
      </c>
      <c r="N52" s="38">
        <f t="shared" si="39"/>
        <v>0</v>
      </c>
      <c r="O52" s="38">
        <f t="shared" si="40"/>
        <v>0</v>
      </c>
      <c r="P52" s="38">
        <f t="shared" si="41"/>
        <v>0</v>
      </c>
      <c r="Q52" s="39">
        <v>1</v>
      </c>
      <c r="R52" s="40">
        <f t="shared" si="42"/>
        <v>0</v>
      </c>
      <c r="S52" s="39">
        <v>1</v>
      </c>
      <c r="T52" s="41">
        <f t="shared" si="43"/>
        <v>0</v>
      </c>
      <c r="U52" s="42">
        <f t="shared" si="70"/>
        <v>0</v>
      </c>
      <c r="V52" s="43">
        <f t="shared" si="71"/>
        <v>0</v>
      </c>
      <c r="W52" s="190">
        <f t="shared" si="52"/>
        <v>10.5</v>
      </c>
      <c r="X52" s="44">
        <f t="shared" si="72"/>
        <v>0</v>
      </c>
      <c r="Y52" s="45">
        <f t="shared" si="45"/>
        <v>0</v>
      </c>
      <c r="Z52" s="46" t="s">
        <v>78</v>
      </c>
      <c r="AA52" s="39">
        <v>1</v>
      </c>
      <c r="AB52" s="47">
        <f t="shared" si="46"/>
        <v>0</v>
      </c>
      <c r="AC52" s="39">
        <v>1</v>
      </c>
      <c r="AD52" s="47">
        <f t="shared" si="47"/>
        <v>0</v>
      </c>
      <c r="AE52" s="39">
        <v>1</v>
      </c>
      <c r="AF52" s="47">
        <f t="shared" si="48"/>
        <v>0</v>
      </c>
      <c r="AG52" s="184"/>
      <c r="AH52" s="192"/>
      <c r="AI52" s="49">
        <f t="shared" si="54"/>
        <v>0</v>
      </c>
      <c r="AJ52" s="50">
        <f t="shared" si="55"/>
        <v>0</v>
      </c>
      <c r="AK52" s="184"/>
      <c r="AL52" s="192"/>
      <c r="AM52" s="49">
        <f t="shared" si="56"/>
        <v>0</v>
      </c>
      <c r="AN52" s="50">
        <f t="shared" si="57"/>
        <v>0</v>
      </c>
      <c r="AO52" s="184"/>
      <c r="AP52" s="49">
        <f t="shared" si="73"/>
        <v>0</v>
      </c>
      <c r="AQ52" s="50">
        <f t="shared" si="74"/>
        <v>0</v>
      </c>
      <c r="AR52" s="62"/>
      <c r="AS52" s="49">
        <f t="shared" si="75"/>
        <v>0</v>
      </c>
      <c r="AT52" s="50">
        <f t="shared" si="76"/>
        <v>0</v>
      </c>
      <c r="AU52" s="62"/>
      <c r="AV52" s="49">
        <f t="shared" si="77"/>
        <v>0</v>
      </c>
      <c r="AW52" s="50">
        <f t="shared" si="78"/>
        <v>0</v>
      </c>
      <c r="AX52" s="184"/>
      <c r="AY52" s="49">
        <f t="shared" si="79"/>
        <v>0</v>
      </c>
      <c r="AZ52" s="50">
        <f t="shared" si="80"/>
        <v>0</v>
      </c>
      <c r="BA52" s="62"/>
      <c r="BB52" s="49">
        <f t="shared" si="81"/>
        <v>0</v>
      </c>
      <c r="BC52" s="50">
        <f t="shared" si="82"/>
        <v>0</v>
      </c>
      <c r="BD52" s="51">
        <f t="shared" si="83"/>
        <v>0</v>
      </c>
    </row>
    <row r="53" spans="1:56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69"/>
        <v>0</v>
      </c>
      <c r="L53" s="38">
        <f t="shared" si="37"/>
        <v>0</v>
      </c>
      <c r="M53" s="38">
        <f t="shared" si="38"/>
        <v>0</v>
      </c>
      <c r="N53" s="38">
        <f t="shared" si="39"/>
        <v>0</v>
      </c>
      <c r="O53" s="38">
        <f t="shared" si="40"/>
        <v>0</v>
      </c>
      <c r="P53" s="38">
        <f t="shared" si="41"/>
        <v>0</v>
      </c>
      <c r="Q53" s="39">
        <v>1</v>
      </c>
      <c r="R53" s="40">
        <f t="shared" si="42"/>
        <v>0</v>
      </c>
      <c r="S53" s="39">
        <v>1</v>
      </c>
      <c r="T53" s="41">
        <f t="shared" si="43"/>
        <v>0</v>
      </c>
      <c r="U53" s="42">
        <f t="shared" si="70"/>
        <v>0</v>
      </c>
      <c r="V53" s="43">
        <f t="shared" si="71"/>
        <v>0</v>
      </c>
      <c r="W53" s="190">
        <f t="shared" si="52"/>
        <v>10.5</v>
      </c>
      <c r="X53" s="44">
        <f t="shared" si="72"/>
        <v>0</v>
      </c>
      <c r="Y53" s="45">
        <f t="shared" si="45"/>
        <v>0</v>
      </c>
      <c r="Z53" s="46" t="s">
        <v>78</v>
      </c>
      <c r="AA53" s="39">
        <v>1</v>
      </c>
      <c r="AB53" s="47">
        <f t="shared" si="46"/>
        <v>0</v>
      </c>
      <c r="AC53" s="39">
        <v>1</v>
      </c>
      <c r="AD53" s="47">
        <f t="shared" si="47"/>
        <v>0</v>
      </c>
      <c r="AE53" s="39">
        <v>1</v>
      </c>
      <c r="AF53" s="47">
        <f t="shared" si="48"/>
        <v>0</v>
      </c>
      <c r="AG53" s="184"/>
      <c r="AH53" s="192"/>
      <c r="AI53" s="49">
        <f t="shared" si="54"/>
        <v>0</v>
      </c>
      <c r="AJ53" s="50">
        <f t="shared" si="55"/>
        <v>0</v>
      </c>
      <c r="AK53" s="184"/>
      <c r="AL53" s="192"/>
      <c r="AM53" s="49">
        <f t="shared" si="56"/>
        <v>0</v>
      </c>
      <c r="AN53" s="50">
        <f t="shared" si="57"/>
        <v>0</v>
      </c>
      <c r="AO53" s="184"/>
      <c r="AP53" s="49">
        <f t="shared" si="73"/>
        <v>0</v>
      </c>
      <c r="AQ53" s="50">
        <f t="shared" si="74"/>
        <v>0</v>
      </c>
      <c r="AR53" s="62"/>
      <c r="AS53" s="49">
        <f t="shared" si="75"/>
        <v>0</v>
      </c>
      <c r="AT53" s="50">
        <f t="shared" si="76"/>
        <v>0</v>
      </c>
      <c r="AU53" s="62"/>
      <c r="AV53" s="49">
        <f t="shared" si="77"/>
        <v>0</v>
      </c>
      <c r="AW53" s="50">
        <f t="shared" si="78"/>
        <v>0</v>
      </c>
      <c r="AX53" s="184"/>
      <c r="AY53" s="49">
        <f t="shared" si="79"/>
        <v>0</v>
      </c>
      <c r="AZ53" s="50">
        <f t="shared" si="80"/>
        <v>0</v>
      </c>
      <c r="BA53" s="62"/>
      <c r="BB53" s="49">
        <f t="shared" si="81"/>
        <v>0</v>
      </c>
      <c r="BC53" s="50">
        <f t="shared" si="82"/>
        <v>0</v>
      </c>
      <c r="BD53" s="51">
        <f t="shared" si="83"/>
        <v>0</v>
      </c>
    </row>
    <row r="54" spans="1:56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69"/>
        <v>0</v>
      </c>
      <c r="L54" s="38">
        <f t="shared" si="37"/>
        <v>0</v>
      </c>
      <c r="M54" s="38">
        <f t="shared" si="38"/>
        <v>0</v>
      </c>
      <c r="N54" s="38">
        <f t="shared" si="39"/>
        <v>0</v>
      </c>
      <c r="O54" s="38">
        <f t="shared" si="40"/>
        <v>0</v>
      </c>
      <c r="P54" s="38">
        <f t="shared" si="41"/>
        <v>0</v>
      </c>
      <c r="Q54" s="39">
        <v>1</v>
      </c>
      <c r="R54" s="40">
        <f t="shared" si="42"/>
        <v>0</v>
      </c>
      <c r="S54" s="39">
        <v>1</v>
      </c>
      <c r="T54" s="41">
        <f t="shared" si="43"/>
        <v>0</v>
      </c>
      <c r="U54" s="42">
        <f t="shared" si="70"/>
        <v>0</v>
      </c>
      <c r="V54" s="43">
        <f t="shared" si="71"/>
        <v>0</v>
      </c>
      <c r="W54" s="190">
        <f t="shared" si="52"/>
        <v>10.5</v>
      </c>
      <c r="X54" s="44">
        <f t="shared" si="72"/>
        <v>0</v>
      </c>
      <c r="Y54" s="45">
        <f t="shared" si="45"/>
        <v>0</v>
      </c>
      <c r="Z54" s="46" t="s">
        <v>78</v>
      </c>
      <c r="AA54" s="39">
        <v>1</v>
      </c>
      <c r="AB54" s="47">
        <f t="shared" si="46"/>
        <v>0</v>
      </c>
      <c r="AC54" s="39">
        <v>1</v>
      </c>
      <c r="AD54" s="47">
        <f t="shared" si="47"/>
        <v>0</v>
      </c>
      <c r="AE54" s="39">
        <v>1</v>
      </c>
      <c r="AF54" s="47">
        <f t="shared" si="48"/>
        <v>0</v>
      </c>
      <c r="AG54" s="184"/>
      <c r="AH54" s="192"/>
      <c r="AI54" s="49">
        <f t="shared" si="54"/>
        <v>0</v>
      </c>
      <c r="AJ54" s="50">
        <f t="shared" si="55"/>
        <v>0</v>
      </c>
      <c r="AK54" s="184"/>
      <c r="AL54" s="192"/>
      <c r="AM54" s="49">
        <f t="shared" si="56"/>
        <v>0</v>
      </c>
      <c r="AN54" s="50">
        <f t="shared" si="57"/>
        <v>0</v>
      </c>
      <c r="AO54" s="184"/>
      <c r="AP54" s="49">
        <f t="shared" si="73"/>
        <v>0</v>
      </c>
      <c r="AQ54" s="50">
        <f t="shared" si="74"/>
        <v>0</v>
      </c>
      <c r="AR54" s="62"/>
      <c r="AS54" s="49">
        <f t="shared" si="75"/>
        <v>0</v>
      </c>
      <c r="AT54" s="50">
        <f t="shared" si="76"/>
        <v>0</v>
      </c>
      <c r="AU54" s="62"/>
      <c r="AV54" s="49">
        <f t="shared" si="77"/>
        <v>0</v>
      </c>
      <c r="AW54" s="50">
        <f t="shared" si="78"/>
        <v>0</v>
      </c>
      <c r="AX54" s="184"/>
      <c r="AY54" s="49">
        <f t="shared" si="79"/>
        <v>0</v>
      </c>
      <c r="AZ54" s="50">
        <f t="shared" si="80"/>
        <v>0</v>
      </c>
      <c r="BA54" s="62"/>
      <c r="BB54" s="49">
        <f t="shared" si="81"/>
        <v>0</v>
      </c>
      <c r="BC54" s="50">
        <f t="shared" si="82"/>
        <v>0</v>
      </c>
      <c r="BD54" s="51">
        <f t="shared" si="83"/>
        <v>0</v>
      </c>
    </row>
    <row r="55" spans="1:56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69"/>
        <v>0</v>
      </c>
      <c r="L55" s="38">
        <f t="shared" si="37"/>
        <v>0</v>
      </c>
      <c r="M55" s="38">
        <f t="shared" si="38"/>
        <v>0</v>
      </c>
      <c r="N55" s="38">
        <f t="shared" si="39"/>
        <v>0</v>
      </c>
      <c r="O55" s="38">
        <f t="shared" si="40"/>
        <v>0</v>
      </c>
      <c r="P55" s="38">
        <f t="shared" si="41"/>
        <v>0</v>
      </c>
      <c r="Q55" s="39">
        <v>1</v>
      </c>
      <c r="R55" s="40">
        <f t="shared" si="42"/>
        <v>0</v>
      </c>
      <c r="S55" s="39">
        <v>1</v>
      </c>
      <c r="T55" s="41">
        <f t="shared" si="43"/>
        <v>0</v>
      </c>
      <c r="U55" s="42">
        <f t="shared" si="70"/>
        <v>0</v>
      </c>
      <c r="V55" s="43">
        <f t="shared" si="71"/>
        <v>0</v>
      </c>
      <c r="W55" s="190">
        <f t="shared" si="52"/>
        <v>10.5</v>
      </c>
      <c r="X55" s="44">
        <f t="shared" si="72"/>
        <v>0</v>
      </c>
      <c r="Y55" s="45">
        <f t="shared" si="45"/>
        <v>0</v>
      </c>
      <c r="Z55" s="46" t="s">
        <v>78</v>
      </c>
      <c r="AA55" s="39">
        <v>1</v>
      </c>
      <c r="AB55" s="47">
        <f t="shared" si="46"/>
        <v>0</v>
      </c>
      <c r="AC55" s="39">
        <v>1</v>
      </c>
      <c r="AD55" s="47">
        <f t="shared" si="47"/>
        <v>0</v>
      </c>
      <c r="AE55" s="39">
        <v>1</v>
      </c>
      <c r="AF55" s="47">
        <f t="shared" si="48"/>
        <v>0</v>
      </c>
      <c r="AG55" s="184"/>
      <c r="AH55" s="192"/>
      <c r="AI55" s="49">
        <f t="shared" si="54"/>
        <v>0</v>
      </c>
      <c r="AJ55" s="50">
        <f t="shared" si="55"/>
        <v>0</v>
      </c>
      <c r="AK55" s="184"/>
      <c r="AL55" s="192"/>
      <c r="AM55" s="49">
        <f t="shared" si="56"/>
        <v>0</v>
      </c>
      <c r="AN55" s="50">
        <f t="shared" si="57"/>
        <v>0</v>
      </c>
      <c r="AO55" s="184"/>
      <c r="AP55" s="49">
        <f t="shared" si="73"/>
        <v>0</v>
      </c>
      <c r="AQ55" s="50">
        <f t="shared" si="74"/>
        <v>0</v>
      </c>
      <c r="AR55" s="62"/>
      <c r="AS55" s="49">
        <f t="shared" si="75"/>
        <v>0</v>
      </c>
      <c r="AT55" s="50">
        <f t="shared" si="76"/>
        <v>0</v>
      </c>
      <c r="AU55" s="62"/>
      <c r="AV55" s="49">
        <f t="shared" si="77"/>
        <v>0</v>
      </c>
      <c r="AW55" s="50">
        <f t="shared" si="78"/>
        <v>0</v>
      </c>
      <c r="AX55" s="184"/>
      <c r="AY55" s="49">
        <f t="shared" si="79"/>
        <v>0</v>
      </c>
      <c r="AZ55" s="50">
        <f t="shared" si="80"/>
        <v>0</v>
      </c>
      <c r="BA55" s="62"/>
      <c r="BB55" s="49">
        <f t="shared" si="81"/>
        <v>0</v>
      </c>
      <c r="BC55" s="50">
        <f t="shared" si="82"/>
        <v>0</v>
      </c>
      <c r="BD55" s="51">
        <f t="shared" si="83"/>
        <v>0</v>
      </c>
    </row>
    <row r="56" spans="1:56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69"/>
        <v>0</v>
      </c>
      <c r="L56" s="38">
        <f t="shared" si="37"/>
        <v>0</v>
      </c>
      <c r="M56" s="38">
        <f t="shared" si="38"/>
        <v>0</v>
      </c>
      <c r="N56" s="38">
        <f t="shared" si="39"/>
        <v>0</v>
      </c>
      <c r="O56" s="38">
        <f t="shared" si="40"/>
        <v>0</v>
      </c>
      <c r="P56" s="38">
        <f t="shared" si="41"/>
        <v>0</v>
      </c>
      <c r="Q56" s="39">
        <v>1</v>
      </c>
      <c r="R56" s="40">
        <f t="shared" si="42"/>
        <v>0</v>
      </c>
      <c r="S56" s="39">
        <v>1</v>
      </c>
      <c r="T56" s="41">
        <f t="shared" si="43"/>
        <v>0</v>
      </c>
      <c r="U56" s="42">
        <f t="shared" si="70"/>
        <v>0</v>
      </c>
      <c r="V56" s="43">
        <f t="shared" si="71"/>
        <v>0</v>
      </c>
      <c r="W56" s="190">
        <f t="shared" si="52"/>
        <v>10.5</v>
      </c>
      <c r="X56" s="44">
        <f t="shared" si="72"/>
        <v>0</v>
      </c>
      <c r="Y56" s="45">
        <f t="shared" si="45"/>
        <v>0</v>
      </c>
      <c r="Z56" s="46" t="s">
        <v>78</v>
      </c>
      <c r="AA56" s="39">
        <v>1</v>
      </c>
      <c r="AB56" s="47">
        <f t="shared" si="46"/>
        <v>0</v>
      </c>
      <c r="AC56" s="39">
        <v>1</v>
      </c>
      <c r="AD56" s="47">
        <f t="shared" si="47"/>
        <v>0</v>
      </c>
      <c r="AE56" s="39">
        <v>1</v>
      </c>
      <c r="AF56" s="47">
        <f t="shared" si="48"/>
        <v>0</v>
      </c>
      <c r="AG56" s="184"/>
      <c r="AH56" s="192"/>
      <c r="AI56" s="49">
        <f t="shared" si="54"/>
        <v>0</v>
      </c>
      <c r="AJ56" s="50">
        <f t="shared" si="55"/>
        <v>0</v>
      </c>
      <c r="AK56" s="184"/>
      <c r="AL56" s="192"/>
      <c r="AM56" s="49">
        <f t="shared" si="56"/>
        <v>0</v>
      </c>
      <c r="AN56" s="50">
        <f t="shared" si="57"/>
        <v>0</v>
      </c>
      <c r="AO56" s="184"/>
      <c r="AP56" s="49">
        <f t="shared" si="73"/>
        <v>0</v>
      </c>
      <c r="AQ56" s="50">
        <f t="shared" si="74"/>
        <v>0</v>
      </c>
      <c r="AR56" s="62"/>
      <c r="AS56" s="49">
        <f t="shared" si="75"/>
        <v>0</v>
      </c>
      <c r="AT56" s="50">
        <f t="shared" si="76"/>
        <v>0</v>
      </c>
      <c r="AU56" s="62"/>
      <c r="AV56" s="49">
        <f t="shared" si="77"/>
        <v>0</v>
      </c>
      <c r="AW56" s="50">
        <f t="shared" si="78"/>
        <v>0</v>
      </c>
      <c r="AX56" s="184"/>
      <c r="AY56" s="49">
        <f t="shared" si="79"/>
        <v>0</v>
      </c>
      <c r="AZ56" s="50">
        <f t="shared" si="80"/>
        <v>0</v>
      </c>
      <c r="BA56" s="62"/>
      <c r="BB56" s="49">
        <f t="shared" si="81"/>
        <v>0</v>
      </c>
      <c r="BC56" s="50">
        <f t="shared" si="82"/>
        <v>0</v>
      </c>
      <c r="BD56" s="51">
        <f t="shared" si="83"/>
        <v>0</v>
      </c>
    </row>
    <row r="57" spans="1:56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69"/>
        <v>0</v>
      </c>
      <c r="L57" s="38">
        <f t="shared" si="37"/>
        <v>0</v>
      </c>
      <c r="M57" s="38">
        <f t="shared" si="38"/>
        <v>0</v>
      </c>
      <c r="N57" s="38">
        <f t="shared" si="39"/>
        <v>0</v>
      </c>
      <c r="O57" s="38">
        <f t="shared" si="40"/>
        <v>0</v>
      </c>
      <c r="P57" s="38">
        <f t="shared" si="41"/>
        <v>0</v>
      </c>
      <c r="Q57" s="39">
        <v>1</v>
      </c>
      <c r="R57" s="40">
        <f t="shared" si="42"/>
        <v>0</v>
      </c>
      <c r="S57" s="39">
        <v>1</v>
      </c>
      <c r="T57" s="41">
        <f t="shared" si="43"/>
        <v>0</v>
      </c>
      <c r="U57" s="42">
        <f t="shared" si="70"/>
        <v>0</v>
      </c>
      <c r="V57" s="43">
        <f t="shared" si="71"/>
        <v>0</v>
      </c>
      <c r="W57" s="190">
        <f t="shared" si="52"/>
        <v>10.5</v>
      </c>
      <c r="X57" s="44">
        <f t="shared" si="72"/>
        <v>0</v>
      </c>
      <c r="Y57" s="45">
        <f t="shared" si="45"/>
        <v>0</v>
      </c>
      <c r="Z57" s="46" t="s">
        <v>78</v>
      </c>
      <c r="AA57" s="39">
        <v>1</v>
      </c>
      <c r="AB57" s="47">
        <f t="shared" si="46"/>
        <v>0</v>
      </c>
      <c r="AC57" s="39">
        <v>1</v>
      </c>
      <c r="AD57" s="47">
        <f t="shared" si="47"/>
        <v>0</v>
      </c>
      <c r="AE57" s="39">
        <v>1</v>
      </c>
      <c r="AF57" s="47">
        <f t="shared" si="48"/>
        <v>0</v>
      </c>
      <c r="AG57" s="184"/>
      <c r="AH57" s="192"/>
      <c r="AI57" s="49">
        <f t="shared" si="54"/>
        <v>0</v>
      </c>
      <c r="AJ57" s="50">
        <f t="shared" si="55"/>
        <v>0</v>
      </c>
      <c r="AK57" s="184"/>
      <c r="AL57" s="192"/>
      <c r="AM57" s="49">
        <f t="shared" si="56"/>
        <v>0</v>
      </c>
      <c r="AN57" s="50">
        <f t="shared" si="57"/>
        <v>0</v>
      </c>
      <c r="AO57" s="184"/>
      <c r="AP57" s="49">
        <f t="shared" si="73"/>
        <v>0</v>
      </c>
      <c r="AQ57" s="50">
        <f t="shared" si="74"/>
        <v>0</v>
      </c>
      <c r="AR57" s="62"/>
      <c r="AS57" s="49">
        <f t="shared" si="75"/>
        <v>0</v>
      </c>
      <c r="AT57" s="50">
        <f t="shared" si="76"/>
        <v>0</v>
      </c>
      <c r="AU57" s="62"/>
      <c r="AV57" s="49">
        <f t="shared" si="77"/>
        <v>0</v>
      </c>
      <c r="AW57" s="50">
        <f t="shared" si="78"/>
        <v>0</v>
      </c>
      <c r="AX57" s="184"/>
      <c r="AY57" s="49">
        <f t="shared" si="79"/>
        <v>0</v>
      </c>
      <c r="AZ57" s="50">
        <f t="shared" si="80"/>
        <v>0</v>
      </c>
      <c r="BA57" s="62"/>
      <c r="BB57" s="49">
        <f t="shared" si="81"/>
        <v>0</v>
      </c>
      <c r="BC57" s="50">
        <f t="shared" si="82"/>
        <v>0</v>
      </c>
      <c r="BD57" s="51">
        <f t="shared" si="83"/>
        <v>0</v>
      </c>
    </row>
    <row r="58" spans="1:56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69"/>
        <v>0</v>
      </c>
      <c r="L58" s="38">
        <f t="shared" si="37"/>
        <v>0</v>
      </c>
      <c r="M58" s="38">
        <f t="shared" si="38"/>
        <v>0</v>
      </c>
      <c r="N58" s="38">
        <f t="shared" si="39"/>
        <v>0</v>
      </c>
      <c r="O58" s="38">
        <f t="shared" si="40"/>
        <v>0</v>
      </c>
      <c r="P58" s="38">
        <f t="shared" si="41"/>
        <v>0</v>
      </c>
      <c r="Q58" s="39">
        <v>1</v>
      </c>
      <c r="R58" s="40">
        <f t="shared" si="42"/>
        <v>0</v>
      </c>
      <c r="S58" s="39">
        <v>1</v>
      </c>
      <c r="T58" s="41">
        <f t="shared" si="43"/>
        <v>0</v>
      </c>
      <c r="U58" s="42">
        <f t="shared" si="70"/>
        <v>0</v>
      </c>
      <c r="V58" s="43">
        <f t="shared" si="71"/>
        <v>0</v>
      </c>
      <c r="W58" s="190">
        <f t="shared" si="52"/>
        <v>10.5</v>
      </c>
      <c r="X58" s="44">
        <f t="shared" si="72"/>
        <v>0</v>
      </c>
      <c r="Y58" s="45">
        <f t="shared" si="45"/>
        <v>0</v>
      </c>
      <c r="Z58" s="46" t="s">
        <v>78</v>
      </c>
      <c r="AA58" s="39">
        <v>1</v>
      </c>
      <c r="AB58" s="47">
        <f t="shared" si="46"/>
        <v>0</v>
      </c>
      <c r="AC58" s="39">
        <v>1</v>
      </c>
      <c r="AD58" s="47">
        <f t="shared" si="47"/>
        <v>0</v>
      </c>
      <c r="AE58" s="39">
        <v>1</v>
      </c>
      <c r="AF58" s="47">
        <f t="shared" si="48"/>
        <v>0</v>
      </c>
      <c r="AG58" s="184"/>
      <c r="AH58" s="192"/>
      <c r="AI58" s="49">
        <f t="shared" si="54"/>
        <v>0</v>
      </c>
      <c r="AJ58" s="50">
        <f t="shared" si="55"/>
        <v>0</v>
      </c>
      <c r="AK58" s="184"/>
      <c r="AL58" s="192"/>
      <c r="AM58" s="49">
        <f t="shared" si="56"/>
        <v>0</v>
      </c>
      <c r="AN58" s="50">
        <f t="shared" si="57"/>
        <v>0</v>
      </c>
      <c r="AO58" s="184"/>
      <c r="AP58" s="49">
        <f t="shared" si="73"/>
        <v>0</v>
      </c>
      <c r="AQ58" s="50">
        <f t="shared" si="74"/>
        <v>0</v>
      </c>
      <c r="AR58" s="62"/>
      <c r="AS58" s="49">
        <f t="shared" si="75"/>
        <v>0</v>
      </c>
      <c r="AT58" s="50">
        <f t="shared" si="76"/>
        <v>0</v>
      </c>
      <c r="AU58" s="62"/>
      <c r="AV58" s="49">
        <f t="shared" si="77"/>
        <v>0</v>
      </c>
      <c r="AW58" s="50">
        <f t="shared" si="78"/>
        <v>0</v>
      </c>
      <c r="AX58" s="184"/>
      <c r="AY58" s="49">
        <f t="shared" si="79"/>
        <v>0</v>
      </c>
      <c r="AZ58" s="50">
        <f t="shared" si="80"/>
        <v>0</v>
      </c>
      <c r="BA58" s="62"/>
      <c r="BB58" s="49">
        <f t="shared" si="81"/>
        <v>0</v>
      </c>
      <c r="BC58" s="50">
        <f t="shared" si="82"/>
        <v>0</v>
      </c>
      <c r="BD58" s="51">
        <f t="shared" si="83"/>
        <v>0</v>
      </c>
    </row>
    <row r="59" spans="1:56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69"/>
        <v>0</v>
      </c>
      <c r="L59" s="38">
        <f t="shared" si="37"/>
        <v>0</v>
      </c>
      <c r="M59" s="38">
        <f t="shared" si="38"/>
        <v>0</v>
      </c>
      <c r="N59" s="38">
        <f t="shared" si="39"/>
        <v>0</v>
      </c>
      <c r="O59" s="38">
        <f t="shared" si="40"/>
        <v>0</v>
      </c>
      <c r="P59" s="38">
        <f t="shared" si="41"/>
        <v>0</v>
      </c>
      <c r="Q59" s="39">
        <v>1</v>
      </c>
      <c r="R59" s="40">
        <f t="shared" si="42"/>
        <v>0</v>
      </c>
      <c r="S59" s="39">
        <v>1</v>
      </c>
      <c r="T59" s="41">
        <f t="shared" si="43"/>
        <v>0</v>
      </c>
      <c r="U59" s="42">
        <f t="shared" si="70"/>
        <v>0</v>
      </c>
      <c r="V59" s="43">
        <f t="shared" si="71"/>
        <v>0</v>
      </c>
      <c r="W59" s="190">
        <f t="shared" si="52"/>
        <v>10.5</v>
      </c>
      <c r="X59" s="44">
        <f t="shared" si="72"/>
        <v>0</v>
      </c>
      <c r="Y59" s="45">
        <f t="shared" si="45"/>
        <v>0</v>
      </c>
      <c r="Z59" s="46" t="s">
        <v>78</v>
      </c>
      <c r="AA59" s="39">
        <v>1</v>
      </c>
      <c r="AB59" s="47">
        <f t="shared" si="46"/>
        <v>0</v>
      </c>
      <c r="AC59" s="39">
        <v>1</v>
      </c>
      <c r="AD59" s="47">
        <f t="shared" si="47"/>
        <v>0</v>
      </c>
      <c r="AE59" s="39">
        <v>1</v>
      </c>
      <c r="AF59" s="47">
        <f t="shared" si="48"/>
        <v>0</v>
      </c>
      <c r="AG59" s="184"/>
      <c r="AH59" s="192"/>
      <c r="AI59" s="49">
        <f t="shared" si="54"/>
        <v>0</v>
      </c>
      <c r="AJ59" s="50">
        <f t="shared" si="55"/>
        <v>0</v>
      </c>
      <c r="AK59" s="184"/>
      <c r="AL59" s="192"/>
      <c r="AM59" s="49">
        <f t="shared" si="56"/>
        <v>0</v>
      </c>
      <c r="AN59" s="50">
        <f t="shared" si="57"/>
        <v>0</v>
      </c>
      <c r="AO59" s="184"/>
      <c r="AP59" s="49">
        <f t="shared" si="73"/>
        <v>0</v>
      </c>
      <c r="AQ59" s="50">
        <f t="shared" si="74"/>
        <v>0</v>
      </c>
      <c r="AR59" s="62"/>
      <c r="AS59" s="49">
        <f t="shared" si="75"/>
        <v>0</v>
      </c>
      <c r="AT59" s="50">
        <f t="shared" si="76"/>
        <v>0</v>
      </c>
      <c r="AU59" s="62"/>
      <c r="AV59" s="49">
        <f t="shared" si="77"/>
        <v>0</v>
      </c>
      <c r="AW59" s="50">
        <f t="shared" si="78"/>
        <v>0</v>
      </c>
      <c r="AX59" s="184"/>
      <c r="AY59" s="49">
        <f t="shared" si="79"/>
        <v>0</v>
      </c>
      <c r="AZ59" s="50">
        <f t="shared" si="80"/>
        <v>0</v>
      </c>
      <c r="BA59" s="62"/>
      <c r="BB59" s="49">
        <f t="shared" si="81"/>
        <v>0</v>
      </c>
      <c r="BC59" s="50">
        <f t="shared" si="82"/>
        <v>0</v>
      </c>
      <c r="BD59" s="51">
        <f t="shared" si="83"/>
        <v>0</v>
      </c>
    </row>
    <row r="60" spans="1:56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69"/>
        <v>0</v>
      </c>
      <c r="L60" s="38">
        <f t="shared" si="37"/>
        <v>0</v>
      </c>
      <c r="M60" s="38">
        <f t="shared" si="38"/>
        <v>0</v>
      </c>
      <c r="N60" s="38">
        <f t="shared" si="39"/>
        <v>0</v>
      </c>
      <c r="O60" s="38">
        <f t="shared" si="40"/>
        <v>0</v>
      </c>
      <c r="P60" s="38">
        <f t="shared" si="41"/>
        <v>0</v>
      </c>
      <c r="Q60" s="39">
        <v>1</v>
      </c>
      <c r="R60" s="40">
        <f t="shared" si="42"/>
        <v>0</v>
      </c>
      <c r="S60" s="39">
        <v>1</v>
      </c>
      <c r="T60" s="41">
        <f t="shared" si="43"/>
        <v>0</v>
      </c>
      <c r="U60" s="42">
        <f t="shared" si="70"/>
        <v>0</v>
      </c>
      <c r="V60" s="43">
        <f t="shared" si="71"/>
        <v>0</v>
      </c>
      <c r="W60" s="190">
        <f t="shared" si="52"/>
        <v>10.5</v>
      </c>
      <c r="X60" s="44">
        <f t="shared" si="72"/>
        <v>0</v>
      </c>
      <c r="Y60" s="45">
        <f t="shared" si="45"/>
        <v>0</v>
      </c>
      <c r="Z60" s="46" t="s">
        <v>78</v>
      </c>
      <c r="AA60" s="39">
        <v>1</v>
      </c>
      <c r="AB60" s="47">
        <f t="shared" si="46"/>
        <v>0</v>
      </c>
      <c r="AC60" s="39">
        <v>1</v>
      </c>
      <c r="AD60" s="47">
        <f t="shared" si="47"/>
        <v>0</v>
      </c>
      <c r="AE60" s="39">
        <v>1</v>
      </c>
      <c r="AF60" s="47">
        <f t="shared" si="48"/>
        <v>0</v>
      </c>
      <c r="AG60" s="184"/>
      <c r="AH60" s="192"/>
      <c r="AI60" s="49">
        <f t="shared" si="54"/>
        <v>0</v>
      </c>
      <c r="AJ60" s="50">
        <f t="shared" si="55"/>
        <v>0</v>
      </c>
      <c r="AK60" s="184"/>
      <c r="AL60" s="192"/>
      <c r="AM60" s="49">
        <f t="shared" si="56"/>
        <v>0</v>
      </c>
      <c r="AN60" s="50">
        <f t="shared" si="57"/>
        <v>0</v>
      </c>
      <c r="AO60" s="184"/>
      <c r="AP60" s="49">
        <f t="shared" si="73"/>
        <v>0</v>
      </c>
      <c r="AQ60" s="50">
        <f t="shared" si="74"/>
        <v>0</v>
      </c>
      <c r="AR60" s="62"/>
      <c r="AS60" s="49">
        <f t="shared" si="75"/>
        <v>0</v>
      </c>
      <c r="AT60" s="50">
        <f t="shared" si="76"/>
        <v>0</v>
      </c>
      <c r="AU60" s="62"/>
      <c r="AV60" s="49">
        <f t="shared" si="77"/>
        <v>0</v>
      </c>
      <c r="AW60" s="50">
        <f t="shared" si="78"/>
        <v>0</v>
      </c>
      <c r="AX60" s="184"/>
      <c r="AY60" s="49">
        <f t="shared" si="79"/>
        <v>0</v>
      </c>
      <c r="AZ60" s="50">
        <f t="shared" si="80"/>
        <v>0</v>
      </c>
      <c r="BA60" s="62"/>
      <c r="BB60" s="49">
        <f t="shared" si="81"/>
        <v>0</v>
      </c>
      <c r="BC60" s="50">
        <f t="shared" si="82"/>
        <v>0</v>
      </c>
      <c r="BD60" s="51">
        <f t="shared" si="83"/>
        <v>0</v>
      </c>
    </row>
    <row r="61" spans="1:56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69"/>
        <v>0</v>
      </c>
      <c r="L61" s="38">
        <f t="shared" si="37"/>
        <v>0</v>
      </c>
      <c r="M61" s="38">
        <f t="shared" si="38"/>
        <v>0</v>
      </c>
      <c r="N61" s="38">
        <f t="shared" si="39"/>
        <v>0</v>
      </c>
      <c r="O61" s="38">
        <f t="shared" si="40"/>
        <v>0</v>
      </c>
      <c r="P61" s="38">
        <f t="shared" si="41"/>
        <v>0</v>
      </c>
      <c r="Q61" s="39">
        <v>1</v>
      </c>
      <c r="R61" s="40">
        <f t="shared" si="42"/>
        <v>0</v>
      </c>
      <c r="S61" s="39">
        <v>1</v>
      </c>
      <c r="T61" s="41">
        <f t="shared" si="43"/>
        <v>0</v>
      </c>
      <c r="U61" s="42">
        <f t="shared" si="70"/>
        <v>0</v>
      </c>
      <c r="V61" s="43">
        <f t="shared" si="71"/>
        <v>0</v>
      </c>
      <c r="W61" s="190">
        <f t="shared" si="52"/>
        <v>10.5</v>
      </c>
      <c r="X61" s="44">
        <f t="shared" si="72"/>
        <v>0</v>
      </c>
      <c r="Y61" s="45">
        <f t="shared" si="45"/>
        <v>0</v>
      </c>
      <c r="Z61" s="46" t="s">
        <v>78</v>
      </c>
      <c r="AA61" s="39">
        <v>1</v>
      </c>
      <c r="AB61" s="47">
        <f t="shared" si="46"/>
        <v>0</v>
      </c>
      <c r="AC61" s="39">
        <v>1</v>
      </c>
      <c r="AD61" s="47">
        <f t="shared" si="47"/>
        <v>0</v>
      </c>
      <c r="AE61" s="39">
        <v>1</v>
      </c>
      <c r="AF61" s="47">
        <f t="shared" si="48"/>
        <v>0</v>
      </c>
      <c r="AG61" s="184"/>
      <c r="AH61" s="192"/>
      <c r="AI61" s="49">
        <f t="shared" si="54"/>
        <v>0</v>
      </c>
      <c r="AJ61" s="50">
        <f t="shared" si="55"/>
        <v>0</v>
      </c>
      <c r="AK61" s="184"/>
      <c r="AL61" s="192"/>
      <c r="AM61" s="49">
        <f t="shared" si="56"/>
        <v>0</v>
      </c>
      <c r="AN61" s="50">
        <f t="shared" si="57"/>
        <v>0</v>
      </c>
      <c r="AO61" s="184"/>
      <c r="AP61" s="49">
        <f t="shared" si="73"/>
        <v>0</v>
      </c>
      <c r="AQ61" s="50">
        <f t="shared" si="74"/>
        <v>0</v>
      </c>
      <c r="AR61" s="62"/>
      <c r="AS61" s="49">
        <f t="shared" si="75"/>
        <v>0</v>
      </c>
      <c r="AT61" s="50">
        <f t="shared" si="76"/>
        <v>0</v>
      </c>
      <c r="AU61" s="62"/>
      <c r="AV61" s="49">
        <f t="shared" si="77"/>
        <v>0</v>
      </c>
      <c r="AW61" s="50">
        <f t="shared" si="78"/>
        <v>0</v>
      </c>
      <c r="AX61" s="184"/>
      <c r="AY61" s="49">
        <f t="shared" si="79"/>
        <v>0</v>
      </c>
      <c r="AZ61" s="50">
        <f t="shared" si="80"/>
        <v>0</v>
      </c>
      <c r="BA61" s="62"/>
      <c r="BB61" s="49">
        <f t="shared" si="81"/>
        <v>0</v>
      </c>
      <c r="BC61" s="50">
        <f t="shared" si="82"/>
        <v>0</v>
      </c>
      <c r="BD61" s="51">
        <f t="shared" si="83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ref="K62:K65" si="84">IF(G62=0,"0",F62/G62)</f>
        <v>0</v>
      </c>
      <c r="L62" s="38">
        <f t="shared" si="37"/>
        <v>0</v>
      </c>
      <c r="M62" s="38">
        <f t="shared" si="38"/>
        <v>0</v>
      </c>
      <c r="N62" s="38">
        <f t="shared" si="39"/>
        <v>0</v>
      </c>
      <c r="O62" s="38">
        <f t="shared" si="40"/>
        <v>0</v>
      </c>
      <c r="P62" s="38">
        <f t="shared" si="41"/>
        <v>0</v>
      </c>
      <c r="Q62" s="39">
        <v>1</v>
      </c>
      <c r="R62" s="40">
        <f t="shared" si="42"/>
        <v>0</v>
      </c>
      <c r="S62" s="39">
        <v>1</v>
      </c>
      <c r="T62" s="41">
        <f t="shared" si="43"/>
        <v>0</v>
      </c>
      <c r="U62" s="42">
        <f t="shared" ref="U62:U65" si="85">SUM(+L62+M62+N62+O62+P62+R62+T62)</f>
        <v>0</v>
      </c>
      <c r="V62" s="43">
        <f t="shared" ref="V62:V65" si="86">+U62*4.345</f>
        <v>0</v>
      </c>
      <c r="W62" s="190">
        <f t="shared" si="52"/>
        <v>10.5</v>
      </c>
      <c r="X62" s="44">
        <f t="shared" ref="X62:X65" si="87">IF(V62="","",$X$4*V62)</f>
        <v>0</v>
      </c>
      <c r="Y62" s="45">
        <f t="shared" si="45"/>
        <v>0</v>
      </c>
      <c r="Z62" s="46" t="s">
        <v>78</v>
      </c>
      <c r="AA62" s="39">
        <v>1</v>
      </c>
      <c r="AB62" s="47">
        <f t="shared" si="46"/>
        <v>0</v>
      </c>
      <c r="AC62" s="39">
        <v>1</v>
      </c>
      <c r="AD62" s="47">
        <f t="shared" si="47"/>
        <v>0</v>
      </c>
      <c r="AE62" s="39">
        <v>1</v>
      </c>
      <c r="AF62" s="47">
        <f t="shared" si="48"/>
        <v>0</v>
      </c>
      <c r="AG62" s="184"/>
      <c r="AH62" s="192"/>
      <c r="AI62" s="49">
        <f t="shared" si="54"/>
        <v>0</v>
      </c>
      <c r="AJ62" s="50">
        <f t="shared" si="55"/>
        <v>0</v>
      </c>
      <c r="AK62" s="184"/>
      <c r="AL62" s="192"/>
      <c r="AM62" s="49">
        <f t="shared" si="56"/>
        <v>0</v>
      </c>
      <c r="AN62" s="50">
        <f t="shared" si="57"/>
        <v>0</v>
      </c>
      <c r="AO62" s="184"/>
      <c r="AP62" s="49">
        <f t="shared" ref="AP62:AP65" si="88">IF(AQ$4=0,0,(AO62/AQ$4))</f>
        <v>0</v>
      </c>
      <c r="AQ62" s="50">
        <f t="shared" ref="AQ62:AQ65" si="89">IF(AQ$4=0,0,(AP62*AP$4/12))</f>
        <v>0</v>
      </c>
      <c r="AR62" s="62"/>
      <c r="AS62" s="49">
        <f t="shared" ref="AS62:AS65" si="90">IF(AT$4=0,0,(AR62/AT$4))</f>
        <v>0</v>
      </c>
      <c r="AT62" s="50">
        <f t="shared" ref="AT62:AT65" si="91">IF(AT$4=0,0,(AS62*AS$4/12))</f>
        <v>0</v>
      </c>
      <c r="AU62" s="62"/>
      <c r="AV62" s="49">
        <f t="shared" ref="AV62:AV65" si="92">IF(AW$4=0,0,(AU62/AW$4))</f>
        <v>0</v>
      </c>
      <c r="AW62" s="50">
        <f t="shared" ref="AW62:AW65" si="93">IF(AW$4=0,0,(AV62*AV$4/12))</f>
        <v>0</v>
      </c>
      <c r="AX62" s="184"/>
      <c r="AY62" s="49">
        <f t="shared" ref="AY62:AY65" si="94">IF(AZ$4=0,0,(AX62/AZ$4))</f>
        <v>0</v>
      </c>
      <c r="AZ62" s="50">
        <f t="shared" ref="AZ62:AZ65" si="95">IF(AZ$4=0,0,(AY62*AY$4/12))</f>
        <v>0</v>
      </c>
      <c r="BA62" s="62"/>
      <c r="BB62" s="49">
        <f t="shared" ref="BB62:BB65" si="96">IF(BC$4=0,0,(BA62/BC$4))</f>
        <v>0</v>
      </c>
      <c r="BC62" s="50">
        <f t="shared" ref="BC62:BC65" si="97">IF(BC$4=0,0,(BB62*BB$4/12))</f>
        <v>0</v>
      </c>
      <c r="BD62" s="51">
        <f t="shared" ref="BD62:BD65" si="98">+AJ62+AN62+AQ62+AT62+AW62+AZ62+BC62</f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84"/>
        <v>0</v>
      </c>
      <c r="L63" s="38">
        <f t="shared" si="37"/>
        <v>0</v>
      </c>
      <c r="M63" s="38">
        <f t="shared" si="38"/>
        <v>0</v>
      </c>
      <c r="N63" s="38">
        <f t="shared" si="39"/>
        <v>0</v>
      </c>
      <c r="O63" s="38">
        <f t="shared" si="40"/>
        <v>0</v>
      </c>
      <c r="P63" s="38">
        <f t="shared" si="41"/>
        <v>0</v>
      </c>
      <c r="Q63" s="39">
        <v>1</v>
      </c>
      <c r="R63" s="40">
        <f t="shared" si="42"/>
        <v>0</v>
      </c>
      <c r="S63" s="39">
        <v>1</v>
      </c>
      <c r="T63" s="41">
        <f t="shared" si="43"/>
        <v>0</v>
      </c>
      <c r="U63" s="42">
        <f t="shared" si="85"/>
        <v>0</v>
      </c>
      <c r="V63" s="43">
        <f t="shared" si="86"/>
        <v>0</v>
      </c>
      <c r="W63" s="190">
        <f t="shared" si="52"/>
        <v>10.5</v>
      </c>
      <c r="X63" s="44">
        <f t="shared" si="87"/>
        <v>0</v>
      </c>
      <c r="Y63" s="45">
        <f t="shared" si="45"/>
        <v>0</v>
      </c>
      <c r="Z63" s="46" t="s">
        <v>78</v>
      </c>
      <c r="AA63" s="39">
        <v>1</v>
      </c>
      <c r="AB63" s="47">
        <f t="shared" si="46"/>
        <v>0</v>
      </c>
      <c r="AC63" s="39">
        <v>1</v>
      </c>
      <c r="AD63" s="47">
        <f t="shared" si="47"/>
        <v>0</v>
      </c>
      <c r="AE63" s="39">
        <v>1</v>
      </c>
      <c r="AF63" s="47">
        <f t="shared" si="48"/>
        <v>0</v>
      </c>
      <c r="AG63" s="184"/>
      <c r="AH63" s="192"/>
      <c r="AI63" s="49">
        <f t="shared" si="54"/>
        <v>0</v>
      </c>
      <c r="AJ63" s="50">
        <f t="shared" si="55"/>
        <v>0</v>
      </c>
      <c r="AK63" s="184"/>
      <c r="AL63" s="192"/>
      <c r="AM63" s="49">
        <f t="shared" si="56"/>
        <v>0</v>
      </c>
      <c r="AN63" s="50">
        <f t="shared" si="57"/>
        <v>0</v>
      </c>
      <c r="AO63" s="184"/>
      <c r="AP63" s="49">
        <f t="shared" si="88"/>
        <v>0</v>
      </c>
      <c r="AQ63" s="50">
        <f t="shared" si="89"/>
        <v>0</v>
      </c>
      <c r="AR63" s="62"/>
      <c r="AS63" s="49">
        <f t="shared" si="90"/>
        <v>0</v>
      </c>
      <c r="AT63" s="50">
        <f t="shared" si="91"/>
        <v>0</v>
      </c>
      <c r="AU63" s="62"/>
      <c r="AV63" s="49">
        <f t="shared" si="92"/>
        <v>0</v>
      </c>
      <c r="AW63" s="50">
        <f t="shared" si="93"/>
        <v>0</v>
      </c>
      <c r="AX63" s="184"/>
      <c r="AY63" s="49">
        <f t="shared" si="94"/>
        <v>0</v>
      </c>
      <c r="AZ63" s="50">
        <f t="shared" si="95"/>
        <v>0</v>
      </c>
      <c r="BA63" s="62"/>
      <c r="BB63" s="49">
        <f t="shared" si="96"/>
        <v>0</v>
      </c>
      <c r="BC63" s="50">
        <f t="shared" si="97"/>
        <v>0</v>
      </c>
      <c r="BD63" s="51">
        <f t="shared" si="98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84"/>
        <v>0</v>
      </c>
      <c r="L64" s="38">
        <f t="shared" si="37"/>
        <v>0</v>
      </c>
      <c r="M64" s="38">
        <f t="shared" si="38"/>
        <v>0</v>
      </c>
      <c r="N64" s="38">
        <f t="shared" si="39"/>
        <v>0</v>
      </c>
      <c r="O64" s="38">
        <f t="shared" si="40"/>
        <v>0</v>
      </c>
      <c r="P64" s="38">
        <f t="shared" si="41"/>
        <v>0</v>
      </c>
      <c r="Q64" s="39">
        <v>1</v>
      </c>
      <c r="R64" s="40">
        <f t="shared" si="42"/>
        <v>0</v>
      </c>
      <c r="S64" s="39">
        <v>1</v>
      </c>
      <c r="T64" s="41">
        <f t="shared" si="43"/>
        <v>0</v>
      </c>
      <c r="U64" s="42">
        <f t="shared" si="85"/>
        <v>0</v>
      </c>
      <c r="V64" s="43">
        <f t="shared" si="86"/>
        <v>0</v>
      </c>
      <c r="W64" s="190">
        <f t="shared" si="52"/>
        <v>10.5</v>
      </c>
      <c r="X64" s="44">
        <f t="shared" si="87"/>
        <v>0</v>
      </c>
      <c r="Y64" s="45">
        <f t="shared" si="45"/>
        <v>0</v>
      </c>
      <c r="Z64" s="46" t="s">
        <v>78</v>
      </c>
      <c r="AA64" s="39">
        <v>1</v>
      </c>
      <c r="AB64" s="47">
        <f t="shared" si="46"/>
        <v>0</v>
      </c>
      <c r="AC64" s="39">
        <v>1</v>
      </c>
      <c r="AD64" s="47">
        <f t="shared" si="47"/>
        <v>0</v>
      </c>
      <c r="AE64" s="39">
        <v>1</v>
      </c>
      <c r="AF64" s="47">
        <f t="shared" si="48"/>
        <v>0</v>
      </c>
      <c r="AG64" s="184"/>
      <c r="AH64" s="192"/>
      <c r="AI64" s="49">
        <f t="shared" si="54"/>
        <v>0</v>
      </c>
      <c r="AJ64" s="50">
        <f t="shared" si="55"/>
        <v>0</v>
      </c>
      <c r="AK64" s="184"/>
      <c r="AL64" s="192"/>
      <c r="AM64" s="49">
        <f t="shared" si="56"/>
        <v>0</v>
      </c>
      <c r="AN64" s="50">
        <f t="shared" si="57"/>
        <v>0</v>
      </c>
      <c r="AO64" s="184"/>
      <c r="AP64" s="49">
        <f t="shared" si="88"/>
        <v>0</v>
      </c>
      <c r="AQ64" s="50">
        <f t="shared" si="89"/>
        <v>0</v>
      </c>
      <c r="AR64" s="62"/>
      <c r="AS64" s="49">
        <f t="shared" si="90"/>
        <v>0</v>
      </c>
      <c r="AT64" s="50">
        <f t="shared" si="91"/>
        <v>0</v>
      </c>
      <c r="AU64" s="62"/>
      <c r="AV64" s="49">
        <f t="shared" si="92"/>
        <v>0</v>
      </c>
      <c r="AW64" s="50">
        <f t="shared" si="93"/>
        <v>0</v>
      </c>
      <c r="AX64" s="184"/>
      <c r="AY64" s="49">
        <f t="shared" si="94"/>
        <v>0</v>
      </c>
      <c r="AZ64" s="50">
        <f t="shared" si="95"/>
        <v>0</v>
      </c>
      <c r="BA64" s="62"/>
      <c r="BB64" s="49">
        <f t="shared" si="96"/>
        <v>0</v>
      </c>
      <c r="BC64" s="50">
        <f t="shared" si="97"/>
        <v>0</v>
      </c>
      <c r="BD64" s="51">
        <f t="shared" si="98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84"/>
        <v>0</v>
      </c>
      <c r="L65" s="38">
        <f t="shared" si="37"/>
        <v>0</v>
      </c>
      <c r="M65" s="38">
        <f t="shared" si="38"/>
        <v>0</v>
      </c>
      <c r="N65" s="38">
        <f t="shared" si="39"/>
        <v>0</v>
      </c>
      <c r="O65" s="38">
        <f t="shared" si="40"/>
        <v>0</v>
      </c>
      <c r="P65" s="38">
        <f t="shared" si="41"/>
        <v>0</v>
      </c>
      <c r="Q65" s="39">
        <v>1</v>
      </c>
      <c r="R65" s="40">
        <f t="shared" si="42"/>
        <v>0</v>
      </c>
      <c r="S65" s="39">
        <v>1</v>
      </c>
      <c r="T65" s="41">
        <f t="shared" si="43"/>
        <v>0</v>
      </c>
      <c r="U65" s="42">
        <f t="shared" si="85"/>
        <v>0</v>
      </c>
      <c r="V65" s="43">
        <f t="shared" si="86"/>
        <v>0</v>
      </c>
      <c r="W65" s="190">
        <f t="shared" si="52"/>
        <v>10.5</v>
      </c>
      <c r="X65" s="44">
        <f t="shared" si="87"/>
        <v>0</v>
      </c>
      <c r="Y65" s="45">
        <f t="shared" si="45"/>
        <v>0</v>
      </c>
      <c r="Z65" s="46" t="s">
        <v>78</v>
      </c>
      <c r="AA65" s="39">
        <v>1</v>
      </c>
      <c r="AB65" s="47">
        <f t="shared" si="46"/>
        <v>0</v>
      </c>
      <c r="AC65" s="39">
        <v>1</v>
      </c>
      <c r="AD65" s="47">
        <f t="shared" si="47"/>
        <v>0</v>
      </c>
      <c r="AE65" s="39">
        <v>1</v>
      </c>
      <c r="AF65" s="47">
        <f t="shared" si="48"/>
        <v>0</v>
      </c>
      <c r="AG65" s="184"/>
      <c r="AH65" s="192"/>
      <c r="AI65" s="49">
        <f t="shared" si="54"/>
        <v>0</v>
      </c>
      <c r="AJ65" s="50">
        <f t="shared" si="55"/>
        <v>0</v>
      </c>
      <c r="AK65" s="184"/>
      <c r="AL65" s="192"/>
      <c r="AM65" s="49">
        <f t="shared" si="56"/>
        <v>0</v>
      </c>
      <c r="AN65" s="50">
        <f t="shared" si="57"/>
        <v>0</v>
      </c>
      <c r="AO65" s="184"/>
      <c r="AP65" s="49">
        <f t="shared" si="88"/>
        <v>0</v>
      </c>
      <c r="AQ65" s="50">
        <f t="shared" si="89"/>
        <v>0</v>
      </c>
      <c r="AR65" s="62"/>
      <c r="AS65" s="49">
        <f t="shared" si="90"/>
        <v>0</v>
      </c>
      <c r="AT65" s="50">
        <f t="shared" si="91"/>
        <v>0</v>
      </c>
      <c r="AU65" s="62"/>
      <c r="AV65" s="49">
        <f t="shared" si="92"/>
        <v>0</v>
      </c>
      <c r="AW65" s="50">
        <f t="shared" si="93"/>
        <v>0</v>
      </c>
      <c r="AX65" s="184"/>
      <c r="AY65" s="49">
        <f t="shared" si="94"/>
        <v>0</v>
      </c>
      <c r="AZ65" s="50">
        <f t="shared" si="95"/>
        <v>0</v>
      </c>
      <c r="BA65" s="62"/>
      <c r="BB65" s="49">
        <f t="shared" si="96"/>
        <v>0</v>
      </c>
      <c r="BC65" s="50">
        <f t="shared" si="97"/>
        <v>0</v>
      </c>
      <c r="BD65" s="51">
        <f t="shared" si="98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69"/>
        <v>0</v>
      </c>
      <c r="L66" s="38">
        <f t="shared" si="37"/>
        <v>0</v>
      </c>
      <c r="M66" s="38">
        <f t="shared" si="38"/>
        <v>0</v>
      </c>
      <c r="N66" s="38">
        <f t="shared" si="39"/>
        <v>0</v>
      </c>
      <c r="O66" s="38">
        <f t="shared" si="40"/>
        <v>0</v>
      </c>
      <c r="P66" s="38">
        <f t="shared" si="41"/>
        <v>0</v>
      </c>
      <c r="Q66" s="39">
        <v>1</v>
      </c>
      <c r="R66" s="40">
        <f t="shared" si="42"/>
        <v>0</v>
      </c>
      <c r="S66" s="39">
        <v>1</v>
      </c>
      <c r="T66" s="41">
        <f t="shared" si="43"/>
        <v>0</v>
      </c>
      <c r="U66" s="42">
        <f t="shared" si="70"/>
        <v>0</v>
      </c>
      <c r="V66" s="43">
        <f t="shared" si="71"/>
        <v>0</v>
      </c>
      <c r="W66" s="190">
        <f t="shared" si="52"/>
        <v>10.5</v>
      </c>
      <c r="X66" s="44">
        <f t="shared" si="72"/>
        <v>0</v>
      </c>
      <c r="Y66" s="45">
        <f t="shared" si="45"/>
        <v>0</v>
      </c>
      <c r="Z66" s="46" t="s">
        <v>78</v>
      </c>
      <c r="AA66" s="39">
        <v>1</v>
      </c>
      <c r="AB66" s="47">
        <f t="shared" si="46"/>
        <v>0</v>
      </c>
      <c r="AC66" s="39">
        <v>1</v>
      </c>
      <c r="AD66" s="47">
        <f t="shared" si="47"/>
        <v>0</v>
      </c>
      <c r="AE66" s="39">
        <v>1</v>
      </c>
      <c r="AF66" s="47">
        <f t="shared" si="48"/>
        <v>0</v>
      </c>
      <c r="AG66" s="184"/>
      <c r="AH66" s="192"/>
      <c r="AI66" s="49">
        <f t="shared" si="54"/>
        <v>0</v>
      </c>
      <c r="AJ66" s="50">
        <f t="shared" si="55"/>
        <v>0</v>
      </c>
      <c r="AK66" s="184"/>
      <c r="AL66" s="192"/>
      <c r="AM66" s="49">
        <f t="shared" si="56"/>
        <v>0</v>
      </c>
      <c r="AN66" s="50">
        <f t="shared" si="57"/>
        <v>0</v>
      </c>
      <c r="AO66" s="184"/>
      <c r="AP66" s="49">
        <f t="shared" si="73"/>
        <v>0</v>
      </c>
      <c r="AQ66" s="50">
        <f t="shared" si="74"/>
        <v>0</v>
      </c>
      <c r="AR66" s="62"/>
      <c r="AS66" s="49">
        <f t="shared" si="75"/>
        <v>0</v>
      </c>
      <c r="AT66" s="50">
        <f t="shared" si="76"/>
        <v>0</v>
      </c>
      <c r="AU66" s="62"/>
      <c r="AV66" s="49">
        <f t="shared" si="77"/>
        <v>0</v>
      </c>
      <c r="AW66" s="50">
        <f t="shared" si="78"/>
        <v>0</v>
      </c>
      <c r="AX66" s="184"/>
      <c r="AY66" s="49">
        <f t="shared" si="79"/>
        <v>0</v>
      </c>
      <c r="AZ66" s="50">
        <f t="shared" si="80"/>
        <v>0</v>
      </c>
      <c r="BA66" s="62"/>
      <c r="BB66" s="49">
        <f t="shared" si="81"/>
        <v>0</v>
      </c>
      <c r="BC66" s="50">
        <f t="shared" si="82"/>
        <v>0</v>
      </c>
      <c r="BD66" s="51">
        <f t="shared" si="83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69"/>
        <v>0</v>
      </c>
      <c r="L67" s="38">
        <f t="shared" si="37"/>
        <v>0</v>
      </c>
      <c r="M67" s="38">
        <f t="shared" si="38"/>
        <v>0</v>
      </c>
      <c r="N67" s="38">
        <f t="shared" si="39"/>
        <v>0</v>
      </c>
      <c r="O67" s="38">
        <f t="shared" si="40"/>
        <v>0</v>
      </c>
      <c r="P67" s="38">
        <f t="shared" si="41"/>
        <v>0</v>
      </c>
      <c r="Q67" s="39">
        <v>1</v>
      </c>
      <c r="R67" s="40">
        <f t="shared" si="42"/>
        <v>0</v>
      </c>
      <c r="S67" s="39">
        <v>1</v>
      </c>
      <c r="T67" s="41">
        <f t="shared" si="43"/>
        <v>0</v>
      </c>
      <c r="U67" s="42">
        <f t="shared" si="70"/>
        <v>0</v>
      </c>
      <c r="V67" s="43">
        <f t="shared" si="71"/>
        <v>0</v>
      </c>
      <c r="W67" s="190">
        <f t="shared" si="52"/>
        <v>10.5</v>
      </c>
      <c r="X67" s="44">
        <f t="shared" si="72"/>
        <v>0</v>
      </c>
      <c r="Y67" s="45">
        <f t="shared" si="45"/>
        <v>0</v>
      </c>
      <c r="Z67" s="46" t="s">
        <v>78</v>
      </c>
      <c r="AA67" s="39">
        <v>1</v>
      </c>
      <c r="AB67" s="47">
        <f t="shared" si="46"/>
        <v>0</v>
      </c>
      <c r="AC67" s="39">
        <v>1</v>
      </c>
      <c r="AD67" s="47">
        <f t="shared" si="47"/>
        <v>0</v>
      </c>
      <c r="AE67" s="39">
        <v>1</v>
      </c>
      <c r="AF67" s="47">
        <f t="shared" si="48"/>
        <v>0</v>
      </c>
      <c r="AG67" s="184"/>
      <c r="AH67" s="192"/>
      <c r="AI67" s="49">
        <f t="shared" si="54"/>
        <v>0</v>
      </c>
      <c r="AJ67" s="50">
        <f t="shared" si="55"/>
        <v>0</v>
      </c>
      <c r="AK67" s="184"/>
      <c r="AL67" s="192"/>
      <c r="AM67" s="49">
        <f t="shared" si="56"/>
        <v>0</v>
      </c>
      <c r="AN67" s="50">
        <f t="shared" si="57"/>
        <v>0</v>
      </c>
      <c r="AO67" s="184"/>
      <c r="AP67" s="49">
        <f t="shared" si="73"/>
        <v>0</v>
      </c>
      <c r="AQ67" s="50">
        <f t="shared" si="74"/>
        <v>0</v>
      </c>
      <c r="AR67" s="62"/>
      <c r="AS67" s="49">
        <f t="shared" si="75"/>
        <v>0</v>
      </c>
      <c r="AT67" s="50">
        <f t="shared" si="76"/>
        <v>0</v>
      </c>
      <c r="AU67" s="62"/>
      <c r="AV67" s="49">
        <f t="shared" si="77"/>
        <v>0</v>
      </c>
      <c r="AW67" s="50">
        <f t="shared" si="78"/>
        <v>0</v>
      </c>
      <c r="AX67" s="184"/>
      <c r="AY67" s="49">
        <f t="shared" si="79"/>
        <v>0</v>
      </c>
      <c r="AZ67" s="50">
        <f t="shared" si="80"/>
        <v>0</v>
      </c>
      <c r="BA67" s="62"/>
      <c r="BB67" s="49">
        <f t="shared" si="81"/>
        <v>0</v>
      </c>
      <c r="BC67" s="50">
        <f t="shared" si="82"/>
        <v>0</v>
      </c>
      <c r="BD67" s="51">
        <f t="shared" si="83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69"/>
        <v>0</v>
      </c>
      <c r="L68" s="38">
        <f t="shared" si="37"/>
        <v>0</v>
      </c>
      <c r="M68" s="38">
        <f t="shared" si="38"/>
        <v>0</v>
      </c>
      <c r="N68" s="38">
        <f t="shared" si="39"/>
        <v>0</v>
      </c>
      <c r="O68" s="38">
        <f t="shared" si="40"/>
        <v>0</v>
      </c>
      <c r="P68" s="38">
        <f t="shared" si="41"/>
        <v>0</v>
      </c>
      <c r="Q68" s="39">
        <v>1</v>
      </c>
      <c r="R68" s="40">
        <f t="shared" si="42"/>
        <v>0</v>
      </c>
      <c r="S68" s="39">
        <v>1</v>
      </c>
      <c r="T68" s="41">
        <f t="shared" si="43"/>
        <v>0</v>
      </c>
      <c r="U68" s="42">
        <f t="shared" si="70"/>
        <v>0</v>
      </c>
      <c r="V68" s="43">
        <f t="shared" si="71"/>
        <v>0</v>
      </c>
      <c r="W68" s="190">
        <f t="shared" si="52"/>
        <v>10.5</v>
      </c>
      <c r="X68" s="44">
        <f t="shared" si="72"/>
        <v>0</v>
      </c>
      <c r="Y68" s="45">
        <f t="shared" si="45"/>
        <v>0</v>
      </c>
      <c r="Z68" s="46" t="s">
        <v>78</v>
      </c>
      <c r="AA68" s="39">
        <v>1</v>
      </c>
      <c r="AB68" s="47">
        <f t="shared" si="46"/>
        <v>0</v>
      </c>
      <c r="AC68" s="39">
        <v>1</v>
      </c>
      <c r="AD68" s="47">
        <f t="shared" si="47"/>
        <v>0</v>
      </c>
      <c r="AE68" s="39">
        <v>1</v>
      </c>
      <c r="AF68" s="47">
        <f t="shared" si="48"/>
        <v>0</v>
      </c>
      <c r="AG68" s="184"/>
      <c r="AH68" s="192"/>
      <c r="AI68" s="49">
        <f t="shared" si="54"/>
        <v>0</v>
      </c>
      <c r="AJ68" s="50">
        <f t="shared" si="55"/>
        <v>0</v>
      </c>
      <c r="AK68" s="184"/>
      <c r="AL68" s="192"/>
      <c r="AM68" s="49">
        <f t="shared" si="56"/>
        <v>0</v>
      </c>
      <c r="AN68" s="50">
        <f t="shared" si="57"/>
        <v>0</v>
      </c>
      <c r="AO68" s="184"/>
      <c r="AP68" s="49">
        <f t="shared" si="73"/>
        <v>0</v>
      </c>
      <c r="AQ68" s="50">
        <f t="shared" si="74"/>
        <v>0</v>
      </c>
      <c r="AR68" s="62"/>
      <c r="AS68" s="49">
        <f t="shared" si="75"/>
        <v>0</v>
      </c>
      <c r="AT68" s="50">
        <f t="shared" si="76"/>
        <v>0</v>
      </c>
      <c r="AU68" s="62"/>
      <c r="AV68" s="49">
        <f t="shared" si="77"/>
        <v>0</v>
      </c>
      <c r="AW68" s="50">
        <f t="shared" si="78"/>
        <v>0</v>
      </c>
      <c r="AX68" s="184"/>
      <c r="AY68" s="49">
        <f t="shared" si="79"/>
        <v>0</v>
      </c>
      <c r="AZ68" s="50">
        <f t="shared" si="80"/>
        <v>0</v>
      </c>
      <c r="BA68" s="62"/>
      <c r="BB68" s="49">
        <f t="shared" si="81"/>
        <v>0</v>
      </c>
      <c r="BC68" s="50">
        <f t="shared" si="82"/>
        <v>0</v>
      </c>
      <c r="BD68" s="51">
        <f t="shared" si="83"/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69"/>
        <v>0</v>
      </c>
      <c r="L69" s="38">
        <f t="shared" si="37"/>
        <v>0</v>
      </c>
      <c r="M69" s="38">
        <f t="shared" si="38"/>
        <v>0</v>
      </c>
      <c r="N69" s="38">
        <f t="shared" si="39"/>
        <v>0</v>
      </c>
      <c r="O69" s="38">
        <f t="shared" si="40"/>
        <v>0</v>
      </c>
      <c r="P69" s="38">
        <f t="shared" si="41"/>
        <v>0</v>
      </c>
      <c r="Q69" s="39">
        <v>1</v>
      </c>
      <c r="R69" s="40">
        <f t="shared" si="42"/>
        <v>0</v>
      </c>
      <c r="S69" s="39">
        <v>1</v>
      </c>
      <c r="T69" s="41">
        <f t="shared" si="43"/>
        <v>0</v>
      </c>
      <c r="U69" s="42">
        <f t="shared" si="70"/>
        <v>0</v>
      </c>
      <c r="V69" s="43">
        <f t="shared" si="71"/>
        <v>0</v>
      </c>
      <c r="W69" s="190">
        <f t="shared" si="52"/>
        <v>10.5</v>
      </c>
      <c r="X69" s="44">
        <f t="shared" si="72"/>
        <v>0</v>
      </c>
      <c r="Y69" s="45">
        <f t="shared" si="45"/>
        <v>0</v>
      </c>
      <c r="Z69" s="46" t="s">
        <v>78</v>
      </c>
      <c r="AA69" s="39">
        <v>1</v>
      </c>
      <c r="AB69" s="47">
        <f t="shared" si="46"/>
        <v>0</v>
      </c>
      <c r="AC69" s="39">
        <v>1</v>
      </c>
      <c r="AD69" s="47">
        <f t="shared" si="47"/>
        <v>0</v>
      </c>
      <c r="AE69" s="39">
        <v>1</v>
      </c>
      <c r="AF69" s="47">
        <f t="shared" si="48"/>
        <v>0</v>
      </c>
      <c r="AG69" s="184"/>
      <c r="AH69" s="192"/>
      <c r="AI69" s="49">
        <f t="shared" si="54"/>
        <v>0</v>
      </c>
      <c r="AJ69" s="50">
        <f t="shared" si="55"/>
        <v>0</v>
      </c>
      <c r="AK69" s="184"/>
      <c r="AL69" s="192"/>
      <c r="AM69" s="49">
        <f t="shared" si="56"/>
        <v>0</v>
      </c>
      <c r="AN69" s="50">
        <f t="shared" si="57"/>
        <v>0</v>
      </c>
      <c r="AO69" s="184"/>
      <c r="AP69" s="49">
        <f t="shared" si="73"/>
        <v>0</v>
      </c>
      <c r="AQ69" s="50">
        <f t="shared" si="74"/>
        <v>0</v>
      </c>
      <c r="AR69" s="62"/>
      <c r="AS69" s="49">
        <f t="shared" si="75"/>
        <v>0</v>
      </c>
      <c r="AT69" s="50">
        <f t="shared" si="76"/>
        <v>0</v>
      </c>
      <c r="AU69" s="62"/>
      <c r="AV69" s="49">
        <f t="shared" si="77"/>
        <v>0</v>
      </c>
      <c r="AW69" s="50">
        <f t="shared" si="78"/>
        <v>0</v>
      </c>
      <c r="AX69" s="184"/>
      <c r="AY69" s="49">
        <f t="shared" si="79"/>
        <v>0</v>
      </c>
      <c r="AZ69" s="50">
        <f t="shared" si="80"/>
        <v>0</v>
      </c>
      <c r="BA69" s="62"/>
      <c r="BB69" s="49">
        <f t="shared" si="81"/>
        <v>0</v>
      </c>
      <c r="BC69" s="50">
        <f t="shared" si="82"/>
        <v>0</v>
      </c>
      <c r="BD69" s="51">
        <f t="shared" si="83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ref="K70:K88" si="99">IF(G70=0,"0",F70/G70)</f>
        <v>0</v>
      </c>
      <c r="L70" s="38">
        <f t="shared" si="37"/>
        <v>0</v>
      </c>
      <c r="M70" s="38">
        <f t="shared" si="38"/>
        <v>0</v>
      </c>
      <c r="N70" s="38">
        <f t="shared" si="39"/>
        <v>0</v>
      </c>
      <c r="O70" s="38">
        <f t="shared" si="40"/>
        <v>0</v>
      </c>
      <c r="P70" s="38">
        <f t="shared" si="41"/>
        <v>0</v>
      </c>
      <c r="Q70" s="39">
        <v>1</v>
      </c>
      <c r="R70" s="40">
        <f t="shared" si="42"/>
        <v>0</v>
      </c>
      <c r="S70" s="39">
        <v>1</v>
      </c>
      <c r="T70" s="41">
        <f t="shared" si="43"/>
        <v>0</v>
      </c>
      <c r="U70" s="42">
        <f t="shared" ref="U70:U88" si="100">SUM(+L70+M70+N70+O70+P70+R70+T70)</f>
        <v>0</v>
      </c>
      <c r="V70" s="43">
        <f t="shared" ref="V70:V88" si="101">+U70*4.345</f>
        <v>0</v>
      </c>
      <c r="W70" s="190">
        <f t="shared" si="52"/>
        <v>10.5</v>
      </c>
      <c r="X70" s="44">
        <f t="shared" ref="X70:X88" si="102">IF(V70="","",$X$4*V70)</f>
        <v>0</v>
      </c>
      <c r="Y70" s="45">
        <f t="shared" si="45"/>
        <v>0</v>
      </c>
      <c r="Z70" s="46" t="s">
        <v>78</v>
      </c>
      <c r="AA70" s="39">
        <v>1</v>
      </c>
      <c r="AB70" s="47">
        <f t="shared" si="46"/>
        <v>0</v>
      </c>
      <c r="AC70" s="39">
        <v>1</v>
      </c>
      <c r="AD70" s="47">
        <f t="shared" si="47"/>
        <v>0</v>
      </c>
      <c r="AE70" s="39">
        <v>1</v>
      </c>
      <c r="AF70" s="47">
        <f t="shared" si="48"/>
        <v>0</v>
      </c>
      <c r="AG70" s="184"/>
      <c r="AH70" s="192"/>
      <c r="AI70" s="49">
        <f t="shared" si="54"/>
        <v>0</v>
      </c>
      <c r="AJ70" s="50">
        <f t="shared" si="55"/>
        <v>0</v>
      </c>
      <c r="AK70" s="184"/>
      <c r="AL70" s="192"/>
      <c r="AM70" s="49">
        <f t="shared" si="56"/>
        <v>0</v>
      </c>
      <c r="AN70" s="50">
        <f t="shared" si="57"/>
        <v>0</v>
      </c>
      <c r="AO70" s="184"/>
      <c r="AP70" s="49">
        <f t="shared" ref="AP70:AP88" si="103">IF(AQ$4=0,0,(AO70/AQ$4))</f>
        <v>0</v>
      </c>
      <c r="AQ70" s="50">
        <f t="shared" ref="AQ70:AQ88" si="104">IF(AQ$4=0,0,(AP70*AP$4/12))</f>
        <v>0</v>
      </c>
      <c r="AR70" s="62"/>
      <c r="AS70" s="49">
        <f t="shared" ref="AS70:AS88" si="105">IF(AT$4=0,0,(AR70/AT$4))</f>
        <v>0</v>
      </c>
      <c r="AT70" s="50">
        <f t="shared" ref="AT70:AT88" si="106">IF(AT$4=0,0,(AS70*AS$4/12))</f>
        <v>0</v>
      </c>
      <c r="AU70" s="62"/>
      <c r="AV70" s="49">
        <f t="shared" ref="AV70:AV88" si="107">IF(AW$4=0,0,(AU70/AW$4))</f>
        <v>0</v>
      </c>
      <c r="AW70" s="50">
        <f t="shared" ref="AW70:AW88" si="108">IF(AW$4=0,0,(AV70*AV$4/12))</f>
        <v>0</v>
      </c>
      <c r="AX70" s="184"/>
      <c r="AY70" s="49">
        <f t="shared" ref="AY70:AY88" si="109">IF(AZ$4=0,0,(AX70/AZ$4))</f>
        <v>0</v>
      </c>
      <c r="AZ70" s="50">
        <f t="shared" ref="AZ70:AZ88" si="110">IF(AZ$4=0,0,(AY70*AY$4/12))</f>
        <v>0</v>
      </c>
      <c r="BA70" s="62"/>
      <c r="BB70" s="49">
        <f t="shared" ref="BB70:BB88" si="111">IF(BC$4=0,0,(BA70/BC$4))</f>
        <v>0</v>
      </c>
      <c r="BC70" s="50">
        <f t="shared" ref="BC70:BC88" si="112">IF(BC$4=0,0,(BB70*BB$4/12))</f>
        <v>0</v>
      </c>
      <c r="BD70" s="51">
        <f t="shared" ref="BD70:BD88" si="113">+AJ70+AN70+AQ70+AT70+AW70+AZ70+BC70</f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99"/>
        <v>0</v>
      </c>
      <c r="L71" s="38">
        <f t="shared" si="37"/>
        <v>0</v>
      </c>
      <c r="M71" s="38">
        <f t="shared" si="38"/>
        <v>0</v>
      </c>
      <c r="N71" s="38">
        <f t="shared" si="39"/>
        <v>0</v>
      </c>
      <c r="O71" s="38">
        <f t="shared" si="40"/>
        <v>0</v>
      </c>
      <c r="P71" s="38">
        <f t="shared" si="41"/>
        <v>0</v>
      </c>
      <c r="Q71" s="39">
        <v>1</v>
      </c>
      <c r="R71" s="40">
        <f t="shared" si="42"/>
        <v>0</v>
      </c>
      <c r="S71" s="39">
        <v>1</v>
      </c>
      <c r="T71" s="41">
        <f t="shared" si="43"/>
        <v>0</v>
      </c>
      <c r="U71" s="42">
        <f t="shared" si="100"/>
        <v>0</v>
      </c>
      <c r="V71" s="43">
        <f t="shared" si="101"/>
        <v>0</v>
      </c>
      <c r="W71" s="190">
        <f t="shared" si="52"/>
        <v>10.5</v>
      </c>
      <c r="X71" s="44">
        <f t="shared" si="102"/>
        <v>0</v>
      </c>
      <c r="Y71" s="45">
        <f t="shared" si="45"/>
        <v>0</v>
      </c>
      <c r="Z71" s="46" t="s">
        <v>78</v>
      </c>
      <c r="AA71" s="39">
        <v>1</v>
      </c>
      <c r="AB71" s="47">
        <f t="shared" si="46"/>
        <v>0</v>
      </c>
      <c r="AC71" s="39">
        <v>1</v>
      </c>
      <c r="AD71" s="47">
        <f t="shared" si="47"/>
        <v>0</v>
      </c>
      <c r="AE71" s="39">
        <v>1</v>
      </c>
      <c r="AF71" s="47">
        <f t="shared" si="48"/>
        <v>0</v>
      </c>
      <c r="AG71" s="184"/>
      <c r="AH71" s="192"/>
      <c r="AI71" s="49">
        <f t="shared" si="54"/>
        <v>0</v>
      </c>
      <c r="AJ71" s="50">
        <f t="shared" si="55"/>
        <v>0</v>
      </c>
      <c r="AK71" s="184"/>
      <c r="AL71" s="192"/>
      <c r="AM71" s="49">
        <f t="shared" ref="AM71:AM88" si="114">IF(AN$4=0,0,(AK71/AN$4))</f>
        <v>0</v>
      </c>
      <c r="AN71" s="50">
        <f t="shared" ref="AN71:AN88" si="115">IF(AN$4=0,0,(AM71*AM$4/12))</f>
        <v>0</v>
      </c>
      <c r="AO71" s="184"/>
      <c r="AP71" s="49">
        <f t="shared" si="103"/>
        <v>0</v>
      </c>
      <c r="AQ71" s="50">
        <f t="shared" si="104"/>
        <v>0</v>
      </c>
      <c r="AR71" s="62"/>
      <c r="AS71" s="49">
        <f t="shared" si="105"/>
        <v>0</v>
      </c>
      <c r="AT71" s="50">
        <f t="shared" si="106"/>
        <v>0</v>
      </c>
      <c r="AU71" s="62"/>
      <c r="AV71" s="49">
        <f t="shared" si="107"/>
        <v>0</v>
      </c>
      <c r="AW71" s="50">
        <f t="shared" si="108"/>
        <v>0</v>
      </c>
      <c r="AX71" s="184"/>
      <c r="AY71" s="49">
        <f t="shared" si="109"/>
        <v>0</v>
      </c>
      <c r="AZ71" s="50">
        <f t="shared" si="110"/>
        <v>0</v>
      </c>
      <c r="BA71" s="62"/>
      <c r="BB71" s="49">
        <f t="shared" si="111"/>
        <v>0</v>
      </c>
      <c r="BC71" s="50">
        <f t="shared" si="112"/>
        <v>0</v>
      </c>
      <c r="BD71" s="51">
        <f t="shared" si="113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99"/>
        <v>0</v>
      </c>
      <c r="L72" s="38">
        <f t="shared" ref="L72:L88" si="116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M72" s="38">
        <f t="shared" ref="M72:M88" si="117">IF($Y72=2,$K72,0)+IF($Y72=4,$K72,0)+IF($Y72=5,$K72,0)+IF($Y72=6,$K72,0)+IF($Y72=7,$K72,0)+IF($Y72=10,$K72*2,0)+IF($Y72=12,$K72*2,0)+IF($Y72=14,$K72*2,0)+IF($Y72=15,$K72*3,0)+IF($Y72=21,$K72*3,0)+IF($Y72&lt;=1,$K72*$J72/21.75,0)+IF($Y72=42,$K72*6,0)+IF($Y72=28,$K72*4,0)+IF($Y72=18,$K72*3,0)</f>
        <v>0</v>
      </c>
      <c r="N72" s="38">
        <f t="shared" ref="N72:N88" si="118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O72" s="38">
        <f t="shared" ref="O72:O88" si="119">IF($Y72=2,$K72,0)+IF($Y72=4,$K72,0)+IF($Y72=5,$K72,0)+IF($Y72=6,$K72,0)+IF($Y72=7,$K72,0)+IF($Y72=10,$K72*2,0)+IF($Y72=12,$K72*2,0)+IF($Y72=14,$K72*2,0)+IF($Y72=15,$K72*3,0)+IF($Y72=21,$K72*3,0)+IF($Y72&lt;=1,$K72*$J72/21.75,0)+IF($Y72=42,$K72*6,0)+IF($Y72=28,$K72*4,0)+IF($Y72=18,$K72*3,0)</f>
        <v>0</v>
      </c>
      <c r="P72" s="38">
        <f t="shared" ref="P72:P88" si="120">IF($Y72=3,$K72,0)+IF($Y72=4,$K72,0)+IF($Y72=5,$K72,0)+IF($Y72=6,$K72,0)+IF($Y72=7,$K72,0)+IF($Y72=10,$K72*2,0)+IF($Y72=12,$K72*2,0)+IF($Y72=14,$K72*2,0)+IF($Y72=21,$K72*3,0)+IF($Y72&lt;=1,$K72*$J72/21.75,0)+IF($Y72=15,$K72*3,0)+IF($Y72=42,$K72*6,0)+IF($Y72=28,$K72*4,0)+IF($Y72=18,$K72*3,0)</f>
        <v>0</v>
      </c>
      <c r="Q72" s="39">
        <v>1</v>
      </c>
      <c r="R72" s="40">
        <f t="shared" ref="R72:R88" si="121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88" si="122">(IF($Y72=7,$K72,)+IF($Y72=21,$K72*3,)+IF($Y72=42,$K72*6,0)+IF($Y72=28,$K72*4,0)+IF($Y72=14,$K72*2,))*S72</f>
        <v>0</v>
      </c>
      <c r="U72" s="42">
        <f t="shared" si="100"/>
        <v>0</v>
      </c>
      <c r="V72" s="43">
        <f t="shared" si="101"/>
        <v>0</v>
      </c>
      <c r="W72" s="190">
        <f t="shared" si="52"/>
        <v>10.5</v>
      </c>
      <c r="X72" s="44">
        <f t="shared" si="102"/>
        <v>0</v>
      </c>
      <c r="Y72" s="45">
        <f t="shared" ref="Y72:Y88" si="123">ROUND(J72/4.3452380952381,1)</f>
        <v>0</v>
      </c>
      <c r="Z72" s="46" t="s">
        <v>78</v>
      </c>
      <c r="AA72" s="39">
        <v>1</v>
      </c>
      <c r="AB72" s="47">
        <f t="shared" ref="AB72:AB88" si="124">+IF($Z72="M",$U72,IF($Z72="MT",$U72/2,IF(Z72="MN",$U72/2,IF($Z72="MTN",$U72/3,0))))*AA72</f>
        <v>0</v>
      </c>
      <c r="AC72" s="39">
        <v>1</v>
      </c>
      <c r="AD72" s="47">
        <f t="shared" ref="AD72:AD88" si="125">+IF($Z72="T",$U72,IF($Z72="MT",$U72/2,IF($Z72="TN",$U72/2,IF($Z72="MTN",$U72/3,0))))*AC72</f>
        <v>0</v>
      </c>
      <c r="AE72" s="39">
        <v>1</v>
      </c>
      <c r="AF72" s="47">
        <f t="shared" ref="AF72:AF88" si="126">+IF($Z72="N",$U72,IF($Z72="MN",$U72/2,IF($Z72="TN",$U72/2,IF($Z72="MTN",$U72/3,0))))*AE72</f>
        <v>0</v>
      </c>
      <c r="AG72" s="184"/>
      <c r="AH72" s="192"/>
      <c r="AI72" s="49">
        <f t="shared" ref="AI72:AI88" si="127">IF(AJ$4=0,0,(AG72/AJ$4))</f>
        <v>0</v>
      </c>
      <c r="AJ72" s="50">
        <f t="shared" ref="AJ72:AJ88" si="128">IF(AJ$4=0,0,(AI72*AI$4/12))</f>
        <v>0</v>
      </c>
      <c r="AK72" s="184"/>
      <c r="AL72" s="192"/>
      <c r="AM72" s="49">
        <f t="shared" si="114"/>
        <v>0</v>
      </c>
      <c r="AN72" s="50">
        <f t="shared" si="115"/>
        <v>0</v>
      </c>
      <c r="AO72" s="184"/>
      <c r="AP72" s="49">
        <f t="shared" si="103"/>
        <v>0</v>
      </c>
      <c r="AQ72" s="50">
        <f t="shared" si="104"/>
        <v>0</v>
      </c>
      <c r="AR72" s="62"/>
      <c r="AS72" s="49">
        <f t="shared" si="105"/>
        <v>0</v>
      </c>
      <c r="AT72" s="50">
        <f t="shared" si="106"/>
        <v>0</v>
      </c>
      <c r="AU72" s="62"/>
      <c r="AV72" s="49">
        <f t="shared" si="107"/>
        <v>0</v>
      </c>
      <c r="AW72" s="50">
        <f t="shared" si="108"/>
        <v>0</v>
      </c>
      <c r="AX72" s="184"/>
      <c r="AY72" s="49">
        <f t="shared" si="109"/>
        <v>0</v>
      </c>
      <c r="AZ72" s="50">
        <f t="shared" si="110"/>
        <v>0</v>
      </c>
      <c r="BA72" s="62"/>
      <c r="BB72" s="49">
        <f t="shared" si="111"/>
        <v>0</v>
      </c>
      <c r="BC72" s="50">
        <f t="shared" si="112"/>
        <v>0</v>
      </c>
      <c r="BD72" s="51">
        <f t="shared" si="113"/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si="99"/>
        <v>0</v>
      </c>
      <c r="L73" s="38">
        <f t="shared" si="116"/>
        <v>0</v>
      </c>
      <c r="M73" s="38">
        <f t="shared" si="117"/>
        <v>0</v>
      </c>
      <c r="N73" s="38">
        <f t="shared" si="118"/>
        <v>0</v>
      </c>
      <c r="O73" s="38">
        <f t="shared" si="119"/>
        <v>0</v>
      </c>
      <c r="P73" s="38">
        <f t="shared" si="120"/>
        <v>0</v>
      </c>
      <c r="Q73" s="39">
        <v>1</v>
      </c>
      <c r="R73" s="40">
        <f t="shared" si="121"/>
        <v>0</v>
      </c>
      <c r="S73" s="39">
        <v>1</v>
      </c>
      <c r="T73" s="41">
        <f t="shared" si="122"/>
        <v>0</v>
      </c>
      <c r="U73" s="42">
        <f t="shared" si="100"/>
        <v>0</v>
      </c>
      <c r="V73" s="43">
        <f t="shared" si="101"/>
        <v>0</v>
      </c>
      <c r="W73" s="190">
        <f t="shared" ref="W73:W88" si="129">$X$4</f>
        <v>10.5</v>
      </c>
      <c r="X73" s="44">
        <f t="shared" si="102"/>
        <v>0</v>
      </c>
      <c r="Y73" s="45">
        <f t="shared" si="123"/>
        <v>0</v>
      </c>
      <c r="Z73" s="46" t="s">
        <v>78</v>
      </c>
      <c r="AA73" s="39">
        <v>1</v>
      </c>
      <c r="AB73" s="47">
        <f t="shared" si="124"/>
        <v>0</v>
      </c>
      <c r="AC73" s="39">
        <v>1</v>
      </c>
      <c r="AD73" s="47">
        <f t="shared" si="125"/>
        <v>0</v>
      </c>
      <c r="AE73" s="39">
        <v>1</v>
      </c>
      <c r="AF73" s="47">
        <f t="shared" si="126"/>
        <v>0</v>
      </c>
      <c r="AG73" s="184"/>
      <c r="AH73" s="192"/>
      <c r="AI73" s="49">
        <f t="shared" si="127"/>
        <v>0</v>
      </c>
      <c r="AJ73" s="50">
        <f t="shared" si="128"/>
        <v>0</v>
      </c>
      <c r="AK73" s="184"/>
      <c r="AL73" s="192"/>
      <c r="AM73" s="49">
        <f t="shared" si="114"/>
        <v>0</v>
      </c>
      <c r="AN73" s="50">
        <f t="shared" si="115"/>
        <v>0</v>
      </c>
      <c r="AO73" s="184"/>
      <c r="AP73" s="49">
        <f t="shared" si="103"/>
        <v>0</v>
      </c>
      <c r="AQ73" s="50">
        <f t="shared" si="104"/>
        <v>0</v>
      </c>
      <c r="AR73" s="62"/>
      <c r="AS73" s="49">
        <f t="shared" si="105"/>
        <v>0</v>
      </c>
      <c r="AT73" s="50">
        <f t="shared" si="106"/>
        <v>0</v>
      </c>
      <c r="AU73" s="62"/>
      <c r="AV73" s="49">
        <f t="shared" si="107"/>
        <v>0</v>
      </c>
      <c r="AW73" s="50">
        <f t="shared" si="108"/>
        <v>0</v>
      </c>
      <c r="AX73" s="184"/>
      <c r="AY73" s="49">
        <f t="shared" si="109"/>
        <v>0</v>
      </c>
      <c r="AZ73" s="50">
        <f t="shared" si="110"/>
        <v>0</v>
      </c>
      <c r="BA73" s="62"/>
      <c r="BB73" s="49">
        <f t="shared" si="111"/>
        <v>0</v>
      </c>
      <c r="BC73" s="50">
        <f t="shared" si="112"/>
        <v>0</v>
      </c>
      <c r="BD73" s="51">
        <f t="shared" si="113"/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99"/>
        <v>0</v>
      </c>
      <c r="L74" s="38">
        <f t="shared" si="116"/>
        <v>0</v>
      </c>
      <c r="M74" s="38">
        <f t="shared" si="117"/>
        <v>0</v>
      </c>
      <c r="N74" s="38">
        <f t="shared" si="118"/>
        <v>0</v>
      </c>
      <c r="O74" s="38">
        <f t="shared" si="119"/>
        <v>0</v>
      </c>
      <c r="P74" s="38">
        <f t="shared" si="120"/>
        <v>0</v>
      </c>
      <c r="Q74" s="39">
        <v>1</v>
      </c>
      <c r="R74" s="40">
        <f t="shared" si="121"/>
        <v>0</v>
      </c>
      <c r="S74" s="39">
        <v>1</v>
      </c>
      <c r="T74" s="41">
        <f t="shared" si="122"/>
        <v>0</v>
      </c>
      <c r="U74" s="42">
        <f t="shared" si="100"/>
        <v>0</v>
      </c>
      <c r="V74" s="43">
        <f t="shared" si="101"/>
        <v>0</v>
      </c>
      <c r="W74" s="190">
        <f t="shared" si="129"/>
        <v>10.5</v>
      </c>
      <c r="X74" s="44">
        <f t="shared" si="102"/>
        <v>0</v>
      </c>
      <c r="Y74" s="45">
        <f t="shared" si="123"/>
        <v>0</v>
      </c>
      <c r="Z74" s="46" t="s">
        <v>78</v>
      </c>
      <c r="AA74" s="39">
        <v>1</v>
      </c>
      <c r="AB74" s="47">
        <f t="shared" si="124"/>
        <v>0</v>
      </c>
      <c r="AC74" s="39">
        <v>1</v>
      </c>
      <c r="AD74" s="47">
        <f t="shared" si="125"/>
        <v>0</v>
      </c>
      <c r="AE74" s="39">
        <v>1</v>
      </c>
      <c r="AF74" s="47">
        <f t="shared" si="126"/>
        <v>0</v>
      </c>
      <c r="AG74" s="184"/>
      <c r="AH74" s="192"/>
      <c r="AI74" s="49">
        <f t="shared" si="127"/>
        <v>0</v>
      </c>
      <c r="AJ74" s="50">
        <f t="shared" si="128"/>
        <v>0</v>
      </c>
      <c r="AK74" s="184"/>
      <c r="AL74" s="192"/>
      <c r="AM74" s="49">
        <f t="shared" si="114"/>
        <v>0</v>
      </c>
      <c r="AN74" s="50">
        <f t="shared" si="115"/>
        <v>0</v>
      </c>
      <c r="AO74" s="184"/>
      <c r="AP74" s="49">
        <f t="shared" si="103"/>
        <v>0</v>
      </c>
      <c r="AQ74" s="50">
        <f t="shared" si="104"/>
        <v>0</v>
      </c>
      <c r="AR74" s="62"/>
      <c r="AS74" s="49">
        <f t="shared" si="105"/>
        <v>0</v>
      </c>
      <c r="AT74" s="50">
        <f t="shared" si="106"/>
        <v>0</v>
      </c>
      <c r="AU74" s="62"/>
      <c r="AV74" s="49">
        <f t="shared" si="107"/>
        <v>0</v>
      </c>
      <c r="AW74" s="50">
        <f t="shared" si="108"/>
        <v>0</v>
      </c>
      <c r="AX74" s="184"/>
      <c r="AY74" s="49">
        <f t="shared" si="109"/>
        <v>0</v>
      </c>
      <c r="AZ74" s="50">
        <f t="shared" si="110"/>
        <v>0</v>
      </c>
      <c r="BA74" s="62"/>
      <c r="BB74" s="49">
        <f t="shared" si="111"/>
        <v>0</v>
      </c>
      <c r="BC74" s="50">
        <f t="shared" si="112"/>
        <v>0</v>
      </c>
      <c r="BD74" s="51">
        <f t="shared" si="113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99"/>
        <v>0</v>
      </c>
      <c r="L75" s="38">
        <f t="shared" si="116"/>
        <v>0</v>
      </c>
      <c r="M75" s="38">
        <f t="shared" si="117"/>
        <v>0</v>
      </c>
      <c r="N75" s="38">
        <f t="shared" si="118"/>
        <v>0</v>
      </c>
      <c r="O75" s="38">
        <f t="shared" si="119"/>
        <v>0</v>
      </c>
      <c r="P75" s="38">
        <f t="shared" si="120"/>
        <v>0</v>
      </c>
      <c r="Q75" s="39">
        <v>1</v>
      </c>
      <c r="R75" s="40">
        <f t="shared" si="121"/>
        <v>0</v>
      </c>
      <c r="S75" s="39">
        <v>1</v>
      </c>
      <c r="T75" s="41">
        <f t="shared" si="122"/>
        <v>0</v>
      </c>
      <c r="U75" s="42">
        <f t="shared" si="100"/>
        <v>0</v>
      </c>
      <c r="V75" s="43">
        <f t="shared" si="101"/>
        <v>0</v>
      </c>
      <c r="W75" s="190">
        <f t="shared" si="129"/>
        <v>10.5</v>
      </c>
      <c r="X75" s="44">
        <f t="shared" si="102"/>
        <v>0</v>
      </c>
      <c r="Y75" s="45">
        <f t="shared" si="123"/>
        <v>0</v>
      </c>
      <c r="Z75" s="46" t="s">
        <v>78</v>
      </c>
      <c r="AA75" s="39">
        <v>1</v>
      </c>
      <c r="AB75" s="47">
        <f t="shared" si="124"/>
        <v>0</v>
      </c>
      <c r="AC75" s="39">
        <v>1</v>
      </c>
      <c r="AD75" s="47">
        <f t="shared" si="125"/>
        <v>0</v>
      </c>
      <c r="AE75" s="39">
        <v>1</v>
      </c>
      <c r="AF75" s="47">
        <f t="shared" si="126"/>
        <v>0</v>
      </c>
      <c r="AG75" s="184"/>
      <c r="AH75" s="192"/>
      <c r="AI75" s="49">
        <f t="shared" si="127"/>
        <v>0</v>
      </c>
      <c r="AJ75" s="50">
        <f t="shared" si="128"/>
        <v>0</v>
      </c>
      <c r="AK75" s="184"/>
      <c r="AL75" s="192"/>
      <c r="AM75" s="49">
        <f t="shared" si="114"/>
        <v>0</v>
      </c>
      <c r="AN75" s="50">
        <f t="shared" si="115"/>
        <v>0</v>
      </c>
      <c r="AO75" s="184"/>
      <c r="AP75" s="49">
        <f t="shared" si="103"/>
        <v>0</v>
      </c>
      <c r="AQ75" s="50">
        <f t="shared" si="104"/>
        <v>0</v>
      </c>
      <c r="AR75" s="62"/>
      <c r="AS75" s="49">
        <f t="shared" si="105"/>
        <v>0</v>
      </c>
      <c r="AT75" s="50">
        <f t="shared" si="106"/>
        <v>0</v>
      </c>
      <c r="AU75" s="62"/>
      <c r="AV75" s="49">
        <f t="shared" si="107"/>
        <v>0</v>
      </c>
      <c r="AW75" s="50">
        <f t="shared" si="108"/>
        <v>0</v>
      </c>
      <c r="AX75" s="184"/>
      <c r="AY75" s="49">
        <f t="shared" si="109"/>
        <v>0</v>
      </c>
      <c r="AZ75" s="50">
        <f t="shared" si="110"/>
        <v>0</v>
      </c>
      <c r="BA75" s="62"/>
      <c r="BB75" s="49">
        <f t="shared" si="111"/>
        <v>0</v>
      </c>
      <c r="BC75" s="50">
        <f t="shared" si="112"/>
        <v>0</v>
      </c>
      <c r="BD75" s="51">
        <f t="shared" si="113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99"/>
        <v>0</v>
      </c>
      <c r="L76" s="38">
        <f t="shared" si="116"/>
        <v>0</v>
      </c>
      <c r="M76" s="38">
        <f t="shared" si="117"/>
        <v>0</v>
      </c>
      <c r="N76" s="38">
        <f t="shared" si="118"/>
        <v>0</v>
      </c>
      <c r="O76" s="38">
        <f t="shared" si="119"/>
        <v>0</v>
      </c>
      <c r="P76" s="38">
        <f t="shared" si="120"/>
        <v>0</v>
      </c>
      <c r="Q76" s="39">
        <v>1</v>
      </c>
      <c r="R76" s="40">
        <f t="shared" si="121"/>
        <v>0</v>
      </c>
      <c r="S76" s="39">
        <v>1</v>
      </c>
      <c r="T76" s="41">
        <f t="shared" si="122"/>
        <v>0</v>
      </c>
      <c r="U76" s="42">
        <f t="shared" si="100"/>
        <v>0</v>
      </c>
      <c r="V76" s="43">
        <f t="shared" si="101"/>
        <v>0</v>
      </c>
      <c r="W76" s="190">
        <f t="shared" si="129"/>
        <v>10.5</v>
      </c>
      <c r="X76" s="44">
        <f t="shared" si="102"/>
        <v>0</v>
      </c>
      <c r="Y76" s="45">
        <f t="shared" si="123"/>
        <v>0</v>
      </c>
      <c r="Z76" s="46" t="s">
        <v>78</v>
      </c>
      <c r="AA76" s="39">
        <v>1</v>
      </c>
      <c r="AB76" s="47">
        <f t="shared" si="124"/>
        <v>0</v>
      </c>
      <c r="AC76" s="39">
        <v>1</v>
      </c>
      <c r="AD76" s="47">
        <f t="shared" si="125"/>
        <v>0</v>
      </c>
      <c r="AE76" s="39">
        <v>1</v>
      </c>
      <c r="AF76" s="47">
        <f t="shared" si="126"/>
        <v>0</v>
      </c>
      <c r="AG76" s="184"/>
      <c r="AH76" s="192"/>
      <c r="AI76" s="49">
        <f t="shared" si="127"/>
        <v>0</v>
      </c>
      <c r="AJ76" s="50">
        <f t="shared" si="128"/>
        <v>0</v>
      </c>
      <c r="AK76" s="184"/>
      <c r="AL76" s="192"/>
      <c r="AM76" s="49">
        <f t="shared" si="114"/>
        <v>0</v>
      </c>
      <c r="AN76" s="50">
        <f t="shared" si="115"/>
        <v>0</v>
      </c>
      <c r="AO76" s="184"/>
      <c r="AP76" s="49">
        <f t="shared" si="103"/>
        <v>0</v>
      </c>
      <c r="AQ76" s="50">
        <f t="shared" si="104"/>
        <v>0</v>
      </c>
      <c r="AR76" s="62"/>
      <c r="AS76" s="49">
        <f t="shared" si="105"/>
        <v>0</v>
      </c>
      <c r="AT76" s="50">
        <f t="shared" si="106"/>
        <v>0</v>
      </c>
      <c r="AU76" s="62"/>
      <c r="AV76" s="49">
        <f t="shared" si="107"/>
        <v>0</v>
      </c>
      <c r="AW76" s="50">
        <f t="shared" si="108"/>
        <v>0</v>
      </c>
      <c r="AX76" s="184"/>
      <c r="AY76" s="49">
        <f t="shared" si="109"/>
        <v>0</v>
      </c>
      <c r="AZ76" s="50">
        <f t="shared" si="110"/>
        <v>0</v>
      </c>
      <c r="BA76" s="62"/>
      <c r="BB76" s="49">
        <f t="shared" si="111"/>
        <v>0</v>
      </c>
      <c r="BC76" s="50">
        <f t="shared" si="112"/>
        <v>0</v>
      </c>
      <c r="BD76" s="51">
        <f t="shared" si="113"/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si="99"/>
        <v>0</v>
      </c>
      <c r="L77" s="38">
        <f t="shared" si="116"/>
        <v>0</v>
      </c>
      <c r="M77" s="38">
        <f t="shared" si="117"/>
        <v>0</v>
      </c>
      <c r="N77" s="38">
        <f t="shared" si="118"/>
        <v>0</v>
      </c>
      <c r="O77" s="38">
        <f t="shared" si="119"/>
        <v>0</v>
      </c>
      <c r="P77" s="38">
        <f t="shared" si="120"/>
        <v>0</v>
      </c>
      <c r="Q77" s="39">
        <v>1</v>
      </c>
      <c r="R77" s="40">
        <f t="shared" si="121"/>
        <v>0</v>
      </c>
      <c r="S77" s="39">
        <v>1</v>
      </c>
      <c r="T77" s="41">
        <f t="shared" si="122"/>
        <v>0</v>
      </c>
      <c r="U77" s="42">
        <f t="shared" si="100"/>
        <v>0</v>
      </c>
      <c r="V77" s="43">
        <f t="shared" si="101"/>
        <v>0</v>
      </c>
      <c r="W77" s="190">
        <f t="shared" si="129"/>
        <v>10.5</v>
      </c>
      <c r="X77" s="44">
        <f t="shared" si="102"/>
        <v>0</v>
      </c>
      <c r="Y77" s="45">
        <f t="shared" si="123"/>
        <v>0</v>
      </c>
      <c r="Z77" s="46" t="s">
        <v>78</v>
      </c>
      <c r="AA77" s="39">
        <v>1</v>
      </c>
      <c r="AB77" s="47">
        <f t="shared" si="124"/>
        <v>0</v>
      </c>
      <c r="AC77" s="39">
        <v>1</v>
      </c>
      <c r="AD77" s="47">
        <f t="shared" si="125"/>
        <v>0</v>
      </c>
      <c r="AE77" s="39">
        <v>1</v>
      </c>
      <c r="AF77" s="47">
        <f t="shared" si="126"/>
        <v>0</v>
      </c>
      <c r="AG77" s="184"/>
      <c r="AH77" s="192"/>
      <c r="AI77" s="49">
        <f t="shared" si="127"/>
        <v>0</v>
      </c>
      <c r="AJ77" s="50">
        <f t="shared" si="128"/>
        <v>0</v>
      </c>
      <c r="AK77" s="184"/>
      <c r="AL77" s="192"/>
      <c r="AM77" s="49">
        <f t="shared" si="114"/>
        <v>0</v>
      </c>
      <c r="AN77" s="50">
        <f t="shared" si="115"/>
        <v>0</v>
      </c>
      <c r="AO77" s="184"/>
      <c r="AP77" s="49">
        <f t="shared" si="103"/>
        <v>0</v>
      </c>
      <c r="AQ77" s="50">
        <f t="shared" si="104"/>
        <v>0</v>
      </c>
      <c r="AR77" s="62"/>
      <c r="AS77" s="49">
        <f t="shared" si="105"/>
        <v>0</v>
      </c>
      <c r="AT77" s="50">
        <f t="shared" si="106"/>
        <v>0</v>
      </c>
      <c r="AU77" s="62"/>
      <c r="AV77" s="49">
        <f t="shared" si="107"/>
        <v>0</v>
      </c>
      <c r="AW77" s="50">
        <f t="shared" si="108"/>
        <v>0</v>
      </c>
      <c r="AX77" s="184"/>
      <c r="AY77" s="49">
        <f t="shared" si="109"/>
        <v>0</v>
      </c>
      <c r="AZ77" s="50">
        <f t="shared" si="110"/>
        <v>0</v>
      </c>
      <c r="BA77" s="62"/>
      <c r="BB77" s="49">
        <f t="shared" si="111"/>
        <v>0</v>
      </c>
      <c r="BC77" s="50">
        <f t="shared" si="112"/>
        <v>0</v>
      </c>
      <c r="BD77" s="51">
        <f t="shared" si="113"/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99"/>
        <v>0</v>
      </c>
      <c r="L78" s="38">
        <f t="shared" si="116"/>
        <v>0</v>
      </c>
      <c r="M78" s="38">
        <f t="shared" si="117"/>
        <v>0</v>
      </c>
      <c r="N78" s="38">
        <f t="shared" si="118"/>
        <v>0</v>
      </c>
      <c r="O78" s="38">
        <f t="shared" si="119"/>
        <v>0</v>
      </c>
      <c r="P78" s="38">
        <f t="shared" si="120"/>
        <v>0</v>
      </c>
      <c r="Q78" s="39">
        <v>1</v>
      </c>
      <c r="R78" s="40">
        <f t="shared" si="121"/>
        <v>0</v>
      </c>
      <c r="S78" s="39">
        <v>1</v>
      </c>
      <c r="T78" s="41">
        <f t="shared" si="122"/>
        <v>0</v>
      </c>
      <c r="U78" s="42">
        <f t="shared" si="100"/>
        <v>0</v>
      </c>
      <c r="V78" s="43">
        <f t="shared" si="101"/>
        <v>0</v>
      </c>
      <c r="W78" s="190">
        <f t="shared" si="129"/>
        <v>10.5</v>
      </c>
      <c r="X78" s="44">
        <f t="shared" si="102"/>
        <v>0</v>
      </c>
      <c r="Y78" s="45">
        <f t="shared" si="123"/>
        <v>0</v>
      </c>
      <c r="Z78" s="46" t="s">
        <v>78</v>
      </c>
      <c r="AA78" s="39">
        <v>1</v>
      </c>
      <c r="AB78" s="47">
        <f t="shared" si="124"/>
        <v>0</v>
      </c>
      <c r="AC78" s="39">
        <v>1</v>
      </c>
      <c r="AD78" s="47">
        <f t="shared" si="125"/>
        <v>0</v>
      </c>
      <c r="AE78" s="39">
        <v>1</v>
      </c>
      <c r="AF78" s="47">
        <f t="shared" si="126"/>
        <v>0</v>
      </c>
      <c r="AG78" s="184"/>
      <c r="AH78" s="192"/>
      <c r="AI78" s="49">
        <f t="shared" si="127"/>
        <v>0</v>
      </c>
      <c r="AJ78" s="50">
        <f t="shared" si="128"/>
        <v>0</v>
      </c>
      <c r="AK78" s="184"/>
      <c r="AL78" s="192"/>
      <c r="AM78" s="49">
        <f t="shared" si="114"/>
        <v>0</v>
      </c>
      <c r="AN78" s="50">
        <f t="shared" si="115"/>
        <v>0</v>
      </c>
      <c r="AO78" s="184"/>
      <c r="AP78" s="49">
        <f t="shared" si="103"/>
        <v>0</v>
      </c>
      <c r="AQ78" s="50">
        <f t="shared" si="104"/>
        <v>0</v>
      </c>
      <c r="AR78" s="62"/>
      <c r="AS78" s="49">
        <f t="shared" si="105"/>
        <v>0</v>
      </c>
      <c r="AT78" s="50">
        <f t="shared" si="106"/>
        <v>0</v>
      </c>
      <c r="AU78" s="62"/>
      <c r="AV78" s="49">
        <f t="shared" si="107"/>
        <v>0</v>
      </c>
      <c r="AW78" s="50">
        <f t="shared" si="108"/>
        <v>0</v>
      </c>
      <c r="AX78" s="184"/>
      <c r="AY78" s="49">
        <f t="shared" si="109"/>
        <v>0</v>
      </c>
      <c r="AZ78" s="50">
        <f t="shared" si="110"/>
        <v>0</v>
      </c>
      <c r="BA78" s="62"/>
      <c r="BB78" s="49">
        <f t="shared" si="111"/>
        <v>0</v>
      </c>
      <c r="BC78" s="50">
        <f t="shared" si="112"/>
        <v>0</v>
      </c>
      <c r="BD78" s="51">
        <f t="shared" si="113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99"/>
        <v>0</v>
      </c>
      <c r="L79" s="38">
        <f t="shared" si="116"/>
        <v>0</v>
      </c>
      <c r="M79" s="38">
        <f t="shared" si="117"/>
        <v>0</v>
      </c>
      <c r="N79" s="38">
        <f t="shared" si="118"/>
        <v>0</v>
      </c>
      <c r="O79" s="38">
        <f t="shared" si="119"/>
        <v>0</v>
      </c>
      <c r="P79" s="38">
        <f t="shared" si="120"/>
        <v>0</v>
      </c>
      <c r="Q79" s="39">
        <v>1</v>
      </c>
      <c r="R79" s="40">
        <f t="shared" si="121"/>
        <v>0</v>
      </c>
      <c r="S79" s="39">
        <v>1</v>
      </c>
      <c r="T79" s="41">
        <f t="shared" si="122"/>
        <v>0</v>
      </c>
      <c r="U79" s="42">
        <f t="shared" si="100"/>
        <v>0</v>
      </c>
      <c r="V79" s="43">
        <f t="shared" si="101"/>
        <v>0</v>
      </c>
      <c r="W79" s="190">
        <f t="shared" si="129"/>
        <v>10.5</v>
      </c>
      <c r="X79" s="44">
        <f t="shared" si="102"/>
        <v>0</v>
      </c>
      <c r="Y79" s="45">
        <f t="shared" si="123"/>
        <v>0</v>
      </c>
      <c r="Z79" s="46" t="s">
        <v>78</v>
      </c>
      <c r="AA79" s="39">
        <v>1</v>
      </c>
      <c r="AB79" s="47">
        <f t="shared" si="124"/>
        <v>0</v>
      </c>
      <c r="AC79" s="39">
        <v>1</v>
      </c>
      <c r="AD79" s="47">
        <f t="shared" si="125"/>
        <v>0</v>
      </c>
      <c r="AE79" s="39">
        <v>1</v>
      </c>
      <c r="AF79" s="47">
        <f t="shared" si="126"/>
        <v>0</v>
      </c>
      <c r="AG79" s="184"/>
      <c r="AH79" s="192"/>
      <c r="AI79" s="49">
        <f t="shared" si="127"/>
        <v>0</v>
      </c>
      <c r="AJ79" s="50">
        <f t="shared" si="128"/>
        <v>0</v>
      </c>
      <c r="AK79" s="184"/>
      <c r="AL79" s="192"/>
      <c r="AM79" s="49">
        <f t="shared" si="114"/>
        <v>0</v>
      </c>
      <c r="AN79" s="50">
        <f t="shared" si="115"/>
        <v>0</v>
      </c>
      <c r="AO79" s="184"/>
      <c r="AP79" s="49">
        <f t="shared" si="103"/>
        <v>0</v>
      </c>
      <c r="AQ79" s="50">
        <f t="shared" si="104"/>
        <v>0</v>
      </c>
      <c r="AR79" s="62"/>
      <c r="AS79" s="49">
        <f t="shared" si="105"/>
        <v>0</v>
      </c>
      <c r="AT79" s="50">
        <f t="shared" si="106"/>
        <v>0</v>
      </c>
      <c r="AU79" s="62"/>
      <c r="AV79" s="49">
        <f t="shared" si="107"/>
        <v>0</v>
      </c>
      <c r="AW79" s="50">
        <f t="shared" si="108"/>
        <v>0</v>
      </c>
      <c r="AX79" s="184"/>
      <c r="AY79" s="49">
        <f t="shared" si="109"/>
        <v>0</v>
      </c>
      <c r="AZ79" s="50">
        <f t="shared" si="110"/>
        <v>0</v>
      </c>
      <c r="BA79" s="62"/>
      <c r="BB79" s="49">
        <f t="shared" si="111"/>
        <v>0</v>
      </c>
      <c r="BC79" s="50">
        <f t="shared" si="112"/>
        <v>0</v>
      </c>
      <c r="BD79" s="51">
        <f t="shared" si="113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99"/>
        <v>0</v>
      </c>
      <c r="L80" s="38">
        <f t="shared" si="116"/>
        <v>0</v>
      </c>
      <c r="M80" s="38">
        <f t="shared" si="117"/>
        <v>0</v>
      </c>
      <c r="N80" s="38">
        <f t="shared" si="118"/>
        <v>0</v>
      </c>
      <c r="O80" s="38">
        <f t="shared" si="119"/>
        <v>0</v>
      </c>
      <c r="P80" s="38">
        <f t="shared" si="120"/>
        <v>0</v>
      </c>
      <c r="Q80" s="39">
        <v>1</v>
      </c>
      <c r="R80" s="40">
        <f t="shared" si="121"/>
        <v>0</v>
      </c>
      <c r="S80" s="39">
        <v>1</v>
      </c>
      <c r="T80" s="41">
        <f t="shared" si="122"/>
        <v>0</v>
      </c>
      <c r="U80" s="42">
        <f t="shared" si="100"/>
        <v>0</v>
      </c>
      <c r="V80" s="43">
        <f t="shared" si="101"/>
        <v>0</v>
      </c>
      <c r="W80" s="190">
        <f t="shared" si="129"/>
        <v>10.5</v>
      </c>
      <c r="X80" s="44">
        <f t="shared" si="102"/>
        <v>0</v>
      </c>
      <c r="Y80" s="45">
        <f t="shared" si="123"/>
        <v>0</v>
      </c>
      <c r="Z80" s="46" t="s">
        <v>78</v>
      </c>
      <c r="AA80" s="39">
        <v>1</v>
      </c>
      <c r="AB80" s="47">
        <f t="shared" si="124"/>
        <v>0</v>
      </c>
      <c r="AC80" s="39">
        <v>1</v>
      </c>
      <c r="AD80" s="47">
        <f t="shared" si="125"/>
        <v>0</v>
      </c>
      <c r="AE80" s="39">
        <v>1</v>
      </c>
      <c r="AF80" s="47">
        <f t="shared" si="126"/>
        <v>0</v>
      </c>
      <c r="AG80" s="184"/>
      <c r="AH80" s="192"/>
      <c r="AI80" s="49">
        <f t="shared" si="127"/>
        <v>0</v>
      </c>
      <c r="AJ80" s="50">
        <f t="shared" si="128"/>
        <v>0</v>
      </c>
      <c r="AK80" s="184"/>
      <c r="AL80" s="192"/>
      <c r="AM80" s="49">
        <f t="shared" si="114"/>
        <v>0</v>
      </c>
      <c r="AN80" s="50">
        <f t="shared" si="115"/>
        <v>0</v>
      </c>
      <c r="AO80" s="184"/>
      <c r="AP80" s="49">
        <f t="shared" si="103"/>
        <v>0</v>
      </c>
      <c r="AQ80" s="50">
        <f t="shared" si="104"/>
        <v>0</v>
      </c>
      <c r="AR80" s="62"/>
      <c r="AS80" s="49">
        <f t="shared" si="105"/>
        <v>0</v>
      </c>
      <c r="AT80" s="50">
        <f t="shared" si="106"/>
        <v>0</v>
      </c>
      <c r="AU80" s="62"/>
      <c r="AV80" s="49">
        <f t="shared" si="107"/>
        <v>0</v>
      </c>
      <c r="AW80" s="50">
        <f t="shared" si="108"/>
        <v>0</v>
      </c>
      <c r="AX80" s="184"/>
      <c r="AY80" s="49">
        <f t="shared" si="109"/>
        <v>0</v>
      </c>
      <c r="AZ80" s="50">
        <f t="shared" si="110"/>
        <v>0</v>
      </c>
      <c r="BA80" s="62"/>
      <c r="BB80" s="49">
        <f t="shared" si="111"/>
        <v>0</v>
      </c>
      <c r="BC80" s="50">
        <f t="shared" si="112"/>
        <v>0</v>
      </c>
      <c r="BD80" s="51">
        <f t="shared" si="113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99"/>
        <v>0</v>
      </c>
      <c r="L81" s="38">
        <f t="shared" si="116"/>
        <v>0</v>
      </c>
      <c r="M81" s="38">
        <f t="shared" si="117"/>
        <v>0</v>
      </c>
      <c r="N81" s="38">
        <f t="shared" si="118"/>
        <v>0</v>
      </c>
      <c r="O81" s="38">
        <f t="shared" si="119"/>
        <v>0</v>
      </c>
      <c r="P81" s="38">
        <f t="shared" si="120"/>
        <v>0</v>
      </c>
      <c r="Q81" s="39">
        <v>1</v>
      </c>
      <c r="R81" s="40">
        <f t="shared" si="121"/>
        <v>0</v>
      </c>
      <c r="S81" s="39">
        <v>1</v>
      </c>
      <c r="T81" s="41">
        <f t="shared" si="122"/>
        <v>0</v>
      </c>
      <c r="U81" s="42">
        <f t="shared" si="100"/>
        <v>0</v>
      </c>
      <c r="V81" s="43">
        <f t="shared" si="101"/>
        <v>0</v>
      </c>
      <c r="W81" s="190">
        <f t="shared" si="129"/>
        <v>10.5</v>
      </c>
      <c r="X81" s="44">
        <f t="shared" si="102"/>
        <v>0</v>
      </c>
      <c r="Y81" s="45">
        <f t="shared" si="123"/>
        <v>0</v>
      </c>
      <c r="Z81" s="46" t="s">
        <v>78</v>
      </c>
      <c r="AA81" s="39">
        <v>1</v>
      </c>
      <c r="AB81" s="47">
        <f t="shared" si="124"/>
        <v>0</v>
      </c>
      <c r="AC81" s="39">
        <v>1</v>
      </c>
      <c r="AD81" s="47">
        <f t="shared" si="125"/>
        <v>0</v>
      </c>
      <c r="AE81" s="39">
        <v>1</v>
      </c>
      <c r="AF81" s="47">
        <f t="shared" si="126"/>
        <v>0</v>
      </c>
      <c r="AG81" s="184"/>
      <c r="AH81" s="192"/>
      <c r="AI81" s="49">
        <f t="shared" si="127"/>
        <v>0</v>
      </c>
      <c r="AJ81" s="50">
        <f t="shared" si="128"/>
        <v>0</v>
      </c>
      <c r="AK81" s="184"/>
      <c r="AL81" s="192"/>
      <c r="AM81" s="49">
        <f t="shared" si="114"/>
        <v>0</v>
      </c>
      <c r="AN81" s="50">
        <f t="shared" si="115"/>
        <v>0</v>
      </c>
      <c r="AO81" s="184"/>
      <c r="AP81" s="49">
        <f t="shared" si="103"/>
        <v>0</v>
      </c>
      <c r="AQ81" s="50">
        <f t="shared" si="104"/>
        <v>0</v>
      </c>
      <c r="AR81" s="62"/>
      <c r="AS81" s="49">
        <f t="shared" si="105"/>
        <v>0</v>
      </c>
      <c r="AT81" s="50">
        <f t="shared" si="106"/>
        <v>0</v>
      </c>
      <c r="AU81" s="62"/>
      <c r="AV81" s="49">
        <f t="shared" si="107"/>
        <v>0</v>
      </c>
      <c r="AW81" s="50">
        <f t="shared" si="108"/>
        <v>0</v>
      </c>
      <c r="AX81" s="184"/>
      <c r="AY81" s="49">
        <f t="shared" si="109"/>
        <v>0</v>
      </c>
      <c r="AZ81" s="50">
        <f t="shared" si="110"/>
        <v>0</v>
      </c>
      <c r="BA81" s="62"/>
      <c r="BB81" s="49">
        <f t="shared" si="111"/>
        <v>0</v>
      </c>
      <c r="BC81" s="50">
        <f t="shared" si="112"/>
        <v>0</v>
      </c>
      <c r="BD81" s="51">
        <f t="shared" si="113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99"/>
        <v>0</v>
      </c>
      <c r="L82" s="38">
        <f t="shared" si="116"/>
        <v>0</v>
      </c>
      <c r="M82" s="38">
        <f t="shared" si="117"/>
        <v>0</v>
      </c>
      <c r="N82" s="38">
        <f t="shared" si="118"/>
        <v>0</v>
      </c>
      <c r="O82" s="38">
        <f t="shared" si="119"/>
        <v>0</v>
      </c>
      <c r="P82" s="38">
        <f t="shared" si="120"/>
        <v>0</v>
      </c>
      <c r="Q82" s="39">
        <v>1</v>
      </c>
      <c r="R82" s="40">
        <f t="shared" si="121"/>
        <v>0</v>
      </c>
      <c r="S82" s="39">
        <v>1</v>
      </c>
      <c r="T82" s="41">
        <f t="shared" si="122"/>
        <v>0</v>
      </c>
      <c r="U82" s="42">
        <f t="shared" si="100"/>
        <v>0</v>
      </c>
      <c r="V82" s="43">
        <f t="shared" si="101"/>
        <v>0</v>
      </c>
      <c r="W82" s="190">
        <f t="shared" si="129"/>
        <v>10.5</v>
      </c>
      <c r="X82" s="44">
        <f t="shared" si="102"/>
        <v>0</v>
      </c>
      <c r="Y82" s="45">
        <f t="shared" si="123"/>
        <v>0</v>
      </c>
      <c r="Z82" s="46" t="s">
        <v>78</v>
      </c>
      <c r="AA82" s="39">
        <v>1</v>
      </c>
      <c r="AB82" s="47">
        <f t="shared" si="124"/>
        <v>0</v>
      </c>
      <c r="AC82" s="39">
        <v>1</v>
      </c>
      <c r="AD82" s="47">
        <f t="shared" si="125"/>
        <v>0</v>
      </c>
      <c r="AE82" s="39">
        <v>1</v>
      </c>
      <c r="AF82" s="47">
        <f t="shared" si="126"/>
        <v>0</v>
      </c>
      <c r="AG82" s="184"/>
      <c r="AH82" s="192"/>
      <c r="AI82" s="49">
        <f t="shared" si="127"/>
        <v>0</v>
      </c>
      <c r="AJ82" s="50">
        <f t="shared" si="128"/>
        <v>0</v>
      </c>
      <c r="AK82" s="184"/>
      <c r="AL82" s="192"/>
      <c r="AM82" s="49">
        <f t="shared" si="114"/>
        <v>0</v>
      </c>
      <c r="AN82" s="50">
        <f t="shared" si="115"/>
        <v>0</v>
      </c>
      <c r="AO82" s="184"/>
      <c r="AP82" s="49">
        <f t="shared" si="103"/>
        <v>0</v>
      </c>
      <c r="AQ82" s="50">
        <f t="shared" si="104"/>
        <v>0</v>
      </c>
      <c r="AR82" s="62"/>
      <c r="AS82" s="49">
        <f t="shared" si="105"/>
        <v>0</v>
      </c>
      <c r="AT82" s="50">
        <f t="shared" si="106"/>
        <v>0</v>
      </c>
      <c r="AU82" s="62"/>
      <c r="AV82" s="49">
        <f t="shared" si="107"/>
        <v>0</v>
      </c>
      <c r="AW82" s="50">
        <f t="shared" si="108"/>
        <v>0</v>
      </c>
      <c r="AX82" s="184"/>
      <c r="AY82" s="49">
        <f t="shared" si="109"/>
        <v>0</v>
      </c>
      <c r="AZ82" s="50">
        <f t="shared" si="110"/>
        <v>0</v>
      </c>
      <c r="BA82" s="62"/>
      <c r="BB82" s="49">
        <f t="shared" si="111"/>
        <v>0</v>
      </c>
      <c r="BC82" s="50">
        <f t="shared" si="112"/>
        <v>0</v>
      </c>
      <c r="BD82" s="51">
        <f t="shared" si="113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99"/>
        <v>0</v>
      </c>
      <c r="L83" s="38">
        <f t="shared" si="116"/>
        <v>0</v>
      </c>
      <c r="M83" s="38">
        <f t="shared" si="117"/>
        <v>0</v>
      </c>
      <c r="N83" s="38">
        <f t="shared" si="118"/>
        <v>0</v>
      </c>
      <c r="O83" s="38">
        <f t="shared" si="119"/>
        <v>0</v>
      </c>
      <c r="P83" s="38">
        <f t="shared" si="120"/>
        <v>0</v>
      </c>
      <c r="Q83" s="39">
        <v>1</v>
      </c>
      <c r="R83" s="40">
        <f t="shared" si="121"/>
        <v>0</v>
      </c>
      <c r="S83" s="39">
        <v>1</v>
      </c>
      <c r="T83" s="41">
        <f t="shared" si="122"/>
        <v>0</v>
      </c>
      <c r="U83" s="42">
        <f t="shared" si="100"/>
        <v>0</v>
      </c>
      <c r="V83" s="43">
        <f t="shared" si="101"/>
        <v>0</v>
      </c>
      <c r="W83" s="190">
        <f t="shared" si="129"/>
        <v>10.5</v>
      </c>
      <c r="X83" s="44">
        <f t="shared" si="102"/>
        <v>0</v>
      </c>
      <c r="Y83" s="45">
        <f t="shared" si="123"/>
        <v>0</v>
      </c>
      <c r="Z83" s="46" t="s">
        <v>78</v>
      </c>
      <c r="AA83" s="39">
        <v>1</v>
      </c>
      <c r="AB83" s="47">
        <f t="shared" si="124"/>
        <v>0</v>
      </c>
      <c r="AC83" s="39">
        <v>1</v>
      </c>
      <c r="AD83" s="47">
        <f t="shared" si="125"/>
        <v>0</v>
      </c>
      <c r="AE83" s="39">
        <v>1</v>
      </c>
      <c r="AF83" s="47">
        <f t="shared" si="126"/>
        <v>0</v>
      </c>
      <c r="AG83" s="184"/>
      <c r="AH83" s="192"/>
      <c r="AI83" s="49">
        <f t="shared" si="127"/>
        <v>0</v>
      </c>
      <c r="AJ83" s="50">
        <f t="shared" si="128"/>
        <v>0</v>
      </c>
      <c r="AK83" s="184"/>
      <c r="AL83" s="192"/>
      <c r="AM83" s="49">
        <f t="shared" si="114"/>
        <v>0</v>
      </c>
      <c r="AN83" s="50">
        <f t="shared" si="115"/>
        <v>0</v>
      </c>
      <c r="AO83" s="184"/>
      <c r="AP83" s="49">
        <f t="shared" si="103"/>
        <v>0</v>
      </c>
      <c r="AQ83" s="50">
        <f t="shared" si="104"/>
        <v>0</v>
      </c>
      <c r="AR83" s="62"/>
      <c r="AS83" s="49">
        <f t="shared" si="105"/>
        <v>0</v>
      </c>
      <c r="AT83" s="50">
        <f t="shared" si="106"/>
        <v>0</v>
      </c>
      <c r="AU83" s="62"/>
      <c r="AV83" s="49">
        <f t="shared" si="107"/>
        <v>0</v>
      </c>
      <c r="AW83" s="50">
        <f t="shared" si="108"/>
        <v>0</v>
      </c>
      <c r="AX83" s="184"/>
      <c r="AY83" s="49">
        <f t="shared" si="109"/>
        <v>0</v>
      </c>
      <c r="AZ83" s="50">
        <f t="shared" si="110"/>
        <v>0</v>
      </c>
      <c r="BA83" s="62"/>
      <c r="BB83" s="49">
        <f t="shared" si="111"/>
        <v>0</v>
      </c>
      <c r="BC83" s="50">
        <f t="shared" si="112"/>
        <v>0</v>
      </c>
      <c r="BD83" s="51">
        <f t="shared" si="113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99"/>
        <v>0</v>
      </c>
      <c r="L84" s="38">
        <f t="shared" si="116"/>
        <v>0</v>
      </c>
      <c r="M84" s="38">
        <f t="shared" si="117"/>
        <v>0</v>
      </c>
      <c r="N84" s="38">
        <f t="shared" si="118"/>
        <v>0</v>
      </c>
      <c r="O84" s="38">
        <f t="shared" si="119"/>
        <v>0</v>
      </c>
      <c r="P84" s="38">
        <f t="shared" si="120"/>
        <v>0</v>
      </c>
      <c r="Q84" s="39">
        <v>1</v>
      </c>
      <c r="R84" s="40">
        <f t="shared" si="121"/>
        <v>0</v>
      </c>
      <c r="S84" s="39">
        <v>1</v>
      </c>
      <c r="T84" s="41">
        <f t="shared" si="122"/>
        <v>0</v>
      </c>
      <c r="U84" s="42">
        <f t="shared" si="100"/>
        <v>0</v>
      </c>
      <c r="V84" s="43">
        <f t="shared" si="101"/>
        <v>0</v>
      </c>
      <c r="W84" s="190">
        <f t="shared" si="129"/>
        <v>10.5</v>
      </c>
      <c r="X84" s="44">
        <f t="shared" si="102"/>
        <v>0</v>
      </c>
      <c r="Y84" s="45">
        <f t="shared" si="123"/>
        <v>0</v>
      </c>
      <c r="Z84" s="46" t="s">
        <v>78</v>
      </c>
      <c r="AA84" s="39">
        <v>1</v>
      </c>
      <c r="AB84" s="47">
        <f t="shared" si="124"/>
        <v>0</v>
      </c>
      <c r="AC84" s="39">
        <v>1</v>
      </c>
      <c r="AD84" s="47">
        <f t="shared" si="125"/>
        <v>0</v>
      </c>
      <c r="AE84" s="39">
        <v>1</v>
      </c>
      <c r="AF84" s="47">
        <f t="shared" si="126"/>
        <v>0</v>
      </c>
      <c r="AG84" s="184"/>
      <c r="AH84" s="192"/>
      <c r="AI84" s="49">
        <f t="shared" si="127"/>
        <v>0</v>
      </c>
      <c r="AJ84" s="50">
        <f t="shared" si="128"/>
        <v>0</v>
      </c>
      <c r="AK84" s="184"/>
      <c r="AL84" s="192"/>
      <c r="AM84" s="49">
        <f t="shared" si="114"/>
        <v>0</v>
      </c>
      <c r="AN84" s="50">
        <f t="shared" si="115"/>
        <v>0</v>
      </c>
      <c r="AO84" s="184"/>
      <c r="AP84" s="49">
        <f t="shared" si="103"/>
        <v>0</v>
      </c>
      <c r="AQ84" s="50">
        <f t="shared" si="104"/>
        <v>0</v>
      </c>
      <c r="AR84" s="62"/>
      <c r="AS84" s="49">
        <f t="shared" si="105"/>
        <v>0</v>
      </c>
      <c r="AT84" s="50">
        <f t="shared" si="106"/>
        <v>0</v>
      </c>
      <c r="AU84" s="62"/>
      <c r="AV84" s="49">
        <f t="shared" si="107"/>
        <v>0</v>
      </c>
      <c r="AW84" s="50">
        <f t="shared" si="108"/>
        <v>0</v>
      </c>
      <c r="AX84" s="184"/>
      <c r="AY84" s="49">
        <f t="shared" si="109"/>
        <v>0</v>
      </c>
      <c r="AZ84" s="50">
        <f t="shared" si="110"/>
        <v>0</v>
      </c>
      <c r="BA84" s="62"/>
      <c r="BB84" s="49">
        <f t="shared" si="111"/>
        <v>0</v>
      </c>
      <c r="BC84" s="50">
        <f t="shared" si="112"/>
        <v>0</v>
      </c>
      <c r="BD84" s="51">
        <f t="shared" si="113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99"/>
        <v>0</v>
      </c>
      <c r="L85" s="38">
        <f t="shared" si="116"/>
        <v>0</v>
      </c>
      <c r="M85" s="38">
        <f t="shared" si="117"/>
        <v>0</v>
      </c>
      <c r="N85" s="38">
        <f t="shared" si="118"/>
        <v>0</v>
      </c>
      <c r="O85" s="38">
        <f t="shared" si="119"/>
        <v>0</v>
      </c>
      <c r="P85" s="38">
        <f t="shared" si="120"/>
        <v>0</v>
      </c>
      <c r="Q85" s="39">
        <v>1</v>
      </c>
      <c r="R85" s="40">
        <f t="shared" si="121"/>
        <v>0</v>
      </c>
      <c r="S85" s="39">
        <v>1</v>
      </c>
      <c r="T85" s="41">
        <f t="shared" si="122"/>
        <v>0</v>
      </c>
      <c r="U85" s="42">
        <f t="shared" si="100"/>
        <v>0</v>
      </c>
      <c r="V85" s="43">
        <f t="shared" si="101"/>
        <v>0</v>
      </c>
      <c r="W85" s="190">
        <f t="shared" si="129"/>
        <v>10.5</v>
      </c>
      <c r="X85" s="44">
        <f t="shared" si="102"/>
        <v>0</v>
      </c>
      <c r="Y85" s="45">
        <f t="shared" si="123"/>
        <v>0</v>
      </c>
      <c r="Z85" s="46" t="s">
        <v>78</v>
      </c>
      <c r="AA85" s="39">
        <v>1</v>
      </c>
      <c r="AB85" s="47">
        <f t="shared" si="124"/>
        <v>0</v>
      </c>
      <c r="AC85" s="39">
        <v>1</v>
      </c>
      <c r="AD85" s="47">
        <f t="shared" si="125"/>
        <v>0</v>
      </c>
      <c r="AE85" s="39">
        <v>1</v>
      </c>
      <c r="AF85" s="47">
        <f t="shared" si="126"/>
        <v>0</v>
      </c>
      <c r="AG85" s="184"/>
      <c r="AH85" s="192"/>
      <c r="AI85" s="49">
        <f t="shared" si="127"/>
        <v>0</v>
      </c>
      <c r="AJ85" s="50">
        <f t="shared" si="128"/>
        <v>0</v>
      </c>
      <c r="AK85" s="184"/>
      <c r="AL85" s="192"/>
      <c r="AM85" s="49">
        <f t="shared" si="114"/>
        <v>0</v>
      </c>
      <c r="AN85" s="50">
        <f t="shared" si="115"/>
        <v>0</v>
      </c>
      <c r="AO85" s="184"/>
      <c r="AP85" s="49">
        <f t="shared" si="103"/>
        <v>0</v>
      </c>
      <c r="AQ85" s="50">
        <f t="shared" si="104"/>
        <v>0</v>
      </c>
      <c r="AR85" s="62"/>
      <c r="AS85" s="49">
        <f t="shared" si="105"/>
        <v>0</v>
      </c>
      <c r="AT85" s="50">
        <f t="shared" si="106"/>
        <v>0</v>
      </c>
      <c r="AU85" s="62"/>
      <c r="AV85" s="49">
        <f t="shared" si="107"/>
        <v>0</v>
      </c>
      <c r="AW85" s="50">
        <f t="shared" si="108"/>
        <v>0</v>
      </c>
      <c r="AX85" s="184"/>
      <c r="AY85" s="49">
        <f t="shared" si="109"/>
        <v>0</v>
      </c>
      <c r="AZ85" s="50">
        <f t="shared" si="110"/>
        <v>0</v>
      </c>
      <c r="BA85" s="62"/>
      <c r="BB85" s="49">
        <f t="shared" si="111"/>
        <v>0</v>
      </c>
      <c r="BC85" s="50">
        <f t="shared" si="112"/>
        <v>0</v>
      </c>
      <c r="BD85" s="51">
        <f t="shared" si="113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99"/>
        <v>0</v>
      </c>
      <c r="L86" s="38">
        <f t="shared" si="116"/>
        <v>0</v>
      </c>
      <c r="M86" s="38">
        <f t="shared" si="117"/>
        <v>0</v>
      </c>
      <c r="N86" s="38">
        <f t="shared" si="118"/>
        <v>0</v>
      </c>
      <c r="O86" s="38">
        <f t="shared" si="119"/>
        <v>0</v>
      </c>
      <c r="P86" s="38">
        <f t="shared" si="120"/>
        <v>0</v>
      </c>
      <c r="Q86" s="39">
        <v>1</v>
      </c>
      <c r="R86" s="40">
        <f t="shared" si="121"/>
        <v>0</v>
      </c>
      <c r="S86" s="39">
        <v>1</v>
      </c>
      <c r="T86" s="41">
        <f t="shared" si="122"/>
        <v>0</v>
      </c>
      <c r="U86" s="42">
        <f t="shared" si="100"/>
        <v>0</v>
      </c>
      <c r="V86" s="43">
        <f t="shared" si="101"/>
        <v>0</v>
      </c>
      <c r="W86" s="190">
        <f t="shared" si="129"/>
        <v>10.5</v>
      </c>
      <c r="X86" s="44">
        <f t="shared" si="102"/>
        <v>0</v>
      </c>
      <c r="Y86" s="45">
        <f t="shared" si="123"/>
        <v>0</v>
      </c>
      <c r="Z86" s="46" t="s">
        <v>78</v>
      </c>
      <c r="AA86" s="39">
        <v>1</v>
      </c>
      <c r="AB86" s="47">
        <f t="shared" si="124"/>
        <v>0</v>
      </c>
      <c r="AC86" s="39">
        <v>1</v>
      </c>
      <c r="AD86" s="47">
        <f t="shared" si="125"/>
        <v>0</v>
      </c>
      <c r="AE86" s="39">
        <v>1</v>
      </c>
      <c r="AF86" s="47">
        <f t="shared" si="126"/>
        <v>0</v>
      </c>
      <c r="AG86" s="184"/>
      <c r="AH86" s="62"/>
      <c r="AI86" s="49">
        <f t="shared" si="127"/>
        <v>0</v>
      </c>
      <c r="AJ86" s="50">
        <f t="shared" si="128"/>
        <v>0</v>
      </c>
      <c r="AK86" s="184"/>
      <c r="AL86" s="62"/>
      <c r="AM86" s="49">
        <f t="shared" si="114"/>
        <v>0</v>
      </c>
      <c r="AN86" s="50">
        <f t="shared" si="115"/>
        <v>0</v>
      </c>
      <c r="AO86" s="184"/>
      <c r="AP86" s="49">
        <f t="shared" si="103"/>
        <v>0</v>
      </c>
      <c r="AQ86" s="50">
        <f t="shared" si="104"/>
        <v>0</v>
      </c>
      <c r="AR86" s="62"/>
      <c r="AS86" s="49">
        <f t="shared" si="105"/>
        <v>0</v>
      </c>
      <c r="AT86" s="50">
        <f t="shared" si="106"/>
        <v>0</v>
      </c>
      <c r="AU86" s="62"/>
      <c r="AV86" s="49">
        <f t="shared" si="107"/>
        <v>0</v>
      </c>
      <c r="AW86" s="50">
        <f t="shared" si="108"/>
        <v>0</v>
      </c>
      <c r="AX86" s="184"/>
      <c r="AY86" s="49">
        <f t="shared" si="109"/>
        <v>0</v>
      </c>
      <c r="AZ86" s="50">
        <f t="shared" si="110"/>
        <v>0</v>
      </c>
      <c r="BA86" s="62"/>
      <c r="BB86" s="49">
        <f t="shared" si="111"/>
        <v>0</v>
      </c>
      <c r="BC86" s="50">
        <f t="shared" si="112"/>
        <v>0</v>
      </c>
      <c r="BD86" s="51">
        <f t="shared" si="113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99"/>
        <v>0</v>
      </c>
      <c r="L87" s="38">
        <f t="shared" si="116"/>
        <v>0</v>
      </c>
      <c r="M87" s="38">
        <f t="shared" si="117"/>
        <v>0</v>
      </c>
      <c r="N87" s="38">
        <f t="shared" si="118"/>
        <v>0</v>
      </c>
      <c r="O87" s="38">
        <f t="shared" si="119"/>
        <v>0</v>
      </c>
      <c r="P87" s="38">
        <f t="shared" si="120"/>
        <v>0</v>
      </c>
      <c r="Q87" s="39">
        <v>1</v>
      </c>
      <c r="R87" s="40">
        <f t="shared" si="121"/>
        <v>0</v>
      </c>
      <c r="S87" s="39">
        <v>1</v>
      </c>
      <c r="T87" s="41">
        <f t="shared" si="122"/>
        <v>0</v>
      </c>
      <c r="U87" s="42">
        <f t="shared" si="100"/>
        <v>0</v>
      </c>
      <c r="V87" s="43">
        <f t="shared" si="101"/>
        <v>0</v>
      </c>
      <c r="W87" s="190">
        <f t="shared" si="129"/>
        <v>10.5</v>
      </c>
      <c r="X87" s="44">
        <f t="shared" si="102"/>
        <v>0</v>
      </c>
      <c r="Y87" s="45">
        <f t="shared" si="123"/>
        <v>0</v>
      </c>
      <c r="Z87" s="46" t="s">
        <v>78</v>
      </c>
      <c r="AA87" s="39">
        <v>1</v>
      </c>
      <c r="AB87" s="47">
        <f t="shared" si="124"/>
        <v>0</v>
      </c>
      <c r="AC87" s="39">
        <v>1</v>
      </c>
      <c r="AD87" s="47">
        <f t="shared" si="125"/>
        <v>0</v>
      </c>
      <c r="AE87" s="39">
        <v>1</v>
      </c>
      <c r="AF87" s="47">
        <f t="shared" si="126"/>
        <v>0</v>
      </c>
      <c r="AG87" s="184"/>
      <c r="AH87" s="62"/>
      <c r="AI87" s="49">
        <f t="shared" si="127"/>
        <v>0</v>
      </c>
      <c r="AJ87" s="50">
        <f t="shared" si="128"/>
        <v>0</v>
      </c>
      <c r="AK87" s="184"/>
      <c r="AL87" s="62"/>
      <c r="AM87" s="49">
        <f t="shared" si="114"/>
        <v>0</v>
      </c>
      <c r="AN87" s="50">
        <f t="shared" si="115"/>
        <v>0</v>
      </c>
      <c r="AO87" s="184"/>
      <c r="AP87" s="49">
        <f t="shared" si="103"/>
        <v>0</v>
      </c>
      <c r="AQ87" s="50">
        <f t="shared" si="104"/>
        <v>0</v>
      </c>
      <c r="AR87" s="62"/>
      <c r="AS87" s="49">
        <f t="shared" si="105"/>
        <v>0</v>
      </c>
      <c r="AT87" s="50">
        <f t="shared" si="106"/>
        <v>0</v>
      </c>
      <c r="AU87" s="62"/>
      <c r="AV87" s="49">
        <f t="shared" si="107"/>
        <v>0</v>
      </c>
      <c r="AW87" s="50">
        <f t="shared" si="108"/>
        <v>0</v>
      </c>
      <c r="AX87" s="184"/>
      <c r="AY87" s="49">
        <f t="shared" si="109"/>
        <v>0</v>
      </c>
      <c r="AZ87" s="50">
        <f t="shared" si="110"/>
        <v>0</v>
      </c>
      <c r="BA87" s="62"/>
      <c r="BB87" s="49">
        <f t="shared" si="111"/>
        <v>0</v>
      </c>
      <c r="BC87" s="50">
        <f t="shared" si="112"/>
        <v>0</v>
      </c>
      <c r="BD87" s="51">
        <f t="shared" si="113"/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99"/>
        <v>0</v>
      </c>
      <c r="L88" s="38">
        <f t="shared" si="116"/>
        <v>0</v>
      </c>
      <c r="M88" s="38">
        <f t="shared" si="117"/>
        <v>0</v>
      </c>
      <c r="N88" s="38">
        <f t="shared" si="118"/>
        <v>0</v>
      </c>
      <c r="O88" s="38">
        <f t="shared" si="119"/>
        <v>0</v>
      </c>
      <c r="P88" s="38">
        <f t="shared" si="120"/>
        <v>0</v>
      </c>
      <c r="Q88" s="39">
        <v>1</v>
      </c>
      <c r="R88" s="40">
        <f t="shared" si="121"/>
        <v>0</v>
      </c>
      <c r="S88" s="39">
        <v>1</v>
      </c>
      <c r="T88" s="41">
        <f t="shared" si="122"/>
        <v>0</v>
      </c>
      <c r="U88" s="42">
        <f t="shared" si="100"/>
        <v>0</v>
      </c>
      <c r="V88" s="43">
        <f t="shared" si="101"/>
        <v>0</v>
      </c>
      <c r="W88" s="190">
        <f t="shared" si="129"/>
        <v>10.5</v>
      </c>
      <c r="X88" s="44">
        <f t="shared" si="102"/>
        <v>0</v>
      </c>
      <c r="Y88" s="45">
        <f t="shared" si="123"/>
        <v>0</v>
      </c>
      <c r="Z88" s="46" t="s">
        <v>78</v>
      </c>
      <c r="AA88" s="39">
        <v>1</v>
      </c>
      <c r="AB88" s="47">
        <f t="shared" si="124"/>
        <v>0</v>
      </c>
      <c r="AC88" s="39">
        <v>1</v>
      </c>
      <c r="AD88" s="47">
        <f t="shared" si="125"/>
        <v>0</v>
      </c>
      <c r="AE88" s="39">
        <v>1</v>
      </c>
      <c r="AF88" s="47">
        <f t="shared" si="126"/>
        <v>0</v>
      </c>
      <c r="AG88" s="184"/>
      <c r="AH88" s="62"/>
      <c r="AI88" s="49">
        <f t="shared" si="127"/>
        <v>0</v>
      </c>
      <c r="AJ88" s="50">
        <f t="shared" si="128"/>
        <v>0</v>
      </c>
      <c r="AK88" s="184"/>
      <c r="AL88" s="62"/>
      <c r="AM88" s="49">
        <f t="shared" si="114"/>
        <v>0</v>
      </c>
      <c r="AN88" s="50">
        <f t="shared" si="115"/>
        <v>0</v>
      </c>
      <c r="AO88" s="184"/>
      <c r="AP88" s="49">
        <f t="shared" si="103"/>
        <v>0</v>
      </c>
      <c r="AQ88" s="50">
        <f t="shared" si="104"/>
        <v>0</v>
      </c>
      <c r="AR88" s="62"/>
      <c r="AS88" s="49">
        <f t="shared" si="105"/>
        <v>0</v>
      </c>
      <c r="AT88" s="50">
        <f t="shared" si="106"/>
        <v>0</v>
      </c>
      <c r="AU88" s="62"/>
      <c r="AV88" s="49">
        <f t="shared" si="107"/>
        <v>0</v>
      </c>
      <c r="AW88" s="50">
        <f t="shared" si="108"/>
        <v>0</v>
      </c>
      <c r="AX88" s="184"/>
      <c r="AY88" s="49">
        <f t="shared" si="109"/>
        <v>0</v>
      </c>
      <c r="AZ88" s="50">
        <f t="shared" si="110"/>
        <v>0</v>
      </c>
      <c r="BA88" s="62"/>
      <c r="BB88" s="49">
        <f t="shared" si="111"/>
        <v>0</v>
      </c>
      <c r="BC88" s="50">
        <f t="shared" si="112"/>
        <v>0</v>
      </c>
      <c r="BD88" s="51">
        <f t="shared" si="113"/>
        <v>0</v>
      </c>
    </row>
    <row r="89" spans="1:56" ht="15.75" thickBot="1">
      <c r="A89" s="3"/>
      <c r="B89" s="6"/>
      <c r="C89" s="6"/>
      <c r="D89" s="6"/>
      <c r="E89" s="6"/>
      <c r="F89" s="247">
        <f>SUM(F8:F88)</f>
        <v>1308</v>
      </c>
      <c r="K89" s="52">
        <f t="shared" ref="K89:P89" si="130">SUM(K8:K88)</f>
        <v>0</v>
      </c>
      <c r="L89" s="52">
        <f t="shared" si="130"/>
        <v>0</v>
      </c>
      <c r="M89" s="52">
        <f t="shared" si="130"/>
        <v>0</v>
      </c>
      <c r="N89" s="52">
        <f t="shared" si="130"/>
        <v>0</v>
      </c>
      <c r="O89" s="52">
        <f t="shared" si="130"/>
        <v>0</v>
      </c>
      <c r="P89" s="52">
        <f t="shared" si="130"/>
        <v>0</v>
      </c>
      <c r="Q89" s="52"/>
      <c r="R89" s="52">
        <f>SUM(R8:R88)</f>
        <v>0</v>
      </c>
      <c r="S89" s="52"/>
      <c r="T89" s="52">
        <f>SUM(T8:T88)</f>
        <v>0</v>
      </c>
      <c r="U89" s="52">
        <f>SUM(U8:U88)</f>
        <v>0</v>
      </c>
      <c r="V89" s="52">
        <f>SUM(V8:V88)</f>
        <v>0</v>
      </c>
      <c r="W89" s="52"/>
      <c r="X89" s="52">
        <f>SUM(X8:X88)</f>
        <v>0</v>
      </c>
      <c r="Y89" s="53"/>
      <c r="Z89" s="53"/>
      <c r="AA89" s="53"/>
      <c r="AB89" s="52">
        <f>SUM(AB8:AB88)</f>
        <v>0</v>
      </c>
      <c r="AC89" s="52"/>
      <c r="AD89" s="52">
        <f>SUM(AD8:AD88)</f>
        <v>0</v>
      </c>
      <c r="AE89" s="52"/>
      <c r="AF89" s="52">
        <f>SUM(AF8:AF88)</f>
        <v>0</v>
      </c>
      <c r="AG89" s="54">
        <f>SUM(AG8:AG88)</f>
        <v>0</v>
      </c>
      <c r="AH89" s="54"/>
      <c r="AI89" s="54"/>
      <c r="AJ89" s="55">
        <f>SUM(AJ8:AJ88)</f>
        <v>0</v>
      </c>
      <c r="AK89" s="54">
        <f>SUM(AK8:AK88)</f>
        <v>20</v>
      </c>
      <c r="AL89" s="54"/>
      <c r="AM89" s="54"/>
      <c r="AN89" s="55">
        <f>SUM(AN8:AN88)</f>
        <v>0</v>
      </c>
      <c r="AO89" s="54">
        <f>SUM(AO8:AO88)</f>
        <v>275</v>
      </c>
      <c r="AP89" s="54"/>
      <c r="AQ89" s="55">
        <f>SUM(AQ8:AQ88)</f>
        <v>0</v>
      </c>
      <c r="AR89" s="54">
        <f>SUM(AR8:AR88)</f>
        <v>0</v>
      </c>
      <c r="AS89" s="54"/>
      <c r="AT89" s="55">
        <f>SUM(AT8:AT88)</f>
        <v>0</v>
      </c>
      <c r="AU89" s="54">
        <f>SUM(AU8:AU88)</f>
        <v>0</v>
      </c>
      <c r="AV89" s="54"/>
      <c r="AW89" s="55">
        <f>SUM(AW8:AW88)</f>
        <v>0</v>
      </c>
      <c r="AX89" s="54">
        <f>SUM(AX8:AX88)</f>
        <v>275</v>
      </c>
      <c r="AY89" s="54"/>
      <c r="AZ89" s="55">
        <f>SUM(AZ8:AZ88)</f>
        <v>0</v>
      </c>
      <c r="BA89" s="54">
        <f>SUM(BA8:BA88)</f>
        <v>0</v>
      </c>
      <c r="BB89" s="54"/>
      <c r="BC89" s="55">
        <f>SUM(BC8:BC88)</f>
        <v>0</v>
      </c>
      <c r="BD89" s="52">
        <f>SUM(BD8:BD88)</f>
        <v>0</v>
      </c>
    </row>
    <row r="90" spans="1:56" ht="15.75" hidden="1" thickBot="1">
      <c r="AB90" s="325">
        <f>SUM(AB89:AF89)</f>
        <v>0</v>
      </c>
      <c r="AC90" s="326"/>
      <c r="AD90" s="326"/>
      <c r="AE90" s="326"/>
      <c r="AF90" s="327"/>
      <c r="AG90" s="319">
        <f>+AJ89/4.345</f>
        <v>0</v>
      </c>
      <c r="AH90" s="319"/>
      <c r="AI90" s="319"/>
      <c r="AJ90" s="319"/>
      <c r="AK90" s="319">
        <f>+AN89/4.345</f>
        <v>0</v>
      </c>
      <c r="AL90" s="319"/>
      <c r="AM90" s="319"/>
      <c r="AN90" s="319"/>
      <c r="AO90" s="319">
        <f>+AQ89/4.345</f>
        <v>0</v>
      </c>
      <c r="AP90" s="319"/>
      <c r="AQ90" s="319"/>
      <c r="AR90" s="319">
        <f>+AT89/4.345</f>
        <v>0</v>
      </c>
      <c r="AS90" s="319"/>
      <c r="AT90" s="319"/>
      <c r="AU90" s="319">
        <f>+AW89/4.345</f>
        <v>0</v>
      </c>
      <c r="AV90" s="319"/>
      <c r="AW90" s="319"/>
      <c r="AX90" s="319">
        <f>+AZ89/4.345</f>
        <v>0</v>
      </c>
      <c r="AY90" s="319"/>
      <c r="AZ90" s="319"/>
      <c r="BA90" s="319">
        <f>+BC89/4.345</f>
        <v>0</v>
      </c>
      <c r="BB90" s="319"/>
      <c r="BC90" s="319"/>
      <c r="BD90" s="320" t="s">
        <v>4</v>
      </c>
    </row>
    <row r="91" spans="1:56" ht="16.5" thickTop="1" thickBot="1">
      <c r="AG91" s="322" t="s">
        <v>3</v>
      </c>
      <c r="AH91" s="322"/>
      <c r="AI91" s="322"/>
      <c r="AJ91" s="322"/>
      <c r="AK91" s="322"/>
      <c r="AL91" s="322"/>
      <c r="AM91" s="322"/>
      <c r="AN91" s="322"/>
      <c r="AO91" s="322"/>
      <c r="AP91" s="322"/>
      <c r="AQ91" s="322"/>
      <c r="AR91" s="322"/>
      <c r="AS91" s="322"/>
      <c r="AT91" s="322"/>
      <c r="AU91" s="322"/>
      <c r="AV91" s="322"/>
      <c r="AW91" s="322"/>
      <c r="AX91" s="322"/>
      <c r="AY91" s="322"/>
      <c r="AZ91" s="322"/>
      <c r="BA91" s="322"/>
      <c r="BB91" s="322"/>
      <c r="BC91" s="323"/>
      <c r="BD91" s="321"/>
    </row>
    <row r="93" spans="1:56">
      <c r="G93" s="56"/>
      <c r="H93" s="56"/>
      <c r="I93" s="56"/>
      <c r="J93" s="56"/>
    </row>
  </sheetData>
  <sheetProtection algorithmName="SHA-512" hashValue="8sobg7fAy1OsqmTb8Jqq6/saErzVYLx/JvWv9ymTh2a5mivOHMhfgPsVvbk6MgPEAj5rhUNq/tDloaX+PikolQ==" saltValue="4nF12evBzwDUjgrK1yqfOQ==" spinCount="100000" sheet="1" selectLockedCells="1" autoFilter="0"/>
  <autoFilter ref="B7:BD90" xr:uid="{00000000-0009-0000-0000-000004000000}">
    <filterColumn colId="4">
      <customFilters>
        <customFilter operator="notEqual" val=" "/>
      </customFilters>
    </filterColumn>
  </autoFilter>
  <mergeCells count="48">
    <mergeCell ref="BD90:BD91"/>
    <mergeCell ref="AG91:BC91"/>
    <mergeCell ref="P1:AB1"/>
    <mergeCell ref="AB90:AF90"/>
    <mergeCell ref="AG90:AJ90"/>
    <mergeCell ref="AK90:AN90"/>
    <mergeCell ref="AO90:AQ90"/>
    <mergeCell ref="AR90:AT90"/>
    <mergeCell ref="AU90:AW90"/>
    <mergeCell ref="AR3:AT3"/>
    <mergeCell ref="BD4:BD5"/>
    <mergeCell ref="Y5:AF5"/>
    <mergeCell ref="AA6:AB6"/>
    <mergeCell ref="AV4:AV5"/>
    <mergeCell ref="AW4:AW5"/>
    <mergeCell ref="AU4:AU5"/>
    <mergeCell ref="AX90:AZ90"/>
    <mergeCell ref="BA90:BC90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phoneticPr fontId="5" type="noConversion"/>
  <hyperlinks>
    <hyperlink ref="B1:C1" location="Inici!A1" display="Inici" xr:uid="{00000000-0004-0000-04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51EA55-29C9-4F2E-9B9D-61E50105FCD4}">
          <x14:formula1>
            <xm:f>Tablas!$B$5:$B$40</xm:f>
          </x14:formula1>
          <xm:sqref>H8:H88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34" filterMode="1">
    <pageSetUpPr fitToPage="1"/>
  </sheetPr>
  <dimension ref="A1:BD106"/>
  <sheetViews>
    <sheetView zoomScaleNormal="100" workbookViewId="0">
      <pane xSplit="6" ySplit="7" topLeftCell="G8" activePane="bottomRight" state="frozen"/>
      <selection sqref="A1:AE1"/>
      <selection pane="topRight" sqref="A1:AE1"/>
      <selection pane="bottomLeft" sqref="A1:AE1"/>
      <selection pane="bottomRight" activeCell="G88" sqref="G8:G88"/>
    </sheetView>
  </sheetViews>
  <sheetFormatPr baseColWidth="10" defaultColWidth="11.42578125" defaultRowHeight="15"/>
  <cols>
    <col min="1" max="1" width="2.85546875" style="2" customWidth="1"/>
    <col min="2" max="2" width="18.85546875" style="2" customWidth="1"/>
    <col min="3" max="3" width="22.85546875" style="2" bestFit="1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11.7109375" style="2" customWidth="1"/>
    <col min="8" max="8" width="15.42578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5" width="8.42578125" style="2" customWidth="1"/>
    <col min="16" max="16" width="10.140625" style="2" customWidth="1"/>
    <col min="17" max="17" width="5" style="2" bestFit="1" customWidth="1"/>
    <col min="18" max="18" width="8.42578125" style="2" customWidth="1"/>
    <col min="19" max="19" width="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4.28515625" style="2" bestFit="1" customWidth="1"/>
    <col min="35" max="35" width="6" style="2" bestFit="1" customWidth="1"/>
    <col min="36" max="36" width="10.28515625" style="2" bestFit="1" customWidth="1"/>
    <col min="37" max="37" width="8.28515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8.42578125" style="2" bestFit="1" customWidth="1"/>
    <col min="42" max="42" width="6.42578125" style="2" customWidth="1"/>
    <col min="43" max="43" width="9.5703125" style="2" bestFit="1" customWidth="1"/>
    <col min="44" max="44" width="7.140625" style="2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125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Estudio'!D7</f>
        <v>Estadi Municipal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08" t="str">
        <f>'1'!AK3</f>
        <v>Vidres perimetre</v>
      </c>
      <c r="AL3" s="308"/>
      <c r="AM3" s="308"/>
      <c r="AN3" s="30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'1'!BA3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+L102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Estudio'!H7</f>
        <v>11.5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'1'!AM4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BD102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1" t="s">
        <v>52</v>
      </c>
      <c r="X6" s="140" t="s">
        <v>34</v>
      </c>
      <c r="Y6" s="140" t="s">
        <v>10</v>
      </c>
      <c r="Z6" s="140" t="s">
        <v>35</v>
      </c>
      <c r="AA6" s="348" t="s">
        <v>36</v>
      </c>
      <c r="AB6" s="349"/>
      <c r="AC6" s="345" t="s">
        <v>39</v>
      </c>
      <c r="AD6" s="346"/>
      <c r="AE6" s="345" t="s">
        <v>40</v>
      </c>
      <c r="AF6" s="347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90" t="s">
        <v>175</v>
      </c>
      <c r="C8" s="284" t="s">
        <v>316</v>
      </c>
      <c r="D8" s="34" t="s">
        <v>323</v>
      </c>
      <c r="E8" s="291" t="s">
        <v>126</v>
      </c>
      <c r="F8" s="36">
        <v>34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" si="1">IF(G8=0,"0",F8/G8)</f>
        <v>0</v>
      </c>
      <c r="L8" s="38">
        <f t="shared" ref="L8:L39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39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39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39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39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39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39" si="8">(IF($Y8=7,$K8,)+IF($Y8=21,$K8*3,)+IF($Y8=42,$K8*6,0)+IF($Y8=28,$K8*4,0)+IF($Y8=14,$K8*2,))*S8</f>
        <v>0</v>
      </c>
      <c r="U8" s="42">
        <f t="shared" ref="U8:U39" si="9">SUM(+L8+M8+N8+O8+P8+R8+T8)</f>
        <v>0</v>
      </c>
      <c r="V8" s="43">
        <f t="shared" ref="V8:V39" si="10">+U8*4.345</f>
        <v>0</v>
      </c>
      <c r="W8" s="190">
        <f t="shared" ref="W8:W71" si="11">$X$4</f>
        <v>11.5</v>
      </c>
      <c r="X8" s="44">
        <f>IF(V8="","",W8*V8)</f>
        <v>0</v>
      </c>
      <c r="Y8" s="45">
        <f t="shared" ref="Y8:Y39" si="12">ROUND(J8/4.3452380952381,1)</f>
        <v>7</v>
      </c>
      <c r="Z8" s="46" t="s">
        <v>0</v>
      </c>
      <c r="AA8" s="39">
        <v>1</v>
      </c>
      <c r="AB8" s="47">
        <f t="shared" ref="AB8:AB39" si="13">+IF($Z8="M",$U8,IF($Z8="MT",$U8/2,IF(Z8="MN",$U8/2,IF($Z8="MTN",$U8/3,0))))*AA8</f>
        <v>0</v>
      </c>
      <c r="AC8" s="39">
        <v>1</v>
      </c>
      <c r="AD8" s="47">
        <f t="shared" ref="AD8:AD39" si="14">+IF($Z8="T",$U8,IF($Z8="MT",$U8/2,IF($Z8="TN",$U8/2,IF($Z8="MTN",$U8/3,0))))*AC8</f>
        <v>0</v>
      </c>
      <c r="AE8" s="39">
        <v>1</v>
      </c>
      <c r="AF8" s="47">
        <f t="shared" ref="AF8:AF39" si="15">+IF($Z8="N",$U8,IF($Z8="MN",$U8/2,IF($Z8="TN",$U8/2,IF($Z8="MTN",$U8/3,0))))*AE8</f>
        <v>0</v>
      </c>
      <c r="AG8" s="184">
        <v>150</v>
      </c>
      <c r="AH8" s="191">
        <f t="shared" ref="AH8:AH71" si="16">+$AI$4</f>
        <v>12</v>
      </c>
      <c r="AI8" s="49">
        <f t="shared" ref="AI8:AI39" si="17">IF(AJ$4=0,0,(AG8/AJ$4))</f>
        <v>0</v>
      </c>
      <c r="AJ8" s="50">
        <f t="shared" ref="AJ8:AJ39" si="18">IF(AJ$4=0,0,(AI8*AI$4/12))</f>
        <v>0</v>
      </c>
      <c r="AK8" s="184"/>
      <c r="AL8" s="191">
        <f t="shared" ref="AL8:AL39" si="19">+$AM$4</f>
        <v>4</v>
      </c>
      <c r="AM8" s="49">
        <f t="shared" ref="AM8:AM39" si="20">IF(AN$4=0,0,(AK8/AN$4))</f>
        <v>0</v>
      </c>
      <c r="AN8" s="50">
        <f t="shared" ref="AN8:AN39" si="21">IF(AN$4=0,0,(AM8*AM$4/12))</f>
        <v>0</v>
      </c>
      <c r="AO8" s="184">
        <v>34</v>
      </c>
      <c r="AP8" s="49">
        <f t="shared" ref="AP8:AP39" si="22">IF(AQ$4=0,0,(AO8/AQ$4))</f>
        <v>0</v>
      </c>
      <c r="AQ8" s="50">
        <f t="shared" ref="AQ8:AQ39" si="23">IF(AQ$4=0,0,(AP8*AP$4/12))</f>
        <v>0</v>
      </c>
      <c r="AR8" s="184"/>
      <c r="AS8" s="49">
        <f t="shared" ref="AS8:AS39" si="24">IF(AT$4=0,0,(AR8/AT$4))</f>
        <v>0</v>
      </c>
      <c r="AT8" s="50">
        <f t="shared" ref="AT8:AT39" si="25">IF(AT$4=0,0,(AS8*AS$4/12))</f>
        <v>0</v>
      </c>
      <c r="AU8" s="62"/>
      <c r="AV8" s="49">
        <f t="shared" ref="AV8:AV39" si="26">IF(AW$4=0,0,(AU8/AW$4))</f>
        <v>0</v>
      </c>
      <c r="AW8" s="50">
        <f t="shared" ref="AW8:AW39" si="27">IF(AW$4=0,0,(AV8*AV$4/12))</f>
        <v>0</v>
      </c>
      <c r="AX8" s="184">
        <v>34</v>
      </c>
      <c r="AY8" s="49">
        <f t="shared" ref="AY8:AY39" si="28">IF(AZ$4=0,0,(AX8/AZ$4))</f>
        <v>0</v>
      </c>
      <c r="AZ8" s="50">
        <f t="shared" ref="AZ8:AZ39" si="29">IF(AZ$4=0,0,(AY8*AY$4/12))</f>
        <v>0</v>
      </c>
      <c r="BA8" s="184"/>
      <c r="BB8" s="49">
        <f t="shared" ref="BB8:BB39" si="30">IF(BC$4=0,0,(BA8/BC$4))</f>
        <v>0</v>
      </c>
      <c r="BC8" s="50">
        <f t="shared" ref="BC8:BC39" si="31">IF(BC$4=0,0,(BB8*BB$4/12))</f>
        <v>0</v>
      </c>
      <c r="BD8" s="51">
        <f t="shared" ref="BD8:BD39" si="32">+AJ8+AN8+AQ8+AT8+AW8+AZ8+BC8</f>
        <v>0</v>
      </c>
    </row>
    <row r="9" spans="1:56">
      <c r="A9" s="32"/>
      <c r="B9" s="290" t="s">
        <v>175</v>
      </c>
      <c r="C9" s="284" t="s">
        <v>316</v>
      </c>
      <c r="D9" s="34" t="s">
        <v>324</v>
      </c>
      <c r="E9" s="291" t="s">
        <v>126</v>
      </c>
      <c r="F9" s="36">
        <v>59</v>
      </c>
      <c r="G9" s="72"/>
      <c r="H9" s="71" t="s">
        <v>101</v>
      </c>
      <c r="I9" s="73">
        <f>IF(H9=Tablas!$B$5,Tablas!$C$5,VLOOKUP(H9,Tablas!$B$5:$D$40,2,FALSE))</f>
        <v>7</v>
      </c>
      <c r="J9" s="70">
        <f>IF(I9=0,"",VLOOKUP(I9,Tablas!$C$5:$D$40,2,FALSE))</f>
        <v>30.416666666666668</v>
      </c>
      <c r="K9" s="37" t="str">
        <f t="shared" ref="K9:K72" si="33">IF(G9=0,"0",F9/G9)</f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11.5</v>
      </c>
      <c r="X9" s="44">
        <f t="shared" ref="X9:X38" si="34">IF(V9="","",W9*V9)</f>
        <v>0</v>
      </c>
      <c r="Y9" s="45">
        <f t="shared" si="12"/>
        <v>7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/>
      <c r="AL9" s="191">
        <f t="shared" si="19"/>
        <v>4</v>
      </c>
      <c r="AM9" s="49">
        <f t="shared" si="20"/>
        <v>0</v>
      </c>
      <c r="AN9" s="50">
        <f t="shared" si="21"/>
        <v>0</v>
      </c>
      <c r="AO9" s="184">
        <v>59</v>
      </c>
      <c r="AP9" s="49">
        <f t="shared" si="22"/>
        <v>0</v>
      </c>
      <c r="AQ9" s="50">
        <f t="shared" si="23"/>
        <v>0</v>
      </c>
      <c r="AR9" s="184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184">
        <v>59</v>
      </c>
      <c r="AY9" s="49">
        <f t="shared" si="28"/>
        <v>0</v>
      </c>
      <c r="AZ9" s="50">
        <f t="shared" si="29"/>
        <v>0</v>
      </c>
      <c r="BA9" s="184"/>
      <c r="BB9" s="49">
        <f t="shared" si="30"/>
        <v>0</v>
      </c>
      <c r="BC9" s="50">
        <f t="shared" si="31"/>
        <v>0</v>
      </c>
      <c r="BD9" s="51">
        <f t="shared" si="32"/>
        <v>0</v>
      </c>
    </row>
    <row r="10" spans="1:56">
      <c r="A10" s="32"/>
      <c r="B10" s="290" t="s">
        <v>175</v>
      </c>
      <c r="C10" s="284" t="s">
        <v>316</v>
      </c>
      <c r="D10" s="34" t="s">
        <v>325</v>
      </c>
      <c r="E10" s="291" t="s">
        <v>126</v>
      </c>
      <c r="F10" s="36">
        <v>14</v>
      </c>
      <c r="G10" s="72"/>
      <c r="H10" s="71" t="s">
        <v>101</v>
      </c>
      <c r="I10" s="73">
        <f>IF(H10=Tablas!$B$5,Tablas!$C$5,VLOOKUP(H10,Tablas!$B$5:$D$40,2,FALSE))</f>
        <v>7</v>
      </c>
      <c r="J10" s="70">
        <f>IF(I10=0,"",VLOOKUP(I10,Tablas!$C$5:$D$40,2,FALSE))</f>
        <v>30.416666666666668</v>
      </c>
      <c r="K10" s="37" t="str">
        <f t="shared" si="33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11.5</v>
      </c>
      <c r="X10" s="44">
        <f t="shared" si="34"/>
        <v>0</v>
      </c>
      <c r="Y10" s="45">
        <f t="shared" si="12"/>
        <v>7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20"/>
        <v>0</v>
      </c>
      <c r="AN10" s="50">
        <f t="shared" si="21"/>
        <v>0</v>
      </c>
      <c r="AO10" s="184">
        <v>14</v>
      </c>
      <c r="AP10" s="49">
        <f t="shared" si="22"/>
        <v>0</v>
      </c>
      <c r="AQ10" s="50">
        <f t="shared" si="23"/>
        <v>0</v>
      </c>
      <c r="AR10" s="184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184">
        <v>14</v>
      </c>
      <c r="AY10" s="49">
        <f t="shared" si="28"/>
        <v>0</v>
      </c>
      <c r="AZ10" s="50">
        <f t="shared" si="29"/>
        <v>0</v>
      </c>
      <c r="BA10" s="184"/>
      <c r="BB10" s="49">
        <f t="shared" si="30"/>
        <v>0</v>
      </c>
      <c r="BC10" s="50">
        <f t="shared" si="31"/>
        <v>0</v>
      </c>
      <c r="BD10" s="51">
        <f t="shared" si="32"/>
        <v>0</v>
      </c>
    </row>
    <row r="11" spans="1:56">
      <c r="A11" s="32"/>
      <c r="B11" s="290" t="s">
        <v>175</v>
      </c>
      <c r="C11" s="284" t="s">
        <v>316</v>
      </c>
      <c r="D11" s="34" t="s">
        <v>326</v>
      </c>
      <c r="E11" s="291" t="s">
        <v>126</v>
      </c>
      <c r="F11" s="36">
        <v>120</v>
      </c>
      <c r="G11" s="72"/>
      <c r="H11" s="71" t="s">
        <v>107</v>
      </c>
      <c r="I11" s="73">
        <f>IF(H11=Tablas!$B$5,Tablas!$C$5,VLOOKUP(H11,Tablas!$B$5:$D$40,2,FALSE))</f>
        <v>13</v>
      </c>
      <c r="J11" s="70">
        <f>IF(I11=0,"",VLOOKUP(I11,Tablas!$C$5:$D$40,2,FALSE))</f>
        <v>26.071666666666669</v>
      </c>
      <c r="K11" s="37" t="str">
        <f t="shared" si="33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11.5</v>
      </c>
      <c r="X11" s="44">
        <f t="shared" si="34"/>
        <v>0</v>
      </c>
      <c r="Y11" s="45">
        <f t="shared" si="12"/>
        <v>6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20"/>
        <v>0</v>
      </c>
      <c r="AN11" s="50">
        <f t="shared" si="21"/>
        <v>0</v>
      </c>
      <c r="AO11" s="184">
        <v>120</v>
      </c>
      <c r="AP11" s="49">
        <f t="shared" si="22"/>
        <v>0</v>
      </c>
      <c r="AQ11" s="50">
        <f t="shared" si="23"/>
        <v>0</v>
      </c>
      <c r="AR11" s="184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184">
        <v>120</v>
      </c>
      <c r="AY11" s="49">
        <f t="shared" si="28"/>
        <v>0</v>
      </c>
      <c r="AZ11" s="50">
        <f t="shared" si="29"/>
        <v>0</v>
      </c>
      <c r="BA11" s="184"/>
      <c r="BB11" s="49">
        <f t="shared" si="30"/>
        <v>0</v>
      </c>
      <c r="BC11" s="50">
        <f t="shared" si="31"/>
        <v>0</v>
      </c>
      <c r="BD11" s="51">
        <f t="shared" si="32"/>
        <v>0</v>
      </c>
    </row>
    <row r="12" spans="1:56">
      <c r="A12" s="32"/>
      <c r="B12" s="290" t="s">
        <v>175</v>
      </c>
      <c r="C12" s="284" t="s">
        <v>316</v>
      </c>
      <c r="D12" s="34" t="s">
        <v>327</v>
      </c>
      <c r="E12" s="291" t="s">
        <v>126</v>
      </c>
      <c r="F12" s="36">
        <v>15</v>
      </c>
      <c r="G12" s="72"/>
      <c r="H12" s="71" t="s">
        <v>107</v>
      </c>
      <c r="I12" s="73">
        <f>IF(H12=Tablas!$B$5,Tablas!$C$5,VLOOKUP(H12,Tablas!$B$5:$D$40,2,FALSE))</f>
        <v>13</v>
      </c>
      <c r="J12" s="70">
        <f>IF(I12=0,"",VLOOKUP(I12,Tablas!$C$5:$D$40,2,FALSE))</f>
        <v>26.071666666666669</v>
      </c>
      <c r="K12" s="37" t="str">
        <f t="shared" si="33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11.5</v>
      </c>
      <c r="X12" s="44">
        <f t="shared" si="34"/>
        <v>0</v>
      </c>
      <c r="Y12" s="45">
        <f t="shared" si="12"/>
        <v>6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20"/>
        <v>0</v>
      </c>
      <c r="AN12" s="50">
        <f t="shared" si="21"/>
        <v>0</v>
      </c>
      <c r="AO12" s="184">
        <v>15</v>
      </c>
      <c r="AP12" s="49">
        <f t="shared" si="22"/>
        <v>0</v>
      </c>
      <c r="AQ12" s="50">
        <f t="shared" si="23"/>
        <v>0</v>
      </c>
      <c r="AR12" s="184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184">
        <v>15</v>
      </c>
      <c r="AY12" s="49">
        <f t="shared" si="28"/>
        <v>0</v>
      </c>
      <c r="AZ12" s="50">
        <f t="shared" si="29"/>
        <v>0</v>
      </c>
      <c r="BA12" s="184"/>
      <c r="BB12" s="49">
        <f t="shared" si="30"/>
        <v>0</v>
      </c>
      <c r="BC12" s="50">
        <f t="shared" si="31"/>
        <v>0</v>
      </c>
      <c r="BD12" s="51">
        <f t="shared" si="32"/>
        <v>0</v>
      </c>
    </row>
    <row r="13" spans="1:56">
      <c r="A13" s="32"/>
      <c r="B13" s="290" t="s">
        <v>175</v>
      </c>
      <c r="C13" s="284" t="s">
        <v>316</v>
      </c>
      <c r="D13" s="34" t="s">
        <v>328</v>
      </c>
      <c r="E13" s="291" t="s">
        <v>126</v>
      </c>
      <c r="F13" s="36">
        <v>62</v>
      </c>
      <c r="G13" s="72"/>
      <c r="H13" s="71" t="s">
        <v>101</v>
      </c>
      <c r="I13" s="73">
        <f>IF(H13=Tablas!$B$5,Tablas!$C$5,VLOOKUP(H13,Tablas!$B$5:$D$40,2,FALSE))</f>
        <v>7</v>
      </c>
      <c r="J13" s="70">
        <f>IF(I13=0,"",VLOOKUP(I13,Tablas!$C$5:$D$40,2,FALSE))</f>
        <v>30.416666666666668</v>
      </c>
      <c r="K13" s="37" t="str">
        <f t="shared" si="33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11.5</v>
      </c>
      <c r="X13" s="44">
        <f t="shared" si="34"/>
        <v>0</v>
      </c>
      <c r="Y13" s="45">
        <f t="shared" si="12"/>
        <v>7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/>
      <c r="AL13" s="191">
        <f t="shared" si="19"/>
        <v>4</v>
      </c>
      <c r="AM13" s="49">
        <f t="shared" si="20"/>
        <v>0</v>
      </c>
      <c r="AN13" s="50">
        <f t="shared" si="21"/>
        <v>0</v>
      </c>
      <c r="AO13" s="184">
        <v>62</v>
      </c>
      <c r="AP13" s="49">
        <f t="shared" si="22"/>
        <v>0</v>
      </c>
      <c r="AQ13" s="50">
        <f t="shared" si="23"/>
        <v>0</v>
      </c>
      <c r="AR13" s="184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184">
        <v>62</v>
      </c>
      <c r="AY13" s="49">
        <f t="shared" si="28"/>
        <v>0</v>
      </c>
      <c r="AZ13" s="50">
        <f t="shared" si="29"/>
        <v>0</v>
      </c>
      <c r="BA13" s="184"/>
      <c r="BB13" s="49">
        <f t="shared" si="30"/>
        <v>0</v>
      </c>
      <c r="BC13" s="50">
        <f t="shared" si="31"/>
        <v>0</v>
      </c>
      <c r="BD13" s="51">
        <f t="shared" si="32"/>
        <v>0</v>
      </c>
    </row>
    <row r="14" spans="1:56">
      <c r="A14" s="32"/>
      <c r="B14" s="290" t="s">
        <v>175</v>
      </c>
      <c r="C14" s="284" t="s">
        <v>316</v>
      </c>
      <c r="D14" s="34" t="s">
        <v>329</v>
      </c>
      <c r="E14" s="291" t="s">
        <v>126</v>
      </c>
      <c r="F14" s="36">
        <v>18</v>
      </c>
      <c r="G14" s="72"/>
      <c r="H14" s="71" t="s">
        <v>101</v>
      </c>
      <c r="I14" s="73">
        <f>IF(H14=Tablas!$B$5,Tablas!$C$5,VLOOKUP(H14,Tablas!$B$5:$D$40,2,FALSE))</f>
        <v>7</v>
      </c>
      <c r="J14" s="70">
        <f>IF(I14=0,"",VLOOKUP(I14,Tablas!$C$5:$D$40,2,FALSE))</f>
        <v>30.416666666666668</v>
      </c>
      <c r="K14" s="37" t="str">
        <f t="shared" si="33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11.5</v>
      </c>
      <c r="X14" s="44">
        <f t="shared" si="34"/>
        <v>0</v>
      </c>
      <c r="Y14" s="45">
        <f t="shared" si="12"/>
        <v>7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20"/>
        <v>0</v>
      </c>
      <c r="AN14" s="50">
        <f t="shared" si="21"/>
        <v>0</v>
      </c>
      <c r="AO14" s="184">
        <v>18</v>
      </c>
      <c r="AP14" s="49">
        <f t="shared" si="22"/>
        <v>0</v>
      </c>
      <c r="AQ14" s="50">
        <f t="shared" si="23"/>
        <v>0</v>
      </c>
      <c r="AR14" s="184"/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184">
        <v>18</v>
      </c>
      <c r="AY14" s="49">
        <f t="shared" si="28"/>
        <v>0</v>
      </c>
      <c r="AZ14" s="50">
        <f t="shared" si="29"/>
        <v>0</v>
      </c>
      <c r="BA14" s="184"/>
      <c r="BB14" s="49">
        <f t="shared" si="30"/>
        <v>0</v>
      </c>
      <c r="BC14" s="50">
        <f t="shared" si="31"/>
        <v>0</v>
      </c>
      <c r="BD14" s="51">
        <f t="shared" si="32"/>
        <v>0</v>
      </c>
    </row>
    <row r="15" spans="1:56">
      <c r="A15" s="32"/>
      <c r="B15" s="290" t="s">
        <v>175</v>
      </c>
      <c r="C15" s="284" t="s">
        <v>316</v>
      </c>
      <c r="D15" s="34" t="s">
        <v>330</v>
      </c>
      <c r="E15" s="291" t="s">
        <v>126</v>
      </c>
      <c r="F15" s="36">
        <v>43</v>
      </c>
      <c r="G15" s="72"/>
      <c r="H15" s="71" t="s">
        <v>107</v>
      </c>
      <c r="I15" s="73">
        <f>IF(H15=Tablas!$B$5,Tablas!$C$5,VLOOKUP(H15,Tablas!$B$5:$D$40,2,FALSE))</f>
        <v>13</v>
      </c>
      <c r="J15" s="70">
        <f>IF(I15=0,"",VLOOKUP(I15,Tablas!$C$5:$D$40,2,FALSE))</f>
        <v>26.071666666666669</v>
      </c>
      <c r="K15" s="37" t="str">
        <f t="shared" si="33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11.5</v>
      </c>
      <c r="X15" s="44">
        <f t="shared" si="34"/>
        <v>0</v>
      </c>
      <c r="Y15" s="45">
        <f t="shared" si="12"/>
        <v>6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20"/>
        <v>0</v>
      </c>
      <c r="AN15" s="50">
        <f t="shared" si="21"/>
        <v>0</v>
      </c>
      <c r="AO15" s="184">
        <v>43</v>
      </c>
      <c r="AP15" s="49">
        <f t="shared" si="22"/>
        <v>0</v>
      </c>
      <c r="AQ15" s="50">
        <f t="shared" si="23"/>
        <v>0</v>
      </c>
      <c r="AR15" s="184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184">
        <v>43</v>
      </c>
      <c r="AY15" s="49">
        <f t="shared" si="28"/>
        <v>0</v>
      </c>
      <c r="AZ15" s="50">
        <f t="shared" si="29"/>
        <v>0</v>
      </c>
      <c r="BA15" s="184"/>
      <c r="BB15" s="49">
        <f t="shared" si="30"/>
        <v>0</v>
      </c>
      <c r="BC15" s="50">
        <f t="shared" si="31"/>
        <v>0</v>
      </c>
      <c r="BD15" s="51">
        <f t="shared" si="32"/>
        <v>0</v>
      </c>
    </row>
    <row r="16" spans="1:56">
      <c r="A16" s="32"/>
      <c r="B16" s="290" t="s">
        <v>175</v>
      </c>
      <c r="C16" s="284" t="s">
        <v>316</v>
      </c>
      <c r="D16" s="34" t="s">
        <v>331</v>
      </c>
      <c r="E16" s="291" t="s">
        <v>126</v>
      </c>
      <c r="F16" s="36">
        <v>10</v>
      </c>
      <c r="G16" s="72"/>
      <c r="H16" s="71" t="s">
        <v>91</v>
      </c>
      <c r="I16" s="73">
        <f>IF(H16=Tablas!$B$5,Tablas!$C$5,VLOOKUP(H16,Tablas!$B$5:$D$40,2,FALSE))</f>
        <v>26</v>
      </c>
      <c r="J16" s="70">
        <f>IF(I16=0,"",VLOOKUP(I16,Tablas!$C$5:$D$40,2,FALSE))</f>
        <v>4.3452380952380958</v>
      </c>
      <c r="K16" s="37" t="str">
        <f t="shared" si="33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11.5</v>
      </c>
      <c r="X16" s="44">
        <f t="shared" si="34"/>
        <v>0</v>
      </c>
      <c r="Y16" s="45">
        <f t="shared" si="12"/>
        <v>1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191">
        <f t="shared" si="16"/>
        <v>12</v>
      </c>
      <c r="AI16" s="49">
        <f t="shared" si="17"/>
        <v>0</v>
      </c>
      <c r="AJ16" s="50">
        <f t="shared" si="18"/>
        <v>0</v>
      </c>
      <c r="AK16" s="184"/>
      <c r="AL16" s="191">
        <f t="shared" si="19"/>
        <v>4</v>
      </c>
      <c r="AM16" s="49">
        <f t="shared" si="20"/>
        <v>0</v>
      </c>
      <c r="AN16" s="50">
        <f t="shared" si="21"/>
        <v>0</v>
      </c>
      <c r="AO16" s="184">
        <v>10</v>
      </c>
      <c r="AP16" s="49">
        <f t="shared" si="22"/>
        <v>0</v>
      </c>
      <c r="AQ16" s="50">
        <f t="shared" si="23"/>
        <v>0</v>
      </c>
      <c r="AR16" s="184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184">
        <v>10</v>
      </c>
      <c r="AY16" s="49">
        <f t="shared" si="28"/>
        <v>0</v>
      </c>
      <c r="AZ16" s="50">
        <f t="shared" si="29"/>
        <v>0</v>
      </c>
      <c r="BA16" s="184"/>
      <c r="BB16" s="49">
        <f t="shared" si="30"/>
        <v>0</v>
      </c>
      <c r="BC16" s="50">
        <f t="shared" si="31"/>
        <v>0</v>
      </c>
      <c r="BD16" s="51">
        <f t="shared" si="32"/>
        <v>0</v>
      </c>
    </row>
    <row r="17" spans="1:56">
      <c r="A17" s="32"/>
      <c r="B17" s="290" t="s">
        <v>175</v>
      </c>
      <c r="C17" s="284" t="s">
        <v>316</v>
      </c>
      <c r="D17" s="34" t="s">
        <v>332</v>
      </c>
      <c r="E17" s="291" t="s">
        <v>126</v>
      </c>
      <c r="F17" s="36">
        <v>10</v>
      </c>
      <c r="G17" s="72"/>
      <c r="H17" s="71" t="s">
        <v>91</v>
      </c>
      <c r="I17" s="73">
        <f>IF(H17=Tablas!$B$5,Tablas!$C$5,VLOOKUP(H17,Tablas!$B$5:$D$40,2,FALSE))</f>
        <v>26</v>
      </c>
      <c r="J17" s="70">
        <f>IF(I17=0,"",VLOOKUP(I17,Tablas!$C$5:$D$40,2,FALSE))</f>
        <v>4.3452380952380958</v>
      </c>
      <c r="K17" s="37" t="str">
        <f t="shared" si="33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11.5</v>
      </c>
      <c r="X17" s="44">
        <f t="shared" si="34"/>
        <v>0</v>
      </c>
      <c r="Y17" s="45">
        <f t="shared" si="12"/>
        <v>1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191">
        <f t="shared" si="16"/>
        <v>12</v>
      </c>
      <c r="AI17" s="49">
        <f t="shared" si="17"/>
        <v>0</v>
      </c>
      <c r="AJ17" s="50">
        <f t="shared" si="18"/>
        <v>0</v>
      </c>
      <c r="AK17" s="184"/>
      <c r="AL17" s="191">
        <f t="shared" si="19"/>
        <v>4</v>
      </c>
      <c r="AM17" s="49">
        <f t="shared" si="20"/>
        <v>0</v>
      </c>
      <c r="AN17" s="50">
        <f t="shared" si="21"/>
        <v>0</v>
      </c>
      <c r="AO17" s="184">
        <v>10</v>
      </c>
      <c r="AP17" s="49">
        <f t="shared" si="22"/>
        <v>0</v>
      </c>
      <c r="AQ17" s="50">
        <f t="shared" si="23"/>
        <v>0</v>
      </c>
      <c r="AR17" s="184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184">
        <v>10</v>
      </c>
      <c r="AY17" s="49">
        <f t="shared" si="28"/>
        <v>0</v>
      </c>
      <c r="AZ17" s="50">
        <f t="shared" si="29"/>
        <v>0</v>
      </c>
      <c r="BA17" s="184"/>
      <c r="BB17" s="49">
        <f t="shared" si="30"/>
        <v>0</v>
      </c>
      <c r="BC17" s="50">
        <f t="shared" si="31"/>
        <v>0</v>
      </c>
      <c r="BD17" s="51">
        <f t="shared" si="32"/>
        <v>0</v>
      </c>
    </row>
    <row r="18" spans="1:56">
      <c r="A18" s="32"/>
      <c r="B18" s="290" t="s">
        <v>175</v>
      </c>
      <c r="C18" s="284" t="s">
        <v>316</v>
      </c>
      <c r="D18" s="34" t="s">
        <v>333</v>
      </c>
      <c r="E18" s="291" t="s">
        <v>126</v>
      </c>
      <c r="F18" s="36">
        <v>18</v>
      </c>
      <c r="G18" s="72"/>
      <c r="H18" s="71" t="s">
        <v>90</v>
      </c>
      <c r="I18" s="73">
        <f>IF(H18=Tablas!$B$5,Tablas!$C$5,VLOOKUP(H18,Tablas!$B$5:$D$40,2,FALSE))</f>
        <v>19</v>
      </c>
      <c r="J18" s="70">
        <f>IF(I18=0,"",VLOOKUP(I18,Tablas!$C$5:$D$40,2,FALSE))</f>
        <v>21.72583333333333</v>
      </c>
      <c r="K18" s="37" t="str">
        <f t="shared" si="33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11.5</v>
      </c>
      <c r="X18" s="44">
        <f t="shared" si="34"/>
        <v>0</v>
      </c>
      <c r="Y18" s="45">
        <f t="shared" si="12"/>
        <v>5</v>
      </c>
      <c r="Z18" s="46" t="s">
        <v>0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62"/>
      <c r="AH18" s="191">
        <f t="shared" si="16"/>
        <v>12</v>
      </c>
      <c r="AI18" s="49">
        <f t="shared" si="17"/>
        <v>0</v>
      </c>
      <c r="AJ18" s="50">
        <f t="shared" si="18"/>
        <v>0</v>
      </c>
      <c r="AK18" s="62"/>
      <c r="AL18" s="191">
        <f t="shared" si="19"/>
        <v>4</v>
      </c>
      <c r="AM18" s="49">
        <f t="shared" si="20"/>
        <v>0</v>
      </c>
      <c r="AN18" s="50">
        <f t="shared" si="21"/>
        <v>0</v>
      </c>
      <c r="AO18" s="62">
        <v>18</v>
      </c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>
        <v>18</v>
      </c>
      <c r="AY18" s="49">
        <f t="shared" si="28"/>
        <v>0</v>
      </c>
      <c r="AZ18" s="50">
        <f t="shared" si="29"/>
        <v>0</v>
      </c>
      <c r="BA18" s="62"/>
      <c r="BB18" s="49">
        <f t="shared" si="30"/>
        <v>0</v>
      </c>
      <c r="BC18" s="50">
        <f t="shared" si="31"/>
        <v>0</v>
      </c>
      <c r="BD18" s="51">
        <f t="shared" si="32"/>
        <v>0</v>
      </c>
    </row>
    <row r="19" spans="1:56">
      <c r="A19" s="32"/>
      <c r="B19" s="290" t="s">
        <v>175</v>
      </c>
      <c r="C19" s="284" t="s">
        <v>316</v>
      </c>
      <c r="D19" s="34" t="s">
        <v>334</v>
      </c>
      <c r="E19" s="291" t="s">
        <v>126</v>
      </c>
      <c r="F19" s="36">
        <v>18</v>
      </c>
      <c r="G19" s="72"/>
      <c r="H19" s="71" t="s">
        <v>101</v>
      </c>
      <c r="I19" s="73">
        <f>IF(H19=Tablas!$B$5,Tablas!$C$5,VLOOKUP(H19,Tablas!$B$5:$D$40,2,FALSE))</f>
        <v>7</v>
      </c>
      <c r="J19" s="70">
        <f>IF(I19=0,"",VLOOKUP(I19,Tablas!$C$5:$D$40,2,FALSE))</f>
        <v>30.416666666666668</v>
      </c>
      <c r="K19" s="37" t="str">
        <f t="shared" si="33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11.5</v>
      </c>
      <c r="X19" s="44">
        <f t="shared" si="34"/>
        <v>0</v>
      </c>
      <c r="Y19" s="45">
        <f t="shared" si="12"/>
        <v>7</v>
      </c>
      <c r="Z19" s="46" t="s">
        <v>0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62"/>
      <c r="AH19" s="191">
        <f t="shared" si="16"/>
        <v>12</v>
      </c>
      <c r="AI19" s="49">
        <f t="shared" si="17"/>
        <v>0</v>
      </c>
      <c r="AJ19" s="50">
        <f t="shared" si="18"/>
        <v>0</v>
      </c>
      <c r="AK19" s="62"/>
      <c r="AL19" s="191">
        <f t="shared" si="19"/>
        <v>4</v>
      </c>
      <c r="AM19" s="49">
        <f t="shared" si="20"/>
        <v>0</v>
      </c>
      <c r="AN19" s="50">
        <f t="shared" si="21"/>
        <v>0</v>
      </c>
      <c r="AO19" s="62">
        <v>18</v>
      </c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>
        <v>18</v>
      </c>
      <c r="AY19" s="49">
        <f t="shared" si="28"/>
        <v>0</v>
      </c>
      <c r="AZ19" s="50">
        <f t="shared" si="29"/>
        <v>0</v>
      </c>
      <c r="BA19" s="62"/>
      <c r="BB19" s="49">
        <f t="shared" si="30"/>
        <v>0</v>
      </c>
      <c r="BC19" s="50">
        <f t="shared" si="31"/>
        <v>0</v>
      </c>
      <c r="BD19" s="51">
        <f t="shared" si="32"/>
        <v>0</v>
      </c>
    </row>
    <row r="20" spans="1:56">
      <c r="A20" s="32"/>
      <c r="B20" s="290" t="s">
        <v>175</v>
      </c>
      <c r="C20" s="284" t="s">
        <v>316</v>
      </c>
      <c r="D20" s="34" t="s">
        <v>335</v>
      </c>
      <c r="E20" s="291" t="s">
        <v>126</v>
      </c>
      <c r="F20" s="36">
        <v>29</v>
      </c>
      <c r="G20" s="72"/>
      <c r="H20" s="71" t="s">
        <v>101</v>
      </c>
      <c r="I20" s="73">
        <f>IF(H20=Tablas!$B$5,Tablas!$C$5,VLOOKUP(H20,Tablas!$B$5:$D$40,2,FALSE))</f>
        <v>7</v>
      </c>
      <c r="J20" s="70">
        <f>IF(I20=0,"",VLOOKUP(I20,Tablas!$C$5:$D$40,2,FALSE))</f>
        <v>30.416666666666668</v>
      </c>
      <c r="K20" s="37" t="str">
        <f t="shared" si="33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11.5</v>
      </c>
      <c r="X20" s="44">
        <f t="shared" si="34"/>
        <v>0</v>
      </c>
      <c r="Y20" s="45">
        <f t="shared" si="12"/>
        <v>7</v>
      </c>
      <c r="Z20" s="46" t="s">
        <v>0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62"/>
      <c r="AH20" s="191">
        <f t="shared" si="16"/>
        <v>12</v>
      </c>
      <c r="AI20" s="49">
        <f t="shared" si="17"/>
        <v>0</v>
      </c>
      <c r="AJ20" s="50">
        <f t="shared" si="18"/>
        <v>0</v>
      </c>
      <c r="AK20" s="62"/>
      <c r="AL20" s="191">
        <f t="shared" si="19"/>
        <v>4</v>
      </c>
      <c r="AM20" s="49">
        <f t="shared" si="20"/>
        <v>0</v>
      </c>
      <c r="AN20" s="50">
        <f t="shared" si="21"/>
        <v>0</v>
      </c>
      <c r="AO20" s="62">
        <v>29</v>
      </c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>
        <v>29</v>
      </c>
      <c r="AY20" s="49">
        <f t="shared" si="28"/>
        <v>0</v>
      </c>
      <c r="AZ20" s="50">
        <f t="shared" si="29"/>
        <v>0</v>
      </c>
      <c r="BA20" s="62"/>
      <c r="BB20" s="49">
        <f t="shared" si="30"/>
        <v>0</v>
      </c>
      <c r="BC20" s="50">
        <f t="shared" si="31"/>
        <v>0</v>
      </c>
      <c r="BD20" s="51">
        <f t="shared" si="32"/>
        <v>0</v>
      </c>
    </row>
    <row r="21" spans="1:56">
      <c r="A21" s="32"/>
      <c r="B21" s="290" t="s">
        <v>175</v>
      </c>
      <c r="C21" s="284" t="s">
        <v>316</v>
      </c>
      <c r="D21" s="34" t="s">
        <v>336</v>
      </c>
      <c r="E21" s="291" t="s">
        <v>126</v>
      </c>
      <c r="F21" s="36">
        <v>45</v>
      </c>
      <c r="G21" s="72"/>
      <c r="H21" s="71" t="s">
        <v>107</v>
      </c>
      <c r="I21" s="73">
        <f>IF(H21=Tablas!$B$5,Tablas!$C$5,VLOOKUP(H21,Tablas!$B$5:$D$40,2,FALSE))</f>
        <v>13</v>
      </c>
      <c r="J21" s="70">
        <f>IF(I21=0,"",VLOOKUP(I21,Tablas!$C$5:$D$40,2,FALSE))</f>
        <v>26.071666666666669</v>
      </c>
      <c r="K21" s="37" t="str">
        <f t="shared" si="33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11.5</v>
      </c>
      <c r="X21" s="44">
        <f t="shared" si="34"/>
        <v>0</v>
      </c>
      <c r="Y21" s="45">
        <f t="shared" si="12"/>
        <v>6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62"/>
      <c r="AH21" s="191">
        <f t="shared" si="16"/>
        <v>12</v>
      </c>
      <c r="AI21" s="49">
        <f t="shared" si="17"/>
        <v>0</v>
      </c>
      <c r="AJ21" s="50">
        <f t="shared" si="18"/>
        <v>0</v>
      </c>
      <c r="AK21" s="62"/>
      <c r="AL21" s="191">
        <f t="shared" si="19"/>
        <v>4</v>
      </c>
      <c r="AM21" s="49">
        <f t="shared" si="20"/>
        <v>0</v>
      </c>
      <c r="AN21" s="50">
        <f t="shared" si="21"/>
        <v>0</v>
      </c>
      <c r="AO21" s="62">
        <v>45</v>
      </c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>
        <v>45</v>
      </c>
      <c r="AY21" s="49">
        <f t="shared" si="28"/>
        <v>0</v>
      </c>
      <c r="AZ21" s="50">
        <f t="shared" si="29"/>
        <v>0</v>
      </c>
      <c r="BA21" s="62"/>
      <c r="BB21" s="49">
        <f t="shared" si="30"/>
        <v>0</v>
      </c>
      <c r="BC21" s="50">
        <f t="shared" si="31"/>
        <v>0</v>
      </c>
      <c r="BD21" s="51">
        <f t="shared" si="32"/>
        <v>0</v>
      </c>
    </row>
    <row r="22" spans="1:56">
      <c r="A22" s="32"/>
      <c r="B22" s="290" t="s">
        <v>175</v>
      </c>
      <c r="C22" s="284" t="s">
        <v>316</v>
      </c>
      <c r="D22" s="34" t="s">
        <v>337</v>
      </c>
      <c r="E22" s="291" t="s">
        <v>126</v>
      </c>
      <c r="F22" s="36">
        <v>18</v>
      </c>
      <c r="G22" s="72"/>
      <c r="H22" s="71" t="s">
        <v>101</v>
      </c>
      <c r="I22" s="73">
        <f>IF(H22=Tablas!$B$5,Tablas!$C$5,VLOOKUP(H22,Tablas!$B$5:$D$40,2,FALSE))</f>
        <v>7</v>
      </c>
      <c r="J22" s="70">
        <f>IF(I22=0,"",VLOOKUP(I22,Tablas!$C$5:$D$40,2,FALSE))</f>
        <v>30.416666666666668</v>
      </c>
      <c r="K22" s="37" t="str">
        <f t="shared" si="33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11.5</v>
      </c>
      <c r="X22" s="44">
        <f t="shared" si="34"/>
        <v>0</v>
      </c>
      <c r="Y22" s="45">
        <f t="shared" si="12"/>
        <v>7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62"/>
      <c r="AH22" s="191">
        <f t="shared" si="16"/>
        <v>12</v>
      </c>
      <c r="AI22" s="49">
        <f t="shared" si="17"/>
        <v>0</v>
      </c>
      <c r="AJ22" s="50">
        <f t="shared" si="18"/>
        <v>0</v>
      </c>
      <c r="AK22" s="62"/>
      <c r="AL22" s="191">
        <f t="shared" si="19"/>
        <v>4</v>
      </c>
      <c r="AM22" s="49">
        <f t="shared" si="20"/>
        <v>0</v>
      </c>
      <c r="AN22" s="50">
        <f t="shared" si="21"/>
        <v>0</v>
      </c>
      <c r="AO22" s="62">
        <v>18</v>
      </c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>
        <v>18</v>
      </c>
      <c r="AY22" s="49">
        <f t="shared" si="28"/>
        <v>0</v>
      </c>
      <c r="AZ22" s="50">
        <f t="shared" si="29"/>
        <v>0</v>
      </c>
      <c r="BA22" s="62"/>
      <c r="BB22" s="49">
        <f t="shared" si="30"/>
        <v>0</v>
      </c>
      <c r="BC22" s="50">
        <f t="shared" si="31"/>
        <v>0</v>
      </c>
      <c r="BD22" s="51">
        <f t="shared" si="32"/>
        <v>0</v>
      </c>
    </row>
    <row r="23" spans="1:56">
      <c r="A23" s="32"/>
      <c r="B23" s="290" t="s">
        <v>175</v>
      </c>
      <c r="C23" s="284" t="s">
        <v>316</v>
      </c>
      <c r="D23" s="34" t="s">
        <v>338</v>
      </c>
      <c r="E23" s="291" t="s">
        <v>126</v>
      </c>
      <c r="F23" s="36">
        <v>30</v>
      </c>
      <c r="G23" s="72"/>
      <c r="H23" s="71" t="s">
        <v>91</v>
      </c>
      <c r="I23" s="73">
        <f>IF(H23=Tablas!$B$5,Tablas!$C$5,VLOOKUP(H23,Tablas!$B$5:$D$40,2,FALSE))</f>
        <v>26</v>
      </c>
      <c r="J23" s="70">
        <f>IF(I23=0,"",VLOOKUP(I23,Tablas!$C$5:$D$40,2,FALSE))</f>
        <v>4.3452380952380958</v>
      </c>
      <c r="K23" s="37" t="str">
        <f t="shared" si="33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11.5</v>
      </c>
      <c r="X23" s="44">
        <f t="shared" si="34"/>
        <v>0</v>
      </c>
      <c r="Y23" s="45">
        <f t="shared" si="12"/>
        <v>1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62"/>
      <c r="AH23" s="191">
        <f t="shared" si="16"/>
        <v>12</v>
      </c>
      <c r="AI23" s="49">
        <f t="shared" si="17"/>
        <v>0</v>
      </c>
      <c r="AJ23" s="50">
        <f t="shared" si="18"/>
        <v>0</v>
      </c>
      <c r="AK23" s="62"/>
      <c r="AL23" s="191">
        <f t="shared" si="19"/>
        <v>4</v>
      </c>
      <c r="AM23" s="49">
        <f t="shared" si="20"/>
        <v>0</v>
      </c>
      <c r="AN23" s="50">
        <f t="shared" si="21"/>
        <v>0</v>
      </c>
      <c r="AO23" s="62">
        <v>30</v>
      </c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>
        <v>30</v>
      </c>
      <c r="AY23" s="49">
        <f t="shared" si="28"/>
        <v>0</v>
      </c>
      <c r="AZ23" s="50">
        <f t="shared" si="29"/>
        <v>0</v>
      </c>
      <c r="BA23" s="62"/>
      <c r="BB23" s="49">
        <f t="shared" si="30"/>
        <v>0</v>
      </c>
      <c r="BC23" s="50">
        <f t="shared" si="31"/>
        <v>0</v>
      </c>
      <c r="BD23" s="51">
        <f t="shared" si="32"/>
        <v>0</v>
      </c>
    </row>
    <row r="24" spans="1:56">
      <c r="A24" s="32"/>
      <c r="B24" s="290" t="s">
        <v>175</v>
      </c>
      <c r="C24" s="284" t="s">
        <v>316</v>
      </c>
      <c r="D24" s="34" t="s">
        <v>339</v>
      </c>
      <c r="E24" s="291" t="s">
        <v>126</v>
      </c>
      <c r="F24" s="36">
        <v>17</v>
      </c>
      <c r="G24" s="72"/>
      <c r="H24" s="71" t="s">
        <v>120</v>
      </c>
      <c r="I24" s="73">
        <f>IF(H24=Tablas!$B$5,Tablas!$C$5,VLOOKUP(H24,Tablas!$B$5:$D$40,2,FALSE))</f>
        <v>28</v>
      </c>
      <c r="J24" s="70">
        <f>IF(I24=0,"",VLOOKUP(I24,Tablas!$C$5:$D$40,2,FALSE))</f>
        <v>2</v>
      </c>
      <c r="K24" s="37" t="str">
        <f t="shared" si="33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11.5</v>
      </c>
      <c r="X24" s="44">
        <f t="shared" si="34"/>
        <v>0</v>
      </c>
      <c r="Y24" s="45">
        <f t="shared" si="12"/>
        <v>0.5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62"/>
      <c r="AH24" s="191">
        <f t="shared" si="16"/>
        <v>12</v>
      </c>
      <c r="AI24" s="49">
        <f t="shared" si="17"/>
        <v>0</v>
      </c>
      <c r="AJ24" s="50">
        <f t="shared" si="18"/>
        <v>0</v>
      </c>
      <c r="AK24" s="62"/>
      <c r="AL24" s="191">
        <f t="shared" si="19"/>
        <v>4</v>
      </c>
      <c r="AM24" s="49">
        <f t="shared" si="20"/>
        <v>0</v>
      </c>
      <c r="AN24" s="50">
        <f t="shared" si="21"/>
        <v>0</v>
      </c>
      <c r="AO24" s="62">
        <v>17</v>
      </c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>
        <v>17</v>
      </c>
      <c r="AY24" s="49">
        <f t="shared" si="28"/>
        <v>0</v>
      </c>
      <c r="AZ24" s="50">
        <f t="shared" si="29"/>
        <v>0</v>
      </c>
      <c r="BA24" s="62"/>
      <c r="BB24" s="49">
        <f t="shared" si="30"/>
        <v>0</v>
      </c>
      <c r="BC24" s="50">
        <f t="shared" si="31"/>
        <v>0</v>
      </c>
      <c r="BD24" s="51">
        <f t="shared" si="32"/>
        <v>0</v>
      </c>
    </row>
    <row r="25" spans="1:56">
      <c r="A25" s="32"/>
      <c r="B25" s="290" t="s">
        <v>175</v>
      </c>
      <c r="C25" s="284" t="s">
        <v>316</v>
      </c>
      <c r="D25" s="34" t="s">
        <v>340</v>
      </c>
      <c r="E25" s="291" t="s">
        <v>126</v>
      </c>
      <c r="F25" s="36">
        <v>8</v>
      </c>
      <c r="G25" s="72"/>
      <c r="H25" s="71" t="s">
        <v>120</v>
      </c>
      <c r="I25" s="73">
        <f>IF(H25=Tablas!$B$5,Tablas!$C$5,VLOOKUP(H25,Tablas!$B$5:$D$40,2,FALSE))</f>
        <v>28</v>
      </c>
      <c r="J25" s="70">
        <f>IF(I25=0,"",VLOOKUP(I25,Tablas!$C$5:$D$40,2,FALSE))</f>
        <v>2</v>
      </c>
      <c r="K25" s="37" t="str">
        <f t="shared" si="33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11.5</v>
      </c>
      <c r="X25" s="44">
        <f t="shared" si="34"/>
        <v>0</v>
      </c>
      <c r="Y25" s="45">
        <f t="shared" si="12"/>
        <v>0.5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62"/>
      <c r="AH25" s="191">
        <f t="shared" si="16"/>
        <v>12</v>
      </c>
      <c r="AI25" s="49">
        <f t="shared" si="17"/>
        <v>0</v>
      </c>
      <c r="AJ25" s="50">
        <f t="shared" si="18"/>
        <v>0</v>
      </c>
      <c r="AK25" s="62"/>
      <c r="AL25" s="191">
        <f t="shared" si="19"/>
        <v>4</v>
      </c>
      <c r="AM25" s="49">
        <f t="shared" si="20"/>
        <v>0</v>
      </c>
      <c r="AN25" s="50">
        <f t="shared" si="21"/>
        <v>0</v>
      </c>
      <c r="AO25" s="62">
        <v>8</v>
      </c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>
        <v>8</v>
      </c>
      <c r="AY25" s="49">
        <f t="shared" si="28"/>
        <v>0</v>
      </c>
      <c r="AZ25" s="50">
        <f t="shared" si="29"/>
        <v>0</v>
      </c>
      <c r="BA25" s="62"/>
      <c r="BB25" s="49">
        <f t="shared" si="30"/>
        <v>0</v>
      </c>
      <c r="BC25" s="50">
        <f t="shared" si="31"/>
        <v>0</v>
      </c>
      <c r="BD25" s="51">
        <f t="shared" si="32"/>
        <v>0</v>
      </c>
    </row>
    <row r="26" spans="1:56">
      <c r="A26" s="32"/>
      <c r="B26" s="290" t="s">
        <v>175</v>
      </c>
      <c r="C26" s="284" t="s">
        <v>316</v>
      </c>
      <c r="D26" s="34" t="s">
        <v>341</v>
      </c>
      <c r="E26" s="291" t="s">
        <v>126</v>
      </c>
      <c r="F26" s="36">
        <v>15</v>
      </c>
      <c r="G26" s="72"/>
      <c r="H26" s="71" t="s">
        <v>16</v>
      </c>
      <c r="I26" s="73">
        <f>IF(H26=Tablas!$B$5,Tablas!$C$5,VLOOKUP(H26,Tablas!$B$5:$D$40,2,FALSE))</f>
        <v>29</v>
      </c>
      <c r="J26" s="70">
        <f>IF(I26=0,"",VLOOKUP(I26,Tablas!$C$5:$D$40,2,FALSE))</f>
        <v>1</v>
      </c>
      <c r="K26" s="37" t="str">
        <f t="shared" si="33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11.5</v>
      </c>
      <c r="X26" s="44">
        <f t="shared" si="34"/>
        <v>0</v>
      </c>
      <c r="Y26" s="45">
        <f t="shared" si="12"/>
        <v>0.2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62"/>
      <c r="AH26" s="191">
        <f t="shared" si="16"/>
        <v>12</v>
      </c>
      <c r="AI26" s="49">
        <f t="shared" si="17"/>
        <v>0</v>
      </c>
      <c r="AJ26" s="50">
        <f t="shared" si="18"/>
        <v>0</v>
      </c>
      <c r="AK26" s="62"/>
      <c r="AL26" s="191">
        <f t="shared" si="19"/>
        <v>4</v>
      </c>
      <c r="AM26" s="49">
        <f t="shared" si="20"/>
        <v>0</v>
      </c>
      <c r="AN26" s="50">
        <f t="shared" si="21"/>
        <v>0</v>
      </c>
      <c r="AO26" s="62">
        <v>15</v>
      </c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>
        <v>15</v>
      </c>
      <c r="AY26" s="49">
        <f t="shared" si="28"/>
        <v>0</v>
      </c>
      <c r="AZ26" s="50">
        <f t="shared" si="29"/>
        <v>0</v>
      </c>
      <c r="BA26" s="62"/>
      <c r="BB26" s="49">
        <f t="shared" si="30"/>
        <v>0</v>
      </c>
      <c r="BC26" s="50">
        <f t="shared" si="31"/>
        <v>0</v>
      </c>
      <c r="BD26" s="51">
        <f t="shared" si="32"/>
        <v>0</v>
      </c>
    </row>
    <row r="27" spans="1:56">
      <c r="A27" s="32"/>
      <c r="B27" s="290" t="s">
        <v>175</v>
      </c>
      <c r="C27" s="284" t="s">
        <v>317</v>
      </c>
      <c r="D27" s="34" t="s">
        <v>342</v>
      </c>
      <c r="E27" s="291" t="s">
        <v>126</v>
      </c>
      <c r="F27" s="36">
        <v>39</v>
      </c>
      <c r="G27" s="72"/>
      <c r="H27" s="71" t="s">
        <v>114</v>
      </c>
      <c r="I27" s="73">
        <f>IF(H27=Tablas!$B$5,Tablas!$C$5,VLOOKUP(H27,Tablas!$B$5:$D$40,2,FALSE))</f>
        <v>21</v>
      </c>
      <c r="J27" s="70">
        <f>IF(I27=0,"",VLOOKUP(I27,Tablas!$C$5:$D$40,2,FALSE))</f>
        <v>13.035714285714288</v>
      </c>
      <c r="K27" s="37" t="str">
        <f t="shared" si="33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190">
        <f t="shared" si="11"/>
        <v>11.5</v>
      </c>
      <c r="X27" s="44">
        <f t="shared" si="34"/>
        <v>0</v>
      </c>
      <c r="Y27" s="45">
        <f t="shared" si="12"/>
        <v>3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62">
        <v>300</v>
      </c>
      <c r="AH27" s="191">
        <f t="shared" si="16"/>
        <v>12</v>
      </c>
      <c r="AI27" s="49">
        <f t="shared" si="17"/>
        <v>0</v>
      </c>
      <c r="AJ27" s="50">
        <f t="shared" si="18"/>
        <v>0</v>
      </c>
      <c r="AK27" s="62">
        <v>1000</v>
      </c>
      <c r="AL27" s="191">
        <f t="shared" si="19"/>
        <v>4</v>
      </c>
      <c r="AM27" s="49">
        <f t="shared" si="20"/>
        <v>0</v>
      </c>
      <c r="AN27" s="50">
        <f t="shared" si="21"/>
        <v>0</v>
      </c>
      <c r="AO27" s="62">
        <v>39</v>
      </c>
      <c r="AP27" s="49">
        <f t="shared" si="22"/>
        <v>0</v>
      </c>
      <c r="AQ27" s="50">
        <f t="shared" si="23"/>
        <v>0</v>
      </c>
      <c r="AR27" s="62">
        <v>9.75</v>
      </c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>
        <v>39</v>
      </c>
      <c r="AY27" s="49">
        <f t="shared" si="28"/>
        <v>0</v>
      </c>
      <c r="AZ27" s="50">
        <f t="shared" si="29"/>
        <v>0</v>
      </c>
      <c r="BA27" s="62"/>
      <c r="BB27" s="49">
        <f t="shared" si="30"/>
        <v>0</v>
      </c>
      <c r="BC27" s="50">
        <f t="shared" si="31"/>
        <v>0</v>
      </c>
      <c r="BD27" s="51">
        <f t="shared" si="32"/>
        <v>0</v>
      </c>
    </row>
    <row r="28" spans="1:56">
      <c r="A28" s="32"/>
      <c r="B28" s="290" t="s">
        <v>175</v>
      </c>
      <c r="C28" s="284" t="s">
        <v>317</v>
      </c>
      <c r="D28" s="34" t="s">
        <v>343</v>
      </c>
      <c r="E28" s="291" t="s">
        <v>126</v>
      </c>
      <c r="F28" s="36">
        <v>68</v>
      </c>
      <c r="G28" s="72"/>
      <c r="H28" s="71" t="s">
        <v>114</v>
      </c>
      <c r="I28" s="73">
        <f>IF(H28=Tablas!$B$5,Tablas!$C$5,VLOOKUP(H28,Tablas!$B$5:$D$40,2,FALSE))</f>
        <v>21</v>
      </c>
      <c r="J28" s="70">
        <f>IF(I28=0,"",VLOOKUP(I28,Tablas!$C$5:$D$40,2,FALSE))</f>
        <v>13.035714285714288</v>
      </c>
      <c r="K28" s="37" t="str">
        <f t="shared" si="33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11.5</v>
      </c>
      <c r="X28" s="44">
        <f t="shared" si="34"/>
        <v>0</v>
      </c>
      <c r="Y28" s="45">
        <f t="shared" si="12"/>
        <v>3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62"/>
      <c r="AH28" s="191">
        <f t="shared" si="16"/>
        <v>12</v>
      </c>
      <c r="AI28" s="49">
        <f t="shared" si="17"/>
        <v>0</v>
      </c>
      <c r="AJ28" s="50">
        <f t="shared" si="18"/>
        <v>0</v>
      </c>
      <c r="AK28" s="62"/>
      <c r="AL28" s="191">
        <f t="shared" si="19"/>
        <v>4</v>
      </c>
      <c r="AM28" s="49">
        <f t="shared" si="20"/>
        <v>0</v>
      </c>
      <c r="AN28" s="50">
        <f t="shared" si="21"/>
        <v>0</v>
      </c>
      <c r="AO28" s="62">
        <v>68</v>
      </c>
      <c r="AP28" s="49">
        <f t="shared" si="22"/>
        <v>0</v>
      </c>
      <c r="AQ28" s="50">
        <f t="shared" si="23"/>
        <v>0</v>
      </c>
      <c r="AR28" s="62">
        <v>17</v>
      </c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>
        <v>68</v>
      </c>
      <c r="AY28" s="49">
        <f t="shared" si="28"/>
        <v>0</v>
      </c>
      <c r="AZ28" s="50">
        <f t="shared" si="29"/>
        <v>0</v>
      </c>
      <c r="BA28" s="62"/>
      <c r="BB28" s="49">
        <f t="shared" si="30"/>
        <v>0</v>
      </c>
      <c r="BC28" s="50">
        <f t="shared" si="31"/>
        <v>0</v>
      </c>
      <c r="BD28" s="51">
        <f t="shared" si="32"/>
        <v>0</v>
      </c>
    </row>
    <row r="29" spans="1:56">
      <c r="A29" s="32"/>
      <c r="B29" s="290" t="s">
        <v>175</v>
      </c>
      <c r="C29" s="284" t="s">
        <v>317</v>
      </c>
      <c r="D29" s="34" t="s">
        <v>344</v>
      </c>
      <c r="E29" s="291" t="s">
        <v>126</v>
      </c>
      <c r="F29" s="36">
        <v>90</v>
      </c>
      <c r="G29" s="72"/>
      <c r="H29" s="71" t="s">
        <v>114</v>
      </c>
      <c r="I29" s="73">
        <f>IF(H29=Tablas!$B$5,Tablas!$C$5,VLOOKUP(H29,Tablas!$B$5:$D$40,2,FALSE))</f>
        <v>21</v>
      </c>
      <c r="J29" s="70">
        <f>IF(I29=0,"",VLOOKUP(I29,Tablas!$C$5:$D$40,2,FALSE))</f>
        <v>13.035714285714288</v>
      </c>
      <c r="K29" s="37" t="str">
        <f t="shared" si="33"/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si="7"/>
        <v>0</v>
      </c>
      <c r="S29" s="39">
        <v>1</v>
      </c>
      <c r="T29" s="41">
        <f t="shared" si="8"/>
        <v>0</v>
      </c>
      <c r="U29" s="42">
        <f t="shared" si="9"/>
        <v>0</v>
      </c>
      <c r="V29" s="43">
        <f t="shared" si="10"/>
        <v>0</v>
      </c>
      <c r="W29" s="190">
        <f t="shared" si="11"/>
        <v>11.5</v>
      </c>
      <c r="X29" s="44">
        <f t="shared" si="34"/>
        <v>0</v>
      </c>
      <c r="Y29" s="45">
        <f t="shared" si="12"/>
        <v>3</v>
      </c>
      <c r="Z29" s="46" t="s">
        <v>0</v>
      </c>
      <c r="AA29" s="39">
        <v>1</v>
      </c>
      <c r="AB29" s="47">
        <f t="shared" si="13"/>
        <v>0</v>
      </c>
      <c r="AC29" s="39">
        <v>1</v>
      </c>
      <c r="AD29" s="47">
        <f t="shared" si="14"/>
        <v>0</v>
      </c>
      <c r="AE29" s="39">
        <v>1</v>
      </c>
      <c r="AF29" s="47">
        <f t="shared" si="15"/>
        <v>0</v>
      </c>
      <c r="AG29" s="62"/>
      <c r="AH29" s="191">
        <f t="shared" si="16"/>
        <v>12</v>
      </c>
      <c r="AI29" s="49">
        <f t="shared" si="17"/>
        <v>0</v>
      </c>
      <c r="AJ29" s="50">
        <f t="shared" si="18"/>
        <v>0</v>
      </c>
      <c r="AK29" s="62"/>
      <c r="AL29" s="191">
        <f t="shared" si="19"/>
        <v>4</v>
      </c>
      <c r="AM29" s="49">
        <f t="shared" si="20"/>
        <v>0</v>
      </c>
      <c r="AN29" s="50">
        <f t="shared" si="21"/>
        <v>0</v>
      </c>
      <c r="AO29" s="62">
        <v>90</v>
      </c>
      <c r="AP29" s="49">
        <f t="shared" si="22"/>
        <v>0</v>
      </c>
      <c r="AQ29" s="50">
        <f t="shared" si="23"/>
        <v>0</v>
      </c>
      <c r="AR29" s="62"/>
      <c r="AS29" s="49">
        <f t="shared" si="24"/>
        <v>0</v>
      </c>
      <c r="AT29" s="50">
        <f t="shared" si="25"/>
        <v>0</v>
      </c>
      <c r="AU29" s="62"/>
      <c r="AV29" s="49">
        <f t="shared" si="26"/>
        <v>0</v>
      </c>
      <c r="AW29" s="50">
        <f t="shared" si="27"/>
        <v>0</v>
      </c>
      <c r="AX29" s="62">
        <v>90</v>
      </c>
      <c r="AY29" s="49">
        <f t="shared" si="28"/>
        <v>0</v>
      </c>
      <c r="AZ29" s="50">
        <f t="shared" si="29"/>
        <v>0</v>
      </c>
      <c r="BA29" s="62"/>
      <c r="BB29" s="49">
        <f t="shared" si="30"/>
        <v>0</v>
      </c>
      <c r="BC29" s="50">
        <f t="shared" si="31"/>
        <v>0</v>
      </c>
      <c r="BD29" s="51">
        <f t="shared" si="32"/>
        <v>0</v>
      </c>
    </row>
    <row r="30" spans="1:56">
      <c r="A30" s="32"/>
      <c r="B30" s="290" t="s">
        <v>175</v>
      </c>
      <c r="C30" s="284" t="s">
        <v>317</v>
      </c>
      <c r="D30" s="34" t="s">
        <v>345</v>
      </c>
      <c r="E30" s="291" t="s">
        <v>126</v>
      </c>
      <c r="F30" s="36">
        <v>6</v>
      </c>
      <c r="G30" s="72"/>
      <c r="H30" s="71" t="s">
        <v>114</v>
      </c>
      <c r="I30" s="73">
        <f>IF(H30=Tablas!$B$5,Tablas!$C$5,VLOOKUP(H30,Tablas!$B$5:$D$40,2,FALSE))</f>
        <v>21</v>
      </c>
      <c r="J30" s="70">
        <f>IF(I30=0,"",VLOOKUP(I30,Tablas!$C$5:$D$40,2,FALSE))</f>
        <v>13.035714285714288</v>
      </c>
      <c r="K30" s="37" t="str">
        <f t="shared" si="33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11.5</v>
      </c>
      <c r="X30" s="44">
        <f t="shared" si="34"/>
        <v>0</v>
      </c>
      <c r="Y30" s="45">
        <f t="shared" si="12"/>
        <v>3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62"/>
      <c r="AH30" s="191">
        <f t="shared" si="16"/>
        <v>12</v>
      </c>
      <c r="AI30" s="49">
        <f t="shared" si="17"/>
        <v>0</v>
      </c>
      <c r="AJ30" s="50">
        <f t="shared" si="18"/>
        <v>0</v>
      </c>
      <c r="AK30" s="62"/>
      <c r="AL30" s="191">
        <f t="shared" si="19"/>
        <v>4</v>
      </c>
      <c r="AM30" s="49">
        <f t="shared" si="20"/>
        <v>0</v>
      </c>
      <c r="AN30" s="50">
        <f t="shared" si="21"/>
        <v>0</v>
      </c>
      <c r="AO30" s="62">
        <v>6</v>
      </c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>
        <v>6</v>
      </c>
      <c r="AY30" s="49">
        <f t="shared" si="28"/>
        <v>0</v>
      </c>
      <c r="AZ30" s="50">
        <f t="shared" si="29"/>
        <v>0</v>
      </c>
      <c r="BA30" s="62"/>
      <c r="BB30" s="49">
        <f t="shared" si="30"/>
        <v>0</v>
      </c>
      <c r="BC30" s="50">
        <f t="shared" si="31"/>
        <v>0</v>
      </c>
      <c r="BD30" s="51">
        <f t="shared" si="32"/>
        <v>0</v>
      </c>
    </row>
    <row r="31" spans="1:56">
      <c r="A31" s="32"/>
      <c r="B31" s="290" t="s">
        <v>175</v>
      </c>
      <c r="C31" s="284" t="s">
        <v>317</v>
      </c>
      <c r="D31" s="34" t="s">
        <v>346</v>
      </c>
      <c r="E31" s="291" t="s">
        <v>126</v>
      </c>
      <c r="F31" s="36">
        <v>36</v>
      </c>
      <c r="G31" s="72"/>
      <c r="H31" s="71" t="s">
        <v>114</v>
      </c>
      <c r="I31" s="73">
        <f>IF(H31=Tablas!$B$5,Tablas!$C$5,VLOOKUP(H31,Tablas!$B$5:$D$40,2,FALSE))</f>
        <v>21</v>
      </c>
      <c r="J31" s="70">
        <f>IF(I31=0,"",VLOOKUP(I31,Tablas!$C$5:$D$40,2,FALSE))</f>
        <v>13.035714285714288</v>
      </c>
      <c r="K31" s="37" t="str">
        <f t="shared" si="33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11.5</v>
      </c>
      <c r="X31" s="44">
        <f t="shared" si="34"/>
        <v>0</v>
      </c>
      <c r="Y31" s="45">
        <f t="shared" si="12"/>
        <v>3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62"/>
      <c r="AH31" s="191">
        <f t="shared" si="16"/>
        <v>12</v>
      </c>
      <c r="AI31" s="49">
        <f t="shared" si="17"/>
        <v>0</v>
      </c>
      <c r="AJ31" s="50">
        <f t="shared" si="18"/>
        <v>0</v>
      </c>
      <c r="AK31" s="62"/>
      <c r="AL31" s="191">
        <f t="shared" si="19"/>
        <v>4</v>
      </c>
      <c r="AM31" s="49">
        <f t="shared" si="20"/>
        <v>0</v>
      </c>
      <c r="AN31" s="50">
        <f t="shared" si="21"/>
        <v>0</v>
      </c>
      <c r="AO31" s="62">
        <v>36</v>
      </c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>
        <v>36</v>
      </c>
      <c r="AY31" s="49">
        <f t="shared" si="28"/>
        <v>0</v>
      </c>
      <c r="AZ31" s="50">
        <f t="shared" si="29"/>
        <v>0</v>
      </c>
      <c r="BA31" s="62"/>
      <c r="BB31" s="49">
        <f t="shared" si="30"/>
        <v>0</v>
      </c>
      <c r="BC31" s="50">
        <f t="shared" si="31"/>
        <v>0</v>
      </c>
      <c r="BD31" s="51">
        <f t="shared" si="32"/>
        <v>0</v>
      </c>
    </row>
    <row r="32" spans="1:56">
      <c r="A32" s="32"/>
      <c r="B32" s="290" t="s">
        <v>175</v>
      </c>
      <c r="C32" s="284" t="s">
        <v>317</v>
      </c>
      <c r="D32" s="34" t="s">
        <v>347</v>
      </c>
      <c r="E32" s="291" t="s">
        <v>126</v>
      </c>
      <c r="F32" s="36">
        <v>6</v>
      </c>
      <c r="G32" s="72"/>
      <c r="H32" s="71" t="s">
        <v>114</v>
      </c>
      <c r="I32" s="73">
        <f>IF(H32=Tablas!$B$5,Tablas!$C$5,VLOOKUP(H32,Tablas!$B$5:$D$40,2,FALSE))</f>
        <v>21</v>
      </c>
      <c r="J32" s="70">
        <f>IF(I32=0,"",VLOOKUP(I32,Tablas!$C$5:$D$40,2,FALSE))</f>
        <v>13.035714285714288</v>
      </c>
      <c r="K32" s="37" t="str">
        <f t="shared" si="33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11.5</v>
      </c>
      <c r="X32" s="44">
        <f t="shared" si="34"/>
        <v>0</v>
      </c>
      <c r="Y32" s="45">
        <f t="shared" si="12"/>
        <v>3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62"/>
      <c r="AH32" s="191">
        <f t="shared" si="16"/>
        <v>12</v>
      </c>
      <c r="AI32" s="49">
        <f t="shared" si="17"/>
        <v>0</v>
      </c>
      <c r="AJ32" s="50">
        <f t="shared" si="18"/>
        <v>0</v>
      </c>
      <c r="AK32" s="62"/>
      <c r="AL32" s="191">
        <f t="shared" si="19"/>
        <v>4</v>
      </c>
      <c r="AM32" s="49">
        <f t="shared" si="20"/>
        <v>0</v>
      </c>
      <c r="AN32" s="50">
        <f t="shared" si="21"/>
        <v>0</v>
      </c>
      <c r="AO32" s="62">
        <v>6</v>
      </c>
      <c r="AP32" s="49">
        <f t="shared" si="22"/>
        <v>0</v>
      </c>
      <c r="AQ32" s="50">
        <f t="shared" si="23"/>
        <v>0</v>
      </c>
      <c r="AR32" s="62">
        <v>1.5</v>
      </c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>
        <v>6</v>
      </c>
      <c r="AY32" s="49">
        <f t="shared" si="28"/>
        <v>0</v>
      </c>
      <c r="AZ32" s="50">
        <f t="shared" si="29"/>
        <v>0</v>
      </c>
      <c r="BA32" s="62"/>
      <c r="BB32" s="49">
        <f t="shared" si="30"/>
        <v>0</v>
      </c>
      <c r="BC32" s="50">
        <f t="shared" si="31"/>
        <v>0</v>
      </c>
      <c r="BD32" s="51">
        <f t="shared" si="32"/>
        <v>0</v>
      </c>
    </row>
    <row r="33" spans="1:56">
      <c r="A33" s="32"/>
      <c r="B33" s="290" t="s">
        <v>175</v>
      </c>
      <c r="C33" s="284" t="s">
        <v>317</v>
      </c>
      <c r="D33" s="34" t="s">
        <v>157</v>
      </c>
      <c r="E33" s="288" t="s">
        <v>126</v>
      </c>
      <c r="F33" s="36">
        <v>2</v>
      </c>
      <c r="G33" s="72"/>
      <c r="H33" s="71" t="s">
        <v>91</v>
      </c>
      <c r="I33" s="73">
        <f>IF(H33=Tablas!$B$5,Tablas!$C$5,VLOOKUP(H33,Tablas!$B$5:$D$40,2,FALSE))</f>
        <v>26</v>
      </c>
      <c r="J33" s="70">
        <f>IF(I33=0,"",VLOOKUP(I33,Tablas!$C$5:$D$40,2,FALSE))</f>
        <v>4.3452380952380958</v>
      </c>
      <c r="K33" s="37" t="str">
        <f t="shared" si="33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11.5</v>
      </c>
      <c r="X33" s="44">
        <f t="shared" si="34"/>
        <v>0</v>
      </c>
      <c r="Y33" s="45">
        <f t="shared" si="12"/>
        <v>1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62"/>
      <c r="AH33" s="191">
        <f t="shared" si="16"/>
        <v>12</v>
      </c>
      <c r="AI33" s="49">
        <f t="shared" si="17"/>
        <v>0</v>
      </c>
      <c r="AJ33" s="50">
        <f t="shared" si="18"/>
        <v>0</v>
      </c>
      <c r="AK33" s="62"/>
      <c r="AL33" s="191">
        <f t="shared" si="19"/>
        <v>4</v>
      </c>
      <c r="AM33" s="49">
        <f t="shared" si="20"/>
        <v>0</v>
      </c>
      <c r="AN33" s="50">
        <f t="shared" si="21"/>
        <v>0</v>
      </c>
      <c r="AO33" s="62">
        <v>2</v>
      </c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>
        <v>2</v>
      </c>
      <c r="AY33" s="49">
        <f t="shared" si="28"/>
        <v>0</v>
      </c>
      <c r="AZ33" s="50">
        <f t="shared" si="29"/>
        <v>0</v>
      </c>
      <c r="BA33" s="62"/>
      <c r="BB33" s="49">
        <f t="shared" si="30"/>
        <v>0</v>
      </c>
      <c r="BC33" s="50">
        <f t="shared" si="31"/>
        <v>0</v>
      </c>
      <c r="BD33" s="51">
        <f t="shared" si="32"/>
        <v>0</v>
      </c>
    </row>
    <row r="34" spans="1:56">
      <c r="A34" s="32"/>
      <c r="B34" s="290" t="s">
        <v>175</v>
      </c>
      <c r="C34" s="284" t="s">
        <v>317</v>
      </c>
      <c r="D34" s="34" t="s">
        <v>348</v>
      </c>
      <c r="E34" s="288" t="s">
        <v>126</v>
      </c>
      <c r="F34" s="36">
        <v>8</v>
      </c>
      <c r="G34" s="72"/>
      <c r="H34" s="71" t="s">
        <v>114</v>
      </c>
      <c r="I34" s="73">
        <f>IF(H34=Tablas!$B$5,Tablas!$C$5,VLOOKUP(H34,Tablas!$B$5:$D$40,2,FALSE))</f>
        <v>21</v>
      </c>
      <c r="J34" s="70">
        <f>IF(I34=0,"",VLOOKUP(I34,Tablas!$C$5:$D$40,2,FALSE))</f>
        <v>13.035714285714288</v>
      </c>
      <c r="K34" s="37" t="str">
        <f t="shared" si="33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11.5</v>
      </c>
      <c r="X34" s="44">
        <f t="shared" si="34"/>
        <v>0</v>
      </c>
      <c r="Y34" s="45">
        <f t="shared" si="12"/>
        <v>3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62"/>
      <c r="AH34" s="191">
        <f t="shared" si="16"/>
        <v>12</v>
      </c>
      <c r="AI34" s="49">
        <f t="shared" si="17"/>
        <v>0</v>
      </c>
      <c r="AJ34" s="50">
        <f t="shared" si="18"/>
        <v>0</v>
      </c>
      <c r="AK34" s="62"/>
      <c r="AL34" s="191">
        <f t="shared" si="19"/>
        <v>4</v>
      </c>
      <c r="AM34" s="49">
        <f t="shared" si="20"/>
        <v>0</v>
      </c>
      <c r="AN34" s="50">
        <f t="shared" si="21"/>
        <v>0</v>
      </c>
      <c r="AO34" s="62">
        <v>8</v>
      </c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>
        <v>8</v>
      </c>
      <c r="AY34" s="49">
        <f t="shared" si="28"/>
        <v>0</v>
      </c>
      <c r="AZ34" s="50">
        <f t="shared" si="29"/>
        <v>0</v>
      </c>
      <c r="BA34" s="62"/>
      <c r="BB34" s="49">
        <f t="shared" si="30"/>
        <v>0</v>
      </c>
      <c r="BC34" s="50">
        <f t="shared" si="31"/>
        <v>0</v>
      </c>
      <c r="BD34" s="51">
        <f t="shared" si="32"/>
        <v>0</v>
      </c>
    </row>
    <row r="35" spans="1:56">
      <c r="A35" s="32"/>
      <c r="B35" s="290" t="s">
        <v>175</v>
      </c>
      <c r="C35" s="284" t="s">
        <v>317</v>
      </c>
      <c r="D35" s="34" t="s">
        <v>349</v>
      </c>
      <c r="E35" s="288" t="s">
        <v>126</v>
      </c>
      <c r="F35" s="36">
        <v>20</v>
      </c>
      <c r="G35" s="72"/>
      <c r="H35" s="71" t="s">
        <v>114</v>
      </c>
      <c r="I35" s="73">
        <f>IF(H35=Tablas!$B$5,Tablas!$C$5,VLOOKUP(H35,Tablas!$B$5:$D$40,2,FALSE))</f>
        <v>21</v>
      </c>
      <c r="J35" s="70">
        <f>IF(I35=0,"",VLOOKUP(I35,Tablas!$C$5:$D$40,2,FALSE))</f>
        <v>13.035714285714288</v>
      </c>
      <c r="K35" s="37" t="str">
        <f t="shared" si="33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11.5</v>
      </c>
      <c r="X35" s="44">
        <f t="shared" si="34"/>
        <v>0</v>
      </c>
      <c r="Y35" s="45">
        <f t="shared" si="12"/>
        <v>3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62"/>
      <c r="AH35" s="191">
        <f t="shared" si="16"/>
        <v>12</v>
      </c>
      <c r="AI35" s="49">
        <f t="shared" si="17"/>
        <v>0</v>
      </c>
      <c r="AJ35" s="50">
        <f t="shared" si="18"/>
        <v>0</v>
      </c>
      <c r="AK35" s="62"/>
      <c r="AL35" s="191">
        <f t="shared" si="19"/>
        <v>4</v>
      </c>
      <c r="AM35" s="49">
        <f t="shared" si="20"/>
        <v>0</v>
      </c>
      <c r="AN35" s="50">
        <f t="shared" si="21"/>
        <v>0</v>
      </c>
      <c r="AO35" s="62">
        <v>20</v>
      </c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>
        <v>20</v>
      </c>
      <c r="AY35" s="49">
        <f t="shared" si="28"/>
        <v>0</v>
      </c>
      <c r="AZ35" s="50">
        <f t="shared" si="29"/>
        <v>0</v>
      </c>
      <c r="BA35" s="62"/>
      <c r="BB35" s="49">
        <f t="shared" si="30"/>
        <v>0</v>
      </c>
      <c r="BC35" s="50">
        <f t="shared" si="31"/>
        <v>0</v>
      </c>
      <c r="BD35" s="51">
        <f t="shared" si="32"/>
        <v>0</v>
      </c>
    </row>
    <row r="36" spans="1:56">
      <c r="A36" s="32"/>
      <c r="B36" s="290" t="s">
        <v>175</v>
      </c>
      <c r="C36" s="284" t="s">
        <v>317</v>
      </c>
      <c r="D36" s="34" t="s">
        <v>350</v>
      </c>
      <c r="E36" s="288" t="s">
        <v>126</v>
      </c>
      <c r="F36" s="36">
        <v>36</v>
      </c>
      <c r="G36" s="72"/>
      <c r="H36" s="71" t="s">
        <v>115</v>
      </c>
      <c r="I36" s="73">
        <f>IF(H36=Tablas!$B$5,Tablas!$C$5,VLOOKUP(H36,Tablas!$B$5:$D$40,2,FALSE))</f>
        <v>22</v>
      </c>
      <c r="J36" s="70">
        <f>IF(I36=0,"",VLOOKUP(I36,Tablas!$C$5:$D$40,2,FALSE))</f>
        <v>8.6904761904761916</v>
      </c>
      <c r="K36" s="37" t="str">
        <f t="shared" si="33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11.5</v>
      </c>
      <c r="X36" s="44">
        <f t="shared" si="34"/>
        <v>0</v>
      </c>
      <c r="Y36" s="45">
        <f t="shared" si="12"/>
        <v>2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62"/>
      <c r="AH36" s="191">
        <f t="shared" si="16"/>
        <v>12</v>
      </c>
      <c r="AI36" s="49">
        <f t="shared" si="17"/>
        <v>0</v>
      </c>
      <c r="AJ36" s="50">
        <f t="shared" si="18"/>
        <v>0</v>
      </c>
      <c r="AK36" s="62"/>
      <c r="AL36" s="191">
        <f t="shared" si="19"/>
        <v>4</v>
      </c>
      <c r="AM36" s="49">
        <f t="shared" si="20"/>
        <v>0</v>
      </c>
      <c r="AN36" s="50">
        <f t="shared" si="21"/>
        <v>0</v>
      </c>
      <c r="AO36" s="62">
        <v>36</v>
      </c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>
        <v>36</v>
      </c>
      <c r="AY36" s="49">
        <f t="shared" si="28"/>
        <v>0</v>
      </c>
      <c r="AZ36" s="50">
        <f t="shared" si="29"/>
        <v>0</v>
      </c>
      <c r="BA36" s="62"/>
      <c r="BB36" s="49">
        <f t="shared" si="30"/>
        <v>0</v>
      </c>
      <c r="BC36" s="50">
        <f t="shared" si="31"/>
        <v>0</v>
      </c>
      <c r="BD36" s="51">
        <f t="shared" si="32"/>
        <v>0</v>
      </c>
    </row>
    <row r="37" spans="1:56">
      <c r="A37" s="32"/>
      <c r="B37" s="290" t="s">
        <v>175</v>
      </c>
      <c r="C37" s="284" t="s">
        <v>317</v>
      </c>
      <c r="D37" s="34" t="s">
        <v>351</v>
      </c>
      <c r="E37" s="288" t="s">
        <v>126</v>
      </c>
      <c r="F37" s="36">
        <v>35</v>
      </c>
      <c r="G37" s="72"/>
      <c r="H37" s="71" t="s">
        <v>115</v>
      </c>
      <c r="I37" s="73">
        <f>IF(H37=Tablas!$B$5,Tablas!$C$5,VLOOKUP(H37,Tablas!$B$5:$D$40,2,FALSE))</f>
        <v>22</v>
      </c>
      <c r="J37" s="70">
        <f>IF(I37=0,"",VLOOKUP(I37,Tablas!$C$5:$D$40,2,FALSE))</f>
        <v>8.6904761904761916</v>
      </c>
      <c r="K37" s="37" t="str">
        <f t="shared" si="33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11.5</v>
      </c>
      <c r="X37" s="44">
        <f t="shared" si="34"/>
        <v>0</v>
      </c>
      <c r="Y37" s="45">
        <f t="shared" si="12"/>
        <v>2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62"/>
      <c r="AH37" s="191">
        <f t="shared" si="16"/>
        <v>12</v>
      </c>
      <c r="AI37" s="49">
        <f t="shared" si="17"/>
        <v>0</v>
      </c>
      <c r="AJ37" s="50">
        <f t="shared" si="18"/>
        <v>0</v>
      </c>
      <c r="AK37" s="62"/>
      <c r="AL37" s="191">
        <f t="shared" si="19"/>
        <v>4</v>
      </c>
      <c r="AM37" s="49">
        <f t="shared" si="20"/>
        <v>0</v>
      </c>
      <c r="AN37" s="50">
        <f t="shared" si="21"/>
        <v>0</v>
      </c>
      <c r="AO37" s="62">
        <v>35</v>
      </c>
      <c r="AP37" s="49">
        <f t="shared" si="22"/>
        <v>0</v>
      </c>
      <c r="AQ37" s="50">
        <f t="shared" si="23"/>
        <v>0</v>
      </c>
      <c r="AR37" s="62">
        <v>8.75</v>
      </c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>
        <v>35</v>
      </c>
      <c r="AY37" s="49">
        <f t="shared" si="28"/>
        <v>0</v>
      </c>
      <c r="AZ37" s="50">
        <f t="shared" si="29"/>
        <v>0</v>
      </c>
      <c r="BA37" s="62"/>
      <c r="BB37" s="49">
        <f t="shared" si="30"/>
        <v>0</v>
      </c>
      <c r="BC37" s="50">
        <f t="shared" si="31"/>
        <v>0</v>
      </c>
      <c r="BD37" s="51">
        <f t="shared" si="32"/>
        <v>0</v>
      </c>
    </row>
    <row r="38" spans="1:56">
      <c r="A38" s="32"/>
      <c r="B38" s="290" t="s">
        <v>175</v>
      </c>
      <c r="C38" s="284" t="s">
        <v>317</v>
      </c>
      <c r="D38" s="34" t="s">
        <v>331</v>
      </c>
      <c r="E38" s="288" t="s">
        <v>126</v>
      </c>
      <c r="F38" s="36">
        <v>10</v>
      </c>
      <c r="G38" s="72"/>
      <c r="H38" s="71" t="s">
        <v>91</v>
      </c>
      <c r="I38" s="73">
        <f>IF(H38=Tablas!$B$5,Tablas!$C$5,VLOOKUP(H38,Tablas!$B$5:$D$40,2,FALSE))</f>
        <v>26</v>
      </c>
      <c r="J38" s="70">
        <f>IF(I38=0,"",VLOOKUP(I38,Tablas!$C$5:$D$40,2,FALSE))</f>
        <v>4.3452380952380958</v>
      </c>
      <c r="K38" s="37" t="str">
        <f t="shared" si="33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11.5</v>
      </c>
      <c r="X38" s="44">
        <f t="shared" si="34"/>
        <v>0</v>
      </c>
      <c r="Y38" s="45">
        <f t="shared" si="12"/>
        <v>1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62"/>
      <c r="AH38" s="191">
        <f t="shared" si="16"/>
        <v>12</v>
      </c>
      <c r="AI38" s="49">
        <f t="shared" si="17"/>
        <v>0</v>
      </c>
      <c r="AJ38" s="50">
        <f t="shared" si="18"/>
        <v>0</v>
      </c>
      <c r="AK38" s="62"/>
      <c r="AL38" s="191">
        <f t="shared" si="19"/>
        <v>4</v>
      </c>
      <c r="AM38" s="49">
        <f t="shared" si="20"/>
        <v>0</v>
      </c>
      <c r="AN38" s="50">
        <f t="shared" si="21"/>
        <v>0</v>
      </c>
      <c r="AO38" s="62">
        <v>10</v>
      </c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>
        <v>10</v>
      </c>
      <c r="AY38" s="49">
        <f t="shared" si="28"/>
        <v>0</v>
      </c>
      <c r="AZ38" s="50">
        <f t="shared" si="29"/>
        <v>0</v>
      </c>
      <c r="BA38" s="62"/>
      <c r="BB38" s="49">
        <f t="shared" si="30"/>
        <v>0</v>
      </c>
      <c r="BC38" s="50">
        <f t="shared" si="31"/>
        <v>0</v>
      </c>
      <c r="BD38" s="51">
        <f t="shared" si="32"/>
        <v>0</v>
      </c>
    </row>
    <row r="39" spans="1:56">
      <c r="A39" s="32"/>
      <c r="B39" s="290" t="s">
        <v>175</v>
      </c>
      <c r="C39" s="284" t="s">
        <v>317</v>
      </c>
      <c r="D39" s="34" t="s">
        <v>332</v>
      </c>
      <c r="E39" s="288" t="s">
        <v>126</v>
      </c>
      <c r="F39" s="36">
        <v>10</v>
      </c>
      <c r="G39" s="72"/>
      <c r="H39" s="71" t="s">
        <v>91</v>
      </c>
      <c r="I39" s="73">
        <f>IF(H39=Tablas!$B$5,Tablas!$C$5,VLOOKUP(H39,Tablas!$B$5:$D$40,2,FALSE))</f>
        <v>26</v>
      </c>
      <c r="J39" s="70">
        <f>IF(I39=0,"",VLOOKUP(I39,Tablas!$C$5:$D$40,2,FALSE))</f>
        <v>4.3452380952380958</v>
      </c>
      <c r="K39" s="37" t="str">
        <f t="shared" si="33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11.5</v>
      </c>
      <c r="X39" s="44">
        <f>IF(V39="","",W39*V39)</f>
        <v>0</v>
      </c>
      <c r="Y39" s="45">
        <f t="shared" si="12"/>
        <v>1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184"/>
      <c r="AH39" s="191">
        <f t="shared" si="16"/>
        <v>12</v>
      </c>
      <c r="AI39" s="49">
        <f t="shared" si="17"/>
        <v>0</v>
      </c>
      <c r="AJ39" s="50">
        <f t="shared" si="18"/>
        <v>0</v>
      </c>
      <c r="AK39" s="184"/>
      <c r="AL39" s="191">
        <f t="shared" si="19"/>
        <v>4</v>
      </c>
      <c r="AM39" s="49">
        <f t="shared" si="20"/>
        <v>0</v>
      </c>
      <c r="AN39" s="50">
        <f t="shared" si="21"/>
        <v>0</v>
      </c>
      <c r="AO39" s="184">
        <v>10</v>
      </c>
      <c r="AP39" s="49">
        <f t="shared" si="22"/>
        <v>0</v>
      </c>
      <c r="AQ39" s="50">
        <f t="shared" si="23"/>
        <v>0</v>
      </c>
      <c r="AR39" s="184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184">
        <v>10</v>
      </c>
      <c r="AY39" s="49">
        <f t="shared" si="28"/>
        <v>0</v>
      </c>
      <c r="AZ39" s="50">
        <f t="shared" si="29"/>
        <v>0</v>
      </c>
      <c r="BA39" s="184"/>
      <c r="BB39" s="49">
        <f t="shared" si="30"/>
        <v>0</v>
      </c>
      <c r="BC39" s="50">
        <f t="shared" si="31"/>
        <v>0</v>
      </c>
      <c r="BD39" s="51">
        <f t="shared" si="32"/>
        <v>0</v>
      </c>
    </row>
    <row r="40" spans="1:56">
      <c r="A40" s="32"/>
      <c r="B40" s="290" t="s">
        <v>175</v>
      </c>
      <c r="C40" s="284" t="s">
        <v>318</v>
      </c>
      <c r="D40" s="34" t="s">
        <v>352</v>
      </c>
      <c r="E40" s="288" t="s">
        <v>126</v>
      </c>
      <c r="F40" s="36">
        <v>33</v>
      </c>
      <c r="G40" s="72"/>
      <c r="H40" s="71" t="s">
        <v>120</v>
      </c>
      <c r="I40" s="73">
        <f>IF(H40=Tablas!$B$5,Tablas!$C$5,VLOOKUP(H40,Tablas!$B$5:$D$40,2,FALSE))</f>
        <v>28</v>
      </c>
      <c r="J40" s="70">
        <f>IF(I40=0,"",VLOOKUP(I40,Tablas!$C$5:$D$40,2,FALSE))</f>
        <v>2</v>
      </c>
      <c r="K40" s="37" t="str">
        <f t="shared" si="33"/>
        <v>0</v>
      </c>
      <c r="L40" s="38">
        <f t="shared" ref="L40:L71" si="35">IF($Y40=3,$K40,0)+IF($Y40=4,$K40,0)+IF($Y40=5,$K40,0)+IF($Y40=6,$K40,0)+IF($Y40=7,$K40,0)+IF($Y40=10,$K40*2,0)+IF($Y40=12,$K40*2,0)+IF($Y40=14,$K40*2,0)+IF($Y40=21,$K40*3,0)+IF($Y40&lt;=1,$K40*$J40/21.75,0)+IF($Y40=15,$K40*3,0)+IF($Y40=42,$K40*6,0)+IF($Y40=28,$K40*4,0)</f>
        <v>0</v>
      </c>
      <c r="M40" s="38">
        <f t="shared" ref="M40:M71" si="36">IF($Y40=2,$K40,0)+IF($Y40=4,$K40,0)+IF($Y40=5,$K40,0)+IF($Y40=6,$K40,0)+IF($Y40=7,$K40,0)+IF($Y40=10,$K40*2,0)+IF($Y40=12,$K40*2,0)+IF($Y40=14,$K40*2,0)+IF($Y40=15,$K40*3,0)+IF($Y40=21,$K40*3,0)+IF($Y40&lt;=1,$K40*$J40/21.75,0)+IF($Y40=42,$K40*6,0)+IF($Y40=28,$K40*4,0)</f>
        <v>0</v>
      </c>
      <c r="N40" s="38">
        <f t="shared" ref="N40:N71" si="37">IF($Y40=3,$K40,0)+IF($Y40=4,$K40,0)+IF($Y40=5,$K40,0)+IF($Y40=6,$K40,0)+IF($Y40=7,$K40,0)+IF($Y40=10,$K40*2,0)+IF($Y40=12,$K40*2,0)+IF($Y40=14,$K40*2,0)+IF($Y40=21,$K40*3,0)+IF($Y40&lt;=1,$K40*$J40/21.75,0)+IF($Y40=15,$K40*3,0)+IF($Y40=42,$K40*6,0)+IF($Y40=28,$K40*4,0)</f>
        <v>0</v>
      </c>
      <c r="O40" s="38">
        <f t="shared" ref="O40:O71" si="38">IF($Y40=2,$K40,0)+IF($Y40=4,$K40,0)+IF($Y40=5,$K40,0)+IF($Y40=6,$K40,0)+IF($Y40=7,$K40,0)+IF($Y40=10,$K40*2,0)+IF($Y40=12,$K40*2,0)+IF($Y40=14,$K40*2,0)+IF($Y40=15,$K40*3,0)+IF($Y40=21,$K40*3,0)+IF($Y40&lt;=1,$K40*$J40/21.75,0)+IF($Y40=42,$K40*6,0)+IF($Y40=28,$K40*4,0)</f>
        <v>0</v>
      </c>
      <c r="P40" s="38">
        <f t="shared" ref="P40:P71" si="39">IF($Y40=3,$K40,0)+IF($Y40=4,$K40,0)+IF($Y40=5,$K40,0)+IF($Y40=6,$K40,0)+IF($Y40=7,$K40,0)+IF($Y40=10,$K40*2,0)+IF($Y40=12,$K40*2,0)+IF($Y40=14,$K40*2,0)+IF($Y40=21,$K40*3,0)+IF($Y40&lt;=1,$K40*$J40/21.75,0)+IF($Y40=15,$K40*3,0)+IF($Y40=42,$K40*6,0)+IF($Y40=28,$K40*4,0)</f>
        <v>0</v>
      </c>
      <c r="Q40" s="39">
        <v>1</v>
      </c>
      <c r="R40" s="40">
        <f t="shared" ref="R40:R71" si="40">(IF($Y40=6,$K40,)+IF($Y40=7,$K40,)+IF($Y40=12,$K40*2,)+IF($Y40=18,$K40*3,)+IF($Y40=28,$K40*4,0)+IF($Y40=21,$K40*3,)+IF($Y40=42,$K40*6,0)+IF($Y40=14,$K40*2,))*Q40</f>
        <v>0</v>
      </c>
      <c r="S40" s="39">
        <v>1</v>
      </c>
      <c r="T40" s="41">
        <f t="shared" ref="T40:T71" si="41">(IF($Y40=7,$K40,)+IF($Y40=21,$K40*3,)+IF($Y40=42,$K40*6,0)+IF($Y40=28,$K40*4,0)+IF($Y40=14,$K40*2,))*S40</f>
        <v>0</v>
      </c>
      <c r="U40" s="42">
        <f t="shared" ref="U40:U71" si="42">SUM(+L40+M40+N40+O40+P40+R40+T40)</f>
        <v>0</v>
      </c>
      <c r="V40" s="43">
        <f t="shared" ref="V40:V71" si="43">+U40*4.345</f>
        <v>0</v>
      </c>
      <c r="W40" s="190">
        <f t="shared" si="11"/>
        <v>11.5</v>
      </c>
      <c r="X40" s="44">
        <f t="shared" ref="X40:X72" si="44">IF(V40="","",W40*V40)</f>
        <v>0</v>
      </c>
      <c r="Y40" s="45">
        <f t="shared" ref="Y40:Y71" si="45">ROUND(J40/4.3452380952381,1)</f>
        <v>0.5</v>
      </c>
      <c r="Z40" s="46" t="s">
        <v>0</v>
      </c>
      <c r="AA40" s="39">
        <v>1</v>
      </c>
      <c r="AB40" s="47">
        <f t="shared" ref="AB40:AB71" si="46">+IF($Z40="M",$U40,IF($Z40="MT",$U40/2,IF(Z40="MN",$U40/2,IF($Z40="MTN",$U40/3,0))))*AA40</f>
        <v>0</v>
      </c>
      <c r="AC40" s="39">
        <v>1</v>
      </c>
      <c r="AD40" s="47">
        <f t="shared" ref="AD40:AD71" si="47">+IF($Z40="T",$U40,IF($Z40="MT",$U40/2,IF($Z40="TN",$U40/2,IF($Z40="MTN",$U40/3,0))))*AC40</f>
        <v>0</v>
      </c>
      <c r="AE40" s="39">
        <v>1</v>
      </c>
      <c r="AF40" s="47">
        <f t="shared" ref="AF40:AF71" si="48">+IF($Z40="N",$U40,IF($Z40="MN",$U40/2,IF($Z40="TN",$U40/2,IF($Z40="MTN",$U40/3,0))))*AE40</f>
        <v>0</v>
      </c>
      <c r="AG40" s="184"/>
      <c r="AH40" s="191">
        <f t="shared" si="16"/>
        <v>12</v>
      </c>
      <c r="AI40" s="49">
        <f t="shared" ref="AI40:AI50" si="49">IF(AJ$4=0,0,(AG40/AJ$4))</f>
        <v>0</v>
      </c>
      <c r="AJ40" s="50">
        <f t="shared" ref="AJ40:AJ50" si="50">IF(AJ$4=0,0,(AI40*AI$4/12))</f>
        <v>0</v>
      </c>
      <c r="AK40" s="184"/>
      <c r="AL40" s="192"/>
      <c r="AM40" s="49">
        <f t="shared" ref="AM40:AM50" si="51">IF(AN$4=0,0,(AK40/AN$4))</f>
        <v>0</v>
      </c>
      <c r="AN40" s="50">
        <f t="shared" ref="AN40:AN50" si="52">IF(AN$4=0,0,(AM40*AM$4/12))</f>
        <v>0</v>
      </c>
      <c r="AO40" s="62">
        <v>33</v>
      </c>
      <c r="AP40" s="49">
        <f t="shared" ref="AP40:AP50" si="53">IF(AQ$4=0,0,(AO40/AQ$4))</f>
        <v>0</v>
      </c>
      <c r="AQ40" s="50">
        <f t="shared" ref="AQ40:AQ50" si="54">IF(AQ$4=0,0,(AP40*AP$4/12))</f>
        <v>0</v>
      </c>
      <c r="AR40" s="62"/>
      <c r="AS40" s="49">
        <f t="shared" ref="AS40:AS50" si="55">IF(AT$4=0,0,(AR40/AT$4))</f>
        <v>0</v>
      </c>
      <c r="AT40" s="50">
        <f t="shared" ref="AT40:AT50" si="56">IF(AT$4=0,0,(AS40*AS$4/12))</f>
        <v>0</v>
      </c>
      <c r="AU40" s="62"/>
      <c r="AV40" s="49">
        <f t="shared" ref="AV40:AV50" si="57">IF(AW$4=0,0,(AU40/AW$4))</f>
        <v>0</v>
      </c>
      <c r="AW40" s="50">
        <f t="shared" ref="AW40:AW50" si="58">IF(AW$4=0,0,(AV40*AV$4/12))</f>
        <v>0</v>
      </c>
      <c r="AX40" s="62">
        <v>33</v>
      </c>
      <c r="AY40" s="49">
        <f t="shared" ref="AY40:AY50" si="59">IF(AZ$4=0,0,(AX40/AZ$4))</f>
        <v>0</v>
      </c>
      <c r="AZ40" s="50">
        <f t="shared" ref="AZ40:AZ50" si="60">IF(AZ$4=0,0,(AY40*AY$4/12))</f>
        <v>0</v>
      </c>
      <c r="BA40" s="62"/>
      <c r="BB40" s="49">
        <f t="shared" ref="BB40:BB72" si="61">IF(BC$4=0,0,(BA40/BC$4))</f>
        <v>0</v>
      </c>
      <c r="BC40" s="50">
        <f t="shared" ref="BC40:BC72" si="62">IF(BC$4=0,0,(BB40*BB$4/12))</f>
        <v>0</v>
      </c>
      <c r="BD40" s="51">
        <f t="shared" ref="BD40:BD71" si="63">+AJ40+AN40+AQ40+AT40+AW40+AZ40+BC40</f>
        <v>0</v>
      </c>
    </row>
    <row r="41" spans="1:56">
      <c r="A41" s="32"/>
      <c r="B41" s="290" t="s">
        <v>175</v>
      </c>
      <c r="C41" s="284" t="s">
        <v>318</v>
      </c>
      <c r="D41" s="34" t="s">
        <v>353</v>
      </c>
      <c r="E41" s="288" t="s">
        <v>126</v>
      </c>
      <c r="F41" s="36">
        <v>32</v>
      </c>
      <c r="G41" s="72"/>
      <c r="H41" s="71" t="s">
        <v>120</v>
      </c>
      <c r="I41" s="73">
        <f>IF(H41=Tablas!$B$5,Tablas!$C$5,VLOOKUP(H41,Tablas!$B$5:$D$40,2,FALSE))</f>
        <v>28</v>
      </c>
      <c r="J41" s="70">
        <f>IF(I41=0,"",VLOOKUP(I41,Tablas!$C$5:$D$40,2,FALSE))</f>
        <v>2</v>
      </c>
      <c r="K41" s="37" t="str">
        <f t="shared" si="33"/>
        <v>0</v>
      </c>
      <c r="L41" s="38">
        <f t="shared" si="35"/>
        <v>0</v>
      </c>
      <c r="M41" s="38">
        <f t="shared" si="36"/>
        <v>0</v>
      </c>
      <c r="N41" s="38">
        <f t="shared" si="37"/>
        <v>0</v>
      </c>
      <c r="O41" s="38">
        <f t="shared" si="38"/>
        <v>0</v>
      </c>
      <c r="P41" s="38">
        <f t="shared" si="39"/>
        <v>0</v>
      </c>
      <c r="Q41" s="39">
        <v>1</v>
      </c>
      <c r="R41" s="40">
        <f t="shared" si="40"/>
        <v>0</v>
      </c>
      <c r="S41" s="39">
        <v>1</v>
      </c>
      <c r="T41" s="41">
        <f t="shared" si="41"/>
        <v>0</v>
      </c>
      <c r="U41" s="42">
        <f t="shared" si="42"/>
        <v>0</v>
      </c>
      <c r="V41" s="43">
        <f t="shared" si="43"/>
        <v>0</v>
      </c>
      <c r="W41" s="190">
        <f t="shared" si="11"/>
        <v>11.5</v>
      </c>
      <c r="X41" s="44">
        <f t="shared" si="44"/>
        <v>0</v>
      </c>
      <c r="Y41" s="45">
        <f t="shared" si="45"/>
        <v>0.5</v>
      </c>
      <c r="Z41" s="46" t="s">
        <v>0</v>
      </c>
      <c r="AA41" s="39">
        <v>1</v>
      </c>
      <c r="AB41" s="47">
        <f t="shared" si="46"/>
        <v>0</v>
      </c>
      <c r="AC41" s="39">
        <v>1</v>
      </c>
      <c r="AD41" s="47">
        <f t="shared" si="47"/>
        <v>0</v>
      </c>
      <c r="AE41" s="39">
        <v>1</v>
      </c>
      <c r="AF41" s="47">
        <f t="shared" si="48"/>
        <v>0</v>
      </c>
      <c r="AG41" s="184"/>
      <c r="AH41" s="191">
        <f t="shared" si="16"/>
        <v>12</v>
      </c>
      <c r="AI41" s="49">
        <f t="shared" si="49"/>
        <v>0</v>
      </c>
      <c r="AJ41" s="50">
        <f t="shared" si="50"/>
        <v>0</v>
      </c>
      <c r="AK41" s="184"/>
      <c r="AL41" s="192"/>
      <c r="AM41" s="49">
        <f t="shared" si="51"/>
        <v>0</v>
      </c>
      <c r="AN41" s="50">
        <f t="shared" si="52"/>
        <v>0</v>
      </c>
      <c r="AO41" s="62">
        <v>32</v>
      </c>
      <c r="AP41" s="49">
        <f t="shared" si="53"/>
        <v>0</v>
      </c>
      <c r="AQ41" s="50">
        <f t="shared" si="54"/>
        <v>0</v>
      </c>
      <c r="AR41" s="62"/>
      <c r="AS41" s="49">
        <f t="shared" si="55"/>
        <v>0</v>
      </c>
      <c r="AT41" s="50">
        <f t="shared" si="56"/>
        <v>0</v>
      </c>
      <c r="AU41" s="62"/>
      <c r="AV41" s="49">
        <f t="shared" si="57"/>
        <v>0</v>
      </c>
      <c r="AW41" s="50">
        <f t="shared" si="58"/>
        <v>0</v>
      </c>
      <c r="AX41" s="62">
        <v>32</v>
      </c>
      <c r="AY41" s="49">
        <f t="shared" si="59"/>
        <v>0</v>
      </c>
      <c r="AZ41" s="50">
        <f t="shared" si="60"/>
        <v>0</v>
      </c>
      <c r="BA41" s="62"/>
      <c r="BB41" s="49">
        <f t="shared" si="61"/>
        <v>0</v>
      </c>
      <c r="BC41" s="50">
        <f t="shared" si="62"/>
        <v>0</v>
      </c>
      <c r="BD41" s="51">
        <f t="shared" si="63"/>
        <v>0</v>
      </c>
    </row>
    <row r="42" spans="1:56">
      <c r="A42" s="32"/>
      <c r="B42" s="290" t="s">
        <v>175</v>
      </c>
      <c r="C42" s="284" t="s">
        <v>318</v>
      </c>
      <c r="D42" s="34" t="s">
        <v>354</v>
      </c>
      <c r="E42" s="288" t="s">
        <v>126</v>
      </c>
      <c r="F42" s="36">
        <v>19</v>
      </c>
      <c r="G42" s="72"/>
      <c r="H42" s="71" t="s">
        <v>120</v>
      </c>
      <c r="I42" s="73">
        <f>IF(H42=Tablas!$B$5,Tablas!$C$5,VLOOKUP(H42,Tablas!$B$5:$D$40,2,FALSE))</f>
        <v>28</v>
      </c>
      <c r="J42" s="70">
        <f>IF(I42=0,"",VLOOKUP(I42,Tablas!$C$5:$D$40,2,FALSE))</f>
        <v>2</v>
      </c>
      <c r="K42" s="37" t="str">
        <f t="shared" si="33"/>
        <v>0</v>
      </c>
      <c r="L42" s="38">
        <f t="shared" si="35"/>
        <v>0</v>
      </c>
      <c r="M42" s="38">
        <f t="shared" si="36"/>
        <v>0</v>
      </c>
      <c r="N42" s="38">
        <f t="shared" si="37"/>
        <v>0</v>
      </c>
      <c r="O42" s="38">
        <f t="shared" si="38"/>
        <v>0</v>
      </c>
      <c r="P42" s="38">
        <f t="shared" si="39"/>
        <v>0</v>
      </c>
      <c r="Q42" s="39">
        <v>1</v>
      </c>
      <c r="R42" s="40">
        <f t="shared" si="40"/>
        <v>0</v>
      </c>
      <c r="S42" s="39">
        <v>1</v>
      </c>
      <c r="T42" s="41">
        <f t="shared" si="41"/>
        <v>0</v>
      </c>
      <c r="U42" s="42">
        <f t="shared" si="42"/>
        <v>0</v>
      </c>
      <c r="V42" s="43">
        <f t="shared" si="43"/>
        <v>0</v>
      </c>
      <c r="W42" s="190">
        <f t="shared" si="11"/>
        <v>11.5</v>
      </c>
      <c r="X42" s="44">
        <f t="shared" si="44"/>
        <v>0</v>
      </c>
      <c r="Y42" s="45">
        <f t="shared" si="45"/>
        <v>0.5</v>
      </c>
      <c r="Z42" s="46" t="s">
        <v>0</v>
      </c>
      <c r="AA42" s="39">
        <v>1</v>
      </c>
      <c r="AB42" s="47">
        <f t="shared" si="46"/>
        <v>0</v>
      </c>
      <c r="AC42" s="39">
        <v>1</v>
      </c>
      <c r="AD42" s="47">
        <f t="shared" si="47"/>
        <v>0</v>
      </c>
      <c r="AE42" s="39">
        <v>1</v>
      </c>
      <c r="AF42" s="47">
        <f t="shared" si="48"/>
        <v>0</v>
      </c>
      <c r="AG42" s="184"/>
      <c r="AH42" s="191">
        <f t="shared" si="16"/>
        <v>12</v>
      </c>
      <c r="AI42" s="49">
        <f t="shared" si="49"/>
        <v>0</v>
      </c>
      <c r="AJ42" s="50">
        <f t="shared" si="50"/>
        <v>0</v>
      </c>
      <c r="AK42" s="184"/>
      <c r="AL42" s="192"/>
      <c r="AM42" s="49">
        <f t="shared" si="51"/>
        <v>0</v>
      </c>
      <c r="AN42" s="50">
        <f t="shared" si="52"/>
        <v>0</v>
      </c>
      <c r="AO42" s="62">
        <v>19</v>
      </c>
      <c r="AP42" s="49">
        <f t="shared" si="53"/>
        <v>0</v>
      </c>
      <c r="AQ42" s="50">
        <f t="shared" si="54"/>
        <v>0</v>
      </c>
      <c r="AR42" s="62">
        <v>4.75</v>
      </c>
      <c r="AS42" s="49">
        <f t="shared" si="55"/>
        <v>0</v>
      </c>
      <c r="AT42" s="50">
        <f t="shared" si="56"/>
        <v>0</v>
      </c>
      <c r="AU42" s="62"/>
      <c r="AV42" s="49">
        <f t="shared" si="57"/>
        <v>0</v>
      </c>
      <c r="AW42" s="50">
        <f t="shared" si="58"/>
        <v>0</v>
      </c>
      <c r="AX42" s="62">
        <v>19</v>
      </c>
      <c r="AY42" s="49">
        <f t="shared" si="59"/>
        <v>0</v>
      </c>
      <c r="AZ42" s="50">
        <f t="shared" si="60"/>
        <v>0</v>
      </c>
      <c r="BA42" s="62"/>
      <c r="BB42" s="49">
        <f t="shared" si="61"/>
        <v>0</v>
      </c>
      <c r="BC42" s="50">
        <f t="shared" si="62"/>
        <v>0</v>
      </c>
      <c r="BD42" s="51">
        <f t="shared" si="63"/>
        <v>0</v>
      </c>
    </row>
    <row r="43" spans="1:56">
      <c r="A43" s="32"/>
      <c r="B43" s="290" t="s">
        <v>175</v>
      </c>
      <c r="C43" s="284" t="s">
        <v>318</v>
      </c>
      <c r="D43" s="34" t="s">
        <v>355</v>
      </c>
      <c r="E43" s="288" t="s">
        <v>126</v>
      </c>
      <c r="F43" s="36">
        <v>9</v>
      </c>
      <c r="G43" s="72"/>
      <c r="H43" s="71" t="s">
        <v>120</v>
      </c>
      <c r="I43" s="73">
        <f>IF(H43=Tablas!$B$5,Tablas!$C$5,VLOOKUP(H43,Tablas!$B$5:$D$40,2,FALSE))</f>
        <v>28</v>
      </c>
      <c r="J43" s="70">
        <f>IF(I43=0,"",VLOOKUP(I43,Tablas!$C$5:$D$40,2,FALSE))</f>
        <v>2</v>
      </c>
      <c r="K43" s="37" t="str">
        <f t="shared" si="33"/>
        <v>0</v>
      </c>
      <c r="L43" s="38">
        <f t="shared" si="35"/>
        <v>0</v>
      </c>
      <c r="M43" s="38">
        <f t="shared" si="36"/>
        <v>0</v>
      </c>
      <c r="N43" s="38">
        <f t="shared" si="37"/>
        <v>0</v>
      </c>
      <c r="O43" s="38">
        <f t="shared" si="38"/>
        <v>0</v>
      </c>
      <c r="P43" s="38">
        <f t="shared" si="39"/>
        <v>0</v>
      </c>
      <c r="Q43" s="39">
        <v>1</v>
      </c>
      <c r="R43" s="40">
        <f t="shared" si="40"/>
        <v>0</v>
      </c>
      <c r="S43" s="39">
        <v>1</v>
      </c>
      <c r="T43" s="41">
        <f t="shared" si="41"/>
        <v>0</v>
      </c>
      <c r="U43" s="42">
        <f t="shared" si="42"/>
        <v>0</v>
      </c>
      <c r="V43" s="43">
        <f t="shared" si="43"/>
        <v>0</v>
      </c>
      <c r="W43" s="190">
        <f t="shared" si="11"/>
        <v>11.5</v>
      </c>
      <c r="X43" s="44">
        <f t="shared" si="44"/>
        <v>0</v>
      </c>
      <c r="Y43" s="45">
        <f t="shared" si="45"/>
        <v>0.5</v>
      </c>
      <c r="Z43" s="46" t="s">
        <v>0</v>
      </c>
      <c r="AA43" s="39">
        <v>1</v>
      </c>
      <c r="AB43" s="47">
        <f t="shared" si="46"/>
        <v>0</v>
      </c>
      <c r="AC43" s="39">
        <v>1</v>
      </c>
      <c r="AD43" s="47">
        <f t="shared" si="47"/>
        <v>0</v>
      </c>
      <c r="AE43" s="39">
        <v>1</v>
      </c>
      <c r="AF43" s="47">
        <f t="shared" si="48"/>
        <v>0</v>
      </c>
      <c r="AG43" s="184"/>
      <c r="AH43" s="191">
        <f t="shared" si="16"/>
        <v>12</v>
      </c>
      <c r="AI43" s="49">
        <f t="shared" si="49"/>
        <v>0</v>
      </c>
      <c r="AJ43" s="50">
        <f t="shared" si="50"/>
        <v>0</v>
      </c>
      <c r="AK43" s="184"/>
      <c r="AL43" s="192"/>
      <c r="AM43" s="49">
        <f t="shared" si="51"/>
        <v>0</v>
      </c>
      <c r="AN43" s="50">
        <f t="shared" si="52"/>
        <v>0</v>
      </c>
      <c r="AO43" s="62">
        <v>9</v>
      </c>
      <c r="AP43" s="49">
        <f t="shared" si="53"/>
        <v>0</v>
      </c>
      <c r="AQ43" s="50">
        <f t="shared" si="54"/>
        <v>0</v>
      </c>
      <c r="AR43" s="62">
        <v>2.25</v>
      </c>
      <c r="AS43" s="49">
        <f t="shared" si="55"/>
        <v>0</v>
      </c>
      <c r="AT43" s="50">
        <f t="shared" si="56"/>
        <v>0</v>
      </c>
      <c r="AU43" s="62"/>
      <c r="AV43" s="49">
        <f t="shared" si="57"/>
        <v>0</v>
      </c>
      <c r="AW43" s="50">
        <f t="shared" si="58"/>
        <v>0</v>
      </c>
      <c r="AX43" s="62">
        <v>9</v>
      </c>
      <c r="AY43" s="49">
        <f t="shared" si="59"/>
        <v>0</v>
      </c>
      <c r="AZ43" s="50">
        <f t="shared" si="60"/>
        <v>0</v>
      </c>
      <c r="BA43" s="62"/>
      <c r="BB43" s="49">
        <f t="shared" si="61"/>
        <v>0</v>
      </c>
      <c r="BC43" s="50">
        <f t="shared" si="62"/>
        <v>0</v>
      </c>
      <c r="BD43" s="51">
        <f t="shared" si="63"/>
        <v>0</v>
      </c>
    </row>
    <row r="44" spans="1:56">
      <c r="A44" s="32"/>
      <c r="B44" s="290" t="s">
        <v>175</v>
      </c>
      <c r="C44" s="284" t="s">
        <v>318</v>
      </c>
      <c r="D44" s="34" t="s">
        <v>356</v>
      </c>
      <c r="E44" s="288" t="s">
        <v>126</v>
      </c>
      <c r="F44" s="36">
        <v>206</v>
      </c>
      <c r="G44" s="72"/>
      <c r="H44" s="71" t="s">
        <v>120</v>
      </c>
      <c r="I44" s="73">
        <f>IF(H44=Tablas!$B$5,Tablas!$C$5,VLOOKUP(H44,Tablas!$B$5:$D$40,2,FALSE))</f>
        <v>28</v>
      </c>
      <c r="J44" s="70">
        <f>IF(I44=0,"",VLOOKUP(I44,Tablas!$C$5:$D$40,2,FALSE))</f>
        <v>2</v>
      </c>
      <c r="K44" s="37" t="str">
        <f t="shared" si="33"/>
        <v>0</v>
      </c>
      <c r="L44" s="38">
        <f t="shared" si="35"/>
        <v>0</v>
      </c>
      <c r="M44" s="38">
        <f t="shared" si="36"/>
        <v>0</v>
      </c>
      <c r="N44" s="38">
        <f t="shared" si="37"/>
        <v>0</v>
      </c>
      <c r="O44" s="38">
        <f t="shared" si="38"/>
        <v>0</v>
      </c>
      <c r="P44" s="38">
        <f t="shared" si="39"/>
        <v>0</v>
      </c>
      <c r="Q44" s="39">
        <v>1</v>
      </c>
      <c r="R44" s="40">
        <f t="shared" si="40"/>
        <v>0</v>
      </c>
      <c r="S44" s="39">
        <v>1</v>
      </c>
      <c r="T44" s="41">
        <f t="shared" si="41"/>
        <v>0</v>
      </c>
      <c r="U44" s="42">
        <f t="shared" si="42"/>
        <v>0</v>
      </c>
      <c r="V44" s="43">
        <f t="shared" si="43"/>
        <v>0</v>
      </c>
      <c r="W44" s="190">
        <f t="shared" si="11"/>
        <v>11.5</v>
      </c>
      <c r="X44" s="44">
        <f t="shared" si="44"/>
        <v>0</v>
      </c>
      <c r="Y44" s="45">
        <f t="shared" si="45"/>
        <v>0.5</v>
      </c>
      <c r="Z44" s="46" t="s">
        <v>0</v>
      </c>
      <c r="AA44" s="39">
        <v>1</v>
      </c>
      <c r="AB44" s="47">
        <f t="shared" si="46"/>
        <v>0</v>
      </c>
      <c r="AC44" s="39">
        <v>1</v>
      </c>
      <c r="AD44" s="47">
        <f t="shared" si="47"/>
        <v>0</v>
      </c>
      <c r="AE44" s="39">
        <v>1</v>
      </c>
      <c r="AF44" s="47">
        <f t="shared" si="48"/>
        <v>0</v>
      </c>
      <c r="AG44" s="184"/>
      <c r="AH44" s="191">
        <f t="shared" si="16"/>
        <v>12</v>
      </c>
      <c r="AI44" s="49">
        <f t="shared" si="49"/>
        <v>0</v>
      </c>
      <c r="AJ44" s="50">
        <f t="shared" si="50"/>
        <v>0</v>
      </c>
      <c r="AK44" s="184"/>
      <c r="AL44" s="192"/>
      <c r="AM44" s="49">
        <f t="shared" si="51"/>
        <v>0</v>
      </c>
      <c r="AN44" s="50">
        <f t="shared" si="52"/>
        <v>0</v>
      </c>
      <c r="AO44" s="62">
        <v>206</v>
      </c>
      <c r="AP44" s="49">
        <f t="shared" si="53"/>
        <v>0</v>
      </c>
      <c r="AQ44" s="50">
        <f t="shared" si="54"/>
        <v>0</v>
      </c>
      <c r="AR44" s="62"/>
      <c r="AS44" s="49">
        <f t="shared" si="55"/>
        <v>0</v>
      </c>
      <c r="AT44" s="50">
        <f t="shared" si="56"/>
        <v>0</v>
      </c>
      <c r="AU44" s="62"/>
      <c r="AV44" s="49">
        <f t="shared" si="57"/>
        <v>0</v>
      </c>
      <c r="AW44" s="50">
        <f t="shared" si="58"/>
        <v>0</v>
      </c>
      <c r="AX44" s="62">
        <v>206</v>
      </c>
      <c r="AY44" s="49">
        <f t="shared" si="59"/>
        <v>0</v>
      </c>
      <c r="AZ44" s="50">
        <f t="shared" si="60"/>
        <v>0</v>
      </c>
      <c r="BA44" s="62"/>
      <c r="BB44" s="49">
        <f t="shared" si="61"/>
        <v>0</v>
      </c>
      <c r="BC44" s="50">
        <f t="shared" si="62"/>
        <v>0</v>
      </c>
      <c r="BD44" s="51">
        <f t="shared" si="63"/>
        <v>0</v>
      </c>
    </row>
    <row r="45" spans="1:56">
      <c r="A45" s="32"/>
      <c r="B45" s="290" t="s">
        <v>175</v>
      </c>
      <c r="C45" s="284" t="s">
        <v>318</v>
      </c>
      <c r="D45" s="34" t="s">
        <v>331</v>
      </c>
      <c r="E45" s="288" t="s">
        <v>126</v>
      </c>
      <c r="F45" s="36">
        <v>10</v>
      </c>
      <c r="G45" s="72"/>
      <c r="H45" s="71" t="s">
        <v>120</v>
      </c>
      <c r="I45" s="73">
        <f>IF(H45=Tablas!$B$5,Tablas!$C$5,VLOOKUP(H45,Tablas!$B$5:$D$40,2,FALSE))</f>
        <v>28</v>
      </c>
      <c r="J45" s="70">
        <f>IF(I45=0,"",VLOOKUP(I45,Tablas!$C$5:$D$40,2,FALSE))</f>
        <v>2</v>
      </c>
      <c r="K45" s="37" t="str">
        <f t="shared" si="33"/>
        <v>0</v>
      </c>
      <c r="L45" s="38">
        <f t="shared" si="35"/>
        <v>0</v>
      </c>
      <c r="M45" s="38">
        <f t="shared" si="36"/>
        <v>0</v>
      </c>
      <c r="N45" s="38">
        <f t="shared" si="37"/>
        <v>0</v>
      </c>
      <c r="O45" s="38">
        <f t="shared" si="38"/>
        <v>0</v>
      </c>
      <c r="P45" s="38">
        <f t="shared" si="39"/>
        <v>0</v>
      </c>
      <c r="Q45" s="39">
        <v>1</v>
      </c>
      <c r="R45" s="40">
        <f t="shared" si="40"/>
        <v>0</v>
      </c>
      <c r="S45" s="39">
        <v>1</v>
      </c>
      <c r="T45" s="41">
        <f t="shared" si="41"/>
        <v>0</v>
      </c>
      <c r="U45" s="42">
        <f t="shared" si="42"/>
        <v>0</v>
      </c>
      <c r="V45" s="43">
        <f t="shared" si="43"/>
        <v>0</v>
      </c>
      <c r="W45" s="190">
        <f t="shared" si="11"/>
        <v>11.5</v>
      </c>
      <c r="X45" s="44">
        <f t="shared" si="44"/>
        <v>0</v>
      </c>
      <c r="Y45" s="45">
        <f t="shared" si="45"/>
        <v>0.5</v>
      </c>
      <c r="Z45" s="46" t="s">
        <v>0</v>
      </c>
      <c r="AA45" s="39">
        <v>1</v>
      </c>
      <c r="AB45" s="47">
        <f t="shared" si="46"/>
        <v>0</v>
      </c>
      <c r="AC45" s="39">
        <v>1</v>
      </c>
      <c r="AD45" s="47">
        <f t="shared" si="47"/>
        <v>0</v>
      </c>
      <c r="AE45" s="39">
        <v>1</v>
      </c>
      <c r="AF45" s="47">
        <f t="shared" si="48"/>
        <v>0</v>
      </c>
      <c r="AG45" s="184"/>
      <c r="AH45" s="191">
        <f t="shared" si="16"/>
        <v>12</v>
      </c>
      <c r="AI45" s="49">
        <f t="shared" si="49"/>
        <v>0</v>
      </c>
      <c r="AJ45" s="50">
        <f t="shared" si="50"/>
        <v>0</v>
      </c>
      <c r="AK45" s="184"/>
      <c r="AL45" s="192"/>
      <c r="AM45" s="49">
        <f t="shared" si="51"/>
        <v>0</v>
      </c>
      <c r="AN45" s="50">
        <f t="shared" si="52"/>
        <v>0</v>
      </c>
      <c r="AO45" s="62">
        <v>10</v>
      </c>
      <c r="AP45" s="49">
        <f t="shared" si="53"/>
        <v>0</v>
      </c>
      <c r="AQ45" s="50">
        <f t="shared" si="54"/>
        <v>0</v>
      </c>
      <c r="AR45" s="62"/>
      <c r="AS45" s="49">
        <f t="shared" si="55"/>
        <v>0</v>
      </c>
      <c r="AT45" s="50">
        <f t="shared" si="56"/>
        <v>0</v>
      </c>
      <c r="AU45" s="62"/>
      <c r="AV45" s="49">
        <f t="shared" si="57"/>
        <v>0</v>
      </c>
      <c r="AW45" s="50">
        <f t="shared" si="58"/>
        <v>0</v>
      </c>
      <c r="AX45" s="62">
        <v>10</v>
      </c>
      <c r="AY45" s="49">
        <f t="shared" si="59"/>
        <v>0</v>
      </c>
      <c r="AZ45" s="50">
        <f t="shared" si="60"/>
        <v>0</v>
      </c>
      <c r="BA45" s="62"/>
      <c r="BB45" s="49">
        <f t="shared" si="61"/>
        <v>0</v>
      </c>
      <c r="BC45" s="50">
        <f t="shared" si="62"/>
        <v>0</v>
      </c>
      <c r="BD45" s="51">
        <f t="shared" si="63"/>
        <v>0</v>
      </c>
    </row>
    <row r="46" spans="1:56">
      <c r="A46" s="32"/>
      <c r="B46" s="290" t="s">
        <v>175</v>
      </c>
      <c r="C46" s="284" t="s">
        <v>318</v>
      </c>
      <c r="D46" s="34" t="s">
        <v>332</v>
      </c>
      <c r="E46" s="288" t="s">
        <v>126</v>
      </c>
      <c r="F46" s="36">
        <v>10</v>
      </c>
      <c r="G46" s="72"/>
      <c r="H46" s="71" t="s">
        <v>120</v>
      </c>
      <c r="I46" s="73">
        <f>IF(H46=Tablas!$B$5,Tablas!$C$5,VLOOKUP(H46,Tablas!$B$5:$D$40,2,FALSE))</f>
        <v>28</v>
      </c>
      <c r="J46" s="70">
        <f>IF(I46=0,"",VLOOKUP(I46,Tablas!$C$5:$D$40,2,FALSE))</f>
        <v>2</v>
      </c>
      <c r="K46" s="37" t="str">
        <f t="shared" si="33"/>
        <v>0</v>
      </c>
      <c r="L46" s="38">
        <f t="shared" si="35"/>
        <v>0</v>
      </c>
      <c r="M46" s="38">
        <f t="shared" si="36"/>
        <v>0</v>
      </c>
      <c r="N46" s="38">
        <f t="shared" si="37"/>
        <v>0</v>
      </c>
      <c r="O46" s="38">
        <f t="shared" si="38"/>
        <v>0</v>
      </c>
      <c r="P46" s="38">
        <f t="shared" si="39"/>
        <v>0</v>
      </c>
      <c r="Q46" s="39">
        <v>1</v>
      </c>
      <c r="R46" s="40">
        <f t="shared" si="40"/>
        <v>0</v>
      </c>
      <c r="S46" s="39">
        <v>1</v>
      </c>
      <c r="T46" s="41">
        <f t="shared" si="41"/>
        <v>0</v>
      </c>
      <c r="U46" s="42">
        <f t="shared" si="42"/>
        <v>0</v>
      </c>
      <c r="V46" s="43">
        <f t="shared" si="43"/>
        <v>0</v>
      </c>
      <c r="W46" s="190">
        <f t="shared" si="11"/>
        <v>11.5</v>
      </c>
      <c r="X46" s="44">
        <f t="shared" si="44"/>
        <v>0</v>
      </c>
      <c r="Y46" s="45">
        <f t="shared" si="45"/>
        <v>0.5</v>
      </c>
      <c r="Z46" s="46" t="s">
        <v>0</v>
      </c>
      <c r="AA46" s="39">
        <v>1</v>
      </c>
      <c r="AB46" s="47">
        <f t="shared" si="46"/>
        <v>0</v>
      </c>
      <c r="AC46" s="39">
        <v>1</v>
      </c>
      <c r="AD46" s="47">
        <f t="shared" si="47"/>
        <v>0</v>
      </c>
      <c r="AE46" s="39">
        <v>1</v>
      </c>
      <c r="AF46" s="47">
        <f t="shared" si="48"/>
        <v>0</v>
      </c>
      <c r="AG46" s="184"/>
      <c r="AH46" s="191">
        <f t="shared" si="16"/>
        <v>12</v>
      </c>
      <c r="AI46" s="49">
        <f t="shared" si="49"/>
        <v>0</v>
      </c>
      <c r="AJ46" s="50">
        <f t="shared" si="50"/>
        <v>0</v>
      </c>
      <c r="AK46" s="184"/>
      <c r="AL46" s="192"/>
      <c r="AM46" s="49">
        <f t="shared" si="51"/>
        <v>0</v>
      </c>
      <c r="AN46" s="50">
        <f t="shared" si="52"/>
        <v>0</v>
      </c>
      <c r="AO46" s="62">
        <v>10</v>
      </c>
      <c r="AP46" s="49">
        <f t="shared" si="53"/>
        <v>0</v>
      </c>
      <c r="AQ46" s="50">
        <f t="shared" si="54"/>
        <v>0</v>
      </c>
      <c r="AR46" s="62"/>
      <c r="AS46" s="49">
        <f t="shared" si="55"/>
        <v>0</v>
      </c>
      <c r="AT46" s="50">
        <f t="shared" si="56"/>
        <v>0</v>
      </c>
      <c r="AU46" s="62"/>
      <c r="AV46" s="49">
        <f t="shared" si="57"/>
        <v>0</v>
      </c>
      <c r="AW46" s="50">
        <f t="shared" si="58"/>
        <v>0</v>
      </c>
      <c r="AX46" s="62">
        <v>10</v>
      </c>
      <c r="AY46" s="49">
        <f t="shared" si="59"/>
        <v>0</v>
      </c>
      <c r="AZ46" s="50">
        <f t="shared" si="60"/>
        <v>0</v>
      </c>
      <c r="BA46" s="62"/>
      <c r="BB46" s="49">
        <f t="shared" si="61"/>
        <v>0</v>
      </c>
      <c r="BC46" s="50">
        <f t="shared" si="62"/>
        <v>0</v>
      </c>
      <c r="BD46" s="51">
        <f t="shared" si="63"/>
        <v>0</v>
      </c>
    </row>
    <row r="47" spans="1:56">
      <c r="A47" s="32"/>
      <c r="B47" s="290" t="s">
        <v>175</v>
      </c>
      <c r="C47" s="284" t="s">
        <v>319</v>
      </c>
      <c r="D47" s="34" t="s">
        <v>357</v>
      </c>
      <c r="E47" s="288" t="s">
        <v>154</v>
      </c>
      <c r="F47" s="36">
        <v>30</v>
      </c>
      <c r="G47" s="72"/>
      <c r="H47" s="71" t="s">
        <v>91</v>
      </c>
      <c r="I47" s="73">
        <f>IF(H47=Tablas!$B$5,Tablas!$C$5,VLOOKUP(H47,Tablas!$B$5:$D$40,2,FALSE))</f>
        <v>26</v>
      </c>
      <c r="J47" s="70">
        <f>IF(I47=0,"",VLOOKUP(I47,Tablas!$C$5:$D$40,2,FALSE))</f>
        <v>4.3452380952380958</v>
      </c>
      <c r="K47" s="37" t="str">
        <f t="shared" si="33"/>
        <v>0</v>
      </c>
      <c r="L47" s="38">
        <f t="shared" si="35"/>
        <v>0</v>
      </c>
      <c r="M47" s="38">
        <f t="shared" si="36"/>
        <v>0</v>
      </c>
      <c r="N47" s="38">
        <f t="shared" si="37"/>
        <v>0</v>
      </c>
      <c r="O47" s="38">
        <f t="shared" si="38"/>
        <v>0</v>
      </c>
      <c r="P47" s="38">
        <f t="shared" si="39"/>
        <v>0</v>
      </c>
      <c r="Q47" s="39">
        <v>1</v>
      </c>
      <c r="R47" s="40">
        <f t="shared" si="40"/>
        <v>0</v>
      </c>
      <c r="S47" s="39">
        <v>1</v>
      </c>
      <c r="T47" s="41">
        <f t="shared" si="41"/>
        <v>0</v>
      </c>
      <c r="U47" s="42">
        <f t="shared" si="42"/>
        <v>0</v>
      </c>
      <c r="V47" s="43">
        <f t="shared" si="43"/>
        <v>0</v>
      </c>
      <c r="W47" s="190">
        <f t="shared" si="11"/>
        <v>11.5</v>
      </c>
      <c r="X47" s="44">
        <f t="shared" si="44"/>
        <v>0</v>
      </c>
      <c r="Y47" s="45">
        <f t="shared" si="45"/>
        <v>1</v>
      </c>
      <c r="Z47" s="46" t="s">
        <v>0</v>
      </c>
      <c r="AA47" s="39">
        <v>1</v>
      </c>
      <c r="AB47" s="47">
        <f t="shared" si="46"/>
        <v>0</v>
      </c>
      <c r="AC47" s="39">
        <v>1</v>
      </c>
      <c r="AD47" s="47">
        <f t="shared" si="47"/>
        <v>0</v>
      </c>
      <c r="AE47" s="39">
        <v>1</v>
      </c>
      <c r="AF47" s="47">
        <f t="shared" si="48"/>
        <v>0</v>
      </c>
      <c r="AG47" s="184"/>
      <c r="AH47" s="191">
        <f t="shared" si="16"/>
        <v>12</v>
      </c>
      <c r="AI47" s="49">
        <f t="shared" si="49"/>
        <v>0</v>
      </c>
      <c r="AJ47" s="50">
        <f t="shared" si="50"/>
        <v>0</v>
      </c>
      <c r="AK47" s="184"/>
      <c r="AL47" s="192"/>
      <c r="AM47" s="49">
        <f t="shared" si="51"/>
        <v>0</v>
      </c>
      <c r="AN47" s="50">
        <f t="shared" si="52"/>
        <v>0</v>
      </c>
      <c r="AO47" s="62">
        <v>30</v>
      </c>
      <c r="AP47" s="49">
        <f t="shared" si="53"/>
        <v>0</v>
      </c>
      <c r="AQ47" s="50">
        <f t="shared" si="54"/>
        <v>0</v>
      </c>
      <c r="AR47" s="62"/>
      <c r="AS47" s="49">
        <f t="shared" si="55"/>
        <v>0</v>
      </c>
      <c r="AT47" s="50">
        <f t="shared" si="56"/>
        <v>0</v>
      </c>
      <c r="AU47" s="62"/>
      <c r="AV47" s="49">
        <f t="shared" si="57"/>
        <v>0</v>
      </c>
      <c r="AW47" s="50">
        <f t="shared" si="58"/>
        <v>0</v>
      </c>
      <c r="AX47" s="62">
        <v>30</v>
      </c>
      <c r="AY47" s="49">
        <f t="shared" si="59"/>
        <v>0</v>
      </c>
      <c r="AZ47" s="50">
        <f t="shared" si="60"/>
        <v>0</v>
      </c>
      <c r="BA47" s="62"/>
      <c r="BB47" s="49">
        <f t="shared" si="61"/>
        <v>0</v>
      </c>
      <c r="BC47" s="50">
        <f t="shared" si="62"/>
        <v>0</v>
      </c>
      <c r="BD47" s="51">
        <f t="shared" si="63"/>
        <v>0</v>
      </c>
    </row>
    <row r="48" spans="1:56">
      <c r="A48" s="32"/>
      <c r="B48" s="290" t="s">
        <v>175</v>
      </c>
      <c r="C48" s="284" t="s">
        <v>319</v>
      </c>
      <c r="D48" s="34" t="s">
        <v>358</v>
      </c>
      <c r="E48" s="288" t="s">
        <v>154</v>
      </c>
      <c r="F48" s="36">
        <v>30</v>
      </c>
      <c r="G48" s="72"/>
      <c r="H48" s="71" t="s">
        <v>91</v>
      </c>
      <c r="I48" s="73">
        <f>IF(H48=Tablas!$B$5,Tablas!$C$5,VLOOKUP(H48,Tablas!$B$5:$D$40,2,FALSE))</f>
        <v>26</v>
      </c>
      <c r="J48" s="70">
        <f>IF(I48=0,"",VLOOKUP(I48,Tablas!$C$5:$D$40,2,FALSE))</f>
        <v>4.3452380952380958</v>
      </c>
      <c r="K48" s="37" t="str">
        <f t="shared" si="33"/>
        <v>0</v>
      </c>
      <c r="L48" s="38">
        <f t="shared" si="35"/>
        <v>0</v>
      </c>
      <c r="M48" s="38">
        <f t="shared" si="36"/>
        <v>0</v>
      </c>
      <c r="N48" s="38">
        <f t="shared" si="37"/>
        <v>0</v>
      </c>
      <c r="O48" s="38">
        <f t="shared" si="38"/>
        <v>0</v>
      </c>
      <c r="P48" s="38">
        <f t="shared" si="39"/>
        <v>0</v>
      </c>
      <c r="Q48" s="39">
        <v>1</v>
      </c>
      <c r="R48" s="40">
        <f t="shared" si="40"/>
        <v>0</v>
      </c>
      <c r="S48" s="39">
        <v>1</v>
      </c>
      <c r="T48" s="41">
        <f t="shared" si="41"/>
        <v>0</v>
      </c>
      <c r="U48" s="42">
        <f t="shared" si="42"/>
        <v>0</v>
      </c>
      <c r="V48" s="43">
        <f t="shared" si="43"/>
        <v>0</v>
      </c>
      <c r="W48" s="190">
        <f t="shared" si="11"/>
        <v>11.5</v>
      </c>
      <c r="X48" s="44">
        <f t="shared" si="44"/>
        <v>0</v>
      </c>
      <c r="Y48" s="45">
        <f t="shared" si="45"/>
        <v>1</v>
      </c>
      <c r="Z48" s="46" t="s">
        <v>0</v>
      </c>
      <c r="AA48" s="39">
        <v>1</v>
      </c>
      <c r="AB48" s="47">
        <f t="shared" si="46"/>
        <v>0</v>
      </c>
      <c r="AC48" s="39">
        <v>1</v>
      </c>
      <c r="AD48" s="47">
        <f t="shared" si="47"/>
        <v>0</v>
      </c>
      <c r="AE48" s="39">
        <v>1</v>
      </c>
      <c r="AF48" s="47">
        <f t="shared" si="48"/>
        <v>0</v>
      </c>
      <c r="AG48" s="184"/>
      <c r="AH48" s="191">
        <f t="shared" si="16"/>
        <v>12</v>
      </c>
      <c r="AI48" s="49">
        <f t="shared" si="49"/>
        <v>0</v>
      </c>
      <c r="AJ48" s="50">
        <f t="shared" si="50"/>
        <v>0</v>
      </c>
      <c r="AK48" s="184"/>
      <c r="AL48" s="192"/>
      <c r="AM48" s="49">
        <f t="shared" si="51"/>
        <v>0</v>
      </c>
      <c r="AN48" s="50">
        <f t="shared" si="52"/>
        <v>0</v>
      </c>
      <c r="AO48" s="62">
        <v>30</v>
      </c>
      <c r="AP48" s="49">
        <f t="shared" si="53"/>
        <v>0</v>
      </c>
      <c r="AQ48" s="50">
        <f t="shared" si="54"/>
        <v>0</v>
      </c>
      <c r="AR48" s="62"/>
      <c r="AS48" s="49">
        <f t="shared" si="55"/>
        <v>0</v>
      </c>
      <c r="AT48" s="50">
        <f t="shared" si="56"/>
        <v>0</v>
      </c>
      <c r="AU48" s="62"/>
      <c r="AV48" s="49">
        <f t="shared" si="57"/>
        <v>0</v>
      </c>
      <c r="AW48" s="50">
        <f t="shared" si="58"/>
        <v>0</v>
      </c>
      <c r="AX48" s="62">
        <v>30</v>
      </c>
      <c r="AY48" s="49">
        <f t="shared" si="59"/>
        <v>0</v>
      </c>
      <c r="AZ48" s="50">
        <f t="shared" si="60"/>
        <v>0</v>
      </c>
      <c r="BA48" s="62"/>
      <c r="BB48" s="49">
        <f t="shared" si="61"/>
        <v>0</v>
      </c>
      <c r="BC48" s="50">
        <f t="shared" si="62"/>
        <v>0</v>
      </c>
      <c r="BD48" s="51">
        <f t="shared" si="63"/>
        <v>0</v>
      </c>
    </row>
    <row r="49" spans="1:56">
      <c r="A49" s="32"/>
      <c r="B49" s="290" t="s">
        <v>175</v>
      </c>
      <c r="C49" s="284" t="s">
        <v>319</v>
      </c>
      <c r="D49" s="34" t="s">
        <v>359</v>
      </c>
      <c r="E49" s="288" t="s">
        <v>154</v>
      </c>
      <c r="F49" s="36">
        <v>10</v>
      </c>
      <c r="G49" s="72"/>
      <c r="H49" s="71" t="s">
        <v>91</v>
      </c>
      <c r="I49" s="73">
        <f>IF(H49=Tablas!$B$5,Tablas!$C$5,VLOOKUP(H49,Tablas!$B$5:$D$40,2,FALSE))</f>
        <v>26</v>
      </c>
      <c r="J49" s="70">
        <f>IF(I49=0,"",VLOOKUP(I49,Tablas!$C$5:$D$40,2,FALSE))</f>
        <v>4.3452380952380958</v>
      </c>
      <c r="K49" s="37" t="str">
        <f t="shared" si="33"/>
        <v>0</v>
      </c>
      <c r="L49" s="38">
        <f t="shared" si="35"/>
        <v>0</v>
      </c>
      <c r="M49" s="38">
        <f t="shared" si="36"/>
        <v>0</v>
      </c>
      <c r="N49" s="38">
        <f t="shared" si="37"/>
        <v>0</v>
      </c>
      <c r="O49" s="38">
        <f t="shared" si="38"/>
        <v>0</v>
      </c>
      <c r="P49" s="38">
        <f t="shared" si="39"/>
        <v>0</v>
      </c>
      <c r="Q49" s="39">
        <v>1</v>
      </c>
      <c r="R49" s="40">
        <f t="shared" si="40"/>
        <v>0</v>
      </c>
      <c r="S49" s="39">
        <v>1</v>
      </c>
      <c r="T49" s="41">
        <f t="shared" si="41"/>
        <v>0</v>
      </c>
      <c r="U49" s="42">
        <f t="shared" si="42"/>
        <v>0</v>
      </c>
      <c r="V49" s="43">
        <f t="shared" si="43"/>
        <v>0</v>
      </c>
      <c r="W49" s="190">
        <f t="shared" si="11"/>
        <v>11.5</v>
      </c>
      <c r="X49" s="44">
        <f t="shared" si="44"/>
        <v>0</v>
      </c>
      <c r="Y49" s="45">
        <f t="shared" si="45"/>
        <v>1</v>
      </c>
      <c r="Z49" s="46" t="s">
        <v>0</v>
      </c>
      <c r="AA49" s="39">
        <v>1</v>
      </c>
      <c r="AB49" s="47">
        <f t="shared" si="46"/>
        <v>0</v>
      </c>
      <c r="AC49" s="39">
        <v>1</v>
      </c>
      <c r="AD49" s="47">
        <f t="shared" si="47"/>
        <v>0</v>
      </c>
      <c r="AE49" s="39">
        <v>1</v>
      </c>
      <c r="AF49" s="47">
        <f t="shared" si="48"/>
        <v>0</v>
      </c>
      <c r="AG49" s="184"/>
      <c r="AH49" s="191">
        <f t="shared" si="16"/>
        <v>12</v>
      </c>
      <c r="AI49" s="49">
        <f t="shared" si="49"/>
        <v>0</v>
      </c>
      <c r="AJ49" s="50">
        <f t="shared" si="50"/>
        <v>0</v>
      </c>
      <c r="AK49" s="184"/>
      <c r="AL49" s="192"/>
      <c r="AM49" s="49">
        <f t="shared" si="51"/>
        <v>0</v>
      </c>
      <c r="AN49" s="50">
        <f t="shared" si="52"/>
        <v>0</v>
      </c>
      <c r="AO49" s="62">
        <v>10</v>
      </c>
      <c r="AP49" s="49">
        <f t="shared" si="53"/>
        <v>0</v>
      </c>
      <c r="AQ49" s="50">
        <f t="shared" si="54"/>
        <v>0</v>
      </c>
      <c r="AR49" s="62"/>
      <c r="AS49" s="49">
        <f t="shared" si="55"/>
        <v>0</v>
      </c>
      <c r="AT49" s="50">
        <f t="shared" si="56"/>
        <v>0</v>
      </c>
      <c r="AU49" s="62"/>
      <c r="AV49" s="49">
        <f t="shared" si="57"/>
        <v>0</v>
      </c>
      <c r="AW49" s="50">
        <f t="shared" si="58"/>
        <v>0</v>
      </c>
      <c r="AX49" s="62">
        <v>10</v>
      </c>
      <c r="AY49" s="49">
        <f t="shared" si="59"/>
        <v>0</v>
      </c>
      <c r="AZ49" s="50">
        <f t="shared" si="60"/>
        <v>0</v>
      </c>
      <c r="BA49" s="62"/>
      <c r="BB49" s="49">
        <f t="shared" si="61"/>
        <v>0</v>
      </c>
      <c r="BC49" s="50">
        <f t="shared" si="62"/>
        <v>0</v>
      </c>
      <c r="BD49" s="51">
        <f t="shared" si="63"/>
        <v>0</v>
      </c>
    </row>
    <row r="50" spans="1:56">
      <c r="A50" s="32"/>
      <c r="B50" s="290" t="s">
        <v>175</v>
      </c>
      <c r="C50" s="284" t="s">
        <v>319</v>
      </c>
      <c r="D50" s="34" t="s">
        <v>360</v>
      </c>
      <c r="E50" s="288" t="s">
        <v>126</v>
      </c>
      <c r="F50" s="36">
        <v>30</v>
      </c>
      <c r="G50" s="72"/>
      <c r="H50" s="71" t="s">
        <v>101</v>
      </c>
      <c r="I50" s="73">
        <f>IF(H50=Tablas!$B$5,Tablas!$C$5,VLOOKUP(H50,Tablas!$B$5:$D$40,2,FALSE))</f>
        <v>7</v>
      </c>
      <c r="J50" s="70">
        <f>IF(I50=0,"",VLOOKUP(I50,Tablas!$C$5:$D$40,2,FALSE))</f>
        <v>30.416666666666668</v>
      </c>
      <c r="K50" s="37" t="str">
        <f t="shared" si="33"/>
        <v>0</v>
      </c>
      <c r="L50" s="38">
        <f t="shared" si="35"/>
        <v>0</v>
      </c>
      <c r="M50" s="38">
        <f t="shared" si="36"/>
        <v>0</v>
      </c>
      <c r="N50" s="38">
        <f t="shared" si="37"/>
        <v>0</v>
      </c>
      <c r="O50" s="38">
        <f t="shared" si="38"/>
        <v>0</v>
      </c>
      <c r="P50" s="38">
        <f t="shared" si="39"/>
        <v>0</v>
      </c>
      <c r="Q50" s="39">
        <v>1</v>
      </c>
      <c r="R50" s="40">
        <f t="shared" si="40"/>
        <v>0</v>
      </c>
      <c r="S50" s="39">
        <v>1</v>
      </c>
      <c r="T50" s="41">
        <f t="shared" si="41"/>
        <v>0</v>
      </c>
      <c r="U50" s="42">
        <f t="shared" si="42"/>
        <v>0</v>
      </c>
      <c r="V50" s="43">
        <f t="shared" si="43"/>
        <v>0</v>
      </c>
      <c r="W50" s="190">
        <f t="shared" si="11"/>
        <v>11.5</v>
      </c>
      <c r="X50" s="44">
        <f t="shared" si="44"/>
        <v>0</v>
      </c>
      <c r="Y50" s="45">
        <f t="shared" si="45"/>
        <v>7</v>
      </c>
      <c r="Z50" s="46" t="s">
        <v>0</v>
      </c>
      <c r="AA50" s="39">
        <v>1</v>
      </c>
      <c r="AB50" s="47">
        <f t="shared" si="46"/>
        <v>0</v>
      </c>
      <c r="AC50" s="39">
        <v>1</v>
      </c>
      <c r="AD50" s="47">
        <f t="shared" si="47"/>
        <v>0</v>
      </c>
      <c r="AE50" s="39">
        <v>1</v>
      </c>
      <c r="AF50" s="47">
        <f t="shared" si="48"/>
        <v>0</v>
      </c>
      <c r="AG50" s="184"/>
      <c r="AH50" s="191">
        <f t="shared" si="16"/>
        <v>12</v>
      </c>
      <c r="AI50" s="49">
        <f t="shared" si="49"/>
        <v>0</v>
      </c>
      <c r="AJ50" s="50">
        <f t="shared" si="50"/>
        <v>0</v>
      </c>
      <c r="AK50" s="184"/>
      <c r="AL50" s="192"/>
      <c r="AM50" s="49">
        <f t="shared" si="51"/>
        <v>0</v>
      </c>
      <c r="AN50" s="50">
        <f t="shared" si="52"/>
        <v>0</v>
      </c>
      <c r="AO50" s="62">
        <v>30</v>
      </c>
      <c r="AP50" s="49">
        <f t="shared" si="53"/>
        <v>0</v>
      </c>
      <c r="AQ50" s="50">
        <f t="shared" si="54"/>
        <v>0</v>
      </c>
      <c r="AR50" s="62"/>
      <c r="AS50" s="49">
        <f t="shared" si="55"/>
        <v>0</v>
      </c>
      <c r="AT50" s="50">
        <f t="shared" si="56"/>
        <v>0</v>
      </c>
      <c r="AU50" s="62"/>
      <c r="AV50" s="49">
        <f t="shared" si="57"/>
        <v>0</v>
      </c>
      <c r="AW50" s="50">
        <f t="shared" si="58"/>
        <v>0</v>
      </c>
      <c r="AX50" s="62">
        <v>30</v>
      </c>
      <c r="AY50" s="49">
        <f t="shared" si="59"/>
        <v>0</v>
      </c>
      <c r="AZ50" s="50">
        <f t="shared" si="60"/>
        <v>0</v>
      </c>
      <c r="BA50" s="62"/>
      <c r="BB50" s="49">
        <f t="shared" si="61"/>
        <v>0</v>
      </c>
      <c r="BC50" s="50">
        <f t="shared" si="62"/>
        <v>0</v>
      </c>
      <c r="BD50" s="51">
        <f t="shared" si="63"/>
        <v>0</v>
      </c>
    </row>
    <row r="51" spans="1:56">
      <c r="A51" s="32"/>
      <c r="B51" s="290" t="s">
        <v>175</v>
      </c>
      <c r="C51" s="284" t="s">
        <v>319</v>
      </c>
      <c r="D51" s="34" t="s">
        <v>361</v>
      </c>
      <c r="E51" s="288" t="s">
        <v>126</v>
      </c>
      <c r="F51" s="36">
        <v>25</v>
      </c>
      <c r="G51" s="72"/>
      <c r="H51" s="71" t="s">
        <v>101</v>
      </c>
      <c r="I51" s="73">
        <f>IF(H51=Tablas!$B$5,Tablas!$C$5,VLOOKUP(H51,Tablas!$B$5:$D$40,2,FALSE))</f>
        <v>7</v>
      </c>
      <c r="J51" s="70">
        <f>IF(I51=0,"",VLOOKUP(I51,Tablas!$C$5:$D$40,2,FALSE))</f>
        <v>30.416666666666668</v>
      </c>
      <c r="K51" s="37" t="str">
        <f t="shared" si="33"/>
        <v>0</v>
      </c>
      <c r="L51" s="38">
        <f t="shared" si="35"/>
        <v>0</v>
      </c>
      <c r="M51" s="38">
        <f t="shared" si="36"/>
        <v>0</v>
      </c>
      <c r="N51" s="38">
        <f t="shared" si="37"/>
        <v>0</v>
      </c>
      <c r="O51" s="38">
        <f t="shared" si="38"/>
        <v>0</v>
      </c>
      <c r="P51" s="38">
        <f t="shared" si="39"/>
        <v>0</v>
      </c>
      <c r="Q51" s="39">
        <v>1</v>
      </c>
      <c r="R51" s="40">
        <f t="shared" si="40"/>
        <v>0</v>
      </c>
      <c r="S51" s="39">
        <v>1</v>
      </c>
      <c r="T51" s="41">
        <f t="shared" si="41"/>
        <v>0</v>
      </c>
      <c r="U51" s="42">
        <f t="shared" si="42"/>
        <v>0</v>
      </c>
      <c r="V51" s="43">
        <f t="shared" si="43"/>
        <v>0</v>
      </c>
      <c r="W51" s="190">
        <f t="shared" si="11"/>
        <v>11.5</v>
      </c>
      <c r="X51" s="44">
        <f t="shared" si="44"/>
        <v>0</v>
      </c>
      <c r="Y51" s="45">
        <f t="shared" si="45"/>
        <v>7</v>
      </c>
      <c r="Z51" s="46" t="s">
        <v>0</v>
      </c>
      <c r="AA51" s="39">
        <v>1</v>
      </c>
      <c r="AB51" s="47">
        <f t="shared" si="46"/>
        <v>0</v>
      </c>
      <c r="AC51" s="39">
        <v>1</v>
      </c>
      <c r="AD51" s="47">
        <f t="shared" si="47"/>
        <v>0</v>
      </c>
      <c r="AE51" s="39">
        <v>1</v>
      </c>
      <c r="AF51" s="47">
        <f t="shared" si="48"/>
        <v>0</v>
      </c>
      <c r="AG51" s="62"/>
      <c r="AH51" s="191">
        <f t="shared" si="16"/>
        <v>12</v>
      </c>
      <c r="AI51" s="49">
        <f t="shared" ref="AI51:AI72" si="64">IF(AJ$4=0,0,(AG51/AJ$4))</f>
        <v>0</v>
      </c>
      <c r="AJ51" s="50">
        <f t="shared" ref="AJ51:AJ72" si="65">IF(AJ$4=0,0,(AI51*AI$4/12))</f>
        <v>0</v>
      </c>
      <c r="AK51" s="62"/>
      <c r="AL51" s="62"/>
      <c r="AM51" s="49">
        <f t="shared" ref="AM51:AM72" si="66">IF(AN$4=0,0,(AK51/AN$4))</f>
        <v>0</v>
      </c>
      <c r="AN51" s="50">
        <f t="shared" ref="AN51:AN72" si="67">IF(AN$4=0,0,(AM51*AM$4/12))</f>
        <v>0</v>
      </c>
      <c r="AO51" s="62">
        <v>25</v>
      </c>
      <c r="AP51" s="49">
        <f t="shared" ref="AP51:AP72" si="68">IF(AQ$4=0,0,(AO51/AQ$4))</f>
        <v>0</v>
      </c>
      <c r="AQ51" s="50">
        <f t="shared" ref="AQ51:AQ72" si="69">IF(AQ$4=0,0,(AP51*AP$4/12))</f>
        <v>0</v>
      </c>
      <c r="AR51" s="62"/>
      <c r="AS51" s="49">
        <f t="shared" ref="AS51:AS72" si="70">IF(AT$4=0,0,(AR51/AT$4))</f>
        <v>0</v>
      </c>
      <c r="AT51" s="50">
        <f t="shared" ref="AT51:AT72" si="71">IF(AT$4=0,0,(AS51*AS$4/12))</f>
        <v>0</v>
      </c>
      <c r="AU51" s="62"/>
      <c r="AV51" s="49">
        <f t="shared" ref="AV51:AV72" si="72">IF(AW$4=0,0,(AU51/AW$4))</f>
        <v>0</v>
      </c>
      <c r="AW51" s="50">
        <f t="shared" ref="AW51:AW72" si="73">IF(AW$4=0,0,(AV51*AV$4/12))</f>
        <v>0</v>
      </c>
      <c r="AX51" s="62">
        <v>25</v>
      </c>
      <c r="AY51" s="49">
        <f t="shared" ref="AY51:AY72" si="74">IF(AZ$4=0,0,(AX51/AZ$4))</f>
        <v>0</v>
      </c>
      <c r="AZ51" s="50">
        <f t="shared" ref="AZ51:AZ72" si="75">IF(AZ$4=0,0,(AY51*AY$4/12))</f>
        <v>0</v>
      </c>
      <c r="BA51" s="62"/>
      <c r="BB51" s="49">
        <f t="shared" si="61"/>
        <v>0</v>
      </c>
      <c r="BC51" s="50">
        <f t="shared" si="62"/>
        <v>0</v>
      </c>
      <c r="BD51" s="51">
        <f t="shared" si="63"/>
        <v>0</v>
      </c>
    </row>
    <row r="52" spans="1:56">
      <c r="A52" s="32"/>
      <c r="B52" s="290" t="s">
        <v>175</v>
      </c>
      <c r="C52" s="284" t="s">
        <v>319</v>
      </c>
      <c r="D52" s="34" t="s">
        <v>333</v>
      </c>
      <c r="E52" s="288" t="s">
        <v>126</v>
      </c>
      <c r="F52" s="36">
        <v>10</v>
      </c>
      <c r="G52" s="72"/>
      <c r="H52" s="71" t="s">
        <v>107</v>
      </c>
      <c r="I52" s="73">
        <f>IF(H52=Tablas!$B$5,Tablas!$C$5,VLOOKUP(H52,Tablas!$B$5:$D$40,2,FALSE))</f>
        <v>13</v>
      </c>
      <c r="J52" s="70">
        <f>IF(I52=0,"",VLOOKUP(I52,Tablas!$C$5:$D$40,2,FALSE))</f>
        <v>26.071666666666669</v>
      </c>
      <c r="K52" s="37" t="str">
        <f t="shared" si="33"/>
        <v>0</v>
      </c>
      <c r="L52" s="38">
        <f t="shared" si="35"/>
        <v>0</v>
      </c>
      <c r="M52" s="38">
        <f t="shared" si="36"/>
        <v>0</v>
      </c>
      <c r="N52" s="38">
        <f t="shared" si="37"/>
        <v>0</v>
      </c>
      <c r="O52" s="38">
        <f t="shared" si="38"/>
        <v>0</v>
      </c>
      <c r="P52" s="38">
        <f t="shared" si="39"/>
        <v>0</v>
      </c>
      <c r="Q52" s="39">
        <v>1</v>
      </c>
      <c r="R52" s="40">
        <f t="shared" si="40"/>
        <v>0</v>
      </c>
      <c r="S52" s="39">
        <v>1</v>
      </c>
      <c r="T52" s="41">
        <f t="shared" si="41"/>
        <v>0</v>
      </c>
      <c r="U52" s="42">
        <f t="shared" si="42"/>
        <v>0</v>
      </c>
      <c r="V52" s="43">
        <f t="shared" si="43"/>
        <v>0</v>
      </c>
      <c r="W52" s="190">
        <f t="shared" si="11"/>
        <v>11.5</v>
      </c>
      <c r="X52" s="44">
        <f t="shared" si="44"/>
        <v>0</v>
      </c>
      <c r="Y52" s="45">
        <f t="shared" si="45"/>
        <v>6</v>
      </c>
      <c r="Z52" s="46" t="s">
        <v>0</v>
      </c>
      <c r="AA52" s="39">
        <v>1</v>
      </c>
      <c r="AB52" s="47">
        <f t="shared" si="46"/>
        <v>0</v>
      </c>
      <c r="AC52" s="39">
        <v>1</v>
      </c>
      <c r="AD52" s="47">
        <f t="shared" si="47"/>
        <v>0</v>
      </c>
      <c r="AE52" s="39">
        <v>1</v>
      </c>
      <c r="AF52" s="47">
        <f t="shared" si="48"/>
        <v>0</v>
      </c>
      <c r="AG52" s="62"/>
      <c r="AH52" s="191">
        <f t="shared" si="16"/>
        <v>12</v>
      </c>
      <c r="AI52" s="49">
        <f t="shared" si="64"/>
        <v>0</v>
      </c>
      <c r="AJ52" s="50">
        <f t="shared" si="65"/>
        <v>0</v>
      </c>
      <c r="AK52" s="62"/>
      <c r="AL52" s="62"/>
      <c r="AM52" s="49">
        <f t="shared" si="66"/>
        <v>0</v>
      </c>
      <c r="AN52" s="50">
        <f t="shared" si="67"/>
        <v>0</v>
      </c>
      <c r="AO52" s="62">
        <v>10</v>
      </c>
      <c r="AP52" s="49">
        <f t="shared" si="68"/>
        <v>0</v>
      </c>
      <c r="AQ52" s="50">
        <f t="shared" si="69"/>
        <v>0</v>
      </c>
      <c r="AR52" s="62"/>
      <c r="AS52" s="49">
        <f t="shared" si="70"/>
        <v>0</v>
      </c>
      <c r="AT52" s="50">
        <f t="shared" si="71"/>
        <v>0</v>
      </c>
      <c r="AU52" s="62"/>
      <c r="AV52" s="49">
        <f t="shared" si="72"/>
        <v>0</v>
      </c>
      <c r="AW52" s="50">
        <f t="shared" si="73"/>
        <v>0</v>
      </c>
      <c r="AX52" s="62">
        <v>10</v>
      </c>
      <c r="AY52" s="49">
        <f t="shared" si="74"/>
        <v>0</v>
      </c>
      <c r="AZ52" s="50">
        <f t="shared" si="75"/>
        <v>0</v>
      </c>
      <c r="BA52" s="62"/>
      <c r="BB52" s="49">
        <f t="shared" si="61"/>
        <v>0</v>
      </c>
      <c r="BC52" s="50">
        <f t="shared" si="62"/>
        <v>0</v>
      </c>
      <c r="BD52" s="51">
        <f t="shared" si="63"/>
        <v>0</v>
      </c>
    </row>
    <row r="53" spans="1:56">
      <c r="A53" s="32"/>
      <c r="B53" s="290" t="s">
        <v>175</v>
      </c>
      <c r="C53" s="284" t="s">
        <v>319</v>
      </c>
      <c r="D53" s="34" t="s">
        <v>362</v>
      </c>
      <c r="E53" s="288" t="s">
        <v>126</v>
      </c>
      <c r="F53" s="36">
        <v>10</v>
      </c>
      <c r="G53" s="72"/>
      <c r="H53" s="71" t="s">
        <v>91</v>
      </c>
      <c r="I53" s="73">
        <f>IF(H53=Tablas!$B$5,Tablas!$C$5,VLOOKUP(H53,Tablas!$B$5:$D$40,2,FALSE))</f>
        <v>26</v>
      </c>
      <c r="J53" s="70">
        <f>IF(I53=0,"",VLOOKUP(I53,Tablas!$C$5:$D$40,2,FALSE))</f>
        <v>4.3452380952380958</v>
      </c>
      <c r="K53" s="37" t="str">
        <f t="shared" si="33"/>
        <v>0</v>
      </c>
      <c r="L53" s="38">
        <f t="shared" si="35"/>
        <v>0</v>
      </c>
      <c r="M53" s="38">
        <f t="shared" si="36"/>
        <v>0</v>
      </c>
      <c r="N53" s="38">
        <f t="shared" si="37"/>
        <v>0</v>
      </c>
      <c r="O53" s="38">
        <f t="shared" si="38"/>
        <v>0</v>
      </c>
      <c r="P53" s="38">
        <f t="shared" si="39"/>
        <v>0</v>
      </c>
      <c r="Q53" s="39">
        <v>1</v>
      </c>
      <c r="R53" s="40">
        <f t="shared" si="40"/>
        <v>0</v>
      </c>
      <c r="S53" s="39">
        <v>1</v>
      </c>
      <c r="T53" s="41">
        <f t="shared" si="41"/>
        <v>0</v>
      </c>
      <c r="U53" s="42">
        <f t="shared" si="42"/>
        <v>0</v>
      </c>
      <c r="V53" s="43">
        <f t="shared" si="43"/>
        <v>0</v>
      </c>
      <c r="W53" s="190">
        <f t="shared" si="11"/>
        <v>11.5</v>
      </c>
      <c r="X53" s="44">
        <f t="shared" si="44"/>
        <v>0</v>
      </c>
      <c r="Y53" s="45">
        <f t="shared" si="45"/>
        <v>1</v>
      </c>
      <c r="Z53" s="46" t="s">
        <v>0</v>
      </c>
      <c r="AA53" s="39">
        <v>1</v>
      </c>
      <c r="AB53" s="47">
        <f t="shared" si="46"/>
        <v>0</v>
      </c>
      <c r="AC53" s="39">
        <v>1</v>
      </c>
      <c r="AD53" s="47">
        <f t="shared" si="47"/>
        <v>0</v>
      </c>
      <c r="AE53" s="39">
        <v>1</v>
      </c>
      <c r="AF53" s="47">
        <f t="shared" si="48"/>
        <v>0</v>
      </c>
      <c r="AG53" s="62"/>
      <c r="AH53" s="191">
        <f t="shared" si="16"/>
        <v>12</v>
      </c>
      <c r="AI53" s="49">
        <f t="shared" si="64"/>
        <v>0</v>
      </c>
      <c r="AJ53" s="50">
        <f t="shared" si="65"/>
        <v>0</v>
      </c>
      <c r="AK53" s="62"/>
      <c r="AL53" s="62"/>
      <c r="AM53" s="49">
        <f t="shared" si="66"/>
        <v>0</v>
      </c>
      <c r="AN53" s="50">
        <f t="shared" si="67"/>
        <v>0</v>
      </c>
      <c r="AO53" s="62">
        <v>10</v>
      </c>
      <c r="AP53" s="49">
        <f t="shared" si="68"/>
        <v>0</v>
      </c>
      <c r="AQ53" s="50">
        <f t="shared" si="69"/>
        <v>0</v>
      </c>
      <c r="AR53" s="62"/>
      <c r="AS53" s="49">
        <f t="shared" si="70"/>
        <v>0</v>
      </c>
      <c r="AT53" s="50">
        <f t="shared" si="71"/>
        <v>0</v>
      </c>
      <c r="AU53" s="62"/>
      <c r="AV53" s="49">
        <f t="shared" si="72"/>
        <v>0</v>
      </c>
      <c r="AW53" s="50">
        <f t="shared" si="73"/>
        <v>0</v>
      </c>
      <c r="AX53" s="62">
        <v>10</v>
      </c>
      <c r="AY53" s="49">
        <f t="shared" si="74"/>
        <v>0</v>
      </c>
      <c r="AZ53" s="50">
        <f t="shared" si="75"/>
        <v>0</v>
      </c>
      <c r="BA53" s="62"/>
      <c r="BB53" s="49">
        <f t="shared" si="61"/>
        <v>0</v>
      </c>
      <c r="BC53" s="50">
        <f t="shared" si="62"/>
        <v>0</v>
      </c>
      <c r="BD53" s="51">
        <f t="shared" si="63"/>
        <v>0</v>
      </c>
    </row>
    <row r="54" spans="1:56">
      <c r="A54" s="32"/>
      <c r="B54" s="290" t="s">
        <v>175</v>
      </c>
      <c r="C54" s="284" t="s">
        <v>319</v>
      </c>
      <c r="D54" s="34" t="s">
        <v>363</v>
      </c>
      <c r="E54" s="288" t="s">
        <v>126</v>
      </c>
      <c r="F54" s="36">
        <v>30</v>
      </c>
      <c r="G54" s="72"/>
      <c r="H54" s="71" t="s">
        <v>91</v>
      </c>
      <c r="I54" s="73">
        <f>IF(H54=Tablas!$B$5,Tablas!$C$5,VLOOKUP(H54,Tablas!$B$5:$D$40,2,FALSE))</f>
        <v>26</v>
      </c>
      <c r="J54" s="70">
        <f>IF(I54=0,"",VLOOKUP(I54,Tablas!$C$5:$D$40,2,FALSE))</f>
        <v>4.3452380952380958</v>
      </c>
      <c r="K54" s="37" t="str">
        <f t="shared" si="33"/>
        <v>0</v>
      </c>
      <c r="L54" s="38">
        <f t="shared" si="35"/>
        <v>0</v>
      </c>
      <c r="M54" s="38">
        <f t="shared" si="36"/>
        <v>0</v>
      </c>
      <c r="N54" s="38">
        <f t="shared" si="37"/>
        <v>0</v>
      </c>
      <c r="O54" s="38">
        <f t="shared" si="38"/>
        <v>0</v>
      </c>
      <c r="P54" s="38">
        <f t="shared" si="39"/>
        <v>0</v>
      </c>
      <c r="Q54" s="39">
        <v>1</v>
      </c>
      <c r="R54" s="40">
        <f t="shared" si="40"/>
        <v>0</v>
      </c>
      <c r="S54" s="39">
        <v>1</v>
      </c>
      <c r="T54" s="41">
        <f t="shared" si="41"/>
        <v>0</v>
      </c>
      <c r="U54" s="42">
        <f t="shared" si="42"/>
        <v>0</v>
      </c>
      <c r="V54" s="43">
        <f t="shared" si="43"/>
        <v>0</v>
      </c>
      <c r="W54" s="190">
        <f t="shared" si="11"/>
        <v>11.5</v>
      </c>
      <c r="X54" s="44">
        <f t="shared" si="44"/>
        <v>0</v>
      </c>
      <c r="Y54" s="45">
        <f t="shared" si="45"/>
        <v>1</v>
      </c>
      <c r="Z54" s="46" t="s">
        <v>0</v>
      </c>
      <c r="AA54" s="39">
        <v>1</v>
      </c>
      <c r="AB54" s="47">
        <f t="shared" si="46"/>
        <v>0</v>
      </c>
      <c r="AC54" s="39">
        <v>1</v>
      </c>
      <c r="AD54" s="47">
        <f t="shared" si="47"/>
        <v>0</v>
      </c>
      <c r="AE54" s="39">
        <v>1</v>
      </c>
      <c r="AF54" s="47">
        <f t="shared" si="48"/>
        <v>0</v>
      </c>
      <c r="AG54" s="62"/>
      <c r="AH54" s="191">
        <f t="shared" si="16"/>
        <v>12</v>
      </c>
      <c r="AI54" s="49">
        <f t="shared" si="64"/>
        <v>0</v>
      </c>
      <c r="AJ54" s="50">
        <f t="shared" si="65"/>
        <v>0</v>
      </c>
      <c r="AK54" s="62"/>
      <c r="AL54" s="62"/>
      <c r="AM54" s="49">
        <f t="shared" si="66"/>
        <v>0</v>
      </c>
      <c r="AN54" s="50">
        <f t="shared" si="67"/>
        <v>0</v>
      </c>
      <c r="AO54" s="62">
        <v>30</v>
      </c>
      <c r="AP54" s="49">
        <f t="shared" si="68"/>
        <v>0</v>
      </c>
      <c r="AQ54" s="50">
        <f t="shared" si="69"/>
        <v>0</v>
      </c>
      <c r="AR54" s="62"/>
      <c r="AS54" s="49">
        <f t="shared" si="70"/>
        <v>0</v>
      </c>
      <c r="AT54" s="50">
        <f t="shared" si="71"/>
        <v>0</v>
      </c>
      <c r="AU54" s="62"/>
      <c r="AV54" s="49">
        <f t="shared" si="72"/>
        <v>0</v>
      </c>
      <c r="AW54" s="50">
        <f t="shared" si="73"/>
        <v>0</v>
      </c>
      <c r="AX54" s="62">
        <v>30</v>
      </c>
      <c r="AY54" s="49">
        <f t="shared" si="74"/>
        <v>0</v>
      </c>
      <c r="AZ54" s="50">
        <f t="shared" si="75"/>
        <v>0</v>
      </c>
      <c r="BA54" s="62"/>
      <c r="BB54" s="49">
        <f t="shared" si="61"/>
        <v>0</v>
      </c>
      <c r="BC54" s="50">
        <f t="shared" si="62"/>
        <v>0</v>
      </c>
      <c r="BD54" s="51">
        <f t="shared" si="63"/>
        <v>0</v>
      </c>
    </row>
    <row r="55" spans="1:56">
      <c r="A55" s="32"/>
      <c r="B55" s="290" t="s">
        <v>175</v>
      </c>
      <c r="C55" s="284" t="s">
        <v>319</v>
      </c>
      <c r="D55" s="34" t="s">
        <v>162</v>
      </c>
      <c r="E55" s="288" t="s">
        <v>126</v>
      </c>
      <c r="F55" s="36">
        <v>30</v>
      </c>
      <c r="G55" s="72"/>
      <c r="H55" s="71" t="s">
        <v>101</v>
      </c>
      <c r="I55" s="73">
        <f>IF(H55=Tablas!$B$5,Tablas!$C$5,VLOOKUP(H55,Tablas!$B$5:$D$40,2,FALSE))</f>
        <v>7</v>
      </c>
      <c r="J55" s="70">
        <f>IF(I55=0,"",VLOOKUP(I55,Tablas!$C$5:$D$40,2,FALSE))</f>
        <v>30.416666666666668</v>
      </c>
      <c r="K55" s="37" t="str">
        <f t="shared" si="33"/>
        <v>0</v>
      </c>
      <c r="L55" s="38">
        <f t="shared" si="35"/>
        <v>0</v>
      </c>
      <c r="M55" s="38">
        <f t="shared" si="36"/>
        <v>0</v>
      </c>
      <c r="N55" s="38">
        <f t="shared" si="37"/>
        <v>0</v>
      </c>
      <c r="O55" s="38">
        <f t="shared" si="38"/>
        <v>0</v>
      </c>
      <c r="P55" s="38">
        <f t="shared" si="39"/>
        <v>0</v>
      </c>
      <c r="Q55" s="39">
        <v>1</v>
      </c>
      <c r="R55" s="40">
        <f t="shared" si="40"/>
        <v>0</v>
      </c>
      <c r="S55" s="39">
        <v>1</v>
      </c>
      <c r="T55" s="41">
        <f t="shared" si="41"/>
        <v>0</v>
      </c>
      <c r="U55" s="42">
        <f t="shared" si="42"/>
        <v>0</v>
      </c>
      <c r="V55" s="43">
        <f t="shared" si="43"/>
        <v>0</v>
      </c>
      <c r="W55" s="190">
        <f t="shared" si="11"/>
        <v>11.5</v>
      </c>
      <c r="X55" s="44">
        <f t="shared" si="44"/>
        <v>0</v>
      </c>
      <c r="Y55" s="45">
        <f t="shared" si="45"/>
        <v>7</v>
      </c>
      <c r="Z55" s="46" t="s">
        <v>0</v>
      </c>
      <c r="AA55" s="39">
        <v>1</v>
      </c>
      <c r="AB55" s="47">
        <f t="shared" si="46"/>
        <v>0</v>
      </c>
      <c r="AC55" s="39">
        <v>1</v>
      </c>
      <c r="AD55" s="47">
        <f t="shared" si="47"/>
        <v>0</v>
      </c>
      <c r="AE55" s="39">
        <v>1</v>
      </c>
      <c r="AF55" s="47">
        <f t="shared" si="48"/>
        <v>0</v>
      </c>
      <c r="AG55" s="62"/>
      <c r="AH55" s="191">
        <f t="shared" si="16"/>
        <v>12</v>
      </c>
      <c r="AI55" s="49">
        <f t="shared" si="64"/>
        <v>0</v>
      </c>
      <c r="AJ55" s="50">
        <f t="shared" si="65"/>
        <v>0</v>
      </c>
      <c r="AK55" s="62"/>
      <c r="AL55" s="62"/>
      <c r="AM55" s="49">
        <f t="shared" si="66"/>
        <v>0</v>
      </c>
      <c r="AN55" s="50">
        <f t="shared" si="67"/>
        <v>0</v>
      </c>
      <c r="AO55" s="62">
        <v>30</v>
      </c>
      <c r="AP55" s="49">
        <f t="shared" si="68"/>
        <v>0</v>
      </c>
      <c r="AQ55" s="50">
        <f t="shared" si="69"/>
        <v>0</v>
      </c>
      <c r="AR55" s="62"/>
      <c r="AS55" s="49">
        <f t="shared" si="70"/>
        <v>0</v>
      </c>
      <c r="AT55" s="50">
        <f t="shared" si="71"/>
        <v>0</v>
      </c>
      <c r="AU55" s="62"/>
      <c r="AV55" s="49">
        <f t="shared" si="72"/>
        <v>0</v>
      </c>
      <c r="AW55" s="50">
        <f t="shared" si="73"/>
        <v>0</v>
      </c>
      <c r="AX55" s="62">
        <v>30</v>
      </c>
      <c r="AY55" s="49">
        <f t="shared" si="74"/>
        <v>0</v>
      </c>
      <c r="AZ55" s="50">
        <f t="shared" si="75"/>
        <v>0</v>
      </c>
      <c r="BA55" s="62"/>
      <c r="BB55" s="49">
        <f t="shared" si="61"/>
        <v>0</v>
      </c>
      <c r="BC55" s="50">
        <f t="shared" si="62"/>
        <v>0</v>
      </c>
      <c r="BD55" s="51">
        <f t="shared" si="63"/>
        <v>0</v>
      </c>
    </row>
    <row r="56" spans="1:56">
      <c r="A56" s="32"/>
      <c r="B56" s="290" t="s">
        <v>175</v>
      </c>
      <c r="C56" s="284" t="s">
        <v>319</v>
      </c>
      <c r="D56" s="34" t="s">
        <v>364</v>
      </c>
      <c r="E56" s="288" t="s">
        <v>126</v>
      </c>
      <c r="F56" s="36">
        <v>20</v>
      </c>
      <c r="G56" s="72"/>
      <c r="H56" s="71" t="s">
        <v>90</v>
      </c>
      <c r="I56" s="73">
        <f>IF(H56=Tablas!$B$5,Tablas!$C$5,VLOOKUP(H56,Tablas!$B$5:$D$40,2,FALSE))</f>
        <v>19</v>
      </c>
      <c r="J56" s="70">
        <f>IF(I56=0,"",VLOOKUP(I56,Tablas!$C$5:$D$40,2,FALSE))</f>
        <v>21.72583333333333</v>
      </c>
      <c r="K56" s="37" t="str">
        <f t="shared" si="33"/>
        <v>0</v>
      </c>
      <c r="L56" s="38">
        <f t="shared" si="35"/>
        <v>0</v>
      </c>
      <c r="M56" s="38">
        <f t="shared" si="36"/>
        <v>0</v>
      </c>
      <c r="N56" s="38">
        <f t="shared" si="37"/>
        <v>0</v>
      </c>
      <c r="O56" s="38">
        <f t="shared" si="38"/>
        <v>0</v>
      </c>
      <c r="P56" s="38">
        <f t="shared" si="39"/>
        <v>0</v>
      </c>
      <c r="Q56" s="39">
        <v>1</v>
      </c>
      <c r="R56" s="40">
        <f t="shared" si="40"/>
        <v>0</v>
      </c>
      <c r="S56" s="39">
        <v>1</v>
      </c>
      <c r="T56" s="41">
        <f t="shared" si="41"/>
        <v>0</v>
      </c>
      <c r="U56" s="42">
        <f t="shared" si="42"/>
        <v>0</v>
      </c>
      <c r="V56" s="43">
        <f t="shared" si="43"/>
        <v>0</v>
      </c>
      <c r="W56" s="190">
        <f t="shared" si="11"/>
        <v>11.5</v>
      </c>
      <c r="X56" s="44">
        <f t="shared" si="44"/>
        <v>0</v>
      </c>
      <c r="Y56" s="45">
        <f t="shared" si="45"/>
        <v>5</v>
      </c>
      <c r="Z56" s="46" t="s">
        <v>0</v>
      </c>
      <c r="AA56" s="39">
        <v>1</v>
      </c>
      <c r="AB56" s="47">
        <f t="shared" si="46"/>
        <v>0</v>
      </c>
      <c r="AC56" s="39">
        <v>1</v>
      </c>
      <c r="AD56" s="47">
        <f t="shared" si="47"/>
        <v>0</v>
      </c>
      <c r="AE56" s="39">
        <v>1</v>
      </c>
      <c r="AF56" s="47">
        <f t="shared" si="48"/>
        <v>0</v>
      </c>
      <c r="AG56" s="62"/>
      <c r="AH56" s="191">
        <f t="shared" si="16"/>
        <v>12</v>
      </c>
      <c r="AI56" s="49">
        <f t="shared" si="64"/>
        <v>0</v>
      </c>
      <c r="AJ56" s="50">
        <f t="shared" si="65"/>
        <v>0</v>
      </c>
      <c r="AK56" s="62"/>
      <c r="AL56" s="62"/>
      <c r="AM56" s="49">
        <f t="shared" si="66"/>
        <v>0</v>
      </c>
      <c r="AN56" s="50">
        <f t="shared" si="67"/>
        <v>0</v>
      </c>
      <c r="AO56" s="62">
        <v>20</v>
      </c>
      <c r="AP56" s="49">
        <f t="shared" si="68"/>
        <v>0</v>
      </c>
      <c r="AQ56" s="50">
        <f t="shared" si="69"/>
        <v>0</v>
      </c>
      <c r="AR56" s="62"/>
      <c r="AS56" s="49">
        <f t="shared" si="70"/>
        <v>0</v>
      </c>
      <c r="AT56" s="50">
        <f t="shared" si="71"/>
        <v>0</v>
      </c>
      <c r="AU56" s="62"/>
      <c r="AV56" s="49">
        <f t="shared" si="72"/>
        <v>0</v>
      </c>
      <c r="AW56" s="50">
        <f t="shared" si="73"/>
        <v>0</v>
      </c>
      <c r="AX56" s="62">
        <v>20</v>
      </c>
      <c r="AY56" s="49">
        <f t="shared" si="74"/>
        <v>0</v>
      </c>
      <c r="AZ56" s="50">
        <f t="shared" si="75"/>
        <v>0</v>
      </c>
      <c r="BA56" s="62"/>
      <c r="BB56" s="49">
        <f t="shared" si="61"/>
        <v>0</v>
      </c>
      <c r="BC56" s="50">
        <f t="shared" si="62"/>
        <v>0</v>
      </c>
      <c r="BD56" s="51">
        <f t="shared" si="63"/>
        <v>0</v>
      </c>
    </row>
    <row r="57" spans="1:56">
      <c r="A57" s="32"/>
      <c r="B57" s="290" t="s">
        <v>175</v>
      </c>
      <c r="C57" s="284" t="s">
        <v>319</v>
      </c>
      <c r="D57" s="34" t="s">
        <v>365</v>
      </c>
      <c r="E57" s="288" t="s">
        <v>126</v>
      </c>
      <c r="F57" s="36">
        <v>15</v>
      </c>
      <c r="G57" s="72"/>
      <c r="H57" s="71" t="s">
        <v>90</v>
      </c>
      <c r="I57" s="73">
        <f>IF(H57=Tablas!$B$5,Tablas!$C$5,VLOOKUP(H57,Tablas!$B$5:$D$40,2,FALSE))</f>
        <v>19</v>
      </c>
      <c r="J57" s="70">
        <f>IF(I57=0,"",VLOOKUP(I57,Tablas!$C$5:$D$40,2,FALSE))</f>
        <v>21.72583333333333</v>
      </c>
      <c r="K57" s="37" t="str">
        <f t="shared" si="33"/>
        <v>0</v>
      </c>
      <c r="L57" s="38">
        <f t="shared" si="35"/>
        <v>0</v>
      </c>
      <c r="M57" s="38">
        <f t="shared" si="36"/>
        <v>0</v>
      </c>
      <c r="N57" s="38">
        <f t="shared" si="37"/>
        <v>0</v>
      </c>
      <c r="O57" s="38">
        <f t="shared" si="38"/>
        <v>0</v>
      </c>
      <c r="P57" s="38">
        <f t="shared" si="39"/>
        <v>0</v>
      </c>
      <c r="Q57" s="39">
        <v>1</v>
      </c>
      <c r="R57" s="40">
        <f t="shared" si="40"/>
        <v>0</v>
      </c>
      <c r="S57" s="39">
        <v>1</v>
      </c>
      <c r="T57" s="41">
        <f t="shared" si="41"/>
        <v>0</v>
      </c>
      <c r="U57" s="42">
        <f t="shared" si="42"/>
        <v>0</v>
      </c>
      <c r="V57" s="43">
        <f t="shared" si="43"/>
        <v>0</v>
      </c>
      <c r="W57" s="190">
        <f t="shared" si="11"/>
        <v>11.5</v>
      </c>
      <c r="X57" s="44">
        <f t="shared" si="44"/>
        <v>0</v>
      </c>
      <c r="Y57" s="45">
        <f t="shared" si="45"/>
        <v>5</v>
      </c>
      <c r="Z57" s="46" t="s">
        <v>0</v>
      </c>
      <c r="AA57" s="39">
        <v>1</v>
      </c>
      <c r="AB57" s="47">
        <f t="shared" si="46"/>
        <v>0</v>
      </c>
      <c r="AC57" s="39">
        <v>1</v>
      </c>
      <c r="AD57" s="47">
        <f t="shared" si="47"/>
        <v>0</v>
      </c>
      <c r="AE57" s="39">
        <v>1</v>
      </c>
      <c r="AF57" s="47">
        <f t="shared" si="48"/>
        <v>0</v>
      </c>
      <c r="AG57" s="62"/>
      <c r="AH57" s="191">
        <f t="shared" si="16"/>
        <v>12</v>
      </c>
      <c r="AI57" s="49">
        <f t="shared" si="64"/>
        <v>0</v>
      </c>
      <c r="AJ57" s="50">
        <f t="shared" si="65"/>
        <v>0</v>
      </c>
      <c r="AK57" s="62"/>
      <c r="AL57" s="62"/>
      <c r="AM57" s="49">
        <f t="shared" si="66"/>
        <v>0</v>
      </c>
      <c r="AN57" s="50">
        <f t="shared" si="67"/>
        <v>0</v>
      </c>
      <c r="AO57" s="62">
        <v>15</v>
      </c>
      <c r="AP57" s="49">
        <f t="shared" si="68"/>
        <v>0</v>
      </c>
      <c r="AQ57" s="50">
        <f t="shared" si="69"/>
        <v>0</v>
      </c>
      <c r="AR57" s="62">
        <v>3.75</v>
      </c>
      <c r="AS57" s="49">
        <f t="shared" si="70"/>
        <v>0</v>
      </c>
      <c r="AT57" s="50">
        <f t="shared" si="71"/>
        <v>0</v>
      </c>
      <c r="AU57" s="62"/>
      <c r="AV57" s="49">
        <f t="shared" si="72"/>
        <v>0</v>
      </c>
      <c r="AW57" s="50">
        <f t="shared" si="73"/>
        <v>0</v>
      </c>
      <c r="AX57" s="62">
        <v>15</v>
      </c>
      <c r="AY57" s="49">
        <f t="shared" si="74"/>
        <v>0</v>
      </c>
      <c r="AZ57" s="50">
        <f t="shared" si="75"/>
        <v>0</v>
      </c>
      <c r="BA57" s="62"/>
      <c r="BB57" s="49">
        <f t="shared" si="61"/>
        <v>0</v>
      </c>
      <c r="BC57" s="50">
        <f t="shared" si="62"/>
        <v>0</v>
      </c>
      <c r="BD57" s="51">
        <f t="shared" si="63"/>
        <v>0</v>
      </c>
    </row>
    <row r="58" spans="1:56">
      <c r="A58" s="32"/>
      <c r="B58" s="290" t="s">
        <v>175</v>
      </c>
      <c r="C58" s="284" t="s">
        <v>319</v>
      </c>
      <c r="D58" s="34" t="s">
        <v>366</v>
      </c>
      <c r="E58" s="288" t="s">
        <v>126</v>
      </c>
      <c r="F58" s="36">
        <v>20</v>
      </c>
      <c r="G58" s="72"/>
      <c r="H58" s="71" t="s">
        <v>90</v>
      </c>
      <c r="I58" s="73">
        <f>IF(H58=Tablas!$B$5,Tablas!$C$5,VLOOKUP(H58,Tablas!$B$5:$D$40,2,FALSE))</f>
        <v>19</v>
      </c>
      <c r="J58" s="70">
        <f>IF(I58=0,"",VLOOKUP(I58,Tablas!$C$5:$D$40,2,FALSE))</f>
        <v>21.72583333333333</v>
      </c>
      <c r="K58" s="37" t="str">
        <f t="shared" si="33"/>
        <v>0</v>
      </c>
      <c r="L58" s="38">
        <f t="shared" si="35"/>
        <v>0</v>
      </c>
      <c r="M58" s="38">
        <f t="shared" si="36"/>
        <v>0</v>
      </c>
      <c r="N58" s="38">
        <f t="shared" si="37"/>
        <v>0</v>
      </c>
      <c r="O58" s="38">
        <f t="shared" si="38"/>
        <v>0</v>
      </c>
      <c r="P58" s="38">
        <f t="shared" si="39"/>
        <v>0</v>
      </c>
      <c r="Q58" s="39">
        <v>1</v>
      </c>
      <c r="R58" s="40">
        <f t="shared" si="40"/>
        <v>0</v>
      </c>
      <c r="S58" s="39">
        <v>1</v>
      </c>
      <c r="T58" s="41">
        <f t="shared" si="41"/>
        <v>0</v>
      </c>
      <c r="U58" s="42">
        <f t="shared" si="42"/>
        <v>0</v>
      </c>
      <c r="V58" s="43">
        <f t="shared" si="43"/>
        <v>0</v>
      </c>
      <c r="W58" s="190">
        <f t="shared" si="11"/>
        <v>11.5</v>
      </c>
      <c r="X58" s="44">
        <f t="shared" si="44"/>
        <v>0</v>
      </c>
      <c r="Y58" s="45">
        <f t="shared" si="45"/>
        <v>5</v>
      </c>
      <c r="Z58" s="46" t="s">
        <v>0</v>
      </c>
      <c r="AA58" s="39">
        <v>1</v>
      </c>
      <c r="AB58" s="47">
        <f t="shared" si="46"/>
        <v>0</v>
      </c>
      <c r="AC58" s="39">
        <v>1</v>
      </c>
      <c r="AD58" s="47">
        <f t="shared" si="47"/>
        <v>0</v>
      </c>
      <c r="AE58" s="39">
        <v>1</v>
      </c>
      <c r="AF58" s="47">
        <f t="shared" si="48"/>
        <v>0</v>
      </c>
      <c r="AG58" s="62"/>
      <c r="AH58" s="191">
        <f t="shared" si="16"/>
        <v>12</v>
      </c>
      <c r="AI58" s="49">
        <f t="shared" si="64"/>
        <v>0</v>
      </c>
      <c r="AJ58" s="50">
        <f t="shared" si="65"/>
        <v>0</v>
      </c>
      <c r="AK58" s="62"/>
      <c r="AL58" s="62"/>
      <c r="AM58" s="49">
        <f t="shared" si="66"/>
        <v>0</v>
      </c>
      <c r="AN58" s="50">
        <f t="shared" si="67"/>
        <v>0</v>
      </c>
      <c r="AO58" s="62">
        <v>20</v>
      </c>
      <c r="AP58" s="49">
        <f t="shared" si="68"/>
        <v>0</v>
      </c>
      <c r="AQ58" s="50">
        <f t="shared" si="69"/>
        <v>0</v>
      </c>
      <c r="AR58" s="62">
        <v>5</v>
      </c>
      <c r="AS58" s="49">
        <f t="shared" si="70"/>
        <v>0</v>
      </c>
      <c r="AT58" s="50">
        <f t="shared" si="71"/>
        <v>0</v>
      </c>
      <c r="AU58" s="62"/>
      <c r="AV58" s="49">
        <f t="shared" si="72"/>
        <v>0</v>
      </c>
      <c r="AW58" s="50">
        <f t="shared" si="73"/>
        <v>0</v>
      </c>
      <c r="AX58" s="62">
        <v>20</v>
      </c>
      <c r="AY58" s="49">
        <f t="shared" si="74"/>
        <v>0</v>
      </c>
      <c r="AZ58" s="50">
        <f t="shared" si="75"/>
        <v>0</v>
      </c>
      <c r="BA58" s="62"/>
      <c r="BB58" s="49">
        <f t="shared" si="61"/>
        <v>0</v>
      </c>
      <c r="BC58" s="50">
        <f t="shared" si="62"/>
        <v>0</v>
      </c>
      <c r="BD58" s="51">
        <f t="shared" si="63"/>
        <v>0</v>
      </c>
    </row>
    <row r="59" spans="1:56">
      <c r="A59" s="32"/>
      <c r="B59" s="290" t="s">
        <v>175</v>
      </c>
      <c r="C59" s="284" t="s">
        <v>319</v>
      </c>
      <c r="D59" s="34" t="s">
        <v>367</v>
      </c>
      <c r="E59" s="288" t="s">
        <v>126</v>
      </c>
      <c r="F59" s="36">
        <v>20</v>
      </c>
      <c r="G59" s="72"/>
      <c r="H59" s="71" t="s">
        <v>16</v>
      </c>
      <c r="I59" s="73">
        <f>IF(H59=Tablas!$B$5,Tablas!$C$5,VLOOKUP(H59,Tablas!$B$5:$D$40,2,FALSE))</f>
        <v>29</v>
      </c>
      <c r="J59" s="70">
        <f>IF(I59=0,"",VLOOKUP(I59,Tablas!$C$5:$D$40,2,FALSE))</f>
        <v>1</v>
      </c>
      <c r="K59" s="37" t="str">
        <f t="shared" si="33"/>
        <v>0</v>
      </c>
      <c r="L59" s="38">
        <f t="shared" si="35"/>
        <v>0</v>
      </c>
      <c r="M59" s="38">
        <f t="shared" si="36"/>
        <v>0</v>
      </c>
      <c r="N59" s="38">
        <f t="shared" si="37"/>
        <v>0</v>
      </c>
      <c r="O59" s="38">
        <f t="shared" si="38"/>
        <v>0</v>
      </c>
      <c r="P59" s="38">
        <f t="shared" si="39"/>
        <v>0</v>
      </c>
      <c r="Q59" s="39">
        <v>1</v>
      </c>
      <c r="R59" s="40">
        <f t="shared" si="40"/>
        <v>0</v>
      </c>
      <c r="S59" s="39">
        <v>1</v>
      </c>
      <c r="T59" s="41">
        <f t="shared" si="41"/>
        <v>0</v>
      </c>
      <c r="U59" s="42">
        <f t="shared" si="42"/>
        <v>0</v>
      </c>
      <c r="V59" s="43">
        <f t="shared" si="43"/>
        <v>0</v>
      </c>
      <c r="W59" s="190">
        <f t="shared" si="11"/>
        <v>11.5</v>
      </c>
      <c r="X59" s="44">
        <f t="shared" si="44"/>
        <v>0</v>
      </c>
      <c r="Y59" s="45">
        <f t="shared" si="45"/>
        <v>0.2</v>
      </c>
      <c r="Z59" s="46" t="s">
        <v>0</v>
      </c>
      <c r="AA59" s="39">
        <v>1</v>
      </c>
      <c r="AB59" s="47">
        <f t="shared" si="46"/>
        <v>0</v>
      </c>
      <c r="AC59" s="39">
        <v>1</v>
      </c>
      <c r="AD59" s="47">
        <f t="shared" si="47"/>
        <v>0</v>
      </c>
      <c r="AE59" s="39">
        <v>1</v>
      </c>
      <c r="AF59" s="47">
        <f t="shared" si="48"/>
        <v>0</v>
      </c>
      <c r="AG59" s="62"/>
      <c r="AH59" s="191">
        <f t="shared" si="16"/>
        <v>12</v>
      </c>
      <c r="AI59" s="49">
        <f t="shared" si="64"/>
        <v>0</v>
      </c>
      <c r="AJ59" s="50">
        <f t="shared" si="65"/>
        <v>0</v>
      </c>
      <c r="AK59" s="62"/>
      <c r="AL59" s="62"/>
      <c r="AM59" s="49">
        <f t="shared" si="66"/>
        <v>0</v>
      </c>
      <c r="AN59" s="50">
        <f t="shared" si="67"/>
        <v>0</v>
      </c>
      <c r="AO59" s="62">
        <v>20</v>
      </c>
      <c r="AP59" s="49">
        <f t="shared" si="68"/>
        <v>0</v>
      </c>
      <c r="AQ59" s="50">
        <f t="shared" si="69"/>
        <v>0</v>
      </c>
      <c r="AR59" s="62"/>
      <c r="AS59" s="49">
        <f t="shared" si="70"/>
        <v>0</v>
      </c>
      <c r="AT59" s="50">
        <f t="shared" si="71"/>
        <v>0</v>
      </c>
      <c r="AU59" s="62"/>
      <c r="AV59" s="49">
        <f t="shared" si="72"/>
        <v>0</v>
      </c>
      <c r="AW59" s="50">
        <f t="shared" si="73"/>
        <v>0</v>
      </c>
      <c r="AX59" s="62">
        <v>20</v>
      </c>
      <c r="AY59" s="49">
        <f t="shared" si="74"/>
        <v>0</v>
      </c>
      <c r="AZ59" s="50">
        <f t="shared" si="75"/>
        <v>0</v>
      </c>
      <c r="BA59" s="62"/>
      <c r="BB59" s="49">
        <f t="shared" si="61"/>
        <v>0</v>
      </c>
      <c r="BC59" s="50">
        <f t="shared" si="62"/>
        <v>0</v>
      </c>
      <c r="BD59" s="51">
        <f t="shared" si="63"/>
        <v>0</v>
      </c>
    </row>
    <row r="60" spans="1:56">
      <c r="A60" s="32"/>
      <c r="B60" s="290" t="s">
        <v>175</v>
      </c>
      <c r="C60" s="284" t="s">
        <v>319</v>
      </c>
      <c r="D60" s="34" t="s">
        <v>368</v>
      </c>
      <c r="E60" s="288" t="s">
        <v>126</v>
      </c>
      <c r="F60" s="36">
        <v>20</v>
      </c>
      <c r="G60" s="72"/>
      <c r="H60" s="71" t="s">
        <v>16</v>
      </c>
      <c r="I60" s="73">
        <f>IF(H60=Tablas!$B$5,Tablas!$C$5,VLOOKUP(H60,Tablas!$B$5:$D$40,2,FALSE))</f>
        <v>29</v>
      </c>
      <c r="J60" s="70">
        <f>IF(I60=0,"",VLOOKUP(I60,Tablas!$C$5:$D$40,2,FALSE))</f>
        <v>1</v>
      </c>
      <c r="K60" s="37" t="str">
        <f t="shared" si="33"/>
        <v>0</v>
      </c>
      <c r="L60" s="38">
        <f t="shared" si="35"/>
        <v>0</v>
      </c>
      <c r="M60" s="38">
        <f t="shared" si="36"/>
        <v>0</v>
      </c>
      <c r="N60" s="38">
        <f t="shared" si="37"/>
        <v>0</v>
      </c>
      <c r="O60" s="38">
        <f t="shared" si="38"/>
        <v>0</v>
      </c>
      <c r="P60" s="38">
        <f t="shared" si="39"/>
        <v>0</v>
      </c>
      <c r="Q60" s="39">
        <v>1</v>
      </c>
      <c r="R60" s="40">
        <f t="shared" si="40"/>
        <v>0</v>
      </c>
      <c r="S60" s="39">
        <v>1</v>
      </c>
      <c r="T60" s="41">
        <f t="shared" si="41"/>
        <v>0</v>
      </c>
      <c r="U60" s="42">
        <f t="shared" si="42"/>
        <v>0</v>
      </c>
      <c r="V60" s="43">
        <f t="shared" si="43"/>
        <v>0</v>
      </c>
      <c r="W60" s="190">
        <f t="shared" si="11"/>
        <v>11.5</v>
      </c>
      <c r="X60" s="44">
        <f t="shared" si="44"/>
        <v>0</v>
      </c>
      <c r="Y60" s="45">
        <f t="shared" si="45"/>
        <v>0.2</v>
      </c>
      <c r="Z60" s="46" t="s">
        <v>0</v>
      </c>
      <c r="AA60" s="39">
        <v>1</v>
      </c>
      <c r="AB60" s="47">
        <f t="shared" si="46"/>
        <v>0</v>
      </c>
      <c r="AC60" s="39">
        <v>1</v>
      </c>
      <c r="AD60" s="47">
        <f t="shared" si="47"/>
        <v>0</v>
      </c>
      <c r="AE60" s="39">
        <v>1</v>
      </c>
      <c r="AF60" s="47">
        <f t="shared" si="48"/>
        <v>0</v>
      </c>
      <c r="AG60" s="62"/>
      <c r="AH60" s="191">
        <f t="shared" si="16"/>
        <v>12</v>
      </c>
      <c r="AI60" s="49">
        <f t="shared" si="64"/>
        <v>0</v>
      </c>
      <c r="AJ60" s="50">
        <f t="shared" si="65"/>
        <v>0</v>
      </c>
      <c r="AK60" s="62"/>
      <c r="AL60" s="62"/>
      <c r="AM60" s="49">
        <f t="shared" si="66"/>
        <v>0</v>
      </c>
      <c r="AN60" s="50">
        <f t="shared" si="67"/>
        <v>0</v>
      </c>
      <c r="AO60" s="62">
        <v>20</v>
      </c>
      <c r="AP60" s="49">
        <f t="shared" si="68"/>
        <v>0</v>
      </c>
      <c r="AQ60" s="50">
        <f t="shared" si="69"/>
        <v>0</v>
      </c>
      <c r="AR60" s="62"/>
      <c r="AS60" s="49">
        <f t="shared" si="70"/>
        <v>0</v>
      </c>
      <c r="AT60" s="50">
        <f t="shared" si="71"/>
        <v>0</v>
      </c>
      <c r="AU60" s="62"/>
      <c r="AV60" s="49">
        <f t="shared" si="72"/>
        <v>0</v>
      </c>
      <c r="AW60" s="50">
        <f t="shared" si="73"/>
        <v>0</v>
      </c>
      <c r="AX60" s="62">
        <v>20</v>
      </c>
      <c r="AY60" s="49">
        <f t="shared" si="74"/>
        <v>0</v>
      </c>
      <c r="AZ60" s="50">
        <f t="shared" si="75"/>
        <v>0</v>
      </c>
      <c r="BA60" s="62"/>
      <c r="BB60" s="49">
        <f t="shared" si="61"/>
        <v>0</v>
      </c>
      <c r="BC60" s="50">
        <f t="shared" si="62"/>
        <v>0</v>
      </c>
      <c r="BD60" s="51">
        <f t="shared" si="63"/>
        <v>0</v>
      </c>
    </row>
    <row r="61" spans="1:56">
      <c r="A61" s="32"/>
      <c r="B61" s="290" t="s">
        <v>175</v>
      </c>
      <c r="C61" s="284" t="s">
        <v>319</v>
      </c>
      <c r="D61" s="34" t="s">
        <v>369</v>
      </c>
      <c r="E61" s="288" t="s">
        <v>126</v>
      </c>
      <c r="F61" s="36">
        <v>120</v>
      </c>
      <c r="G61" s="72"/>
      <c r="H61" s="71" t="s">
        <v>16</v>
      </c>
      <c r="I61" s="73">
        <f>IF(H61=Tablas!$B$5,Tablas!$C$5,VLOOKUP(H61,Tablas!$B$5:$D$40,2,FALSE))</f>
        <v>29</v>
      </c>
      <c r="J61" s="70">
        <f>IF(I61=0,"",VLOOKUP(I61,Tablas!$C$5:$D$40,2,FALSE))</f>
        <v>1</v>
      </c>
      <c r="K61" s="37" t="str">
        <f t="shared" si="33"/>
        <v>0</v>
      </c>
      <c r="L61" s="38">
        <f t="shared" si="35"/>
        <v>0</v>
      </c>
      <c r="M61" s="38">
        <f t="shared" si="36"/>
        <v>0</v>
      </c>
      <c r="N61" s="38">
        <f t="shared" si="37"/>
        <v>0</v>
      </c>
      <c r="O61" s="38">
        <f t="shared" si="38"/>
        <v>0</v>
      </c>
      <c r="P61" s="38">
        <f t="shared" si="39"/>
        <v>0</v>
      </c>
      <c r="Q61" s="39">
        <v>1</v>
      </c>
      <c r="R61" s="40">
        <f t="shared" si="40"/>
        <v>0</v>
      </c>
      <c r="S61" s="39">
        <v>1</v>
      </c>
      <c r="T61" s="41">
        <f t="shared" si="41"/>
        <v>0</v>
      </c>
      <c r="U61" s="42">
        <f t="shared" si="42"/>
        <v>0</v>
      </c>
      <c r="V61" s="43">
        <f t="shared" si="43"/>
        <v>0</v>
      </c>
      <c r="W61" s="190">
        <f t="shared" si="11"/>
        <v>11.5</v>
      </c>
      <c r="X61" s="44">
        <f t="shared" si="44"/>
        <v>0</v>
      </c>
      <c r="Y61" s="45">
        <f t="shared" si="45"/>
        <v>0.2</v>
      </c>
      <c r="Z61" s="46" t="s">
        <v>0</v>
      </c>
      <c r="AA61" s="39">
        <v>1</v>
      </c>
      <c r="AB61" s="47">
        <f t="shared" si="46"/>
        <v>0</v>
      </c>
      <c r="AC61" s="39">
        <v>1</v>
      </c>
      <c r="AD61" s="47">
        <f t="shared" si="47"/>
        <v>0</v>
      </c>
      <c r="AE61" s="39">
        <v>1</v>
      </c>
      <c r="AF61" s="47">
        <f t="shared" si="48"/>
        <v>0</v>
      </c>
      <c r="AG61" s="62"/>
      <c r="AH61" s="191">
        <f t="shared" si="16"/>
        <v>12</v>
      </c>
      <c r="AI61" s="49">
        <f t="shared" si="64"/>
        <v>0</v>
      </c>
      <c r="AJ61" s="50">
        <f t="shared" si="65"/>
        <v>0</v>
      </c>
      <c r="AK61" s="62"/>
      <c r="AL61" s="62"/>
      <c r="AM61" s="49">
        <f t="shared" si="66"/>
        <v>0</v>
      </c>
      <c r="AN61" s="50">
        <f t="shared" si="67"/>
        <v>0</v>
      </c>
      <c r="AO61" s="62">
        <v>120</v>
      </c>
      <c r="AP61" s="49">
        <f t="shared" si="68"/>
        <v>0</v>
      </c>
      <c r="AQ61" s="50">
        <f t="shared" si="69"/>
        <v>0</v>
      </c>
      <c r="AR61" s="62"/>
      <c r="AS61" s="49">
        <f t="shared" si="70"/>
        <v>0</v>
      </c>
      <c r="AT61" s="50">
        <f t="shared" si="71"/>
        <v>0</v>
      </c>
      <c r="AU61" s="62"/>
      <c r="AV61" s="49">
        <f t="shared" si="72"/>
        <v>0</v>
      </c>
      <c r="AW61" s="50">
        <f t="shared" si="73"/>
        <v>0</v>
      </c>
      <c r="AX61" s="62">
        <v>120</v>
      </c>
      <c r="AY61" s="49">
        <f t="shared" si="74"/>
        <v>0</v>
      </c>
      <c r="AZ61" s="50">
        <f t="shared" si="75"/>
        <v>0</v>
      </c>
      <c r="BA61" s="62"/>
      <c r="BB61" s="49">
        <f t="shared" si="61"/>
        <v>0</v>
      </c>
      <c r="BC61" s="50">
        <f t="shared" si="62"/>
        <v>0</v>
      </c>
      <c r="BD61" s="51">
        <f t="shared" si="63"/>
        <v>0</v>
      </c>
    </row>
    <row r="62" spans="1:56">
      <c r="A62" s="32"/>
      <c r="B62" s="290" t="s">
        <v>175</v>
      </c>
      <c r="C62" s="284" t="s">
        <v>320</v>
      </c>
      <c r="D62" s="34" t="s">
        <v>370</v>
      </c>
      <c r="E62" s="288" t="s">
        <v>402</v>
      </c>
      <c r="F62" s="36">
        <v>61</v>
      </c>
      <c r="G62" s="72"/>
      <c r="H62" s="71" t="s">
        <v>101</v>
      </c>
      <c r="I62" s="73">
        <f>IF(H62=Tablas!$B$5,Tablas!$C$5,VLOOKUP(H62,Tablas!$B$5:$D$40,2,FALSE))</f>
        <v>7</v>
      </c>
      <c r="J62" s="70">
        <f>IF(I62=0,"",VLOOKUP(I62,Tablas!$C$5:$D$40,2,FALSE))</f>
        <v>30.416666666666668</v>
      </c>
      <c r="K62" s="37" t="str">
        <f t="shared" si="33"/>
        <v>0</v>
      </c>
      <c r="L62" s="38">
        <f t="shared" si="35"/>
        <v>0</v>
      </c>
      <c r="M62" s="38">
        <f t="shared" si="36"/>
        <v>0</v>
      </c>
      <c r="N62" s="38">
        <f t="shared" si="37"/>
        <v>0</v>
      </c>
      <c r="O62" s="38">
        <f t="shared" si="38"/>
        <v>0</v>
      </c>
      <c r="P62" s="38">
        <f t="shared" si="39"/>
        <v>0</v>
      </c>
      <c r="Q62" s="39">
        <v>1</v>
      </c>
      <c r="R62" s="40">
        <f t="shared" si="40"/>
        <v>0</v>
      </c>
      <c r="S62" s="39">
        <v>1</v>
      </c>
      <c r="T62" s="41">
        <f t="shared" si="41"/>
        <v>0</v>
      </c>
      <c r="U62" s="42">
        <f t="shared" si="42"/>
        <v>0</v>
      </c>
      <c r="V62" s="43">
        <f t="shared" si="43"/>
        <v>0</v>
      </c>
      <c r="W62" s="190">
        <f t="shared" si="11"/>
        <v>11.5</v>
      </c>
      <c r="X62" s="44">
        <f t="shared" si="44"/>
        <v>0</v>
      </c>
      <c r="Y62" s="45">
        <f t="shared" si="45"/>
        <v>7</v>
      </c>
      <c r="Z62" s="46" t="s">
        <v>0</v>
      </c>
      <c r="AA62" s="39">
        <v>1</v>
      </c>
      <c r="AB62" s="47">
        <f t="shared" si="46"/>
        <v>0</v>
      </c>
      <c r="AC62" s="39">
        <v>1</v>
      </c>
      <c r="AD62" s="47">
        <f t="shared" si="47"/>
        <v>0</v>
      </c>
      <c r="AE62" s="39">
        <v>1</v>
      </c>
      <c r="AF62" s="47">
        <f t="shared" si="48"/>
        <v>0</v>
      </c>
      <c r="AG62" s="62"/>
      <c r="AH62" s="191">
        <f t="shared" si="16"/>
        <v>12</v>
      </c>
      <c r="AI62" s="49">
        <f t="shared" si="64"/>
        <v>0</v>
      </c>
      <c r="AJ62" s="50">
        <f t="shared" si="65"/>
        <v>0</v>
      </c>
      <c r="AK62" s="62">
        <v>15</v>
      </c>
      <c r="AL62" s="62"/>
      <c r="AM62" s="49">
        <f t="shared" si="66"/>
        <v>0</v>
      </c>
      <c r="AN62" s="50">
        <f t="shared" si="67"/>
        <v>0</v>
      </c>
      <c r="AO62" s="62">
        <v>61</v>
      </c>
      <c r="AP62" s="49">
        <f t="shared" si="68"/>
        <v>0</v>
      </c>
      <c r="AQ62" s="50">
        <f t="shared" si="69"/>
        <v>0</v>
      </c>
      <c r="AR62" s="62"/>
      <c r="AS62" s="49">
        <f t="shared" si="70"/>
        <v>0</v>
      </c>
      <c r="AT62" s="50">
        <f t="shared" si="71"/>
        <v>0</v>
      </c>
      <c r="AU62" s="62"/>
      <c r="AV62" s="49">
        <f t="shared" si="72"/>
        <v>0</v>
      </c>
      <c r="AW62" s="50">
        <f t="shared" si="73"/>
        <v>0</v>
      </c>
      <c r="AX62" s="62">
        <v>61</v>
      </c>
      <c r="AY62" s="49">
        <f t="shared" si="74"/>
        <v>0</v>
      </c>
      <c r="AZ62" s="50">
        <f t="shared" si="75"/>
        <v>0</v>
      </c>
      <c r="BA62" s="62"/>
      <c r="BB62" s="49">
        <f t="shared" si="61"/>
        <v>0</v>
      </c>
      <c r="BC62" s="50">
        <f t="shared" si="62"/>
        <v>0</v>
      </c>
      <c r="BD62" s="51">
        <f t="shared" si="63"/>
        <v>0</v>
      </c>
    </row>
    <row r="63" spans="1:56">
      <c r="A63" s="32"/>
      <c r="B63" s="290" t="s">
        <v>175</v>
      </c>
      <c r="C63" s="284" t="s">
        <v>320</v>
      </c>
      <c r="D63" s="34" t="s">
        <v>371</v>
      </c>
      <c r="E63" s="288" t="s">
        <v>402</v>
      </c>
      <c r="F63" s="36">
        <v>35</v>
      </c>
      <c r="G63" s="72"/>
      <c r="H63" s="71" t="s">
        <v>101</v>
      </c>
      <c r="I63" s="73">
        <f>IF(H63=Tablas!$B$5,Tablas!$C$5,VLOOKUP(H63,Tablas!$B$5:$D$40,2,FALSE))</f>
        <v>7</v>
      </c>
      <c r="J63" s="70">
        <f>IF(I63=0,"",VLOOKUP(I63,Tablas!$C$5:$D$40,2,FALSE))</f>
        <v>30.416666666666668</v>
      </c>
      <c r="K63" s="37" t="str">
        <f t="shared" si="33"/>
        <v>0</v>
      </c>
      <c r="L63" s="38">
        <f t="shared" si="35"/>
        <v>0</v>
      </c>
      <c r="M63" s="38">
        <f t="shared" si="36"/>
        <v>0</v>
      </c>
      <c r="N63" s="38">
        <f t="shared" si="37"/>
        <v>0</v>
      </c>
      <c r="O63" s="38">
        <f t="shared" si="38"/>
        <v>0</v>
      </c>
      <c r="P63" s="38">
        <f t="shared" si="39"/>
        <v>0</v>
      </c>
      <c r="Q63" s="39">
        <v>1</v>
      </c>
      <c r="R63" s="40">
        <f t="shared" si="40"/>
        <v>0</v>
      </c>
      <c r="S63" s="39">
        <v>1</v>
      </c>
      <c r="T63" s="41">
        <f t="shared" si="41"/>
        <v>0</v>
      </c>
      <c r="U63" s="42">
        <f t="shared" si="42"/>
        <v>0</v>
      </c>
      <c r="V63" s="43">
        <f t="shared" si="43"/>
        <v>0</v>
      </c>
      <c r="W63" s="190">
        <f t="shared" si="11"/>
        <v>11.5</v>
      </c>
      <c r="X63" s="44">
        <f t="shared" si="44"/>
        <v>0</v>
      </c>
      <c r="Y63" s="45">
        <f t="shared" si="45"/>
        <v>7</v>
      </c>
      <c r="Z63" s="46" t="s">
        <v>0</v>
      </c>
      <c r="AA63" s="39">
        <v>1</v>
      </c>
      <c r="AB63" s="47">
        <f t="shared" si="46"/>
        <v>0</v>
      </c>
      <c r="AC63" s="39">
        <v>1</v>
      </c>
      <c r="AD63" s="47">
        <f t="shared" si="47"/>
        <v>0</v>
      </c>
      <c r="AE63" s="39">
        <v>1</v>
      </c>
      <c r="AF63" s="47">
        <f t="shared" si="48"/>
        <v>0</v>
      </c>
      <c r="AG63" s="62"/>
      <c r="AH63" s="191">
        <f t="shared" si="16"/>
        <v>12</v>
      </c>
      <c r="AI63" s="49">
        <f t="shared" si="64"/>
        <v>0</v>
      </c>
      <c r="AJ63" s="50">
        <f t="shared" si="65"/>
        <v>0</v>
      </c>
      <c r="AK63" s="62">
        <v>50</v>
      </c>
      <c r="AL63" s="62"/>
      <c r="AM63" s="49">
        <f t="shared" si="66"/>
        <v>0</v>
      </c>
      <c r="AN63" s="50">
        <f t="shared" si="67"/>
        <v>0</v>
      </c>
      <c r="AO63" s="62">
        <v>35</v>
      </c>
      <c r="AP63" s="49">
        <f t="shared" si="68"/>
        <v>0</v>
      </c>
      <c r="AQ63" s="50">
        <f t="shared" si="69"/>
        <v>0</v>
      </c>
      <c r="AR63" s="62"/>
      <c r="AS63" s="49">
        <f t="shared" si="70"/>
        <v>0</v>
      </c>
      <c r="AT63" s="50">
        <f t="shared" si="71"/>
        <v>0</v>
      </c>
      <c r="AU63" s="62"/>
      <c r="AV63" s="49">
        <f t="shared" si="72"/>
        <v>0</v>
      </c>
      <c r="AW63" s="50">
        <f t="shared" si="73"/>
        <v>0</v>
      </c>
      <c r="AX63" s="62">
        <v>35</v>
      </c>
      <c r="AY63" s="49">
        <f t="shared" si="74"/>
        <v>0</v>
      </c>
      <c r="AZ63" s="50">
        <f t="shared" si="75"/>
        <v>0</v>
      </c>
      <c r="BA63" s="62"/>
      <c r="BB63" s="49">
        <f t="shared" si="61"/>
        <v>0</v>
      </c>
      <c r="BC63" s="50">
        <f t="shared" si="62"/>
        <v>0</v>
      </c>
      <c r="BD63" s="51">
        <f t="shared" si="63"/>
        <v>0</v>
      </c>
    </row>
    <row r="64" spans="1:56">
      <c r="A64" s="32"/>
      <c r="B64" s="290" t="s">
        <v>175</v>
      </c>
      <c r="C64" s="284" t="s">
        <v>320</v>
      </c>
      <c r="D64" s="34" t="s">
        <v>372</v>
      </c>
      <c r="E64" s="288" t="s">
        <v>402</v>
      </c>
      <c r="F64" s="36">
        <v>35</v>
      </c>
      <c r="G64" s="72"/>
      <c r="H64" s="71" t="s">
        <v>101</v>
      </c>
      <c r="I64" s="73">
        <f>IF(H64=Tablas!$B$5,Tablas!$C$5,VLOOKUP(H64,Tablas!$B$5:$D$40,2,FALSE))</f>
        <v>7</v>
      </c>
      <c r="J64" s="70">
        <f>IF(I64=0,"",VLOOKUP(I64,Tablas!$C$5:$D$40,2,FALSE))</f>
        <v>30.416666666666668</v>
      </c>
      <c r="K64" s="37" t="str">
        <f t="shared" si="33"/>
        <v>0</v>
      </c>
      <c r="L64" s="38">
        <f t="shared" si="35"/>
        <v>0</v>
      </c>
      <c r="M64" s="38">
        <f t="shared" si="36"/>
        <v>0</v>
      </c>
      <c r="N64" s="38">
        <f t="shared" si="37"/>
        <v>0</v>
      </c>
      <c r="O64" s="38">
        <f t="shared" si="38"/>
        <v>0</v>
      </c>
      <c r="P64" s="38">
        <f t="shared" si="39"/>
        <v>0</v>
      </c>
      <c r="Q64" s="39">
        <v>1</v>
      </c>
      <c r="R64" s="40">
        <f t="shared" si="40"/>
        <v>0</v>
      </c>
      <c r="S64" s="39">
        <v>1</v>
      </c>
      <c r="T64" s="41">
        <f t="shared" si="41"/>
        <v>0</v>
      </c>
      <c r="U64" s="42">
        <f t="shared" si="42"/>
        <v>0</v>
      </c>
      <c r="V64" s="43">
        <f t="shared" si="43"/>
        <v>0</v>
      </c>
      <c r="W64" s="190">
        <f t="shared" si="11"/>
        <v>11.5</v>
      </c>
      <c r="X64" s="44">
        <f t="shared" si="44"/>
        <v>0</v>
      </c>
      <c r="Y64" s="45">
        <f t="shared" si="45"/>
        <v>7</v>
      </c>
      <c r="Z64" s="46" t="s">
        <v>0</v>
      </c>
      <c r="AA64" s="39">
        <v>1</v>
      </c>
      <c r="AB64" s="47">
        <f t="shared" si="46"/>
        <v>0</v>
      </c>
      <c r="AC64" s="39">
        <v>1</v>
      </c>
      <c r="AD64" s="47">
        <f t="shared" si="47"/>
        <v>0</v>
      </c>
      <c r="AE64" s="39">
        <v>1</v>
      </c>
      <c r="AF64" s="47">
        <f t="shared" si="48"/>
        <v>0</v>
      </c>
      <c r="AG64" s="62"/>
      <c r="AH64" s="191">
        <f t="shared" si="16"/>
        <v>12</v>
      </c>
      <c r="AI64" s="49">
        <f t="shared" si="64"/>
        <v>0</v>
      </c>
      <c r="AJ64" s="50">
        <f t="shared" si="65"/>
        <v>0</v>
      </c>
      <c r="AK64" s="62">
        <v>40</v>
      </c>
      <c r="AL64" s="62"/>
      <c r="AM64" s="49">
        <f t="shared" si="66"/>
        <v>0</v>
      </c>
      <c r="AN64" s="50">
        <f t="shared" si="67"/>
        <v>0</v>
      </c>
      <c r="AO64" s="62">
        <v>35</v>
      </c>
      <c r="AP64" s="49">
        <f t="shared" si="68"/>
        <v>0</v>
      </c>
      <c r="AQ64" s="50">
        <f t="shared" si="69"/>
        <v>0</v>
      </c>
      <c r="AR64" s="62"/>
      <c r="AS64" s="49">
        <f t="shared" si="70"/>
        <v>0</v>
      </c>
      <c r="AT64" s="50">
        <f t="shared" si="71"/>
        <v>0</v>
      </c>
      <c r="AU64" s="62"/>
      <c r="AV64" s="49">
        <f t="shared" si="72"/>
        <v>0</v>
      </c>
      <c r="AW64" s="50">
        <f t="shared" si="73"/>
        <v>0</v>
      </c>
      <c r="AX64" s="62">
        <v>35</v>
      </c>
      <c r="AY64" s="49">
        <f t="shared" si="74"/>
        <v>0</v>
      </c>
      <c r="AZ64" s="50">
        <f t="shared" si="75"/>
        <v>0</v>
      </c>
      <c r="BA64" s="62"/>
      <c r="BB64" s="49">
        <f t="shared" si="61"/>
        <v>0</v>
      </c>
      <c r="BC64" s="50">
        <f t="shared" si="62"/>
        <v>0</v>
      </c>
      <c r="BD64" s="51">
        <f t="shared" si="63"/>
        <v>0</v>
      </c>
    </row>
    <row r="65" spans="1:56">
      <c r="A65" s="32"/>
      <c r="B65" s="290" t="s">
        <v>175</v>
      </c>
      <c r="C65" s="284" t="s">
        <v>320</v>
      </c>
      <c r="D65" s="34" t="s">
        <v>373</v>
      </c>
      <c r="E65" s="288" t="s">
        <v>402</v>
      </c>
      <c r="F65" s="36">
        <v>35</v>
      </c>
      <c r="G65" s="72"/>
      <c r="H65" s="71" t="s">
        <v>101</v>
      </c>
      <c r="I65" s="73">
        <f>IF(H65=Tablas!$B$5,Tablas!$C$5,VLOOKUP(H65,Tablas!$B$5:$D$40,2,FALSE))</f>
        <v>7</v>
      </c>
      <c r="J65" s="70">
        <f>IF(I65=0,"",VLOOKUP(I65,Tablas!$C$5:$D$40,2,FALSE))</f>
        <v>30.416666666666668</v>
      </c>
      <c r="K65" s="37" t="str">
        <f t="shared" si="33"/>
        <v>0</v>
      </c>
      <c r="L65" s="38">
        <f t="shared" si="35"/>
        <v>0</v>
      </c>
      <c r="M65" s="38">
        <f t="shared" si="36"/>
        <v>0</v>
      </c>
      <c r="N65" s="38">
        <f t="shared" si="37"/>
        <v>0</v>
      </c>
      <c r="O65" s="38">
        <f t="shared" si="38"/>
        <v>0</v>
      </c>
      <c r="P65" s="38">
        <f t="shared" si="39"/>
        <v>0</v>
      </c>
      <c r="Q65" s="39">
        <v>1</v>
      </c>
      <c r="R65" s="40">
        <f t="shared" si="40"/>
        <v>0</v>
      </c>
      <c r="S65" s="39">
        <v>1</v>
      </c>
      <c r="T65" s="41">
        <f t="shared" si="41"/>
        <v>0</v>
      </c>
      <c r="U65" s="42">
        <f t="shared" si="42"/>
        <v>0</v>
      </c>
      <c r="V65" s="43">
        <f t="shared" si="43"/>
        <v>0</v>
      </c>
      <c r="W65" s="190">
        <f t="shared" si="11"/>
        <v>11.5</v>
      </c>
      <c r="X65" s="44">
        <f t="shared" si="44"/>
        <v>0</v>
      </c>
      <c r="Y65" s="45">
        <f t="shared" si="45"/>
        <v>7</v>
      </c>
      <c r="Z65" s="46" t="s">
        <v>0</v>
      </c>
      <c r="AA65" s="39">
        <v>1</v>
      </c>
      <c r="AB65" s="47">
        <f t="shared" si="46"/>
        <v>0</v>
      </c>
      <c r="AC65" s="39">
        <v>1</v>
      </c>
      <c r="AD65" s="47">
        <f t="shared" si="47"/>
        <v>0</v>
      </c>
      <c r="AE65" s="39">
        <v>1</v>
      </c>
      <c r="AF65" s="47">
        <f t="shared" si="48"/>
        <v>0</v>
      </c>
      <c r="AG65" s="62"/>
      <c r="AH65" s="191">
        <f t="shared" si="16"/>
        <v>12</v>
      </c>
      <c r="AI65" s="49">
        <f t="shared" si="64"/>
        <v>0</v>
      </c>
      <c r="AJ65" s="50">
        <f t="shared" si="65"/>
        <v>0</v>
      </c>
      <c r="AK65" s="62"/>
      <c r="AL65" s="62"/>
      <c r="AM65" s="49">
        <f t="shared" si="66"/>
        <v>0</v>
      </c>
      <c r="AN65" s="50">
        <f t="shared" si="67"/>
        <v>0</v>
      </c>
      <c r="AO65" s="62">
        <v>35</v>
      </c>
      <c r="AP65" s="49">
        <f t="shared" si="68"/>
        <v>0</v>
      </c>
      <c r="AQ65" s="50">
        <f t="shared" si="69"/>
        <v>0</v>
      </c>
      <c r="AR65" s="62"/>
      <c r="AS65" s="49">
        <f t="shared" si="70"/>
        <v>0</v>
      </c>
      <c r="AT65" s="50">
        <f t="shared" si="71"/>
        <v>0</v>
      </c>
      <c r="AU65" s="62"/>
      <c r="AV65" s="49">
        <f t="shared" si="72"/>
        <v>0</v>
      </c>
      <c r="AW65" s="50">
        <f t="shared" si="73"/>
        <v>0</v>
      </c>
      <c r="AX65" s="62">
        <v>35</v>
      </c>
      <c r="AY65" s="49">
        <f t="shared" si="74"/>
        <v>0</v>
      </c>
      <c r="AZ65" s="50">
        <f t="shared" si="75"/>
        <v>0</v>
      </c>
      <c r="BA65" s="62"/>
      <c r="BB65" s="49">
        <f t="shared" si="61"/>
        <v>0</v>
      </c>
      <c r="BC65" s="50">
        <f t="shared" si="62"/>
        <v>0</v>
      </c>
      <c r="BD65" s="51">
        <f t="shared" si="63"/>
        <v>0</v>
      </c>
    </row>
    <row r="66" spans="1:56">
      <c r="A66" s="32"/>
      <c r="B66" s="290" t="s">
        <v>175</v>
      </c>
      <c r="C66" s="284" t="s">
        <v>320</v>
      </c>
      <c r="D66" s="34" t="s">
        <v>374</v>
      </c>
      <c r="E66" s="288" t="s">
        <v>402</v>
      </c>
      <c r="F66" s="36">
        <v>59</v>
      </c>
      <c r="G66" s="72"/>
      <c r="H66" s="71" t="s">
        <v>101</v>
      </c>
      <c r="I66" s="73">
        <f>IF(H66=Tablas!$B$5,Tablas!$C$5,VLOOKUP(H66,Tablas!$B$5:$D$40,2,FALSE))</f>
        <v>7</v>
      </c>
      <c r="J66" s="70">
        <f>IF(I66=0,"",VLOOKUP(I66,Tablas!$C$5:$D$40,2,FALSE))</f>
        <v>30.416666666666668</v>
      </c>
      <c r="K66" s="37" t="str">
        <f t="shared" si="33"/>
        <v>0</v>
      </c>
      <c r="L66" s="38">
        <f t="shared" si="35"/>
        <v>0</v>
      </c>
      <c r="M66" s="38">
        <f t="shared" si="36"/>
        <v>0</v>
      </c>
      <c r="N66" s="38">
        <f t="shared" si="37"/>
        <v>0</v>
      </c>
      <c r="O66" s="38">
        <f t="shared" si="38"/>
        <v>0</v>
      </c>
      <c r="P66" s="38">
        <f t="shared" si="39"/>
        <v>0</v>
      </c>
      <c r="Q66" s="39">
        <v>1</v>
      </c>
      <c r="R66" s="40">
        <f t="shared" si="40"/>
        <v>0</v>
      </c>
      <c r="S66" s="39">
        <v>1</v>
      </c>
      <c r="T66" s="41">
        <f t="shared" si="41"/>
        <v>0</v>
      </c>
      <c r="U66" s="42">
        <f t="shared" si="42"/>
        <v>0</v>
      </c>
      <c r="V66" s="43">
        <f t="shared" si="43"/>
        <v>0</v>
      </c>
      <c r="W66" s="190">
        <f t="shared" si="11"/>
        <v>11.5</v>
      </c>
      <c r="X66" s="44">
        <f t="shared" si="44"/>
        <v>0</v>
      </c>
      <c r="Y66" s="45">
        <f t="shared" si="45"/>
        <v>7</v>
      </c>
      <c r="Z66" s="46" t="s">
        <v>0</v>
      </c>
      <c r="AA66" s="39">
        <v>1</v>
      </c>
      <c r="AB66" s="47">
        <f t="shared" si="46"/>
        <v>0</v>
      </c>
      <c r="AC66" s="39">
        <v>1</v>
      </c>
      <c r="AD66" s="47">
        <f t="shared" si="47"/>
        <v>0</v>
      </c>
      <c r="AE66" s="39">
        <v>1</v>
      </c>
      <c r="AF66" s="47">
        <f t="shared" si="48"/>
        <v>0</v>
      </c>
      <c r="AG66" s="62"/>
      <c r="AH66" s="191">
        <f t="shared" si="16"/>
        <v>12</v>
      </c>
      <c r="AI66" s="49">
        <f t="shared" si="64"/>
        <v>0</v>
      </c>
      <c r="AJ66" s="50">
        <f t="shared" si="65"/>
        <v>0</v>
      </c>
      <c r="AK66" s="62"/>
      <c r="AL66" s="62"/>
      <c r="AM66" s="49">
        <f t="shared" si="66"/>
        <v>0</v>
      </c>
      <c r="AN66" s="50">
        <f t="shared" si="67"/>
        <v>0</v>
      </c>
      <c r="AO66" s="62">
        <v>59</v>
      </c>
      <c r="AP66" s="49">
        <f t="shared" si="68"/>
        <v>0</v>
      </c>
      <c r="AQ66" s="50">
        <f t="shared" si="69"/>
        <v>0</v>
      </c>
      <c r="AR66" s="62"/>
      <c r="AS66" s="49">
        <f t="shared" si="70"/>
        <v>0</v>
      </c>
      <c r="AT66" s="50">
        <f t="shared" si="71"/>
        <v>0</v>
      </c>
      <c r="AU66" s="62"/>
      <c r="AV66" s="49">
        <f t="shared" si="72"/>
        <v>0</v>
      </c>
      <c r="AW66" s="50">
        <f t="shared" si="73"/>
        <v>0</v>
      </c>
      <c r="AX66" s="62">
        <v>59</v>
      </c>
      <c r="AY66" s="49">
        <f t="shared" si="74"/>
        <v>0</v>
      </c>
      <c r="AZ66" s="50">
        <f t="shared" si="75"/>
        <v>0</v>
      </c>
      <c r="BA66" s="62"/>
      <c r="BB66" s="49">
        <f t="shared" si="61"/>
        <v>0</v>
      </c>
      <c r="BC66" s="50">
        <f t="shared" si="62"/>
        <v>0</v>
      </c>
      <c r="BD66" s="51">
        <f t="shared" si="63"/>
        <v>0</v>
      </c>
    </row>
    <row r="67" spans="1:56">
      <c r="A67" s="32"/>
      <c r="B67" s="290" t="s">
        <v>175</v>
      </c>
      <c r="C67" s="284" t="s">
        <v>320</v>
      </c>
      <c r="D67" s="34" t="s">
        <v>375</v>
      </c>
      <c r="E67" s="288" t="s">
        <v>402</v>
      </c>
      <c r="F67" s="36">
        <v>12</v>
      </c>
      <c r="G67" s="72"/>
      <c r="H67" s="71" t="s">
        <v>101</v>
      </c>
      <c r="I67" s="73">
        <f>IF(H67=Tablas!$B$5,Tablas!$C$5,VLOOKUP(H67,Tablas!$B$5:$D$40,2,FALSE))</f>
        <v>7</v>
      </c>
      <c r="J67" s="70">
        <f>IF(I67=0,"",VLOOKUP(I67,Tablas!$C$5:$D$40,2,FALSE))</f>
        <v>30.416666666666668</v>
      </c>
      <c r="K67" s="37" t="str">
        <f t="shared" si="33"/>
        <v>0</v>
      </c>
      <c r="L67" s="38">
        <f t="shared" si="35"/>
        <v>0</v>
      </c>
      <c r="M67" s="38">
        <f t="shared" si="36"/>
        <v>0</v>
      </c>
      <c r="N67" s="38">
        <f t="shared" si="37"/>
        <v>0</v>
      </c>
      <c r="O67" s="38">
        <f t="shared" si="38"/>
        <v>0</v>
      </c>
      <c r="P67" s="38">
        <f t="shared" si="39"/>
        <v>0</v>
      </c>
      <c r="Q67" s="39">
        <v>1</v>
      </c>
      <c r="R67" s="40">
        <f t="shared" si="40"/>
        <v>0</v>
      </c>
      <c r="S67" s="39">
        <v>1</v>
      </c>
      <c r="T67" s="41">
        <f t="shared" si="41"/>
        <v>0</v>
      </c>
      <c r="U67" s="42">
        <f t="shared" si="42"/>
        <v>0</v>
      </c>
      <c r="V67" s="43">
        <f t="shared" si="43"/>
        <v>0</v>
      </c>
      <c r="W67" s="190">
        <f t="shared" si="11"/>
        <v>11.5</v>
      </c>
      <c r="X67" s="44">
        <f t="shared" si="44"/>
        <v>0</v>
      </c>
      <c r="Y67" s="45">
        <f t="shared" si="45"/>
        <v>7</v>
      </c>
      <c r="Z67" s="46" t="s">
        <v>0</v>
      </c>
      <c r="AA67" s="39">
        <v>1</v>
      </c>
      <c r="AB67" s="47">
        <f t="shared" si="46"/>
        <v>0</v>
      </c>
      <c r="AC67" s="39">
        <v>1</v>
      </c>
      <c r="AD67" s="47">
        <f t="shared" si="47"/>
        <v>0</v>
      </c>
      <c r="AE67" s="39">
        <v>1</v>
      </c>
      <c r="AF67" s="47">
        <f t="shared" si="48"/>
        <v>0</v>
      </c>
      <c r="AG67" s="62"/>
      <c r="AH67" s="191">
        <f t="shared" si="16"/>
        <v>12</v>
      </c>
      <c r="AI67" s="49">
        <f t="shared" si="64"/>
        <v>0</v>
      </c>
      <c r="AJ67" s="50">
        <f t="shared" si="65"/>
        <v>0</v>
      </c>
      <c r="AK67" s="62"/>
      <c r="AL67" s="62"/>
      <c r="AM67" s="49">
        <f t="shared" si="66"/>
        <v>0</v>
      </c>
      <c r="AN67" s="50">
        <f t="shared" si="67"/>
        <v>0</v>
      </c>
      <c r="AO67" s="62">
        <v>12</v>
      </c>
      <c r="AP67" s="49">
        <f t="shared" si="68"/>
        <v>0</v>
      </c>
      <c r="AQ67" s="50">
        <f t="shared" si="69"/>
        <v>0</v>
      </c>
      <c r="AR67" s="62"/>
      <c r="AS67" s="49">
        <f t="shared" si="70"/>
        <v>0</v>
      </c>
      <c r="AT67" s="50">
        <f t="shared" si="71"/>
        <v>0</v>
      </c>
      <c r="AU67" s="62"/>
      <c r="AV67" s="49">
        <f t="shared" si="72"/>
        <v>0</v>
      </c>
      <c r="AW67" s="50">
        <f t="shared" si="73"/>
        <v>0</v>
      </c>
      <c r="AX67" s="62">
        <v>12</v>
      </c>
      <c r="AY67" s="49">
        <f t="shared" si="74"/>
        <v>0</v>
      </c>
      <c r="AZ67" s="50">
        <f t="shared" si="75"/>
        <v>0</v>
      </c>
      <c r="BA67" s="62"/>
      <c r="BB67" s="49">
        <f t="shared" si="61"/>
        <v>0</v>
      </c>
      <c r="BC67" s="50">
        <f t="shared" si="62"/>
        <v>0</v>
      </c>
      <c r="BD67" s="51">
        <f t="shared" si="63"/>
        <v>0</v>
      </c>
    </row>
    <row r="68" spans="1:56">
      <c r="A68" s="32"/>
      <c r="B68" s="290" t="s">
        <v>175</v>
      </c>
      <c r="C68" s="284" t="s">
        <v>320</v>
      </c>
      <c r="D68" s="34" t="s">
        <v>376</v>
      </c>
      <c r="E68" s="288" t="s">
        <v>402</v>
      </c>
      <c r="F68" s="36">
        <v>8</v>
      </c>
      <c r="G68" s="72"/>
      <c r="H68" s="71" t="s">
        <v>101</v>
      </c>
      <c r="I68" s="73">
        <f>IF(H68=Tablas!$B$5,Tablas!$C$5,VLOOKUP(H68,Tablas!$B$5:$D$40,2,FALSE))</f>
        <v>7</v>
      </c>
      <c r="J68" s="70">
        <f>IF(I68=0,"",VLOOKUP(I68,Tablas!$C$5:$D$40,2,FALSE))</f>
        <v>30.416666666666668</v>
      </c>
      <c r="K68" s="37" t="str">
        <f t="shared" si="33"/>
        <v>0</v>
      </c>
      <c r="L68" s="38">
        <f t="shared" si="35"/>
        <v>0</v>
      </c>
      <c r="M68" s="38">
        <f t="shared" si="36"/>
        <v>0</v>
      </c>
      <c r="N68" s="38">
        <f t="shared" si="37"/>
        <v>0</v>
      </c>
      <c r="O68" s="38">
        <f t="shared" si="38"/>
        <v>0</v>
      </c>
      <c r="P68" s="38">
        <f t="shared" si="39"/>
        <v>0</v>
      </c>
      <c r="Q68" s="39">
        <v>1</v>
      </c>
      <c r="R68" s="40">
        <f t="shared" si="40"/>
        <v>0</v>
      </c>
      <c r="S68" s="39">
        <v>1</v>
      </c>
      <c r="T68" s="41">
        <f t="shared" si="41"/>
        <v>0</v>
      </c>
      <c r="U68" s="42">
        <f t="shared" si="42"/>
        <v>0</v>
      </c>
      <c r="V68" s="43">
        <f t="shared" si="43"/>
        <v>0</v>
      </c>
      <c r="W68" s="190">
        <f t="shared" si="11"/>
        <v>11.5</v>
      </c>
      <c r="X68" s="44">
        <f t="shared" si="44"/>
        <v>0</v>
      </c>
      <c r="Y68" s="45">
        <f t="shared" si="45"/>
        <v>7</v>
      </c>
      <c r="Z68" s="46" t="s">
        <v>0</v>
      </c>
      <c r="AA68" s="39">
        <v>1</v>
      </c>
      <c r="AB68" s="47">
        <f t="shared" si="46"/>
        <v>0</v>
      </c>
      <c r="AC68" s="39">
        <v>1</v>
      </c>
      <c r="AD68" s="47">
        <f t="shared" si="47"/>
        <v>0</v>
      </c>
      <c r="AE68" s="39">
        <v>1</v>
      </c>
      <c r="AF68" s="47">
        <f t="shared" si="48"/>
        <v>0</v>
      </c>
      <c r="AG68" s="62"/>
      <c r="AH68" s="191">
        <f t="shared" si="16"/>
        <v>12</v>
      </c>
      <c r="AI68" s="49">
        <f t="shared" si="64"/>
        <v>0</v>
      </c>
      <c r="AJ68" s="50">
        <f t="shared" si="65"/>
        <v>0</v>
      </c>
      <c r="AK68" s="62"/>
      <c r="AL68" s="62"/>
      <c r="AM68" s="49">
        <f t="shared" si="66"/>
        <v>0</v>
      </c>
      <c r="AN68" s="50">
        <f t="shared" si="67"/>
        <v>0</v>
      </c>
      <c r="AO68" s="62">
        <v>8</v>
      </c>
      <c r="AP68" s="49">
        <f t="shared" si="68"/>
        <v>0</v>
      </c>
      <c r="AQ68" s="50">
        <f t="shared" si="69"/>
        <v>0</v>
      </c>
      <c r="AR68" s="62"/>
      <c r="AS68" s="49">
        <f t="shared" si="70"/>
        <v>0</v>
      </c>
      <c r="AT68" s="50">
        <f t="shared" si="71"/>
        <v>0</v>
      </c>
      <c r="AU68" s="62"/>
      <c r="AV68" s="49">
        <f t="shared" si="72"/>
        <v>0</v>
      </c>
      <c r="AW68" s="50">
        <f t="shared" si="73"/>
        <v>0</v>
      </c>
      <c r="AX68" s="62">
        <v>8</v>
      </c>
      <c r="AY68" s="49">
        <f t="shared" si="74"/>
        <v>0</v>
      </c>
      <c r="AZ68" s="50">
        <f t="shared" si="75"/>
        <v>0</v>
      </c>
      <c r="BA68" s="62"/>
      <c r="BB68" s="49">
        <f t="shared" si="61"/>
        <v>0</v>
      </c>
      <c r="BC68" s="50">
        <f t="shared" si="62"/>
        <v>0</v>
      </c>
      <c r="BD68" s="51">
        <f t="shared" si="63"/>
        <v>0</v>
      </c>
    </row>
    <row r="69" spans="1:56">
      <c r="A69" s="32"/>
      <c r="B69" s="290" t="s">
        <v>175</v>
      </c>
      <c r="C69" s="284" t="s">
        <v>320</v>
      </c>
      <c r="D69" s="34" t="s">
        <v>377</v>
      </c>
      <c r="E69" s="288" t="s">
        <v>402</v>
      </c>
      <c r="F69" s="36">
        <v>36</v>
      </c>
      <c r="G69" s="72"/>
      <c r="H69" s="71" t="s">
        <v>107</v>
      </c>
      <c r="I69" s="73">
        <f>IF(H69=Tablas!$B$5,Tablas!$C$5,VLOOKUP(H69,Tablas!$B$5:$D$40,2,FALSE))</f>
        <v>13</v>
      </c>
      <c r="J69" s="70">
        <f>IF(I69=0,"",VLOOKUP(I69,Tablas!$C$5:$D$40,2,FALSE))</f>
        <v>26.071666666666669</v>
      </c>
      <c r="K69" s="37" t="str">
        <f t="shared" si="33"/>
        <v>0</v>
      </c>
      <c r="L69" s="38">
        <f t="shared" si="35"/>
        <v>0</v>
      </c>
      <c r="M69" s="38">
        <f t="shared" si="36"/>
        <v>0</v>
      </c>
      <c r="N69" s="38">
        <f t="shared" si="37"/>
        <v>0</v>
      </c>
      <c r="O69" s="38">
        <f t="shared" si="38"/>
        <v>0</v>
      </c>
      <c r="P69" s="38">
        <f t="shared" si="39"/>
        <v>0</v>
      </c>
      <c r="Q69" s="39">
        <v>1</v>
      </c>
      <c r="R69" s="40">
        <f t="shared" si="40"/>
        <v>0</v>
      </c>
      <c r="S69" s="39">
        <v>1</v>
      </c>
      <c r="T69" s="41">
        <f t="shared" si="41"/>
        <v>0</v>
      </c>
      <c r="U69" s="42">
        <f t="shared" si="42"/>
        <v>0</v>
      </c>
      <c r="V69" s="43">
        <f t="shared" si="43"/>
        <v>0</v>
      </c>
      <c r="W69" s="190">
        <f t="shared" si="11"/>
        <v>11.5</v>
      </c>
      <c r="X69" s="44">
        <f t="shared" si="44"/>
        <v>0</v>
      </c>
      <c r="Y69" s="45">
        <f t="shared" si="45"/>
        <v>6</v>
      </c>
      <c r="Z69" s="46" t="s">
        <v>0</v>
      </c>
      <c r="AA69" s="39">
        <v>1</v>
      </c>
      <c r="AB69" s="47">
        <f t="shared" si="46"/>
        <v>0</v>
      </c>
      <c r="AC69" s="39">
        <v>1</v>
      </c>
      <c r="AD69" s="47">
        <f t="shared" si="47"/>
        <v>0</v>
      </c>
      <c r="AE69" s="39">
        <v>1</v>
      </c>
      <c r="AF69" s="47">
        <f t="shared" si="48"/>
        <v>0</v>
      </c>
      <c r="AG69" s="62"/>
      <c r="AH69" s="191">
        <f t="shared" si="16"/>
        <v>12</v>
      </c>
      <c r="AI69" s="49">
        <f t="shared" si="64"/>
        <v>0</v>
      </c>
      <c r="AJ69" s="50">
        <f t="shared" si="65"/>
        <v>0</v>
      </c>
      <c r="AK69" s="62"/>
      <c r="AL69" s="62"/>
      <c r="AM69" s="49">
        <f t="shared" si="66"/>
        <v>0</v>
      </c>
      <c r="AN69" s="50">
        <f t="shared" si="67"/>
        <v>0</v>
      </c>
      <c r="AO69" s="62">
        <v>36</v>
      </c>
      <c r="AP69" s="49">
        <f t="shared" si="68"/>
        <v>0</v>
      </c>
      <c r="AQ69" s="50">
        <f t="shared" si="69"/>
        <v>0</v>
      </c>
      <c r="AR69" s="62"/>
      <c r="AS69" s="49">
        <f t="shared" si="70"/>
        <v>0</v>
      </c>
      <c r="AT69" s="50">
        <f t="shared" si="71"/>
        <v>0</v>
      </c>
      <c r="AU69" s="62"/>
      <c r="AV69" s="49">
        <f t="shared" si="72"/>
        <v>0</v>
      </c>
      <c r="AW69" s="50">
        <f t="shared" si="73"/>
        <v>0</v>
      </c>
      <c r="AX69" s="62">
        <v>36</v>
      </c>
      <c r="AY69" s="49">
        <f t="shared" si="74"/>
        <v>0</v>
      </c>
      <c r="AZ69" s="50">
        <f t="shared" si="75"/>
        <v>0</v>
      </c>
      <c r="BA69" s="62"/>
      <c r="BB69" s="49">
        <f t="shared" si="61"/>
        <v>0</v>
      </c>
      <c r="BC69" s="50">
        <f t="shared" si="62"/>
        <v>0</v>
      </c>
      <c r="BD69" s="51">
        <f t="shared" si="63"/>
        <v>0</v>
      </c>
    </row>
    <row r="70" spans="1:56">
      <c r="A70" s="32"/>
      <c r="B70" s="290" t="s">
        <v>175</v>
      </c>
      <c r="C70" s="284" t="s">
        <v>320</v>
      </c>
      <c r="D70" s="34" t="s">
        <v>378</v>
      </c>
      <c r="E70" s="288" t="s">
        <v>402</v>
      </c>
      <c r="F70" s="36">
        <v>53</v>
      </c>
      <c r="G70" s="72"/>
      <c r="H70" s="71" t="s">
        <v>107</v>
      </c>
      <c r="I70" s="73">
        <f>IF(H70=Tablas!$B$5,Tablas!$C$5,VLOOKUP(H70,Tablas!$B$5:$D$40,2,FALSE))</f>
        <v>13</v>
      </c>
      <c r="J70" s="70">
        <f>IF(I70=0,"",VLOOKUP(I70,Tablas!$C$5:$D$40,2,FALSE))</f>
        <v>26.071666666666669</v>
      </c>
      <c r="K70" s="37" t="str">
        <f t="shared" si="33"/>
        <v>0</v>
      </c>
      <c r="L70" s="38">
        <f t="shared" si="35"/>
        <v>0</v>
      </c>
      <c r="M70" s="38">
        <f t="shared" si="36"/>
        <v>0</v>
      </c>
      <c r="N70" s="38">
        <f t="shared" si="37"/>
        <v>0</v>
      </c>
      <c r="O70" s="38">
        <f t="shared" si="38"/>
        <v>0</v>
      </c>
      <c r="P70" s="38">
        <f t="shared" si="39"/>
        <v>0</v>
      </c>
      <c r="Q70" s="39">
        <v>1</v>
      </c>
      <c r="R70" s="40">
        <f t="shared" si="40"/>
        <v>0</v>
      </c>
      <c r="S70" s="39">
        <v>1</v>
      </c>
      <c r="T70" s="41">
        <f t="shared" si="41"/>
        <v>0</v>
      </c>
      <c r="U70" s="42">
        <f t="shared" si="42"/>
        <v>0</v>
      </c>
      <c r="V70" s="43">
        <f t="shared" si="43"/>
        <v>0</v>
      </c>
      <c r="W70" s="190">
        <f t="shared" si="11"/>
        <v>11.5</v>
      </c>
      <c r="X70" s="44">
        <f t="shared" si="44"/>
        <v>0</v>
      </c>
      <c r="Y70" s="45">
        <f t="shared" si="45"/>
        <v>6</v>
      </c>
      <c r="Z70" s="46" t="s">
        <v>0</v>
      </c>
      <c r="AA70" s="39">
        <v>1</v>
      </c>
      <c r="AB70" s="47">
        <f t="shared" si="46"/>
        <v>0</v>
      </c>
      <c r="AC70" s="39">
        <v>1</v>
      </c>
      <c r="AD70" s="47">
        <f t="shared" si="47"/>
        <v>0</v>
      </c>
      <c r="AE70" s="39">
        <v>1</v>
      </c>
      <c r="AF70" s="47">
        <f t="shared" si="48"/>
        <v>0</v>
      </c>
      <c r="AG70" s="62"/>
      <c r="AH70" s="191">
        <f t="shared" si="16"/>
        <v>12</v>
      </c>
      <c r="AI70" s="49">
        <f t="shared" si="64"/>
        <v>0</v>
      </c>
      <c r="AJ70" s="50">
        <f t="shared" si="65"/>
        <v>0</v>
      </c>
      <c r="AK70" s="62"/>
      <c r="AL70" s="62"/>
      <c r="AM70" s="49">
        <f t="shared" si="66"/>
        <v>0</v>
      </c>
      <c r="AN70" s="50">
        <f t="shared" si="67"/>
        <v>0</v>
      </c>
      <c r="AO70" s="62">
        <v>53</v>
      </c>
      <c r="AP70" s="49">
        <f t="shared" si="68"/>
        <v>0</v>
      </c>
      <c r="AQ70" s="50">
        <f t="shared" si="69"/>
        <v>0</v>
      </c>
      <c r="AR70" s="62"/>
      <c r="AS70" s="49">
        <f t="shared" si="70"/>
        <v>0</v>
      </c>
      <c r="AT70" s="50">
        <f t="shared" si="71"/>
        <v>0</v>
      </c>
      <c r="AU70" s="62"/>
      <c r="AV70" s="49">
        <f t="shared" si="72"/>
        <v>0</v>
      </c>
      <c r="AW70" s="50">
        <f t="shared" si="73"/>
        <v>0</v>
      </c>
      <c r="AX70" s="62">
        <v>53</v>
      </c>
      <c r="AY70" s="49">
        <f t="shared" si="74"/>
        <v>0</v>
      </c>
      <c r="AZ70" s="50">
        <f t="shared" si="75"/>
        <v>0</v>
      </c>
      <c r="BA70" s="62"/>
      <c r="BB70" s="49">
        <f t="shared" si="61"/>
        <v>0</v>
      </c>
      <c r="BC70" s="50">
        <f t="shared" si="62"/>
        <v>0</v>
      </c>
      <c r="BD70" s="51">
        <f t="shared" si="63"/>
        <v>0</v>
      </c>
    </row>
    <row r="71" spans="1:56">
      <c r="A71" s="32"/>
      <c r="B71" s="290" t="s">
        <v>175</v>
      </c>
      <c r="C71" s="284" t="s">
        <v>320</v>
      </c>
      <c r="D71" s="34" t="s">
        <v>379</v>
      </c>
      <c r="E71" s="288" t="s">
        <v>402</v>
      </c>
      <c r="F71" s="36">
        <v>5</v>
      </c>
      <c r="G71" s="72"/>
      <c r="H71" s="71" t="s">
        <v>101</v>
      </c>
      <c r="I71" s="73">
        <f>IF(H71=Tablas!$B$5,Tablas!$C$5,VLOOKUP(H71,Tablas!$B$5:$D$40,2,FALSE))</f>
        <v>7</v>
      </c>
      <c r="J71" s="70">
        <f>IF(I71=0,"",VLOOKUP(I71,Tablas!$C$5:$D$40,2,FALSE))</f>
        <v>30.416666666666668</v>
      </c>
      <c r="K71" s="37" t="str">
        <f t="shared" si="33"/>
        <v>0</v>
      </c>
      <c r="L71" s="38">
        <f t="shared" si="35"/>
        <v>0</v>
      </c>
      <c r="M71" s="38">
        <f t="shared" si="36"/>
        <v>0</v>
      </c>
      <c r="N71" s="38">
        <f t="shared" si="37"/>
        <v>0</v>
      </c>
      <c r="O71" s="38">
        <f t="shared" si="38"/>
        <v>0</v>
      </c>
      <c r="P71" s="38">
        <f t="shared" si="39"/>
        <v>0</v>
      </c>
      <c r="Q71" s="39">
        <v>1</v>
      </c>
      <c r="R71" s="40">
        <f t="shared" si="40"/>
        <v>0</v>
      </c>
      <c r="S71" s="39">
        <v>1</v>
      </c>
      <c r="T71" s="41">
        <f t="shared" si="41"/>
        <v>0</v>
      </c>
      <c r="U71" s="42">
        <f t="shared" si="42"/>
        <v>0</v>
      </c>
      <c r="V71" s="43">
        <f t="shared" si="43"/>
        <v>0</v>
      </c>
      <c r="W71" s="190">
        <f t="shared" si="11"/>
        <v>11.5</v>
      </c>
      <c r="X71" s="44">
        <f t="shared" si="44"/>
        <v>0</v>
      </c>
      <c r="Y71" s="45">
        <f t="shared" si="45"/>
        <v>7</v>
      </c>
      <c r="Z71" s="46" t="s">
        <v>0</v>
      </c>
      <c r="AA71" s="39">
        <v>1</v>
      </c>
      <c r="AB71" s="47">
        <f t="shared" si="46"/>
        <v>0</v>
      </c>
      <c r="AC71" s="39">
        <v>1</v>
      </c>
      <c r="AD71" s="47">
        <f t="shared" si="47"/>
        <v>0</v>
      </c>
      <c r="AE71" s="39">
        <v>1</v>
      </c>
      <c r="AF71" s="47">
        <f t="shared" si="48"/>
        <v>0</v>
      </c>
      <c r="AG71" s="62"/>
      <c r="AH71" s="191">
        <f t="shared" si="16"/>
        <v>12</v>
      </c>
      <c r="AI71" s="49">
        <f t="shared" si="64"/>
        <v>0</v>
      </c>
      <c r="AJ71" s="50">
        <f t="shared" si="65"/>
        <v>0</v>
      </c>
      <c r="AK71" s="62"/>
      <c r="AL71" s="62"/>
      <c r="AM71" s="49">
        <f t="shared" si="66"/>
        <v>0</v>
      </c>
      <c r="AN71" s="50">
        <f t="shared" si="67"/>
        <v>0</v>
      </c>
      <c r="AO71" s="62">
        <v>5</v>
      </c>
      <c r="AP71" s="49">
        <f t="shared" si="68"/>
        <v>0</v>
      </c>
      <c r="AQ71" s="50">
        <f t="shared" si="69"/>
        <v>0</v>
      </c>
      <c r="AR71" s="62"/>
      <c r="AS71" s="49">
        <f t="shared" si="70"/>
        <v>0</v>
      </c>
      <c r="AT71" s="50">
        <f t="shared" si="71"/>
        <v>0</v>
      </c>
      <c r="AU71" s="62"/>
      <c r="AV71" s="49">
        <f t="shared" si="72"/>
        <v>0</v>
      </c>
      <c r="AW71" s="50">
        <f t="shared" si="73"/>
        <v>0</v>
      </c>
      <c r="AX71" s="62">
        <v>5</v>
      </c>
      <c r="AY71" s="49">
        <f t="shared" si="74"/>
        <v>0</v>
      </c>
      <c r="AZ71" s="50">
        <f t="shared" si="75"/>
        <v>0</v>
      </c>
      <c r="BA71" s="62"/>
      <c r="BB71" s="49">
        <f t="shared" si="61"/>
        <v>0</v>
      </c>
      <c r="BC71" s="50">
        <f t="shared" si="62"/>
        <v>0</v>
      </c>
      <c r="BD71" s="51">
        <f t="shared" si="63"/>
        <v>0</v>
      </c>
    </row>
    <row r="72" spans="1:56">
      <c r="A72" s="32"/>
      <c r="B72" s="290" t="s">
        <v>175</v>
      </c>
      <c r="C72" s="284" t="s">
        <v>320</v>
      </c>
      <c r="D72" s="34" t="s">
        <v>380</v>
      </c>
      <c r="E72" s="288" t="s">
        <v>402</v>
      </c>
      <c r="F72" s="36">
        <v>6</v>
      </c>
      <c r="G72" s="72"/>
      <c r="H72" s="71" t="s">
        <v>107</v>
      </c>
      <c r="I72" s="73">
        <f>IF(H72=Tablas!$B$5,Tablas!$C$5,VLOOKUP(H72,Tablas!$B$5:$D$40,2,FALSE))</f>
        <v>13</v>
      </c>
      <c r="J72" s="70">
        <f>IF(I72=0,"",VLOOKUP(I72,Tablas!$C$5:$D$40,2,FALSE))</f>
        <v>26.071666666666669</v>
      </c>
      <c r="K72" s="37" t="str">
        <f t="shared" si="33"/>
        <v>0</v>
      </c>
      <c r="L72" s="38">
        <f t="shared" ref="L72:L101" si="76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M72" s="38">
        <f t="shared" ref="M72:M101" si="77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N72" s="38">
        <f t="shared" ref="N72:N101" si="78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O72" s="38">
        <f t="shared" ref="O72:O101" si="79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P72" s="38">
        <f t="shared" ref="P72:P101" si="80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Q72" s="39">
        <v>1</v>
      </c>
      <c r="R72" s="40">
        <f t="shared" ref="R72:R101" si="81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101" si="82">(IF($Y72=7,$K72,)+IF($Y72=21,$K72*3,)+IF($Y72=42,$K72*6,0)+IF($Y72=28,$K72*4,0)+IF($Y72=14,$K72*2,))*S72</f>
        <v>0</v>
      </c>
      <c r="U72" s="42">
        <f t="shared" ref="U72:U101" si="83">SUM(+L72+M72+N72+O72+P72+R72+T72)</f>
        <v>0</v>
      </c>
      <c r="V72" s="43">
        <f t="shared" ref="V72:V101" si="84">+U72*4.345</f>
        <v>0</v>
      </c>
      <c r="W72" s="190">
        <f t="shared" ref="W72:W88" si="85">$X$4</f>
        <v>11.5</v>
      </c>
      <c r="X72" s="44">
        <f t="shared" si="44"/>
        <v>0</v>
      </c>
      <c r="Y72" s="45">
        <f t="shared" ref="Y72:Y101" si="86">ROUND(J72/4.3452380952381,1)</f>
        <v>6</v>
      </c>
      <c r="Z72" s="46" t="s">
        <v>0</v>
      </c>
      <c r="AA72" s="39">
        <v>1</v>
      </c>
      <c r="AB72" s="47">
        <f t="shared" ref="AB72:AB101" si="87">+IF($Z72="M",$U72,IF($Z72="MT",$U72/2,IF(Z72="MN",$U72/2,IF($Z72="MTN",$U72/3,0))))*AA72</f>
        <v>0</v>
      </c>
      <c r="AC72" s="39">
        <v>1</v>
      </c>
      <c r="AD72" s="47">
        <f t="shared" ref="AD72:AD101" si="88">+IF($Z72="T",$U72,IF($Z72="MT",$U72/2,IF($Z72="TN",$U72/2,IF($Z72="MTN",$U72/3,0))))*AC72</f>
        <v>0</v>
      </c>
      <c r="AE72" s="39">
        <v>1</v>
      </c>
      <c r="AF72" s="47">
        <f t="shared" ref="AF72:AF101" si="89">+IF($Z72="N",$U72,IF($Z72="MN",$U72/2,IF($Z72="TN",$U72/2,IF($Z72="MTN",$U72/3,0))))*AE72</f>
        <v>0</v>
      </c>
      <c r="AG72" s="62"/>
      <c r="AH72" s="191">
        <f t="shared" ref="AH72:AH88" si="90">+$AI$4</f>
        <v>12</v>
      </c>
      <c r="AI72" s="49">
        <f t="shared" si="64"/>
        <v>0</v>
      </c>
      <c r="AJ72" s="50">
        <f t="shared" si="65"/>
        <v>0</v>
      </c>
      <c r="AK72" s="62"/>
      <c r="AL72" s="62"/>
      <c r="AM72" s="49">
        <f t="shared" si="66"/>
        <v>0</v>
      </c>
      <c r="AN72" s="50">
        <f t="shared" si="67"/>
        <v>0</v>
      </c>
      <c r="AO72" s="62">
        <v>6</v>
      </c>
      <c r="AP72" s="49">
        <f t="shared" si="68"/>
        <v>0</v>
      </c>
      <c r="AQ72" s="50">
        <f t="shared" si="69"/>
        <v>0</v>
      </c>
      <c r="AR72" s="62"/>
      <c r="AS72" s="49">
        <f t="shared" si="70"/>
        <v>0</v>
      </c>
      <c r="AT72" s="50">
        <f t="shared" si="71"/>
        <v>0</v>
      </c>
      <c r="AU72" s="62"/>
      <c r="AV72" s="49">
        <f t="shared" si="72"/>
        <v>0</v>
      </c>
      <c r="AW72" s="50">
        <f t="shared" si="73"/>
        <v>0</v>
      </c>
      <c r="AX72" s="62">
        <v>6</v>
      </c>
      <c r="AY72" s="49">
        <f t="shared" si="74"/>
        <v>0</v>
      </c>
      <c r="AZ72" s="50">
        <f t="shared" si="75"/>
        <v>0</v>
      </c>
      <c r="BA72" s="62"/>
      <c r="BB72" s="49">
        <f t="shared" si="61"/>
        <v>0</v>
      </c>
      <c r="BC72" s="50">
        <f t="shared" si="62"/>
        <v>0</v>
      </c>
      <c r="BD72" s="51">
        <f t="shared" ref="BD72:BD101" si="91">+AJ72+AN72+AQ72+AT72+AW72+AZ72+BC72</f>
        <v>0</v>
      </c>
    </row>
    <row r="73" spans="1:56">
      <c r="A73" s="32"/>
      <c r="B73" s="290" t="s">
        <v>175</v>
      </c>
      <c r="C73" s="284" t="s">
        <v>320</v>
      </c>
      <c r="D73" s="34" t="s">
        <v>381</v>
      </c>
      <c r="E73" s="288" t="s">
        <v>402</v>
      </c>
      <c r="F73" s="36">
        <v>32</v>
      </c>
      <c r="G73" s="72"/>
      <c r="H73" s="71" t="s">
        <v>107</v>
      </c>
      <c r="I73" s="73">
        <f>IF(H73=Tablas!$B$5,Tablas!$C$5,VLOOKUP(H73,Tablas!$B$5:$D$40,2,FALSE))</f>
        <v>13</v>
      </c>
      <c r="J73" s="70">
        <f>IF(I73=0,"",VLOOKUP(I73,Tablas!$C$5:$D$40,2,FALSE))</f>
        <v>26.071666666666669</v>
      </c>
      <c r="K73" s="37" t="str">
        <f t="shared" ref="K73:K88" si="92">IF(G73=0,"0",F73/G73)</f>
        <v>0</v>
      </c>
      <c r="L73" s="38">
        <f t="shared" si="76"/>
        <v>0</v>
      </c>
      <c r="M73" s="38">
        <f t="shared" si="77"/>
        <v>0</v>
      </c>
      <c r="N73" s="38">
        <f t="shared" si="78"/>
        <v>0</v>
      </c>
      <c r="O73" s="38">
        <f t="shared" si="79"/>
        <v>0</v>
      </c>
      <c r="P73" s="38">
        <f t="shared" si="80"/>
        <v>0</v>
      </c>
      <c r="Q73" s="39">
        <v>1</v>
      </c>
      <c r="R73" s="40">
        <f t="shared" si="81"/>
        <v>0</v>
      </c>
      <c r="S73" s="39">
        <v>1</v>
      </c>
      <c r="T73" s="41">
        <f t="shared" si="82"/>
        <v>0</v>
      </c>
      <c r="U73" s="42">
        <f t="shared" si="83"/>
        <v>0</v>
      </c>
      <c r="V73" s="43">
        <f t="shared" si="84"/>
        <v>0</v>
      </c>
      <c r="W73" s="190">
        <f t="shared" si="85"/>
        <v>11.5</v>
      </c>
      <c r="X73" s="44">
        <f t="shared" ref="X73:X101" si="93">IF(V73="","",W73*V73)</f>
        <v>0</v>
      </c>
      <c r="Y73" s="45">
        <f t="shared" si="86"/>
        <v>6</v>
      </c>
      <c r="Z73" s="46" t="s">
        <v>0</v>
      </c>
      <c r="AA73" s="39">
        <v>1</v>
      </c>
      <c r="AB73" s="47">
        <f t="shared" si="87"/>
        <v>0</v>
      </c>
      <c r="AC73" s="39">
        <v>1</v>
      </c>
      <c r="AD73" s="47">
        <f t="shared" si="88"/>
        <v>0</v>
      </c>
      <c r="AE73" s="39">
        <v>1</v>
      </c>
      <c r="AF73" s="47">
        <f t="shared" si="89"/>
        <v>0</v>
      </c>
      <c r="AG73" s="62"/>
      <c r="AH73" s="191">
        <f t="shared" si="90"/>
        <v>12</v>
      </c>
      <c r="AI73" s="49">
        <f t="shared" ref="AI73:AI101" si="94">IF(AJ$4=0,0,(AG73/AJ$4))</f>
        <v>0</v>
      </c>
      <c r="AJ73" s="50">
        <f t="shared" ref="AJ73:AJ101" si="95">IF(AJ$4=0,0,(AI73*AI$4/12))</f>
        <v>0</v>
      </c>
      <c r="AK73" s="62"/>
      <c r="AL73" s="62"/>
      <c r="AM73" s="49">
        <f t="shared" ref="AM73:AM101" si="96">IF(AN$4=0,0,(AK73/AN$4))</f>
        <v>0</v>
      </c>
      <c r="AN73" s="50">
        <f t="shared" ref="AN73:AN101" si="97">IF(AN$4=0,0,(AM73*AM$4/12))</f>
        <v>0</v>
      </c>
      <c r="AO73" s="62">
        <v>32</v>
      </c>
      <c r="AP73" s="49">
        <f t="shared" ref="AP73:AP101" si="98">IF(AQ$4=0,0,(AO73/AQ$4))</f>
        <v>0</v>
      </c>
      <c r="AQ73" s="50">
        <f t="shared" ref="AQ73:AQ101" si="99">IF(AQ$4=0,0,(AP73*AP$4/12))</f>
        <v>0</v>
      </c>
      <c r="AR73" s="62"/>
      <c r="AS73" s="49">
        <f t="shared" ref="AS73:AS101" si="100">IF(AT$4=0,0,(AR73/AT$4))</f>
        <v>0</v>
      </c>
      <c r="AT73" s="50">
        <f t="shared" ref="AT73:AT101" si="101">IF(AT$4=0,0,(AS73*AS$4/12))</f>
        <v>0</v>
      </c>
      <c r="AU73" s="62"/>
      <c r="AV73" s="49">
        <f t="shared" ref="AV73:AV101" si="102">IF(AW$4=0,0,(AU73/AW$4))</f>
        <v>0</v>
      </c>
      <c r="AW73" s="50">
        <f t="shared" ref="AW73:AW101" si="103">IF(AW$4=0,0,(AV73*AV$4/12))</f>
        <v>0</v>
      </c>
      <c r="AX73" s="62">
        <v>32</v>
      </c>
      <c r="AY73" s="49">
        <f t="shared" ref="AY73:AY101" si="104">IF(AZ$4=0,0,(AX73/AZ$4))</f>
        <v>0</v>
      </c>
      <c r="AZ73" s="50">
        <f t="shared" ref="AZ73:AZ101" si="105">IF(AZ$4=0,0,(AY73*AY$4/12))</f>
        <v>0</v>
      </c>
      <c r="BA73" s="62"/>
      <c r="BB73" s="49">
        <f t="shared" ref="BB73:BB101" si="106">IF(BC$4=0,0,(BA73/BC$4))</f>
        <v>0</v>
      </c>
      <c r="BC73" s="50">
        <f t="shared" ref="BC73:BC101" si="107">IF(BC$4=0,0,(BB73*BB$4/12))</f>
        <v>0</v>
      </c>
      <c r="BD73" s="51">
        <f t="shared" si="91"/>
        <v>0</v>
      </c>
    </row>
    <row r="74" spans="1:56">
      <c r="A74" s="32"/>
      <c r="B74" s="290" t="s">
        <v>175</v>
      </c>
      <c r="C74" s="284" t="s">
        <v>320</v>
      </c>
      <c r="D74" s="34" t="s">
        <v>382</v>
      </c>
      <c r="E74" s="288" t="s">
        <v>402</v>
      </c>
      <c r="F74" s="36">
        <v>4</v>
      </c>
      <c r="G74" s="72"/>
      <c r="H74" s="71" t="s">
        <v>107</v>
      </c>
      <c r="I74" s="73">
        <f>IF(H74=Tablas!$B$5,Tablas!$C$5,VLOOKUP(H74,Tablas!$B$5:$D$40,2,FALSE))</f>
        <v>13</v>
      </c>
      <c r="J74" s="70">
        <f>IF(I74=0,"",VLOOKUP(I74,Tablas!$C$5:$D$40,2,FALSE))</f>
        <v>26.071666666666669</v>
      </c>
      <c r="K74" s="37" t="str">
        <f t="shared" si="92"/>
        <v>0</v>
      </c>
      <c r="L74" s="38">
        <f t="shared" si="76"/>
        <v>0</v>
      </c>
      <c r="M74" s="38">
        <f t="shared" si="77"/>
        <v>0</v>
      </c>
      <c r="N74" s="38">
        <f t="shared" si="78"/>
        <v>0</v>
      </c>
      <c r="O74" s="38">
        <f t="shared" si="79"/>
        <v>0</v>
      </c>
      <c r="P74" s="38">
        <f t="shared" si="80"/>
        <v>0</v>
      </c>
      <c r="Q74" s="39">
        <v>1</v>
      </c>
      <c r="R74" s="40">
        <f t="shared" si="81"/>
        <v>0</v>
      </c>
      <c r="S74" s="39">
        <v>1</v>
      </c>
      <c r="T74" s="41">
        <f t="shared" si="82"/>
        <v>0</v>
      </c>
      <c r="U74" s="42">
        <f t="shared" si="83"/>
        <v>0</v>
      </c>
      <c r="V74" s="43">
        <f t="shared" si="84"/>
        <v>0</v>
      </c>
      <c r="W74" s="190">
        <f t="shared" si="85"/>
        <v>11.5</v>
      </c>
      <c r="X74" s="44">
        <f t="shared" si="93"/>
        <v>0</v>
      </c>
      <c r="Y74" s="45">
        <f t="shared" si="86"/>
        <v>6</v>
      </c>
      <c r="Z74" s="46" t="s">
        <v>0</v>
      </c>
      <c r="AA74" s="39">
        <v>1</v>
      </c>
      <c r="AB74" s="47">
        <f t="shared" si="87"/>
        <v>0</v>
      </c>
      <c r="AC74" s="39">
        <v>1</v>
      </c>
      <c r="AD74" s="47">
        <f t="shared" si="88"/>
        <v>0</v>
      </c>
      <c r="AE74" s="39">
        <v>1</v>
      </c>
      <c r="AF74" s="47">
        <f t="shared" si="89"/>
        <v>0</v>
      </c>
      <c r="AG74" s="62"/>
      <c r="AH74" s="191">
        <f t="shared" si="90"/>
        <v>12</v>
      </c>
      <c r="AI74" s="49">
        <f t="shared" si="94"/>
        <v>0</v>
      </c>
      <c r="AJ74" s="50">
        <f t="shared" si="95"/>
        <v>0</v>
      </c>
      <c r="AK74" s="62"/>
      <c r="AL74" s="62"/>
      <c r="AM74" s="49">
        <f t="shared" si="96"/>
        <v>0</v>
      </c>
      <c r="AN74" s="50">
        <f t="shared" si="97"/>
        <v>0</v>
      </c>
      <c r="AO74" s="62">
        <v>4</v>
      </c>
      <c r="AP74" s="49">
        <f t="shared" si="98"/>
        <v>0</v>
      </c>
      <c r="AQ74" s="50">
        <f t="shared" si="99"/>
        <v>0</v>
      </c>
      <c r="AR74" s="62"/>
      <c r="AS74" s="49">
        <f t="shared" si="100"/>
        <v>0</v>
      </c>
      <c r="AT74" s="50">
        <f t="shared" si="101"/>
        <v>0</v>
      </c>
      <c r="AU74" s="62"/>
      <c r="AV74" s="49">
        <f t="shared" si="102"/>
        <v>0</v>
      </c>
      <c r="AW74" s="50">
        <f t="shared" si="103"/>
        <v>0</v>
      </c>
      <c r="AX74" s="62">
        <v>4</v>
      </c>
      <c r="AY74" s="49">
        <f t="shared" si="104"/>
        <v>0</v>
      </c>
      <c r="AZ74" s="50">
        <f t="shared" si="105"/>
        <v>0</v>
      </c>
      <c r="BA74" s="62"/>
      <c r="BB74" s="49">
        <f t="shared" si="106"/>
        <v>0</v>
      </c>
      <c r="BC74" s="50">
        <f t="shared" si="107"/>
        <v>0</v>
      </c>
      <c r="BD74" s="51">
        <f t="shared" si="91"/>
        <v>0</v>
      </c>
    </row>
    <row r="75" spans="1:56">
      <c r="A75" s="32"/>
      <c r="B75" s="290" t="s">
        <v>175</v>
      </c>
      <c r="C75" s="284" t="s">
        <v>320</v>
      </c>
      <c r="D75" s="34" t="s">
        <v>383</v>
      </c>
      <c r="E75" s="288" t="s">
        <v>402</v>
      </c>
      <c r="F75" s="36">
        <v>9</v>
      </c>
      <c r="G75" s="72"/>
      <c r="H75" s="71" t="s">
        <v>107</v>
      </c>
      <c r="I75" s="73">
        <f>IF(H75=Tablas!$B$5,Tablas!$C$5,VLOOKUP(H75,Tablas!$B$5:$D$40,2,FALSE))</f>
        <v>13</v>
      </c>
      <c r="J75" s="70">
        <f>IF(I75=0,"",VLOOKUP(I75,Tablas!$C$5:$D$40,2,FALSE))</f>
        <v>26.071666666666669</v>
      </c>
      <c r="K75" s="37" t="str">
        <f t="shared" si="92"/>
        <v>0</v>
      </c>
      <c r="L75" s="38">
        <f t="shared" si="76"/>
        <v>0</v>
      </c>
      <c r="M75" s="38">
        <f t="shared" si="77"/>
        <v>0</v>
      </c>
      <c r="N75" s="38">
        <f t="shared" si="78"/>
        <v>0</v>
      </c>
      <c r="O75" s="38">
        <f t="shared" si="79"/>
        <v>0</v>
      </c>
      <c r="P75" s="38">
        <f t="shared" si="80"/>
        <v>0</v>
      </c>
      <c r="Q75" s="39">
        <v>1</v>
      </c>
      <c r="R75" s="40">
        <f t="shared" si="81"/>
        <v>0</v>
      </c>
      <c r="S75" s="39">
        <v>1</v>
      </c>
      <c r="T75" s="41">
        <f t="shared" si="82"/>
        <v>0</v>
      </c>
      <c r="U75" s="42">
        <f t="shared" si="83"/>
        <v>0</v>
      </c>
      <c r="V75" s="43">
        <f t="shared" si="84"/>
        <v>0</v>
      </c>
      <c r="W75" s="190">
        <f t="shared" si="85"/>
        <v>11.5</v>
      </c>
      <c r="X75" s="44">
        <f t="shared" si="93"/>
        <v>0</v>
      </c>
      <c r="Y75" s="45">
        <f t="shared" si="86"/>
        <v>6</v>
      </c>
      <c r="Z75" s="46" t="s">
        <v>0</v>
      </c>
      <c r="AA75" s="39">
        <v>1</v>
      </c>
      <c r="AB75" s="47">
        <f t="shared" si="87"/>
        <v>0</v>
      </c>
      <c r="AC75" s="39">
        <v>1</v>
      </c>
      <c r="AD75" s="47">
        <f t="shared" si="88"/>
        <v>0</v>
      </c>
      <c r="AE75" s="39">
        <v>1</v>
      </c>
      <c r="AF75" s="47">
        <f t="shared" si="89"/>
        <v>0</v>
      </c>
      <c r="AG75" s="62"/>
      <c r="AH75" s="191">
        <f t="shared" si="90"/>
        <v>12</v>
      </c>
      <c r="AI75" s="49">
        <f t="shared" si="94"/>
        <v>0</v>
      </c>
      <c r="AJ75" s="50">
        <f t="shared" si="95"/>
        <v>0</v>
      </c>
      <c r="AK75" s="62"/>
      <c r="AL75" s="62"/>
      <c r="AM75" s="49">
        <f t="shared" si="96"/>
        <v>0</v>
      </c>
      <c r="AN75" s="50">
        <f t="shared" si="97"/>
        <v>0</v>
      </c>
      <c r="AO75" s="62"/>
      <c r="AP75" s="49">
        <f t="shared" si="98"/>
        <v>0</v>
      </c>
      <c r="AQ75" s="50">
        <f t="shared" si="99"/>
        <v>0</v>
      </c>
      <c r="AR75" s="62"/>
      <c r="AS75" s="49">
        <f t="shared" si="100"/>
        <v>0</v>
      </c>
      <c r="AT75" s="50">
        <f t="shared" si="101"/>
        <v>0</v>
      </c>
      <c r="AU75" s="62"/>
      <c r="AV75" s="49">
        <f t="shared" si="102"/>
        <v>0</v>
      </c>
      <c r="AW75" s="50">
        <f t="shared" si="103"/>
        <v>0</v>
      </c>
      <c r="AX75" s="62"/>
      <c r="AY75" s="49">
        <f t="shared" si="104"/>
        <v>0</v>
      </c>
      <c r="AZ75" s="50">
        <f t="shared" si="105"/>
        <v>0</v>
      </c>
      <c r="BA75" s="62"/>
      <c r="BB75" s="49">
        <f t="shared" si="106"/>
        <v>0</v>
      </c>
      <c r="BC75" s="50">
        <f t="shared" si="107"/>
        <v>0</v>
      </c>
      <c r="BD75" s="51">
        <f t="shared" si="91"/>
        <v>0</v>
      </c>
    </row>
    <row r="76" spans="1:56">
      <c r="A76" s="32"/>
      <c r="B76" s="290" t="s">
        <v>175</v>
      </c>
      <c r="C76" s="284" t="s">
        <v>320</v>
      </c>
      <c r="D76" s="34" t="s">
        <v>384</v>
      </c>
      <c r="E76" s="288" t="s">
        <v>402</v>
      </c>
      <c r="F76" s="36">
        <v>250</v>
      </c>
      <c r="G76" s="72"/>
      <c r="H76" s="71" t="s">
        <v>16</v>
      </c>
      <c r="I76" s="73">
        <f>IF(H76=Tablas!$B$5,Tablas!$C$5,VLOOKUP(H76,Tablas!$B$5:$D$40,2,FALSE))</f>
        <v>29</v>
      </c>
      <c r="J76" s="70">
        <f>IF(I76=0,"",VLOOKUP(I76,Tablas!$C$5:$D$40,2,FALSE))</f>
        <v>1</v>
      </c>
      <c r="K76" s="37" t="str">
        <f t="shared" si="92"/>
        <v>0</v>
      </c>
      <c r="L76" s="38">
        <f t="shared" si="76"/>
        <v>0</v>
      </c>
      <c r="M76" s="38">
        <f t="shared" si="77"/>
        <v>0</v>
      </c>
      <c r="N76" s="38">
        <f t="shared" si="78"/>
        <v>0</v>
      </c>
      <c r="O76" s="38">
        <f t="shared" si="79"/>
        <v>0</v>
      </c>
      <c r="P76" s="38">
        <f t="shared" si="80"/>
        <v>0</v>
      </c>
      <c r="Q76" s="39">
        <v>1</v>
      </c>
      <c r="R76" s="40">
        <f t="shared" si="81"/>
        <v>0</v>
      </c>
      <c r="S76" s="39">
        <v>1</v>
      </c>
      <c r="T76" s="41">
        <f t="shared" si="82"/>
        <v>0</v>
      </c>
      <c r="U76" s="42">
        <f t="shared" si="83"/>
        <v>0</v>
      </c>
      <c r="V76" s="43">
        <f t="shared" si="84"/>
        <v>0</v>
      </c>
      <c r="W76" s="190">
        <f t="shared" si="85"/>
        <v>11.5</v>
      </c>
      <c r="X76" s="44">
        <f t="shared" si="93"/>
        <v>0</v>
      </c>
      <c r="Y76" s="45">
        <f t="shared" si="86"/>
        <v>0.2</v>
      </c>
      <c r="Z76" s="46" t="s">
        <v>0</v>
      </c>
      <c r="AA76" s="39">
        <v>1</v>
      </c>
      <c r="AB76" s="47">
        <f t="shared" si="87"/>
        <v>0</v>
      </c>
      <c r="AC76" s="39">
        <v>1</v>
      </c>
      <c r="AD76" s="47">
        <f t="shared" si="88"/>
        <v>0</v>
      </c>
      <c r="AE76" s="39">
        <v>1</v>
      </c>
      <c r="AF76" s="47">
        <f t="shared" si="89"/>
        <v>0</v>
      </c>
      <c r="AG76" s="62"/>
      <c r="AH76" s="191">
        <f t="shared" si="90"/>
        <v>12</v>
      </c>
      <c r="AI76" s="49">
        <f t="shared" si="94"/>
        <v>0</v>
      </c>
      <c r="AJ76" s="50">
        <f t="shared" si="95"/>
        <v>0</v>
      </c>
      <c r="AK76" s="62"/>
      <c r="AL76" s="62"/>
      <c r="AM76" s="49">
        <f t="shared" si="96"/>
        <v>0</v>
      </c>
      <c r="AN76" s="50">
        <f t="shared" si="97"/>
        <v>0</v>
      </c>
      <c r="AO76" s="62">
        <v>250</v>
      </c>
      <c r="AP76" s="49">
        <f t="shared" si="98"/>
        <v>0</v>
      </c>
      <c r="AQ76" s="50">
        <f t="shared" si="99"/>
        <v>0</v>
      </c>
      <c r="AR76" s="62"/>
      <c r="AS76" s="49">
        <f t="shared" si="100"/>
        <v>0</v>
      </c>
      <c r="AT76" s="50">
        <f t="shared" si="101"/>
        <v>0</v>
      </c>
      <c r="AU76" s="62"/>
      <c r="AV76" s="49">
        <f t="shared" si="102"/>
        <v>0</v>
      </c>
      <c r="AW76" s="50">
        <f t="shared" si="103"/>
        <v>0</v>
      </c>
      <c r="AX76" s="62">
        <v>250</v>
      </c>
      <c r="AY76" s="49">
        <f t="shared" si="104"/>
        <v>0</v>
      </c>
      <c r="AZ76" s="50">
        <f t="shared" si="105"/>
        <v>0</v>
      </c>
      <c r="BA76" s="62"/>
      <c r="BB76" s="49">
        <f t="shared" si="106"/>
        <v>0</v>
      </c>
      <c r="BC76" s="50">
        <f t="shared" si="107"/>
        <v>0</v>
      </c>
      <c r="BD76" s="51">
        <f t="shared" si="91"/>
        <v>0</v>
      </c>
    </row>
    <row r="77" spans="1:56">
      <c r="A77" s="32"/>
      <c r="B77" s="290" t="s">
        <v>175</v>
      </c>
      <c r="C77" s="284" t="s">
        <v>320</v>
      </c>
      <c r="D77" s="34" t="s">
        <v>385</v>
      </c>
      <c r="E77" s="288" t="s">
        <v>402</v>
      </c>
      <c r="F77" s="36">
        <v>25</v>
      </c>
      <c r="G77" s="72"/>
      <c r="H77" s="71" t="s">
        <v>90</v>
      </c>
      <c r="I77" s="73">
        <f>IF(H77=Tablas!$B$5,Tablas!$C$5,VLOOKUP(H77,Tablas!$B$5:$D$40,2,FALSE))</f>
        <v>19</v>
      </c>
      <c r="J77" s="70">
        <f>IF(I77=0,"",VLOOKUP(I77,Tablas!$C$5:$D$40,2,FALSE))</f>
        <v>21.72583333333333</v>
      </c>
      <c r="K77" s="37" t="str">
        <f t="shared" si="92"/>
        <v>0</v>
      </c>
      <c r="L77" s="38">
        <f t="shared" si="76"/>
        <v>0</v>
      </c>
      <c r="M77" s="38">
        <f t="shared" si="77"/>
        <v>0</v>
      </c>
      <c r="N77" s="38">
        <f t="shared" si="78"/>
        <v>0</v>
      </c>
      <c r="O77" s="38">
        <f t="shared" si="79"/>
        <v>0</v>
      </c>
      <c r="P77" s="38">
        <f t="shared" si="80"/>
        <v>0</v>
      </c>
      <c r="Q77" s="39">
        <v>1</v>
      </c>
      <c r="R77" s="40">
        <f t="shared" si="81"/>
        <v>0</v>
      </c>
      <c r="S77" s="39">
        <v>1</v>
      </c>
      <c r="T77" s="41">
        <f t="shared" si="82"/>
        <v>0</v>
      </c>
      <c r="U77" s="42">
        <f t="shared" si="83"/>
        <v>0</v>
      </c>
      <c r="V77" s="43">
        <f t="shared" si="84"/>
        <v>0</v>
      </c>
      <c r="W77" s="190">
        <f t="shared" si="85"/>
        <v>11.5</v>
      </c>
      <c r="X77" s="44">
        <f t="shared" si="93"/>
        <v>0</v>
      </c>
      <c r="Y77" s="45">
        <f t="shared" si="86"/>
        <v>5</v>
      </c>
      <c r="Z77" s="46" t="s">
        <v>0</v>
      </c>
      <c r="AA77" s="39">
        <v>1</v>
      </c>
      <c r="AB77" s="47">
        <f t="shared" si="87"/>
        <v>0</v>
      </c>
      <c r="AC77" s="39">
        <v>1</v>
      </c>
      <c r="AD77" s="47">
        <f t="shared" si="88"/>
        <v>0</v>
      </c>
      <c r="AE77" s="39">
        <v>1</v>
      </c>
      <c r="AF77" s="47">
        <f t="shared" si="89"/>
        <v>0</v>
      </c>
      <c r="AG77" s="62"/>
      <c r="AH77" s="191">
        <f t="shared" si="90"/>
        <v>12</v>
      </c>
      <c r="AI77" s="49">
        <f t="shared" si="94"/>
        <v>0</v>
      </c>
      <c r="AJ77" s="50">
        <f t="shared" si="95"/>
        <v>0</v>
      </c>
      <c r="AK77" s="62">
        <v>20</v>
      </c>
      <c r="AL77" s="62"/>
      <c r="AM77" s="49">
        <f t="shared" si="96"/>
        <v>0</v>
      </c>
      <c r="AN77" s="50">
        <f t="shared" si="97"/>
        <v>0</v>
      </c>
      <c r="AO77" s="62">
        <v>25</v>
      </c>
      <c r="AP77" s="49">
        <f t="shared" si="98"/>
        <v>0</v>
      </c>
      <c r="AQ77" s="50">
        <f t="shared" si="99"/>
        <v>0</v>
      </c>
      <c r="AR77" s="62">
        <v>6.25</v>
      </c>
      <c r="AS77" s="49">
        <f t="shared" si="100"/>
        <v>0</v>
      </c>
      <c r="AT77" s="50">
        <f t="shared" si="101"/>
        <v>0</v>
      </c>
      <c r="AU77" s="62"/>
      <c r="AV77" s="49">
        <f t="shared" si="102"/>
        <v>0</v>
      </c>
      <c r="AW77" s="50">
        <f t="shared" si="103"/>
        <v>0</v>
      </c>
      <c r="AX77" s="62">
        <v>25</v>
      </c>
      <c r="AY77" s="49">
        <f t="shared" si="104"/>
        <v>0</v>
      </c>
      <c r="AZ77" s="50">
        <f t="shared" si="105"/>
        <v>0</v>
      </c>
      <c r="BA77" s="62"/>
      <c r="BB77" s="49">
        <f t="shared" si="106"/>
        <v>0</v>
      </c>
      <c r="BC77" s="50">
        <f t="shared" si="107"/>
        <v>0</v>
      </c>
      <c r="BD77" s="51">
        <f t="shared" si="91"/>
        <v>0</v>
      </c>
    </row>
    <row r="78" spans="1:56">
      <c r="A78" s="32"/>
      <c r="B78" s="290" t="s">
        <v>175</v>
      </c>
      <c r="C78" s="284" t="s">
        <v>320</v>
      </c>
      <c r="D78" s="34" t="s">
        <v>386</v>
      </c>
      <c r="E78" s="288" t="s">
        <v>402</v>
      </c>
      <c r="F78" s="36">
        <v>100</v>
      </c>
      <c r="G78" s="72"/>
      <c r="H78" s="71" t="s">
        <v>16</v>
      </c>
      <c r="I78" s="73">
        <f>IF(H78=Tablas!$B$5,Tablas!$C$5,VLOOKUP(H78,Tablas!$B$5:$D$40,2,FALSE))</f>
        <v>29</v>
      </c>
      <c r="J78" s="70">
        <f>IF(I78=0,"",VLOOKUP(I78,Tablas!$C$5:$D$40,2,FALSE))</f>
        <v>1</v>
      </c>
      <c r="K78" s="37" t="str">
        <f t="shared" si="92"/>
        <v>0</v>
      </c>
      <c r="L78" s="38">
        <f t="shared" si="76"/>
        <v>0</v>
      </c>
      <c r="M78" s="38">
        <f t="shared" si="77"/>
        <v>0</v>
      </c>
      <c r="N78" s="38">
        <f t="shared" si="78"/>
        <v>0</v>
      </c>
      <c r="O78" s="38">
        <f t="shared" si="79"/>
        <v>0</v>
      </c>
      <c r="P78" s="38">
        <f t="shared" si="80"/>
        <v>0</v>
      </c>
      <c r="Q78" s="39">
        <v>1</v>
      </c>
      <c r="R78" s="40">
        <f t="shared" si="81"/>
        <v>0</v>
      </c>
      <c r="S78" s="39">
        <v>1</v>
      </c>
      <c r="T78" s="41">
        <f t="shared" si="82"/>
        <v>0</v>
      </c>
      <c r="U78" s="42">
        <f t="shared" si="83"/>
        <v>0</v>
      </c>
      <c r="V78" s="43">
        <f t="shared" si="84"/>
        <v>0</v>
      </c>
      <c r="W78" s="190">
        <f t="shared" si="85"/>
        <v>11.5</v>
      </c>
      <c r="X78" s="44">
        <f t="shared" si="93"/>
        <v>0</v>
      </c>
      <c r="Y78" s="45">
        <f t="shared" si="86"/>
        <v>0.2</v>
      </c>
      <c r="Z78" s="46" t="s">
        <v>0</v>
      </c>
      <c r="AA78" s="39">
        <v>1</v>
      </c>
      <c r="AB78" s="47">
        <f t="shared" si="87"/>
        <v>0</v>
      </c>
      <c r="AC78" s="39">
        <v>1</v>
      </c>
      <c r="AD78" s="47">
        <f t="shared" si="88"/>
        <v>0</v>
      </c>
      <c r="AE78" s="39">
        <v>1</v>
      </c>
      <c r="AF78" s="47">
        <f t="shared" si="89"/>
        <v>0</v>
      </c>
      <c r="AG78" s="62"/>
      <c r="AH78" s="191">
        <f t="shared" si="90"/>
        <v>12</v>
      </c>
      <c r="AI78" s="49">
        <f t="shared" si="94"/>
        <v>0</v>
      </c>
      <c r="AJ78" s="50">
        <f t="shared" si="95"/>
        <v>0</v>
      </c>
      <c r="AK78" s="62"/>
      <c r="AL78" s="62"/>
      <c r="AM78" s="49">
        <f t="shared" si="96"/>
        <v>0</v>
      </c>
      <c r="AN78" s="50">
        <f t="shared" si="97"/>
        <v>0</v>
      </c>
      <c r="AO78" s="62">
        <v>100</v>
      </c>
      <c r="AP78" s="49">
        <f t="shared" si="98"/>
        <v>0</v>
      </c>
      <c r="AQ78" s="50">
        <f t="shared" si="99"/>
        <v>0</v>
      </c>
      <c r="AR78" s="62"/>
      <c r="AS78" s="49">
        <f t="shared" si="100"/>
        <v>0</v>
      </c>
      <c r="AT78" s="50">
        <f t="shared" si="101"/>
        <v>0</v>
      </c>
      <c r="AU78" s="62"/>
      <c r="AV78" s="49">
        <f t="shared" si="102"/>
        <v>0</v>
      </c>
      <c r="AW78" s="50">
        <f t="shared" si="103"/>
        <v>0</v>
      </c>
      <c r="AX78" s="62">
        <v>100</v>
      </c>
      <c r="AY78" s="49">
        <f t="shared" si="104"/>
        <v>0</v>
      </c>
      <c r="AZ78" s="50">
        <f t="shared" si="105"/>
        <v>0</v>
      </c>
      <c r="BA78" s="62"/>
      <c r="BB78" s="49">
        <f t="shared" si="106"/>
        <v>0</v>
      </c>
      <c r="BC78" s="50">
        <f t="shared" si="107"/>
        <v>0</v>
      </c>
      <c r="BD78" s="51">
        <f t="shared" si="91"/>
        <v>0</v>
      </c>
    </row>
    <row r="79" spans="1:56">
      <c r="A79" s="32"/>
      <c r="B79" s="290" t="s">
        <v>175</v>
      </c>
      <c r="C79" s="284" t="s">
        <v>320</v>
      </c>
      <c r="D79" s="34" t="s">
        <v>387</v>
      </c>
      <c r="E79" s="288" t="s">
        <v>402</v>
      </c>
      <c r="F79" s="36">
        <v>40</v>
      </c>
      <c r="G79" s="72"/>
      <c r="H79" s="71" t="s">
        <v>90</v>
      </c>
      <c r="I79" s="73">
        <f>IF(H79=Tablas!$B$5,Tablas!$C$5,VLOOKUP(H79,Tablas!$B$5:$D$40,2,FALSE))</f>
        <v>19</v>
      </c>
      <c r="J79" s="70">
        <f>IF(I79=0,"",VLOOKUP(I79,Tablas!$C$5:$D$40,2,FALSE))</f>
        <v>21.72583333333333</v>
      </c>
      <c r="K79" s="37" t="str">
        <f t="shared" si="92"/>
        <v>0</v>
      </c>
      <c r="L79" s="38">
        <f t="shared" si="76"/>
        <v>0</v>
      </c>
      <c r="M79" s="38">
        <f t="shared" si="77"/>
        <v>0</v>
      </c>
      <c r="N79" s="38">
        <f t="shared" si="78"/>
        <v>0</v>
      </c>
      <c r="O79" s="38">
        <f t="shared" si="79"/>
        <v>0</v>
      </c>
      <c r="P79" s="38">
        <f t="shared" si="80"/>
        <v>0</v>
      </c>
      <c r="Q79" s="39">
        <v>1</v>
      </c>
      <c r="R79" s="40">
        <f t="shared" si="81"/>
        <v>0</v>
      </c>
      <c r="S79" s="39">
        <v>1</v>
      </c>
      <c r="T79" s="41">
        <f t="shared" si="82"/>
        <v>0</v>
      </c>
      <c r="U79" s="42">
        <f t="shared" si="83"/>
        <v>0</v>
      </c>
      <c r="V79" s="43">
        <f t="shared" si="84"/>
        <v>0</v>
      </c>
      <c r="W79" s="190">
        <f t="shared" si="85"/>
        <v>11.5</v>
      </c>
      <c r="X79" s="44">
        <f t="shared" si="93"/>
        <v>0</v>
      </c>
      <c r="Y79" s="45">
        <f t="shared" si="86"/>
        <v>5</v>
      </c>
      <c r="Z79" s="46" t="s">
        <v>0</v>
      </c>
      <c r="AA79" s="39">
        <v>1</v>
      </c>
      <c r="AB79" s="47">
        <f t="shared" si="87"/>
        <v>0</v>
      </c>
      <c r="AC79" s="39">
        <v>1</v>
      </c>
      <c r="AD79" s="47">
        <f t="shared" si="88"/>
        <v>0</v>
      </c>
      <c r="AE79" s="39">
        <v>1</v>
      </c>
      <c r="AF79" s="47">
        <f t="shared" si="89"/>
        <v>0</v>
      </c>
      <c r="AG79" s="62"/>
      <c r="AH79" s="191">
        <f t="shared" si="90"/>
        <v>12</v>
      </c>
      <c r="AI79" s="49">
        <f t="shared" si="94"/>
        <v>0</v>
      </c>
      <c r="AJ79" s="50">
        <f t="shared" si="95"/>
        <v>0</v>
      </c>
      <c r="AK79" s="62"/>
      <c r="AL79" s="62"/>
      <c r="AM79" s="49">
        <f t="shared" si="96"/>
        <v>0</v>
      </c>
      <c r="AN79" s="50">
        <f t="shared" si="97"/>
        <v>0</v>
      </c>
      <c r="AO79" s="62">
        <v>40</v>
      </c>
      <c r="AP79" s="49">
        <f t="shared" si="98"/>
        <v>0</v>
      </c>
      <c r="AQ79" s="50">
        <f t="shared" si="99"/>
        <v>0</v>
      </c>
      <c r="AR79" s="62"/>
      <c r="AS79" s="49">
        <f t="shared" si="100"/>
        <v>0</v>
      </c>
      <c r="AT79" s="50">
        <f t="shared" si="101"/>
        <v>0</v>
      </c>
      <c r="AU79" s="62"/>
      <c r="AV79" s="49">
        <f t="shared" si="102"/>
        <v>0</v>
      </c>
      <c r="AW79" s="50">
        <f t="shared" si="103"/>
        <v>0</v>
      </c>
      <c r="AX79" s="62">
        <v>40</v>
      </c>
      <c r="AY79" s="49">
        <f t="shared" si="104"/>
        <v>0</v>
      </c>
      <c r="AZ79" s="50">
        <f t="shared" si="105"/>
        <v>0</v>
      </c>
      <c r="BA79" s="62"/>
      <c r="BB79" s="49">
        <f t="shared" si="106"/>
        <v>0</v>
      </c>
      <c r="BC79" s="50">
        <f t="shared" si="107"/>
        <v>0</v>
      </c>
      <c r="BD79" s="51">
        <f t="shared" si="91"/>
        <v>0</v>
      </c>
    </row>
    <row r="80" spans="1:56">
      <c r="A80" s="32"/>
      <c r="B80" s="290" t="s">
        <v>175</v>
      </c>
      <c r="C80" s="284" t="s">
        <v>320</v>
      </c>
      <c r="D80" s="34" t="s">
        <v>388</v>
      </c>
      <c r="E80" s="288" t="s">
        <v>402</v>
      </c>
      <c r="F80" s="36">
        <v>5</v>
      </c>
      <c r="G80" s="72"/>
      <c r="H80" s="71" t="s">
        <v>90</v>
      </c>
      <c r="I80" s="73">
        <f>IF(H80=Tablas!$B$5,Tablas!$C$5,VLOOKUP(H80,Tablas!$B$5:$D$40,2,FALSE))</f>
        <v>19</v>
      </c>
      <c r="J80" s="70">
        <f>IF(I80=0,"",VLOOKUP(I80,Tablas!$C$5:$D$40,2,FALSE))</f>
        <v>21.72583333333333</v>
      </c>
      <c r="K80" s="37" t="str">
        <f t="shared" si="92"/>
        <v>0</v>
      </c>
      <c r="L80" s="38">
        <f t="shared" si="76"/>
        <v>0</v>
      </c>
      <c r="M80" s="38">
        <f t="shared" si="77"/>
        <v>0</v>
      </c>
      <c r="N80" s="38">
        <f t="shared" si="78"/>
        <v>0</v>
      </c>
      <c r="O80" s="38">
        <f t="shared" si="79"/>
        <v>0</v>
      </c>
      <c r="P80" s="38">
        <f t="shared" si="80"/>
        <v>0</v>
      </c>
      <c r="Q80" s="39">
        <v>1</v>
      </c>
      <c r="R80" s="40">
        <f t="shared" si="81"/>
        <v>0</v>
      </c>
      <c r="S80" s="39">
        <v>1</v>
      </c>
      <c r="T80" s="41">
        <f t="shared" si="82"/>
        <v>0</v>
      </c>
      <c r="U80" s="42">
        <f t="shared" si="83"/>
        <v>0</v>
      </c>
      <c r="V80" s="43">
        <f t="shared" si="84"/>
        <v>0</v>
      </c>
      <c r="W80" s="190">
        <f t="shared" si="85"/>
        <v>11.5</v>
      </c>
      <c r="X80" s="44">
        <f t="shared" si="93"/>
        <v>0</v>
      </c>
      <c r="Y80" s="45">
        <f t="shared" si="86"/>
        <v>5</v>
      </c>
      <c r="Z80" s="46" t="s">
        <v>0</v>
      </c>
      <c r="AA80" s="39">
        <v>1</v>
      </c>
      <c r="AB80" s="47">
        <f t="shared" si="87"/>
        <v>0</v>
      </c>
      <c r="AC80" s="39">
        <v>1</v>
      </c>
      <c r="AD80" s="47">
        <f t="shared" si="88"/>
        <v>0</v>
      </c>
      <c r="AE80" s="39">
        <v>1</v>
      </c>
      <c r="AF80" s="47">
        <f t="shared" si="89"/>
        <v>0</v>
      </c>
      <c r="AG80" s="62"/>
      <c r="AH80" s="191">
        <f t="shared" si="90"/>
        <v>12</v>
      </c>
      <c r="AI80" s="49">
        <f t="shared" si="94"/>
        <v>0</v>
      </c>
      <c r="AJ80" s="50">
        <f t="shared" si="95"/>
        <v>0</v>
      </c>
      <c r="AK80" s="62"/>
      <c r="AL80" s="62"/>
      <c r="AM80" s="49">
        <f t="shared" si="96"/>
        <v>0</v>
      </c>
      <c r="AN80" s="50">
        <f t="shared" si="97"/>
        <v>0</v>
      </c>
      <c r="AO80" s="62">
        <v>5</v>
      </c>
      <c r="AP80" s="49">
        <f t="shared" si="98"/>
        <v>0</v>
      </c>
      <c r="AQ80" s="50">
        <f t="shared" si="99"/>
        <v>0</v>
      </c>
      <c r="AR80" s="62"/>
      <c r="AS80" s="49">
        <f t="shared" si="100"/>
        <v>0</v>
      </c>
      <c r="AT80" s="50">
        <f t="shared" si="101"/>
        <v>0</v>
      </c>
      <c r="AU80" s="62"/>
      <c r="AV80" s="49">
        <f t="shared" si="102"/>
        <v>0</v>
      </c>
      <c r="AW80" s="50">
        <f t="shared" si="103"/>
        <v>0</v>
      </c>
      <c r="AX80" s="62">
        <v>5</v>
      </c>
      <c r="AY80" s="49">
        <f t="shared" si="104"/>
        <v>0</v>
      </c>
      <c r="AZ80" s="50">
        <f t="shared" si="105"/>
        <v>0</v>
      </c>
      <c r="BA80" s="62"/>
      <c r="BB80" s="49">
        <f t="shared" si="106"/>
        <v>0</v>
      </c>
      <c r="BC80" s="50">
        <f t="shared" si="107"/>
        <v>0</v>
      </c>
      <c r="BD80" s="51">
        <f t="shared" si="91"/>
        <v>0</v>
      </c>
    </row>
    <row r="81" spans="1:56">
      <c r="A81" s="32"/>
      <c r="B81" s="290" t="s">
        <v>175</v>
      </c>
      <c r="C81" s="284" t="s">
        <v>320</v>
      </c>
      <c r="D81" s="34" t="s">
        <v>389</v>
      </c>
      <c r="E81" s="288" t="s">
        <v>402</v>
      </c>
      <c r="F81" s="36">
        <v>4</v>
      </c>
      <c r="G81" s="72"/>
      <c r="H81" s="71" t="s">
        <v>101</v>
      </c>
      <c r="I81" s="73">
        <f>IF(H81=Tablas!$B$5,Tablas!$C$5,VLOOKUP(H81,Tablas!$B$5:$D$40,2,FALSE))</f>
        <v>7</v>
      </c>
      <c r="J81" s="70">
        <f>IF(I81=0,"",VLOOKUP(I81,Tablas!$C$5:$D$40,2,FALSE))</f>
        <v>30.416666666666668</v>
      </c>
      <c r="K81" s="37" t="str">
        <f t="shared" si="92"/>
        <v>0</v>
      </c>
      <c r="L81" s="38">
        <f t="shared" si="76"/>
        <v>0</v>
      </c>
      <c r="M81" s="38">
        <f t="shared" si="77"/>
        <v>0</v>
      </c>
      <c r="N81" s="38">
        <f t="shared" si="78"/>
        <v>0</v>
      </c>
      <c r="O81" s="38">
        <f t="shared" si="79"/>
        <v>0</v>
      </c>
      <c r="P81" s="38">
        <f t="shared" si="80"/>
        <v>0</v>
      </c>
      <c r="Q81" s="39">
        <v>1</v>
      </c>
      <c r="R81" s="40">
        <f t="shared" si="81"/>
        <v>0</v>
      </c>
      <c r="S81" s="39">
        <v>1</v>
      </c>
      <c r="T81" s="41">
        <f t="shared" si="82"/>
        <v>0</v>
      </c>
      <c r="U81" s="42">
        <f t="shared" si="83"/>
        <v>0</v>
      </c>
      <c r="V81" s="43">
        <f t="shared" si="84"/>
        <v>0</v>
      </c>
      <c r="W81" s="190">
        <f t="shared" si="85"/>
        <v>11.5</v>
      </c>
      <c r="X81" s="44">
        <f t="shared" si="93"/>
        <v>0</v>
      </c>
      <c r="Y81" s="45">
        <f t="shared" si="86"/>
        <v>7</v>
      </c>
      <c r="Z81" s="46" t="s">
        <v>0</v>
      </c>
      <c r="AA81" s="39">
        <v>1</v>
      </c>
      <c r="AB81" s="47">
        <f t="shared" si="87"/>
        <v>0</v>
      </c>
      <c r="AC81" s="39">
        <v>1</v>
      </c>
      <c r="AD81" s="47">
        <f t="shared" si="88"/>
        <v>0</v>
      </c>
      <c r="AE81" s="39">
        <v>1</v>
      </c>
      <c r="AF81" s="47">
        <f t="shared" si="89"/>
        <v>0</v>
      </c>
      <c r="AG81" s="62"/>
      <c r="AH81" s="191">
        <f t="shared" si="90"/>
        <v>12</v>
      </c>
      <c r="AI81" s="49">
        <f t="shared" si="94"/>
        <v>0</v>
      </c>
      <c r="AJ81" s="50">
        <f t="shared" si="95"/>
        <v>0</v>
      </c>
      <c r="AK81" s="62"/>
      <c r="AL81" s="62"/>
      <c r="AM81" s="49">
        <f t="shared" si="96"/>
        <v>0</v>
      </c>
      <c r="AN81" s="50">
        <f t="shared" si="97"/>
        <v>0</v>
      </c>
      <c r="AO81" s="62">
        <v>4</v>
      </c>
      <c r="AP81" s="49">
        <f t="shared" si="98"/>
        <v>0</v>
      </c>
      <c r="AQ81" s="50">
        <f t="shared" si="99"/>
        <v>0</v>
      </c>
      <c r="AR81" s="62"/>
      <c r="AS81" s="49">
        <f t="shared" si="100"/>
        <v>0</v>
      </c>
      <c r="AT81" s="50">
        <f t="shared" si="101"/>
        <v>0</v>
      </c>
      <c r="AU81" s="62"/>
      <c r="AV81" s="49">
        <f t="shared" si="102"/>
        <v>0</v>
      </c>
      <c r="AW81" s="50">
        <f t="shared" si="103"/>
        <v>0</v>
      </c>
      <c r="AX81" s="62">
        <v>4</v>
      </c>
      <c r="AY81" s="49">
        <f t="shared" si="104"/>
        <v>0</v>
      </c>
      <c r="AZ81" s="50">
        <f t="shared" si="105"/>
        <v>0</v>
      </c>
      <c r="BA81" s="62"/>
      <c r="BB81" s="49">
        <f t="shared" si="106"/>
        <v>0</v>
      </c>
      <c r="BC81" s="50">
        <f t="shared" si="107"/>
        <v>0</v>
      </c>
      <c r="BD81" s="51">
        <f t="shared" si="91"/>
        <v>0</v>
      </c>
    </row>
    <row r="82" spans="1:56">
      <c r="A82" s="32"/>
      <c r="B82" s="290" t="s">
        <v>175</v>
      </c>
      <c r="C82" s="284" t="s">
        <v>321</v>
      </c>
      <c r="D82" s="34" t="s">
        <v>390</v>
      </c>
      <c r="E82" s="288" t="s">
        <v>402</v>
      </c>
      <c r="F82" s="36">
        <v>30</v>
      </c>
      <c r="G82" s="72"/>
      <c r="H82" s="71" t="s">
        <v>90</v>
      </c>
      <c r="I82" s="73">
        <f>IF(H82=Tablas!$B$5,Tablas!$C$5,VLOOKUP(H82,Tablas!$B$5:$D$40,2,FALSE))</f>
        <v>19</v>
      </c>
      <c r="J82" s="70">
        <f>IF(I82=0,"",VLOOKUP(I82,Tablas!$C$5:$D$40,2,FALSE))</f>
        <v>21.72583333333333</v>
      </c>
      <c r="K82" s="37" t="str">
        <f t="shared" si="92"/>
        <v>0</v>
      </c>
      <c r="L82" s="38">
        <f t="shared" si="76"/>
        <v>0</v>
      </c>
      <c r="M82" s="38">
        <f t="shared" si="77"/>
        <v>0</v>
      </c>
      <c r="N82" s="38">
        <f t="shared" si="78"/>
        <v>0</v>
      </c>
      <c r="O82" s="38">
        <f t="shared" si="79"/>
        <v>0</v>
      </c>
      <c r="P82" s="38">
        <f t="shared" si="80"/>
        <v>0</v>
      </c>
      <c r="Q82" s="39">
        <v>1</v>
      </c>
      <c r="R82" s="40">
        <f t="shared" si="81"/>
        <v>0</v>
      </c>
      <c r="S82" s="39">
        <v>1</v>
      </c>
      <c r="T82" s="41">
        <f t="shared" si="82"/>
        <v>0</v>
      </c>
      <c r="U82" s="42">
        <f t="shared" si="83"/>
        <v>0</v>
      </c>
      <c r="V82" s="43">
        <f t="shared" si="84"/>
        <v>0</v>
      </c>
      <c r="W82" s="190">
        <f t="shared" si="85"/>
        <v>11.5</v>
      </c>
      <c r="X82" s="44">
        <f t="shared" si="93"/>
        <v>0</v>
      </c>
      <c r="Y82" s="45">
        <f t="shared" si="86"/>
        <v>5</v>
      </c>
      <c r="Z82" s="46" t="s">
        <v>0</v>
      </c>
      <c r="AA82" s="39">
        <v>1</v>
      </c>
      <c r="AB82" s="47">
        <f t="shared" si="87"/>
        <v>0</v>
      </c>
      <c r="AC82" s="39">
        <v>1</v>
      </c>
      <c r="AD82" s="47">
        <f t="shared" si="88"/>
        <v>0</v>
      </c>
      <c r="AE82" s="39">
        <v>1</v>
      </c>
      <c r="AF82" s="47">
        <f t="shared" si="89"/>
        <v>0</v>
      </c>
      <c r="AG82" s="62"/>
      <c r="AH82" s="191">
        <f t="shared" si="90"/>
        <v>12</v>
      </c>
      <c r="AI82" s="49">
        <f t="shared" si="94"/>
        <v>0</v>
      </c>
      <c r="AJ82" s="50">
        <f t="shared" si="95"/>
        <v>0</v>
      </c>
      <c r="AK82" s="62"/>
      <c r="AL82" s="62"/>
      <c r="AM82" s="49">
        <f t="shared" si="96"/>
        <v>0</v>
      </c>
      <c r="AN82" s="50">
        <f t="shared" si="97"/>
        <v>0</v>
      </c>
      <c r="AO82" s="62">
        <v>30</v>
      </c>
      <c r="AP82" s="49">
        <f t="shared" si="98"/>
        <v>0</v>
      </c>
      <c r="AQ82" s="50">
        <f t="shared" si="99"/>
        <v>0</v>
      </c>
      <c r="AR82" s="62">
        <v>7.5</v>
      </c>
      <c r="AS82" s="49">
        <f t="shared" si="100"/>
        <v>0</v>
      </c>
      <c r="AT82" s="50">
        <f t="shared" si="101"/>
        <v>0</v>
      </c>
      <c r="AU82" s="62"/>
      <c r="AV82" s="49">
        <f t="shared" si="102"/>
        <v>0</v>
      </c>
      <c r="AW82" s="50">
        <f t="shared" si="103"/>
        <v>0</v>
      </c>
      <c r="AX82" s="62">
        <v>30</v>
      </c>
      <c r="AY82" s="49">
        <f t="shared" si="104"/>
        <v>0</v>
      </c>
      <c r="AZ82" s="50">
        <f t="shared" si="105"/>
        <v>0</v>
      </c>
      <c r="BA82" s="62"/>
      <c r="BB82" s="49">
        <f t="shared" si="106"/>
        <v>0</v>
      </c>
      <c r="BC82" s="50">
        <f t="shared" si="107"/>
        <v>0</v>
      </c>
      <c r="BD82" s="51">
        <f t="shared" si="91"/>
        <v>0</v>
      </c>
    </row>
    <row r="83" spans="1:56">
      <c r="A83" s="32"/>
      <c r="B83" s="290" t="s">
        <v>175</v>
      </c>
      <c r="C83" s="284" t="s">
        <v>321</v>
      </c>
      <c r="D83" s="34" t="s">
        <v>391</v>
      </c>
      <c r="E83" s="288" t="s">
        <v>154</v>
      </c>
      <c r="F83" s="36">
        <v>40</v>
      </c>
      <c r="G83" s="72"/>
      <c r="H83" s="71" t="s">
        <v>91</v>
      </c>
      <c r="I83" s="73">
        <f>IF(H83=Tablas!$B$5,Tablas!$C$5,VLOOKUP(H83,Tablas!$B$5:$D$40,2,FALSE))</f>
        <v>26</v>
      </c>
      <c r="J83" s="70">
        <f>IF(I83=0,"",VLOOKUP(I83,Tablas!$C$5:$D$40,2,FALSE))</f>
        <v>4.3452380952380958</v>
      </c>
      <c r="K83" s="37" t="str">
        <f t="shared" si="92"/>
        <v>0</v>
      </c>
      <c r="L83" s="38">
        <f t="shared" si="76"/>
        <v>0</v>
      </c>
      <c r="M83" s="38">
        <f t="shared" si="77"/>
        <v>0</v>
      </c>
      <c r="N83" s="38">
        <f t="shared" si="78"/>
        <v>0</v>
      </c>
      <c r="O83" s="38">
        <f t="shared" si="79"/>
        <v>0</v>
      </c>
      <c r="P83" s="38">
        <f t="shared" si="80"/>
        <v>0</v>
      </c>
      <c r="Q83" s="39">
        <v>1</v>
      </c>
      <c r="R83" s="40">
        <f t="shared" si="81"/>
        <v>0</v>
      </c>
      <c r="S83" s="39">
        <v>1</v>
      </c>
      <c r="T83" s="41">
        <f t="shared" si="82"/>
        <v>0</v>
      </c>
      <c r="U83" s="42">
        <f t="shared" si="83"/>
        <v>0</v>
      </c>
      <c r="V83" s="43">
        <f t="shared" si="84"/>
        <v>0</v>
      </c>
      <c r="W83" s="190">
        <f t="shared" si="85"/>
        <v>11.5</v>
      </c>
      <c r="X83" s="44">
        <f t="shared" si="93"/>
        <v>0</v>
      </c>
      <c r="Y83" s="45">
        <f t="shared" si="86"/>
        <v>1</v>
      </c>
      <c r="Z83" s="46" t="s">
        <v>0</v>
      </c>
      <c r="AA83" s="39">
        <v>1</v>
      </c>
      <c r="AB83" s="47">
        <f t="shared" si="87"/>
        <v>0</v>
      </c>
      <c r="AC83" s="39">
        <v>1</v>
      </c>
      <c r="AD83" s="47">
        <f t="shared" si="88"/>
        <v>0</v>
      </c>
      <c r="AE83" s="39">
        <v>1</v>
      </c>
      <c r="AF83" s="47">
        <f t="shared" si="89"/>
        <v>0</v>
      </c>
      <c r="AG83" s="62"/>
      <c r="AH83" s="191">
        <f t="shared" si="90"/>
        <v>12</v>
      </c>
      <c r="AI83" s="49">
        <f t="shared" si="94"/>
        <v>0</v>
      </c>
      <c r="AJ83" s="50">
        <f t="shared" si="95"/>
        <v>0</v>
      </c>
      <c r="AK83" s="62"/>
      <c r="AL83" s="62"/>
      <c r="AM83" s="49">
        <f t="shared" si="96"/>
        <v>0</v>
      </c>
      <c r="AN83" s="50">
        <f t="shared" si="97"/>
        <v>0</v>
      </c>
      <c r="AO83" s="62">
        <v>40</v>
      </c>
      <c r="AP83" s="49">
        <f t="shared" si="98"/>
        <v>0</v>
      </c>
      <c r="AQ83" s="50">
        <f t="shared" si="99"/>
        <v>0</v>
      </c>
      <c r="AR83" s="62"/>
      <c r="AS83" s="49">
        <f t="shared" si="100"/>
        <v>0</v>
      </c>
      <c r="AT83" s="50">
        <f t="shared" si="101"/>
        <v>0</v>
      </c>
      <c r="AU83" s="62"/>
      <c r="AV83" s="49">
        <f t="shared" si="102"/>
        <v>0</v>
      </c>
      <c r="AW83" s="50">
        <f t="shared" si="103"/>
        <v>0</v>
      </c>
      <c r="AX83" s="62">
        <v>40</v>
      </c>
      <c r="AY83" s="49">
        <f t="shared" si="104"/>
        <v>0</v>
      </c>
      <c r="AZ83" s="50">
        <f t="shared" si="105"/>
        <v>0</v>
      </c>
      <c r="BA83" s="62"/>
      <c r="BB83" s="49">
        <f t="shared" si="106"/>
        <v>0</v>
      </c>
      <c r="BC83" s="50">
        <f t="shared" si="107"/>
        <v>0</v>
      </c>
      <c r="BD83" s="51">
        <f t="shared" si="91"/>
        <v>0</v>
      </c>
    </row>
    <row r="84" spans="1:56">
      <c r="A84" s="32"/>
      <c r="B84" s="290" t="s">
        <v>175</v>
      </c>
      <c r="C84" s="284" t="s">
        <v>322</v>
      </c>
      <c r="D84" s="34" t="s">
        <v>392</v>
      </c>
      <c r="E84" s="288" t="s">
        <v>154</v>
      </c>
      <c r="F84" s="36">
        <v>501</v>
      </c>
      <c r="G84" s="72"/>
      <c r="H84" s="71" t="s">
        <v>16</v>
      </c>
      <c r="I84" s="73">
        <f>IF(H84=Tablas!$B$5,Tablas!$C$5,VLOOKUP(H84,Tablas!$B$5:$D$40,2,FALSE))</f>
        <v>29</v>
      </c>
      <c r="J84" s="70">
        <f>IF(I84=0,"",VLOOKUP(I84,Tablas!$C$5:$D$40,2,FALSE))</f>
        <v>1</v>
      </c>
      <c r="K84" s="37" t="str">
        <f t="shared" si="92"/>
        <v>0</v>
      </c>
      <c r="L84" s="38">
        <f t="shared" si="76"/>
        <v>0</v>
      </c>
      <c r="M84" s="38">
        <f t="shared" si="77"/>
        <v>0</v>
      </c>
      <c r="N84" s="38">
        <f t="shared" si="78"/>
        <v>0</v>
      </c>
      <c r="O84" s="38">
        <f t="shared" si="79"/>
        <v>0</v>
      </c>
      <c r="P84" s="38">
        <f t="shared" si="80"/>
        <v>0</v>
      </c>
      <c r="Q84" s="39">
        <v>1</v>
      </c>
      <c r="R84" s="40">
        <f t="shared" si="81"/>
        <v>0</v>
      </c>
      <c r="S84" s="39">
        <v>1</v>
      </c>
      <c r="T84" s="41">
        <f t="shared" si="82"/>
        <v>0</v>
      </c>
      <c r="U84" s="42">
        <f t="shared" si="83"/>
        <v>0</v>
      </c>
      <c r="V84" s="43">
        <f t="shared" si="84"/>
        <v>0</v>
      </c>
      <c r="W84" s="190">
        <f t="shared" si="85"/>
        <v>11.5</v>
      </c>
      <c r="X84" s="44">
        <f t="shared" si="93"/>
        <v>0</v>
      </c>
      <c r="Y84" s="45">
        <f t="shared" si="86"/>
        <v>0.2</v>
      </c>
      <c r="Z84" s="46" t="s">
        <v>0</v>
      </c>
      <c r="AA84" s="39">
        <v>1</v>
      </c>
      <c r="AB84" s="47">
        <f t="shared" si="87"/>
        <v>0</v>
      </c>
      <c r="AC84" s="39">
        <v>1</v>
      </c>
      <c r="AD84" s="47">
        <f t="shared" si="88"/>
        <v>0</v>
      </c>
      <c r="AE84" s="39">
        <v>1</v>
      </c>
      <c r="AF84" s="47">
        <f t="shared" si="89"/>
        <v>0</v>
      </c>
      <c r="AG84" s="62"/>
      <c r="AH84" s="191">
        <f t="shared" si="90"/>
        <v>12</v>
      </c>
      <c r="AI84" s="49">
        <f t="shared" si="94"/>
        <v>0</v>
      </c>
      <c r="AJ84" s="50">
        <f t="shared" si="95"/>
        <v>0</v>
      </c>
      <c r="AK84" s="62"/>
      <c r="AL84" s="62"/>
      <c r="AM84" s="49">
        <f t="shared" si="96"/>
        <v>0</v>
      </c>
      <c r="AN84" s="50">
        <f t="shared" si="97"/>
        <v>0</v>
      </c>
      <c r="AO84" s="62"/>
      <c r="AP84" s="49">
        <f t="shared" si="98"/>
        <v>0</v>
      </c>
      <c r="AQ84" s="50">
        <f t="shared" si="99"/>
        <v>0</v>
      </c>
      <c r="AR84" s="62"/>
      <c r="AS84" s="49">
        <f t="shared" si="100"/>
        <v>0</v>
      </c>
      <c r="AT84" s="50">
        <f t="shared" si="101"/>
        <v>0</v>
      </c>
      <c r="AU84" s="62"/>
      <c r="AV84" s="49">
        <f t="shared" si="102"/>
        <v>0</v>
      </c>
      <c r="AW84" s="50">
        <f t="shared" si="103"/>
        <v>0</v>
      </c>
      <c r="AX84" s="62"/>
      <c r="AY84" s="49">
        <f t="shared" si="104"/>
        <v>0</v>
      </c>
      <c r="AZ84" s="50">
        <f t="shared" si="105"/>
        <v>0</v>
      </c>
      <c r="BA84" s="62"/>
      <c r="BB84" s="49">
        <f t="shared" si="106"/>
        <v>0</v>
      </c>
      <c r="BC84" s="50">
        <f t="shared" si="107"/>
        <v>0</v>
      </c>
      <c r="BD84" s="51">
        <f t="shared" si="91"/>
        <v>0</v>
      </c>
    </row>
    <row r="85" spans="1:56">
      <c r="A85" s="32"/>
      <c r="B85" s="290" t="s">
        <v>175</v>
      </c>
      <c r="C85" s="284" t="s">
        <v>322</v>
      </c>
      <c r="D85" s="34" t="s">
        <v>393</v>
      </c>
      <c r="E85" s="288" t="s">
        <v>154</v>
      </c>
      <c r="F85" s="36">
        <v>417</v>
      </c>
      <c r="G85" s="72"/>
      <c r="H85" s="71" t="s">
        <v>16</v>
      </c>
      <c r="I85" s="73">
        <f>IF(H85=Tablas!$B$5,Tablas!$C$5,VLOOKUP(H85,Tablas!$B$5:$D$40,2,FALSE))</f>
        <v>29</v>
      </c>
      <c r="J85" s="70">
        <f>IF(I85=0,"",VLOOKUP(I85,Tablas!$C$5:$D$40,2,FALSE))</f>
        <v>1</v>
      </c>
      <c r="K85" s="37" t="str">
        <f t="shared" si="92"/>
        <v>0</v>
      </c>
      <c r="L85" s="38">
        <f t="shared" si="76"/>
        <v>0</v>
      </c>
      <c r="M85" s="38">
        <f t="shared" si="77"/>
        <v>0</v>
      </c>
      <c r="N85" s="38">
        <f t="shared" si="78"/>
        <v>0</v>
      </c>
      <c r="O85" s="38">
        <f t="shared" si="79"/>
        <v>0</v>
      </c>
      <c r="P85" s="38">
        <f t="shared" si="80"/>
        <v>0</v>
      </c>
      <c r="Q85" s="39">
        <v>1</v>
      </c>
      <c r="R85" s="40">
        <f t="shared" si="81"/>
        <v>0</v>
      </c>
      <c r="S85" s="39">
        <v>1</v>
      </c>
      <c r="T85" s="41">
        <f t="shared" si="82"/>
        <v>0</v>
      </c>
      <c r="U85" s="42">
        <f t="shared" si="83"/>
        <v>0</v>
      </c>
      <c r="V85" s="43">
        <f t="shared" si="84"/>
        <v>0</v>
      </c>
      <c r="W85" s="190">
        <f t="shared" si="85"/>
        <v>11.5</v>
      </c>
      <c r="X85" s="44">
        <f t="shared" si="93"/>
        <v>0</v>
      </c>
      <c r="Y85" s="45">
        <f t="shared" si="86"/>
        <v>0.2</v>
      </c>
      <c r="Z85" s="46" t="s">
        <v>0</v>
      </c>
      <c r="AA85" s="39">
        <v>1</v>
      </c>
      <c r="AB85" s="47">
        <f t="shared" si="87"/>
        <v>0</v>
      </c>
      <c r="AC85" s="39">
        <v>1</v>
      </c>
      <c r="AD85" s="47">
        <f t="shared" si="88"/>
        <v>0</v>
      </c>
      <c r="AE85" s="39">
        <v>1</v>
      </c>
      <c r="AF85" s="47">
        <f t="shared" si="89"/>
        <v>0</v>
      </c>
      <c r="AG85" s="62"/>
      <c r="AH85" s="191">
        <f t="shared" si="90"/>
        <v>12</v>
      </c>
      <c r="AI85" s="49">
        <f t="shared" si="94"/>
        <v>0</v>
      </c>
      <c r="AJ85" s="50">
        <f t="shared" si="95"/>
        <v>0</v>
      </c>
      <c r="AK85" s="62"/>
      <c r="AL85" s="62"/>
      <c r="AM85" s="49">
        <f t="shared" si="96"/>
        <v>0</v>
      </c>
      <c r="AN85" s="50">
        <f t="shared" si="97"/>
        <v>0</v>
      </c>
      <c r="AO85" s="62"/>
      <c r="AP85" s="49">
        <f t="shared" si="98"/>
        <v>0</v>
      </c>
      <c r="AQ85" s="50">
        <f t="shared" si="99"/>
        <v>0</v>
      </c>
      <c r="AR85" s="62"/>
      <c r="AS85" s="49">
        <f t="shared" si="100"/>
        <v>0</v>
      </c>
      <c r="AT85" s="50">
        <f t="shared" si="101"/>
        <v>0</v>
      </c>
      <c r="AU85" s="62"/>
      <c r="AV85" s="49">
        <f t="shared" si="102"/>
        <v>0</v>
      </c>
      <c r="AW85" s="50">
        <f t="shared" si="103"/>
        <v>0</v>
      </c>
      <c r="AX85" s="62"/>
      <c r="AY85" s="49">
        <f t="shared" si="104"/>
        <v>0</v>
      </c>
      <c r="AZ85" s="50">
        <f t="shared" si="105"/>
        <v>0</v>
      </c>
      <c r="BA85" s="62"/>
      <c r="BB85" s="49">
        <f t="shared" si="106"/>
        <v>0</v>
      </c>
      <c r="BC85" s="50">
        <f t="shared" si="107"/>
        <v>0</v>
      </c>
      <c r="BD85" s="51">
        <f t="shared" si="91"/>
        <v>0</v>
      </c>
    </row>
    <row r="86" spans="1:56">
      <c r="A86" s="32"/>
      <c r="B86" s="290" t="s">
        <v>175</v>
      </c>
      <c r="C86" s="284" t="s">
        <v>322</v>
      </c>
      <c r="D86" s="34" t="s">
        <v>394</v>
      </c>
      <c r="E86" s="288" t="s">
        <v>154</v>
      </c>
      <c r="F86" s="36">
        <v>1050</v>
      </c>
      <c r="G86" s="72"/>
      <c r="H86" s="71" t="s">
        <v>16</v>
      </c>
      <c r="I86" s="73">
        <f>IF(H86=Tablas!$B$5,Tablas!$C$5,VLOOKUP(H86,Tablas!$B$5:$D$40,2,FALSE))</f>
        <v>29</v>
      </c>
      <c r="J86" s="70">
        <f>IF(I86=0,"",VLOOKUP(I86,Tablas!$C$5:$D$40,2,FALSE))</f>
        <v>1</v>
      </c>
      <c r="K86" s="37" t="str">
        <f t="shared" si="92"/>
        <v>0</v>
      </c>
      <c r="L86" s="38">
        <f t="shared" si="76"/>
        <v>0</v>
      </c>
      <c r="M86" s="38">
        <f t="shared" si="77"/>
        <v>0</v>
      </c>
      <c r="N86" s="38">
        <f t="shared" si="78"/>
        <v>0</v>
      </c>
      <c r="O86" s="38">
        <f t="shared" si="79"/>
        <v>0</v>
      </c>
      <c r="P86" s="38">
        <f t="shared" si="80"/>
        <v>0</v>
      </c>
      <c r="Q86" s="39">
        <v>1</v>
      </c>
      <c r="R86" s="40">
        <f t="shared" si="81"/>
        <v>0</v>
      </c>
      <c r="S86" s="39">
        <v>1</v>
      </c>
      <c r="T86" s="41">
        <f t="shared" si="82"/>
        <v>0</v>
      </c>
      <c r="U86" s="42">
        <f t="shared" si="83"/>
        <v>0</v>
      </c>
      <c r="V86" s="43">
        <f t="shared" si="84"/>
        <v>0</v>
      </c>
      <c r="W86" s="190">
        <f t="shared" si="85"/>
        <v>11.5</v>
      </c>
      <c r="X86" s="44">
        <f t="shared" si="93"/>
        <v>0</v>
      </c>
      <c r="Y86" s="45">
        <f t="shared" si="86"/>
        <v>0.2</v>
      </c>
      <c r="Z86" s="46" t="s">
        <v>0</v>
      </c>
      <c r="AA86" s="39">
        <v>1</v>
      </c>
      <c r="AB86" s="47">
        <f t="shared" si="87"/>
        <v>0</v>
      </c>
      <c r="AC86" s="39">
        <v>1</v>
      </c>
      <c r="AD86" s="47">
        <f t="shared" si="88"/>
        <v>0</v>
      </c>
      <c r="AE86" s="39">
        <v>1</v>
      </c>
      <c r="AF86" s="47">
        <f t="shared" si="89"/>
        <v>0</v>
      </c>
      <c r="AG86" s="62"/>
      <c r="AH86" s="191">
        <f t="shared" si="90"/>
        <v>12</v>
      </c>
      <c r="AI86" s="49">
        <f t="shared" si="94"/>
        <v>0</v>
      </c>
      <c r="AJ86" s="50">
        <f t="shared" si="95"/>
        <v>0</v>
      </c>
      <c r="AK86" s="62"/>
      <c r="AL86" s="62"/>
      <c r="AM86" s="49">
        <f t="shared" si="96"/>
        <v>0</v>
      </c>
      <c r="AN86" s="50">
        <f t="shared" si="97"/>
        <v>0</v>
      </c>
      <c r="AO86" s="62"/>
      <c r="AP86" s="49">
        <f t="shared" si="98"/>
        <v>0</v>
      </c>
      <c r="AQ86" s="50">
        <f t="shared" si="99"/>
        <v>0</v>
      </c>
      <c r="AR86" s="62"/>
      <c r="AS86" s="49">
        <f t="shared" si="100"/>
        <v>0</v>
      </c>
      <c r="AT86" s="50">
        <f t="shared" si="101"/>
        <v>0</v>
      </c>
      <c r="AU86" s="62"/>
      <c r="AV86" s="49">
        <f t="shared" si="102"/>
        <v>0</v>
      </c>
      <c r="AW86" s="50">
        <f t="shared" si="103"/>
        <v>0</v>
      </c>
      <c r="AX86" s="62"/>
      <c r="AY86" s="49">
        <f t="shared" si="104"/>
        <v>0</v>
      </c>
      <c r="AZ86" s="50">
        <f t="shared" si="105"/>
        <v>0</v>
      </c>
      <c r="BA86" s="62"/>
      <c r="BB86" s="49">
        <f t="shared" si="106"/>
        <v>0</v>
      </c>
      <c r="BC86" s="50">
        <f t="shared" si="107"/>
        <v>0</v>
      </c>
      <c r="BD86" s="51">
        <f t="shared" si="91"/>
        <v>0</v>
      </c>
    </row>
    <row r="87" spans="1:56">
      <c r="A87" s="32"/>
      <c r="B87" s="290" t="s">
        <v>175</v>
      </c>
      <c r="C87" s="284" t="s">
        <v>322</v>
      </c>
      <c r="D87" s="34" t="s">
        <v>395</v>
      </c>
      <c r="E87" s="288" t="s">
        <v>154</v>
      </c>
      <c r="F87" s="36">
        <v>824</v>
      </c>
      <c r="G87" s="72"/>
      <c r="H87" s="71" t="s">
        <v>16</v>
      </c>
      <c r="I87" s="73">
        <f>IF(H87=Tablas!$B$5,Tablas!$C$5,VLOOKUP(H87,Tablas!$B$5:$D$40,2,FALSE))</f>
        <v>29</v>
      </c>
      <c r="J87" s="70">
        <f>IF(I87=0,"",VLOOKUP(I87,Tablas!$C$5:$D$40,2,FALSE))</f>
        <v>1</v>
      </c>
      <c r="K87" s="37" t="str">
        <f t="shared" si="92"/>
        <v>0</v>
      </c>
      <c r="L87" s="38">
        <f t="shared" si="76"/>
        <v>0</v>
      </c>
      <c r="M87" s="38">
        <f t="shared" si="77"/>
        <v>0</v>
      </c>
      <c r="N87" s="38">
        <f t="shared" si="78"/>
        <v>0</v>
      </c>
      <c r="O87" s="38">
        <f t="shared" si="79"/>
        <v>0</v>
      </c>
      <c r="P87" s="38">
        <f t="shared" si="80"/>
        <v>0</v>
      </c>
      <c r="Q87" s="39">
        <v>1</v>
      </c>
      <c r="R87" s="40">
        <f t="shared" si="81"/>
        <v>0</v>
      </c>
      <c r="S87" s="39">
        <v>1</v>
      </c>
      <c r="T87" s="41">
        <f t="shared" si="82"/>
        <v>0</v>
      </c>
      <c r="U87" s="42">
        <f t="shared" si="83"/>
        <v>0</v>
      </c>
      <c r="V87" s="43">
        <f t="shared" si="84"/>
        <v>0</v>
      </c>
      <c r="W87" s="190">
        <f t="shared" si="85"/>
        <v>11.5</v>
      </c>
      <c r="X87" s="44">
        <f t="shared" si="93"/>
        <v>0</v>
      </c>
      <c r="Y87" s="45">
        <f t="shared" si="86"/>
        <v>0.2</v>
      </c>
      <c r="Z87" s="46" t="s">
        <v>0</v>
      </c>
      <c r="AA87" s="39">
        <v>1</v>
      </c>
      <c r="AB87" s="47">
        <f t="shared" si="87"/>
        <v>0</v>
      </c>
      <c r="AC87" s="39">
        <v>1</v>
      </c>
      <c r="AD87" s="47">
        <f t="shared" si="88"/>
        <v>0</v>
      </c>
      <c r="AE87" s="39">
        <v>1</v>
      </c>
      <c r="AF87" s="47">
        <f t="shared" si="89"/>
        <v>0</v>
      </c>
      <c r="AG87" s="62"/>
      <c r="AH87" s="191">
        <f t="shared" si="90"/>
        <v>12</v>
      </c>
      <c r="AI87" s="49">
        <f t="shared" si="94"/>
        <v>0</v>
      </c>
      <c r="AJ87" s="50">
        <f t="shared" si="95"/>
        <v>0</v>
      </c>
      <c r="AK87" s="62"/>
      <c r="AL87" s="62"/>
      <c r="AM87" s="49">
        <f t="shared" si="96"/>
        <v>0</v>
      </c>
      <c r="AN87" s="50">
        <f t="shared" si="97"/>
        <v>0</v>
      </c>
      <c r="AO87" s="62"/>
      <c r="AP87" s="49">
        <f t="shared" si="98"/>
        <v>0</v>
      </c>
      <c r="AQ87" s="50">
        <f t="shared" si="99"/>
        <v>0</v>
      </c>
      <c r="AR87" s="62"/>
      <c r="AS87" s="49">
        <f t="shared" si="100"/>
        <v>0</v>
      </c>
      <c r="AT87" s="50">
        <f t="shared" si="101"/>
        <v>0</v>
      </c>
      <c r="AU87" s="62"/>
      <c r="AV87" s="49">
        <f t="shared" si="102"/>
        <v>0</v>
      </c>
      <c r="AW87" s="50">
        <f t="shared" si="103"/>
        <v>0</v>
      </c>
      <c r="AX87" s="62"/>
      <c r="AY87" s="49">
        <f t="shared" si="104"/>
        <v>0</v>
      </c>
      <c r="AZ87" s="50">
        <f t="shared" si="105"/>
        <v>0</v>
      </c>
      <c r="BA87" s="62"/>
      <c r="BB87" s="49">
        <f t="shared" si="106"/>
        <v>0</v>
      </c>
      <c r="BC87" s="50">
        <f t="shared" si="107"/>
        <v>0</v>
      </c>
      <c r="BD87" s="51">
        <f t="shared" si="91"/>
        <v>0</v>
      </c>
    </row>
    <row r="88" spans="1:56">
      <c r="A88" s="32"/>
      <c r="B88" s="290" t="s">
        <v>175</v>
      </c>
      <c r="C88" s="284" t="s">
        <v>322</v>
      </c>
      <c r="D88" s="34" t="s">
        <v>396</v>
      </c>
      <c r="E88" s="288" t="s">
        <v>126</v>
      </c>
      <c r="F88" s="36">
        <v>908</v>
      </c>
      <c r="G88" s="72"/>
      <c r="H88" s="71" t="s">
        <v>16</v>
      </c>
      <c r="I88" s="73">
        <f>IF(H88=Tablas!$B$5,Tablas!$C$5,VLOOKUP(H88,Tablas!$B$5:$D$40,2,FALSE))</f>
        <v>29</v>
      </c>
      <c r="J88" s="70">
        <f>IF(I88=0,"",VLOOKUP(I88,Tablas!$C$5:$D$40,2,FALSE))</f>
        <v>1</v>
      </c>
      <c r="K88" s="37" t="str">
        <f t="shared" si="92"/>
        <v>0</v>
      </c>
      <c r="L88" s="38">
        <f t="shared" si="76"/>
        <v>0</v>
      </c>
      <c r="M88" s="38">
        <f t="shared" si="77"/>
        <v>0</v>
      </c>
      <c r="N88" s="38">
        <f t="shared" si="78"/>
        <v>0</v>
      </c>
      <c r="O88" s="38">
        <f t="shared" si="79"/>
        <v>0</v>
      </c>
      <c r="P88" s="38">
        <f t="shared" si="80"/>
        <v>0</v>
      </c>
      <c r="Q88" s="39">
        <v>1</v>
      </c>
      <c r="R88" s="40">
        <f t="shared" si="81"/>
        <v>0</v>
      </c>
      <c r="S88" s="39">
        <v>1</v>
      </c>
      <c r="T88" s="41">
        <f t="shared" si="82"/>
        <v>0</v>
      </c>
      <c r="U88" s="42">
        <f t="shared" si="83"/>
        <v>0</v>
      </c>
      <c r="V88" s="43">
        <f t="shared" si="84"/>
        <v>0</v>
      </c>
      <c r="W88" s="190">
        <f t="shared" si="85"/>
        <v>11.5</v>
      </c>
      <c r="X88" s="44">
        <f t="shared" si="93"/>
        <v>0</v>
      </c>
      <c r="Y88" s="45">
        <f t="shared" si="86"/>
        <v>0.2</v>
      </c>
      <c r="Z88" s="46" t="s">
        <v>0</v>
      </c>
      <c r="AA88" s="39">
        <v>1</v>
      </c>
      <c r="AB88" s="47">
        <f t="shared" si="87"/>
        <v>0</v>
      </c>
      <c r="AC88" s="39">
        <v>1</v>
      </c>
      <c r="AD88" s="47">
        <f t="shared" si="88"/>
        <v>0</v>
      </c>
      <c r="AE88" s="39">
        <v>1</v>
      </c>
      <c r="AF88" s="47">
        <f t="shared" si="89"/>
        <v>0</v>
      </c>
      <c r="AG88" s="62"/>
      <c r="AH88" s="191">
        <f t="shared" si="90"/>
        <v>12</v>
      </c>
      <c r="AI88" s="49">
        <f t="shared" si="94"/>
        <v>0</v>
      </c>
      <c r="AJ88" s="50">
        <f t="shared" si="95"/>
        <v>0</v>
      </c>
      <c r="AK88" s="62"/>
      <c r="AL88" s="62"/>
      <c r="AM88" s="49">
        <f t="shared" si="96"/>
        <v>0</v>
      </c>
      <c r="AN88" s="50">
        <f t="shared" si="97"/>
        <v>0</v>
      </c>
      <c r="AO88" s="62"/>
      <c r="AP88" s="49">
        <f t="shared" si="98"/>
        <v>0</v>
      </c>
      <c r="AQ88" s="50">
        <f t="shared" si="99"/>
        <v>0</v>
      </c>
      <c r="AR88" s="62"/>
      <c r="AS88" s="49">
        <f t="shared" si="100"/>
        <v>0</v>
      </c>
      <c r="AT88" s="50">
        <f t="shared" si="101"/>
        <v>0</v>
      </c>
      <c r="AU88" s="62"/>
      <c r="AV88" s="49">
        <f t="shared" si="102"/>
        <v>0</v>
      </c>
      <c r="AW88" s="50">
        <f t="shared" si="103"/>
        <v>0</v>
      </c>
      <c r="AX88" s="62"/>
      <c r="AY88" s="49">
        <f t="shared" si="104"/>
        <v>0</v>
      </c>
      <c r="AZ88" s="50">
        <f t="shared" si="105"/>
        <v>0</v>
      </c>
      <c r="BA88" s="62"/>
      <c r="BB88" s="49">
        <f t="shared" si="106"/>
        <v>0</v>
      </c>
      <c r="BC88" s="50">
        <f t="shared" si="107"/>
        <v>0</v>
      </c>
      <c r="BD88" s="51">
        <f t="shared" si="91"/>
        <v>0</v>
      </c>
    </row>
    <row r="89" spans="1:56" hidden="1">
      <c r="A89" s="32"/>
      <c r="B89" s="290"/>
      <c r="C89" s="284"/>
      <c r="D89" s="34"/>
      <c r="E89" s="288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ref="K89:K101" si="108">IF(G89=0,"0",F89/G89)</f>
        <v>0</v>
      </c>
      <c r="L89" s="38">
        <f t="shared" si="76"/>
        <v>0</v>
      </c>
      <c r="M89" s="38">
        <f t="shared" si="77"/>
        <v>0</v>
      </c>
      <c r="N89" s="38">
        <f t="shared" si="78"/>
        <v>0</v>
      </c>
      <c r="O89" s="38">
        <f t="shared" si="79"/>
        <v>0</v>
      </c>
      <c r="P89" s="38">
        <f t="shared" si="80"/>
        <v>0</v>
      </c>
      <c r="Q89" s="39">
        <v>1</v>
      </c>
      <c r="R89" s="40">
        <f t="shared" si="81"/>
        <v>0</v>
      </c>
      <c r="S89" s="39">
        <v>1</v>
      </c>
      <c r="T89" s="41">
        <f t="shared" si="82"/>
        <v>0</v>
      </c>
      <c r="U89" s="42">
        <f t="shared" si="83"/>
        <v>0</v>
      </c>
      <c r="V89" s="43">
        <f t="shared" si="84"/>
        <v>0</v>
      </c>
      <c r="W89" s="190">
        <v>12</v>
      </c>
      <c r="X89" s="44">
        <f t="shared" si="93"/>
        <v>0</v>
      </c>
      <c r="Y89" s="45">
        <f t="shared" si="86"/>
        <v>0</v>
      </c>
      <c r="Z89" s="46" t="s">
        <v>0</v>
      </c>
      <c r="AA89" s="39">
        <v>1</v>
      </c>
      <c r="AB89" s="47">
        <f t="shared" si="87"/>
        <v>0</v>
      </c>
      <c r="AC89" s="39">
        <v>1</v>
      </c>
      <c r="AD89" s="47">
        <f t="shared" si="88"/>
        <v>0</v>
      </c>
      <c r="AE89" s="39">
        <v>1</v>
      </c>
      <c r="AF89" s="47">
        <f t="shared" si="89"/>
        <v>0</v>
      </c>
      <c r="AG89" s="62"/>
      <c r="AH89" s="62"/>
      <c r="AI89" s="49">
        <f t="shared" si="94"/>
        <v>0</v>
      </c>
      <c r="AJ89" s="50">
        <f t="shared" si="95"/>
        <v>0</v>
      </c>
      <c r="AK89" s="62"/>
      <c r="AL89" s="62"/>
      <c r="AM89" s="49">
        <f t="shared" si="96"/>
        <v>0</v>
      </c>
      <c r="AN89" s="50">
        <f t="shared" si="97"/>
        <v>0</v>
      </c>
      <c r="AO89" s="62"/>
      <c r="AP89" s="49">
        <f t="shared" si="98"/>
        <v>0</v>
      </c>
      <c r="AQ89" s="50">
        <f t="shared" si="99"/>
        <v>0</v>
      </c>
      <c r="AR89" s="62"/>
      <c r="AS89" s="49">
        <f t="shared" si="100"/>
        <v>0</v>
      </c>
      <c r="AT89" s="50">
        <f t="shared" si="101"/>
        <v>0</v>
      </c>
      <c r="AU89" s="62"/>
      <c r="AV89" s="49">
        <f t="shared" si="102"/>
        <v>0</v>
      </c>
      <c r="AW89" s="50">
        <f t="shared" si="103"/>
        <v>0</v>
      </c>
      <c r="AX89" s="62"/>
      <c r="AY89" s="49">
        <f t="shared" si="104"/>
        <v>0</v>
      </c>
      <c r="AZ89" s="50">
        <f t="shared" si="105"/>
        <v>0</v>
      </c>
      <c r="BA89" s="62"/>
      <c r="BB89" s="49">
        <f t="shared" si="106"/>
        <v>0</v>
      </c>
      <c r="BC89" s="50">
        <f t="shared" si="107"/>
        <v>0</v>
      </c>
      <c r="BD89" s="51">
        <f t="shared" si="91"/>
        <v>0</v>
      </c>
    </row>
    <row r="90" spans="1:56" hidden="1">
      <c r="A90" s="32"/>
      <c r="B90" s="290"/>
      <c r="C90" s="284"/>
      <c r="D90" s="34"/>
      <c r="E90" s="288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108"/>
        <v>0</v>
      </c>
      <c r="L90" s="38">
        <f t="shared" si="76"/>
        <v>0</v>
      </c>
      <c r="M90" s="38">
        <f t="shared" si="77"/>
        <v>0</v>
      </c>
      <c r="N90" s="38">
        <f t="shared" si="78"/>
        <v>0</v>
      </c>
      <c r="O90" s="38">
        <f t="shared" si="79"/>
        <v>0</v>
      </c>
      <c r="P90" s="38">
        <f t="shared" si="80"/>
        <v>0</v>
      </c>
      <c r="Q90" s="39">
        <v>1</v>
      </c>
      <c r="R90" s="40">
        <f t="shared" si="81"/>
        <v>0</v>
      </c>
      <c r="S90" s="39">
        <v>1</v>
      </c>
      <c r="T90" s="41">
        <f t="shared" si="82"/>
        <v>0</v>
      </c>
      <c r="U90" s="42">
        <f t="shared" si="83"/>
        <v>0</v>
      </c>
      <c r="V90" s="43">
        <f t="shared" si="84"/>
        <v>0</v>
      </c>
      <c r="W90" s="190">
        <v>12</v>
      </c>
      <c r="X90" s="44">
        <f t="shared" si="93"/>
        <v>0</v>
      </c>
      <c r="Y90" s="45">
        <f t="shared" si="86"/>
        <v>0</v>
      </c>
      <c r="Z90" s="46" t="s">
        <v>0</v>
      </c>
      <c r="AA90" s="39">
        <v>1</v>
      </c>
      <c r="AB90" s="47">
        <f t="shared" si="87"/>
        <v>0</v>
      </c>
      <c r="AC90" s="39">
        <v>1</v>
      </c>
      <c r="AD90" s="47">
        <f t="shared" si="88"/>
        <v>0</v>
      </c>
      <c r="AE90" s="39">
        <v>1</v>
      </c>
      <c r="AF90" s="47">
        <f t="shared" si="89"/>
        <v>0</v>
      </c>
      <c r="AG90" s="62"/>
      <c r="AH90" s="62"/>
      <c r="AI90" s="49">
        <f t="shared" si="94"/>
        <v>0</v>
      </c>
      <c r="AJ90" s="50">
        <f t="shared" si="95"/>
        <v>0</v>
      </c>
      <c r="AK90" s="62"/>
      <c r="AL90" s="62"/>
      <c r="AM90" s="49">
        <f t="shared" si="96"/>
        <v>0</v>
      </c>
      <c r="AN90" s="50">
        <f t="shared" si="97"/>
        <v>0</v>
      </c>
      <c r="AO90" s="62"/>
      <c r="AP90" s="49">
        <f t="shared" si="98"/>
        <v>0</v>
      </c>
      <c r="AQ90" s="50">
        <f t="shared" si="99"/>
        <v>0</v>
      </c>
      <c r="AR90" s="62"/>
      <c r="AS90" s="49">
        <f t="shared" si="100"/>
        <v>0</v>
      </c>
      <c r="AT90" s="50">
        <f t="shared" si="101"/>
        <v>0</v>
      </c>
      <c r="AU90" s="62"/>
      <c r="AV90" s="49">
        <f t="shared" si="102"/>
        <v>0</v>
      </c>
      <c r="AW90" s="50">
        <f t="shared" si="103"/>
        <v>0</v>
      </c>
      <c r="AX90" s="62"/>
      <c r="AY90" s="49">
        <f t="shared" si="104"/>
        <v>0</v>
      </c>
      <c r="AZ90" s="50">
        <f t="shared" si="105"/>
        <v>0</v>
      </c>
      <c r="BA90" s="62"/>
      <c r="BB90" s="49">
        <f t="shared" si="106"/>
        <v>0</v>
      </c>
      <c r="BC90" s="50">
        <f t="shared" si="107"/>
        <v>0</v>
      </c>
      <c r="BD90" s="51">
        <f t="shared" si="91"/>
        <v>0</v>
      </c>
    </row>
    <row r="91" spans="1:56" hidden="1">
      <c r="A91" s="32"/>
      <c r="B91" s="290"/>
      <c r="C91" s="284"/>
      <c r="D91" s="34"/>
      <c r="E91" s="288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108"/>
        <v>0</v>
      </c>
      <c r="L91" s="38">
        <f t="shared" si="76"/>
        <v>0</v>
      </c>
      <c r="M91" s="38">
        <f t="shared" si="77"/>
        <v>0</v>
      </c>
      <c r="N91" s="38">
        <f t="shared" si="78"/>
        <v>0</v>
      </c>
      <c r="O91" s="38">
        <f t="shared" si="79"/>
        <v>0</v>
      </c>
      <c r="P91" s="38">
        <f t="shared" si="80"/>
        <v>0</v>
      </c>
      <c r="Q91" s="39">
        <v>1</v>
      </c>
      <c r="R91" s="40">
        <f t="shared" si="81"/>
        <v>0</v>
      </c>
      <c r="S91" s="39">
        <v>1</v>
      </c>
      <c r="T91" s="41">
        <f t="shared" si="82"/>
        <v>0</v>
      </c>
      <c r="U91" s="42">
        <f t="shared" si="83"/>
        <v>0</v>
      </c>
      <c r="V91" s="43">
        <f t="shared" si="84"/>
        <v>0</v>
      </c>
      <c r="W91" s="190">
        <v>12</v>
      </c>
      <c r="X91" s="44">
        <f t="shared" si="93"/>
        <v>0</v>
      </c>
      <c r="Y91" s="45">
        <f t="shared" si="86"/>
        <v>0</v>
      </c>
      <c r="Z91" s="46" t="s">
        <v>0</v>
      </c>
      <c r="AA91" s="39">
        <v>1</v>
      </c>
      <c r="AB91" s="47">
        <f t="shared" si="87"/>
        <v>0</v>
      </c>
      <c r="AC91" s="39">
        <v>1</v>
      </c>
      <c r="AD91" s="47">
        <f t="shared" si="88"/>
        <v>0</v>
      </c>
      <c r="AE91" s="39">
        <v>1</v>
      </c>
      <c r="AF91" s="47">
        <f t="shared" si="89"/>
        <v>0</v>
      </c>
      <c r="AG91" s="62"/>
      <c r="AH91" s="62"/>
      <c r="AI91" s="49">
        <f t="shared" si="94"/>
        <v>0</v>
      </c>
      <c r="AJ91" s="50">
        <f t="shared" si="95"/>
        <v>0</v>
      </c>
      <c r="AK91" s="62"/>
      <c r="AL91" s="62"/>
      <c r="AM91" s="49">
        <f t="shared" si="96"/>
        <v>0</v>
      </c>
      <c r="AN91" s="50">
        <f t="shared" si="97"/>
        <v>0</v>
      </c>
      <c r="AO91" s="62"/>
      <c r="AP91" s="49">
        <f t="shared" si="98"/>
        <v>0</v>
      </c>
      <c r="AQ91" s="50">
        <f t="shared" si="99"/>
        <v>0</v>
      </c>
      <c r="AR91" s="62"/>
      <c r="AS91" s="49">
        <f t="shared" si="100"/>
        <v>0</v>
      </c>
      <c r="AT91" s="50">
        <f t="shared" si="101"/>
        <v>0</v>
      </c>
      <c r="AU91" s="62"/>
      <c r="AV91" s="49">
        <f t="shared" si="102"/>
        <v>0</v>
      </c>
      <c r="AW91" s="50">
        <f t="shared" si="103"/>
        <v>0</v>
      </c>
      <c r="AX91" s="62"/>
      <c r="AY91" s="49">
        <f t="shared" si="104"/>
        <v>0</v>
      </c>
      <c r="AZ91" s="50">
        <f t="shared" si="105"/>
        <v>0</v>
      </c>
      <c r="BA91" s="62"/>
      <c r="BB91" s="49">
        <f t="shared" si="106"/>
        <v>0</v>
      </c>
      <c r="BC91" s="50">
        <f t="shared" si="107"/>
        <v>0</v>
      </c>
      <c r="BD91" s="51">
        <f t="shared" si="91"/>
        <v>0</v>
      </c>
    </row>
    <row r="92" spans="1:56" hidden="1">
      <c r="A92" s="32"/>
      <c r="B92" s="290"/>
      <c r="C92" s="284"/>
      <c r="D92" s="34"/>
      <c r="E92" s="288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108"/>
        <v>0</v>
      </c>
      <c r="L92" s="38">
        <f t="shared" si="76"/>
        <v>0</v>
      </c>
      <c r="M92" s="38">
        <f t="shared" si="77"/>
        <v>0</v>
      </c>
      <c r="N92" s="38">
        <f t="shared" si="78"/>
        <v>0</v>
      </c>
      <c r="O92" s="38">
        <f t="shared" si="79"/>
        <v>0</v>
      </c>
      <c r="P92" s="38">
        <f t="shared" si="80"/>
        <v>0</v>
      </c>
      <c r="Q92" s="39">
        <v>1</v>
      </c>
      <c r="R92" s="40">
        <f t="shared" si="81"/>
        <v>0</v>
      </c>
      <c r="S92" s="39">
        <v>1</v>
      </c>
      <c r="T92" s="41">
        <f t="shared" si="82"/>
        <v>0</v>
      </c>
      <c r="U92" s="42">
        <f t="shared" si="83"/>
        <v>0</v>
      </c>
      <c r="V92" s="43">
        <f t="shared" si="84"/>
        <v>0</v>
      </c>
      <c r="W92" s="190">
        <v>12</v>
      </c>
      <c r="X92" s="44">
        <f t="shared" si="93"/>
        <v>0</v>
      </c>
      <c r="Y92" s="45">
        <f t="shared" si="86"/>
        <v>0</v>
      </c>
      <c r="Z92" s="46" t="s">
        <v>0</v>
      </c>
      <c r="AA92" s="39">
        <v>1</v>
      </c>
      <c r="AB92" s="47">
        <f t="shared" si="87"/>
        <v>0</v>
      </c>
      <c r="AC92" s="39">
        <v>1</v>
      </c>
      <c r="AD92" s="47">
        <f t="shared" si="88"/>
        <v>0</v>
      </c>
      <c r="AE92" s="39">
        <v>1</v>
      </c>
      <c r="AF92" s="47">
        <f t="shared" si="89"/>
        <v>0</v>
      </c>
      <c r="AG92" s="62"/>
      <c r="AH92" s="62"/>
      <c r="AI92" s="49">
        <f t="shared" si="94"/>
        <v>0</v>
      </c>
      <c r="AJ92" s="50">
        <f t="shared" si="95"/>
        <v>0</v>
      </c>
      <c r="AK92" s="62"/>
      <c r="AL92" s="62"/>
      <c r="AM92" s="49">
        <f t="shared" si="96"/>
        <v>0</v>
      </c>
      <c r="AN92" s="50">
        <f t="shared" si="97"/>
        <v>0</v>
      </c>
      <c r="AO92" s="62"/>
      <c r="AP92" s="49">
        <f t="shared" si="98"/>
        <v>0</v>
      </c>
      <c r="AQ92" s="50">
        <f t="shared" si="99"/>
        <v>0</v>
      </c>
      <c r="AR92" s="62"/>
      <c r="AS92" s="49">
        <f t="shared" si="100"/>
        <v>0</v>
      </c>
      <c r="AT92" s="50">
        <f t="shared" si="101"/>
        <v>0</v>
      </c>
      <c r="AU92" s="62"/>
      <c r="AV92" s="49">
        <f t="shared" si="102"/>
        <v>0</v>
      </c>
      <c r="AW92" s="50">
        <f t="shared" si="103"/>
        <v>0</v>
      </c>
      <c r="AX92" s="62"/>
      <c r="AY92" s="49">
        <f t="shared" si="104"/>
        <v>0</v>
      </c>
      <c r="AZ92" s="50">
        <f t="shared" si="105"/>
        <v>0</v>
      </c>
      <c r="BA92" s="62"/>
      <c r="BB92" s="49">
        <f t="shared" si="106"/>
        <v>0</v>
      </c>
      <c r="BC92" s="50">
        <f t="shared" si="107"/>
        <v>0</v>
      </c>
      <c r="BD92" s="51">
        <f t="shared" si="91"/>
        <v>0</v>
      </c>
    </row>
    <row r="93" spans="1:56" hidden="1">
      <c r="A93" s="32"/>
      <c r="B93" s="290"/>
      <c r="C93" s="284"/>
      <c r="D93" s="34"/>
      <c r="E93" s="288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108"/>
        <v>0</v>
      </c>
      <c r="L93" s="38">
        <f t="shared" si="76"/>
        <v>0</v>
      </c>
      <c r="M93" s="38">
        <f t="shared" si="77"/>
        <v>0</v>
      </c>
      <c r="N93" s="38">
        <f t="shared" si="78"/>
        <v>0</v>
      </c>
      <c r="O93" s="38">
        <f t="shared" si="79"/>
        <v>0</v>
      </c>
      <c r="P93" s="38">
        <f t="shared" si="80"/>
        <v>0</v>
      </c>
      <c r="Q93" s="39">
        <v>1</v>
      </c>
      <c r="R93" s="40">
        <f t="shared" si="81"/>
        <v>0</v>
      </c>
      <c r="S93" s="39">
        <v>1</v>
      </c>
      <c r="T93" s="41">
        <f t="shared" si="82"/>
        <v>0</v>
      </c>
      <c r="U93" s="42">
        <f t="shared" si="83"/>
        <v>0</v>
      </c>
      <c r="V93" s="43">
        <f t="shared" si="84"/>
        <v>0</v>
      </c>
      <c r="W93" s="190">
        <v>12</v>
      </c>
      <c r="X93" s="44">
        <f t="shared" si="93"/>
        <v>0</v>
      </c>
      <c r="Y93" s="45">
        <f t="shared" si="86"/>
        <v>0</v>
      </c>
      <c r="Z93" s="46" t="s">
        <v>0</v>
      </c>
      <c r="AA93" s="39">
        <v>1</v>
      </c>
      <c r="AB93" s="47">
        <f t="shared" si="87"/>
        <v>0</v>
      </c>
      <c r="AC93" s="39">
        <v>1</v>
      </c>
      <c r="AD93" s="47">
        <f t="shared" si="88"/>
        <v>0</v>
      </c>
      <c r="AE93" s="39">
        <v>1</v>
      </c>
      <c r="AF93" s="47">
        <f t="shared" si="89"/>
        <v>0</v>
      </c>
      <c r="AG93" s="62"/>
      <c r="AH93" s="62"/>
      <c r="AI93" s="49">
        <f t="shared" si="94"/>
        <v>0</v>
      </c>
      <c r="AJ93" s="50">
        <f t="shared" si="95"/>
        <v>0</v>
      </c>
      <c r="AK93" s="62"/>
      <c r="AL93" s="62"/>
      <c r="AM93" s="49">
        <f t="shared" si="96"/>
        <v>0</v>
      </c>
      <c r="AN93" s="50">
        <f t="shared" si="97"/>
        <v>0</v>
      </c>
      <c r="AO93" s="62"/>
      <c r="AP93" s="49">
        <f t="shared" si="98"/>
        <v>0</v>
      </c>
      <c r="AQ93" s="50">
        <f t="shared" si="99"/>
        <v>0</v>
      </c>
      <c r="AR93" s="62"/>
      <c r="AS93" s="49">
        <f t="shared" si="100"/>
        <v>0</v>
      </c>
      <c r="AT93" s="50">
        <f t="shared" si="101"/>
        <v>0</v>
      </c>
      <c r="AU93" s="62"/>
      <c r="AV93" s="49">
        <f t="shared" si="102"/>
        <v>0</v>
      </c>
      <c r="AW93" s="50">
        <f t="shared" si="103"/>
        <v>0</v>
      </c>
      <c r="AX93" s="62"/>
      <c r="AY93" s="49">
        <f t="shared" si="104"/>
        <v>0</v>
      </c>
      <c r="AZ93" s="50">
        <f t="shared" si="105"/>
        <v>0</v>
      </c>
      <c r="BA93" s="62"/>
      <c r="BB93" s="49">
        <f t="shared" si="106"/>
        <v>0</v>
      </c>
      <c r="BC93" s="50">
        <f t="shared" si="107"/>
        <v>0</v>
      </c>
      <c r="BD93" s="51">
        <f t="shared" si="91"/>
        <v>0</v>
      </c>
    </row>
    <row r="94" spans="1:56" hidden="1">
      <c r="A94" s="32"/>
      <c r="B94" s="290"/>
      <c r="C94" s="284"/>
      <c r="D94" s="34"/>
      <c r="E94" s="288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108"/>
        <v>0</v>
      </c>
      <c r="L94" s="38">
        <f t="shared" si="76"/>
        <v>0</v>
      </c>
      <c r="M94" s="38">
        <f t="shared" si="77"/>
        <v>0</v>
      </c>
      <c r="N94" s="38">
        <f t="shared" si="78"/>
        <v>0</v>
      </c>
      <c r="O94" s="38">
        <f t="shared" si="79"/>
        <v>0</v>
      </c>
      <c r="P94" s="38">
        <f t="shared" si="80"/>
        <v>0</v>
      </c>
      <c r="Q94" s="39">
        <v>1</v>
      </c>
      <c r="R94" s="40">
        <f t="shared" si="81"/>
        <v>0</v>
      </c>
      <c r="S94" s="39">
        <v>1</v>
      </c>
      <c r="T94" s="41">
        <f t="shared" si="82"/>
        <v>0</v>
      </c>
      <c r="U94" s="42">
        <f t="shared" si="83"/>
        <v>0</v>
      </c>
      <c r="V94" s="43">
        <f t="shared" si="84"/>
        <v>0</v>
      </c>
      <c r="W94" s="190">
        <v>12</v>
      </c>
      <c r="X94" s="44">
        <f t="shared" si="93"/>
        <v>0</v>
      </c>
      <c r="Y94" s="45">
        <f t="shared" si="86"/>
        <v>0</v>
      </c>
      <c r="Z94" s="46" t="s">
        <v>0</v>
      </c>
      <c r="AA94" s="39">
        <v>1</v>
      </c>
      <c r="AB94" s="47">
        <f t="shared" si="87"/>
        <v>0</v>
      </c>
      <c r="AC94" s="39">
        <v>1</v>
      </c>
      <c r="AD94" s="47">
        <f t="shared" si="88"/>
        <v>0</v>
      </c>
      <c r="AE94" s="39">
        <v>1</v>
      </c>
      <c r="AF94" s="47">
        <f t="shared" si="89"/>
        <v>0</v>
      </c>
      <c r="AG94" s="62"/>
      <c r="AH94" s="62"/>
      <c r="AI94" s="49">
        <f t="shared" si="94"/>
        <v>0</v>
      </c>
      <c r="AJ94" s="50">
        <f t="shared" si="95"/>
        <v>0</v>
      </c>
      <c r="AK94" s="62"/>
      <c r="AL94" s="62"/>
      <c r="AM94" s="49">
        <f t="shared" si="96"/>
        <v>0</v>
      </c>
      <c r="AN94" s="50">
        <f t="shared" si="97"/>
        <v>0</v>
      </c>
      <c r="AO94" s="62"/>
      <c r="AP94" s="49">
        <f t="shared" si="98"/>
        <v>0</v>
      </c>
      <c r="AQ94" s="50">
        <f t="shared" si="99"/>
        <v>0</v>
      </c>
      <c r="AR94" s="62"/>
      <c r="AS94" s="49">
        <f t="shared" si="100"/>
        <v>0</v>
      </c>
      <c r="AT94" s="50">
        <f t="shared" si="101"/>
        <v>0</v>
      </c>
      <c r="AU94" s="62"/>
      <c r="AV94" s="49">
        <f t="shared" si="102"/>
        <v>0</v>
      </c>
      <c r="AW94" s="50">
        <f t="shared" si="103"/>
        <v>0</v>
      </c>
      <c r="AX94" s="62"/>
      <c r="AY94" s="49">
        <f t="shared" si="104"/>
        <v>0</v>
      </c>
      <c r="AZ94" s="50">
        <f t="shared" si="105"/>
        <v>0</v>
      </c>
      <c r="BA94" s="62"/>
      <c r="BB94" s="49">
        <f t="shared" si="106"/>
        <v>0</v>
      </c>
      <c r="BC94" s="50">
        <f t="shared" si="107"/>
        <v>0</v>
      </c>
      <c r="BD94" s="51">
        <f t="shared" si="91"/>
        <v>0</v>
      </c>
    </row>
    <row r="95" spans="1:56" hidden="1">
      <c r="A95" s="32"/>
      <c r="B95" s="61"/>
      <c r="C95" s="284"/>
      <c r="D95" s="34"/>
      <c r="E95" s="288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108"/>
        <v>0</v>
      </c>
      <c r="L95" s="38">
        <f t="shared" si="76"/>
        <v>0</v>
      </c>
      <c r="M95" s="38">
        <f t="shared" si="77"/>
        <v>0</v>
      </c>
      <c r="N95" s="38">
        <f t="shared" si="78"/>
        <v>0</v>
      </c>
      <c r="O95" s="38">
        <f t="shared" si="79"/>
        <v>0</v>
      </c>
      <c r="P95" s="38">
        <f t="shared" si="80"/>
        <v>0</v>
      </c>
      <c r="Q95" s="39">
        <v>1</v>
      </c>
      <c r="R95" s="40">
        <f t="shared" si="81"/>
        <v>0</v>
      </c>
      <c r="S95" s="39">
        <v>1</v>
      </c>
      <c r="T95" s="41">
        <f t="shared" si="82"/>
        <v>0</v>
      </c>
      <c r="U95" s="42">
        <f t="shared" si="83"/>
        <v>0</v>
      </c>
      <c r="V95" s="43">
        <f t="shared" si="84"/>
        <v>0</v>
      </c>
      <c r="W95" s="190">
        <v>12</v>
      </c>
      <c r="X95" s="44">
        <f t="shared" si="93"/>
        <v>0</v>
      </c>
      <c r="Y95" s="45">
        <f t="shared" si="86"/>
        <v>0</v>
      </c>
      <c r="Z95" s="46" t="s">
        <v>0</v>
      </c>
      <c r="AA95" s="39">
        <v>1</v>
      </c>
      <c r="AB95" s="47">
        <f t="shared" si="87"/>
        <v>0</v>
      </c>
      <c r="AC95" s="39">
        <v>1</v>
      </c>
      <c r="AD95" s="47">
        <f t="shared" si="88"/>
        <v>0</v>
      </c>
      <c r="AE95" s="39">
        <v>1</v>
      </c>
      <c r="AF95" s="47">
        <f t="shared" si="89"/>
        <v>0</v>
      </c>
      <c r="AG95" s="62"/>
      <c r="AH95" s="62"/>
      <c r="AI95" s="49">
        <f t="shared" si="94"/>
        <v>0</v>
      </c>
      <c r="AJ95" s="50">
        <f t="shared" si="95"/>
        <v>0</v>
      </c>
      <c r="AK95" s="62"/>
      <c r="AL95" s="62"/>
      <c r="AM95" s="49">
        <f t="shared" si="96"/>
        <v>0</v>
      </c>
      <c r="AN95" s="50">
        <f t="shared" si="97"/>
        <v>0</v>
      </c>
      <c r="AO95" s="62"/>
      <c r="AP95" s="49">
        <f t="shared" si="98"/>
        <v>0</v>
      </c>
      <c r="AQ95" s="50">
        <f t="shared" si="99"/>
        <v>0</v>
      </c>
      <c r="AR95" s="62"/>
      <c r="AS95" s="49">
        <f t="shared" si="100"/>
        <v>0</v>
      </c>
      <c r="AT95" s="50">
        <f t="shared" si="101"/>
        <v>0</v>
      </c>
      <c r="AU95" s="62"/>
      <c r="AV95" s="49">
        <f t="shared" si="102"/>
        <v>0</v>
      </c>
      <c r="AW95" s="50">
        <f t="shared" si="103"/>
        <v>0</v>
      </c>
      <c r="AX95" s="62"/>
      <c r="AY95" s="49">
        <f t="shared" si="104"/>
        <v>0</v>
      </c>
      <c r="AZ95" s="50">
        <f t="shared" si="105"/>
        <v>0</v>
      </c>
      <c r="BA95" s="62"/>
      <c r="BB95" s="49">
        <f t="shared" si="106"/>
        <v>0</v>
      </c>
      <c r="BC95" s="50">
        <f t="shared" si="107"/>
        <v>0</v>
      </c>
      <c r="BD95" s="51">
        <f t="shared" si="91"/>
        <v>0</v>
      </c>
    </row>
    <row r="96" spans="1:56" hidden="1">
      <c r="A96" s="32"/>
      <c r="B96" s="61"/>
      <c r="C96" s="33"/>
      <c r="D96" s="34"/>
      <c r="E96" s="288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108"/>
        <v>0</v>
      </c>
      <c r="L96" s="38">
        <f t="shared" si="76"/>
        <v>0</v>
      </c>
      <c r="M96" s="38">
        <f t="shared" si="77"/>
        <v>0</v>
      </c>
      <c r="N96" s="38">
        <f t="shared" si="78"/>
        <v>0</v>
      </c>
      <c r="O96" s="38">
        <f t="shared" si="79"/>
        <v>0</v>
      </c>
      <c r="P96" s="38">
        <f t="shared" si="80"/>
        <v>0</v>
      </c>
      <c r="Q96" s="39">
        <v>1</v>
      </c>
      <c r="R96" s="40">
        <f t="shared" si="81"/>
        <v>0</v>
      </c>
      <c r="S96" s="39">
        <v>1</v>
      </c>
      <c r="T96" s="41">
        <f t="shared" si="82"/>
        <v>0</v>
      </c>
      <c r="U96" s="42">
        <f t="shared" si="83"/>
        <v>0</v>
      </c>
      <c r="V96" s="43">
        <f t="shared" si="84"/>
        <v>0</v>
      </c>
      <c r="W96" s="190">
        <v>12</v>
      </c>
      <c r="X96" s="44">
        <f t="shared" si="93"/>
        <v>0</v>
      </c>
      <c r="Y96" s="45">
        <f t="shared" si="86"/>
        <v>0</v>
      </c>
      <c r="Z96" s="46" t="s">
        <v>0</v>
      </c>
      <c r="AA96" s="39">
        <v>1</v>
      </c>
      <c r="AB96" s="47">
        <f t="shared" si="87"/>
        <v>0</v>
      </c>
      <c r="AC96" s="39">
        <v>1</v>
      </c>
      <c r="AD96" s="47">
        <f t="shared" si="88"/>
        <v>0</v>
      </c>
      <c r="AE96" s="39">
        <v>1</v>
      </c>
      <c r="AF96" s="47">
        <f t="shared" si="89"/>
        <v>0</v>
      </c>
      <c r="AG96" s="62"/>
      <c r="AH96" s="62"/>
      <c r="AI96" s="49">
        <f t="shared" si="94"/>
        <v>0</v>
      </c>
      <c r="AJ96" s="50">
        <f t="shared" si="95"/>
        <v>0</v>
      </c>
      <c r="AK96" s="62"/>
      <c r="AL96" s="62"/>
      <c r="AM96" s="49">
        <f t="shared" si="96"/>
        <v>0</v>
      </c>
      <c r="AN96" s="50">
        <f t="shared" si="97"/>
        <v>0</v>
      </c>
      <c r="AO96" s="62"/>
      <c r="AP96" s="49">
        <f t="shared" si="98"/>
        <v>0</v>
      </c>
      <c r="AQ96" s="50">
        <f t="shared" si="99"/>
        <v>0</v>
      </c>
      <c r="AR96" s="62"/>
      <c r="AS96" s="49">
        <f t="shared" si="100"/>
        <v>0</v>
      </c>
      <c r="AT96" s="50">
        <f t="shared" si="101"/>
        <v>0</v>
      </c>
      <c r="AU96" s="62"/>
      <c r="AV96" s="49">
        <f t="shared" si="102"/>
        <v>0</v>
      </c>
      <c r="AW96" s="50">
        <f t="shared" si="103"/>
        <v>0</v>
      </c>
      <c r="AX96" s="62"/>
      <c r="AY96" s="49">
        <f t="shared" si="104"/>
        <v>0</v>
      </c>
      <c r="AZ96" s="50">
        <f t="shared" si="105"/>
        <v>0</v>
      </c>
      <c r="BA96" s="62"/>
      <c r="BB96" s="49">
        <f t="shared" si="106"/>
        <v>0</v>
      </c>
      <c r="BC96" s="50">
        <f t="shared" si="107"/>
        <v>0</v>
      </c>
      <c r="BD96" s="51">
        <f t="shared" si="91"/>
        <v>0</v>
      </c>
    </row>
    <row r="97" spans="1:56" hidden="1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108"/>
        <v>0</v>
      </c>
      <c r="L97" s="38">
        <f t="shared" si="76"/>
        <v>0</v>
      </c>
      <c r="M97" s="38">
        <f t="shared" si="77"/>
        <v>0</v>
      </c>
      <c r="N97" s="38">
        <f t="shared" si="78"/>
        <v>0</v>
      </c>
      <c r="O97" s="38">
        <f t="shared" si="79"/>
        <v>0</v>
      </c>
      <c r="P97" s="38">
        <f t="shared" si="80"/>
        <v>0</v>
      </c>
      <c r="Q97" s="39">
        <v>1</v>
      </c>
      <c r="R97" s="40">
        <f t="shared" si="81"/>
        <v>0</v>
      </c>
      <c r="S97" s="39">
        <v>1</v>
      </c>
      <c r="T97" s="41">
        <f t="shared" si="82"/>
        <v>0</v>
      </c>
      <c r="U97" s="42">
        <f t="shared" si="83"/>
        <v>0</v>
      </c>
      <c r="V97" s="43">
        <f t="shared" si="84"/>
        <v>0</v>
      </c>
      <c r="W97" s="190">
        <v>12</v>
      </c>
      <c r="X97" s="44">
        <f t="shared" si="93"/>
        <v>0</v>
      </c>
      <c r="Y97" s="45">
        <f t="shared" si="86"/>
        <v>0</v>
      </c>
      <c r="Z97" s="46" t="s">
        <v>0</v>
      </c>
      <c r="AA97" s="39">
        <v>1</v>
      </c>
      <c r="AB97" s="47">
        <f t="shared" si="87"/>
        <v>0</v>
      </c>
      <c r="AC97" s="39">
        <v>1</v>
      </c>
      <c r="AD97" s="47">
        <f t="shared" si="88"/>
        <v>0</v>
      </c>
      <c r="AE97" s="39">
        <v>1</v>
      </c>
      <c r="AF97" s="47">
        <f t="shared" si="89"/>
        <v>0</v>
      </c>
      <c r="AG97" s="62"/>
      <c r="AH97" s="62"/>
      <c r="AI97" s="49">
        <f t="shared" si="94"/>
        <v>0</v>
      </c>
      <c r="AJ97" s="50">
        <f t="shared" si="95"/>
        <v>0</v>
      </c>
      <c r="AK97" s="62"/>
      <c r="AL97" s="62"/>
      <c r="AM97" s="49">
        <f t="shared" si="96"/>
        <v>0</v>
      </c>
      <c r="AN97" s="50">
        <f t="shared" si="97"/>
        <v>0</v>
      </c>
      <c r="AO97" s="62"/>
      <c r="AP97" s="49">
        <f t="shared" si="98"/>
        <v>0</v>
      </c>
      <c r="AQ97" s="50">
        <f t="shared" si="99"/>
        <v>0</v>
      </c>
      <c r="AR97" s="62"/>
      <c r="AS97" s="49">
        <f t="shared" si="100"/>
        <v>0</v>
      </c>
      <c r="AT97" s="50">
        <f t="shared" si="101"/>
        <v>0</v>
      </c>
      <c r="AU97" s="62"/>
      <c r="AV97" s="49">
        <f t="shared" si="102"/>
        <v>0</v>
      </c>
      <c r="AW97" s="50">
        <f t="shared" si="103"/>
        <v>0</v>
      </c>
      <c r="AX97" s="62"/>
      <c r="AY97" s="49">
        <f t="shared" si="104"/>
        <v>0</v>
      </c>
      <c r="AZ97" s="50">
        <f t="shared" si="105"/>
        <v>0</v>
      </c>
      <c r="BA97" s="62"/>
      <c r="BB97" s="49">
        <f t="shared" si="106"/>
        <v>0</v>
      </c>
      <c r="BC97" s="50">
        <f t="shared" si="107"/>
        <v>0</v>
      </c>
      <c r="BD97" s="51">
        <f t="shared" si="91"/>
        <v>0</v>
      </c>
    </row>
    <row r="98" spans="1:56" hidden="1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108"/>
        <v>0</v>
      </c>
      <c r="L98" s="38">
        <f t="shared" si="76"/>
        <v>0</v>
      </c>
      <c r="M98" s="38">
        <f t="shared" si="77"/>
        <v>0</v>
      </c>
      <c r="N98" s="38">
        <f t="shared" si="78"/>
        <v>0</v>
      </c>
      <c r="O98" s="38">
        <f t="shared" si="79"/>
        <v>0</v>
      </c>
      <c r="P98" s="38">
        <f t="shared" si="80"/>
        <v>0</v>
      </c>
      <c r="Q98" s="39">
        <v>1</v>
      </c>
      <c r="R98" s="40">
        <f t="shared" si="81"/>
        <v>0</v>
      </c>
      <c r="S98" s="39">
        <v>1</v>
      </c>
      <c r="T98" s="41">
        <f t="shared" si="82"/>
        <v>0</v>
      </c>
      <c r="U98" s="42">
        <f t="shared" si="83"/>
        <v>0</v>
      </c>
      <c r="V98" s="43">
        <f t="shared" si="84"/>
        <v>0</v>
      </c>
      <c r="W98" s="190">
        <v>12</v>
      </c>
      <c r="X98" s="44">
        <f t="shared" si="93"/>
        <v>0</v>
      </c>
      <c r="Y98" s="45">
        <f t="shared" si="86"/>
        <v>0</v>
      </c>
      <c r="Z98" s="46" t="s">
        <v>0</v>
      </c>
      <c r="AA98" s="39">
        <v>1</v>
      </c>
      <c r="AB98" s="47">
        <f t="shared" si="87"/>
        <v>0</v>
      </c>
      <c r="AC98" s="39">
        <v>1</v>
      </c>
      <c r="AD98" s="47">
        <f t="shared" si="88"/>
        <v>0</v>
      </c>
      <c r="AE98" s="39">
        <v>1</v>
      </c>
      <c r="AF98" s="47">
        <f t="shared" si="89"/>
        <v>0</v>
      </c>
      <c r="AG98" s="62"/>
      <c r="AH98" s="62"/>
      <c r="AI98" s="49">
        <f t="shared" si="94"/>
        <v>0</v>
      </c>
      <c r="AJ98" s="50">
        <f t="shared" si="95"/>
        <v>0</v>
      </c>
      <c r="AK98" s="62"/>
      <c r="AL98" s="62"/>
      <c r="AM98" s="49">
        <f t="shared" si="96"/>
        <v>0</v>
      </c>
      <c r="AN98" s="50">
        <f t="shared" si="97"/>
        <v>0</v>
      </c>
      <c r="AO98" s="62"/>
      <c r="AP98" s="49">
        <f t="shared" si="98"/>
        <v>0</v>
      </c>
      <c r="AQ98" s="50">
        <f t="shared" si="99"/>
        <v>0</v>
      </c>
      <c r="AR98" s="62"/>
      <c r="AS98" s="49">
        <f t="shared" si="100"/>
        <v>0</v>
      </c>
      <c r="AT98" s="50">
        <f t="shared" si="101"/>
        <v>0</v>
      </c>
      <c r="AU98" s="62"/>
      <c r="AV98" s="49">
        <f t="shared" si="102"/>
        <v>0</v>
      </c>
      <c r="AW98" s="50">
        <f t="shared" si="103"/>
        <v>0</v>
      </c>
      <c r="AX98" s="62"/>
      <c r="AY98" s="49">
        <f t="shared" si="104"/>
        <v>0</v>
      </c>
      <c r="AZ98" s="50">
        <f t="shared" si="105"/>
        <v>0</v>
      </c>
      <c r="BA98" s="62"/>
      <c r="BB98" s="49">
        <f t="shared" si="106"/>
        <v>0</v>
      </c>
      <c r="BC98" s="50">
        <f t="shared" si="107"/>
        <v>0</v>
      </c>
      <c r="BD98" s="51">
        <f t="shared" si="91"/>
        <v>0</v>
      </c>
    </row>
    <row r="99" spans="1:56" hidden="1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108"/>
        <v>0</v>
      </c>
      <c r="L99" s="38">
        <f t="shared" si="76"/>
        <v>0</v>
      </c>
      <c r="M99" s="38">
        <f t="shared" si="77"/>
        <v>0</v>
      </c>
      <c r="N99" s="38">
        <f t="shared" si="78"/>
        <v>0</v>
      </c>
      <c r="O99" s="38">
        <f t="shared" si="79"/>
        <v>0</v>
      </c>
      <c r="P99" s="38">
        <f t="shared" si="80"/>
        <v>0</v>
      </c>
      <c r="Q99" s="39">
        <v>1</v>
      </c>
      <c r="R99" s="40">
        <f t="shared" si="81"/>
        <v>0</v>
      </c>
      <c r="S99" s="39">
        <v>1</v>
      </c>
      <c r="T99" s="41">
        <f t="shared" si="82"/>
        <v>0</v>
      </c>
      <c r="U99" s="42">
        <f t="shared" si="83"/>
        <v>0</v>
      </c>
      <c r="V99" s="43">
        <f t="shared" si="84"/>
        <v>0</v>
      </c>
      <c r="W99" s="190">
        <v>12</v>
      </c>
      <c r="X99" s="44">
        <f t="shared" si="93"/>
        <v>0</v>
      </c>
      <c r="Y99" s="45">
        <f t="shared" si="86"/>
        <v>0</v>
      </c>
      <c r="Z99" s="46" t="s">
        <v>0</v>
      </c>
      <c r="AA99" s="39">
        <v>1</v>
      </c>
      <c r="AB99" s="47">
        <f t="shared" si="87"/>
        <v>0</v>
      </c>
      <c r="AC99" s="39">
        <v>1</v>
      </c>
      <c r="AD99" s="47">
        <f t="shared" si="88"/>
        <v>0</v>
      </c>
      <c r="AE99" s="39">
        <v>1</v>
      </c>
      <c r="AF99" s="47">
        <f t="shared" si="89"/>
        <v>0</v>
      </c>
      <c r="AG99" s="62"/>
      <c r="AH99" s="62"/>
      <c r="AI99" s="49">
        <f t="shared" si="94"/>
        <v>0</v>
      </c>
      <c r="AJ99" s="50">
        <f t="shared" si="95"/>
        <v>0</v>
      </c>
      <c r="AK99" s="62"/>
      <c r="AL99" s="62"/>
      <c r="AM99" s="49">
        <f t="shared" si="96"/>
        <v>0</v>
      </c>
      <c r="AN99" s="50">
        <f t="shared" si="97"/>
        <v>0</v>
      </c>
      <c r="AO99" s="62"/>
      <c r="AP99" s="49">
        <f t="shared" si="98"/>
        <v>0</v>
      </c>
      <c r="AQ99" s="50">
        <f t="shared" si="99"/>
        <v>0</v>
      </c>
      <c r="AR99" s="62"/>
      <c r="AS99" s="49">
        <f t="shared" si="100"/>
        <v>0</v>
      </c>
      <c r="AT99" s="50">
        <f t="shared" si="101"/>
        <v>0</v>
      </c>
      <c r="AU99" s="62"/>
      <c r="AV99" s="49">
        <f t="shared" si="102"/>
        <v>0</v>
      </c>
      <c r="AW99" s="50">
        <f t="shared" si="103"/>
        <v>0</v>
      </c>
      <c r="AX99" s="62"/>
      <c r="AY99" s="49">
        <f t="shared" si="104"/>
        <v>0</v>
      </c>
      <c r="AZ99" s="50">
        <f t="shared" si="105"/>
        <v>0</v>
      </c>
      <c r="BA99" s="62"/>
      <c r="BB99" s="49">
        <f t="shared" si="106"/>
        <v>0</v>
      </c>
      <c r="BC99" s="50">
        <f t="shared" si="107"/>
        <v>0</v>
      </c>
      <c r="BD99" s="51">
        <f t="shared" si="91"/>
        <v>0</v>
      </c>
    </row>
    <row r="100" spans="1:56" hidden="1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 t="shared" si="108"/>
        <v>0</v>
      </c>
      <c r="L100" s="38">
        <f t="shared" si="76"/>
        <v>0</v>
      </c>
      <c r="M100" s="38">
        <f t="shared" si="77"/>
        <v>0</v>
      </c>
      <c r="N100" s="38">
        <f t="shared" si="78"/>
        <v>0</v>
      </c>
      <c r="O100" s="38">
        <f t="shared" si="79"/>
        <v>0</v>
      </c>
      <c r="P100" s="38">
        <f t="shared" si="80"/>
        <v>0</v>
      </c>
      <c r="Q100" s="39">
        <v>1</v>
      </c>
      <c r="R100" s="40">
        <f t="shared" si="81"/>
        <v>0</v>
      </c>
      <c r="S100" s="39">
        <v>1</v>
      </c>
      <c r="T100" s="41">
        <f t="shared" si="82"/>
        <v>0</v>
      </c>
      <c r="U100" s="42">
        <f t="shared" si="83"/>
        <v>0</v>
      </c>
      <c r="V100" s="43">
        <f t="shared" si="84"/>
        <v>0</v>
      </c>
      <c r="W100" s="190">
        <v>12</v>
      </c>
      <c r="X100" s="44">
        <f t="shared" si="93"/>
        <v>0</v>
      </c>
      <c r="Y100" s="45">
        <f t="shared" si="86"/>
        <v>0</v>
      </c>
      <c r="Z100" s="46" t="s">
        <v>0</v>
      </c>
      <c r="AA100" s="39">
        <v>1</v>
      </c>
      <c r="AB100" s="47">
        <f t="shared" si="87"/>
        <v>0</v>
      </c>
      <c r="AC100" s="39">
        <v>1</v>
      </c>
      <c r="AD100" s="47">
        <f t="shared" si="88"/>
        <v>0</v>
      </c>
      <c r="AE100" s="39">
        <v>1</v>
      </c>
      <c r="AF100" s="47">
        <f t="shared" si="89"/>
        <v>0</v>
      </c>
      <c r="AG100" s="62"/>
      <c r="AH100" s="62"/>
      <c r="AI100" s="49">
        <f t="shared" si="94"/>
        <v>0</v>
      </c>
      <c r="AJ100" s="50">
        <f t="shared" si="95"/>
        <v>0</v>
      </c>
      <c r="AK100" s="62"/>
      <c r="AL100" s="62"/>
      <c r="AM100" s="49">
        <f t="shared" si="96"/>
        <v>0</v>
      </c>
      <c r="AN100" s="50">
        <f t="shared" si="97"/>
        <v>0</v>
      </c>
      <c r="AO100" s="62"/>
      <c r="AP100" s="49">
        <f t="shared" si="98"/>
        <v>0</v>
      </c>
      <c r="AQ100" s="50">
        <f t="shared" si="99"/>
        <v>0</v>
      </c>
      <c r="AR100" s="62"/>
      <c r="AS100" s="49">
        <f t="shared" si="100"/>
        <v>0</v>
      </c>
      <c r="AT100" s="50">
        <f t="shared" si="101"/>
        <v>0</v>
      </c>
      <c r="AU100" s="62"/>
      <c r="AV100" s="49">
        <f t="shared" si="102"/>
        <v>0</v>
      </c>
      <c r="AW100" s="50">
        <f t="shared" si="103"/>
        <v>0</v>
      </c>
      <c r="AX100" s="62"/>
      <c r="AY100" s="49">
        <f t="shared" si="104"/>
        <v>0</v>
      </c>
      <c r="AZ100" s="50">
        <f t="shared" si="105"/>
        <v>0</v>
      </c>
      <c r="BA100" s="62"/>
      <c r="BB100" s="49">
        <f t="shared" si="106"/>
        <v>0</v>
      </c>
      <c r="BC100" s="50">
        <f t="shared" si="107"/>
        <v>0</v>
      </c>
      <c r="BD100" s="51">
        <f t="shared" si="91"/>
        <v>0</v>
      </c>
    </row>
    <row r="101" spans="1:56" hidden="1">
      <c r="A101" s="32"/>
      <c r="B101" s="61"/>
      <c r="C101" s="33"/>
      <c r="D101" s="34"/>
      <c r="E101" s="35"/>
      <c r="F101" s="36"/>
      <c r="G101" s="72"/>
      <c r="H101" s="71"/>
      <c r="I101" s="73">
        <f>IF(H101=Tablas!$B$5,Tablas!$C$5,VLOOKUP(H101,Tablas!$B$5:$D$40,2,FALSE))</f>
        <v>1</v>
      </c>
      <c r="J101" s="70">
        <f>IF(I101=0,"",VLOOKUP(I101,Tablas!$C$5:$D$40,2,FALSE))</f>
        <v>0</v>
      </c>
      <c r="K101" s="37" t="str">
        <f t="shared" si="108"/>
        <v>0</v>
      </c>
      <c r="L101" s="38">
        <f t="shared" si="76"/>
        <v>0</v>
      </c>
      <c r="M101" s="38">
        <f t="shared" si="77"/>
        <v>0</v>
      </c>
      <c r="N101" s="38">
        <f t="shared" si="78"/>
        <v>0</v>
      </c>
      <c r="O101" s="38">
        <f t="shared" si="79"/>
        <v>0</v>
      </c>
      <c r="P101" s="38">
        <f t="shared" si="80"/>
        <v>0</v>
      </c>
      <c r="Q101" s="39">
        <v>1</v>
      </c>
      <c r="R101" s="40">
        <f t="shared" si="81"/>
        <v>0</v>
      </c>
      <c r="S101" s="39">
        <v>1</v>
      </c>
      <c r="T101" s="41">
        <f t="shared" si="82"/>
        <v>0</v>
      </c>
      <c r="U101" s="42">
        <f t="shared" si="83"/>
        <v>0</v>
      </c>
      <c r="V101" s="43">
        <f t="shared" si="84"/>
        <v>0</v>
      </c>
      <c r="W101" s="190">
        <v>12</v>
      </c>
      <c r="X101" s="44">
        <f t="shared" si="93"/>
        <v>0</v>
      </c>
      <c r="Y101" s="45">
        <f t="shared" si="86"/>
        <v>0</v>
      </c>
      <c r="Z101" s="46" t="s">
        <v>0</v>
      </c>
      <c r="AA101" s="39">
        <v>1</v>
      </c>
      <c r="AB101" s="47">
        <f t="shared" si="87"/>
        <v>0</v>
      </c>
      <c r="AC101" s="39">
        <v>1</v>
      </c>
      <c r="AD101" s="47">
        <f t="shared" si="88"/>
        <v>0</v>
      </c>
      <c r="AE101" s="39">
        <v>1</v>
      </c>
      <c r="AF101" s="47">
        <f t="shared" si="89"/>
        <v>0</v>
      </c>
      <c r="AG101" s="62"/>
      <c r="AH101" s="62"/>
      <c r="AI101" s="49">
        <f t="shared" si="94"/>
        <v>0</v>
      </c>
      <c r="AJ101" s="50">
        <f t="shared" si="95"/>
        <v>0</v>
      </c>
      <c r="AK101" s="62"/>
      <c r="AL101" s="62"/>
      <c r="AM101" s="49">
        <f t="shared" si="96"/>
        <v>0</v>
      </c>
      <c r="AN101" s="50">
        <f t="shared" si="97"/>
        <v>0</v>
      </c>
      <c r="AO101" s="62"/>
      <c r="AP101" s="49">
        <f t="shared" si="98"/>
        <v>0</v>
      </c>
      <c r="AQ101" s="50">
        <f t="shared" si="99"/>
        <v>0</v>
      </c>
      <c r="AR101" s="62"/>
      <c r="AS101" s="49">
        <f t="shared" si="100"/>
        <v>0</v>
      </c>
      <c r="AT101" s="50">
        <f t="shared" si="101"/>
        <v>0</v>
      </c>
      <c r="AU101" s="62"/>
      <c r="AV101" s="49">
        <f t="shared" si="102"/>
        <v>0</v>
      </c>
      <c r="AW101" s="50">
        <f t="shared" si="103"/>
        <v>0</v>
      </c>
      <c r="AX101" s="62"/>
      <c r="AY101" s="49">
        <f t="shared" si="104"/>
        <v>0</v>
      </c>
      <c r="AZ101" s="50">
        <f t="shared" si="105"/>
        <v>0</v>
      </c>
      <c r="BA101" s="62"/>
      <c r="BB101" s="49">
        <f t="shared" si="106"/>
        <v>0</v>
      </c>
      <c r="BC101" s="50">
        <f t="shared" si="107"/>
        <v>0</v>
      </c>
      <c r="BD101" s="51">
        <f t="shared" si="91"/>
        <v>0</v>
      </c>
    </row>
    <row r="102" spans="1:56" ht="15.75" thickBot="1">
      <c r="A102" s="3"/>
      <c r="B102" s="6"/>
      <c r="C102" s="6"/>
      <c r="D102" s="6"/>
      <c r="E102" s="6"/>
      <c r="F102" s="252">
        <f>SUM(F8:F101)</f>
        <v>6272</v>
      </c>
      <c r="K102" s="52">
        <f t="shared" ref="K102:P102" si="109">SUM(K8:K101)</f>
        <v>0</v>
      </c>
      <c r="L102" s="52">
        <f t="shared" si="109"/>
        <v>0</v>
      </c>
      <c r="M102" s="52">
        <f t="shared" si="109"/>
        <v>0</v>
      </c>
      <c r="N102" s="52">
        <f t="shared" si="109"/>
        <v>0</v>
      </c>
      <c r="O102" s="52">
        <f t="shared" si="109"/>
        <v>0</v>
      </c>
      <c r="P102" s="52">
        <f t="shared" si="109"/>
        <v>0</v>
      </c>
      <c r="Q102" s="52"/>
      <c r="R102" s="52">
        <f>SUM(R8:R101)</f>
        <v>0</v>
      </c>
      <c r="S102" s="52"/>
      <c r="T102" s="52">
        <f>SUM(T8:T101)</f>
        <v>0</v>
      </c>
      <c r="U102" s="52">
        <f>SUM(U8:U101)</f>
        <v>0</v>
      </c>
      <c r="V102" s="52">
        <f>SUM(V8:V101)</f>
        <v>0</v>
      </c>
      <c r="W102" s="52"/>
      <c r="X102" s="52">
        <f>SUM(X8:X101)</f>
        <v>0</v>
      </c>
      <c r="Y102" s="53"/>
      <c r="Z102" s="53"/>
      <c r="AA102" s="53"/>
      <c r="AB102" s="52">
        <f>SUM(AB8:AB101)</f>
        <v>0</v>
      </c>
      <c r="AC102" s="52"/>
      <c r="AD102" s="52">
        <f>SUM(AD8:AD101)</f>
        <v>0</v>
      </c>
      <c r="AE102" s="52"/>
      <c r="AF102" s="52">
        <f>SUM(AF8:AF101)</f>
        <v>0</v>
      </c>
      <c r="AG102" s="54">
        <f>SUM(AG8:AG101)</f>
        <v>450</v>
      </c>
      <c r="AH102" s="54"/>
      <c r="AI102" s="54"/>
      <c r="AJ102" s="55">
        <f>SUM(AJ8:AJ101)</f>
        <v>0</v>
      </c>
      <c r="AK102" s="54">
        <f>SUM(AK8:AK101)</f>
        <v>1125</v>
      </c>
      <c r="AL102" s="54"/>
      <c r="AM102" s="54"/>
      <c r="AN102" s="55">
        <f>SUM(AN8:AN101)</f>
        <v>0</v>
      </c>
      <c r="AO102" s="54">
        <f>SUM(AO8:AO101)</f>
        <v>2563</v>
      </c>
      <c r="AP102" s="54"/>
      <c r="AQ102" s="55">
        <f>SUM(AQ8:AQ101)</f>
        <v>0</v>
      </c>
      <c r="AR102" s="54">
        <f>SUM(AR8:AR101)</f>
        <v>66.5</v>
      </c>
      <c r="AS102" s="54"/>
      <c r="AT102" s="55">
        <f>SUM(AT8:AT101)</f>
        <v>0</v>
      </c>
      <c r="AU102" s="54">
        <f>SUM(AU8:AU101)</f>
        <v>0</v>
      </c>
      <c r="AV102" s="54"/>
      <c r="AW102" s="55">
        <f>SUM(AW8:AW101)</f>
        <v>0</v>
      </c>
      <c r="AX102" s="54">
        <f>SUM(AX8:AX101)</f>
        <v>2563</v>
      </c>
      <c r="AY102" s="54"/>
      <c r="AZ102" s="55">
        <f>SUM(AZ8:AZ101)</f>
        <v>0</v>
      </c>
      <c r="BA102" s="54">
        <f>SUM(BA8:BA101)</f>
        <v>0</v>
      </c>
      <c r="BB102" s="54"/>
      <c r="BC102" s="55">
        <f>SUM(BC8:BC101)</f>
        <v>0</v>
      </c>
      <c r="BD102" s="52">
        <f>SUM(BD8:BD101)</f>
        <v>0</v>
      </c>
    </row>
    <row r="103" spans="1:56" ht="15.75" hidden="1" thickBot="1">
      <c r="AB103" s="325">
        <f>SUM(AB102:AF102)</f>
        <v>0</v>
      </c>
      <c r="AC103" s="326"/>
      <c r="AD103" s="326"/>
      <c r="AE103" s="326"/>
      <c r="AF103" s="327"/>
      <c r="AG103" s="319">
        <f>+AJ102/4.345</f>
        <v>0</v>
      </c>
      <c r="AH103" s="319"/>
      <c r="AI103" s="319"/>
      <c r="AJ103" s="319"/>
      <c r="AK103" s="319">
        <f>+AN102/4.345</f>
        <v>0</v>
      </c>
      <c r="AL103" s="319"/>
      <c r="AM103" s="319"/>
      <c r="AN103" s="319"/>
      <c r="AO103" s="319">
        <f>+AQ102/4.345</f>
        <v>0</v>
      </c>
      <c r="AP103" s="319"/>
      <c r="AQ103" s="319"/>
      <c r="AR103" s="319">
        <f>+AT102/4.345</f>
        <v>0</v>
      </c>
      <c r="AS103" s="319"/>
      <c r="AT103" s="319"/>
      <c r="AU103" s="319">
        <f>+AW102/4.345</f>
        <v>0</v>
      </c>
      <c r="AV103" s="319"/>
      <c r="AW103" s="319"/>
      <c r="AX103" s="319">
        <f>+AZ102/4.345</f>
        <v>0</v>
      </c>
      <c r="AY103" s="319"/>
      <c r="AZ103" s="319"/>
      <c r="BA103" s="319">
        <f>+BC102/4.345</f>
        <v>0</v>
      </c>
      <c r="BB103" s="319"/>
      <c r="BC103" s="319"/>
      <c r="BD103" s="320" t="s">
        <v>4</v>
      </c>
    </row>
    <row r="104" spans="1:56" ht="16.5" thickTop="1" thickBot="1">
      <c r="AG104" s="322" t="s">
        <v>3</v>
      </c>
      <c r="AH104" s="322"/>
      <c r="AI104" s="322"/>
      <c r="AJ104" s="322"/>
      <c r="AK104" s="322"/>
      <c r="AL104" s="322"/>
      <c r="AM104" s="322"/>
      <c r="AN104" s="322"/>
      <c r="AO104" s="322"/>
      <c r="AP104" s="322"/>
      <c r="AQ104" s="322"/>
      <c r="AR104" s="322"/>
      <c r="AS104" s="322"/>
      <c r="AT104" s="322"/>
      <c r="AU104" s="322"/>
      <c r="AV104" s="322"/>
      <c r="AW104" s="322"/>
      <c r="AX104" s="322"/>
      <c r="AY104" s="322"/>
      <c r="AZ104" s="322"/>
      <c r="BA104" s="322"/>
      <c r="BB104" s="322"/>
      <c r="BC104" s="323"/>
      <c r="BD104" s="321"/>
    </row>
    <row r="106" spans="1:56">
      <c r="G106" s="56"/>
      <c r="H106" s="56"/>
      <c r="I106" s="56"/>
      <c r="J106" s="56"/>
    </row>
  </sheetData>
  <sheetProtection algorithmName="SHA-512" hashValue="9aBHwt45d9SzFmm5UGKB9ek0h5AnF2SFgYD2IHwPOGHcliABd9M7eBjfzuGa0s+u8+cypKLhOwiYM1aVPg8YfQ==" saltValue="lvZgvzIIPXWGPdLUsoK8ZA==" spinCount="100000" sheet="1" selectLockedCells="1" autoFilter="0"/>
  <autoFilter ref="B7:BD103" xr:uid="{00000000-0009-0000-0000-000005000000}">
    <filterColumn colId="4">
      <customFilters>
        <customFilter operator="notEqual" val=" "/>
      </customFilters>
    </filterColumn>
  </autoFilter>
  <mergeCells count="48">
    <mergeCell ref="BD103:BD104"/>
    <mergeCell ref="AG104:BC104"/>
    <mergeCell ref="P1:AB1"/>
    <mergeCell ref="AB103:AF103"/>
    <mergeCell ref="AG103:AJ103"/>
    <mergeCell ref="AK103:AN103"/>
    <mergeCell ref="AO103:AQ103"/>
    <mergeCell ref="AR103:AT103"/>
    <mergeCell ref="AU103:AW103"/>
    <mergeCell ref="AR3:AT3"/>
    <mergeCell ref="BD4:BD5"/>
    <mergeCell ref="Y5:AF5"/>
    <mergeCell ref="AA6:AB6"/>
    <mergeCell ref="AV4:AV5"/>
    <mergeCell ref="AW4:AW5"/>
    <mergeCell ref="AU4:AU5"/>
    <mergeCell ref="AX103:AZ103"/>
    <mergeCell ref="BA103:BC103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hyperlinks>
    <hyperlink ref="B1:C1" location="Inici!A1" display="Inici" xr:uid="{00000000-0004-0000-05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9B148E-1D4F-48ED-9518-8EEC1AFC0192}">
          <x14:formula1>
            <xm:f>Tablas!$B$5:$B$40</xm:f>
          </x14:formula1>
          <xm:sqref>H8:H101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4" filterMode="1">
    <pageSetUpPr fitToPage="1"/>
  </sheetPr>
  <dimension ref="A1:BD106"/>
  <sheetViews>
    <sheetView workbookViewId="0">
      <pane xSplit="6" ySplit="7" topLeftCell="G8" activePane="bottomRight" state="frozen"/>
      <selection activeCell="AI4" sqref="AI4:AI5"/>
      <selection pane="topRight" activeCell="AI4" sqref="AI4:AI5"/>
      <selection pane="bottomLeft" activeCell="AI4" sqref="AI4:AI5"/>
      <selection pane="bottomRight" activeCell="G29" sqref="G8:G29"/>
    </sheetView>
  </sheetViews>
  <sheetFormatPr baseColWidth="10" defaultColWidth="11.42578125" defaultRowHeight="15"/>
  <cols>
    <col min="1" max="1" width="2.85546875" style="2" customWidth="1"/>
    <col min="2" max="2" width="20.28515625" style="2" bestFit="1" customWidth="1"/>
    <col min="3" max="3" width="9" style="2" bestFit="1" customWidth="1"/>
    <col min="4" max="4" width="19.7109375" style="2" bestFit="1" customWidth="1"/>
    <col min="5" max="5" width="9.5703125" style="2" customWidth="1"/>
    <col min="6" max="6" width="10.42578125" style="2" bestFit="1" customWidth="1"/>
    <col min="7" max="7" width="10.85546875" style="2" customWidth="1"/>
    <col min="8" max="8" width="15.42578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3" width="7" style="2" bestFit="1" customWidth="1"/>
    <col min="34" max="34" width="7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8.42578125" style="2" bestFit="1" customWidth="1"/>
    <col min="42" max="42" width="5.28515625" style="2" bestFit="1" customWidth="1"/>
    <col min="43" max="43" width="9.5703125" style="2" bestFit="1" customWidth="1"/>
    <col min="44" max="44" width="7.140625" style="2" bestFit="1" customWidth="1"/>
    <col min="45" max="45" width="6.140625" style="2" bestFit="1" customWidth="1"/>
    <col min="46" max="46" width="9.5703125" style="2" bestFit="1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10.710937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Estudio'!D8</f>
        <v>Camp de Futbol La Pastoreta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2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">
        <v>42</v>
      </c>
      <c r="AH3" s="308"/>
      <c r="AI3" s="308"/>
      <c r="AJ3" s="308"/>
      <c r="AK3" s="308" t="s">
        <v>43</v>
      </c>
      <c r="AL3" s="308"/>
      <c r="AM3" s="308"/>
      <c r="AN3" s="308"/>
      <c r="AO3" s="308" t="s">
        <v>44</v>
      </c>
      <c r="AP3" s="308"/>
      <c r="AQ3" s="308"/>
      <c r="AR3" s="308" t="s">
        <v>46</v>
      </c>
      <c r="AS3" s="308"/>
      <c r="AT3" s="308"/>
      <c r="AU3" s="308" t="s">
        <v>47</v>
      </c>
      <c r="AV3" s="308"/>
      <c r="AW3" s="308"/>
      <c r="AX3" s="308" t="s">
        <v>48</v>
      </c>
      <c r="AY3" s="308"/>
      <c r="AZ3" s="308"/>
      <c r="BA3" s="308" t="s">
        <v>155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+L102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Estudio'!H8</f>
        <v>11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'1'!AM4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BD102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0" t="s">
        <v>22</v>
      </c>
      <c r="C6" s="140" t="s">
        <v>8</v>
      </c>
      <c r="D6" s="140" t="s">
        <v>5</v>
      </c>
      <c r="E6" s="140" t="s">
        <v>23</v>
      </c>
      <c r="F6" s="140" t="s">
        <v>9</v>
      </c>
      <c r="G6" s="140" t="s">
        <v>24</v>
      </c>
      <c r="H6" s="140" t="s">
        <v>25</v>
      </c>
      <c r="I6" s="117"/>
      <c r="J6" s="117"/>
      <c r="K6" s="140" t="s">
        <v>26</v>
      </c>
      <c r="L6" s="140" t="s">
        <v>27</v>
      </c>
      <c r="M6" s="140" t="s">
        <v>28</v>
      </c>
      <c r="N6" s="140" t="s">
        <v>29</v>
      </c>
      <c r="O6" s="140" t="s">
        <v>30</v>
      </c>
      <c r="P6" s="140" t="s">
        <v>31</v>
      </c>
      <c r="Q6" s="140"/>
      <c r="R6" s="140" t="s">
        <v>37</v>
      </c>
      <c r="S6" s="140"/>
      <c r="T6" s="140" t="s">
        <v>38</v>
      </c>
      <c r="U6" s="140" t="s">
        <v>32</v>
      </c>
      <c r="V6" s="140" t="s">
        <v>33</v>
      </c>
      <c r="W6" s="141" t="s">
        <v>52</v>
      </c>
      <c r="X6" s="140" t="s">
        <v>34</v>
      </c>
      <c r="Y6" s="140" t="s">
        <v>10</v>
      </c>
      <c r="Z6" s="140" t="s">
        <v>35</v>
      </c>
      <c r="AA6" s="348" t="s">
        <v>36</v>
      </c>
      <c r="AB6" s="349"/>
      <c r="AC6" s="345" t="s">
        <v>39</v>
      </c>
      <c r="AD6" s="346"/>
      <c r="AE6" s="345" t="s">
        <v>40</v>
      </c>
      <c r="AF6" s="347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40"/>
      <c r="C7" s="140"/>
      <c r="D7" s="140"/>
      <c r="E7" s="140"/>
      <c r="F7" s="140"/>
      <c r="G7" s="140"/>
      <c r="H7" s="140"/>
      <c r="I7" s="117"/>
      <c r="J7" s="117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 ht="22.5">
      <c r="A8" s="32"/>
      <c r="B8" s="290" t="s">
        <v>176</v>
      </c>
      <c r="C8" s="284" t="s">
        <v>305</v>
      </c>
      <c r="D8" s="34" t="s">
        <v>403</v>
      </c>
      <c r="E8" s="35" t="s">
        <v>126</v>
      </c>
      <c r="F8" s="36">
        <v>116</v>
      </c>
      <c r="G8" s="72"/>
      <c r="H8" s="71" t="s">
        <v>101</v>
      </c>
      <c r="I8" s="73">
        <f>IF(H8=Tablas!$B$5,Tablas!$C$5,VLOOKUP(H8,Tablas!$B$5:$D$40,2,FALSE))</f>
        <v>7</v>
      </c>
      <c r="J8" s="70">
        <f>IF(I8=0,"",VLOOKUP(I8,Tablas!$C$5:$D$40,2,FALSE))</f>
        <v>30.416666666666668</v>
      </c>
      <c r="K8" s="37" t="str">
        <f t="shared" ref="K8:K71" si="1">IF(G8=0,"0",F8/G8)</f>
        <v>0</v>
      </c>
      <c r="L8" s="38">
        <f t="shared" ref="L8:L71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71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71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71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71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71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71" si="8">(IF($Y8=7,$K8,)+IF($Y8=21,$K8*3,)+IF($Y8=42,$K8*6,0)+IF($Y8=28,$K8*4,0)+IF($Y8=14,$K8*2,))*S8</f>
        <v>0</v>
      </c>
      <c r="U8" s="42">
        <f t="shared" ref="U8:U71" si="9">SUM(+L8+M8+N8+O8+P8+R8+T8)</f>
        <v>0</v>
      </c>
      <c r="V8" s="43">
        <f t="shared" ref="V8:V71" si="10">+U8*4.345</f>
        <v>0</v>
      </c>
      <c r="W8" s="190">
        <f t="shared" ref="W8:W71" si="11">$X$4</f>
        <v>11</v>
      </c>
      <c r="X8" s="44">
        <f>IF(V8="","",W8*V8)</f>
        <v>0</v>
      </c>
      <c r="Y8" s="45">
        <f t="shared" ref="Y8:Y71" si="12">ROUND(J8/4.3452380952381,1)</f>
        <v>7</v>
      </c>
      <c r="Z8" s="46" t="s">
        <v>0</v>
      </c>
      <c r="AA8" s="39">
        <v>1</v>
      </c>
      <c r="AB8" s="47">
        <f t="shared" ref="AB8:AB71" si="13">+IF($Z8="M",$U8,IF($Z8="MT",$U8/2,IF(Z8="MN",$U8/2,IF($Z8="MTN",$U8/3,0))))*AA8</f>
        <v>0</v>
      </c>
      <c r="AC8" s="39">
        <v>1</v>
      </c>
      <c r="AD8" s="47">
        <f t="shared" ref="AD8:AD71" si="14">+IF($Z8="T",$U8,IF($Z8="MT",$U8/2,IF($Z8="TN",$U8/2,IF($Z8="MTN",$U8/3,0))))*AC8</f>
        <v>0</v>
      </c>
      <c r="AE8" s="39">
        <v>1</v>
      </c>
      <c r="AF8" s="47">
        <f t="shared" ref="AF8:AF71" si="15">+IF($Z8="N",$U8,IF($Z8="MN",$U8/2,IF($Z8="TN",$U8/2,IF($Z8="MTN",$U8/3,0))))*AE8</f>
        <v>0</v>
      </c>
      <c r="AG8" s="184"/>
      <c r="AH8" s="191">
        <f t="shared" ref="AH8:AH71" si="16">+$AI$4</f>
        <v>12</v>
      </c>
      <c r="AI8" s="49">
        <f t="shared" ref="AI8:AI71" si="17">IF(AJ$4=0,0,(AG8/AJ$4))</f>
        <v>0</v>
      </c>
      <c r="AJ8" s="50">
        <f t="shared" ref="AJ8:AJ71" si="18">IF(AJ$4=0,0,(AI8*AI$4/12))</f>
        <v>0</v>
      </c>
      <c r="AK8" s="184">
        <v>150</v>
      </c>
      <c r="AL8" s="191">
        <f t="shared" ref="AL8:AL71" si="19">+$AM$4</f>
        <v>4</v>
      </c>
      <c r="AM8" s="49">
        <f t="shared" ref="AM8:AM71" si="20">IF(AN$4=0,0,(AK8/AN$4))</f>
        <v>0</v>
      </c>
      <c r="AN8" s="50">
        <f t="shared" ref="AN8:AN71" si="21">IF(AN$4=0,0,(AM8*AM$4/12))</f>
        <v>0</v>
      </c>
      <c r="AO8" s="184">
        <v>116</v>
      </c>
      <c r="AP8" s="49">
        <f t="shared" ref="AP8:AP71" si="22">IF(AQ$4=0,0,(AO8/AQ$4))</f>
        <v>0</v>
      </c>
      <c r="AQ8" s="50">
        <f t="shared" ref="AQ8:AQ71" si="23">IF(AQ$4=0,0,(AP8*AP$4/12))</f>
        <v>0</v>
      </c>
      <c r="AR8" s="184"/>
      <c r="AS8" s="49">
        <f t="shared" ref="AS8:AS71" si="24">IF(AT$4=0,0,(AR8/AT$4))</f>
        <v>0</v>
      </c>
      <c r="AT8" s="50">
        <f t="shared" ref="AT8:AT71" si="25">IF(AT$4=0,0,(AS8*AS$4/12))</f>
        <v>0</v>
      </c>
      <c r="AU8" s="62"/>
      <c r="AV8" s="49">
        <f t="shared" ref="AV8:AV71" si="26">IF(AW$4=0,0,(AU8/AW$4))</f>
        <v>0</v>
      </c>
      <c r="AW8" s="50">
        <f t="shared" ref="AW8:AW71" si="27">IF(AW$4=0,0,(AV8*AV$4/12))</f>
        <v>0</v>
      </c>
      <c r="AX8" s="184">
        <v>116</v>
      </c>
      <c r="AY8" s="49">
        <f t="shared" ref="AY8:AY71" si="28">IF(AZ$4=0,0,(AX8/AZ$4))</f>
        <v>0</v>
      </c>
      <c r="AZ8" s="50">
        <f t="shared" ref="AZ8:AZ71" si="29">IF(AZ$4=0,0,(AY8*AY$4/12))</f>
        <v>0</v>
      </c>
      <c r="BA8" s="62"/>
      <c r="BB8" s="49">
        <f t="shared" ref="BB8:BB71" si="30">IF(BC$4=0,0,(BA8/BC$4))</f>
        <v>0</v>
      </c>
      <c r="BC8" s="50">
        <f t="shared" ref="BC8:BC71" si="31">IF(BC$4=0,0,(BB8*BB$4/12))</f>
        <v>0</v>
      </c>
      <c r="BD8" s="51">
        <f t="shared" ref="BD8:BD71" si="32">+AJ8+AN8+AQ8+AT8+AW8+AZ8+BC8</f>
        <v>0</v>
      </c>
    </row>
    <row r="9" spans="1:56" ht="22.5">
      <c r="A9" s="32"/>
      <c r="B9" s="290" t="s">
        <v>176</v>
      </c>
      <c r="C9" s="284" t="s">
        <v>305</v>
      </c>
      <c r="D9" s="34" t="s">
        <v>404</v>
      </c>
      <c r="E9" s="35" t="s">
        <v>126</v>
      </c>
      <c r="F9" s="36">
        <v>24</v>
      </c>
      <c r="G9" s="72"/>
      <c r="H9" s="71" t="s">
        <v>101</v>
      </c>
      <c r="I9" s="73">
        <f>IF(H9=Tablas!$B$5,Tablas!$C$5,VLOOKUP(H9,Tablas!$B$5:$D$40,2,FALSE))</f>
        <v>7</v>
      </c>
      <c r="J9" s="70">
        <f>IF(I9=0,"",VLOOKUP(I9,Tablas!$C$5:$D$40,2,FALSE))</f>
        <v>30.416666666666668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11</v>
      </c>
      <c r="X9" s="44">
        <f t="shared" ref="X9:X38" si="33">IF(V9="","",W9*V9)</f>
        <v>0</v>
      </c>
      <c r="Y9" s="45">
        <f t="shared" si="12"/>
        <v>7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/>
      <c r="AL9" s="191">
        <f t="shared" si="19"/>
        <v>4</v>
      </c>
      <c r="AM9" s="49">
        <f t="shared" si="20"/>
        <v>0</v>
      </c>
      <c r="AN9" s="50">
        <f t="shared" si="21"/>
        <v>0</v>
      </c>
      <c r="AO9" s="184">
        <v>24</v>
      </c>
      <c r="AP9" s="49">
        <f t="shared" si="22"/>
        <v>0</v>
      </c>
      <c r="AQ9" s="50">
        <f t="shared" si="23"/>
        <v>0</v>
      </c>
      <c r="AR9" s="184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184">
        <v>24</v>
      </c>
      <c r="AY9" s="49">
        <f t="shared" si="28"/>
        <v>0</v>
      </c>
      <c r="AZ9" s="50">
        <f t="shared" si="29"/>
        <v>0</v>
      </c>
      <c r="BA9" s="62"/>
      <c r="BB9" s="49">
        <f t="shared" si="30"/>
        <v>0</v>
      </c>
      <c r="BC9" s="50">
        <f t="shared" si="31"/>
        <v>0</v>
      </c>
      <c r="BD9" s="51">
        <f t="shared" si="32"/>
        <v>0</v>
      </c>
    </row>
    <row r="10" spans="1:56" ht="22.5">
      <c r="A10" s="32"/>
      <c r="B10" s="290" t="s">
        <v>176</v>
      </c>
      <c r="C10" s="284" t="s">
        <v>305</v>
      </c>
      <c r="D10" s="34" t="s">
        <v>405</v>
      </c>
      <c r="E10" s="35" t="s">
        <v>126</v>
      </c>
      <c r="F10" s="36">
        <v>16</v>
      </c>
      <c r="G10" s="72"/>
      <c r="H10" s="71" t="s">
        <v>101</v>
      </c>
      <c r="I10" s="73">
        <f>IF(H10=Tablas!$B$5,Tablas!$C$5,VLOOKUP(H10,Tablas!$B$5:$D$40,2,FALSE))</f>
        <v>7</v>
      </c>
      <c r="J10" s="70">
        <f>IF(I10=0,"",VLOOKUP(I10,Tablas!$C$5:$D$40,2,FALSE))</f>
        <v>30.416666666666668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11</v>
      </c>
      <c r="X10" s="44">
        <f t="shared" si="33"/>
        <v>0</v>
      </c>
      <c r="Y10" s="45">
        <f t="shared" si="12"/>
        <v>7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20"/>
        <v>0</v>
      </c>
      <c r="AN10" s="50">
        <f t="shared" si="21"/>
        <v>0</v>
      </c>
      <c r="AO10" s="184">
        <v>16</v>
      </c>
      <c r="AP10" s="49">
        <f t="shared" si="22"/>
        <v>0</v>
      </c>
      <c r="AQ10" s="50">
        <f t="shared" si="23"/>
        <v>0</v>
      </c>
      <c r="AR10" s="184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184">
        <v>16</v>
      </c>
      <c r="AY10" s="49">
        <f t="shared" si="28"/>
        <v>0</v>
      </c>
      <c r="AZ10" s="50">
        <f t="shared" si="29"/>
        <v>0</v>
      </c>
      <c r="BA10" s="62"/>
      <c r="BB10" s="49">
        <f t="shared" si="30"/>
        <v>0</v>
      </c>
      <c r="BC10" s="50">
        <f t="shared" si="31"/>
        <v>0</v>
      </c>
      <c r="BD10" s="51">
        <f t="shared" si="32"/>
        <v>0</v>
      </c>
    </row>
    <row r="11" spans="1:56" ht="22.5">
      <c r="A11" s="32"/>
      <c r="B11" s="290" t="s">
        <v>176</v>
      </c>
      <c r="C11" s="284" t="s">
        <v>305</v>
      </c>
      <c r="D11" s="34" t="s">
        <v>406</v>
      </c>
      <c r="E11" s="35" t="s">
        <v>126</v>
      </c>
      <c r="F11" s="36">
        <v>24</v>
      </c>
      <c r="G11" s="72"/>
      <c r="H11" s="71" t="s">
        <v>101</v>
      </c>
      <c r="I11" s="73">
        <f>IF(H11=Tablas!$B$5,Tablas!$C$5,VLOOKUP(H11,Tablas!$B$5:$D$40,2,FALSE))</f>
        <v>7</v>
      </c>
      <c r="J11" s="70">
        <f>IF(I11=0,"",VLOOKUP(I11,Tablas!$C$5:$D$40,2,FALSE))</f>
        <v>30.416666666666668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11</v>
      </c>
      <c r="X11" s="44">
        <f t="shared" si="33"/>
        <v>0</v>
      </c>
      <c r="Y11" s="45">
        <f t="shared" si="12"/>
        <v>7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20"/>
        <v>0</v>
      </c>
      <c r="AN11" s="50">
        <f t="shared" si="21"/>
        <v>0</v>
      </c>
      <c r="AO11" s="184">
        <v>24</v>
      </c>
      <c r="AP11" s="49">
        <f t="shared" si="22"/>
        <v>0</v>
      </c>
      <c r="AQ11" s="50">
        <f t="shared" si="23"/>
        <v>0</v>
      </c>
      <c r="AR11" s="184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184">
        <v>24</v>
      </c>
      <c r="AY11" s="49">
        <f t="shared" si="28"/>
        <v>0</v>
      </c>
      <c r="AZ11" s="50">
        <f t="shared" si="29"/>
        <v>0</v>
      </c>
      <c r="BA11" s="62"/>
      <c r="BB11" s="49">
        <f t="shared" si="30"/>
        <v>0</v>
      </c>
      <c r="BC11" s="50">
        <f t="shared" si="31"/>
        <v>0</v>
      </c>
      <c r="BD11" s="51">
        <f t="shared" si="32"/>
        <v>0</v>
      </c>
    </row>
    <row r="12" spans="1:56" ht="22.5">
      <c r="A12" s="32"/>
      <c r="B12" s="290" t="s">
        <v>176</v>
      </c>
      <c r="C12" s="284" t="s">
        <v>305</v>
      </c>
      <c r="D12" s="34" t="s">
        <v>407</v>
      </c>
      <c r="E12" s="35" t="s">
        <v>126</v>
      </c>
      <c r="F12" s="36">
        <v>18</v>
      </c>
      <c r="G12" s="72"/>
      <c r="H12" s="71" t="s">
        <v>101</v>
      </c>
      <c r="I12" s="73">
        <f>IF(H12=Tablas!$B$5,Tablas!$C$5,VLOOKUP(H12,Tablas!$B$5:$D$40,2,FALSE))</f>
        <v>7</v>
      </c>
      <c r="J12" s="70">
        <f>IF(I12=0,"",VLOOKUP(I12,Tablas!$C$5:$D$40,2,FALSE))</f>
        <v>30.416666666666668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11</v>
      </c>
      <c r="X12" s="44">
        <f t="shared" si="33"/>
        <v>0</v>
      </c>
      <c r="Y12" s="45">
        <f t="shared" si="12"/>
        <v>7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20"/>
        <v>0</v>
      </c>
      <c r="AN12" s="50">
        <f t="shared" si="21"/>
        <v>0</v>
      </c>
      <c r="AO12" s="184">
        <v>18</v>
      </c>
      <c r="AP12" s="49">
        <f t="shared" si="22"/>
        <v>0</v>
      </c>
      <c r="AQ12" s="50">
        <f t="shared" si="23"/>
        <v>0</v>
      </c>
      <c r="AR12" s="184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184">
        <v>18</v>
      </c>
      <c r="AY12" s="49">
        <f t="shared" si="28"/>
        <v>0</v>
      </c>
      <c r="AZ12" s="50">
        <f t="shared" si="29"/>
        <v>0</v>
      </c>
      <c r="BA12" s="62"/>
      <c r="BB12" s="49">
        <f t="shared" si="30"/>
        <v>0</v>
      </c>
      <c r="BC12" s="50">
        <f t="shared" si="31"/>
        <v>0</v>
      </c>
      <c r="BD12" s="51">
        <f t="shared" si="32"/>
        <v>0</v>
      </c>
    </row>
    <row r="13" spans="1:56" ht="22.5">
      <c r="A13" s="32"/>
      <c r="B13" s="290" t="s">
        <v>176</v>
      </c>
      <c r="C13" s="284" t="s">
        <v>305</v>
      </c>
      <c r="D13" s="34" t="s">
        <v>408</v>
      </c>
      <c r="E13" s="35" t="s">
        <v>126</v>
      </c>
      <c r="F13" s="36">
        <v>58</v>
      </c>
      <c r="G13" s="72"/>
      <c r="H13" s="71" t="s">
        <v>101</v>
      </c>
      <c r="I13" s="73">
        <f>IF(H13=Tablas!$B$5,Tablas!$C$5,VLOOKUP(H13,Tablas!$B$5:$D$40,2,FALSE))</f>
        <v>7</v>
      </c>
      <c r="J13" s="70">
        <f>IF(I13=0,"",VLOOKUP(I13,Tablas!$C$5:$D$40,2,FALSE))</f>
        <v>30.416666666666668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11</v>
      </c>
      <c r="X13" s="44">
        <f t="shared" si="33"/>
        <v>0</v>
      </c>
      <c r="Y13" s="45">
        <f t="shared" si="12"/>
        <v>7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/>
      <c r="AL13" s="191">
        <f t="shared" si="19"/>
        <v>4</v>
      </c>
      <c r="AM13" s="49">
        <f t="shared" si="20"/>
        <v>0</v>
      </c>
      <c r="AN13" s="50">
        <f t="shared" si="21"/>
        <v>0</v>
      </c>
      <c r="AO13" s="184">
        <v>58</v>
      </c>
      <c r="AP13" s="49">
        <f t="shared" si="22"/>
        <v>0</v>
      </c>
      <c r="AQ13" s="50">
        <f t="shared" si="23"/>
        <v>0</v>
      </c>
      <c r="AR13" s="184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184">
        <v>58</v>
      </c>
      <c r="AY13" s="49">
        <f t="shared" si="28"/>
        <v>0</v>
      </c>
      <c r="AZ13" s="50">
        <f t="shared" si="29"/>
        <v>0</v>
      </c>
      <c r="BA13" s="62"/>
      <c r="BB13" s="49">
        <f t="shared" si="30"/>
        <v>0</v>
      </c>
      <c r="BC13" s="50">
        <f t="shared" si="31"/>
        <v>0</v>
      </c>
      <c r="BD13" s="51">
        <f t="shared" si="32"/>
        <v>0</v>
      </c>
    </row>
    <row r="14" spans="1:56" ht="22.5">
      <c r="A14" s="32"/>
      <c r="B14" s="290" t="s">
        <v>176</v>
      </c>
      <c r="C14" s="284" t="s">
        <v>305</v>
      </c>
      <c r="D14" s="34" t="s">
        <v>409</v>
      </c>
      <c r="E14" s="35" t="s">
        <v>126</v>
      </c>
      <c r="F14" s="36">
        <v>12</v>
      </c>
      <c r="G14" s="72"/>
      <c r="H14" s="71" t="s">
        <v>101</v>
      </c>
      <c r="I14" s="73">
        <f>IF(H14=Tablas!$B$5,Tablas!$C$5,VLOOKUP(H14,Tablas!$B$5:$D$40,2,FALSE))</f>
        <v>7</v>
      </c>
      <c r="J14" s="70">
        <f>IF(I14=0,"",VLOOKUP(I14,Tablas!$C$5:$D$40,2,FALSE))</f>
        <v>30.416666666666668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11</v>
      </c>
      <c r="X14" s="44">
        <f t="shared" si="33"/>
        <v>0</v>
      </c>
      <c r="Y14" s="45">
        <f t="shared" si="12"/>
        <v>7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20"/>
        <v>0</v>
      </c>
      <c r="AN14" s="50">
        <f t="shared" si="21"/>
        <v>0</v>
      </c>
      <c r="AO14" s="184">
        <v>12</v>
      </c>
      <c r="AP14" s="49">
        <f t="shared" si="22"/>
        <v>0</v>
      </c>
      <c r="AQ14" s="50">
        <f t="shared" si="23"/>
        <v>0</v>
      </c>
      <c r="AR14" s="184"/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184">
        <v>12</v>
      </c>
      <c r="AY14" s="49">
        <f t="shared" si="28"/>
        <v>0</v>
      </c>
      <c r="AZ14" s="50">
        <f t="shared" si="29"/>
        <v>0</v>
      </c>
      <c r="BA14" s="62"/>
      <c r="BB14" s="49">
        <f t="shared" si="30"/>
        <v>0</v>
      </c>
      <c r="BC14" s="50">
        <f t="shared" si="31"/>
        <v>0</v>
      </c>
      <c r="BD14" s="51">
        <f t="shared" si="32"/>
        <v>0</v>
      </c>
    </row>
    <row r="15" spans="1:56" ht="22.5">
      <c r="A15" s="32"/>
      <c r="B15" s="290" t="s">
        <v>176</v>
      </c>
      <c r="C15" s="284" t="s">
        <v>305</v>
      </c>
      <c r="D15" s="34" t="s">
        <v>410</v>
      </c>
      <c r="E15" s="35" t="s">
        <v>126</v>
      </c>
      <c r="F15" s="36">
        <v>8</v>
      </c>
      <c r="G15" s="72"/>
      <c r="H15" s="71" t="s">
        <v>101</v>
      </c>
      <c r="I15" s="73">
        <f>IF(H15=Tablas!$B$5,Tablas!$C$5,VLOOKUP(H15,Tablas!$B$5:$D$40,2,FALSE))</f>
        <v>7</v>
      </c>
      <c r="J15" s="70">
        <f>IF(I15=0,"",VLOOKUP(I15,Tablas!$C$5:$D$40,2,FALSE))</f>
        <v>30.416666666666668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11</v>
      </c>
      <c r="X15" s="44">
        <f t="shared" si="33"/>
        <v>0</v>
      </c>
      <c r="Y15" s="45">
        <f t="shared" si="12"/>
        <v>7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20"/>
        <v>0</v>
      </c>
      <c r="AN15" s="50">
        <f t="shared" si="21"/>
        <v>0</v>
      </c>
      <c r="AO15" s="184">
        <v>8</v>
      </c>
      <c r="AP15" s="49">
        <f t="shared" si="22"/>
        <v>0</v>
      </c>
      <c r="AQ15" s="50">
        <f t="shared" si="23"/>
        <v>0</v>
      </c>
      <c r="AR15" s="184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184">
        <v>8</v>
      </c>
      <c r="AY15" s="49">
        <f t="shared" si="28"/>
        <v>0</v>
      </c>
      <c r="AZ15" s="50">
        <f t="shared" si="29"/>
        <v>0</v>
      </c>
      <c r="BA15" s="62"/>
      <c r="BB15" s="49">
        <f t="shared" si="30"/>
        <v>0</v>
      </c>
      <c r="BC15" s="50">
        <f t="shared" si="31"/>
        <v>0</v>
      </c>
      <c r="BD15" s="51">
        <f t="shared" si="32"/>
        <v>0</v>
      </c>
    </row>
    <row r="16" spans="1:56" ht="22.5">
      <c r="A16" s="32"/>
      <c r="B16" s="290" t="s">
        <v>176</v>
      </c>
      <c r="C16" s="284" t="s">
        <v>305</v>
      </c>
      <c r="D16" s="34" t="s">
        <v>411</v>
      </c>
      <c r="E16" s="35" t="s">
        <v>126</v>
      </c>
      <c r="F16" s="36">
        <v>12</v>
      </c>
      <c r="G16" s="72"/>
      <c r="H16" s="71" t="s">
        <v>101</v>
      </c>
      <c r="I16" s="73">
        <f>IF(H16=Tablas!$B$5,Tablas!$C$5,VLOOKUP(H16,Tablas!$B$5:$D$40,2,FALSE))</f>
        <v>7</v>
      </c>
      <c r="J16" s="70">
        <f>IF(I16=0,"",VLOOKUP(I16,Tablas!$C$5:$D$40,2,FALSE))</f>
        <v>30.416666666666668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11</v>
      </c>
      <c r="X16" s="44">
        <f t="shared" si="33"/>
        <v>0</v>
      </c>
      <c r="Y16" s="45">
        <f t="shared" si="12"/>
        <v>7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191">
        <f t="shared" si="16"/>
        <v>12</v>
      </c>
      <c r="AI16" s="49">
        <f t="shared" si="17"/>
        <v>0</v>
      </c>
      <c r="AJ16" s="50">
        <f t="shared" si="18"/>
        <v>0</v>
      </c>
      <c r="AK16" s="184"/>
      <c r="AL16" s="191">
        <f t="shared" si="19"/>
        <v>4</v>
      </c>
      <c r="AM16" s="49">
        <f t="shared" si="20"/>
        <v>0</v>
      </c>
      <c r="AN16" s="50">
        <f t="shared" si="21"/>
        <v>0</v>
      </c>
      <c r="AO16" s="184">
        <v>12</v>
      </c>
      <c r="AP16" s="49">
        <f t="shared" si="22"/>
        <v>0</v>
      </c>
      <c r="AQ16" s="50">
        <f t="shared" si="23"/>
        <v>0</v>
      </c>
      <c r="AR16" s="184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184">
        <v>12</v>
      </c>
      <c r="AY16" s="49">
        <f t="shared" si="28"/>
        <v>0</v>
      </c>
      <c r="AZ16" s="50">
        <f t="shared" si="29"/>
        <v>0</v>
      </c>
      <c r="BA16" s="62"/>
      <c r="BB16" s="49">
        <f t="shared" si="30"/>
        <v>0</v>
      </c>
      <c r="BC16" s="50">
        <f t="shared" si="31"/>
        <v>0</v>
      </c>
      <c r="BD16" s="51">
        <f t="shared" si="32"/>
        <v>0</v>
      </c>
    </row>
    <row r="17" spans="1:56" ht="22.5">
      <c r="A17" s="32"/>
      <c r="B17" s="290" t="s">
        <v>176</v>
      </c>
      <c r="C17" s="284" t="s">
        <v>305</v>
      </c>
      <c r="D17" s="34" t="s">
        <v>412</v>
      </c>
      <c r="E17" s="35" t="s">
        <v>126</v>
      </c>
      <c r="F17" s="36">
        <v>9</v>
      </c>
      <c r="G17" s="72"/>
      <c r="H17" s="71" t="s">
        <v>101</v>
      </c>
      <c r="I17" s="73">
        <f>IF(H17=Tablas!$B$5,Tablas!$C$5,VLOOKUP(H17,Tablas!$B$5:$D$40,2,FALSE))</f>
        <v>7</v>
      </c>
      <c r="J17" s="70">
        <f>IF(I17=0,"",VLOOKUP(I17,Tablas!$C$5:$D$40,2,FALSE))</f>
        <v>30.416666666666668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11</v>
      </c>
      <c r="X17" s="44">
        <f t="shared" si="33"/>
        <v>0</v>
      </c>
      <c r="Y17" s="45">
        <f t="shared" si="12"/>
        <v>7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191">
        <f t="shared" si="16"/>
        <v>12</v>
      </c>
      <c r="AI17" s="49">
        <f t="shared" si="17"/>
        <v>0</v>
      </c>
      <c r="AJ17" s="50">
        <f t="shared" si="18"/>
        <v>0</v>
      </c>
      <c r="AK17" s="184"/>
      <c r="AL17" s="191">
        <f t="shared" si="19"/>
        <v>4</v>
      </c>
      <c r="AM17" s="49">
        <f t="shared" si="20"/>
        <v>0</v>
      </c>
      <c r="AN17" s="50">
        <f t="shared" si="21"/>
        <v>0</v>
      </c>
      <c r="AO17" s="184">
        <v>9</v>
      </c>
      <c r="AP17" s="49">
        <f t="shared" si="22"/>
        <v>0</v>
      </c>
      <c r="AQ17" s="50">
        <f t="shared" si="23"/>
        <v>0</v>
      </c>
      <c r="AR17" s="184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184">
        <v>9</v>
      </c>
      <c r="AY17" s="49">
        <f t="shared" si="28"/>
        <v>0</v>
      </c>
      <c r="AZ17" s="50">
        <f t="shared" si="29"/>
        <v>0</v>
      </c>
      <c r="BA17" s="62"/>
      <c r="BB17" s="49">
        <f t="shared" si="30"/>
        <v>0</v>
      </c>
      <c r="BC17" s="50">
        <f t="shared" si="31"/>
        <v>0</v>
      </c>
      <c r="BD17" s="51">
        <f t="shared" si="32"/>
        <v>0</v>
      </c>
    </row>
    <row r="18" spans="1:56" ht="22.5">
      <c r="A18" s="32"/>
      <c r="B18" s="290" t="s">
        <v>176</v>
      </c>
      <c r="C18" s="284" t="s">
        <v>305</v>
      </c>
      <c r="D18" s="34" t="s">
        <v>413</v>
      </c>
      <c r="E18" s="35" t="s">
        <v>126</v>
      </c>
      <c r="F18" s="36">
        <v>24</v>
      </c>
      <c r="G18" s="72"/>
      <c r="H18" s="71" t="s">
        <v>101</v>
      </c>
      <c r="I18" s="73">
        <f>IF(H18=Tablas!$B$5,Tablas!$C$5,VLOOKUP(H18,Tablas!$B$5:$D$40,2,FALSE))</f>
        <v>7</v>
      </c>
      <c r="J18" s="70">
        <f>IF(I18=0,"",VLOOKUP(I18,Tablas!$C$5:$D$40,2,FALSE))</f>
        <v>30.416666666666668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11</v>
      </c>
      <c r="X18" s="44">
        <f t="shared" si="33"/>
        <v>0</v>
      </c>
      <c r="Y18" s="45">
        <f t="shared" si="12"/>
        <v>7</v>
      </c>
      <c r="Z18" s="46" t="s">
        <v>0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62"/>
      <c r="AH18" s="191">
        <f t="shared" si="16"/>
        <v>12</v>
      </c>
      <c r="AI18" s="49">
        <f t="shared" si="17"/>
        <v>0</v>
      </c>
      <c r="AJ18" s="50">
        <f t="shared" si="18"/>
        <v>0</v>
      </c>
      <c r="AK18" s="62"/>
      <c r="AL18" s="191">
        <f t="shared" si="19"/>
        <v>4</v>
      </c>
      <c r="AM18" s="49">
        <f t="shared" si="20"/>
        <v>0</v>
      </c>
      <c r="AN18" s="50">
        <f t="shared" si="21"/>
        <v>0</v>
      </c>
      <c r="AO18" s="62">
        <v>24</v>
      </c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>
        <v>24</v>
      </c>
      <c r="AY18" s="49">
        <f t="shared" si="28"/>
        <v>0</v>
      </c>
      <c r="AZ18" s="50">
        <f t="shared" si="29"/>
        <v>0</v>
      </c>
      <c r="BA18" s="62"/>
      <c r="BB18" s="49">
        <f t="shared" si="30"/>
        <v>0</v>
      </c>
      <c r="BC18" s="50">
        <f t="shared" si="31"/>
        <v>0</v>
      </c>
      <c r="BD18" s="51">
        <f t="shared" si="32"/>
        <v>0</v>
      </c>
    </row>
    <row r="19" spans="1:56" ht="22.5">
      <c r="A19" s="32"/>
      <c r="B19" s="290" t="s">
        <v>176</v>
      </c>
      <c r="C19" s="284" t="s">
        <v>305</v>
      </c>
      <c r="D19" s="34" t="s">
        <v>414</v>
      </c>
      <c r="E19" s="35" t="s">
        <v>126</v>
      </c>
      <c r="F19" s="36">
        <v>24</v>
      </c>
      <c r="G19" s="72"/>
      <c r="H19" s="71" t="s">
        <v>101</v>
      </c>
      <c r="I19" s="73">
        <f>IF(H19=Tablas!$B$5,Tablas!$C$5,VLOOKUP(H19,Tablas!$B$5:$D$40,2,FALSE))</f>
        <v>7</v>
      </c>
      <c r="J19" s="70">
        <f>IF(I19=0,"",VLOOKUP(I19,Tablas!$C$5:$D$40,2,FALSE))</f>
        <v>30.416666666666668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11</v>
      </c>
      <c r="X19" s="44">
        <f t="shared" si="33"/>
        <v>0</v>
      </c>
      <c r="Y19" s="45">
        <f t="shared" si="12"/>
        <v>7</v>
      </c>
      <c r="Z19" s="46" t="s">
        <v>0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62"/>
      <c r="AH19" s="191">
        <f t="shared" si="16"/>
        <v>12</v>
      </c>
      <c r="AI19" s="49">
        <f t="shared" si="17"/>
        <v>0</v>
      </c>
      <c r="AJ19" s="50">
        <f t="shared" si="18"/>
        <v>0</v>
      </c>
      <c r="AK19" s="62"/>
      <c r="AL19" s="191">
        <f t="shared" si="19"/>
        <v>4</v>
      </c>
      <c r="AM19" s="49">
        <f t="shared" si="20"/>
        <v>0</v>
      </c>
      <c r="AN19" s="50">
        <f t="shared" si="21"/>
        <v>0</v>
      </c>
      <c r="AO19" s="62">
        <v>24</v>
      </c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>
        <v>24</v>
      </c>
      <c r="AY19" s="49">
        <f t="shared" si="28"/>
        <v>0</v>
      </c>
      <c r="AZ19" s="50">
        <f t="shared" si="29"/>
        <v>0</v>
      </c>
      <c r="BA19" s="62"/>
      <c r="BB19" s="49">
        <f t="shared" si="30"/>
        <v>0</v>
      </c>
      <c r="BC19" s="50">
        <f t="shared" si="31"/>
        <v>0</v>
      </c>
      <c r="BD19" s="51">
        <f t="shared" si="32"/>
        <v>0</v>
      </c>
    </row>
    <row r="20" spans="1:56" ht="22.5">
      <c r="A20" s="32"/>
      <c r="B20" s="290" t="s">
        <v>176</v>
      </c>
      <c r="C20" s="284" t="s">
        <v>305</v>
      </c>
      <c r="D20" s="34" t="s">
        <v>382</v>
      </c>
      <c r="E20" s="35" t="s">
        <v>126</v>
      </c>
      <c r="F20" s="36">
        <v>20</v>
      </c>
      <c r="G20" s="72"/>
      <c r="H20" s="71" t="s">
        <v>107</v>
      </c>
      <c r="I20" s="73">
        <f>IF(H20=Tablas!$B$5,Tablas!$C$5,VLOOKUP(H20,Tablas!$B$5:$D$40,2,FALSE))</f>
        <v>13</v>
      </c>
      <c r="J20" s="70">
        <f>IF(I20=0,"",VLOOKUP(I20,Tablas!$C$5:$D$40,2,FALSE))</f>
        <v>26.071666666666669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11</v>
      </c>
      <c r="X20" s="44">
        <f t="shared" si="33"/>
        <v>0</v>
      </c>
      <c r="Y20" s="45">
        <f t="shared" si="12"/>
        <v>6</v>
      </c>
      <c r="Z20" s="46" t="s">
        <v>0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62"/>
      <c r="AH20" s="191">
        <f t="shared" si="16"/>
        <v>12</v>
      </c>
      <c r="AI20" s="49">
        <f t="shared" si="17"/>
        <v>0</v>
      </c>
      <c r="AJ20" s="50">
        <f t="shared" si="18"/>
        <v>0</v>
      </c>
      <c r="AK20" s="62"/>
      <c r="AL20" s="191">
        <f t="shared" si="19"/>
        <v>4</v>
      </c>
      <c r="AM20" s="49">
        <f t="shared" si="20"/>
        <v>0</v>
      </c>
      <c r="AN20" s="50">
        <f t="shared" si="21"/>
        <v>0</v>
      </c>
      <c r="AO20" s="62">
        <v>20</v>
      </c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>
        <v>20</v>
      </c>
      <c r="AY20" s="49">
        <f t="shared" si="28"/>
        <v>0</v>
      </c>
      <c r="AZ20" s="50">
        <f t="shared" si="29"/>
        <v>0</v>
      </c>
      <c r="BA20" s="62"/>
      <c r="BB20" s="49">
        <f t="shared" si="30"/>
        <v>0</v>
      </c>
      <c r="BC20" s="50">
        <f t="shared" si="31"/>
        <v>0</v>
      </c>
      <c r="BD20" s="51">
        <f t="shared" si="32"/>
        <v>0</v>
      </c>
    </row>
    <row r="21" spans="1:56" ht="22.5">
      <c r="A21" s="32"/>
      <c r="B21" s="290" t="s">
        <v>176</v>
      </c>
      <c r="C21" s="284" t="s">
        <v>305</v>
      </c>
      <c r="D21" s="34" t="s">
        <v>156</v>
      </c>
      <c r="E21" s="35" t="s">
        <v>126</v>
      </c>
      <c r="F21" s="36">
        <v>6</v>
      </c>
      <c r="G21" s="72"/>
      <c r="H21" s="71" t="s">
        <v>115</v>
      </c>
      <c r="I21" s="73">
        <f>IF(H21=Tablas!$B$5,Tablas!$C$5,VLOOKUP(H21,Tablas!$B$5:$D$40,2,FALSE))</f>
        <v>22</v>
      </c>
      <c r="J21" s="70">
        <f>IF(I21=0,"",VLOOKUP(I21,Tablas!$C$5:$D$40,2,FALSE))</f>
        <v>8.6904761904761916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11</v>
      </c>
      <c r="X21" s="44">
        <f t="shared" si="33"/>
        <v>0</v>
      </c>
      <c r="Y21" s="45">
        <f t="shared" si="12"/>
        <v>2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62"/>
      <c r="AH21" s="191">
        <f t="shared" si="16"/>
        <v>12</v>
      </c>
      <c r="AI21" s="49">
        <f t="shared" si="17"/>
        <v>0</v>
      </c>
      <c r="AJ21" s="50">
        <f t="shared" si="18"/>
        <v>0</v>
      </c>
      <c r="AK21" s="62"/>
      <c r="AL21" s="191">
        <f t="shared" si="19"/>
        <v>4</v>
      </c>
      <c r="AM21" s="49">
        <f t="shared" si="20"/>
        <v>0</v>
      </c>
      <c r="AN21" s="50">
        <f t="shared" si="21"/>
        <v>0</v>
      </c>
      <c r="AO21" s="62">
        <v>6</v>
      </c>
      <c r="AP21" s="49">
        <f t="shared" si="22"/>
        <v>0</v>
      </c>
      <c r="AQ21" s="50">
        <f t="shared" si="23"/>
        <v>0</v>
      </c>
      <c r="AR21" s="62">
        <v>1.5</v>
      </c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>
        <v>6</v>
      </c>
      <c r="AY21" s="49">
        <f t="shared" si="28"/>
        <v>0</v>
      </c>
      <c r="AZ21" s="50">
        <f t="shared" si="29"/>
        <v>0</v>
      </c>
      <c r="BA21" s="62"/>
      <c r="BB21" s="49">
        <f t="shared" si="30"/>
        <v>0</v>
      </c>
      <c r="BC21" s="50">
        <f t="shared" si="31"/>
        <v>0</v>
      </c>
      <c r="BD21" s="51">
        <f t="shared" si="32"/>
        <v>0</v>
      </c>
    </row>
    <row r="22" spans="1:56" ht="22.5">
      <c r="A22" s="32"/>
      <c r="B22" s="290" t="s">
        <v>176</v>
      </c>
      <c r="C22" s="284" t="s">
        <v>305</v>
      </c>
      <c r="D22" s="34" t="s">
        <v>364</v>
      </c>
      <c r="E22" s="35" t="s">
        <v>126</v>
      </c>
      <c r="F22" s="36">
        <v>6</v>
      </c>
      <c r="G22" s="72"/>
      <c r="H22" s="71" t="s">
        <v>91</v>
      </c>
      <c r="I22" s="73">
        <f>IF(H22=Tablas!$B$5,Tablas!$C$5,VLOOKUP(H22,Tablas!$B$5:$D$40,2,FALSE))</f>
        <v>26</v>
      </c>
      <c r="J22" s="70">
        <f>IF(I22=0,"",VLOOKUP(I22,Tablas!$C$5:$D$40,2,FALSE))</f>
        <v>4.3452380952380958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11</v>
      </c>
      <c r="X22" s="44">
        <f t="shared" si="33"/>
        <v>0</v>
      </c>
      <c r="Y22" s="45">
        <f t="shared" si="12"/>
        <v>1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62"/>
      <c r="AH22" s="191">
        <f t="shared" si="16"/>
        <v>12</v>
      </c>
      <c r="AI22" s="49">
        <f t="shared" si="17"/>
        <v>0</v>
      </c>
      <c r="AJ22" s="50">
        <f t="shared" si="18"/>
        <v>0</v>
      </c>
      <c r="AK22" s="62"/>
      <c r="AL22" s="191">
        <f t="shared" si="19"/>
        <v>4</v>
      </c>
      <c r="AM22" s="49">
        <f t="shared" si="20"/>
        <v>0</v>
      </c>
      <c r="AN22" s="50">
        <f t="shared" si="21"/>
        <v>0</v>
      </c>
      <c r="AO22" s="62">
        <v>6</v>
      </c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>
        <v>6</v>
      </c>
      <c r="AY22" s="49">
        <f t="shared" si="28"/>
        <v>0</v>
      </c>
      <c r="AZ22" s="50">
        <f t="shared" si="29"/>
        <v>0</v>
      </c>
      <c r="BA22" s="62"/>
      <c r="BB22" s="49">
        <f t="shared" si="30"/>
        <v>0</v>
      </c>
      <c r="BC22" s="50">
        <f t="shared" si="31"/>
        <v>0</v>
      </c>
      <c r="BD22" s="51">
        <f t="shared" si="32"/>
        <v>0</v>
      </c>
    </row>
    <row r="23" spans="1:56" ht="22.5">
      <c r="A23" s="32"/>
      <c r="B23" s="290" t="s">
        <v>176</v>
      </c>
      <c r="C23" s="284" t="s">
        <v>305</v>
      </c>
      <c r="D23" s="34" t="s">
        <v>415</v>
      </c>
      <c r="E23" s="35" t="s">
        <v>126</v>
      </c>
      <c r="F23" s="36">
        <v>12</v>
      </c>
      <c r="G23" s="72"/>
      <c r="H23" s="71" t="s">
        <v>91</v>
      </c>
      <c r="I23" s="73">
        <f>IF(H23=Tablas!$B$5,Tablas!$C$5,VLOOKUP(H23,Tablas!$B$5:$D$40,2,FALSE))</f>
        <v>26</v>
      </c>
      <c r="J23" s="70">
        <f>IF(I23=0,"",VLOOKUP(I23,Tablas!$C$5:$D$40,2,FALSE))</f>
        <v>4.3452380952380958</v>
      </c>
      <c r="K23" s="37" t="str">
        <f t="shared" si="1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11</v>
      </c>
      <c r="X23" s="44">
        <f t="shared" si="33"/>
        <v>0</v>
      </c>
      <c r="Y23" s="45">
        <f t="shared" si="12"/>
        <v>1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62"/>
      <c r="AH23" s="191">
        <f t="shared" si="16"/>
        <v>12</v>
      </c>
      <c r="AI23" s="49">
        <f t="shared" si="17"/>
        <v>0</v>
      </c>
      <c r="AJ23" s="50">
        <f t="shared" si="18"/>
        <v>0</v>
      </c>
      <c r="AK23" s="62"/>
      <c r="AL23" s="191">
        <f t="shared" si="19"/>
        <v>4</v>
      </c>
      <c r="AM23" s="49">
        <f t="shared" si="20"/>
        <v>0</v>
      </c>
      <c r="AN23" s="50">
        <f t="shared" si="21"/>
        <v>0</v>
      </c>
      <c r="AO23" s="62">
        <v>12</v>
      </c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>
        <v>12</v>
      </c>
      <c r="AY23" s="49">
        <f t="shared" si="28"/>
        <v>0</v>
      </c>
      <c r="AZ23" s="50">
        <f t="shared" si="29"/>
        <v>0</v>
      </c>
      <c r="BA23" s="62"/>
      <c r="BB23" s="49">
        <f t="shared" si="30"/>
        <v>0</v>
      </c>
      <c r="BC23" s="50">
        <f t="shared" si="31"/>
        <v>0</v>
      </c>
      <c r="BD23" s="51">
        <f t="shared" si="32"/>
        <v>0</v>
      </c>
    </row>
    <row r="24" spans="1:56" ht="22.5">
      <c r="A24" s="32"/>
      <c r="B24" s="290" t="s">
        <v>176</v>
      </c>
      <c r="C24" s="284" t="s">
        <v>305</v>
      </c>
      <c r="D24" s="34" t="s">
        <v>416</v>
      </c>
      <c r="E24" s="35" t="s">
        <v>126</v>
      </c>
      <c r="F24" s="36">
        <v>2.5</v>
      </c>
      <c r="G24" s="72"/>
      <c r="H24" s="71" t="s">
        <v>91</v>
      </c>
      <c r="I24" s="73">
        <f>IF(H24=Tablas!$B$5,Tablas!$C$5,VLOOKUP(H24,Tablas!$B$5:$D$40,2,FALSE))</f>
        <v>26</v>
      </c>
      <c r="J24" s="70">
        <f>IF(I24=0,"",VLOOKUP(I24,Tablas!$C$5:$D$40,2,FALSE))</f>
        <v>4.3452380952380958</v>
      </c>
      <c r="K24" s="37" t="str">
        <f t="shared" si="1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11</v>
      </c>
      <c r="X24" s="44">
        <f t="shared" si="33"/>
        <v>0</v>
      </c>
      <c r="Y24" s="45">
        <f t="shared" si="12"/>
        <v>1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62"/>
      <c r="AH24" s="191">
        <f t="shared" si="16"/>
        <v>12</v>
      </c>
      <c r="AI24" s="49">
        <f t="shared" si="17"/>
        <v>0</v>
      </c>
      <c r="AJ24" s="50">
        <f t="shared" si="18"/>
        <v>0</v>
      </c>
      <c r="AK24" s="62"/>
      <c r="AL24" s="191">
        <f t="shared" si="19"/>
        <v>4</v>
      </c>
      <c r="AM24" s="49">
        <f t="shared" si="20"/>
        <v>0</v>
      </c>
      <c r="AN24" s="50">
        <f t="shared" si="21"/>
        <v>0</v>
      </c>
      <c r="AO24" s="62">
        <v>2.5</v>
      </c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>
        <v>2.5</v>
      </c>
      <c r="AY24" s="49">
        <f t="shared" si="28"/>
        <v>0</v>
      </c>
      <c r="AZ24" s="50">
        <f t="shared" si="29"/>
        <v>0</v>
      </c>
      <c r="BA24" s="62"/>
      <c r="BB24" s="49">
        <f t="shared" si="30"/>
        <v>0</v>
      </c>
      <c r="BC24" s="50">
        <f t="shared" si="31"/>
        <v>0</v>
      </c>
      <c r="BD24" s="51">
        <f t="shared" si="32"/>
        <v>0</v>
      </c>
    </row>
    <row r="25" spans="1:56" ht="22.5">
      <c r="A25" s="32"/>
      <c r="B25" s="290" t="s">
        <v>176</v>
      </c>
      <c r="C25" s="284" t="s">
        <v>305</v>
      </c>
      <c r="D25" s="34" t="s">
        <v>417</v>
      </c>
      <c r="E25" s="35" t="s">
        <v>126</v>
      </c>
      <c r="F25" s="36">
        <v>4.5</v>
      </c>
      <c r="G25" s="72"/>
      <c r="H25" s="71" t="s">
        <v>115</v>
      </c>
      <c r="I25" s="73">
        <f>IF(H25=Tablas!$B$5,Tablas!$C$5,VLOOKUP(H25,Tablas!$B$5:$D$40,2,FALSE))</f>
        <v>22</v>
      </c>
      <c r="J25" s="70">
        <f>IF(I25=0,"",VLOOKUP(I25,Tablas!$C$5:$D$40,2,FALSE))</f>
        <v>8.6904761904761916</v>
      </c>
      <c r="K25" s="37" t="str">
        <f t="shared" si="1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11</v>
      </c>
      <c r="X25" s="44">
        <f t="shared" si="33"/>
        <v>0</v>
      </c>
      <c r="Y25" s="45">
        <f t="shared" si="12"/>
        <v>2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62"/>
      <c r="AH25" s="191">
        <f t="shared" si="16"/>
        <v>12</v>
      </c>
      <c r="AI25" s="49">
        <f t="shared" si="17"/>
        <v>0</v>
      </c>
      <c r="AJ25" s="50">
        <f t="shared" si="18"/>
        <v>0</v>
      </c>
      <c r="AK25" s="62"/>
      <c r="AL25" s="191">
        <f t="shared" si="19"/>
        <v>4</v>
      </c>
      <c r="AM25" s="49">
        <f t="shared" si="20"/>
        <v>0</v>
      </c>
      <c r="AN25" s="50">
        <f t="shared" si="21"/>
        <v>0</v>
      </c>
      <c r="AO25" s="62">
        <v>4.5</v>
      </c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>
        <v>4.5</v>
      </c>
      <c r="AY25" s="49">
        <f t="shared" si="28"/>
        <v>0</v>
      </c>
      <c r="AZ25" s="50">
        <f t="shared" si="29"/>
        <v>0</v>
      </c>
      <c r="BA25" s="62"/>
      <c r="BB25" s="49">
        <f t="shared" si="30"/>
        <v>0</v>
      </c>
      <c r="BC25" s="50">
        <f t="shared" si="31"/>
        <v>0</v>
      </c>
      <c r="BD25" s="51">
        <f t="shared" si="32"/>
        <v>0</v>
      </c>
    </row>
    <row r="26" spans="1:56" ht="22.5">
      <c r="A26" s="32"/>
      <c r="B26" s="290" t="s">
        <v>176</v>
      </c>
      <c r="C26" s="284" t="s">
        <v>305</v>
      </c>
      <c r="D26" s="34" t="s">
        <v>418</v>
      </c>
      <c r="E26" s="35" t="s">
        <v>126</v>
      </c>
      <c r="F26" s="36">
        <v>33</v>
      </c>
      <c r="G26" s="72"/>
      <c r="H26" s="71" t="s">
        <v>91</v>
      </c>
      <c r="I26" s="73">
        <f>IF(H26=Tablas!$B$5,Tablas!$C$5,VLOOKUP(H26,Tablas!$B$5:$D$40,2,FALSE))</f>
        <v>26</v>
      </c>
      <c r="J26" s="70">
        <f>IF(I26=0,"",VLOOKUP(I26,Tablas!$C$5:$D$40,2,FALSE))</f>
        <v>4.3452380952380958</v>
      </c>
      <c r="K26" s="37" t="str">
        <f t="shared" si="1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11</v>
      </c>
      <c r="X26" s="44">
        <f t="shared" si="33"/>
        <v>0</v>
      </c>
      <c r="Y26" s="45">
        <f t="shared" si="12"/>
        <v>1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62"/>
      <c r="AH26" s="191">
        <f t="shared" si="16"/>
        <v>12</v>
      </c>
      <c r="AI26" s="49">
        <f t="shared" si="17"/>
        <v>0</v>
      </c>
      <c r="AJ26" s="50">
        <f t="shared" si="18"/>
        <v>0</v>
      </c>
      <c r="AK26" s="62"/>
      <c r="AL26" s="191">
        <f t="shared" si="19"/>
        <v>4</v>
      </c>
      <c r="AM26" s="49">
        <f t="shared" si="20"/>
        <v>0</v>
      </c>
      <c r="AN26" s="50">
        <f t="shared" si="21"/>
        <v>0</v>
      </c>
      <c r="AO26" s="62">
        <v>33</v>
      </c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>
        <v>33</v>
      </c>
      <c r="AY26" s="49">
        <f t="shared" si="28"/>
        <v>0</v>
      </c>
      <c r="AZ26" s="50">
        <f t="shared" si="29"/>
        <v>0</v>
      </c>
      <c r="BA26" s="62"/>
      <c r="BB26" s="49">
        <f t="shared" si="30"/>
        <v>0</v>
      </c>
      <c r="BC26" s="50">
        <f t="shared" si="31"/>
        <v>0</v>
      </c>
      <c r="BD26" s="51">
        <f t="shared" si="32"/>
        <v>0</v>
      </c>
    </row>
    <row r="27" spans="1:56" ht="22.5">
      <c r="A27" s="32"/>
      <c r="B27" s="290" t="s">
        <v>176</v>
      </c>
      <c r="C27" s="284" t="s">
        <v>305</v>
      </c>
      <c r="D27" s="34" t="s">
        <v>342</v>
      </c>
      <c r="E27" s="35" t="s">
        <v>126</v>
      </c>
      <c r="F27" s="36">
        <v>25</v>
      </c>
      <c r="G27" s="72"/>
      <c r="H27" s="71" t="s">
        <v>91</v>
      </c>
      <c r="I27" s="73">
        <f>IF(H27=Tablas!$B$5,Tablas!$C$5,VLOOKUP(H27,Tablas!$B$5:$D$40,2,FALSE))</f>
        <v>26</v>
      </c>
      <c r="J27" s="70">
        <f>IF(I27=0,"",VLOOKUP(I27,Tablas!$C$5:$D$40,2,FALSE))</f>
        <v>4.3452380952380958</v>
      </c>
      <c r="K27" s="37" t="str">
        <f t="shared" si="1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190">
        <f t="shared" si="11"/>
        <v>11</v>
      </c>
      <c r="X27" s="44">
        <f t="shared" si="33"/>
        <v>0</v>
      </c>
      <c r="Y27" s="45">
        <f t="shared" si="12"/>
        <v>1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62"/>
      <c r="AH27" s="191">
        <f t="shared" si="16"/>
        <v>12</v>
      </c>
      <c r="AI27" s="49">
        <f t="shared" si="17"/>
        <v>0</v>
      </c>
      <c r="AJ27" s="50">
        <f t="shared" si="18"/>
        <v>0</v>
      </c>
      <c r="AK27" s="62"/>
      <c r="AL27" s="191">
        <f t="shared" si="19"/>
        <v>4</v>
      </c>
      <c r="AM27" s="49">
        <f t="shared" si="20"/>
        <v>0</v>
      </c>
      <c r="AN27" s="50">
        <f t="shared" si="21"/>
        <v>0</v>
      </c>
      <c r="AO27" s="62">
        <v>25</v>
      </c>
      <c r="AP27" s="49">
        <f t="shared" si="22"/>
        <v>0</v>
      </c>
      <c r="AQ27" s="50">
        <f t="shared" si="23"/>
        <v>0</v>
      </c>
      <c r="AR27" s="62">
        <v>6.25</v>
      </c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>
        <v>25</v>
      </c>
      <c r="AY27" s="49">
        <f t="shared" si="28"/>
        <v>0</v>
      </c>
      <c r="AZ27" s="50">
        <f t="shared" si="29"/>
        <v>0</v>
      </c>
      <c r="BA27" s="62"/>
      <c r="BB27" s="49">
        <f t="shared" si="30"/>
        <v>0</v>
      </c>
      <c r="BC27" s="50">
        <f t="shared" si="31"/>
        <v>0</v>
      </c>
      <c r="BD27" s="51">
        <f t="shared" si="32"/>
        <v>0</v>
      </c>
    </row>
    <row r="28" spans="1:56" ht="22.5">
      <c r="A28" s="32"/>
      <c r="B28" s="290" t="s">
        <v>176</v>
      </c>
      <c r="C28" s="284" t="s">
        <v>305</v>
      </c>
      <c r="D28" s="34" t="s">
        <v>491</v>
      </c>
      <c r="E28" s="35" t="s">
        <v>126</v>
      </c>
      <c r="F28" s="36">
        <v>500</v>
      </c>
      <c r="G28" s="72"/>
      <c r="H28" s="71" t="s">
        <v>120</v>
      </c>
      <c r="I28" s="73">
        <f>IF(H28=Tablas!$B$5,Tablas!$C$5,VLOOKUP(H28,Tablas!$B$5:$D$40,2,FALSE))</f>
        <v>28</v>
      </c>
      <c r="J28" s="70">
        <f>IF(I28=0,"",VLOOKUP(I28,Tablas!$C$5:$D$40,2,FALSE))</f>
        <v>2</v>
      </c>
      <c r="K28" s="37" t="str">
        <f t="shared" si="1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11</v>
      </c>
      <c r="X28" s="44">
        <f t="shared" si="33"/>
        <v>0</v>
      </c>
      <c r="Y28" s="45">
        <f t="shared" si="12"/>
        <v>0.5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62"/>
      <c r="AH28" s="191">
        <f t="shared" si="16"/>
        <v>12</v>
      </c>
      <c r="AI28" s="49">
        <f t="shared" si="17"/>
        <v>0</v>
      </c>
      <c r="AJ28" s="50">
        <f t="shared" si="18"/>
        <v>0</v>
      </c>
      <c r="AK28" s="62"/>
      <c r="AL28" s="191">
        <f t="shared" si="19"/>
        <v>4</v>
      </c>
      <c r="AM28" s="49">
        <f t="shared" si="20"/>
        <v>0</v>
      </c>
      <c r="AN28" s="50">
        <f t="shared" si="21"/>
        <v>0</v>
      </c>
      <c r="AO28" s="62">
        <v>8</v>
      </c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>
        <v>8</v>
      </c>
      <c r="AY28" s="49">
        <f t="shared" si="28"/>
        <v>0</v>
      </c>
      <c r="AZ28" s="50">
        <f t="shared" si="29"/>
        <v>0</v>
      </c>
      <c r="BA28" s="62"/>
      <c r="BB28" s="49">
        <f t="shared" si="30"/>
        <v>0</v>
      </c>
      <c r="BC28" s="50">
        <f t="shared" si="31"/>
        <v>0</v>
      </c>
      <c r="BD28" s="51">
        <f t="shared" si="32"/>
        <v>0</v>
      </c>
    </row>
    <row r="29" spans="1:56" ht="22.5">
      <c r="A29" s="32"/>
      <c r="B29" s="290" t="s">
        <v>176</v>
      </c>
      <c r="C29" s="284" t="s">
        <v>305</v>
      </c>
      <c r="D29" s="34" t="s">
        <v>419</v>
      </c>
      <c r="E29" s="35" t="s">
        <v>126</v>
      </c>
      <c r="F29" s="36">
        <v>8</v>
      </c>
      <c r="G29" s="72"/>
      <c r="H29" s="71" t="s">
        <v>91</v>
      </c>
      <c r="I29" s="73">
        <f>IF(H29=Tablas!$B$5,Tablas!$C$5,VLOOKUP(H29,Tablas!$B$5:$D$40,2,FALSE))</f>
        <v>26</v>
      </c>
      <c r="J29" s="70">
        <f>IF(I29=0,"",VLOOKUP(I29,Tablas!$C$5:$D$40,2,FALSE))</f>
        <v>4.3452380952380958</v>
      </c>
      <c r="K29" s="37" t="str">
        <f t="shared" ref="K29" si="34">IF(G29=0,"0",F29/G29)</f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ref="R29" si="35">(IF($Y29=6,$K29,)+IF($Y29=7,$K29,)+IF($Y29=12,$K29*2,)+IF($Y29=18,$K29*3,)+IF($Y29=28,$K29*4,0)+IF($Y29=21,$K29*3,)+IF($Y29=42,$K29*6,0)+IF($Y29=14,$K29*2,))*Q29</f>
        <v>0</v>
      </c>
      <c r="S29" s="39">
        <v>1</v>
      </c>
      <c r="T29" s="41">
        <f t="shared" ref="T29" si="36">(IF($Y29=7,$K29,)+IF($Y29=21,$K29*3,)+IF($Y29=42,$K29*6,0)+IF($Y29=28,$K29*4,0)+IF($Y29=14,$K29*2,))*S29</f>
        <v>0</v>
      </c>
      <c r="U29" s="42">
        <f t="shared" ref="U29" si="37">SUM(+L29+M29+N29+O29+P29+R29+T29)</f>
        <v>0</v>
      </c>
      <c r="V29" s="43">
        <f t="shared" ref="V29" si="38">+U29*4.345</f>
        <v>0</v>
      </c>
      <c r="W29" s="190">
        <f t="shared" si="11"/>
        <v>11</v>
      </c>
      <c r="X29" s="44">
        <f t="shared" ref="X29" si="39">IF(V29="","",W29*V29)</f>
        <v>0</v>
      </c>
      <c r="Y29" s="45">
        <f t="shared" ref="Y29" si="40">ROUND(J29/4.3452380952381,1)</f>
        <v>1</v>
      </c>
      <c r="Z29" s="46" t="s">
        <v>0</v>
      </c>
      <c r="AA29" s="39">
        <v>1</v>
      </c>
      <c r="AB29" s="47">
        <f t="shared" ref="AB29" si="41">+IF($Z29="M",$U29,IF($Z29="MT",$U29/2,IF(Z29="MN",$U29/2,IF($Z29="MTN",$U29/3,0))))*AA29</f>
        <v>0</v>
      </c>
      <c r="AC29" s="39">
        <v>1</v>
      </c>
      <c r="AD29" s="47">
        <f t="shared" ref="AD29" si="42">+IF($Z29="T",$U29,IF($Z29="MT",$U29/2,IF($Z29="TN",$U29/2,IF($Z29="MTN",$U29/3,0))))*AC29</f>
        <v>0</v>
      </c>
      <c r="AE29" s="39">
        <v>1</v>
      </c>
      <c r="AF29" s="47">
        <f t="shared" ref="AF29" si="43">+IF($Z29="N",$U29,IF($Z29="MN",$U29/2,IF($Z29="TN",$U29/2,IF($Z29="MTN",$U29/3,0))))*AE29</f>
        <v>0</v>
      </c>
      <c r="AG29" s="62"/>
      <c r="AH29" s="191">
        <f t="shared" si="16"/>
        <v>12</v>
      </c>
      <c r="AI29" s="49">
        <f t="shared" ref="AI29" si="44">IF(AJ$4=0,0,(AG29/AJ$4))</f>
        <v>0</v>
      </c>
      <c r="AJ29" s="50">
        <f t="shared" ref="AJ29" si="45">IF(AJ$4=0,0,(AI29*AI$4/12))</f>
        <v>0</v>
      </c>
      <c r="AK29" s="62"/>
      <c r="AL29" s="191">
        <f t="shared" si="19"/>
        <v>4</v>
      </c>
      <c r="AM29" s="49">
        <f t="shared" ref="AM29" si="46">IF(AN$4=0,0,(AK29/AN$4))</f>
        <v>0</v>
      </c>
      <c r="AN29" s="50">
        <f t="shared" ref="AN29" si="47">IF(AN$4=0,0,(AM29*AM$4/12))</f>
        <v>0</v>
      </c>
      <c r="AO29" s="62">
        <v>8</v>
      </c>
      <c r="AP29" s="49">
        <f t="shared" ref="AP29" si="48">IF(AQ$4=0,0,(AO29/AQ$4))</f>
        <v>0</v>
      </c>
      <c r="AQ29" s="50">
        <f t="shared" ref="AQ29" si="49">IF(AQ$4=0,0,(AP29*AP$4/12))</f>
        <v>0</v>
      </c>
      <c r="AR29" s="62"/>
      <c r="AS29" s="49">
        <f t="shared" ref="AS29" si="50">IF(AT$4=0,0,(AR29/AT$4))</f>
        <v>0</v>
      </c>
      <c r="AT29" s="50">
        <f t="shared" ref="AT29" si="51">IF(AT$4=0,0,(AS29*AS$4/12))</f>
        <v>0</v>
      </c>
      <c r="AU29" s="62"/>
      <c r="AV29" s="49">
        <f t="shared" ref="AV29" si="52">IF(AW$4=0,0,(AU29/AW$4))</f>
        <v>0</v>
      </c>
      <c r="AW29" s="50">
        <f t="shared" ref="AW29" si="53">IF(AW$4=0,0,(AV29*AV$4/12))</f>
        <v>0</v>
      </c>
      <c r="AX29" s="62">
        <v>8</v>
      </c>
      <c r="AY29" s="49">
        <f t="shared" ref="AY29" si="54">IF(AZ$4=0,0,(AX29/AZ$4))</f>
        <v>0</v>
      </c>
      <c r="AZ29" s="50">
        <f t="shared" ref="AZ29" si="55">IF(AZ$4=0,0,(AY29*AY$4/12))</f>
        <v>0</v>
      </c>
      <c r="BA29" s="62"/>
      <c r="BB29" s="49">
        <f t="shared" ref="BB29" si="56">IF(BC$4=0,0,(BA29/BC$4))</f>
        <v>0</v>
      </c>
      <c r="BC29" s="50">
        <f t="shared" ref="BC29" si="57">IF(BC$4=0,0,(BB29*BB$4/12))</f>
        <v>0</v>
      </c>
      <c r="BD29" s="51">
        <f t="shared" ref="BD29" si="58">+AJ29+AN29+AQ29+AT29+AW29+AZ29+BC29</f>
        <v>0</v>
      </c>
    </row>
    <row r="30" spans="1:56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1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11</v>
      </c>
      <c r="X30" s="44">
        <f t="shared" si="33"/>
        <v>0</v>
      </c>
      <c r="Y30" s="45">
        <f t="shared" si="12"/>
        <v>0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62"/>
      <c r="AH30" s="191">
        <f t="shared" si="16"/>
        <v>12</v>
      </c>
      <c r="AI30" s="49">
        <f t="shared" si="17"/>
        <v>0</v>
      </c>
      <c r="AJ30" s="50">
        <f t="shared" si="18"/>
        <v>0</v>
      </c>
      <c r="AK30" s="62"/>
      <c r="AL30" s="191">
        <f t="shared" si="19"/>
        <v>4</v>
      </c>
      <c r="AM30" s="49">
        <f t="shared" si="20"/>
        <v>0</v>
      </c>
      <c r="AN30" s="50">
        <f t="shared" si="21"/>
        <v>0</v>
      </c>
      <c r="AO30" s="62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/>
      <c r="AY30" s="49">
        <f t="shared" si="28"/>
        <v>0</v>
      </c>
      <c r="AZ30" s="50">
        <f t="shared" si="29"/>
        <v>0</v>
      </c>
      <c r="BA30" s="62"/>
      <c r="BB30" s="49">
        <f t="shared" si="30"/>
        <v>0</v>
      </c>
      <c r="BC30" s="50">
        <f t="shared" si="31"/>
        <v>0</v>
      </c>
      <c r="BD30" s="51">
        <f t="shared" si="32"/>
        <v>0</v>
      </c>
    </row>
    <row r="31" spans="1:56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1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11</v>
      </c>
      <c r="X31" s="44">
        <f t="shared" si="33"/>
        <v>0</v>
      </c>
      <c r="Y31" s="45">
        <f t="shared" si="12"/>
        <v>0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62"/>
      <c r="AH31" s="191">
        <f t="shared" si="16"/>
        <v>12</v>
      </c>
      <c r="AI31" s="49">
        <f t="shared" si="17"/>
        <v>0</v>
      </c>
      <c r="AJ31" s="50">
        <f t="shared" si="18"/>
        <v>0</v>
      </c>
      <c r="AK31" s="62"/>
      <c r="AL31" s="191">
        <f t="shared" si="19"/>
        <v>4</v>
      </c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62"/>
      <c r="BB31" s="49">
        <f t="shared" si="30"/>
        <v>0</v>
      </c>
      <c r="BC31" s="50">
        <f t="shared" si="31"/>
        <v>0</v>
      </c>
      <c r="BD31" s="51">
        <f t="shared" si="32"/>
        <v>0</v>
      </c>
    </row>
    <row r="32" spans="1:56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1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11</v>
      </c>
      <c r="X32" s="44">
        <f t="shared" si="33"/>
        <v>0</v>
      </c>
      <c r="Y32" s="45">
        <f t="shared" si="12"/>
        <v>0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62"/>
      <c r="AH32" s="191">
        <f t="shared" si="16"/>
        <v>12</v>
      </c>
      <c r="AI32" s="49">
        <f t="shared" si="17"/>
        <v>0</v>
      </c>
      <c r="AJ32" s="50">
        <f t="shared" si="18"/>
        <v>0</v>
      </c>
      <c r="AK32" s="62"/>
      <c r="AL32" s="191">
        <f t="shared" si="19"/>
        <v>4</v>
      </c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62"/>
      <c r="BB32" s="49">
        <f t="shared" si="30"/>
        <v>0</v>
      </c>
      <c r="BC32" s="50">
        <f t="shared" si="31"/>
        <v>0</v>
      </c>
      <c r="BD32" s="51">
        <f t="shared" si="32"/>
        <v>0</v>
      </c>
    </row>
    <row r="33" spans="1:56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11</v>
      </c>
      <c r="X33" s="44">
        <f t="shared" si="33"/>
        <v>0</v>
      </c>
      <c r="Y33" s="45">
        <f t="shared" si="12"/>
        <v>0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62"/>
      <c r="AH33" s="191">
        <f t="shared" si="16"/>
        <v>12</v>
      </c>
      <c r="AI33" s="49">
        <f t="shared" si="17"/>
        <v>0</v>
      </c>
      <c r="AJ33" s="50">
        <f t="shared" si="18"/>
        <v>0</v>
      </c>
      <c r="AK33" s="62"/>
      <c r="AL33" s="191">
        <f t="shared" si="19"/>
        <v>4</v>
      </c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62"/>
      <c r="BB33" s="49">
        <f t="shared" si="30"/>
        <v>0</v>
      </c>
      <c r="BC33" s="50">
        <f t="shared" si="31"/>
        <v>0</v>
      </c>
      <c r="BD33" s="51">
        <f t="shared" si="32"/>
        <v>0</v>
      </c>
    </row>
    <row r="34" spans="1:56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11</v>
      </c>
      <c r="X34" s="44">
        <f t="shared" si="33"/>
        <v>0</v>
      </c>
      <c r="Y34" s="45">
        <f t="shared" si="12"/>
        <v>0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62"/>
      <c r="AH34" s="191">
        <f t="shared" si="16"/>
        <v>12</v>
      </c>
      <c r="AI34" s="49">
        <f t="shared" si="17"/>
        <v>0</v>
      </c>
      <c r="AJ34" s="50">
        <f t="shared" si="18"/>
        <v>0</v>
      </c>
      <c r="AK34" s="62"/>
      <c r="AL34" s="191">
        <f t="shared" si="19"/>
        <v>4</v>
      </c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62"/>
      <c r="BB34" s="49">
        <f t="shared" si="30"/>
        <v>0</v>
      </c>
      <c r="BC34" s="50">
        <f t="shared" si="31"/>
        <v>0</v>
      </c>
      <c r="BD34" s="51">
        <f t="shared" si="32"/>
        <v>0</v>
      </c>
    </row>
    <row r="35" spans="1:56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11</v>
      </c>
      <c r="X35" s="44">
        <f t="shared" si="33"/>
        <v>0</v>
      </c>
      <c r="Y35" s="45">
        <f t="shared" si="12"/>
        <v>0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62"/>
      <c r="AH35" s="191">
        <f t="shared" si="16"/>
        <v>12</v>
      </c>
      <c r="AI35" s="49">
        <f t="shared" si="17"/>
        <v>0</v>
      </c>
      <c r="AJ35" s="50">
        <f t="shared" si="18"/>
        <v>0</v>
      </c>
      <c r="AK35" s="62"/>
      <c r="AL35" s="191">
        <f t="shared" si="19"/>
        <v>4</v>
      </c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62"/>
      <c r="BB35" s="49">
        <f t="shared" si="30"/>
        <v>0</v>
      </c>
      <c r="BC35" s="50">
        <f t="shared" si="31"/>
        <v>0</v>
      </c>
      <c r="BD35" s="51">
        <f t="shared" si="32"/>
        <v>0</v>
      </c>
    </row>
    <row r="36" spans="1:56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11</v>
      </c>
      <c r="X36" s="44">
        <f t="shared" si="33"/>
        <v>0</v>
      </c>
      <c r="Y36" s="45">
        <f t="shared" si="12"/>
        <v>0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62"/>
      <c r="AH36" s="191">
        <f t="shared" si="16"/>
        <v>12</v>
      </c>
      <c r="AI36" s="49">
        <f t="shared" si="17"/>
        <v>0</v>
      </c>
      <c r="AJ36" s="50">
        <f t="shared" si="18"/>
        <v>0</v>
      </c>
      <c r="AK36" s="62"/>
      <c r="AL36" s="191">
        <f t="shared" si="19"/>
        <v>4</v>
      </c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62"/>
      <c r="BB36" s="49">
        <f t="shared" si="30"/>
        <v>0</v>
      </c>
      <c r="BC36" s="50">
        <f t="shared" si="31"/>
        <v>0</v>
      </c>
      <c r="BD36" s="51">
        <f t="shared" si="32"/>
        <v>0</v>
      </c>
    </row>
    <row r="37" spans="1:56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11</v>
      </c>
      <c r="X37" s="44">
        <f t="shared" si="33"/>
        <v>0</v>
      </c>
      <c r="Y37" s="45">
        <f t="shared" si="12"/>
        <v>0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62"/>
      <c r="AH37" s="191">
        <f t="shared" si="16"/>
        <v>12</v>
      </c>
      <c r="AI37" s="49">
        <f t="shared" si="17"/>
        <v>0</v>
      </c>
      <c r="AJ37" s="50">
        <f t="shared" si="18"/>
        <v>0</v>
      </c>
      <c r="AK37" s="62"/>
      <c r="AL37" s="191">
        <f t="shared" si="19"/>
        <v>4</v>
      </c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62"/>
      <c r="BB37" s="49">
        <f t="shared" si="30"/>
        <v>0</v>
      </c>
      <c r="BC37" s="50">
        <f t="shared" si="31"/>
        <v>0</v>
      </c>
      <c r="BD37" s="51">
        <f t="shared" si="32"/>
        <v>0</v>
      </c>
    </row>
    <row r="38" spans="1:56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11</v>
      </c>
      <c r="X38" s="44">
        <f t="shared" si="33"/>
        <v>0</v>
      </c>
      <c r="Y38" s="45">
        <f t="shared" si="12"/>
        <v>0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62"/>
      <c r="AH38" s="191">
        <f t="shared" si="16"/>
        <v>12</v>
      </c>
      <c r="AI38" s="49">
        <f t="shared" si="17"/>
        <v>0</v>
      </c>
      <c r="AJ38" s="50">
        <f t="shared" si="18"/>
        <v>0</v>
      </c>
      <c r="AK38" s="62"/>
      <c r="AL38" s="191">
        <f t="shared" si="19"/>
        <v>4</v>
      </c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62"/>
      <c r="BB38" s="49">
        <f t="shared" si="30"/>
        <v>0</v>
      </c>
      <c r="BC38" s="50">
        <f t="shared" si="31"/>
        <v>0</v>
      </c>
      <c r="BD38" s="51">
        <f t="shared" si="32"/>
        <v>0</v>
      </c>
    </row>
    <row r="39" spans="1:56" hidden="1">
      <c r="A39" s="32"/>
      <c r="B39" s="61"/>
      <c r="C39" s="25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11</v>
      </c>
      <c r="X39" s="44">
        <f>IF(V39="","",W39*V39)</f>
        <v>0</v>
      </c>
      <c r="Y39" s="45">
        <f t="shared" si="12"/>
        <v>0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184"/>
      <c r="AH39" s="191">
        <f t="shared" si="16"/>
        <v>12</v>
      </c>
      <c r="AI39" s="49">
        <f t="shared" si="17"/>
        <v>0</v>
      </c>
      <c r="AJ39" s="50">
        <f t="shared" si="18"/>
        <v>0</v>
      </c>
      <c r="AK39" s="184"/>
      <c r="AL39" s="191">
        <f t="shared" si="19"/>
        <v>4</v>
      </c>
      <c r="AM39" s="49">
        <f t="shared" si="20"/>
        <v>0</v>
      </c>
      <c r="AN39" s="50">
        <f t="shared" si="21"/>
        <v>0</v>
      </c>
      <c r="AO39" s="184"/>
      <c r="AP39" s="49">
        <f t="shared" si="22"/>
        <v>0</v>
      </c>
      <c r="AQ39" s="50">
        <f t="shared" si="23"/>
        <v>0</v>
      </c>
      <c r="AR39" s="184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184"/>
      <c r="AY39" s="49">
        <f t="shared" si="28"/>
        <v>0</v>
      </c>
      <c r="AZ39" s="50">
        <f t="shared" si="29"/>
        <v>0</v>
      </c>
      <c r="BA39" s="184"/>
      <c r="BB39" s="49">
        <f t="shared" si="30"/>
        <v>0</v>
      </c>
      <c r="BC39" s="50">
        <f t="shared" si="31"/>
        <v>0</v>
      </c>
      <c r="BD39" s="51">
        <f t="shared" si="32"/>
        <v>0</v>
      </c>
    </row>
    <row r="40" spans="1:56" hidden="1">
      <c r="A40" s="32"/>
      <c r="B40" s="61"/>
      <c r="C40" s="25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190">
        <f t="shared" si="11"/>
        <v>11</v>
      </c>
      <c r="X40" s="44">
        <f t="shared" ref="X40:X75" si="59">IF(V40="","",W40*V40)</f>
        <v>0</v>
      </c>
      <c r="Y40" s="45">
        <f t="shared" si="12"/>
        <v>0</v>
      </c>
      <c r="Z40" s="46" t="s">
        <v>0</v>
      </c>
      <c r="AA40" s="39">
        <v>1</v>
      </c>
      <c r="AB40" s="47">
        <f t="shared" si="13"/>
        <v>0</v>
      </c>
      <c r="AC40" s="39">
        <v>1</v>
      </c>
      <c r="AD40" s="47">
        <f t="shared" si="14"/>
        <v>0</v>
      </c>
      <c r="AE40" s="39">
        <v>1</v>
      </c>
      <c r="AF40" s="47">
        <f t="shared" si="15"/>
        <v>0</v>
      </c>
      <c r="AG40" s="184"/>
      <c r="AH40" s="191">
        <f t="shared" si="16"/>
        <v>12</v>
      </c>
      <c r="AI40" s="49">
        <f t="shared" si="17"/>
        <v>0</v>
      </c>
      <c r="AJ40" s="50">
        <f t="shared" si="18"/>
        <v>0</v>
      </c>
      <c r="AK40" s="184"/>
      <c r="AL40" s="191">
        <f t="shared" si="19"/>
        <v>4</v>
      </c>
      <c r="AM40" s="49">
        <f t="shared" si="20"/>
        <v>0</v>
      </c>
      <c r="AN40" s="50">
        <f t="shared" si="21"/>
        <v>0</v>
      </c>
      <c r="AO40" s="184"/>
      <c r="AP40" s="49">
        <f t="shared" si="22"/>
        <v>0</v>
      </c>
      <c r="AQ40" s="50">
        <f t="shared" si="23"/>
        <v>0</v>
      </c>
      <c r="AR40" s="184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184"/>
      <c r="AY40" s="49">
        <f t="shared" si="28"/>
        <v>0</v>
      </c>
      <c r="AZ40" s="50">
        <f t="shared" si="29"/>
        <v>0</v>
      </c>
      <c r="BA40" s="184"/>
      <c r="BB40" s="49">
        <f t="shared" si="30"/>
        <v>0</v>
      </c>
      <c r="BC40" s="50">
        <f t="shared" si="31"/>
        <v>0</v>
      </c>
      <c r="BD40" s="51">
        <f t="shared" si="32"/>
        <v>0</v>
      </c>
    </row>
    <row r="41" spans="1:56" hidden="1">
      <c r="A41" s="32"/>
      <c r="B41" s="61"/>
      <c r="C41" s="25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190">
        <f t="shared" si="11"/>
        <v>11</v>
      </c>
      <c r="X41" s="44">
        <f t="shared" si="59"/>
        <v>0</v>
      </c>
      <c r="Y41" s="45">
        <f t="shared" si="12"/>
        <v>0</v>
      </c>
      <c r="Z41" s="46" t="s">
        <v>0</v>
      </c>
      <c r="AA41" s="39">
        <v>1</v>
      </c>
      <c r="AB41" s="47">
        <f t="shared" si="13"/>
        <v>0</v>
      </c>
      <c r="AC41" s="39">
        <v>1</v>
      </c>
      <c r="AD41" s="47">
        <f t="shared" si="14"/>
        <v>0</v>
      </c>
      <c r="AE41" s="39">
        <v>1</v>
      </c>
      <c r="AF41" s="47">
        <f t="shared" si="15"/>
        <v>0</v>
      </c>
      <c r="AG41" s="184"/>
      <c r="AH41" s="191">
        <f t="shared" si="16"/>
        <v>12</v>
      </c>
      <c r="AI41" s="49">
        <f t="shared" si="17"/>
        <v>0</v>
      </c>
      <c r="AJ41" s="50">
        <f t="shared" si="18"/>
        <v>0</v>
      </c>
      <c r="AK41" s="184"/>
      <c r="AL41" s="191">
        <f t="shared" si="19"/>
        <v>4</v>
      </c>
      <c r="AM41" s="49">
        <f t="shared" si="20"/>
        <v>0</v>
      </c>
      <c r="AN41" s="50">
        <f t="shared" si="21"/>
        <v>0</v>
      </c>
      <c r="AO41" s="184"/>
      <c r="AP41" s="49">
        <f t="shared" si="22"/>
        <v>0</v>
      </c>
      <c r="AQ41" s="50">
        <f t="shared" si="23"/>
        <v>0</v>
      </c>
      <c r="AR41" s="184"/>
      <c r="AS41" s="49">
        <f t="shared" si="24"/>
        <v>0</v>
      </c>
      <c r="AT41" s="50">
        <f t="shared" si="25"/>
        <v>0</v>
      </c>
      <c r="AU41" s="62"/>
      <c r="AV41" s="49">
        <f t="shared" si="26"/>
        <v>0</v>
      </c>
      <c r="AW41" s="50">
        <f t="shared" si="27"/>
        <v>0</v>
      </c>
      <c r="AX41" s="184"/>
      <c r="AY41" s="49">
        <f t="shared" si="28"/>
        <v>0</v>
      </c>
      <c r="AZ41" s="50">
        <f t="shared" si="29"/>
        <v>0</v>
      </c>
      <c r="BA41" s="184"/>
      <c r="BB41" s="49">
        <f t="shared" si="30"/>
        <v>0</v>
      </c>
      <c r="BC41" s="50">
        <f t="shared" si="31"/>
        <v>0</v>
      </c>
      <c r="BD41" s="51">
        <f t="shared" si="32"/>
        <v>0</v>
      </c>
    </row>
    <row r="42" spans="1:56" hidden="1">
      <c r="A42" s="32"/>
      <c r="B42" s="61"/>
      <c r="C42" s="25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190">
        <f t="shared" si="11"/>
        <v>11</v>
      </c>
      <c r="X42" s="44">
        <f t="shared" si="59"/>
        <v>0</v>
      </c>
      <c r="Y42" s="45">
        <f t="shared" si="12"/>
        <v>0</v>
      </c>
      <c r="Z42" s="46" t="s">
        <v>0</v>
      </c>
      <c r="AA42" s="39">
        <v>1</v>
      </c>
      <c r="AB42" s="47">
        <f t="shared" si="13"/>
        <v>0</v>
      </c>
      <c r="AC42" s="39">
        <v>1</v>
      </c>
      <c r="AD42" s="47">
        <f t="shared" si="14"/>
        <v>0</v>
      </c>
      <c r="AE42" s="39">
        <v>1</v>
      </c>
      <c r="AF42" s="47">
        <f t="shared" si="15"/>
        <v>0</v>
      </c>
      <c r="AG42" s="184"/>
      <c r="AH42" s="191">
        <f t="shared" si="16"/>
        <v>12</v>
      </c>
      <c r="AI42" s="49">
        <f t="shared" si="17"/>
        <v>0</v>
      </c>
      <c r="AJ42" s="50">
        <f t="shared" si="18"/>
        <v>0</v>
      </c>
      <c r="AK42" s="184"/>
      <c r="AL42" s="191">
        <f t="shared" si="19"/>
        <v>4</v>
      </c>
      <c r="AM42" s="49">
        <f t="shared" si="20"/>
        <v>0</v>
      </c>
      <c r="AN42" s="50">
        <f t="shared" si="21"/>
        <v>0</v>
      </c>
      <c r="AO42" s="184"/>
      <c r="AP42" s="49">
        <f t="shared" si="22"/>
        <v>0</v>
      </c>
      <c r="AQ42" s="50">
        <f t="shared" si="23"/>
        <v>0</v>
      </c>
      <c r="AR42" s="184"/>
      <c r="AS42" s="49">
        <f t="shared" si="24"/>
        <v>0</v>
      </c>
      <c r="AT42" s="50">
        <f t="shared" si="25"/>
        <v>0</v>
      </c>
      <c r="AU42" s="62"/>
      <c r="AV42" s="49">
        <f t="shared" si="26"/>
        <v>0</v>
      </c>
      <c r="AW42" s="50">
        <f t="shared" si="27"/>
        <v>0</v>
      </c>
      <c r="AX42" s="184"/>
      <c r="AY42" s="49">
        <f t="shared" si="28"/>
        <v>0</v>
      </c>
      <c r="AZ42" s="50">
        <f t="shared" si="29"/>
        <v>0</v>
      </c>
      <c r="BA42" s="184"/>
      <c r="BB42" s="49">
        <f t="shared" si="30"/>
        <v>0</v>
      </c>
      <c r="BC42" s="50">
        <f t="shared" si="31"/>
        <v>0</v>
      </c>
      <c r="BD42" s="51">
        <f t="shared" si="32"/>
        <v>0</v>
      </c>
    </row>
    <row r="43" spans="1:56" hidden="1">
      <c r="A43" s="32"/>
      <c r="B43" s="61"/>
      <c r="C43" s="25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190">
        <f t="shared" si="11"/>
        <v>11</v>
      </c>
      <c r="X43" s="44">
        <f t="shared" si="59"/>
        <v>0</v>
      </c>
      <c r="Y43" s="45">
        <f t="shared" si="12"/>
        <v>0</v>
      </c>
      <c r="Z43" s="46" t="s">
        <v>0</v>
      </c>
      <c r="AA43" s="39">
        <v>1</v>
      </c>
      <c r="AB43" s="47">
        <f t="shared" si="13"/>
        <v>0</v>
      </c>
      <c r="AC43" s="39">
        <v>1</v>
      </c>
      <c r="AD43" s="47">
        <f t="shared" si="14"/>
        <v>0</v>
      </c>
      <c r="AE43" s="39">
        <v>1</v>
      </c>
      <c r="AF43" s="47">
        <f t="shared" si="15"/>
        <v>0</v>
      </c>
      <c r="AG43" s="184"/>
      <c r="AH43" s="191">
        <f t="shared" si="16"/>
        <v>12</v>
      </c>
      <c r="AI43" s="49">
        <f t="shared" si="17"/>
        <v>0</v>
      </c>
      <c r="AJ43" s="50">
        <f t="shared" si="18"/>
        <v>0</v>
      </c>
      <c r="AK43" s="184"/>
      <c r="AL43" s="191">
        <f t="shared" si="19"/>
        <v>4</v>
      </c>
      <c r="AM43" s="49">
        <f t="shared" si="20"/>
        <v>0</v>
      </c>
      <c r="AN43" s="50">
        <f t="shared" si="21"/>
        <v>0</v>
      </c>
      <c r="AO43" s="184"/>
      <c r="AP43" s="49">
        <f t="shared" si="22"/>
        <v>0</v>
      </c>
      <c r="AQ43" s="50">
        <f t="shared" si="23"/>
        <v>0</v>
      </c>
      <c r="AR43" s="184"/>
      <c r="AS43" s="49">
        <f t="shared" si="24"/>
        <v>0</v>
      </c>
      <c r="AT43" s="50">
        <f t="shared" si="25"/>
        <v>0</v>
      </c>
      <c r="AU43" s="62"/>
      <c r="AV43" s="49">
        <f t="shared" si="26"/>
        <v>0</v>
      </c>
      <c r="AW43" s="50">
        <f t="shared" si="27"/>
        <v>0</v>
      </c>
      <c r="AX43" s="184"/>
      <c r="AY43" s="49">
        <f t="shared" si="28"/>
        <v>0</v>
      </c>
      <c r="AZ43" s="50">
        <f t="shared" si="29"/>
        <v>0</v>
      </c>
      <c r="BA43" s="184"/>
      <c r="BB43" s="49">
        <f t="shared" si="30"/>
        <v>0</v>
      </c>
      <c r="BC43" s="50">
        <f t="shared" si="31"/>
        <v>0</v>
      </c>
      <c r="BD43" s="51">
        <f t="shared" si="32"/>
        <v>0</v>
      </c>
    </row>
    <row r="44" spans="1:56" hidden="1">
      <c r="A44" s="32"/>
      <c r="B44" s="61"/>
      <c r="C44" s="25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190">
        <f t="shared" si="11"/>
        <v>11</v>
      </c>
      <c r="X44" s="44">
        <f t="shared" si="59"/>
        <v>0</v>
      </c>
      <c r="Y44" s="45">
        <f t="shared" si="12"/>
        <v>0</v>
      </c>
      <c r="Z44" s="46" t="s">
        <v>0</v>
      </c>
      <c r="AA44" s="39">
        <v>1</v>
      </c>
      <c r="AB44" s="47">
        <f t="shared" si="13"/>
        <v>0</v>
      </c>
      <c r="AC44" s="39">
        <v>1</v>
      </c>
      <c r="AD44" s="47">
        <f t="shared" si="14"/>
        <v>0</v>
      </c>
      <c r="AE44" s="39">
        <v>1</v>
      </c>
      <c r="AF44" s="47">
        <f t="shared" si="15"/>
        <v>0</v>
      </c>
      <c r="AG44" s="184"/>
      <c r="AH44" s="191">
        <f t="shared" si="16"/>
        <v>12</v>
      </c>
      <c r="AI44" s="49">
        <f t="shared" si="17"/>
        <v>0</v>
      </c>
      <c r="AJ44" s="50">
        <f t="shared" si="18"/>
        <v>0</v>
      </c>
      <c r="AK44" s="184"/>
      <c r="AL44" s="191">
        <f t="shared" si="19"/>
        <v>4</v>
      </c>
      <c r="AM44" s="49">
        <f t="shared" si="20"/>
        <v>0</v>
      </c>
      <c r="AN44" s="50">
        <f t="shared" si="21"/>
        <v>0</v>
      </c>
      <c r="AO44" s="184"/>
      <c r="AP44" s="49">
        <f t="shared" si="22"/>
        <v>0</v>
      </c>
      <c r="AQ44" s="50">
        <f t="shared" si="23"/>
        <v>0</v>
      </c>
      <c r="AR44" s="184"/>
      <c r="AS44" s="49">
        <f t="shared" si="24"/>
        <v>0</v>
      </c>
      <c r="AT44" s="50">
        <f t="shared" si="25"/>
        <v>0</v>
      </c>
      <c r="AU44" s="62"/>
      <c r="AV44" s="49">
        <f t="shared" si="26"/>
        <v>0</v>
      </c>
      <c r="AW44" s="50">
        <f t="shared" si="27"/>
        <v>0</v>
      </c>
      <c r="AX44" s="184"/>
      <c r="AY44" s="49">
        <f t="shared" si="28"/>
        <v>0</v>
      </c>
      <c r="AZ44" s="50">
        <f t="shared" si="29"/>
        <v>0</v>
      </c>
      <c r="BA44" s="184"/>
      <c r="BB44" s="49">
        <f t="shared" si="30"/>
        <v>0</v>
      </c>
      <c r="BC44" s="50">
        <f t="shared" si="31"/>
        <v>0</v>
      </c>
      <c r="BD44" s="51">
        <f t="shared" si="32"/>
        <v>0</v>
      </c>
    </row>
    <row r="45" spans="1:56" hidden="1">
      <c r="A45" s="32"/>
      <c r="B45" s="61"/>
      <c r="C45" s="25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si="1"/>
        <v>0</v>
      </c>
      <c r="L45" s="38">
        <f t="shared" si="2"/>
        <v>0</v>
      </c>
      <c r="M45" s="38">
        <f t="shared" si="3"/>
        <v>0</v>
      </c>
      <c r="N45" s="38">
        <f t="shared" si="4"/>
        <v>0</v>
      </c>
      <c r="O45" s="38">
        <f t="shared" si="5"/>
        <v>0</v>
      </c>
      <c r="P45" s="38">
        <f t="shared" si="6"/>
        <v>0</v>
      </c>
      <c r="Q45" s="39">
        <v>1</v>
      </c>
      <c r="R45" s="40">
        <f t="shared" si="7"/>
        <v>0</v>
      </c>
      <c r="S45" s="39">
        <v>1</v>
      </c>
      <c r="T45" s="41">
        <f t="shared" si="8"/>
        <v>0</v>
      </c>
      <c r="U45" s="42">
        <f t="shared" si="9"/>
        <v>0</v>
      </c>
      <c r="V45" s="43">
        <f t="shared" si="10"/>
        <v>0</v>
      </c>
      <c r="W45" s="190">
        <f t="shared" si="11"/>
        <v>11</v>
      </c>
      <c r="X45" s="44">
        <f t="shared" si="59"/>
        <v>0</v>
      </c>
      <c r="Y45" s="45">
        <f t="shared" si="12"/>
        <v>0</v>
      </c>
      <c r="Z45" s="46" t="s">
        <v>0</v>
      </c>
      <c r="AA45" s="39">
        <v>1</v>
      </c>
      <c r="AB45" s="47">
        <f t="shared" si="13"/>
        <v>0</v>
      </c>
      <c r="AC45" s="39">
        <v>1</v>
      </c>
      <c r="AD45" s="47">
        <f t="shared" si="14"/>
        <v>0</v>
      </c>
      <c r="AE45" s="39">
        <v>1</v>
      </c>
      <c r="AF45" s="47">
        <f t="shared" si="15"/>
        <v>0</v>
      </c>
      <c r="AG45" s="184"/>
      <c r="AH45" s="191">
        <f t="shared" si="16"/>
        <v>12</v>
      </c>
      <c r="AI45" s="49">
        <f t="shared" si="17"/>
        <v>0</v>
      </c>
      <c r="AJ45" s="50">
        <f t="shared" si="18"/>
        <v>0</v>
      </c>
      <c r="AK45" s="184"/>
      <c r="AL45" s="191">
        <f t="shared" si="19"/>
        <v>4</v>
      </c>
      <c r="AM45" s="49">
        <f t="shared" si="20"/>
        <v>0</v>
      </c>
      <c r="AN45" s="50">
        <f t="shared" si="21"/>
        <v>0</v>
      </c>
      <c r="AO45" s="184"/>
      <c r="AP45" s="49">
        <f t="shared" si="22"/>
        <v>0</v>
      </c>
      <c r="AQ45" s="50">
        <f t="shared" si="23"/>
        <v>0</v>
      </c>
      <c r="AR45" s="184"/>
      <c r="AS45" s="49">
        <f t="shared" si="24"/>
        <v>0</v>
      </c>
      <c r="AT45" s="50">
        <f t="shared" si="25"/>
        <v>0</v>
      </c>
      <c r="AU45" s="62"/>
      <c r="AV45" s="49">
        <f t="shared" si="26"/>
        <v>0</v>
      </c>
      <c r="AW45" s="50">
        <f t="shared" si="27"/>
        <v>0</v>
      </c>
      <c r="AX45" s="184"/>
      <c r="AY45" s="49">
        <f t="shared" si="28"/>
        <v>0</v>
      </c>
      <c r="AZ45" s="50">
        <f t="shared" si="29"/>
        <v>0</v>
      </c>
      <c r="BA45" s="184"/>
      <c r="BB45" s="49">
        <f t="shared" si="30"/>
        <v>0</v>
      </c>
      <c r="BC45" s="50">
        <f t="shared" si="31"/>
        <v>0</v>
      </c>
      <c r="BD45" s="51">
        <f t="shared" si="32"/>
        <v>0</v>
      </c>
    </row>
    <row r="46" spans="1:56" hidden="1">
      <c r="A46" s="32"/>
      <c r="B46" s="61"/>
      <c r="C46" s="25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1"/>
        <v>0</v>
      </c>
      <c r="L46" s="38">
        <f t="shared" si="2"/>
        <v>0</v>
      </c>
      <c r="M46" s="38">
        <f t="shared" si="3"/>
        <v>0</v>
      </c>
      <c r="N46" s="38">
        <f t="shared" si="4"/>
        <v>0</v>
      </c>
      <c r="O46" s="38">
        <f t="shared" si="5"/>
        <v>0</v>
      </c>
      <c r="P46" s="38">
        <f t="shared" si="6"/>
        <v>0</v>
      </c>
      <c r="Q46" s="39">
        <v>1</v>
      </c>
      <c r="R46" s="40">
        <f t="shared" si="7"/>
        <v>0</v>
      </c>
      <c r="S46" s="39">
        <v>1</v>
      </c>
      <c r="T46" s="41">
        <f t="shared" si="8"/>
        <v>0</v>
      </c>
      <c r="U46" s="42">
        <f t="shared" si="9"/>
        <v>0</v>
      </c>
      <c r="V46" s="43">
        <f t="shared" si="10"/>
        <v>0</v>
      </c>
      <c r="W46" s="190">
        <f t="shared" si="11"/>
        <v>11</v>
      </c>
      <c r="X46" s="44">
        <f t="shared" si="59"/>
        <v>0</v>
      </c>
      <c r="Y46" s="45">
        <f t="shared" si="12"/>
        <v>0</v>
      </c>
      <c r="Z46" s="46" t="s">
        <v>0</v>
      </c>
      <c r="AA46" s="39">
        <v>1</v>
      </c>
      <c r="AB46" s="47">
        <f t="shared" si="13"/>
        <v>0</v>
      </c>
      <c r="AC46" s="39">
        <v>1</v>
      </c>
      <c r="AD46" s="47">
        <f t="shared" si="14"/>
        <v>0</v>
      </c>
      <c r="AE46" s="39">
        <v>1</v>
      </c>
      <c r="AF46" s="47">
        <f t="shared" si="15"/>
        <v>0</v>
      </c>
      <c r="AG46" s="184"/>
      <c r="AH46" s="191">
        <f t="shared" si="16"/>
        <v>12</v>
      </c>
      <c r="AI46" s="49">
        <f t="shared" si="17"/>
        <v>0</v>
      </c>
      <c r="AJ46" s="50">
        <f t="shared" si="18"/>
        <v>0</v>
      </c>
      <c r="AK46" s="184"/>
      <c r="AL46" s="191">
        <f t="shared" si="19"/>
        <v>4</v>
      </c>
      <c r="AM46" s="49">
        <f t="shared" si="20"/>
        <v>0</v>
      </c>
      <c r="AN46" s="50">
        <f t="shared" si="21"/>
        <v>0</v>
      </c>
      <c r="AO46" s="184"/>
      <c r="AP46" s="49">
        <f t="shared" si="22"/>
        <v>0</v>
      </c>
      <c r="AQ46" s="50">
        <f t="shared" si="23"/>
        <v>0</v>
      </c>
      <c r="AR46" s="184"/>
      <c r="AS46" s="49">
        <f t="shared" si="24"/>
        <v>0</v>
      </c>
      <c r="AT46" s="50">
        <f t="shared" si="25"/>
        <v>0</v>
      </c>
      <c r="AU46" s="62"/>
      <c r="AV46" s="49">
        <f t="shared" si="26"/>
        <v>0</v>
      </c>
      <c r="AW46" s="50">
        <f t="shared" si="27"/>
        <v>0</v>
      </c>
      <c r="AX46" s="184"/>
      <c r="AY46" s="49">
        <f t="shared" si="28"/>
        <v>0</v>
      </c>
      <c r="AZ46" s="50">
        <f t="shared" si="29"/>
        <v>0</v>
      </c>
      <c r="BA46" s="184"/>
      <c r="BB46" s="49">
        <f t="shared" si="30"/>
        <v>0</v>
      </c>
      <c r="BC46" s="50">
        <f t="shared" si="31"/>
        <v>0</v>
      </c>
      <c r="BD46" s="51">
        <f t="shared" si="32"/>
        <v>0</v>
      </c>
    </row>
    <row r="47" spans="1:56" hidden="1">
      <c r="A47" s="32"/>
      <c r="B47" s="61"/>
      <c r="C47" s="25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1"/>
        <v>0</v>
      </c>
      <c r="L47" s="38">
        <f t="shared" si="2"/>
        <v>0</v>
      </c>
      <c r="M47" s="38">
        <f t="shared" si="3"/>
        <v>0</v>
      </c>
      <c r="N47" s="38">
        <f t="shared" si="4"/>
        <v>0</v>
      </c>
      <c r="O47" s="38">
        <f t="shared" si="5"/>
        <v>0</v>
      </c>
      <c r="P47" s="38">
        <f t="shared" si="6"/>
        <v>0</v>
      </c>
      <c r="Q47" s="39">
        <v>1</v>
      </c>
      <c r="R47" s="40">
        <f t="shared" si="7"/>
        <v>0</v>
      </c>
      <c r="S47" s="39">
        <v>1</v>
      </c>
      <c r="T47" s="41">
        <f t="shared" si="8"/>
        <v>0</v>
      </c>
      <c r="U47" s="42">
        <f t="shared" si="9"/>
        <v>0</v>
      </c>
      <c r="V47" s="43">
        <f t="shared" si="10"/>
        <v>0</v>
      </c>
      <c r="W47" s="190">
        <f t="shared" si="11"/>
        <v>11</v>
      </c>
      <c r="X47" s="44">
        <f t="shared" si="59"/>
        <v>0</v>
      </c>
      <c r="Y47" s="45">
        <f t="shared" si="12"/>
        <v>0</v>
      </c>
      <c r="Z47" s="46" t="s">
        <v>0</v>
      </c>
      <c r="AA47" s="39">
        <v>1</v>
      </c>
      <c r="AB47" s="47">
        <f t="shared" si="13"/>
        <v>0</v>
      </c>
      <c r="AC47" s="39">
        <v>1</v>
      </c>
      <c r="AD47" s="47">
        <f t="shared" si="14"/>
        <v>0</v>
      </c>
      <c r="AE47" s="39">
        <v>1</v>
      </c>
      <c r="AF47" s="47">
        <f t="shared" si="15"/>
        <v>0</v>
      </c>
      <c r="AG47" s="184"/>
      <c r="AH47" s="191">
        <f t="shared" si="16"/>
        <v>12</v>
      </c>
      <c r="AI47" s="49">
        <f t="shared" si="17"/>
        <v>0</v>
      </c>
      <c r="AJ47" s="50">
        <f t="shared" si="18"/>
        <v>0</v>
      </c>
      <c r="AK47" s="184"/>
      <c r="AL47" s="191">
        <f t="shared" si="19"/>
        <v>4</v>
      </c>
      <c r="AM47" s="49">
        <f t="shared" si="20"/>
        <v>0</v>
      </c>
      <c r="AN47" s="50">
        <f t="shared" si="21"/>
        <v>0</v>
      </c>
      <c r="AO47" s="184"/>
      <c r="AP47" s="49">
        <f t="shared" si="22"/>
        <v>0</v>
      </c>
      <c r="AQ47" s="50">
        <f t="shared" si="23"/>
        <v>0</v>
      </c>
      <c r="AR47" s="184"/>
      <c r="AS47" s="49">
        <f t="shared" si="24"/>
        <v>0</v>
      </c>
      <c r="AT47" s="50">
        <f t="shared" si="25"/>
        <v>0</v>
      </c>
      <c r="AU47" s="62"/>
      <c r="AV47" s="49">
        <f t="shared" si="26"/>
        <v>0</v>
      </c>
      <c r="AW47" s="50">
        <f t="shared" si="27"/>
        <v>0</v>
      </c>
      <c r="AX47" s="184"/>
      <c r="AY47" s="49">
        <f t="shared" si="28"/>
        <v>0</v>
      </c>
      <c r="AZ47" s="50">
        <f t="shared" si="29"/>
        <v>0</v>
      </c>
      <c r="BA47" s="184"/>
      <c r="BB47" s="49">
        <f t="shared" si="30"/>
        <v>0</v>
      </c>
      <c r="BC47" s="50">
        <f t="shared" si="31"/>
        <v>0</v>
      </c>
      <c r="BD47" s="51">
        <f t="shared" si="32"/>
        <v>0</v>
      </c>
    </row>
    <row r="48" spans="1:56" hidden="1">
      <c r="A48" s="32"/>
      <c r="B48" s="61"/>
      <c r="C48" s="25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1"/>
        <v>0</v>
      </c>
      <c r="L48" s="38">
        <f t="shared" si="2"/>
        <v>0</v>
      </c>
      <c r="M48" s="38">
        <f t="shared" si="3"/>
        <v>0</v>
      </c>
      <c r="N48" s="38">
        <f t="shared" si="4"/>
        <v>0</v>
      </c>
      <c r="O48" s="38">
        <f t="shared" si="5"/>
        <v>0</v>
      </c>
      <c r="P48" s="38">
        <f t="shared" si="6"/>
        <v>0</v>
      </c>
      <c r="Q48" s="39">
        <v>1</v>
      </c>
      <c r="R48" s="40">
        <f t="shared" si="7"/>
        <v>0</v>
      </c>
      <c r="S48" s="39">
        <v>1</v>
      </c>
      <c r="T48" s="41">
        <f t="shared" si="8"/>
        <v>0</v>
      </c>
      <c r="U48" s="42">
        <f t="shared" si="9"/>
        <v>0</v>
      </c>
      <c r="V48" s="43">
        <f t="shared" si="10"/>
        <v>0</v>
      </c>
      <c r="W48" s="190">
        <f t="shared" si="11"/>
        <v>11</v>
      </c>
      <c r="X48" s="44">
        <f t="shared" si="59"/>
        <v>0</v>
      </c>
      <c r="Y48" s="45">
        <f t="shared" si="12"/>
        <v>0</v>
      </c>
      <c r="Z48" s="46" t="s">
        <v>0</v>
      </c>
      <c r="AA48" s="39">
        <v>1</v>
      </c>
      <c r="AB48" s="47">
        <f t="shared" si="13"/>
        <v>0</v>
      </c>
      <c r="AC48" s="39">
        <v>1</v>
      </c>
      <c r="AD48" s="47">
        <f t="shared" si="14"/>
        <v>0</v>
      </c>
      <c r="AE48" s="39">
        <v>1</v>
      </c>
      <c r="AF48" s="47">
        <f t="shared" si="15"/>
        <v>0</v>
      </c>
      <c r="AG48" s="184"/>
      <c r="AH48" s="191">
        <f t="shared" si="16"/>
        <v>12</v>
      </c>
      <c r="AI48" s="49">
        <f t="shared" si="17"/>
        <v>0</v>
      </c>
      <c r="AJ48" s="50">
        <f t="shared" si="18"/>
        <v>0</v>
      </c>
      <c r="AK48" s="184"/>
      <c r="AL48" s="191">
        <f t="shared" si="19"/>
        <v>4</v>
      </c>
      <c r="AM48" s="49">
        <f t="shared" si="20"/>
        <v>0</v>
      </c>
      <c r="AN48" s="50">
        <f t="shared" si="21"/>
        <v>0</v>
      </c>
      <c r="AO48" s="184"/>
      <c r="AP48" s="49">
        <f t="shared" si="22"/>
        <v>0</v>
      </c>
      <c r="AQ48" s="50">
        <f t="shared" si="23"/>
        <v>0</v>
      </c>
      <c r="AR48" s="184"/>
      <c r="AS48" s="49">
        <f t="shared" si="24"/>
        <v>0</v>
      </c>
      <c r="AT48" s="50">
        <f t="shared" si="25"/>
        <v>0</v>
      </c>
      <c r="AU48" s="62"/>
      <c r="AV48" s="49">
        <f t="shared" si="26"/>
        <v>0</v>
      </c>
      <c r="AW48" s="50">
        <f t="shared" si="27"/>
        <v>0</v>
      </c>
      <c r="AX48" s="184"/>
      <c r="AY48" s="49">
        <f t="shared" si="28"/>
        <v>0</v>
      </c>
      <c r="AZ48" s="50">
        <f t="shared" si="29"/>
        <v>0</v>
      </c>
      <c r="BA48" s="184"/>
      <c r="BB48" s="49">
        <f t="shared" si="30"/>
        <v>0</v>
      </c>
      <c r="BC48" s="50">
        <f t="shared" si="31"/>
        <v>0</v>
      </c>
      <c r="BD48" s="51">
        <f t="shared" si="32"/>
        <v>0</v>
      </c>
    </row>
    <row r="49" spans="1:56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1"/>
        <v>0</v>
      </c>
      <c r="L49" s="38">
        <f t="shared" si="2"/>
        <v>0</v>
      </c>
      <c r="M49" s="38">
        <f t="shared" si="3"/>
        <v>0</v>
      </c>
      <c r="N49" s="38">
        <f t="shared" si="4"/>
        <v>0</v>
      </c>
      <c r="O49" s="38">
        <f t="shared" si="5"/>
        <v>0</v>
      </c>
      <c r="P49" s="38">
        <f t="shared" si="6"/>
        <v>0</v>
      </c>
      <c r="Q49" s="39">
        <v>1</v>
      </c>
      <c r="R49" s="40">
        <f t="shared" si="7"/>
        <v>0</v>
      </c>
      <c r="S49" s="39">
        <v>1</v>
      </c>
      <c r="T49" s="41">
        <f t="shared" si="8"/>
        <v>0</v>
      </c>
      <c r="U49" s="42">
        <f t="shared" si="9"/>
        <v>0</v>
      </c>
      <c r="V49" s="43">
        <f t="shared" si="10"/>
        <v>0</v>
      </c>
      <c r="W49" s="190">
        <f t="shared" si="11"/>
        <v>11</v>
      </c>
      <c r="X49" s="44">
        <f t="shared" si="59"/>
        <v>0</v>
      </c>
      <c r="Y49" s="45">
        <f t="shared" si="12"/>
        <v>0</v>
      </c>
      <c r="Z49" s="46" t="s">
        <v>0</v>
      </c>
      <c r="AA49" s="39">
        <v>1</v>
      </c>
      <c r="AB49" s="47">
        <f t="shared" si="13"/>
        <v>0</v>
      </c>
      <c r="AC49" s="39">
        <v>1</v>
      </c>
      <c r="AD49" s="47">
        <f t="shared" si="14"/>
        <v>0</v>
      </c>
      <c r="AE49" s="39">
        <v>1</v>
      </c>
      <c r="AF49" s="47">
        <f t="shared" si="15"/>
        <v>0</v>
      </c>
      <c r="AG49" s="62"/>
      <c r="AH49" s="191">
        <f t="shared" si="16"/>
        <v>12</v>
      </c>
      <c r="AI49" s="49">
        <f t="shared" si="17"/>
        <v>0</v>
      </c>
      <c r="AJ49" s="50">
        <f t="shared" si="18"/>
        <v>0</v>
      </c>
      <c r="AK49" s="62"/>
      <c r="AL49" s="191">
        <f t="shared" si="19"/>
        <v>4</v>
      </c>
      <c r="AM49" s="49">
        <f t="shared" si="20"/>
        <v>0</v>
      </c>
      <c r="AN49" s="50">
        <f t="shared" si="21"/>
        <v>0</v>
      </c>
      <c r="AO49" s="62"/>
      <c r="AP49" s="49">
        <f t="shared" si="22"/>
        <v>0</v>
      </c>
      <c r="AQ49" s="50">
        <f t="shared" si="23"/>
        <v>0</v>
      </c>
      <c r="AR49" s="62"/>
      <c r="AS49" s="49">
        <f t="shared" si="24"/>
        <v>0</v>
      </c>
      <c r="AT49" s="50">
        <f t="shared" si="25"/>
        <v>0</v>
      </c>
      <c r="AU49" s="62"/>
      <c r="AV49" s="49">
        <f t="shared" si="26"/>
        <v>0</v>
      </c>
      <c r="AW49" s="50">
        <f t="shared" si="27"/>
        <v>0</v>
      </c>
      <c r="AX49" s="62"/>
      <c r="AY49" s="49">
        <f t="shared" si="28"/>
        <v>0</v>
      </c>
      <c r="AZ49" s="50">
        <f t="shared" si="29"/>
        <v>0</v>
      </c>
      <c r="BA49" s="62"/>
      <c r="BB49" s="49">
        <f t="shared" si="30"/>
        <v>0</v>
      </c>
      <c r="BC49" s="50">
        <f t="shared" si="31"/>
        <v>0</v>
      </c>
      <c r="BD49" s="51">
        <f t="shared" si="32"/>
        <v>0</v>
      </c>
    </row>
    <row r="50" spans="1:56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1"/>
        <v>0</v>
      </c>
      <c r="L50" s="38">
        <f t="shared" si="2"/>
        <v>0</v>
      </c>
      <c r="M50" s="38">
        <f t="shared" si="3"/>
        <v>0</v>
      </c>
      <c r="N50" s="38">
        <f t="shared" si="4"/>
        <v>0</v>
      </c>
      <c r="O50" s="38">
        <f t="shared" si="5"/>
        <v>0</v>
      </c>
      <c r="P50" s="38">
        <f t="shared" si="6"/>
        <v>0</v>
      </c>
      <c r="Q50" s="39">
        <v>1</v>
      </c>
      <c r="R50" s="40">
        <f t="shared" si="7"/>
        <v>0</v>
      </c>
      <c r="S50" s="39">
        <v>1</v>
      </c>
      <c r="T50" s="41">
        <f t="shared" si="8"/>
        <v>0</v>
      </c>
      <c r="U50" s="42">
        <f t="shared" si="9"/>
        <v>0</v>
      </c>
      <c r="V50" s="43">
        <f t="shared" si="10"/>
        <v>0</v>
      </c>
      <c r="W50" s="190">
        <f t="shared" si="11"/>
        <v>11</v>
      </c>
      <c r="X50" s="44">
        <f t="shared" si="59"/>
        <v>0</v>
      </c>
      <c r="Y50" s="45">
        <f t="shared" si="12"/>
        <v>0</v>
      </c>
      <c r="Z50" s="46" t="s">
        <v>0</v>
      </c>
      <c r="AA50" s="39">
        <v>1</v>
      </c>
      <c r="AB50" s="47">
        <f t="shared" si="13"/>
        <v>0</v>
      </c>
      <c r="AC50" s="39">
        <v>1</v>
      </c>
      <c r="AD50" s="47">
        <f t="shared" si="14"/>
        <v>0</v>
      </c>
      <c r="AE50" s="39">
        <v>1</v>
      </c>
      <c r="AF50" s="47">
        <f t="shared" si="15"/>
        <v>0</v>
      </c>
      <c r="AG50" s="62"/>
      <c r="AH50" s="191">
        <f t="shared" si="16"/>
        <v>12</v>
      </c>
      <c r="AI50" s="49">
        <f t="shared" si="17"/>
        <v>0</v>
      </c>
      <c r="AJ50" s="50">
        <f t="shared" si="18"/>
        <v>0</v>
      </c>
      <c r="AK50" s="62"/>
      <c r="AL50" s="191">
        <f t="shared" si="19"/>
        <v>4</v>
      </c>
      <c r="AM50" s="49">
        <f t="shared" si="20"/>
        <v>0</v>
      </c>
      <c r="AN50" s="50">
        <f t="shared" si="21"/>
        <v>0</v>
      </c>
      <c r="AO50" s="62"/>
      <c r="AP50" s="49">
        <f t="shared" si="22"/>
        <v>0</v>
      </c>
      <c r="AQ50" s="50">
        <f t="shared" si="23"/>
        <v>0</v>
      </c>
      <c r="AR50" s="62"/>
      <c r="AS50" s="49">
        <f t="shared" si="24"/>
        <v>0</v>
      </c>
      <c r="AT50" s="50">
        <f t="shared" si="25"/>
        <v>0</v>
      </c>
      <c r="AU50" s="62"/>
      <c r="AV50" s="49">
        <f t="shared" si="26"/>
        <v>0</v>
      </c>
      <c r="AW50" s="50">
        <f t="shared" si="27"/>
        <v>0</v>
      </c>
      <c r="AX50" s="62"/>
      <c r="AY50" s="49">
        <f t="shared" si="28"/>
        <v>0</v>
      </c>
      <c r="AZ50" s="50">
        <f t="shared" si="29"/>
        <v>0</v>
      </c>
      <c r="BA50" s="62"/>
      <c r="BB50" s="49">
        <f t="shared" si="30"/>
        <v>0</v>
      </c>
      <c r="BC50" s="50">
        <f t="shared" si="31"/>
        <v>0</v>
      </c>
      <c r="BD50" s="51">
        <f t="shared" si="32"/>
        <v>0</v>
      </c>
    </row>
    <row r="51" spans="1:56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1"/>
        <v>0</v>
      </c>
      <c r="L51" s="38">
        <f t="shared" si="2"/>
        <v>0</v>
      </c>
      <c r="M51" s="38">
        <f t="shared" si="3"/>
        <v>0</v>
      </c>
      <c r="N51" s="38">
        <f t="shared" si="4"/>
        <v>0</v>
      </c>
      <c r="O51" s="38">
        <f t="shared" si="5"/>
        <v>0</v>
      </c>
      <c r="P51" s="38">
        <f t="shared" si="6"/>
        <v>0</v>
      </c>
      <c r="Q51" s="39">
        <v>1</v>
      </c>
      <c r="R51" s="40">
        <f t="shared" si="7"/>
        <v>0</v>
      </c>
      <c r="S51" s="39">
        <v>1</v>
      </c>
      <c r="T51" s="41">
        <f t="shared" si="8"/>
        <v>0</v>
      </c>
      <c r="U51" s="42">
        <f t="shared" si="9"/>
        <v>0</v>
      </c>
      <c r="V51" s="43">
        <f t="shared" si="10"/>
        <v>0</v>
      </c>
      <c r="W51" s="190">
        <f t="shared" si="11"/>
        <v>11</v>
      </c>
      <c r="X51" s="44">
        <f t="shared" si="59"/>
        <v>0</v>
      </c>
      <c r="Y51" s="45">
        <f t="shared" si="12"/>
        <v>0</v>
      </c>
      <c r="Z51" s="46" t="s">
        <v>0</v>
      </c>
      <c r="AA51" s="39">
        <v>1</v>
      </c>
      <c r="AB51" s="47">
        <f t="shared" si="13"/>
        <v>0</v>
      </c>
      <c r="AC51" s="39">
        <v>1</v>
      </c>
      <c r="AD51" s="47">
        <f t="shared" si="14"/>
        <v>0</v>
      </c>
      <c r="AE51" s="39">
        <v>1</v>
      </c>
      <c r="AF51" s="47">
        <f t="shared" si="15"/>
        <v>0</v>
      </c>
      <c r="AG51" s="62"/>
      <c r="AH51" s="191">
        <f t="shared" si="16"/>
        <v>12</v>
      </c>
      <c r="AI51" s="49">
        <f t="shared" si="17"/>
        <v>0</v>
      </c>
      <c r="AJ51" s="50">
        <f t="shared" si="18"/>
        <v>0</v>
      </c>
      <c r="AK51" s="62"/>
      <c r="AL51" s="191">
        <f t="shared" si="19"/>
        <v>4</v>
      </c>
      <c r="AM51" s="49">
        <f t="shared" si="20"/>
        <v>0</v>
      </c>
      <c r="AN51" s="50">
        <f t="shared" si="21"/>
        <v>0</v>
      </c>
      <c r="AO51" s="62"/>
      <c r="AP51" s="49">
        <f t="shared" si="22"/>
        <v>0</v>
      </c>
      <c r="AQ51" s="50">
        <f t="shared" si="23"/>
        <v>0</v>
      </c>
      <c r="AR51" s="62"/>
      <c r="AS51" s="49">
        <f t="shared" si="24"/>
        <v>0</v>
      </c>
      <c r="AT51" s="50">
        <f t="shared" si="25"/>
        <v>0</v>
      </c>
      <c r="AU51" s="62"/>
      <c r="AV51" s="49">
        <f t="shared" si="26"/>
        <v>0</v>
      </c>
      <c r="AW51" s="50">
        <f t="shared" si="27"/>
        <v>0</v>
      </c>
      <c r="AX51" s="62"/>
      <c r="AY51" s="49">
        <f t="shared" si="28"/>
        <v>0</v>
      </c>
      <c r="AZ51" s="50">
        <f t="shared" si="29"/>
        <v>0</v>
      </c>
      <c r="BA51" s="62"/>
      <c r="BB51" s="49">
        <f t="shared" si="30"/>
        <v>0</v>
      </c>
      <c r="BC51" s="50">
        <f t="shared" si="31"/>
        <v>0</v>
      </c>
      <c r="BD51" s="51">
        <f t="shared" si="32"/>
        <v>0</v>
      </c>
    </row>
    <row r="52" spans="1:56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1"/>
        <v>0</v>
      </c>
      <c r="L52" s="38">
        <f t="shared" si="2"/>
        <v>0</v>
      </c>
      <c r="M52" s="38">
        <f t="shared" si="3"/>
        <v>0</v>
      </c>
      <c r="N52" s="38">
        <f t="shared" si="4"/>
        <v>0</v>
      </c>
      <c r="O52" s="38">
        <f t="shared" si="5"/>
        <v>0</v>
      </c>
      <c r="P52" s="38">
        <f t="shared" si="6"/>
        <v>0</v>
      </c>
      <c r="Q52" s="39">
        <v>1</v>
      </c>
      <c r="R52" s="40">
        <f t="shared" si="7"/>
        <v>0</v>
      </c>
      <c r="S52" s="39">
        <v>1</v>
      </c>
      <c r="T52" s="41">
        <f t="shared" si="8"/>
        <v>0</v>
      </c>
      <c r="U52" s="42">
        <f t="shared" si="9"/>
        <v>0</v>
      </c>
      <c r="V52" s="43">
        <f t="shared" si="10"/>
        <v>0</v>
      </c>
      <c r="W52" s="190">
        <f t="shared" si="11"/>
        <v>11</v>
      </c>
      <c r="X52" s="44">
        <f t="shared" si="59"/>
        <v>0</v>
      </c>
      <c r="Y52" s="45">
        <f t="shared" si="12"/>
        <v>0</v>
      </c>
      <c r="Z52" s="46" t="s">
        <v>0</v>
      </c>
      <c r="AA52" s="39">
        <v>1</v>
      </c>
      <c r="AB52" s="47">
        <f t="shared" si="13"/>
        <v>0</v>
      </c>
      <c r="AC52" s="39">
        <v>1</v>
      </c>
      <c r="AD52" s="47">
        <f t="shared" si="14"/>
        <v>0</v>
      </c>
      <c r="AE52" s="39">
        <v>1</v>
      </c>
      <c r="AF52" s="47">
        <f t="shared" si="15"/>
        <v>0</v>
      </c>
      <c r="AG52" s="62"/>
      <c r="AH52" s="191">
        <f t="shared" si="16"/>
        <v>12</v>
      </c>
      <c r="AI52" s="49">
        <f t="shared" si="17"/>
        <v>0</v>
      </c>
      <c r="AJ52" s="50">
        <f t="shared" si="18"/>
        <v>0</v>
      </c>
      <c r="AK52" s="62"/>
      <c r="AL52" s="191">
        <f t="shared" si="19"/>
        <v>4</v>
      </c>
      <c r="AM52" s="49">
        <f t="shared" si="20"/>
        <v>0</v>
      </c>
      <c r="AN52" s="50">
        <f t="shared" si="21"/>
        <v>0</v>
      </c>
      <c r="AO52" s="62"/>
      <c r="AP52" s="49">
        <f t="shared" si="22"/>
        <v>0</v>
      </c>
      <c r="AQ52" s="50">
        <f t="shared" si="23"/>
        <v>0</v>
      </c>
      <c r="AR52" s="62"/>
      <c r="AS52" s="49">
        <f t="shared" si="24"/>
        <v>0</v>
      </c>
      <c r="AT52" s="50">
        <f t="shared" si="25"/>
        <v>0</v>
      </c>
      <c r="AU52" s="62"/>
      <c r="AV52" s="49">
        <f t="shared" si="26"/>
        <v>0</v>
      </c>
      <c r="AW52" s="50">
        <f t="shared" si="27"/>
        <v>0</v>
      </c>
      <c r="AX52" s="62"/>
      <c r="AY52" s="49">
        <f t="shared" si="28"/>
        <v>0</v>
      </c>
      <c r="AZ52" s="50">
        <f t="shared" si="29"/>
        <v>0</v>
      </c>
      <c r="BA52" s="62"/>
      <c r="BB52" s="49">
        <f t="shared" si="30"/>
        <v>0</v>
      </c>
      <c r="BC52" s="50">
        <f t="shared" si="31"/>
        <v>0</v>
      </c>
      <c r="BD52" s="51">
        <f t="shared" si="32"/>
        <v>0</v>
      </c>
    </row>
    <row r="53" spans="1:56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1"/>
        <v>0</v>
      </c>
      <c r="L53" s="38">
        <f t="shared" si="2"/>
        <v>0</v>
      </c>
      <c r="M53" s="38">
        <f t="shared" si="3"/>
        <v>0</v>
      </c>
      <c r="N53" s="38">
        <f t="shared" si="4"/>
        <v>0</v>
      </c>
      <c r="O53" s="38">
        <f t="shared" si="5"/>
        <v>0</v>
      </c>
      <c r="P53" s="38">
        <f t="shared" si="6"/>
        <v>0</v>
      </c>
      <c r="Q53" s="39">
        <v>1</v>
      </c>
      <c r="R53" s="40">
        <f t="shared" si="7"/>
        <v>0</v>
      </c>
      <c r="S53" s="39">
        <v>1</v>
      </c>
      <c r="T53" s="41">
        <f t="shared" si="8"/>
        <v>0</v>
      </c>
      <c r="U53" s="42">
        <f t="shared" si="9"/>
        <v>0</v>
      </c>
      <c r="V53" s="43">
        <f t="shared" si="10"/>
        <v>0</v>
      </c>
      <c r="W53" s="190">
        <f t="shared" si="11"/>
        <v>11</v>
      </c>
      <c r="X53" s="44">
        <f t="shared" si="59"/>
        <v>0</v>
      </c>
      <c r="Y53" s="45">
        <f t="shared" si="12"/>
        <v>0</v>
      </c>
      <c r="Z53" s="46" t="s">
        <v>0</v>
      </c>
      <c r="AA53" s="39">
        <v>1</v>
      </c>
      <c r="AB53" s="47">
        <f t="shared" si="13"/>
        <v>0</v>
      </c>
      <c r="AC53" s="39">
        <v>1</v>
      </c>
      <c r="AD53" s="47">
        <f t="shared" si="14"/>
        <v>0</v>
      </c>
      <c r="AE53" s="39">
        <v>1</v>
      </c>
      <c r="AF53" s="47">
        <f t="shared" si="15"/>
        <v>0</v>
      </c>
      <c r="AG53" s="62"/>
      <c r="AH53" s="191">
        <f t="shared" si="16"/>
        <v>12</v>
      </c>
      <c r="AI53" s="49">
        <f t="shared" si="17"/>
        <v>0</v>
      </c>
      <c r="AJ53" s="50">
        <f t="shared" si="18"/>
        <v>0</v>
      </c>
      <c r="AK53" s="62"/>
      <c r="AL53" s="191">
        <f t="shared" si="19"/>
        <v>4</v>
      </c>
      <c r="AM53" s="49">
        <f t="shared" si="20"/>
        <v>0</v>
      </c>
      <c r="AN53" s="50">
        <f t="shared" si="21"/>
        <v>0</v>
      </c>
      <c r="AO53" s="62"/>
      <c r="AP53" s="49">
        <f t="shared" si="22"/>
        <v>0</v>
      </c>
      <c r="AQ53" s="50">
        <f t="shared" si="23"/>
        <v>0</v>
      </c>
      <c r="AR53" s="62"/>
      <c r="AS53" s="49">
        <f t="shared" si="24"/>
        <v>0</v>
      </c>
      <c r="AT53" s="50">
        <f t="shared" si="25"/>
        <v>0</v>
      </c>
      <c r="AU53" s="62"/>
      <c r="AV53" s="49">
        <f t="shared" si="26"/>
        <v>0</v>
      </c>
      <c r="AW53" s="50">
        <f t="shared" si="27"/>
        <v>0</v>
      </c>
      <c r="AX53" s="62"/>
      <c r="AY53" s="49">
        <f t="shared" si="28"/>
        <v>0</v>
      </c>
      <c r="AZ53" s="50">
        <f t="shared" si="29"/>
        <v>0</v>
      </c>
      <c r="BA53" s="62"/>
      <c r="BB53" s="49">
        <f t="shared" si="30"/>
        <v>0</v>
      </c>
      <c r="BC53" s="50">
        <f t="shared" si="31"/>
        <v>0</v>
      </c>
      <c r="BD53" s="51">
        <f t="shared" si="32"/>
        <v>0</v>
      </c>
    </row>
    <row r="54" spans="1:56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1"/>
        <v>0</v>
      </c>
      <c r="L54" s="38">
        <f t="shared" si="2"/>
        <v>0</v>
      </c>
      <c r="M54" s="38">
        <f t="shared" si="3"/>
        <v>0</v>
      </c>
      <c r="N54" s="38">
        <f t="shared" si="4"/>
        <v>0</v>
      </c>
      <c r="O54" s="38">
        <f t="shared" si="5"/>
        <v>0</v>
      </c>
      <c r="P54" s="38">
        <f t="shared" si="6"/>
        <v>0</v>
      </c>
      <c r="Q54" s="39">
        <v>1</v>
      </c>
      <c r="R54" s="40">
        <f t="shared" si="7"/>
        <v>0</v>
      </c>
      <c r="S54" s="39">
        <v>1</v>
      </c>
      <c r="T54" s="41">
        <f t="shared" si="8"/>
        <v>0</v>
      </c>
      <c r="U54" s="42">
        <f t="shared" si="9"/>
        <v>0</v>
      </c>
      <c r="V54" s="43">
        <f t="shared" si="10"/>
        <v>0</v>
      </c>
      <c r="W54" s="190">
        <f t="shared" si="11"/>
        <v>11</v>
      </c>
      <c r="X54" s="44">
        <f t="shared" si="59"/>
        <v>0</v>
      </c>
      <c r="Y54" s="45">
        <f t="shared" si="12"/>
        <v>0</v>
      </c>
      <c r="Z54" s="46" t="s">
        <v>0</v>
      </c>
      <c r="AA54" s="39">
        <v>1</v>
      </c>
      <c r="AB54" s="47">
        <f t="shared" si="13"/>
        <v>0</v>
      </c>
      <c r="AC54" s="39">
        <v>1</v>
      </c>
      <c r="AD54" s="47">
        <f t="shared" si="14"/>
        <v>0</v>
      </c>
      <c r="AE54" s="39">
        <v>1</v>
      </c>
      <c r="AF54" s="47">
        <f t="shared" si="15"/>
        <v>0</v>
      </c>
      <c r="AG54" s="62"/>
      <c r="AH54" s="191">
        <f t="shared" si="16"/>
        <v>12</v>
      </c>
      <c r="AI54" s="49">
        <f t="shared" si="17"/>
        <v>0</v>
      </c>
      <c r="AJ54" s="50">
        <f t="shared" si="18"/>
        <v>0</v>
      </c>
      <c r="AK54" s="62"/>
      <c r="AL54" s="191">
        <f t="shared" si="19"/>
        <v>4</v>
      </c>
      <c r="AM54" s="49">
        <f t="shared" si="20"/>
        <v>0</v>
      </c>
      <c r="AN54" s="50">
        <f t="shared" si="21"/>
        <v>0</v>
      </c>
      <c r="AO54" s="62"/>
      <c r="AP54" s="49">
        <f t="shared" si="22"/>
        <v>0</v>
      </c>
      <c r="AQ54" s="50">
        <f t="shared" si="23"/>
        <v>0</v>
      </c>
      <c r="AR54" s="62"/>
      <c r="AS54" s="49">
        <f t="shared" si="24"/>
        <v>0</v>
      </c>
      <c r="AT54" s="50">
        <f t="shared" si="25"/>
        <v>0</v>
      </c>
      <c r="AU54" s="62"/>
      <c r="AV54" s="49">
        <f t="shared" si="26"/>
        <v>0</v>
      </c>
      <c r="AW54" s="50">
        <f t="shared" si="27"/>
        <v>0</v>
      </c>
      <c r="AX54" s="62"/>
      <c r="AY54" s="49">
        <f t="shared" si="28"/>
        <v>0</v>
      </c>
      <c r="AZ54" s="50">
        <f t="shared" si="29"/>
        <v>0</v>
      </c>
      <c r="BA54" s="62"/>
      <c r="BB54" s="49">
        <f t="shared" si="30"/>
        <v>0</v>
      </c>
      <c r="BC54" s="50">
        <f t="shared" si="31"/>
        <v>0</v>
      </c>
      <c r="BD54" s="51">
        <f t="shared" si="32"/>
        <v>0</v>
      </c>
    </row>
    <row r="55" spans="1:56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1"/>
        <v>0</v>
      </c>
      <c r="L55" s="38">
        <f t="shared" si="2"/>
        <v>0</v>
      </c>
      <c r="M55" s="38">
        <f t="shared" si="3"/>
        <v>0</v>
      </c>
      <c r="N55" s="38">
        <f t="shared" si="4"/>
        <v>0</v>
      </c>
      <c r="O55" s="38">
        <f t="shared" si="5"/>
        <v>0</v>
      </c>
      <c r="P55" s="38">
        <f t="shared" si="6"/>
        <v>0</v>
      </c>
      <c r="Q55" s="39">
        <v>1</v>
      </c>
      <c r="R55" s="40">
        <f t="shared" si="7"/>
        <v>0</v>
      </c>
      <c r="S55" s="39">
        <v>1</v>
      </c>
      <c r="T55" s="41">
        <f t="shared" si="8"/>
        <v>0</v>
      </c>
      <c r="U55" s="42">
        <f t="shared" si="9"/>
        <v>0</v>
      </c>
      <c r="V55" s="43">
        <f t="shared" si="10"/>
        <v>0</v>
      </c>
      <c r="W55" s="190">
        <f t="shared" si="11"/>
        <v>11</v>
      </c>
      <c r="X55" s="44">
        <f t="shared" si="59"/>
        <v>0</v>
      </c>
      <c r="Y55" s="45">
        <f t="shared" si="12"/>
        <v>0</v>
      </c>
      <c r="Z55" s="46" t="s">
        <v>0</v>
      </c>
      <c r="AA55" s="39">
        <v>1</v>
      </c>
      <c r="AB55" s="47">
        <f t="shared" si="13"/>
        <v>0</v>
      </c>
      <c r="AC55" s="39">
        <v>1</v>
      </c>
      <c r="AD55" s="47">
        <f t="shared" si="14"/>
        <v>0</v>
      </c>
      <c r="AE55" s="39">
        <v>1</v>
      </c>
      <c r="AF55" s="47">
        <f t="shared" si="15"/>
        <v>0</v>
      </c>
      <c r="AG55" s="62"/>
      <c r="AH55" s="191">
        <f t="shared" si="16"/>
        <v>12</v>
      </c>
      <c r="AI55" s="49">
        <f t="shared" si="17"/>
        <v>0</v>
      </c>
      <c r="AJ55" s="50">
        <f t="shared" si="18"/>
        <v>0</v>
      </c>
      <c r="AK55" s="62"/>
      <c r="AL55" s="191">
        <f t="shared" si="19"/>
        <v>4</v>
      </c>
      <c r="AM55" s="49">
        <f t="shared" si="20"/>
        <v>0</v>
      </c>
      <c r="AN55" s="50">
        <f t="shared" si="21"/>
        <v>0</v>
      </c>
      <c r="AO55" s="62"/>
      <c r="AP55" s="49">
        <f t="shared" si="22"/>
        <v>0</v>
      </c>
      <c r="AQ55" s="50">
        <f t="shared" si="23"/>
        <v>0</v>
      </c>
      <c r="AR55" s="62"/>
      <c r="AS55" s="49">
        <f t="shared" si="24"/>
        <v>0</v>
      </c>
      <c r="AT55" s="50">
        <f t="shared" si="25"/>
        <v>0</v>
      </c>
      <c r="AU55" s="62"/>
      <c r="AV55" s="49">
        <f t="shared" si="26"/>
        <v>0</v>
      </c>
      <c r="AW55" s="50">
        <f t="shared" si="27"/>
        <v>0</v>
      </c>
      <c r="AX55" s="62"/>
      <c r="AY55" s="49">
        <f t="shared" si="28"/>
        <v>0</v>
      </c>
      <c r="AZ55" s="50">
        <f t="shared" si="29"/>
        <v>0</v>
      </c>
      <c r="BA55" s="62"/>
      <c r="BB55" s="49">
        <f t="shared" si="30"/>
        <v>0</v>
      </c>
      <c r="BC55" s="50">
        <f t="shared" si="31"/>
        <v>0</v>
      </c>
      <c r="BD55" s="51">
        <f t="shared" si="32"/>
        <v>0</v>
      </c>
    </row>
    <row r="56" spans="1:56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1"/>
        <v>0</v>
      </c>
      <c r="L56" s="38">
        <f t="shared" si="2"/>
        <v>0</v>
      </c>
      <c r="M56" s="38">
        <f t="shared" si="3"/>
        <v>0</v>
      </c>
      <c r="N56" s="38">
        <f t="shared" si="4"/>
        <v>0</v>
      </c>
      <c r="O56" s="38">
        <f t="shared" si="5"/>
        <v>0</v>
      </c>
      <c r="P56" s="38">
        <f t="shared" si="6"/>
        <v>0</v>
      </c>
      <c r="Q56" s="39">
        <v>1</v>
      </c>
      <c r="R56" s="40">
        <f t="shared" si="7"/>
        <v>0</v>
      </c>
      <c r="S56" s="39">
        <v>1</v>
      </c>
      <c r="T56" s="41">
        <f t="shared" si="8"/>
        <v>0</v>
      </c>
      <c r="U56" s="42">
        <f t="shared" si="9"/>
        <v>0</v>
      </c>
      <c r="V56" s="43">
        <f t="shared" si="10"/>
        <v>0</v>
      </c>
      <c r="W56" s="190">
        <f t="shared" si="11"/>
        <v>11</v>
      </c>
      <c r="X56" s="44">
        <f t="shared" si="59"/>
        <v>0</v>
      </c>
      <c r="Y56" s="45">
        <f t="shared" si="12"/>
        <v>0</v>
      </c>
      <c r="Z56" s="46" t="s">
        <v>0</v>
      </c>
      <c r="AA56" s="39">
        <v>1</v>
      </c>
      <c r="AB56" s="47">
        <f t="shared" si="13"/>
        <v>0</v>
      </c>
      <c r="AC56" s="39">
        <v>1</v>
      </c>
      <c r="AD56" s="47">
        <f t="shared" si="14"/>
        <v>0</v>
      </c>
      <c r="AE56" s="39">
        <v>1</v>
      </c>
      <c r="AF56" s="47">
        <f t="shared" si="15"/>
        <v>0</v>
      </c>
      <c r="AG56" s="62"/>
      <c r="AH56" s="191">
        <f t="shared" si="16"/>
        <v>12</v>
      </c>
      <c r="AI56" s="49">
        <f t="shared" si="17"/>
        <v>0</v>
      </c>
      <c r="AJ56" s="50">
        <f t="shared" si="18"/>
        <v>0</v>
      </c>
      <c r="AK56" s="62"/>
      <c r="AL56" s="191">
        <f t="shared" si="19"/>
        <v>4</v>
      </c>
      <c r="AM56" s="49">
        <f t="shared" si="20"/>
        <v>0</v>
      </c>
      <c r="AN56" s="50">
        <f t="shared" si="21"/>
        <v>0</v>
      </c>
      <c r="AO56" s="62"/>
      <c r="AP56" s="49">
        <f t="shared" si="22"/>
        <v>0</v>
      </c>
      <c r="AQ56" s="50">
        <f t="shared" si="23"/>
        <v>0</v>
      </c>
      <c r="AR56" s="62"/>
      <c r="AS56" s="49">
        <f t="shared" si="24"/>
        <v>0</v>
      </c>
      <c r="AT56" s="50">
        <f t="shared" si="25"/>
        <v>0</v>
      </c>
      <c r="AU56" s="62"/>
      <c r="AV56" s="49">
        <f t="shared" si="26"/>
        <v>0</v>
      </c>
      <c r="AW56" s="50">
        <f t="shared" si="27"/>
        <v>0</v>
      </c>
      <c r="AX56" s="62"/>
      <c r="AY56" s="49">
        <f t="shared" si="28"/>
        <v>0</v>
      </c>
      <c r="AZ56" s="50">
        <f t="shared" si="29"/>
        <v>0</v>
      </c>
      <c r="BA56" s="62"/>
      <c r="BB56" s="49">
        <f t="shared" si="30"/>
        <v>0</v>
      </c>
      <c r="BC56" s="50">
        <f t="shared" si="31"/>
        <v>0</v>
      </c>
      <c r="BD56" s="51">
        <f t="shared" si="32"/>
        <v>0</v>
      </c>
    </row>
    <row r="57" spans="1:56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1"/>
        <v>0</v>
      </c>
      <c r="L57" s="38">
        <f t="shared" si="2"/>
        <v>0</v>
      </c>
      <c r="M57" s="38">
        <f t="shared" si="3"/>
        <v>0</v>
      </c>
      <c r="N57" s="38">
        <f t="shared" si="4"/>
        <v>0</v>
      </c>
      <c r="O57" s="38">
        <f t="shared" si="5"/>
        <v>0</v>
      </c>
      <c r="P57" s="38">
        <f t="shared" si="6"/>
        <v>0</v>
      </c>
      <c r="Q57" s="39">
        <v>1</v>
      </c>
      <c r="R57" s="40">
        <f t="shared" si="7"/>
        <v>0</v>
      </c>
      <c r="S57" s="39">
        <v>1</v>
      </c>
      <c r="T57" s="41">
        <f t="shared" si="8"/>
        <v>0</v>
      </c>
      <c r="U57" s="42">
        <f t="shared" si="9"/>
        <v>0</v>
      </c>
      <c r="V57" s="43">
        <f t="shared" si="10"/>
        <v>0</v>
      </c>
      <c r="W57" s="190">
        <f t="shared" si="11"/>
        <v>11</v>
      </c>
      <c r="X57" s="44">
        <f t="shared" si="59"/>
        <v>0</v>
      </c>
      <c r="Y57" s="45">
        <f t="shared" si="12"/>
        <v>0</v>
      </c>
      <c r="Z57" s="46" t="s">
        <v>0</v>
      </c>
      <c r="AA57" s="39">
        <v>1</v>
      </c>
      <c r="AB57" s="47">
        <f t="shared" si="13"/>
        <v>0</v>
      </c>
      <c r="AC57" s="39">
        <v>1</v>
      </c>
      <c r="AD57" s="47">
        <f t="shared" si="14"/>
        <v>0</v>
      </c>
      <c r="AE57" s="39">
        <v>1</v>
      </c>
      <c r="AF57" s="47">
        <f t="shared" si="15"/>
        <v>0</v>
      </c>
      <c r="AG57" s="62"/>
      <c r="AH57" s="191">
        <f t="shared" si="16"/>
        <v>12</v>
      </c>
      <c r="AI57" s="49">
        <f t="shared" si="17"/>
        <v>0</v>
      </c>
      <c r="AJ57" s="50">
        <f t="shared" si="18"/>
        <v>0</v>
      </c>
      <c r="AK57" s="62"/>
      <c r="AL57" s="191">
        <f t="shared" si="19"/>
        <v>4</v>
      </c>
      <c r="AM57" s="49">
        <f t="shared" si="20"/>
        <v>0</v>
      </c>
      <c r="AN57" s="50">
        <f t="shared" si="21"/>
        <v>0</v>
      </c>
      <c r="AO57" s="62"/>
      <c r="AP57" s="49">
        <f t="shared" si="22"/>
        <v>0</v>
      </c>
      <c r="AQ57" s="50">
        <f t="shared" si="23"/>
        <v>0</v>
      </c>
      <c r="AR57" s="62"/>
      <c r="AS57" s="49">
        <f t="shared" si="24"/>
        <v>0</v>
      </c>
      <c r="AT57" s="50">
        <f t="shared" si="25"/>
        <v>0</v>
      </c>
      <c r="AU57" s="62"/>
      <c r="AV57" s="49">
        <f t="shared" si="26"/>
        <v>0</v>
      </c>
      <c r="AW57" s="50">
        <f t="shared" si="27"/>
        <v>0</v>
      </c>
      <c r="AX57" s="62"/>
      <c r="AY57" s="49">
        <f t="shared" si="28"/>
        <v>0</v>
      </c>
      <c r="AZ57" s="50">
        <f t="shared" si="29"/>
        <v>0</v>
      </c>
      <c r="BA57" s="62"/>
      <c r="BB57" s="49">
        <f t="shared" si="30"/>
        <v>0</v>
      </c>
      <c r="BC57" s="50">
        <f t="shared" si="31"/>
        <v>0</v>
      </c>
      <c r="BD57" s="51">
        <f t="shared" si="32"/>
        <v>0</v>
      </c>
    </row>
    <row r="58" spans="1:56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1"/>
        <v>0</v>
      </c>
      <c r="L58" s="38">
        <f t="shared" si="2"/>
        <v>0</v>
      </c>
      <c r="M58" s="38">
        <f t="shared" si="3"/>
        <v>0</v>
      </c>
      <c r="N58" s="38">
        <f t="shared" si="4"/>
        <v>0</v>
      </c>
      <c r="O58" s="38">
        <f t="shared" si="5"/>
        <v>0</v>
      </c>
      <c r="P58" s="38">
        <f t="shared" si="6"/>
        <v>0</v>
      </c>
      <c r="Q58" s="39">
        <v>1</v>
      </c>
      <c r="R58" s="40">
        <f t="shared" si="7"/>
        <v>0</v>
      </c>
      <c r="S58" s="39">
        <v>1</v>
      </c>
      <c r="T58" s="41">
        <f t="shared" si="8"/>
        <v>0</v>
      </c>
      <c r="U58" s="42">
        <f t="shared" si="9"/>
        <v>0</v>
      </c>
      <c r="V58" s="43">
        <f t="shared" si="10"/>
        <v>0</v>
      </c>
      <c r="W58" s="190">
        <f t="shared" si="11"/>
        <v>11</v>
      </c>
      <c r="X58" s="44">
        <f t="shared" si="59"/>
        <v>0</v>
      </c>
      <c r="Y58" s="45">
        <f t="shared" si="12"/>
        <v>0</v>
      </c>
      <c r="Z58" s="46" t="s">
        <v>0</v>
      </c>
      <c r="AA58" s="39">
        <v>1</v>
      </c>
      <c r="AB58" s="47">
        <f t="shared" si="13"/>
        <v>0</v>
      </c>
      <c r="AC58" s="39">
        <v>1</v>
      </c>
      <c r="AD58" s="47">
        <f t="shared" si="14"/>
        <v>0</v>
      </c>
      <c r="AE58" s="39">
        <v>1</v>
      </c>
      <c r="AF58" s="47">
        <f t="shared" si="15"/>
        <v>0</v>
      </c>
      <c r="AG58" s="62"/>
      <c r="AH58" s="191">
        <f t="shared" si="16"/>
        <v>12</v>
      </c>
      <c r="AI58" s="49">
        <f t="shared" si="17"/>
        <v>0</v>
      </c>
      <c r="AJ58" s="50">
        <f t="shared" si="18"/>
        <v>0</v>
      </c>
      <c r="AK58" s="62"/>
      <c r="AL58" s="191">
        <f t="shared" si="19"/>
        <v>4</v>
      </c>
      <c r="AM58" s="49">
        <f t="shared" si="20"/>
        <v>0</v>
      </c>
      <c r="AN58" s="50">
        <f t="shared" si="21"/>
        <v>0</v>
      </c>
      <c r="AO58" s="62"/>
      <c r="AP58" s="49">
        <f t="shared" si="22"/>
        <v>0</v>
      </c>
      <c r="AQ58" s="50">
        <f t="shared" si="23"/>
        <v>0</v>
      </c>
      <c r="AR58" s="62"/>
      <c r="AS58" s="49">
        <f t="shared" si="24"/>
        <v>0</v>
      </c>
      <c r="AT58" s="50">
        <f t="shared" si="25"/>
        <v>0</v>
      </c>
      <c r="AU58" s="62"/>
      <c r="AV58" s="49">
        <f t="shared" si="26"/>
        <v>0</v>
      </c>
      <c r="AW58" s="50">
        <f t="shared" si="27"/>
        <v>0</v>
      </c>
      <c r="AX58" s="62"/>
      <c r="AY58" s="49">
        <f t="shared" si="28"/>
        <v>0</v>
      </c>
      <c r="AZ58" s="50">
        <f t="shared" si="29"/>
        <v>0</v>
      </c>
      <c r="BA58" s="62"/>
      <c r="BB58" s="49">
        <f t="shared" si="30"/>
        <v>0</v>
      </c>
      <c r="BC58" s="50">
        <f t="shared" si="31"/>
        <v>0</v>
      </c>
      <c r="BD58" s="51">
        <f t="shared" si="32"/>
        <v>0</v>
      </c>
    </row>
    <row r="59" spans="1:56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1"/>
        <v>0</v>
      </c>
      <c r="L59" s="38">
        <f t="shared" si="2"/>
        <v>0</v>
      </c>
      <c r="M59" s="38">
        <f t="shared" si="3"/>
        <v>0</v>
      </c>
      <c r="N59" s="38">
        <f t="shared" si="4"/>
        <v>0</v>
      </c>
      <c r="O59" s="38">
        <f t="shared" si="5"/>
        <v>0</v>
      </c>
      <c r="P59" s="38">
        <f t="shared" si="6"/>
        <v>0</v>
      </c>
      <c r="Q59" s="39">
        <v>1</v>
      </c>
      <c r="R59" s="40">
        <f t="shared" si="7"/>
        <v>0</v>
      </c>
      <c r="S59" s="39">
        <v>1</v>
      </c>
      <c r="T59" s="41">
        <f t="shared" si="8"/>
        <v>0</v>
      </c>
      <c r="U59" s="42">
        <f t="shared" si="9"/>
        <v>0</v>
      </c>
      <c r="V59" s="43">
        <f t="shared" si="10"/>
        <v>0</v>
      </c>
      <c r="W59" s="190">
        <f t="shared" si="11"/>
        <v>11</v>
      </c>
      <c r="X59" s="44">
        <f t="shared" si="59"/>
        <v>0</v>
      </c>
      <c r="Y59" s="45">
        <f t="shared" si="12"/>
        <v>0</v>
      </c>
      <c r="Z59" s="46" t="s">
        <v>0</v>
      </c>
      <c r="AA59" s="39">
        <v>1</v>
      </c>
      <c r="AB59" s="47">
        <f t="shared" si="13"/>
        <v>0</v>
      </c>
      <c r="AC59" s="39">
        <v>1</v>
      </c>
      <c r="AD59" s="47">
        <f t="shared" si="14"/>
        <v>0</v>
      </c>
      <c r="AE59" s="39">
        <v>1</v>
      </c>
      <c r="AF59" s="47">
        <f t="shared" si="15"/>
        <v>0</v>
      </c>
      <c r="AG59" s="62"/>
      <c r="AH59" s="191">
        <f t="shared" si="16"/>
        <v>12</v>
      </c>
      <c r="AI59" s="49">
        <f t="shared" si="17"/>
        <v>0</v>
      </c>
      <c r="AJ59" s="50">
        <f t="shared" si="18"/>
        <v>0</v>
      </c>
      <c r="AK59" s="62"/>
      <c r="AL59" s="191">
        <f t="shared" si="19"/>
        <v>4</v>
      </c>
      <c r="AM59" s="49">
        <f t="shared" si="20"/>
        <v>0</v>
      </c>
      <c r="AN59" s="50">
        <f t="shared" si="21"/>
        <v>0</v>
      </c>
      <c r="AO59" s="62"/>
      <c r="AP59" s="49">
        <f t="shared" si="22"/>
        <v>0</v>
      </c>
      <c r="AQ59" s="50">
        <f t="shared" si="23"/>
        <v>0</v>
      </c>
      <c r="AR59" s="62"/>
      <c r="AS59" s="49">
        <f t="shared" si="24"/>
        <v>0</v>
      </c>
      <c r="AT59" s="50">
        <f t="shared" si="25"/>
        <v>0</v>
      </c>
      <c r="AU59" s="62"/>
      <c r="AV59" s="49">
        <f t="shared" si="26"/>
        <v>0</v>
      </c>
      <c r="AW59" s="50">
        <f t="shared" si="27"/>
        <v>0</v>
      </c>
      <c r="AX59" s="62"/>
      <c r="AY59" s="49">
        <f t="shared" si="28"/>
        <v>0</v>
      </c>
      <c r="AZ59" s="50">
        <f t="shared" si="29"/>
        <v>0</v>
      </c>
      <c r="BA59" s="62"/>
      <c r="BB59" s="49">
        <f t="shared" si="30"/>
        <v>0</v>
      </c>
      <c r="BC59" s="50">
        <f t="shared" si="31"/>
        <v>0</v>
      </c>
      <c r="BD59" s="51">
        <f t="shared" si="32"/>
        <v>0</v>
      </c>
    </row>
    <row r="60" spans="1:56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1"/>
        <v>0</v>
      </c>
      <c r="L60" s="38">
        <f t="shared" si="2"/>
        <v>0</v>
      </c>
      <c r="M60" s="38">
        <f t="shared" si="3"/>
        <v>0</v>
      </c>
      <c r="N60" s="38">
        <f t="shared" si="4"/>
        <v>0</v>
      </c>
      <c r="O60" s="38">
        <f t="shared" si="5"/>
        <v>0</v>
      </c>
      <c r="P60" s="38">
        <f t="shared" si="6"/>
        <v>0</v>
      </c>
      <c r="Q60" s="39">
        <v>1</v>
      </c>
      <c r="R60" s="40">
        <f t="shared" si="7"/>
        <v>0</v>
      </c>
      <c r="S60" s="39">
        <v>1</v>
      </c>
      <c r="T60" s="41">
        <f t="shared" si="8"/>
        <v>0</v>
      </c>
      <c r="U60" s="42">
        <f t="shared" si="9"/>
        <v>0</v>
      </c>
      <c r="V60" s="43">
        <f t="shared" si="10"/>
        <v>0</v>
      </c>
      <c r="W60" s="190">
        <f t="shared" si="11"/>
        <v>11</v>
      </c>
      <c r="X60" s="44">
        <f t="shared" si="59"/>
        <v>0</v>
      </c>
      <c r="Y60" s="45">
        <f t="shared" si="12"/>
        <v>0</v>
      </c>
      <c r="Z60" s="46" t="s">
        <v>0</v>
      </c>
      <c r="AA60" s="39">
        <v>1</v>
      </c>
      <c r="AB60" s="47">
        <f t="shared" si="13"/>
        <v>0</v>
      </c>
      <c r="AC60" s="39">
        <v>1</v>
      </c>
      <c r="AD60" s="47">
        <f t="shared" si="14"/>
        <v>0</v>
      </c>
      <c r="AE60" s="39">
        <v>1</v>
      </c>
      <c r="AF60" s="47">
        <f t="shared" si="15"/>
        <v>0</v>
      </c>
      <c r="AG60" s="62"/>
      <c r="AH60" s="191">
        <f t="shared" si="16"/>
        <v>12</v>
      </c>
      <c r="AI60" s="49">
        <f t="shared" si="17"/>
        <v>0</v>
      </c>
      <c r="AJ60" s="50">
        <f t="shared" si="18"/>
        <v>0</v>
      </c>
      <c r="AK60" s="62"/>
      <c r="AL60" s="191">
        <f t="shared" si="19"/>
        <v>4</v>
      </c>
      <c r="AM60" s="49">
        <f t="shared" si="20"/>
        <v>0</v>
      </c>
      <c r="AN60" s="50">
        <f t="shared" si="21"/>
        <v>0</v>
      </c>
      <c r="AO60" s="62"/>
      <c r="AP60" s="49">
        <f t="shared" si="22"/>
        <v>0</v>
      </c>
      <c r="AQ60" s="50">
        <f t="shared" si="23"/>
        <v>0</v>
      </c>
      <c r="AR60" s="62"/>
      <c r="AS60" s="49">
        <f t="shared" si="24"/>
        <v>0</v>
      </c>
      <c r="AT60" s="50">
        <f t="shared" si="25"/>
        <v>0</v>
      </c>
      <c r="AU60" s="62"/>
      <c r="AV60" s="49">
        <f t="shared" si="26"/>
        <v>0</v>
      </c>
      <c r="AW60" s="50">
        <f t="shared" si="27"/>
        <v>0</v>
      </c>
      <c r="AX60" s="62"/>
      <c r="AY60" s="49">
        <f t="shared" si="28"/>
        <v>0</v>
      </c>
      <c r="AZ60" s="50">
        <f t="shared" si="29"/>
        <v>0</v>
      </c>
      <c r="BA60" s="62"/>
      <c r="BB60" s="49">
        <f t="shared" si="30"/>
        <v>0</v>
      </c>
      <c r="BC60" s="50">
        <f t="shared" si="31"/>
        <v>0</v>
      </c>
      <c r="BD60" s="51">
        <f t="shared" si="32"/>
        <v>0</v>
      </c>
    </row>
    <row r="61" spans="1:56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1"/>
        <v>0</v>
      </c>
      <c r="L61" s="38">
        <f t="shared" si="2"/>
        <v>0</v>
      </c>
      <c r="M61" s="38">
        <f t="shared" si="3"/>
        <v>0</v>
      </c>
      <c r="N61" s="38">
        <f t="shared" si="4"/>
        <v>0</v>
      </c>
      <c r="O61" s="38">
        <f t="shared" si="5"/>
        <v>0</v>
      </c>
      <c r="P61" s="38">
        <f t="shared" si="6"/>
        <v>0</v>
      </c>
      <c r="Q61" s="39">
        <v>1</v>
      </c>
      <c r="R61" s="40">
        <f t="shared" si="7"/>
        <v>0</v>
      </c>
      <c r="S61" s="39">
        <v>1</v>
      </c>
      <c r="T61" s="41">
        <f t="shared" si="8"/>
        <v>0</v>
      </c>
      <c r="U61" s="42">
        <f t="shared" si="9"/>
        <v>0</v>
      </c>
      <c r="V61" s="43">
        <f t="shared" si="10"/>
        <v>0</v>
      </c>
      <c r="W61" s="190">
        <f t="shared" si="11"/>
        <v>11</v>
      </c>
      <c r="X61" s="44">
        <f t="shared" si="59"/>
        <v>0</v>
      </c>
      <c r="Y61" s="45">
        <f t="shared" si="12"/>
        <v>0</v>
      </c>
      <c r="Z61" s="46" t="s">
        <v>0</v>
      </c>
      <c r="AA61" s="39">
        <v>1</v>
      </c>
      <c r="AB61" s="47">
        <f t="shared" si="13"/>
        <v>0</v>
      </c>
      <c r="AC61" s="39">
        <v>1</v>
      </c>
      <c r="AD61" s="47">
        <f t="shared" si="14"/>
        <v>0</v>
      </c>
      <c r="AE61" s="39">
        <v>1</v>
      </c>
      <c r="AF61" s="47">
        <f t="shared" si="15"/>
        <v>0</v>
      </c>
      <c r="AG61" s="62"/>
      <c r="AH61" s="191">
        <f t="shared" si="16"/>
        <v>12</v>
      </c>
      <c r="AI61" s="49">
        <f t="shared" si="17"/>
        <v>0</v>
      </c>
      <c r="AJ61" s="50">
        <f t="shared" si="18"/>
        <v>0</v>
      </c>
      <c r="AK61" s="62"/>
      <c r="AL61" s="191">
        <f t="shared" si="19"/>
        <v>4</v>
      </c>
      <c r="AM61" s="49">
        <f t="shared" si="20"/>
        <v>0</v>
      </c>
      <c r="AN61" s="50">
        <f t="shared" si="21"/>
        <v>0</v>
      </c>
      <c r="AO61" s="62"/>
      <c r="AP61" s="49">
        <f t="shared" si="22"/>
        <v>0</v>
      </c>
      <c r="AQ61" s="50">
        <f t="shared" si="23"/>
        <v>0</v>
      </c>
      <c r="AR61" s="62"/>
      <c r="AS61" s="49">
        <f t="shared" si="24"/>
        <v>0</v>
      </c>
      <c r="AT61" s="50">
        <f t="shared" si="25"/>
        <v>0</v>
      </c>
      <c r="AU61" s="62"/>
      <c r="AV61" s="49">
        <f t="shared" si="26"/>
        <v>0</v>
      </c>
      <c r="AW61" s="50">
        <f t="shared" si="27"/>
        <v>0</v>
      </c>
      <c r="AX61" s="62"/>
      <c r="AY61" s="49">
        <f t="shared" si="28"/>
        <v>0</v>
      </c>
      <c r="AZ61" s="50">
        <f t="shared" si="29"/>
        <v>0</v>
      </c>
      <c r="BA61" s="62"/>
      <c r="BB61" s="49">
        <f t="shared" si="30"/>
        <v>0</v>
      </c>
      <c r="BC61" s="50">
        <f t="shared" si="31"/>
        <v>0</v>
      </c>
      <c r="BD61" s="51">
        <f t="shared" si="32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1"/>
        <v>0</v>
      </c>
      <c r="L62" s="38">
        <f t="shared" si="2"/>
        <v>0</v>
      </c>
      <c r="M62" s="38">
        <f t="shared" si="3"/>
        <v>0</v>
      </c>
      <c r="N62" s="38">
        <f t="shared" si="4"/>
        <v>0</v>
      </c>
      <c r="O62" s="38">
        <f t="shared" si="5"/>
        <v>0</v>
      </c>
      <c r="P62" s="38">
        <f t="shared" si="6"/>
        <v>0</v>
      </c>
      <c r="Q62" s="39">
        <v>1</v>
      </c>
      <c r="R62" s="40">
        <f t="shared" si="7"/>
        <v>0</v>
      </c>
      <c r="S62" s="39">
        <v>1</v>
      </c>
      <c r="T62" s="41">
        <f t="shared" si="8"/>
        <v>0</v>
      </c>
      <c r="U62" s="42">
        <f t="shared" si="9"/>
        <v>0</v>
      </c>
      <c r="V62" s="43">
        <f t="shared" si="10"/>
        <v>0</v>
      </c>
      <c r="W62" s="190">
        <f t="shared" si="11"/>
        <v>11</v>
      </c>
      <c r="X62" s="44">
        <f t="shared" si="59"/>
        <v>0</v>
      </c>
      <c r="Y62" s="45">
        <f t="shared" si="12"/>
        <v>0</v>
      </c>
      <c r="Z62" s="46" t="s">
        <v>0</v>
      </c>
      <c r="AA62" s="39">
        <v>1</v>
      </c>
      <c r="AB62" s="47">
        <f t="shared" si="13"/>
        <v>0</v>
      </c>
      <c r="AC62" s="39">
        <v>1</v>
      </c>
      <c r="AD62" s="47">
        <f t="shared" si="14"/>
        <v>0</v>
      </c>
      <c r="AE62" s="39">
        <v>1</v>
      </c>
      <c r="AF62" s="47">
        <f t="shared" si="15"/>
        <v>0</v>
      </c>
      <c r="AG62" s="62"/>
      <c r="AH62" s="191">
        <f t="shared" si="16"/>
        <v>12</v>
      </c>
      <c r="AI62" s="49">
        <f t="shared" si="17"/>
        <v>0</v>
      </c>
      <c r="AJ62" s="50">
        <f t="shared" si="18"/>
        <v>0</v>
      </c>
      <c r="AK62" s="62"/>
      <c r="AL62" s="191">
        <f t="shared" si="19"/>
        <v>4</v>
      </c>
      <c r="AM62" s="49">
        <f t="shared" si="20"/>
        <v>0</v>
      </c>
      <c r="AN62" s="50">
        <f t="shared" si="21"/>
        <v>0</v>
      </c>
      <c r="AO62" s="62"/>
      <c r="AP62" s="49">
        <f t="shared" si="22"/>
        <v>0</v>
      </c>
      <c r="AQ62" s="50">
        <f t="shared" si="23"/>
        <v>0</v>
      </c>
      <c r="AR62" s="62"/>
      <c r="AS62" s="49">
        <f t="shared" si="24"/>
        <v>0</v>
      </c>
      <c r="AT62" s="50">
        <f t="shared" si="25"/>
        <v>0</v>
      </c>
      <c r="AU62" s="62"/>
      <c r="AV62" s="49">
        <f t="shared" si="26"/>
        <v>0</v>
      </c>
      <c r="AW62" s="50">
        <f t="shared" si="27"/>
        <v>0</v>
      </c>
      <c r="AX62" s="62"/>
      <c r="AY62" s="49">
        <f t="shared" si="28"/>
        <v>0</v>
      </c>
      <c r="AZ62" s="50">
        <f t="shared" si="29"/>
        <v>0</v>
      </c>
      <c r="BA62" s="62"/>
      <c r="BB62" s="49">
        <f t="shared" si="30"/>
        <v>0</v>
      </c>
      <c r="BC62" s="50">
        <f t="shared" si="31"/>
        <v>0</v>
      </c>
      <c r="BD62" s="51">
        <f t="shared" si="32"/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1"/>
        <v>0</v>
      </c>
      <c r="L63" s="38">
        <f t="shared" si="2"/>
        <v>0</v>
      </c>
      <c r="M63" s="38">
        <f t="shared" si="3"/>
        <v>0</v>
      </c>
      <c r="N63" s="38">
        <f t="shared" si="4"/>
        <v>0</v>
      </c>
      <c r="O63" s="38">
        <f t="shared" si="5"/>
        <v>0</v>
      </c>
      <c r="P63" s="38">
        <f t="shared" si="6"/>
        <v>0</v>
      </c>
      <c r="Q63" s="39">
        <v>1</v>
      </c>
      <c r="R63" s="40">
        <f t="shared" si="7"/>
        <v>0</v>
      </c>
      <c r="S63" s="39">
        <v>1</v>
      </c>
      <c r="T63" s="41">
        <f t="shared" si="8"/>
        <v>0</v>
      </c>
      <c r="U63" s="42">
        <f t="shared" si="9"/>
        <v>0</v>
      </c>
      <c r="V63" s="43">
        <f t="shared" si="10"/>
        <v>0</v>
      </c>
      <c r="W63" s="190">
        <f t="shared" si="11"/>
        <v>11</v>
      </c>
      <c r="X63" s="44">
        <f t="shared" si="59"/>
        <v>0</v>
      </c>
      <c r="Y63" s="45">
        <f t="shared" si="12"/>
        <v>0</v>
      </c>
      <c r="Z63" s="46" t="s">
        <v>0</v>
      </c>
      <c r="AA63" s="39">
        <v>1</v>
      </c>
      <c r="AB63" s="47">
        <f t="shared" si="13"/>
        <v>0</v>
      </c>
      <c r="AC63" s="39">
        <v>1</v>
      </c>
      <c r="AD63" s="47">
        <f t="shared" si="14"/>
        <v>0</v>
      </c>
      <c r="AE63" s="39">
        <v>1</v>
      </c>
      <c r="AF63" s="47">
        <f t="shared" si="15"/>
        <v>0</v>
      </c>
      <c r="AG63" s="62"/>
      <c r="AH63" s="191">
        <f t="shared" si="16"/>
        <v>12</v>
      </c>
      <c r="AI63" s="49">
        <f t="shared" si="17"/>
        <v>0</v>
      </c>
      <c r="AJ63" s="50">
        <f t="shared" si="18"/>
        <v>0</v>
      </c>
      <c r="AK63" s="62"/>
      <c r="AL63" s="191">
        <f t="shared" si="19"/>
        <v>4</v>
      </c>
      <c r="AM63" s="49">
        <f t="shared" si="20"/>
        <v>0</v>
      </c>
      <c r="AN63" s="50">
        <f t="shared" si="21"/>
        <v>0</v>
      </c>
      <c r="AO63" s="62"/>
      <c r="AP63" s="49">
        <f t="shared" si="22"/>
        <v>0</v>
      </c>
      <c r="AQ63" s="50">
        <f t="shared" si="23"/>
        <v>0</v>
      </c>
      <c r="AR63" s="62"/>
      <c r="AS63" s="49">
        <f t="shared" si="24"/>
        <v>0</v>
      </c>
      <c r="AT63" s="50">
        <f t="shared" si="25"/>
        <v>0</v>
      </c>
      <c r="AU63" s="62"/>
      <c r="AV63" s="49">
        <f t="shared" si="26"/>
        <v>0</v>
      </c>
      <c r="AW63" s="50">
        <f t="shared" si="27"/>
        <v>0</v>
      </c>
      <c r="AX63" s="62"/>
      <c r="AY63" s="49">
        <f t="shared" si="28"/>
        <v>0</v>
      </c>
      <c r="AZ63" s="50">
        <f t="shared" si="29"/>
        <v>0</v>
      </c>
      <c r="BA63" s="62"/>
      <c r="BB63" s="49">
        <f t="shared" si="30"/>
        <v>0</v>
      </c>
      <c r="BC63" s="50">
        <f t="shared" si="31"/>
        <v>0</v>
      </c>
      <c r="BD63" s="51">
        <f t="shared" si="32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1"/>
        <v>0</v>
      </c>
      <c r="L64" s="38">
        <f t="shared" si="2"/>
        <v>0</v>
      </c>
      <c r="M64" s="38">
        <f t="shared" si="3"/>
        <v>0</v>
      </c>
      <c r="N64" s="38">
        <f t="shared" si="4"/>
        <v>0</v>
      </c>
      <c r="O64" s="38">
        <f t="shared" si="5"/>
        <v>0</v>
      </c>
      <c r="P64" s="38">
        <f t="shared" si="6"/>
        <v>0</v>
      </c>
      <c r="Q64" s="39">
        <v>1</v>
      </c>
      <c r="R64" s="40">
        <f t="shared" si="7"/>
        <v>0</v>
      </c>
      <c r="S64" s="39">
        <v>1</v>
      </c>
      <c r="T64" s="41">
        <f t="shared" si="8"/>
        <v>0</v>
      </c>
      <c r="U64" s="42">
        <f t="shared" si="9"/>
        <v>0</v>
      </c>
      <c r="V64" s="43">
        <f t="shared" si="10"/>
        <v>0</v>
      </c>
      <c r="W64" s="190">
        <f t="shared" si="11"/>
        <v>11</v>
      </c>
      <c r="X64" s="44">
        <f t="shared" si="59"/>
        <v>0</v>
      </c>
      <c r="Y64" s="45">
        <f t="shared" si="12"/>
        <v>0</v>
      </c>
      <c r="Z64" s="46" t="s">
        <v>0</v>
      </c>
      <c r="AA64" s="39">
        <v>1</v>
      </c>
      <c r="AB64" s="47">
        <f t="shared" si="13"/>
        <v>0</v>
      </c>
      <c r="AC64" s="39">
        <v>1</v>
      </c>
      <c r="AD64" s="47">
        <f t="shared" si="14"/>
        <v>0</v>
      </c>
      <c r="AE64" s="39">
        <v>1</v>
      </c>
      <c r="AF64" s="47">
        <f t="shared" si="15"/>
        <v>0</v>
      </c>
      <c r="AG64" s="62"/>
      <c r="AH64" s="191">
        <f t="shared" si="16"/>
        <v>12</v>
      </c>
      <c r="AI64" s="49">
        <f t="shared" si="17"/>
        <v>0</v>
      </c>
      <c r="AJ64" s="50">
        <f t="shared" si="18"/>
        <v>0</v>
      </c>
      <c r="AK64" s="62"/>
      <c r="AL64" s="191">
        <f t="shared" si="19"/>
        <v>4</v>
      </c>
      <c r="AM64" s="49">
        <f t="shared" si="20"/>
        <v>0</v>
      </c>
      <c r="AN64" s="50">
        <f t="shared" si="21"/>
        <v>0</v>
      </c>
      <c r="AO64" s="62"/>
      <c r="AP64" s="49">
        <f t="shared" si="22"/>
        <v>0</v>
      </c>
      <c r="AQ64" s="50">
        <f t="shared" si="23"/>
        <v>0</v>
      </c>
      <c r="AR64" s="62"/>
      <c r="AS64" s="49">
        <f t="shared" si="24"/>
        <v>0</v>
      </c>
      <c r="AT64" s="50">
        <f t="shared" si="25"/>
        <v>0</v>
      </c>
      <c r="AU64" s="62"/>
      <c r="AV64" s="49">
        <f t="shared" si="26"/>
        <v>0</v>
      </c>
      <c r="AW64" s="50">
        <f t="shared" si="27"/>
        <v>0</v>
      </c>
      <c r="AX64" s="62"/>
      <c r="AY64" s="49">
        <f t="shared" si="28"/>
        <v>0</v>
      </c>
      <c r="AZ64" s="50">
        <f t="shared" si="29"/>
        <v>0</v>
      </c>
      <c r="BA64" s="62"/>
      <c r="BB64" s="49">
        <f t="shared" si="30"/>
        <v>0</v>
      </c>
      <c r="BC64" s="50">
        <f t="shared" si="31"/>
        <v>0</v>
      </c>
      <c r="BD64" s="51">
        <f t="shared" si="32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1"/>
        <v>0</v>
      </c>
      <c r="L65" s="38">
        <f t="shared" si="2"/>
        <v>0</v>
      </c>
      <c r="M65" s="38">
        <f t="shared" si="3"/>
        <v>0</v>
      </c>
      <c r="N65" s="38">
        <f t="shared" si="4"/>
        <v>0</v>
      </c>
      <c r="O65" s="38">
        <f t="shared" si="5"/>
        <v>0</v>
      </c>
      <c r="P65" s="38">
        <f t="shared" si="6"/>
        <v>0</v>
      </c>
      <c r="Q65" s="39">
        <v>1</v>
      </c>
      <c r="R65" s="40">
        <f t="shared" si="7"/>
        <v>0</v>
      </c>
      <c r="S65" s="39">
        <v>1</v>
      </c>
      <c r="T65" s="41">
        <f t="shared" si="8"/>
        <v>0</v>
      </c>
      <c r="U65" s="42">
        <f t="shared" si="9"/>
        <v>0</v>
      </c>
      <c r="V65" s="43">
        <f t="shared" si="10"/>
        <v>0</v>
      </c>
      <c r="W65" s="190">
        <f t="shared" si="11"/>
        <v>11</v>
      </c>
      <c r="X65" s="44">
        <f t="shared" si="59"/>
        <v>0</v>
      </c>
      <c r="Y65" s="45">
        <f t="shared" si="12"/>
        <v>0</v>
      </c>
      <c r="Z65" s="46" t="s">
        <v>0</v>
      </c>
      <c r="AA65" s="39">
        <v>1</v>
      </c>
      <c r="AB65" s="47">
        <f t="shared" si="13"/>
        <v>0</v>
      </c>
      <c r="AC65" s="39">
        <v>1</v>
      </c>
      <c r="AD65" s="47">
        <f t="shared" si="14"/>
        <v>0</v>
      </c>
      <c r="AE65" s="39">
        <v>1</v>
      </c>
      <c r="AF65" s="47">
        <f t="shared" si="15"/>
        <v>0</v>
      </c>
      <c r="AG65" s="62"/>
      <c r="AH65" s="191">
        <f t="shared" si="16"/>
        <v>12</v>
      </c>
      <c r="AI65" s="49">
        <f t="shared" si="17"/>
        <v>0</v>
      </c>
      <c r="AJ65" s="50">
        <f t="shared" si="18"/>
        <v>0</v>
      </c>
      <c r="AK65" s="62"/>
      <c r="AL65" s="191">
        <f t="shared" si="19"/>
        <v>4</v>
      </c>
      <c r="AM65" s="49">
        <f t="shared" si="20"/>
        <v>0</v>
      </c>
      <c r="AN65" s="50">
        <f t="shared" si="21"/>
        <v>0</v>
      </c>
      <c r="AO65" s="62"/>
      <c r="AP65" s="49">
        <f t="shared" si="22"/>
        <v>0</v>
      </c>
      <c r="AQ65" s="50">
        <f t="shared" si="23"/>
        <v>0</v>
      </c>
      <c r="AR65" s="62"/>
      <c r="AS65" s="49">
        <f t="shared" si="24"/>
        <v>0</v>
      </c>
      <c r="AT65" s="50">
        <f t="shared" si="25"/>
        <v>0</v>
      </c>
      <c r="AU65" s="62"/>
      <c r="AV65" s="49">
        <f t="shared" si="26"/>
        <v>0</v>
      </c>
      <c r="AW65" s="50">
        <f t="shared" si="27"/>
        <v>0</v>
      </c>
      <c r="AX65" s="62"/>
      <c r="AY65" s="49">
        <f t="shared" si="28"/>
        <v>0</v>
      </c>
      <c r="AZ65" s="50">
        <f t="shared" si="29"/>
        <v>0</v>
      </c>
      <c r="BA65" s="62"/>
      <c r="BB65" s="49">
        <f t="shared" si="30"/>
        <v>0</v>
      </c>
      <c r="BC65" s="50">
        <f t="shared" si="31"/>
        <v>0</v>
      </c>
      <c r="BD65" s="51">
        <f t="shared" si="32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1"/>
        <v>0</v>
      </c>
      <c r="L66" s="38">
        <f t="shared" si="2"/>
        <v>0</v>
      </c>
      <c r="M66" s="38">
        <f t="shared" si="3"/>
        <v>0</v>
      </c>
      <c r="N66" s="38">
        <f t="shared" si="4"/>
        <v>0</v>
      </c>
      <c r="O66" s="38">
        <f t="shared" si="5"/>
        <v>0</v>
      </c>
      <c r="P66" s="38">
        <f t="shared" si="6"/>
        <v>0</v>
      </c>
      <c r="Q66" s="39">
        <v>1</v>
      </c>
      <c r="R66" s="40">
        <f t="shared" si="7"/>
        <v>0</v>
      </c>
      <c r="S66" s="39">
        <v>1</v>
      </c>
      <c r="T66" s="41">
        <f t="shared" si="8"/>
        <v>0</v>
      </c>
      <c r="U66" s="42">
        <f t="shared" si="9"/>
        <v>0</v>
      </c>
      <c r="V66" s="43">
        <f t="shared" si="10"/>
        <v>0</v>
      </c>
      <c r="W66" s="190">
        <f t="shared" si="11"/>
        <v>11</v>
      </c>
      <c r="X66" s="44">
        <f t="shared" si="59"/>
        <v>0</v>
      </c>
      <c r="Y66" s="45">
        <f t="shared" si="12"/>
        <v>0</v>
      </c>
      <c r="Z66" s="46" t="s">
        <v>0</v>
      </c>
      <c r="AA66" s="39">
        <v>1</v>
      </c>
      <c r="AB66" s="47">
        <f t="shared" si="13"/>
        <v>0</v>
      </c>
      <c r="AC66" s="39">
        <v>1</v>
      </c>
      <c r="AD66" s="47">
        <f t="shared" si="14"/>
        <v>0</v>
      </c>
      <c r="AE66" s="39">
        <v>1</v>
      </c>
      <c r="AF66" s="47">
        <f t="shared" si="15"/>
        <v>0</v>
      </c>
      <c r="AG66" s="62"/>
      <c r="AH66" s="191">
        <f t="shared" si="16"/>
        <v>12</v>
      </c>
      <c r="AI66" s="49">
        <f t="shared" si="17"/>
        <v>0</v>
      </c>
      <c r="AJ66" s="50">
        <f t="shared" si="18"/>
        <v>0</v>
      </c>
      <c r="AK66" s="62"/>
      <c r="AL66" s="191">
        <f t="shared" si="19"/>
        <v>4</v>
      </c>
      <c r="AM66" s="49">
        <f t="shared" si="20"/>
        <v>0</v>
      </c>
      <c r="AN66" s="50">
        <f t="shared" si="21"/>
        <v>0</v>
      </c>
      <c r="AO66" s="62"/>
      <c r="AP66" s="49">
        <f t="shared" si="22"/>
        <v>0</v>
      </c>
      <c r="AQ66" s="50">
        <f t="shared" si="23"/>
        <v>0</v>
      </c>
      <c r="AR66" s="62"/>
      <c r="AS66" s="49">
        <f t="shared" si="24"/>
        <v>0</v>
      </c>
      <c r="AT66" s="50">
        <f t="shared" si="25"/>
        <v>0</v>
      </c>
      <c r="AU66" s="62"/>
      <c r="AV66" s="49">
        <f t="shared" si="26"/>
        <v>0</v>
      </c>
      <c r="AW66" s="50">
        <f t="shared" si="27"/>
        <v>0</v>
      </c>
      <c r="AX66" s="62"/>
      <c r="AY66" s="49">
        <f t="shared" si="28"/>
        <v>0</v>
      </c>
      <c r="AZ66" s="50">
        <f t="shared" si="29"/>
        <v>0</v>
      </c>
      <c r="BA66" s="62"/>
      <c r="BB66" s="49">
        <f t="shared" si="30"/>
        <v>0</v>
      </c>
      <c r="BC66" s="50">
        <f t="shared" si="31"/>
        <v>0</v>
      </c>
      <c r="BD66" s="51">
        <f t="shared" si="32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1"/>
        <v>0</v>
      </c>
      <c r="L67" s="38">
        <f t="shared" si="2"/>
        <v>0</v>
      </c>
      <c r="M67" s="38">
        <f t="shared" si="3"/>
        <v>0</v>
      </c>
      <c r="N67" s="38">
        <f t="shared" si="4"/>
        <v>0</v>
      </c>
      <c r="O67" s="38">
        <f t="shared" si="5"/>
        <v>0</v>
      </c>
      <c r="P67" s="38">
        <f t="shared" si="6"/>
        <v>0</v>
      </c>
      <c r="Q67" s="39">
        <v>1</v>
      </c>
      <c r="R67" s="40">
        <f t="shared" si="7"/>
        <v>0</v>
      </c>
      <c r="S67" s="39">
        <v>1</v>
      </c>
      <c r="T67" s="41">
        <f t="shared" si="8"/>
        <v>0</v>
      </c>
      <c r="U67" s="42">
        <f t="shared" si="9"/>
        <v>0</v>
      </c>
      <c r="V67" s="43">
        <f t="shared" si="10"/>
        <v>0</v>
      </c>
      <c r="W67" s="190">
        <f t="shared" si="11"/>
        <v>11</v>
      </c>
      <c r="X67" s="44">
        <f t="shared" si="59"/>
        <v>0</v>
      </c>
      <c r="Y67" s="45">
        <f t="shared" si="12"/>
        <v>0</v>
      </c>
      <c r="Z67" s="46" t="s">
        <v>0</v>
      </c>
      <c r="AA67" s="39">
        <v>1</v>
      </c>
      <c r="AB67" s="47">
        <f t="shared" si="13"/>
        <v>0</v>
      </c>
      <c r="AC67" s="39">
        <v>1</v>
      </c>
      <c r="AD67" s="47">
        <f t="shared" si="14"/>
        <v>0</v>
      </c>
      <c r="AE67" s="39">
        <v>1</v>
      </c>
      <c r="AF67" s="47">
        <f t="shared" si="15"/>
        <v>0</v>
      </c>
      <c r="AG67" s="62"/>
      <c r="AH67" s="191">
        <f t="shared" si="16"/>
        <v>12</v>
      </c>
      <c r="AI67" s="49">
        <f t="shared" si="17"/>
        <v>0</v>
      </c>
      <c r="AJ67" s="50">
        <f t="shared" si="18"/>
        <v>0</v>
      </c>
      <c r="AK67" s="62"/>
      <c r="AL67" s="191">
        <f t="shared" si="19"/>
        <v>4</v>
      </c>
      <c r="AM67" s="49">
        <f t="shared" si="20"/>
        <v>0</v>
      </c>
      <c r="AN67" s="50">
        <f t="shared" si="21"/>
        <v>0</v>
      </c>
      <c r="AO67" s="62"/>
      <c r="AP67" s="49">
        <f t="shared" si="22"/>
        <v>0</v>
      </c>
      <c r="AQ67" s="50">
        <f t="shared" si="23"/>
        <v>0</v>
      </c>
      <c r="AR67" s="62"/>
      <c r="AS67" s="49">
        <f t="shared" si="24"/>
        <v>0</v>
      </c>
      <c r="AT67" s="50">
        <f t="shared" si="25"/>
        <v>0</v>
      </c>
      <c r="AU67" s="62"/>
      <c r="AV67" s="49">
        <f t="shared" si="26"/>
        <v>0</v>
      </c>
      <c r="AW67" s="50">
        <f t="shared" si="27"/>
        <v>0</v>
      </c>
      <c r="AX67" s="62"/>
      <c r="AY67" s="49">
        <f t="shared" si="28"/>
        <v>0</v>
      </c>
      <c r="AZ67" s="50">
        <f t="shared" si="29"/>
        <v>0</v>
      </c>
      <c r="BA67" s="62"/>
      <c r="BB67" s="49">
        <f t="shared" si="30"/>
        <v>0</v>
      </c>
      <c r="BC67" s="50">
        <f t="shared" si="31"/>
        <v>0</v>
      </c>
      <c r="BD67" s="51">
        <f t="shared" si="32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1"/>
        <v>0</v>
      </c>
      <c r="L68" s="38">
        <f t="shared" si="2"/>
        <v>0</v>
      </c>
      <c r="M68" s="38">
        <f t="shared" si="3"/>
        <v>0</v>
      </c>
      <c r="N68" s="38">
        <f t="shared" si="4"/>
        <v>0</v>
      </c>
      <c r="O68" s="38">
        <f t="shared" si="5"/>
        <v>0</v>
      </c>
      <c r="P68" s="38">
        <f t="shared" si="6"/>
        <v>0</v>
      </c>
      <c r="Q68" s="39">
        <v>1</v>
      </c>
      <c r="R68" s="40">
        <f t="shared" si="7"/>
        <v>0</v>
      </c>
      <c r="S68" s="39">
        <v>1</v>
      </c>
      <c r="T68" s="41">
        <f t="shared" si="8"/>
        <v>0</v>
      </c>
      <c r="U68" s="42">
        <f t="shared" si="9"/>
        <v>0</v>
      </c>
      <c r="V68" s="43">
        <f t="shared" si="10"/>
        <v>0</v>
      </c>
      <c r="W68" s="190">
        <f t="shared" si="11"/>
        <v>11</v>
      </c>
      <c r="X68" s="44">
        <f t="shared" si="59"/>
        <v>0</v>
      </c>
      <c r="Y68" s="45">
        <f t="shared" si="12"/>
        <v>0</v>
      </c>
      <c r="Z68" s="46" t="s">
        <v>0</v>
      </c>
      <c r="AA68" s="39">
        <v>1</v>
      </c>
      <c r="AB68" s="47">
        <f t="shared" si="13"/>
        <v>0</v>
      </c>
      <c r="AC68" s="39">
        <v>1</v>
      </c>
      <c r="AD68" s="47">
        <f t="shared" si="14"/>
        <v>0</v>
      </c>
      <c r="AE68" s="39">
        <v>1</v>
      </c>
      <c r="AF68" s="47">
        <f t="shared" si="15"/>
        <v>0</v>
      </c>
      <c r="AG68" s="62"/>
      <c r="AH68" s="191">
        <f t="shared" si="16"/>
        <v>12</v>
      </c>
      <c r="AI68" s="49">
        <f t="shared" si="17"/>
        <v>0</v>
      </c>
      <c r="AJ68" s="50">
        <f t="shared" si="18"/>
        <v>0</v>
      </c>
      <c r="AK68" s="62"/>
      <c r="AL68" s="191">
        <f t="shared" si="19"/>
        <v>4</v>
      </c>
      <c r="AM68" s="49">
        <f t="shared" si="20"/>
        <v>0</v>
      </c>
      <c r="AN68" s="50">
        <f t="shared" si="21"/>
        <v>0</v>
      </c>
      <c r="AO68" s="62"/>
      <c r="AP68" s="49">
        <f t="shared" si="22"/>
        <v>0</v>
      </c>
      <c r="AQ68" s="50">
        <f t="shared" si="23"/>
        <v>0</v>
      </c>
      <c r="AR68" s="62"/>
      <c r="AS68" s="49">
        <f t="shared" si="24"/>
        <v>0</v>
      </c>
      <c r="AT68" s="50">
        <f t="shared" si="25"/>
        <v>0</v>
      </c>
      <c r="AU68" s="62"/>
      <c r="AV68" s="49">
        <f t="shared" si="26"/>
        <v>0</v>
      </c>
      <c r="AW68" s="50">
        <f t="shared" si="27"/>
        <v>0</v>
      </c>
      <c r="AX68" s="62"/>
      <c r="AY68" s="49">
        <f t="shared" si="28"/>
        <v>0</v>
      </c>
      <c r="AZ68" s="50">
        <f t="shared" si="29"/>
        <v>0</v>
      </c>
      <c r="BA68" s="62"/>
      <c r="BB68" s="49">
        <f t="shared" si="30"/>
        <v>0</v>
      </c>
      <c r="BC68" s="50">
        <f t="shared" si="31"/>
        <v>0</v>
      </c>
      <c r="BD68" s="51">
        <f t="shared" si="32"/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1"/>
        <v>0</v>
      </c>
      <c r="L69" s="38">
        <f t="shared" si="2"/>
        <v>0</v>
      </c>
      <c r="M69" s="38">
        <f t="shared" si="3"/>
        <v>0</v>
      </c>
      <c r="N69" s="38">
        <f t="shared" si="4"/>
        <v>0</v>
      </c>
      <c r="O69" s="38">
        <f t="shared" si="5"/>
        <v>0</v>
      </c>
      <c r="P69" s="38">
        <f t="shared" si="6"/>
        <v>0</v>
      </c>
      <c r="Q69" s="39">
        <v>1</v>
      </c>
      <c r="R69" s="40">
        <f t="shared" si="7"/>
        <v>0</v>
      </c>
      <c r="S69" s="39">
        <v>1</v>
      </c>
      <c r="T69" s="41">
        <f t="shared" si="8"/>
        <v>0</v>
      </c>
      <c r="U69" s="42">
        <f t="shared" si="9"/>
        <v>0</v>
      </c>
      <c r="V69" s="43">
        <f t="shared" si="10"/>
        <v>0</v>
      </c>
      <c r="W69" s="190">
        <f t="shared" si="11"/>
        <v>11</v>
      </c>
      <c r="X69" s="44">
        <f t="shared" si="59"/>
        <v>0</v>
      </c>
      <c r="Y69" s="45">
        <f t="shared" si="12"/>
        <v>0</v>
      </c>
      <c r="Z69" s="46" t="s">
        <v>0</v>
      </c>
      <c r="AA69" s="39">
        <v>1</v>
      </c>
      <c r="AB69" s="47">
        <f t="shared" si="13"/>
        <v>0</v>
      </c>
      <c r="AC69" s="39">
        <v>1</v>
      </c>
      <c r="AD69" s="47">
        <f t="shared" si="14"/>
        <v>0</v>
      </c>
      <c r="AE69" s="39">
        <v>1</v>
      </c>
      <c r="AF69" s="47">
        <f t="shared" si="15"/>
        <v>0</v>
      </c>
      <c r="AG69" s="62"/>
      <c r="AH69" s="191">
        <f t="shared" si="16"/>
        <v>12</v>
      </c>
      <c r="AI69" s="49">
        <f t="shared" si="17"/>
        <v>0</v>
      </c>
      <c r="AJ69" s="50">
        <f t="shared" si="18"/>
        <v>0</v>
      </c>
      <c r="AK69" s="62"/>
      <c r="AL69" s="191">
        <f t="shared" si="19"/>
        <v>4</v>
      </c>
      <c r="AM69" s="49">
        <f t="shared" si="20"/>
        <v>0</v>
      </c>
      <c r="AN69" s="50">
        <f t="shared" si="21"/>
        <v>0</v>
      </c>
      <c r="AO69" s="62"/>
      <c r="AP69" s="49">
        <f t="shared" si="22"/>
        <v>0</v>
      </c>
      <c r="AQ69" s="50">
        <f t="shared" si="23"/>
        <v>0</v>
      </c>
      <c r="AR69" s="62"/>
      <c r="AS69" s="49">
        <f t="shared" si="24"/>
        <v>0</v>
      </c>
      <c r="AT69" s="50">
        <f t="shared" si="25"/>
        <v>0</v>
      </c>
      <c r="AU69" s="62"/>
      <c r="AV69" s="49">
        <f t="shared" si="26"/>
        <v>0</v>
      </c>
      <c r="AW69" s="50">
        <f t="shared" si="27"/>
        <v>0</v>
      </c>
      <c r="AX69" s="62"/>
      <c r="AY69" s="49">
        <f t="shared" si="28"/>
        <v>0</v>
      </c>
      <c r="AZ69" s="50">
        <f t="shared" si="29"/>
        <v>0</v>
      </c>
      <c r="BA69" s="62"/>
      <c r="BB69" s="49">
        <f t="shared" si="30"/>
        <v>0</v>
      </c>
      <c r="BC69" s="50">
        <f t="shared" si="31"/>
        <v>0</v>
      </c>
      <c r="BD69" s="51">
        <f t="shared" si="32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1"/>
        <v>0</v>
      </c>
      <c r="L70" s="38">
        <f t="shared" si="2"/>
        <v>0</v>
      </c>
      <c r="M70" s="38">
        <f t="shared" si="3"/>
        <v>0</v>
      </c>
      <c r="N70" s="38">
        <f t="shared" si="4"/>
        <v>0</v>
      </c>
      <c r="O70" s="38">
        <f t="shared" si="5"/>
        <v>0</v>
      </c>
      <c r="P70" s="38">
        <f t="shared" si="6"/>
        <v>0</v>
      </c>
      <c r="Q70" s="39">
        <v>1</v>
      </c>
      <c r="R70" s="40">
        <f t="shared" si="7"/>
        <v>0</v>
      </c>
      <c r="S70" s="39">
        <v>1</v>
      </c>
      <c r="T70" s="41">
        <f t="shared" si="8"/>
        <v>0</v>
      </c>
      <c r="U70" s="42">
        <f t="shared" si="9"/>
        <v>0</v>
      </c>
      <c r="V70" s="43">
        <f t="shared" si="10"/>
        <v>0</v>
      </c>
      <c r="W70" s="190">
        <f t="shared" si="11"/>
        <v>11</v>
      </c>
      <c r="X70" s="44">
        <f t="shared" si="59"/>
        <v>0</v>
      </c>
      <c r="Y70" s="45">
        <f t="shared" si="12"/>
        <v>0</v>
      </c>
      <c r="Z70" s="46" t="s">
        <v>0</v>
      </c>
      <c r="AA70" s="39">
        <v>1</v>
      </c>
      <c r="AB70" s="47">
        <f t="shared" si="13"/>
        <v>0</v>
      </c>
      <c r="AC70" s="39">
        <v>1</v>
      </c>
      <c r="AD70" s="47">
        <f t="shared" si="14"/>
        <v>0</v>
      </c>
      <c r="AE70" s="39">
        <v>1</v>
      </c>
      <c r="AF70" s="47">
        <f t="shared" si="15"/>
        <v>0</v>
      </c>
      <c r="AG70" s="62"/>
      <c r="AH70" s="191">
        <f t="shared" si="16"/>
        <v>12</v>
      </c>
      <c r="AI70" s="49">
        <f t="shared" si="17"/>
        <v>0</v>
      </c>
      <c r="AJ70" s="50">
        <f t="shared" si="18"/>
        <v>0</v>
      </c>
      <c r="AK70" s="62"/>
      <c r="AL70" s="191">
        <f t="shared" si="19"/>
        <v>4</v>
      </c>
      <c r="AM70" s="49">
        <f t="shared" si="20"/>
        <v>0</v>
      </c>
      <c r="AN70" s="50">
        <f t="shared" si="21"/>
        <v>0</v>
      </c>
      <c r="AO70" s="62"/>
      <c r="AP70" s="49">
        <f t="shared" si="22"/>
        <v>0</v>
      </c>
      <c r="AQ70" s="50">
        <f t="shared" si="23"/>
        <v>0</v>
      </c>
      <c r="AR70" s="62"/>
      <c r="AS70" s="49">
        <f t="shared" si="24"/>
        <v>0</v>
      </c>
      <c r="AT70" s="50">
        <f t="shared" si="25"/>
        <v>0</v>
      </c>
      <c r="AU70" s="62"/>
      <c r="AV70" s="49">
        <f t="shared" si="26"/>
        <v>0</v>
      </c>
      <c r="AW70" s="50">
        <f t="shared" si="27"/>
        <v>0</v>
      </c>
      <c r="AX70" s="62"/>
      <c r="AY70" s="49">
        <f t="shared" si="28"/>
        <v>0</v>
      </c>
      <c r="AZ70" s="50">
        <f t="shared" si="29"/>
        <v>0</v>
      </c>
      <c r="BA70" s="62"/>
      <c r="BB70" s="49">
        <f t="shared" si="30"/>
        <v>0</v>
      </c>
      <c r="BC70" s="50">
        <f t="shared" si="31"/>
        <v>0</v>
      </c>
      <c r="BD70" s="51">
        <f t="shared" si="32"/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1"/>
        <v>0</v>
      </c>
      <c r="L71" s="38">
        <f t="shared" si="2"/>
        <v>0</v>
      </c>
      <c r="M71" s="38">
        <f t="shared" si="3"/>
        <v>0</v>
      </c>
      <c r="N71" s="38">
        <f t="shared" si="4"/>
        <v>0</v>
      </c>
      <c r="O71" s="38">
        <f t="shared" si="5"/>
        <v>0</v>
      </c>
      <c r="P71" s="38">
        <f t="shared" si="6"/>
        <v>0</v>
      </c>
      <c r="Q71" s="39">
        <v>1</v>
      </c>
      <c r="R71" s="40">
        <f t="shared" si="7"/>
        <v>0</v>
      </c>
      <c r="S71" s="39">
        <v>1</v>
      </c>
      <c r="T71" s="41">
        <f t="shared" si="8"/>
        <v>0</v>
      </c>
      <c r="U71" s="42">
        <f t="shared" si="9"/>
        <v>0</v>
      </c>
      <c r="V71" s="43">
        <f t="shared" si="10"/>
        <v>0</v>
      </c>
      <c r="W71" s="190">
        <f t="shared" si="11"/>
        <v>11</v>
      </c>
      <c r="X71" s="44">
        <f t="shared" si="59"/>
        <v>0</v>
      </c>
      <c r="Y71" s="45">
        <f t="shared" si="12"/>
        <v>0</v>
      </c>
      <c r="Z71" s="46" t="s">
        <v>0</v>
      </c>
      <c r="AA71" s="39">
        <v>1</v>
      </c>
      <c r="AB71" s="47">
        <f t="shared" si="13"/>
        <v>0</v>
      </c>
      <c r="AC71" s="39">
        <v>1</v>
      </c>
      <c r="AD71" s="47">
        <f t="shared" si="14"/>
        <v>0</v>
      </c>
      <c r="AE71" s="39">
        <v>1</v>
      </c>
      <c r="AF71" s="47">
        <f t="shared" si="15"/>
        <v>0</v>
      </c>
      <c r="AG71" s="62"/>
      <c r="AH71" s="191">
        <f t="shared" si="16"/>
        <v>12</v>
      </c>
      <c r="AI71" s="49">
        <f t="shared" si="17"/>
        <v>0</v>
      </c>
      <c r="AJ71" s="50">
        <f t="shared" si="18"/>
        <v>0</v>
      </c>
      <c r="AK71" s="62"/>
      <c r="AL71" s="191">
        <f t="shared" si="19"/>
        <v>4</v>
      </c>
      <c r="AM71" s="49">
        <f t="shared" si="20"/>
        <v>0</v>
      </c>
      <c r="AN71" s="50">
        <f t="shared" si="21"/>
        <v>0</v>
      </c>
      <c r="AO71" s="62"/>
      <c r="AP71" s="49">
        <f t="shared" si="22"/>
        <v>0</v>
      </c>
      <c r="AQ71" s="50">
        <f t="shared" si="23"/>
        <v>0</v>
      </c>
      <c r="AR71" s="62"/>
      <c r="AS71" s="49">
        <f t="shared" si="24"/>
        <v>0</v>
      </c>
      <c r="AT71" s="50">
        <f t="shared" si="25"/>
        <v>0</v>
      </c>
      <c r="AU71" s="62"/>
      <c r="AV71" s="49">
        <f t="shared" si="26"/>
        <v>0</v>
      </c>
      <c r="AW71" s="50">
        <f t="shared" si="27"/>
        <v>0</v>
      </c>
      <c r="AX71" s="62"/>
      <c r="AY71" s="49">
        <f t="shared" si="28"/>
        <v>0</v>
      </c>
      <c r="AZ71" s="50">
        <f t="shared" si="29"/>
        <v>0</v>
      </c>
      <c r="BA71" s="62"/>
      <c r="BB71" s="49">
        <f t="shared" si="30"/>
        <v>0</v>
      </c>
      <c r="BC71" s="50">
        <f t="shared" si="31"/>
        <v>0</v>
      </c>
      <c r="BD71" s="51">
        <f t="shared" si="32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ref="K72:K75" si="60">IF(G72=0,"0",F72/G72)</f>
        <v>0</v>
      </c>
      <c r="L72" s="38">
        <f t="shared" ref="L72:L75" si="61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M72" s="38">
        <f t="shared" ref="M72:M75" si="62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N72" s="38">
        <f t="shared" ref="N72:N75" si="63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O72" s="38">
        <f t="shared" ref="O72:O75" si="64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P72" s="38">
        <f t="shared" ref="P72:P75" si="65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Q72" s="39">
        <v>1</v>
      </c>
      <c r="R72" s="40">
        <f t="shared" ref="R72:R75" si="66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75" si="67">(IF($Y72=7,$K72,)+IF($Y72=21,$K72*3,)+IF($Y72=42,$K72*6,0)+IF($Y72=28,$K72*4,0)+IF($Y72=14,$K72*2,))*S72</f>
        <v>0</v>
      </c>
      <c r="U72" s="42">
        <f t="shared" ref="U72:U75" si="68">SUM(+L72+M72+N72+O72+P72+R72+T72)</f>
        <v>0</v>
      </c>
      <c r="V72" s="43">
        <f t="shared" ref="V72:V75" si="69">+U72*4.345</f>
        <v>0</v>
      </c>
      <c r="W72" s="190">
        <f t="shared" ref="W72:W75" si="70">$X$4</f>
        <v>11</v>
      </c>
      <c r="X72" s="44">
        <f t="shared" si="59"/>
        <v>0</v>
      </c>
      <c r="Y72" s="45">
        <f t="shared" ref="Y72:Y75" si="71">ROUND(J72/4.3452380952381,1)</f>
        <v>0</v>
      </c>
      <c r="Z72" s="46" t="s">
        <v>0</v>
      </c>
      <c r="AA72" s="39">
        <v>1</v>
      </c>
      <c r="AB72" s="47">
        <f t="shared" ref="AB72:AB75" si="72">+IF($Z72="M",$U72,IF($Z72="MT",$U72/2,IF(Z72="MN",$U72/2,IF($Z72="MTN",$U72/3,0))))*AA72</f>
        <v>0</v>
      </c>
      <c r="AC72" s="39">
        <v>1</v>
      </c>
      <c r="AD72" s="47">
        <f t="shared" ref="AD72:AD75" si="73">+IF($Z72="T",$U72,IF($Z72="MT",$U72/2,IF($Z72="TN",$U72/2,IF($Z72="MTN",$U72/3,0))))*AC72</f>
        <v>0</v>
      </c>
      <c r="AE72" s="39">
        <v>1</v>
      </c>
      <c r="AF72" s="47">
        <f t="shared" ref="AF72:AF75" si="74">+IF($Z72="N",$U72,IF($Z72="MN",$U72/2,IF($Z72="TN",$U72/2,IF($Z72="MTN",$U72/3,0))))*AE72</f>
        <v>0</v>
      </c>
      <c r="AG72" s="62"/>
      <c r="AH72" s="191">
        <f t="shared" ref="AH72:AH75" si="75">+$AI$4</f>
        <v>12</v>
      </c>
      <c r="AI72" s="49">
        <f t="shared" ref="AI72:AI75" si="76">IF(AJ$4=0,0,(AG72/AJ$4))</f>
        <v>0</v>
      </c>
      <c r="AJ72" s="50">
        <f t="shared" ref="AJ72:AJ75" si="77">IF(AJ$4=0,0,(AI72*AI$4/12))</f>
        <v>0</v>
      </c>
      <c r="AK72" s="62"/>
      <c r="AL72" s="191">
        <f t="shared" ref="AL72:AL75" si="78">+$AM$4</f>
        <v>4</v>
      </c>
      <c r="AM72" s="49">
        <f t="shared" ref="AM72:AM75" si="79">IF(AN$4=0,0,(AK72/AN$4))</f>
        <v>0</v>
      </c>
      <c r="AN72" s="50">
        <f t="shared" ref="AN72:AN75" si="80">IF(AN$4=0,0,(AM72*AM$4/12))</f>
        <v>0</v>
      </c>
      <c r="AO72" s="62"/>
      <c r="AP72" s="49">
        <f t="shared" ref="AP72:AP75" si="81">IF(AQ$4=0,0,(AO72/AQ$4))</f>
        <v>0</v>
      </c>
      <c r="AQ72" s="50">
        <f t="shared" ref="AQ72:AQ75" si="82">IF(AQ$4=0,0,(AP72*AP$4/12))</f>
        <v>0</v>
      </c>
      <c r="AR72" s="62"/>
      <c r="AS72" s="49">
        <f t="shared" ref="AS72:AS75" si="83">IF(AT$4=0,0,(AR72/AT$4))</f>
        <v>0</v>
      </c>
      <c r="AT72" s="50">
        <f t="shared" ref="AT72:AT75" si="84">IF(AT$4=0,0,(AS72*AS$4/12))</f>
        <v>0</v>
      </c>
      <c r="AU72" s="62"/>
      <c r="AV72" s="49">
        <f t="shared" ref="AV72:AV75" si="85">IF(AW$4=0,0,(AU72/AW$4))</f>
        <v>0</v>
      </c>
      <c r="AW72" s="50">
        <f t="shared" ref="AW72:AW75" si="86">IF(AW$4=0,0,(AV72*AV$4/12))</f>
        <v>0</v>
      </c>
      <c r="AX72" s="62"/>
      <c r="AY72" s="49">
        <f t="shared" ref="AY72:AY75" si="87">IF(AZ$4=0,0,(AX72/AZ$4))</f>
        <v>0</v>
      </c>
      <c r="AZ72" s="50">
        <f t="shared" ref="AZ72:AZ75" si="88">IF(AZ$4=0,0,(AY72*AY$4/12))</f>
        <v>0</v>
      </c>
      <c r="BA72" s="62"/>
      <c r="BB72" s="49">
        <f t="shared" ref="BB72:BB75" si="89">IF(BC$4=0,0,(BA72/BC$4))</f>
        <v>0</v>
      </c>
      <c r="BC72" s="50">
        <f t="shared" ref="BC72:BC75" si="90">IF(BC$4=0,0,(BB72*BB$4/12))</f>
        <v>0</v>
      </c>
      <c r="BD72" s="51">
        <f t="shared" ref="BD72:BD75" si="91">+AJ72+AN72+AQ72+AT72+AW72+AZ72+BC72</f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si="60"/>
        <v>0</v>
      </c>
      <c r="L73" s="38">
        <f t="shared" si="61"/>
        <v>0</v>
      </c>
      <c r="M73" s="38">
        <f t="shared" si="62"/>
        <v>0</v>
      </c>
      <c r="N73" s="38">
        <f t="shared" si="63"/>
        <v>0</v>
      </c>
      <c r="O73" s="38">
        <f t="shared" si="64"/>
        <v>0</v>
      </c>
      <c r="P73" s="38">
        <f t="shared" si="65"/>
        <v>0</v>
      </c>
      <c r="Q73" s="39">
        <v>1</v>
      </c>
      <c r="R73" s="40">
        <f t="shared" si="66"/>
        <v>0</v>
      </c>
      <c r="S73" s="39">
        <v>1</v>
      </c>
      <c r="T73" s="41">
        <f t="shared" si="67"/>
        <v>0</v>
      </c>
      <c r="U73" s="42">
        <f t="shared" si="68"/>
        <v>0</v>
      </c>
      <c r="V73" s="43">
        <f t="shared" si="69"/>
        <v>0</v>
      </c>
      <c r="W73" s="190">
        <f t="shared" si="70"/>
        <v>11</v>
      </c>
      <c r="X73" s="44">
        <f t="shared" si="59"/>
        <v>0</v>
      </c>
      <c r="Y73" s="45">
        <f t="shared" si="71"/>
        <v>0</v>
      </c>
      <c r="Z73" s="46" t="s">
        <v>0</v>
      </c>
      <c r="AA73" s="39">
        <v>1</v>
      </c>
      <c r="AB73" s="47">
        <f t="shared" si="72"/>
        <v>0</v>
      </c>
      <c r="AC73" s="39">
        <v>1</v>
      </c>
      <c r="AD73" s="47">
        <f t="shared" si="73"/>
        <v>0</v>
      </c>
      <c r="AE73" s="39">
        <v>1</v>
      </c>
      <c r="AF73" s="47">
        <f t="shared" si="74"/>
        <v>0</v>
      </c>
      <c r="AG73" s="62"/>
      <c r="AH73" s="191">
        <f t="shared" si="75"/>
        <v>12</v>
      </c>
      <c r="AI73" s="49">
        <f t="shared" si="76"/>
        <v>0</v>
      </c>
      <c r="AJ73" s="50">
        <f t="shared" si="77"/>
        <v>0</v>
      </c>
      <c r="AK73" s="62"/>
      <c r="AL73" s="191">
        <f t="shared" si="78"/>
        <v>4</v>
      </c>
      <c r="AM73" s="49">
        <f t="shared" si="79"/>
        <v>0</v>
      </c>
      <c r="AN73" s="50">
        <f t="shared" si="80"/>
        <v>0</v>
      </c>
      <c r="AO73" s="62"/>
      <c r="AP73" s="49">
        <f t="shared" si="81"/>
        <v>0</v>
      </c>
      <c r="AQ73" s="50">
        <f t="shared" si="82"/>
        <v>0</v>
      </c>
      <c r="AR73" s="62"/>
      <c r="AS73" s="49">
        <f t="shared" si="83"/>
        <v>0</v>
      </c>
      <c r="AT73" s="50">
        <f t="shared" si="84"/>
        <v>0</v>
      </c>
      <c r="AU73" s="62"/>
      <c r="AV73" s="49">
        <f t="shared" si="85"/>
        <v>0</v>
      </c>
      <c r="AW73" s="50">
        <f t="shared" si="86"/>
        <v>0</v>
      </c>
      <c r="AX73" s="62"/>
      <c r="AY73" s="49">
        <f t="shared" si="87"/>
        <v>0</v>
      </c>
      <c r="AZ73" s="50">
        <f t="shared" si="88"/>
        <v>0</v>
      </c>
      <c r="BA73" s="62"/>
      <c r="BB73" s="49">
        <f t="shared" si="89"/>
        <v>0</v>
      </c>
      <c r="BC73" s="50">
        <f t="shared" si="90"/>
        <v>0</v>
      </c>
      <c r="BD73" s="51">
        <f t="shared" si="91"/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60"/>
        <v>0</v>
      </c>
      <c r="L74" s="38">
        <f t="shared" si="61"/>
        <v>0</v>
      </c>
      <c r="M74" s="38">
        <f t="shared" si="62"/>
        <v>0</v>
      </c>
      <c r="N74" s="38">
        <f t="shared" si="63"/>
        <v>0</v>
      </c>
      <c r="O74" s="38">
        <f t="shared" si="64"/>
        <v>0</v>
      </c>
      <c r="P74" s="38">
        <f t="shared" si="65"/>
        <v>0</v>
      </c>
      <c r="Q74" s="39">
        <v>1</v>
      </c>
      <c r="R74" s="40">
        <f t="shared" si="66"/>
        <v>0</v>
      </c>
      <c r="S74" s="39">
        <v>1</v>
      </c>
      <c r="T74" s="41">
        <f t="shared" si="67"/>
        <v>0</v>
      </c>
      <c r="U74" s="42">
        <f t="shared" si="68"/>
        <v>0</v>
      </c>
      <c r="V74" s="43">
        <f t="shared" si="69"/>
        <v>0</v>
      </c>
      <c r="W74" s="190">
        <f t="shared" si="70"/>
        <v>11</v>
      </c>
      <c r="X74" s="44">
        <f t="shared" si="59"/>
        <v>0</v>
      </c>
      <c r="Y74" s="45">
        <f t="shared" si="71"/>
        <v>0</v>
      </c>
      <c r="Z74" s="46" t="s">
        <v>0</v>
      </c>
      <c r="AA74" s="39">
        <v>1</v>
      </c>
      <c r="AB74" s="47">
        <f t="shared" si="72"/>
        <v>0</v>
      </c>
      <c r="AC74" s="39">
        <v>1</v>
      </c>
      <c r="AD74" s="47">
        <f t="shared" si="73"/>
        <v>0</v>
      </c>
      <c r="AE74" s="39">
        <v>1</v>
      </c>
      <c r="AF74" s="47">
        <f t="shared" si="74"/>
        <v>0</v>
      </c>
      <c r="AG74" s="62"/>
      <c r="AH74" s="191">
        <f t="shared" si="75"/>
        <v>12</v>
      </c>
      <c r="AI74" s="49">
        <f t="shared" si="76"/>
        <v>0</v>
      </c>
      <c r="AJ74" s="50">
        <f t="shared" si="77"/>
        <v>0</v>
      </c>
      <c r="AK74" s="62"/>
      <c r="AL74" s="191">
        <f t="shared" si="78"/>
        <v>4</v>
      </c>
      <c r="AM74" s="49">
        <f t="shared" si="79"/>
        <v>0</v>
      </c>
      <c r="AN74" s="50">
        <f t="shared" si="80"/>
        <v>0</v>
      </c>
      <c r="AO74" s="62"/>
      <c r="AP74" s="49">
        <f t="shared" si="81"/>
        <v>0</v>
      </c>
      <c r="AQ74" s="50">
        <f t="shared" si="82"/>
        <v>0</v>
      </c>
      <c r="AR74" s="62"/>
      <c r="AS74" s="49">
        <f t="shared" si="83"/>
        <v>0</v>
      </c>
      <c r="AT74" s="50">
        <f t="shared" si="84"/>
        <v>0</v>
      </c>
      <c r="AU74" s="62"/>
      <c r="AV74" s="49">
        <f t="shared" si="85"/>
        <v>0</v>
      </c>
      <c r="AW74" s="50">
        <f t="shared" si="86"/>
        <v>0</v>
      </c>
      <c r="AX74" s="62"/>
      <c r="AY74" s="49">
        <f t="shared" si="87"/>
        <v>0</v>
      </c>
      <c r="AZ74" s="50">
        <f t="shared" si="88"/>
        <v>0</v>
      </c>
      <c r="BA74" s="62"/>
      <c r="BB74" s="49">
        <f t="shared" si="89"/>
        <v>0</v>
      </c>
      <c r="BC74" s="50">
        <f t="shared" si="90"/>
        <v>0</v>
      </c>
      <c r="BD74" s="51">
        <f t="shared" si="91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60"/>
        <v>0</v>
      </c>
      <c r="L75" s="38">
        <f t="shared" si="61"/>
        <v>0</v>
      </c>
      <c r="M75" s="38">
        <f t="shared" si="62"/>
        <v>0</v>
      </c>
      <c r="N75" s="38">
        <f t="shared" si="63"/>
        <v>0</v>
      </c>
      <c r="O75" s="38">
        <f t="shared" si="64"/>
        <v>0</v>
      </c>
      <c r="P75" s="38">
        <f t="shared" si="65"/>
        <v>0</v>
      </c>
      <c r="Q75" s="39">
        <v>1</v>
      </c>
      <c r="R75" s="40">
        <f t="shared" si="66"/>
        <v>0</v>
      </c>
      <c r="S75" s="39">
        <v>1</v>
      </c>
      <c r="T75" s="41">
        <f t="shared" si="67"/>
        <v>0</v>
      </c>
      <c r="U75" s="42">
        <f t="shared" si="68"/>
        <v>0</v>
      </c>
      <c r="V75" s="43">
        <f t="shared" si="69"/>
        <v>0</v>
      </c>
      <c r="W75" s="190">
        <f t="shared" si="70"/>
        <v>11</v>
      </c>
      <c r="X75" s="44">
        <f t="shared" si="59"/>
        <v>0</v>
      </c>
      <c r="Y75" s="45">
        <f t="shared" si="71"/>
        <v>0</v>
      </c>
      <c r="Z75" s="46" t="s">
        <v>0</v>
      </c>
      <c r="AA75" s="39">
        <v>1</v>
      </c>
      <c r="AB75" s="47">
        <f t="shared" si="72"/>
        <v>0</v>
      </c>
      <c r="AC75" s="39">
        <v>1</v>
      </c>
      <c r="AD75" s="47">
        <f t="shared" si="73"/>
        <v>0</v>
      </c>
      <c r="AE75" s="39">
        <v>1</v>
      </c>
      <c r="AF75" s="47">
        <f t="shared" si="74"/>
        <v>0</v>
      </c>
      <c r="AG75" s="62"/>
      <c r="AH75" s="191">
        <f t="shared" si="75"/>
        <v>12</v>
      </c>
      <c r="AI75" s="49">
        <f t="shared" si="76"/>
        <v>0</v>
      </c>
      <c r="AJ75" s="50">
        <f t="shared" si="77"/>
        <v>0</v>
      </c>
      <c r="AK75" s="62"/>
      <c r="AL75" s="191">
        <f t="shared" si="78"/>
        <v>4</v>
      </c>
      <c r="AM75" s="49">
        <f t="shared" si="79"/>
        <v>0</v>
      </c>
      <c r="AN75" s="50">
        <f t="shared" si="80"/>
        <v>0</v>
      </c>
      <c r="AO75" s="62"/>
      <c r="AP75" s="49">
        <f t="shared" si="81"/>
        <v>0</v>
      </c>
      <c r="AQ75" s="50">
        <f t="shared" si="82"/>
        <v>0</v>
      </c>
      <c r="AR75" s="62"/>
      <c r="AS75" s="49">
        <f t="shared" si="83"/>
        <v>0</v>
      </c>
      <c r="AT75" s="50">
        <f t="shared" si="84"/>
        <v>0</v>
      </c>
      <c r="AU75" s="62"/>
      <c r="AV75" s="49">
        <f t="shared" si="85"/>
        <v>0</v>
      </c>
      <c r="AW75" s="50">
        <f t="shared" si="86"/>
        <v>0</v>
      </c>
      <c r="AX75" s="62"/>
      <c r="AY75" s="49">
        <f t="shared" si="87"/>
        <v>0</v>
      </c>
      <c r="AZ75" s="50">
        <f t="shared" si="88"/>
        <v>0</v>
      </c>
      <c r="BA75" s="62"/>
      <c r="BB75" s="49">
        <f t="shared" si="89"/>
        <v>0</v>
      </c>
      <c r="BC75" s="50">
        <f t="shared" si="90"/>
        <v>0</v>
      </c>
      <c r="BD75" s="51">
        <f t="shared" si="91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ref="K76" si="92">IF(G76=0,"0",F76/G76)</f>
        <v>0</v>
      </c>
      <c r="L76" s="38">
        <f t="shared" ref="L76:L101" si="93">IF($Y76=3,$K76,0)+IF($Y76=4,$K76,0)+IF($Y76=5,$K76,0)+IF($Y76=6,$K76,0)+IF($Y76=7,$K76,0)+IF($Y76=10,$K76*2,0)+IF($Y76=12,$K76*2,0)+IF($Y76=14,$K76*2,0)+IF($Y76=21,$K76*3,0)+IF($Y76&lt;=1,$K76*$J76/21.75,0)+IF($Y76=15,$K76*3,0)+IF($Y76=42,$K76*6,0)+IF($Y76=28,$K76*4,0)</f>
        <v>0</v>
      </c>
      <c r="M76" s="38">
        <f t="shared" ref="M76:M101" si="94">IF($Y76=2,$K76,0)+IF($Y76=4,$K76,0)+IF($Y76=5,$K76,0)+IF($Y76=6,$K76,0)+IF($Y76=7,$K76,0)+IF($Y76=10,$K76*2,0)+IF($Y76=12,$K76*2,0)+IF($Y76=14,$K76*2,0)+IF($Y76=15,$K76*3,0)+IF($Y76=21,$K76*3,0)+IF($Y76&lt;=1,$K76*$J76/21.75,0)+IF($Y76=42,$K76*6,0)+IF($Y76=28,$K76*4,0)</f>
        <v>0</v>
      </c>
      <c r="N76" s="38">
        <f t="shared" ref="N76:N101" si="95">IF($Y76=3,$K76,0)+IF($Y76=4,$K76,0)+IF($Y76=5,$K76,0)+IF($Y76=6,$K76,0)+IF($Y76=7,$K76,0)+IF($Y76=10,$K76*2,0)+IF($Y76=12,$K76*2,0)+IF($Y76=14,$K76*2,0)+IF($Y76=21,$K76*3,0)+IF($Y76&lt;=1,$K76*$J76/21.75,0)+IF($Y76=15,$K76*3,0)+IF($Y76=42,$K76*6,0)+IF($Y76=28,$K76*4,0)</f>
        <v>0</v>
      </c>
      <c r="O76" s="38">
        <f t="shared" ref="O76:O101" si="96">IF($Y76=2,$K76,0)+IF($Y76=4,$K76,0)+IF($Y76=5,$K76,0)+IF($Y76=6,$K76,0)+IF($Y76=7,$K76,0)+IF($Y76=10,$K76*2,0)+IF($Y76=12,$K76*2,0)+IF($Y76=14,$K76*2,0)+IF($Y76=15,$K76*3,0)+IF($Y76=21,$K76*3,0)+IF($Y76&lt;=1,$K76*$J76/21.75,0)+IF($Y76=42,$K76*6,0)+IF($Y76=28,$K76*4,0)</f>
        <v>0</v>
      </c>
      <c r="P76" s="38">
        <f t="shared" ref="P76:P101" si="97">IF($Y76=3,$K76,0)+IF($Y76=4,$K76,0)+IF($Y76=5,$K76,0)+IF($Y76=6,$K76,0)+IF($Y76=7,$K76,0)+IF($Y76=10,$K76*2,0)+IF($Y76=12,$K76*2,0)+IF($Y76=14,$K76*2,0)+IF($Y76=21,$K76*3,0)+IF($Y76&lt;=1,$K76*$J76/21.75,0)+IF($Y76=15,$K76*3,0)+IF($Y76=42,$K76*6,0)+IF($Y76=28,$K76*4,0)</f>
        <v>0</v>
      </c>
      <c r="Q76" s="39">
        <v>1</v>
      </c>
      <c r="R76" s="40">
        <f t="shared" ref="R76:R101" si="98">(IF($Y76=6,$K76,)+IF($Y76=7,$K76,)+IF($Y76=12,$K76*2,)+IF($Y76=18,$K76*3,)+IF($Y76=28,$K76*4,0)+IF($Y76=21,$K76*3,)+IF($Y76=42,$K76*6,0)+IF($Y76=14,$K76*2,))*Q76</f>
        <v>0</v>
      </c>
      <c r="S76" s="39">
        <v>1</v>
      </c>
      <c r="T76" s="41">
        <f t="shared" ref="T76:T101" si="99">(IF($Y76=7,$K76,)+IF($Y76=21,$K76*3,)+IF($Y76=42,$K76*6,0)+IF($Y76=28,$K76*4,0)+IF($Y76=14,$K76*2,))*S76</f>
        <v>0</v>
      </c>
      <c r="U76" s="42">
        <f t="shared" ref="U76" si="100">SUM(+L76+M76+N76+O76+P76+R76+T76)</f>
        <v>0</v>
      </c>
      <c r="V76" s="43">
        <f t="shared" ref="V76" si="101">+U76*4.345</f>
        <v>0</v>
      </c>
      <c r="W76" s="190">
        <v>12</v>
      </c>
      <c r="X76" s="44">
        <f t="shared" ref="X76:X101" si="102">IF(V76="","",W76*V76)</f>
        <v>0</v>
      </c>
      <c r="Y76" s="45">
        <f t="shared" ref="Y76" si="103">ROUND(J76/4.3452380952381,1)</f>
        <v>0</v>
      </c>
      <c r="Z76" s="46" t="s">
        <v>78</v>
      </c>
      <c r="AA76" s="39">
        <v>1</v>
      </c>
      <c r="AB76" s="47">
        <f t="shared" ref="AB76" si="104">+IF($Z76="M",$U76,IF($Z76="MT",$U76/2,IF(Z76="MN",$U76/2,IF($Z76="MTN",$U76/3,0))))*AA76</f>
        <v>0</v>
      </c>
      <c r="AC76" s="39">
        <v>1</v>
      </c>
      <c r="AD76" s="47">
        <f t="shared" ref="AD76" si="105">+IF($Z76="T",$U76,IF($Z76="MT",$U76/2,IF($Z76="TN",$U76/2,IF($Z76="MTN",$U76/3,0))))*AC76</f>
        <v>0</v>
      </c>
      <c r="AE76" s="39">
        <v>1</v>
      </c>
      <c r="AF76" s="47">
        <f t="shared" ref="AF76" si="106">+IF($Z76="N",$U76,IF($Z76="MN",$U76/2,IF($Z76="TN",$U76/2,IF($Z76="MTN",$U76/3,0))))*AE76</f>
        <v>0</v>
      </c>
      <c r="AG76" s="62"/>
      <c r="AH76" s="62"/>
      <c r="AI76" s="49">
        <f t="shared" ref="AI76:AI101" si="107">IF(AJ$4=0,0,(AG76/AJ$4))</f>
        <v>0</v>
      </c>
      <c r="AJ76" s="50">
        <f t="shared" ref="AJ76:AJ101" si="108">IF(AJ$4=0,0,(AI76*AI$4/12))</f>
        <v>0</v>
      </c>
      <c r="AK76" s="62"/>
      <c r="AL76" s="62"/>
      <c r="AM76" s="49">
        <f t="shared" ref="AM76:AM101" si="109">IF(AN$4=0,0,(AK76/AN$4))</f>
        <v>0</v>
      </c>
      <c r="AN76" s="50">
        <f t="shared" ref="AN76:AN101" si="110">IF(AN$4=0,0,(AM76*AM$4/12))</f>
        <v>0</v>
      </c>
      <c r="AO76" s="62"/>
      <c r="AP76" s="49">
        <f t="shared" ref="AP76:AP101" si="111">IF(AQ$4=0,0,(AO76/AQ$4))</f>
        <v>0</v>
      </c>
      <c r="AQ76" s="50">
        <f t="shared" ref="AQ76:AQ101" si="112">IF(AQ$4=0,0,(AP76*AP$4/12))</f>
        <v>0</v>
      </c>
      <c r="AR76" s="62"/>
      <c r="AS76" s="49">
        <f t="shared" ref="AS76:AS101" si="113">IF(AT$4=0,0,(AR76/AT$4))</f>
        <v>0</v>
      </c>
      <c r="AT76" s="50">
        <f t="shared" ref="AT76:AT101" si="114">IF(AT$4=0,0,(AS76*AS$4/12))</f>
        <v>0</v>
      </c>
      <c r="AU76" s="62"/>
      <c r="AV76" s="49">
        <f t="shared" ref="AV76:AV101" si="115">IF(AW$4=0,0,(AU76/AW$4))</f>
        <v>0</v>
      </c>
      <c r="AW76" s="50">
        <f t="shared" ref="AW76:AW101" si="116">IF(AW$4=0,0,(AV76*AV$4/12))</f>
        <v>0</v>
      </c>
      <c r="AX76" s="62"/>
      <c r="AY76" s="49">
        <f t="shared" ref="AY76:AY101" si="117">IF(AZ$4=0,0,(AX76/AZ$4))</f>
        <v>0</v>
      </c>
      <c r="AZ76" s="50">
        <f t="shared" ref="AZ76:AZ101" si="118">IF(AZ$4=0,0,(AY76*AY$4/12))</f>
        <v>0</v>
      </c>
      <c r="BA76" s="62"/>
      <c r="BB76" s="49">
        <f t="shared" ref="BB76:BB101" si="119">IF(BC$4=0,0,(BA76/BC$4))</f>
        <v>0</v>
      </c>
      <c r="BC76" s="50">
        <f t="shared" ref="BC76:BC101" si="120">IF(BC$4=0,0,(BB76*BB$4/12))</f>
        <v>0</v>
      </c>
      <c r="BD76" s="51">
        <f t="shared" ref="BD76" si="121">+AJ76+AN76+AQ76+AT76+AW76+AZ76+BC76</f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ref="K77:K100" si="122">IF(G77=0,"0",F77/G77)</f>
        <v>0</v>
      </c>
      <c r="L77" s="38">
        <f t="shared" si="93"/>
        <v>0</v>
      </c>
      <c r="M77" s="38">
        <f t="shared" si="94"/>
        <v>0</v>
      </c>
      <c r="N77" s="38">
        <f t="shared" si="95"/>
        <v>0</v>
      </c>
      <c r="O77" s="38">
        <f t="shared" si="96"/>
        <v>0</v>
      </c>
      <c r="P77" s="38">
        <f t="shared" si="97"/>
        <v>0</v>
      </c>
      <c r="Q77" s="39">
        <v>1</v>
      </c>
      <c r="R77" s="40">
        <f t="shared" si="98"/>
        <v>0</v>
      </c>
      <c r="S77" s="39">
        <v>1</v>
      </c>
      <c r="T77" s="41">
        <f t="shared" si="99"/>
        <v>0</v>
      </c>
      <c r="U77" s="42">
        <f t="shared" ref="U77:U100" si="123">SUM(+L77+M77+N77+O77+P77+R77+T77)</f>
        <v>0</v>
      </c>
      <c r="V77" s="43">
        <f t="shared" ref="V77:V100" si="124">+U77*4.345</f>
        <v>0</v>
      </c>
      <c r="W77" s="190">
        <v>12</v>
      </c>
      <c r="X77" s="44">
        <f t="shared" si="102"/>
        <v>0</v>
      </c>
      <c r="Y77" s="45">
        <f t="shared" ref="Y77:Y100" si="125">ROUND(J77/4.3452380952381,1)</f>
        <v>0</v>
      </c>
      <c r="Z77" s="46" t="s">
        <v>78</v>
      </c>
      <c r="AA77" s="39">
        <v>1</v>
      </c>
      <c r="AB77" s="47">
        <f t="shared" ref="AB77:AB100" si="126">+IF($Z77="M",$U77,IF($Z77="MT",$U77/2,IF(Z77="MN",$U77/2,IF($Z77="MTN",$U77/3,0))))*AA77</f>
        <v>0</v>
      </c>
      <c r="AC77" s="39">
        <v>1</v>
      </c>
      <c r="AD77" s="47">
        <f t="shared" ref="AD77:AD100" si="127">+IF($Z77="T",$U77,IF($Z77="MT",$U77/2,IF($Z77="TN",$U77/2,IF($Z77="MTN",$U77/3,0))))*AC77</f>
        <v>0</v>
      </c>
      <c r="AE77" s="39">
        <v>1</v>
      </c>
      <c r="AF77" s="47">
        <f t="shared" ref="AF77:AF100" si="128">+IF($Z77="N",$U77,IF($Z77="MN",$U77/2,IF($Z77="TN",$U77/2,IF($Z77="MTN",$U77/3,0))))*AE77</f>
        <v>0</v>
      </c>
      <c r="AG77" s="62"/>
      <c r="AH77" s="62"/>
      <c r="AI77" s="49">
        <f t="shared" si="107"/>
        <v>0</v>
      </c>
      <c r="AJ77" s="50">
        <f t="shared" si="108"/>
        <v>0</v>
      </c>
      <c r="AK77" s="62"/>
      <c r="AL77" s="62"/>
      <c r="AM77" s="49">
        <f t="shared" si="109"/>
        <v>0</v>
      </c>
      <c r="AN77" s="50">
        <f t="shared" si="110"/>
        <v>0</v>
      </c>
      <c r="AO77" s="62"/>
      <c r="AP77" s="49">
        <f t="shared" si="111"/>
        <v>0</v>
      </c>
      <c r="AQ77" s="50">
        <f t="shared" si="112"/>
        <v>0</v>
      </c>
      <c r="AR77" s="62"/>
      <c r="AS77" s="49">
        <f t="shared" si="113"/>
        <v>0</v>
      </c>
      <c r="AT77" s="50">
        <f t="shared" si="114"/>
        <v>0</v>
      </c>
      <c r="AU77" s="62"/>
      <c r="AV77" s="49">
        <f t="shared" si="115"/>
        <v>0</v>
      </c>
      <c r="AW77" s="50">
        <f t="shared" si="116"/>
        <v>0</v>
      </c>
      <c r="AX77" s="62"/>
      <c r="AY77" s="49">
        <f t="shared" si="117"/>
        <v>0</v>
      </c>
      <c r="AZ77" s="50">
        <f t="shared" si="118"/>
        <v>0</v>
      </c>
      <c r="BA77" s="62"/>
      <c r="BB77" s="49">
        <f t="shared" si="119"/>
        <v>0</v>
      </c>
      <c r="BC77" s="50">
        <f t="shared" si="120"/>
        <v>0</v>
      </c>
      <c r="BD77" s="51">
        <f t="shared" ref="BD77:BD100" si="129">+AJ77+AN77+AQ77+AT77+AW77+AZ77+BC77</f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122"/>
        <v>0</v>
      </c>
      <c r="L78" s="38">
        <f t="shared" si="93"/>
        <v>0</v>
      </c>
      <c r="M78" s="38">
        <f t="shared" si="94"/>
        <v>0</v>
      </c>
      <c r="N78" s="38">
        <f t="shared" si="95"/>
        <v>0</v>
      </c>
      <c r="O78" s="38">
        <f t="shared" si="96"/>
        <v>0</v>
      </c>
      <c r="P78" s="38">
        <f t="shared" si="97"/>
        <v>0</v>
      </c>
      <c r="Q78" s="39">
        <v>1</v>
      </c>
      <c r="R78" s="40">
        <f t="shared" si="98"/>
        <v>0</v>
      </c>
      <c r="S78" s="39">
        <v>1</v>
      </c>
      <c r="T78" s="41">
        <f t="shared" si="99"/>
        <v>0</v>
      </c>
      <c r="U78" s="42">
        <f t="shared" si="123"/>
        <v>0</v>
      </c>
      <c r="V78" s="43">
        <f t="shared" si="124"/>
        <v>0</v>
      </c>
      <c r="W78" s="190">
        <v>12</v>
      </c>
      <c r="X78" s="44">
        <f t="shared" si="102"/>
        <v>0</v>
      </c>
      <c r="Y78" s="45">
        <f t="shared" si="125"/>
        <v>0</v>
      </c>
      <c r="Z78" s="46" t="s">
        <v>78</v>
      </c>
      <c r="AA78" s="39">
        <v>1</v>
      </c>
      <c r="AB78" s="47">
        <f t="shared" si="126"/>
        <v>0</v>
      </c>
      <c r="AC78" s="39">
        <v>1</v>
      </c>
      <c r="AD78" s="47">
        <f t="shared" si="127"/>
        <v>0</v>
      </c>
      <c r="AE78" s="39">
        <v>1</v>
      </c>
      <c r="AF78" s="47">
        <f t="shared" si="128"/>
        <v>0</v>
      </c>
      <c r="AG78" s="62"/>
      <c r="AH78" s="62"/>
      <c r="AI78" s="49">
        <f t="shared" si="107"/>
        <v>0</v>
      </c>
      <c r="AJ78" s="50">
        <f t="shared" si="108"/>
        <v>0</v>
      </c>
      <c r="AK78" s="62"/>
      <c r="AL78" s="62"/>
      <c r="AM78" s="49">
        <f t="shared" si="109"/>
        <v>0</v>
      </c>
      <c r="AN78" s="50">
        <f t="shared" si="110"/>
        <v>0</v>
      </c>
      <c r="AO78" s="62"/>
      <c r="AP78" s="49">
        <f t="shared" si="111"/>
        <v>0</v>
      </c>
      <c r="AQ78" s="50">
        <f t="shared" si="112"/>
        <v>0</v>
      </c>
      <c r="AR78" s="62"/>
      <c r="AS78" s="49">
        <f t="shared" si="113"/>
        <v>0</v>
      </c>
      <c r="AT78" s="50">
        <f t="shared" si="114"/>
        <v>0</v>
      </c>
      <c r="AU78" s="62"/>
      <c r="AV78" s="49">
        <f t="shared" si="115"/>
        <v>0</v>
      </c>
      <c r="AW78" s="50">
        <f t="shared" si="116"/>
        <v>0</v>
      </c>
      <c r="AX78" s="62"/>
      <c r="AY78" s="49">
        <f t="shared" si="117"/>
        <v>0</v>
      </c>
      <c r="AZ78" s="50">
        <f t="shared" si="118"/>
        <v>0</v>
      </c>
      <c r="BA78" s="62"/>
      <c r="BB78" s="49">
        <f t="shared" si="119"/>
        <v>0</v>
      </c>
      <c r="BC78" s="50">
        <f t="shared" si="120"/>
        <v>0</v>
      </c>
      <c r="BD78" s="51">
        <f t="shared" si="129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122"/>
        <v>0</v>
      </c>
      <c r="L79" s="38">
        <f t="shared" si="93"/>
        <v>0</v>
      </c>
      <c r="M79" s="38">
        <f t="shared" si="94"/>
        <v>0</v>
      </c>
      <c r="N79" s="38">
        <f t="shared" si="95"/>
        <v>0</v>
      </c>
      <c r="O79" s="38">
        <f t="shared" si="96"/>
        <v>0</v>
      </c>
      <c r="P79" s="38">
        <f t="shared" si="97"/>
        <v>0</v>
      </c>
      <c r="Q79" s="39">
        <v>1</v>
      </c>
      <c r="R79" s="40">
        <f t="shared" si="98"/>
        <v>0</v>
      </c>
      <c r="S79" s="39">
        <v>1</v>
      </c>
      <c r="T79" s="41">
        <f t="shared" si="99"/>
        <v>0</v>
      </c>
      <c r="U79" s="42">
        <f t="shared" si="123"/>
        <v>0</v>
      </c>
      <c r="V79" s="43">
        <f t="shared" si="124"/>
        <v>0</v>
      </c>
      <c r="W79" s="190">
        <v>12</v>
      </c>
      <c r="X79" s="44">
        <f t="shared" si="102"/>
        <v>0</v>
      </c>
      <c r="Y79" s="45">
        <f t="shared" si="125"/>
        <v>0</v>
      </c>
      <c r="Z79" s="46" t="s">
        <v>78</v>
      </c>
      <c r="AA79" s="39">
        <v>1</v>
      </c>
      <c r="AB79" s="47">
        <f t="shared" si="126"/>
        <v>0</v>
      </c>
      <c r="AC79" s="39">
        <v>1</v>
      </c>
      <c r="AD79" s="47">
        <f t="shared" si="127"/>
        <v>0</v>
      </c>
      <c r="AE79" s="39">
        <v>1</v>
      </c>
      <c r="AF79" s="47">
        <f t="shared" si="128"/>
        <v>0</v>
      </c>
      <c r="AG79" s="62"/>
      <c r="AH79" s="62"/>
      <c r="AI79" s="49">
        <f t="shared" si="107"/>
        <v>0</v>
      </c>
      <c r="AJ79" s="50">
        <f t="shared" si="108"/>
        <v>0</v>
      </c>
      <c r="AK79" s="62"/>
      <c r="AL79" s="62"/>
      <c r="AM79" s="49">
        <f t="shared" si="109"/>
        <v>0</v>
      </c>
      <c r="AN79" s="50">
        <f t="shared" si="110"/>
        <v>0</v>
      </c>
      <c r="AO79" s="62"/>
      <c r="AP79" s="49">
        <f t="shared" si="111"/>
        <v>0</v>
      </c>
      <c r="AQ79" s="50">
        <f t="shared" si="112"/>
        <v>0</v>
      </c>
      <c r="AR79" s="62"/>
      <c r="AS79" s="49">
        <f t="shared" si="113"/>
        <v>0</v>
      </c>
      <c r="AT79" s="50">
        <f t="shared" si="114"/>
        <v>0</v>
      </c>
      <c r="AU79" s="62"/>
      <c r="AV79" s="49">
        <f t="shared" si="115"/>
        <v>0</v>
      </c>
      <c r="AW79" s="50">
        <f t="shared" si="116"/>
        <v>0</v>
      </c>
      <c r="AX79" s="62"/>
      <c r="AY79" s="49">
        <f t="shared" si="117"/>
        <v>0</v>
      </c>
      <c r="AZ79" s="50">
        <f t="shared" si="118"/>
        <v>0</v>
      </c>
      <c r="BA79" s="62"/>
      <c r="BB79" s="49">
        <f t="shared" si="119"/>
        <v>0</v>
      </c>
      <c r="BC79" s="50">
        <f t="shared" si="120"/>
        <v>0</v>
      </c>
      <c r="BD79" s="51">
        <f t="shared" si="129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122"/>
        <v>0</v>
      </c>
      <c r="L80" s="38">
        <f t="shared" si="93"/>
        <v>0</v>
      </c>
      <c r="M80" s="38">
        <f t="shared" si="94"/>
        <v>0</v>
      </c>
      <c r="N80" s="38">
        <f t="shared" si="95"/>
        <v>0</v>
      </c>
      <c r="O80" s="38">
        <f t="shared" si="96"/>
        <v>0</v>
      </c>
      <c r="P80" s="38">
        <f t="shared" si="97"/>
        <v>0</v>
      </c>
      <c r="Q80" s="39">
        <v>1</v>
      </c>
      <c r="R80" s="40">
        <f t="shared" si="98"/>
        <v>0</v>
      </c>
      <c r="S80" s="39">
        <v>1</v>
      </c>
      <c r="T80" s="41">
        <f t="shared" si="99"/>
        <v>0</v>
      </c>
      <c r="U80" s="42">
        <f t="shared" si="123"/>
        <v>0</v>
      </c>
      <c r="V80" s="43">
        <f t="shared" si="124"/>
        <v>0</v>
      </c>
      <c r="W80" s="190">
        <v>12</v>
      </c>
      <c r="X80" s="44">
        <f t="shared" si="102"/>
        <v>0</v>
      </c>
      <c r="Y80" s="45">
        <f t="shared" si="125"/>
        <v>0</v>
      </c>
      <c r="Z80" s="46" t="s">
        <v>78</v>
      </c>
      <c r="AA80" s="39">
        <v>1</v>
      </c>
      <c r="AB80" s="47">
        <f t="shared" si="126"/>
        <v>0</v>
      </c>
      <c r="AC80" s="39">
        <v>1</v>
      </c>
      <c r="AD80" s="47">
        <f t="shared" si="127"/>
        <v>0</v>
      </c>
      <c r="AE80" s="39">
        <v>1</v>
      </c>
      <c r="AF80" s="47">
        <f t="shared" si="128"/>
        <v>0</v>
      </c>
      <c r="AG80" s="62"/>
      <c r="AH80" s="62"/>
      <c r="AI80" s="49">
        <f t="shared" si="107"/>
        <v>0</v>
      </c>
      <c r="AJ80" s="50">
        <f t="shared" si="108"/>
        <v>0</v>
      </c>
      <c r="AK80" s="62"/>
      <c r="AL80" s="62"/>
      <c r="AM80" s="49">
        <f t="shared" si="109"/>
        <v>0</v>
      </c>
      <c r="AN80" s="50">
        <f t="shared" si="110"/>
        <v>0</v>
      </c>
      <c r="AO80" s="62"/>
      <c r="AP80" s="49">
        <f t="shared" si="111"/>
        <v>0</v>
      </c>
      <c r="AQ80" s="50">
        <f t="shared" si="112"/>
        <v>0</v>
      </c>
      <c r="AR80" s="62"/>
      <c r="AS80" s="49">
        <f t="shared" si="113"/>
        <v>0</v>
      </c>
      <c r="AT80" s="50">
        <f t="shared" si="114"/>
        <v>0</v>
      </c>
      <c r="AU80" s="62"/>
      <c r="AV80" s="49">
        <f t="shared" si="115"/>
        <v>0</v>
      </c>
      <c r="AW80" s="50">
        <f t="shared" si="116"/>
        <v>0</v>
      </c>
      <c r="AX80" s="62"/>
      <c r="AY80" s="49">
        <f t="shared" si="117"/>
        <v>0</v>
      </c>
      <c r="AZ80" s="50">
        <f t="shared" si="118"/>
        <v>0</v>
      </c>
      <c r="BA80" s="62"/>
      <c r="BB80" s="49">
        <f t="shared" si="119"/>
        <v>0</v>
      </c>
      <c r="BC80" s="50">
        <f t="shared" si="120"/>
        <v>0</v>
      </c>
      <c r="BD80" s="51">
        <f t="shared" si="129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122"/>
        <v>0</v>
      </c>
      <c r="L81" s="38">
        <f t="shared" si="93"/>
        <v>0</v>
      </c>
      <c r="M81" s="38">
        <f t="shared" si="94"/>
        <v>0</v>
      </c>
      <c r="N81" s="38">
        <f t="shared" si="95"/>
        <v>0</v>
      </c>
      <c r="O81" s="38">
        <f t="shared" si="96"/>
        <v>0</v>
      </c>
      <c r="P81" s="38">
        <f t="shared" si="97"/>
        <v>0</v>
      </c>
      <c r="Q81" s="39">
        <v>1</v>
      </c>
      <c r="R81" s="40">
        <f t="shared" si="98"/>
        <v>0</v>
      </c>
      <c r="S81" s="39">
        <v>1</v>
      </c>
      <c r="T81" s="41">
        <f t="shared" si="99"/>
        <v>0</v>
      </c>
      <c r="U81" s="42">
        <f t="shared" si="123"/>
        <v>0</v>
      </c>
      <c r="V81" s="43">
        <f t="shared" si="124"/>
        <v>0</v>
      </c>
      <c r="W81" s="190">
        <v>12</v>
      </c>
      <c r="X81" s="44">
        <f t="shared" si="102"/>
        <v>0</v>
      </c>
      <c r="Y81" s="45">
        <f t="shared" si="125"/>
        <v>0</v>
      </c>
      <c r="Z81" s="46" t="s">
        <v>78</v>
      </c>
      <c r="AA81" s="39">
        <v>1</v>
      </c>
      <c r="AB81" s="47">
        <f t="shared" si="126"/>
        <v>0</v>
      </c>
      <c r="AC81" s="39">
        <v>1</v>
      </c>
      <c r="AD81" s="47">
        <f t="shared" si="127"/>
        <v>0</v>
      </c>
      <c r="AE81" s="39">
        <v>1</v>
      </c>
      <c r="AF81" s="47">
        <f t="shared" si="128"/>
        <v>0</v>
      </c>
      <c r="AG81" s="62"/>
      <c r="AH81" s="62"/>
      <c r="AI81" s="49">
        <f t="shared" si="107"/>
        <v>0</v>
      </c>
      <c r="AJ81" s="50">
        <f t="shared" si="108"/>
        <v>0</v>
      </c>
      <c r="AK81" s="62"/>
      <c r="AL81" s="62"/>
      <c r="AM81" s="49">
        <f t="shared" si="109"/>
        <v>0</v>
      </c>
      <c r="AN81" s="50">
        <f t="shared" si="110"/>
        <v>0</v>
      </c>
      <c r="AO81" s="62"/>
      <c r="AP81" s="49">
        <f t="shared" si="111"/>
        <v>0</v>
      </c>
      <c r="AQ81" s="50">
        <f t="shared" si="112"/>
        <v>0</v>
      </c>
      <c r="AR81" s="62"/>
      <c r="AS81" s="49">
        <f t="shared" si="113"/>
        <v>0</v>
      </c>
      <c r="AT81" s="50">
        <f t="shared" si="114"/>
        <v>0</v>
      </c>
      <c r="AU81" s="62"/>
      <c r="AV81" s="49">
        <f t="shared" si="115"/>
        <v>0</v>
      </c>
      <c r="AW81" s="50">
        <f t="shared" si="116"/>
        <v>0</v>
      </c>
      <c r="AX81" s="62"/>
      <c r="AY81" s="49">
        <f t="shared" si="117"/>
        <v>0</v>
      </c>
      <c r="AZ81" s="50">
        <f t="shared" si="118"/>
        <v>0</v>
      </c>
      <c r="BA81" s="62"/>
      <c r="BB81" s="49">
        <f t="shared" si="119"/>
        <v>0</v>
      </c>
      <c r="BC81" s="50">
        <f t="shared" si="120"/>
        <v>0</v>
      </c>
      <c r="BD81" s="51">
        <f t="shared" si="129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122"/>
        <v>0</v>
      </c>
      <c r="L82" s="38">
        <f t="shared" si="93"/>
        <v>0</v>
      </c>
      <c r="M82" s="38">
        <f t="shared" si="94"/>
        <v>0</v>
      </c>
      <c r="N82" s="38">
        <f t="shared" si="95"/>
        <v>0</v>
      </c>
      <c r="O82" s="38">
        <f t="shared" si="96"/>
        <v>0</v>
      </c>
      <c r="P82" s="38">
        <f t="shared" si="97"/>
        <v>0</v>
      </c>
      <c r="Q82" s="39">
        <v>1</v>
      </c>
      <c r="R82" s="40">
        <f t="shared" si="98"/>
        <v>0</v>
      </c>
      <c r="S82" s="39">
        <v>1</v>
      </c>
      <c r="T82" s="41">
        <f t="shared" si="99"/>
        <v>0</v>
      </c>
      <c r="U82" s="42">
        <f t="shared" si="123"/>
        <v>0</v>
      </c>
      <c r="V82" s="43">
        <f t="shared" si="124"/>
        <v>0</v>
      </c>
      <c r="W82" s="190">
        <v>12</v>
      </c>
      <c r="X82" s="44">
        <f t="shared" si="102"/>
        <v>0</v>
      </c>
      <c r="Y82" s="45">
        <f t="shared" si="125"/>
        <v>0</v>
      </c>
      <c r="Z82" s="46" t="s">
        <v>78</v>
      </c>
      <c r="AA82" s="39">
        <v>1</v>
      </c>
      <c r="AB82" s="47">
        <f t="shared" si="126"/>
        <v>0</v>
      </c>
      <c r="AC82" s="39">
        <v>1</v>
      </c>
      <c r="AD82" s="47">
        <f t="shared" si="127"/>
        <v>0</v>
      </c>
      <c r="AE82" s="39">
        <v>1</v>
      </c>
      <c r="AF82" s="47">
        <f t="shared" si="128"/>
        <v>0</v>
      </c>
      <c r="AG82" s="62"/>
      <c r="AH82" s="62"/>
      <c r="AI82" s="49">
        <f t="shared" si="107"/>
        <v>0</v>
      </c>
      <c r="AJ82" s="50">
        <f t="shared" si="108"/>
        <v>0</v>
      </c>
      <c r="AK82" s="62"/>
      <c r="AL82" s="62"/>
      <c r="AM82" s="49">
        <f t="shared" si="109"/>
        <v>0</v>
      </c>
      <c r="AN82" s="50">
        <f t="shared" si="110"/>
        <v>0</v>
      </c>
      <c r="AO82" s="62"/>
      <c r="AP82" s="49">
        <f t="shared" si="111"/>
        <v>0</v>
      </c>
      <c r="AQ82" s="50">
        <f t="shared" si="112"/>
        <v>0</v>
      </c>
      <c r="AR82" s="62"/>
      <c r="AS82" s="49">
        <f t="shared" si="113"/>
        <v>0</v>
      </c>
      <c r="AT82" s="50">
        <f t="shared" si="114"/>
        <v>0</v>
      </c>
      <c r="AU82" s="62"/>
      <c r="AV82" s="49">
        <f t="shared" si="115"/>
        <v>0</v>
      </c>
      <c r="AW82" s="50">
        <f t="shared" si="116"/>
        <v>0</v>
      </c>
      <c r="AX82" s="62"/>
      <c r="AY82" s="49">
        <f t="shared" si="117"/>
        <v>0</v>
      </c>
      <c r="AZ82" s="50">
        <f t="shared" si="118"/>
        <v>0</v>
      </c>
      <c r="BA82" s="62"/>
      <c r="BB82" s="49">
        <f t="shared" si="119"/>
        <v>0</v>
      </c>
      <c r="BC82" s="50">
        <f t="shared" si="120"/>
        <v>0</v>
      </c>
      <c r="BD82" s="51">
        <f t="shared" si="129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122"/>
        <v>0</v>
      </c>
      <c r="L83" s="38">
        <f t="shared" si="93"/>
        <v>0</v>
      </c>
      <c r="M83" s="38">
        <f t="shared" si="94"/>
        <v>0</v>
      </c>
      <c r="N83" s="38">
        <f t="shared" si="95"/>
        <v>0</v>
      </c>
      <c r="O83" s="38">
        <f t="shared" si="96"/>
        <v>0</v>
      </c>
      <c r="P83" s="38">
        <f t="shared" si="97"/>
        <v>0</v>
      </c>
      <c r="Q83" s="39">
        <v>1</v>
      </c>
      <c r="R83" s="40">
        <f t="shared" si="98"/>
        <v>0</v>
      </c>
      <c r="S83" s="39">
        <v>1</v>
      </c>
      <c r="T83" s="41">
        <f t="shared" si="99"/>
        <v>0</v>
      </c>
      <c r="U83" s="42">
        <f t="shared" si="123"/>
        <v>0</v>
      </c>
      <c r="V83" s="43">
        <f t="shared" si="124"/>
        <v>0</v>
      </c>
      <c r="W83" s="190">
        <v>12</v>
      </c>
      <c r="X83" s="44">
        <f t="shared" si="102"/>
        <v>0</v>
      </c>
      <c r="Y83" s="45">
        <f t="shared" si="125"/>
        <v>0</v>
      </c>
      <c r="Z83" s="46" t="s">
        <v>78</v>
      </c>
      <c r="AA83" s="39">
        <v>1</v>
      </c>
      <c r="AB83" s="47">
        <f t="shared" si="126"/>
        <v>0</v>
      </c>
      <c r="AC83" s="39">
        <v>1</v>
      </c>
      <c r="AD83" s="47">
        <f t="shared" si="127"/>
        <v>0</v>
      </c>
      <c r="AE83" s="39">
        <v>1</v>
      </c>
      <c r="AF83" s="47">
        <f t="shared" si="128"/>
        <v>0</v>
      </c>
      <c r="AG83" s="62"/>
      <c r="AH83" s="62"/>
      <c r="AI83" s="49">
        <f t="shared" si="107"/>
        <v>0</v>
      </c>
      <c r="AJ83" s="50">
        <f t="shared" si="108"/>
        <v>0</v>
      </c>
      <c r="AK83" s="62"/>
      <c r="AL83" s="62"/>
      <c r="AM83" s="49">
        <f t="shared" si="109"/>
        <v>0</v>
      </c>
      <c r="AN83" s="50">
        <f t="shared" si="110"/>
        <v>0</v>
      </c>
      <c r="AO83" s="62"/>
      <c r="AP83" s="49">
        <f t="shared" si="111"/>
        <v>0</v>
      </c>
      <c r="AQ83" s="50">
        <f t="shared" si="112"/>
        <v>0</v>
      </c>
      <c r="AR83" s="62"/>
      <c r="AS83" s="49">
        <f t="shared" si="113"/>
        <v>0</v>
      </c>
      <c r="AT83" s="50">
        <f t="shared" si="114"/>
        <v>0</v>
      </c>
      <c r="AU83" s="62"/>
      <c r="AV83" s="49">
        <f t="shared" si="115"/>
        <v>0</v>
      </c>
      <c r="AW83" s="50">
        <f t="shared" si="116"/>
        <v>0</v>
      </c>
      <c r="AX83" s="62"/>
      <c r="AY83" s="49">
        <f t="shared" si="117"/>
        <v>0</v>
      </c>
      <c r="AZ83" s="50">
        <f t="shared" si="118"/>
        <v>0</v>
      </c>
      <c r="BA83" s="62"/>
      <c r="BB83" s="49">
        <f t="shared" si="119"/>
        <v>0</v>
      </c>
      <c r="BC83" s="50">
        <f t="shared" si="120"/>
        <v>0</v>
      </c>
      <c r="BD83" s="51">
        <f t="shared" si="129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122"/>
        <v>0</v>
      </c>
      <c r="L84" s="38">
        <f t="shared" si="93"/>
        <v>0</v>
      </c>
      <c r="M84" s="38">
        <f t="shared" si="94"/>
        <v>0</v>
      </c>
      <c r="N84" s="38">
        <f t="shared" si="95"/>
        <v>0</v>
      </c>
      <c r="O84" s="38">
        <f t="shared" si="96"/>
        <v>0</v>
      </c>
      <c r="P84" s="38">
        <f t="shared" si="97"/>
        <v>0</v>
      </c>
      <c r="Q84" s="39">
        <v>1</v>
      </c>
      <c r="R84" s="40">
        <f t="shared" si="98"/>
        <v>0</v>
      </c>
      <c r="S84" s="39">
        <v>1</v>
      </c>
      <c r="T84" s="41">
        <f t="shared" si="99"/>
        <v>0</v>
      </c>
      <c r="U84" s="42">
        <f t="shared" si="123"/>
        <v>0</v>
      </c>
      <c r="V84" s="43">
        <f t="shared" si="124"/>
        <v>0</v>
      </c>
      <c r="W84" s="190">
        <v>12</v>
      </c>
      <c r="X84" s="44">
        <f t="shared" si="102"/>
        <v>0</v>
      </c>
      <c r="Y84" s="45">
        <f t="shared" si="125"/>
        <v>0</v>
      </c>
      <c r="Z84" s="46" t="s">
        <v>0</v>
      </c>
      <c r="AA84" s="39">
        <v>1</v>
      </c>
      <c r="AB84" s="47">
        <f t="shared" si="126"/>
        <v>0</v>
      </c>
      <c r="AC84" s="39">
        <v>1</v>
      </c>
      <c r="AD84" s="47">
        <f t="shared" si="127"/>
        <v>0</v>
      </c>
      <c r="AE84" s="39">
        <v>1</v>
      </c>
      <c r="AF84" s="47">
        <f t="shared" si="128"/>
        <v>0</v>
      </c>
      <c r="AG84" s="62"/>
      <c r="AH84" s="62"/>
      <c r="AI84" s="49">
        <f t="shared" si="107"/>
        <v>0</v>
      </c>
      <c r="AJ84" s="50">
        <f t="shared" si="108"/>
        <v>0</v>
      </c>
      <c r="AK84" s="62"/>
      <c r="AL84" s="62"/>
      <c r="AM84" s="49">
        <f t="shared" si="109"/>
        <v>0</v>
      </c>
      <c r="AN84" s="50">
        <f t="shared" si="110"/>
        <v>0</v>
      </c>
      <c r="AO84" s="48"/>
      <c r="AP84" s="49">
        <f t="shared" si="111"/>
        <v>0</v>
      </c>
      <c r="AQ84" s="50">
        <f t="shared" si="112"/>
        <v>0</v>
      </c>
      <c r="AR84" s="62"/>
      <c r="AS84" s="49">
        <f t="shared" si="113"/>
        <v>0</v>
      </c>
      <c r="AT84" s="50">
        <f t="shared" si="114"/>
        <v>0</v>
      </c>
      <c r="AU84" s="62"/>
      <c r="AV84" s="49">
        <f t="shared" si="115"/>
        <v>0</v>
      </c>
      <c r="AW84" s="50">
        <f t="shared" si="116"/>
        <v>0</v>
      </c>
      <c r="AX84" s="48"/>
      <c r="AY84" s="49">
        <f t="shared" si="117"/>
        <v>0</v>
      </c>
      <c r="AZ84" s="50">
        <f t="shared" si="118"/>
        <v>0</v>
      </c>
      <c r="BA84" s="62"/>
      <c r="BB84" s="49">
        <f t="shared" si="119"/>
        <v>0</v>
      </c>
      <c r="BC84" s="50">
        <f t="shared" si="120"/>
        <v>0</v>
      </c>
      <c r="BD84" s="51">
        <f t="shared" si="129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122"/>
        <v>0</v>
      </c>
      <c r="L85" s="38">
        <f t="shared" si="93"/>
        <v>0</v>
      </c>
      <c r="M85" s="38">
        <f t="shared" si="94"/>
        <v>0</v>
      </c>
      <c r="N85" s="38">
        <f t="shared" si="95"/>
        <v>0</v>
      </c>
      <c r="O85" s="38">
        <f t="shared" si="96"/>
        <v>0</v>
      </c>
      <c r="P85" s="38">
        <f t="shared" si="97"/>
        <v>0</v>
      </c>
      <c r="Q85" s="39">
        <v>1</v>
      </c>
      <c r="R85" s="40">
        <f t="shared" si="98"/>
        <v>0</v>
      </c>
      <c r="S85" s="39">
        <v>1</v>
      </c>
      <c r="T85" s="41">
        <f t="shared" si="99"/>
        <v>0</v>
      </c>
      <c r="U85" s="42">
        <f t="shared" si="123"/>
        <v>0</v>
      </c>
      <c r="V85" s="43">
        <f t="shared" si="124"/>
        <v>0</v>
      </c>
      <c r="W85" s="190">
        <v>12</v>
      </c>
      <c r="X85" s="44">
        <f t="shared" si="102"/>
        <v>0</v>
      </c>
      <c r="Y85" s="45">
        <f t="shared" si="125"/>
        <v>0</v>
      </c>
      <c r="Z85" s="46" t="s">
        <v>0</v>
      </c>
      <c r="AA85" s="39">
        <v>1</v>
      </c>
      <c r="AB85" s="47">
        <f t="shared" si="126"/>
        <v>0</v>
      </c>
      <c r="AC85" s="39">
        <v>1</v>
      </c>
      <c r="AD85" s="47">
        <f t="shared" si="127"/>
        <v>0</v>
      </c>
      <c r="AE85" s="39">
        <v>1</v>
      </c>
      <c r="AF85" s="47">
        <f t="shared" si="128"/>
        <v>0</v>
      </c>
      <c r="AG85" s="62"/>
      <c r="AH85" s="62"/>
      <c r="AI85" s="49">
        <f t="shared" si="107"/>
        <v>0</v>
      </c>
      <c r="AJ85" s="50">
        <f t="shared" si="108"/>
        <v>0</v>
      </c>
      <c r="AK85" s="62"/>
      <c r="AL85" s="62"/>
      <c r="AM85" s="49">
        <f t="shared" si="109"/>
        <v>0</v>
      </c>
      <c r="AN85" s="50">
        <f t="shared" si="110"/>
        <v>0</v>
      </c>
      <c r="AO85" s="48"/>
      <c r="AP85" s="49">
        <f t="shared" si="111"/>
        <v>0</v>
      </c>
      <c r="AQ85" s="50">
        <f t="shared" si="112"/>
        <v>0</v>
      </c>
      <c r="AR85" s="62"/>
      <c r="AS85" s="49">
        <f t="shared" si="113"/>
        <v>0</v>
      </c>
      <c r="AT85" s="50">
        <f t="shared" si="114"/>
        <v>0</v>
      </c>
      <c r="AU85" s="62"/>
      <c r="AV85" s="49">
        <f t="shared" si="115"/>
        <v>0</v>
      </c>
      <c r="AW85" s="50">
        <f t="shared" si="116"/>
        <v>0</v>
      </c>
      <c r="AX85" s="48"/>
      <c r="AY85" s="49">
        <f t="shared" si="117"/>
        <v>0</v>
      </c>
      <c r="AZ85" s="50">
        <f t="shared" si="118"/>
        <v>0</v>
      </c>
      <c r="BA85" s="62"/>
      <c r="BB85" s="49">
        <f t="shared" si="119"/>
        <v>0</v>
      </c>
      <c r="BC85" s="50">
        <f t="shared" si="120"/>
        <v>0</v>
      </c>
      <c r="BD85" s="51">
        <f t="shared" si="129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122"/>
        <v>0</v>
      </c>
      <c r="L86" s="38">
        <f t="shared" si="93"/>
        <v>0</v>
      </c>
      <c r="M86" s="38">
        <f t="shared" si="94"/>
        <v>0</v>
      </c>
      <c r="N86" s="38">
        <f t="shared" si="95"/>
        <v>0</v>
      </c>
      <c r="O86" s="38">
        <f t="shared" si="96"/>
        <v>0</v>
      </c>
      <c r="P86" s="38">
        <f t="shared" si="97"/>
        <v>0</v>
      </c>
      <c r="Q86" s="39">
        <v>1</v>
      </c>
      <c r="R86" s="40">
        <f t="shared" si="98"/>
        <v>0</v>
      </c>
      <c r="S86" s="39">
        <v>1</v>
      </c>
      <c r="T86" s="41">
        <f t="shared" si="99"/>
        <v>0</v>
      </c>
      <c r="U86" s="42">
        <f t="shared" si="123"/>
        <v>0</v>
      </c>
      <c r="V86" s="43">
        <f t="shared" si="124"/>
        <v>0</v>
      </c>
      <c r="W86" s="190">
        <v>12</v>
      </c>
      <c r="X86" s="44">
        <f t="shared" si="102"/>
        <v>0</v>
      </c>
      <c r="Y86" s="45">
        <f t="shared" si="125"/>
        <v>0</v>
      </c>
      <c r="Z86" s="46" t="s">
        <v>0</v>
      </c>
      <c r="AA86" s="39">
        <v>1</v>
      </c>
      <c r="AB86" s="47">
        <f t="shared" si="126"/>
        <v>0</v>
      </c>
      <c r="AC86" s="39">
        <v>1</v>
      </c>
      <c r="AD86" s="47">
        <f t="shared" si="127"/>
        <v>0</v>
      </c>
      <c r="AE86" s="39">
        <v>1</v>
      </c>
      <c r="AF86" s="47">
        <f t="shared" si="128"/>
        <v>0</v>
      </c>
      <c r="AG86" s="62"/>
      <c r="AH86" s="62"/>
      <c r="AI86" s="49">
        <f t="shared" si="107"/>
        <v>0</v>
      </c>
      <c r="AJ86" s="50">
        <f t="shared" si="108"/>
        <v>0</v>
      </c>
      <c r="AK86" s="62"/>
      <c r="AL86" s="62"/>
      <c r="AM86" s="49">
        <f t="shared" si="109"/>
        <v>0</v>
      </c>
      <c r="AN86" s="50">
        <f t="shared" si="110"/>
        <v>0</v>
      </c>
      <c r="AO86" s="48"/>
      <c r="AP86" s="49">
        <f t="shared" si="111"/>
        <v>0</v>
      </c>
      <c r="AQ86" s="50">
        <f t="shared" si="112"/>
        <v>0</v>
      </c>
      <c r="AR86" s="62"/>
      <c r="AS86" s="49">
        <f t="shared" si="113"/>
        <v>0</v>
      </c>
      <c r="AT86" s="50">
        <f t="shared" si="114"/>
        <v>0</v>
      </c>
      <c r="AU86" s="62"/>
      <c r="AV86" s="49">
        <f t="shared" si="115"/>
        <v>0</v>
      </c>
      <c r="AW86" s="50">
        <f t="shared" si="116"/>
        <v>0</v>
      </c>
      <c r="AX86" s="48"/>
      <c r="AY86" s="49">
        <f t="shared" si="117"/>
        <v>0</v>
      </c>
      <c r="AZ86" s="50">
        <f t="shared" si="118"/>
        <v>0</v>
      </c>
      <c r="BA86" s="62"/>
      <c r="BB86" s="49">
        <f t="shared" si="119"/>
        <v>0</v>
      </c>
      <c r="BC86" s="50">
        <f t="shared" si="120"/>
        <v>0</v>
      </c>
      <c r="BD86" s="51">
        <f t="shared" si="129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122"/>
        <v>0</v>
      </c>
      <c r="L87" s="38">
        <f t="shared" si="93"/>
        <v>0</v>
      </c>
      <c r="M87" s="38">
        <f t="shared" si="94"/>
        <v>0</v>
      </c>
      <c r="N87" s="38">
        <f t="shared" si="95"/>
        <v>0</v>
      </c>
      <c r="O87" s="38">
        <f t="shared" si="96"/>
        <v>0</v>
      </c>
      <c r="P87" s="38">
        <f t="shared" si="97"/>
        <v>0</v>
      </c>
      <c r="Q87" s="39">
        <v>1</v>
      </c>
      <c r="R87" s="40">
        <f t="shared" si="98"/>
        <v>0</v>
      </c>
      <c r="S87" s="39">
        <v>1</v>
      </c>
      <c r="T87" s="41">
        <f t="shared" si="99"/>
        <v>0</v>
      </c>
      <c r="U87" s="42">
        <f t="shared" si="123"/>
        <v>0</v>
      </c>
      <c r="V87" s="43">
        <f t="shared" si="124"/>
        <v>0</v>
      </c>
      <c r="W87" s="190">
        <v>12</v>
      </c>
      <c r="X87" s="44">
        <f t="shared" si="102"/>
        <v>0</v>
      </c>
      <c r="Y87" s="45">
        <f t="shared" si="125"/>
        <v>0</v>
      </c>
      <c r="Z87" s="46" t="s">
        <v>0</v>
      </c>
      <c r="AA87" s="39">
        <v>1</v>
      </c>
      <c r="AB87" s="47">
        <f t="shared" si="126"/>
        <v>0</v>
      </c>
      <c r="AC87" s="39">
        <v>1</v>
      </c>
      <c r="AD87" s="47">
        <f t="shared" si="127"/>
        <v>0</v>
      </c>
      <c r="AE87" s="39">
        <v>1</v>
      </c>
      <c r="AF87" s="47">
        <f t="shared" si="128"/>
        <v>0</v>
      </c>
      <c r="AG87" s="62"/>
      <c r="AH87" s="62"/>
      <c r="AI87" s="49">
        <f t="shared" si="107"/>
        <v>0</v>
      </c>
      <c r="AJ87" s="50">
        <f t="shared" si="108"/>
        <v>0</v>
      </c>
      <c r="AK87" s="62"/>
      <c r="AL87" s="62"/>
      <c r="AM87" s="49">
        <f t="shared" si="109"/>
        <v>0</v>
      </c>
      <c r="AN87" s="50">
        <f t="shared" si="110"/>
        <v>0</v>
      </c>
      <c r="AO87" s="48"/>
      <c r="AP87" s="49">
        <f t="shared" si="111"/>
        <v>0</v>
      </c>
      <c r="AQ87" s="50">
        <f t="shared" si="112"/>
        <v>0</v>
      </c>
      <c r="AR87" s="62"/>
      <c r="AS87" s="49">
        <f t="shared" si="113"/>
        <v>0</v>
      </c>
      <c r="AT87" s="50">
        <f t="shared" si="114"/>
        <v>0</v>
      </c>
      <c r="AU87" s="62"/>
      <c r="AV87" s="49">
        <f t="shared" si="115"/>
        <v>0</v>
      </c>
      <c r="AW87" s="50">
        <f t="shared" si="116"/>
        <v>0</v>
      </c>
      <c r="AX87" s="48"/>
      <c r="AY87" s="49">
        <f t="shared" si="117"/>
        <v>0</v>
      </c>
      <c r="AZ87" s="50">
        <f t="shared" si="118"/>
        <v>0</v>
      </c>
      <c r="BA87" s="62"/>
      <c r="BB87" s="49">
        <f t="shared" si="119"/>
        <v>0</v>
      </c>
      <c r="BC87" s="50">
        <f t="shared" si="120"/>
        <v>0</v>
      </c>
      <c r="BD87" s="51">
        <f t="shared" si="129"/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122"/>
        <v>0</v>
      </c>
      <c r="L88" s="38">
        <f t="shared" si="93"/>
        <v>0</v>
      </c>
      <c r="M88" s="38">
        <f t="shared" si="94"/>
        <v>0</v>
      </c>
      <c r="N88" s="38">
        <f t="shared" si="95"/>
        <v>0</v>
      </c>
      <c r="O88" s="38">
        <f t="shared" si="96"/>
        <v>0</v>
      </c>
      <c r="P88" s="38">
        <f t="shared" si="97"/>
        <v>0</v>
      </c>
      <c r="Q88" s="39">
        <v>1</v>
      </c>
      <c r="R88" s="40">
        <f t="shared" si="98"/>
        <v>0</v>
      </c>
      <c r="S88" s="39">
        <v>1</v>
      </c>
      <c r="T88" s="41">
        <f t="shared" si="99"/>
        <v>0</v>
      </c>
      <c r="U88" s="42">
        <f t="shared" si="123"/>
        <v>0</v>
      </c>
      <c r="V88" s="43">
        <f t="shared" si="124"/>
        <v>0</v>
      </c>
      <c r="W88" s="190">
        <v>12</v>
      </c>
      <c r="X88" s="44">
        <f t="shared" si="102"/>
        <v>0</v>
      </c>
      <c r="Y88" s="45">
        <f t="shared" si="125"/>
        <v>0</v>
      </c>
      <c r="Z88" s="46" t="s">
        <v>0</v>
      </c>
      <c r="AA88" s="39">
        <v>1</v>
      </c>
      <c r="AB88" s="47">
        <f t="shared" si="126"/>
        <v>0</v>
      </c>
      <c r="AC88" s="39">
        <v>1</v>
      </c>
      <c r="AD88" s="47">
        <f t="shared" si="127"/>
        <v>0</v>
      </c>
      <c r="AE88" s="39">
        <v>1</v>
      </c>
      <c r="AF88" s="47">
        <f t="shared" si="128"/>
        <v>0</v>
      </c>
      <c r="AG88" s="62"/>
      <c r="AH88" s="62"/>
      <c r="AI88" s="49">
        <f t="shared" si="107"/>
        <v>0</v>
      </c>
      <c r="AJ88" s="50">
        <f t="shared" si="108"/>
        <v>0</v>
      </c>
      <c r="AK88" s="62"/>
      <c r="AL88" s="62"/>
      <c r="AM88" s="49">
        <f t="shared" si="109"/>
        <v>0</v>
      </c>
      <c r="AN88" s="50">
        <f t="shared" si="110"/>
        <v>0</v>
      </c>
      <c r="AO88" s="48"/>
      <c r="AP88" s="49">
        <f t="shared" si="111"/>
        <v>0</v>
      </c>
      <c r="AQ88" s="50">
        <f t="shared" si="112"/>
        <v>0</v>
      </c>
      <c r="AR88" s="62"/>
      <c r="AS88" s="49">
        <f t="shared" si="113"/>
        <v>0</v>
      </c>
      <c r="AT88" s="50">
        <f t="shared" si="114"/>
        <v>0</v>
      </c>
      <c r="AU88" s="62"/>
      <c r="AV88" s="49">
        <f t="shared" si="115"/>
        <v>0</v>
      </c>
      <c r="AW88" s="50">
        <f t="shared" si="116"/>
        <v>0</v>
      </c>
      <c r="AX88" s="48"/>
      <c r="AY88" s="49">
        <f t="shared" si="117"/>
        <v>0</v>
      </c>
      <c r="AZ88" s="50">
        <f t="shared" si="118"/>
        <v>0</v>
      </c>
      <c r="BA88" s="62"/>
      <c r="BB88" s="49">
        <f t="shared" si="119"/>
        <v>0</v>
      </c>
      <c r="BC88" s="50">
        <f t="shared" si="120"/>
        <v>0</v>
      </c>
      <c r="BD88" s="51">
        <f t="shared" si="129"/>
        <v>0</v>
      </c>
    </row>
    <row r="89" spans="1:56" hidden="1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122"/>
        <v>0</v>
      </c>
      <c r="L89" s="38">
        <f t="shared" si="93"/>
        <v>0</v>
      </c>
      <c r="M89" s="38">
        <f t="shared" si="94"/>
        <v>0</v>
      </c>
      <c r="N89" s="38">
        <f t="shared" si="95"/>
        <v>0</v>
      </c>
      <c r="O89" s="38">
        <f t="shared" si="96"/>
        <v>0</v>
      </c>
      <c r="P89" s="38">
        <f t="shared" si="97"/>
        <v>0</v>
      </c>
      <c r="Q89" s="39">
        <v>1</v>
      </c>
      <c r="R89" s="40">
        <f t="shared" si="98"/>
        <v>0</v>
      </c>
      <c r="S89" s="39">
        <v>1</v>
      </c>
      <c r="T89" s="41">
        <f t="shared" si="99"/>
        <v>0</v>
      </c>
      <c r="U89" s="42">
        <f t="shared" si="123"/>
        <v>0</v>
      </c>
      <c r="V89" s="43">
        <f t="shared" si="124"/>
        <v>0</v>
      </c>
      <c r="W89" s="190">
        <v>12</v>
      </c>
      <c r="X89" s="44">
        <f t="shared" si="102"/>
        <v>0</v>
      </c>
      <c r="Y89" s="45">
        <f t="shared" si="125"/>
        <v>0</v>
      </c>
      <c r="Z89" s="46" t="s">
        <v>0</v>
      </c>
      <c r="AA89" s="39">
        <v>1</v>
      </c>
      <c r="AB89" s="47">
        <f t="shared" si="126"/>
        <v>0</v>
      </c>
      <c r="AC89" s="39">
        <v>1</v>
      </c>
      <c r="AD89" s="47">
        <f t="shared" si="127"/>
        <v>0</v>
      </c>
      <c r="AE89" s="39">
        <v>1</v>
      </c>
      <c r="AF89" s="47">
        <f t="shared" si="128"/>
        <v>0</v>
      </c>
      <c r="AG89" s="62"/>
      <c r="AH89" s="62"/>
      <c r="AI89" s="49">
        <f t="shared" si="107"/>
        <v>0</v>
      </c>
      <c r="AJ89" s="50">
        <f t="shared" si="108"/>
        <v>0</v>
      </c>
      <c r="AK89" s="62"/>
      <c r="AL89" s="62"/>
      <c r="AM89" s="49">
        <f t="shared" si="109"/>
        <v>0</v>
      </c>
      <c r="AN89" s="50">
        <f t="shared" si="110"/>
        <v>0</v>
      </c>
      <c r="AO89" s="48"/>
      <c r="AP89" s="49">
        <f t="shared" si="111"/>
        <v>0</v>
      </c>
      <c r="AQ89" s="50">
        <f t="shared" si="112"/>
        <v>0</v>
      </c>
      <c r="AR89" s="62"/>
      <c r="AS89" s="49">
        <f t="shared" si="113"/>
        <v>0</v>
      </c>
      <c r="AT89" s="50">
        <f t="shared" si="114"/>
        <v>0</v>
      </c>
      <c r="AU89" s="62"/>
      <c r="AV89" s="49">
        <f t="shared" si="115"/>
        <v>0</v>
      </c>
      <c r="AW89" s="50">
        <f t="shared" si="116"/>
        <v>0</v>
      </c>
      <c r="AX89" s="48"/>
      <c r="AY89" s="49">
        <f t="shared" si="117"/>
        <v>0</v>
      </c>
      <c r="AZ89" s="50">
        <f t="shared" si="118"/>
        <v>0</v>
      </c>
      <c r="BA89" s="62"/>
      <c r="BB89" s="49">
        <f t="shared" si="119"/>
        <v>0</v>
      </c>
      <c r="BC89" s="50">
        <f t="shared" si="120"/>
        <v>0</v>
      </c>
      <c r="BD89" s="51">
        <f t="shared" si="129"/>
        <v>0</v>
      </c>
    </row>
    <row r="90" spans="1:56" hidden="1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122"/>
        <v>0</v>
      </c>
      <c r="L90" s="38">
        <f t="shared" si="93"/>
        <v>0</v>
      </c>
      <c r="M90" s="38">
        <f t="shared" si="94"/>
        <v>0</v>
      </c>
      <c r="N90" s="38">
        <f t="shared" si="95"/>
        <v>0</v>
      </c>
      <c r="O90" s="38">
        <f t="shared" si="96"/>
        <v>0</v>
      </c>
      <c r="P90" s="38">
        <f t="shared" si="97"/>
        <v>0</v>
      </c>
      <c r="Q90" s="39">
        <v>1</v>
      </c>
      <c r="R90" s="40">
        <f t="shared" si="98"/>
        <v>0</v>
      </c>
      <c r="S90" s="39">
        <v>1</v>
      </c>
      <c r="T90" s="41">
        <f t="shared" si="99"/>
        <v>0</v>
      </c>
      <c r="U90" s="42">
        <f t="shared" si="123"/>
        <v>0</v>
      </c>
      <c r="V90" s="43">
        <f t="shared" si="124"/>
        <v>0</v>
      </c>
      <c r="W90" s="190">
        <v>12</v>
      </c>
      <c r="X90" s="44">
        <f t="shared" si="102"/>
        <v>0</v>
      </c>
      <c r="Y90" s="45">
        <f t="shared" si="125"/>
        <v>0</v>
      </c>
      <c r="Z90" s="46" t="s">
        <v>0</v>
      </c>
      <c r="AA90" s="39">
        <v>1</v>
      </c>
      <c r="AB90" s="47">
        <f t="shared" si="126"/>
        <v>0</v>
      </c>
      <c r="AC90" s="39">
        <v>1</v>
      </c>
      <c r="AD90" s="47">
        <f t="shared" si="127"/>
        <v>0</v>
      </c>
      <c r="AE90" s="39">
        <v>1</v>
      </c>
      <c r="AF90" s="47">
        <f t="shared" si="128"/>
        <v>0</v>
      </c>
      <c r="AG90" s="62"/>
      <c r="AH90" s="62"/>
      <c r="AI90" s="49">
        <f t="shared" si="107"/>
        <v>0</v>
      </c>
      <c r="AJ90" s="50">
        <f t="shared" si="108"/>
        <v>0</v>
      </c>
      <c r="AK90" s="62"/>
      <c r="AL90" s="62"/>
      <c r="AM90" s="49">
        <f t="shared" si="109"/>
        <v>0</v>
      </c>
      <c r="AN90" s="50">
        <f t="shared" si="110"/>
        <v>0</v>
      </c>
      <c r="AO90" s="48"/>
      <c r="AP90" s="49">
        <f t="shared" si="111"/>
        <v>0</v>
      </c>
      <c r="AQ90" s="50">
        <f t="shared" si="112"/>
        <v>0</v>
      </c>
      <c r="AR90" s="62"/>
      <c r="AS90" s="49">
        <f t="shared" si="113"/>
        <v>0</v>
      </c>
      <c r="AT90" s="50">
        <f t="shared" si="114"/>
        <v>0</v>
      </c>
      <c r="AU90" s="62"/>
      <c r="AV90" s="49">
        <f t="shared" si="115"/>
        <v>0</v>
      </c>
      <c r="AW90" s="50">
        <f t="shared" si="116"/>
        <v>0</v>
      </c>
      <c r="AX90" s="48"/>
      <c r="AY90" s="49">
        <f t="shared" si="117"/>
        <v>0</v>
      </c>
      <c r="AZ90" s="50">
        <f t="shared" si="118"/>
        <v>0</v>
      </c>
      <c r="BA90" s="62"/>
      <c r="BB90" s="49">
        <f t="shared" si="119"/>
        <v>0</v>
      </c>
      <c r="BC90" s="50">
        <f t="shared" si="120"/>
        <v>0</v>
      </c>
      <c r="BD90" s="51">
        <f t="shared" si="129"/>
        <v>0</v>
      </c>
    </row>
    <row r="91" spans="1:56" hidden="1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122"/>
        <v>0</v>
      </c>
      <c r="L91" s="38">
        <f t="shared" si="93"/>
        <v>0</v>
      </c>
      <c r="M91" s="38">
        <f t="shared" si="94"/>
        <v>0</v>
      </c>
      <c r="N91" s="38">
        <f t="shared" si="95"/>
        <v>0</v>
      </c>
      <c r="O91" s="38">
        <f t="shared" si="96"/>
        <v>0</v>
      </c>
      <c r="P91" s="38">
        <f t="shared" si="97"/>
        <v>0</v>
      </c>
      <c r="Q91" s="39">
        <v>1</v>
      </c>
      <c r="R91" s="40">
        <f t="shared" si="98"/>
        <v>0</v>
      </c>
      <c r="S91" s="39">
        <v>1</v>
      </c>
      <c r="T91" s="41">
        <f t="shared" si="99"/>
        <v>0</v>
      </c>
      <c r="U91" s="42">
        <f t="shared" si="123"/>
        <v>0</v>
      </c>
      <c r="V91" s="43">
        <f t="shared" si="124"/>
        <v>0</v>
      </c>
      <c r="W91" s="190">
        <v>12</v>
      </c>
      <c r="X91" s="44">
        <f t="shared" si="102"/>
        <v>0</v>
      </c>
      <c r="Y91" s="45">
        <f t="shared" si="125"/>
        <v>0</v>
      </c>
      <c r="Z91" s="46" t="s">
        <v>0</v>
      </c>
      <c r="AA91" s="39">
        <v>1</v>
      </c>
      <c r="AB91" s="47">
        <f t="shared" si="126"/>
        <v>0</v>
      </c>
      <c r="AC91" s="39">
        <v>1</v>
      </c>
      <c r="AD91" s="47">
        <f t="shared" si="127"/>
        <v>0</v>
      </c>
      <c r="AE91" s="39">
        <v>1</v>
      </c>
      <c r="AF91" s="47">
        <f t="shared" si="128"/>
        <v>0</v>
      </c>
      <c r="AG91" s="62"/>
      <c r="AH91" s="62"/>
      <c r="AI91" s="49">
        <f t="shared" si="107"/>
        <v>0</v>
      </c>
      <c r="AJ91" s="50">
        <f t="shared" si="108"/>
        <v>0</v>
      </c>
      <c r="AK91" s="62"/>
      <c r="AL91" s="62"/>
      <c r="AM91" s="49">
        <f t="shared" si="109"/>
        <v>0</v>
      </c>
      <c r="AN91" s="50">
        <f t="shared" si="110"/>
        <v>0</v>
      </c>
      <c r="AO91" s="48"/>
      <c r="AP91" s="49">
        <f t="shared" si="111"/>
        <v>0</v>
      </c>
      <c r="AQ91" s="50">
        <f t="shared" si="112"/>
        <v>0</v>
      </c>
      <c r="AR91" s="62"/>
      <c r="AS91" s="49">
        <f t="shared" si="113"/>
        <v>0</v>
      </c>
      <c r="AT91" s="50">
        <f t="shared" si="114"/>
        <v>0</v>
      </c>
      <c r="AU91" s="62"/>
      <c r="AV91" s="49">
        <f t="shared" si="115"/>
        <v>0</v>
      </c>
      <c r="AW91" s="50">
        <f t="shared" si="116"/>
        <v>0</v>
      </c>
      <c r="AX91" s="48"/>
      <c r="AY91" s="49">
        <f t="shared" si="117"/>
        <v>0</v>
      </c>
      <c r="AZ91" s="50">
        <f t="shared" si="118"/>
        <v>0</v>
      </c>
      <c r="BA91" s="62"/>
      <c r="BB91" s="49">
        <f t="shared" si="119"/>
        <v>0</v>
      </c>
      <c r="BC91" s="50">
        <f t="shared" si="120"/>
        <v>0</v>
      </c>
      <c r="BD91" s="51">
        <f t="shared" si="129"/>
        <v>0</v>
      </c>
    </row>
    <row r="92" spans="1:56" hidden="1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122"/>
        <v>0</v>
      </c>
      <c r="L92" s="38">
        <f t="shared" si="93"/>
        <v>0</v>
      </c>
      <c r="M92" s="38">
        <f t="shared" si="94"/>
        <v>0</v>
      </c>
      <c r="N92" s="38">
        <f t="shared" si="95"/>
        <v>0</v>
      </c>
      <c r="O92" s="38">
        <f t="shared" si="96"/>
        <v>0</v>
      </c>
      <c r="P92" s="38">
        <f t="shared" si="97"/>
        <v>0</v>
      </c>
      <c r="Q92" s="39">
        <v>1</v>
      </c>
      <c r="R92" s="40">
        <f t="shared" si="98"/>
        <v>0</v>
      </c>
      <c r="S92" s="39">
        <v>1</v>
      </c>
      <c r="T92" s="41">
        <f t="shared" si="99"/>
        <v>0</v>
      </c>
      <c r="U92" s="42">
        <f t="shared" si="123"/>
        <v>0</v>
      </c>
      <c r="V92" s="43">
        <f t="shared" si="124"/>
        <v>0</v>
      </c>
      <c r="W92" s="190">
        <v>12</v>
      </c>
      <c r="X92" s="44">
        <f t="shared" si="102"/>
        <v>0</v>
      </c>
      <c r="Y92" s="45">
        <f t="shared" si="125"/>
        <v>0</v>
      </c>
      <c r="Z92" s="46" t="s">
        <v>0</v>
      </c>
      <c r="AA92" s="39">
        <v>1</v>
      </c>
      <c r="AB92" s="47">
        <f t="shared" si="126"/>
        <v>0</v>
      </c>
      <c r="AC92" s="39">
        <v>1</v>
      </c>
      <c r="AD92" s="47">
        <f t="shared" si="127"/>
        <v>0</v>
      </c>
      <c r="AE92" s="39">
        <v>1</v>
      </c>
      <c r="AF92" s="47">
        <f t="shared" si="128"/>
        <v>0</v>
      </c>
      <c r="AG92" s="62"/>
      <c r="AH92" s="62"/>
      <c r="AI92" s="49">
        <f t="shared" si="107"/>
        <v>0</v>
      </c>
      <c r="AJ92" s="50">
        <f t="shared" si="108"/>
        <v>0</v>
      </c>
      <c r="AK92" s="62"/>
      <c r="AL92" s="62"/>
      <c r="AM92" s="49">
        <f t="shared" si="109"/>
        <v>0</v>
      </c>
      <c r="AN92" s="50">
        <f t="shared" si="110"/>
        <v>0</v>
      </c>
      <c r="AO92" s="48"/>
      <c r="AP92" s="49">
        <f t="shared" si="111"/>
        <v>0</v>
      </c>
      <c r="AQ92" s="50">
        <f t="shared" si="112"/>
        <v>0</v>
      </c>
      <c r="AR92" s="62"/>
      <c r="AS92" s="49">
        <f t="shared" si="113"/>
        <v>0</v>
      </c>
      <c r="AT92" s="50">
        <f t="shared" si="114"/>
        <v>0</v>
      </c>
      <c r="AU92" s="62"/>
      <c r="AV92" s="49">
        <f t="shared" si="115"/>
        <v>0</v>
      </c>
      <c r="AW92" s="50">
        <f t="shared" si="116"/>
        <v>0</v>
      </c>
      <c r="AX92" s="48"/>
      <c r="AY92" s="49">
        <f t="shared" si="117"/>
        <v>0</v>
      </c>
      <c r="AZ92" s="50">
        <f t="shared" si="118"/>
        <v>0</v>
      </c>
      <c r="BA92" s="62"/>
      <c r="BB92" s="49">
        <f t="shared" si="119"/>
        <v>0</v>
      </c>
      <c r="BC92" s="50">
        <f t="shared" si="120"/>
        <v>0</v>
      </c>
      <c r="BD92" s="51">
        <f t="shared" si="129"/>
        <v>0</v>
      </c>
    </row>
    <row r="93" spans="1:56" hidden="1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122"/>
        <v>0</v>
      </c>
      <c r="L93" s="38">
        <f t="shared" si="93"/>
        <v>0</v>
      </c>
      <c r="M93" s="38">
        <f t="shared" si="94"/>
        <v>0</v>
      </c>
      <c r="N93" s="38">
        <f t="shared" si="95"/>
        <v>0</v>
      </c>
      <c r="O93" s="38">
        <f t="shared" si="96"/>
        <v>0</v>
      </c>
      <c r="P93" s="38">
        <f t="shared" si="97"/>
        <v>0</v>
      </c>
      <c r="Q93" s="39">
        <v>1</v>
      </c>
      <c r="R93" s="40">
        <f t="shared" si="98"/>
        <v>0</v>
      </c>
      <c r="S93" s="39">
        <v>1</v>
      </c>
      <c r="T93" s="41">
        <f t="shared" si="99"/>
        <v>0</v>
      </c>
      <c r="U93" s="42">
        <f t="shared" si="123"/>
        <v>0</v>
      </c>
      <c r="V93" s="43">
        <f t="shared" si="124"/>
        <v>0</v>
      </c>
      <c r="W93" s="190">
        <v>12</v>
      </c>
      <c r="X93" s="44">
        <f t="shared" si="102"/>
        <v>0</v>
      </c>
      <c r="Y93" s="45">
        <f t="shared" si="125"/>
        <v>0</v>
      </c>
      <c r="Z93" s="46" t="s">
        <v>0</v>
      </c>
      <c r="AA93" s="39">
        <v>1</v>
      </c>
      <c r="AB93" s="47">
        <f t="shared" si="126"/>
        <v>0</v>
      </c>
      <c r="AC93" s="39">
        <v>1</v>
      </c>
      <c r="AD93" s="47">
        <f t="shared" si="127"/>
        <v>0</v>
      </c>
      <c r="AE93" s="39">
        <v>1</v>
      </c>
      <c r="AF93" s="47">
        <f t="shared" si="128"/>
        <v>0</v>
      </c>
      <c r="AG93" s="62"/>
      <c r="AH93" s="62"/>
      <c r="AI93" s="49">
        <f t="shared" si="107"/>
        <v>0</v>
      </c>
      <c r="AJ93" s="50">
        <f t="shared" si="108"/>
        <v>0</v>
      </c>
      <c r="AK93" s="62"/>
      <c r="AL93" s="62"/>
      <c r="AM93" s="49">
        <f t="shared" si="109"/>
        <v>0</v>
      </c>
      <c r="AN93" s="50">
        <f t="shared" si="110"/>
        <v>0</v>
      </c>
      <c r="AO93" s="48"/>
      <c r="AP93" s="49">
        <f t="shared" si="111"/>
        <v>0</v>
      </c>
      <c r="AQ93" s="50">
        <f t="shared" si="112"/>
        <v>0</v>
      </c>
      <c r="AR93" s="62"/>
      <c r="AS93" s="49">
        <f t="shared" si="113"/>
        <v>0</v>
      </c>
      <c r="AT93" s="50">
        <f t="shared" si="114"/>
        <v>0</v>
      </c>
      <c r="AU93" s="62"/>
      <c r="AV93" s="49">
        <f t="shared" si="115"/>
        <v>0</v>
      </c>
      <c r="AW93" s="50">
        <f t="shared" si="116"/>
        <v>0</v>
      </c>
      <c r="AX93" s="48"/>
      <c r="AY93" s="49">
        <f t="shared" si="117"/>
        <v>0</v>
      </c>
      <c r="AZ93" s="50">
        <f t="shared" si="118"/>
        <v>0</v>
      </c>
      <c r="BA93" s="62"/>
      <c r="BB93" s="49">
        <f t="shared" si="119"/>
        <v>0</v>
      </c>
      <c r="BC93" s="50">
        <f t="shared" si="120"/>
        <v>0</v>
      </c>
      <c r="BD93" s="51">
        <f t="shared" si="129"/>
        <v>0</v>
      </c>
    </row>
    <row r="94" spans="1:56" hidden="1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122"/>
        <v>0</v>
      </c>
      <c r="L94" s="38">
        <f t="shared" si="93"/>
        <v>0</v>
      </c>
      <c r="M94" s="38">
        <f t="shared" si="94"/>
        <v>0</v>
      </c>
      <c r="N94" s="38">
        <f t="shared" si="95"/>
        <v>0</v>
      </c>
      <c r="O94" s="38">
        <f t="shared" si="96"/>
        <v>0</v>
      </c>
      <c r="P94" s="38">
        <f t="shared" si="97"/>
        <v>0</v>
      </c>
      <c r="Q94" s="39">
        <v>1</v>
      </c>
      <c r="R94" s="40">
        <f t="shared" si="98"/>
        <v>0</v>
      </c>
      <c r="S94" s="39">
        <v>1</v>
      </c>
      <c r="T94" s="41">
        <f t="shared" si="99"/>
        <v>0</v>
      </c>
      <c r="U94" s="42">
        <f t="shared" si="123"/>
        <v>0</v>
      </c>
      <c r="V94" s="43">
        <f t="shared" si="124"/>
        <v>0</v>
      </c>
      <c r="W94" s="190">
        <v>12</v>
      </c>
      <c r="X94" s="44">
        <f t="shared" si="102"/>
        <v>0</v>
      </c>
      <c r="Y94" s="45">
        <f t="shared" si="125"/>
        <v>0</v>
      </c>
      <c r="Z94" s="46" t="s">
        <v>0</v>
      </c>
      <c r="AA94" s="39">
        <v>1</v>
      </c>
      <c r="AB94" s="47">
        <f t="shared" si="126"/>
        <v>0</v>
      </c>
      <c r="AC94" s="39">
        <v>1</v>
      </c>
      <c r="AD94" s="47">
        <f t="shared" si="127"/>
        <v>0</v>
      </c>
      <c r="AE94" s="39">
        <v>1</v>
      </c>
      <c r="AF94" s="47">
        <f t="shared" si="128"/>
        <v>0</v>
      </c>
      <c r="AG94" s="62"/>
      <c r="AH94" s="62"/>
      <c r="AI94" s="49">
        <f t="shared" si="107"/>
        <v>0</v>
      </c>
      <c r="AJ94" s="50">
        <f t="shared" si="108"/>
        <v>0</v>
      </c>
      <c r="AK94" s="62"/>
      <c r="AL94" s="62"/>
      <c r="AM94" s="49">
        <f t="shared" si="109"/>
        <v>0</v>
      </c>
      <c r="AN94" s="50">
        <f t="shared" si="110"/>
        <v>0</v>
      </c>
      <c r="AO94" s="48"/>
      <c r="AP94" s="49">
        <f t="shared" si="111"/>
        <v>0</v>
      </c>
      <c r="AQ94" s="50">
        <f t="shared" si="112"/>
        <v>0</v>
      </c>
      <c r="AR94" s="62"/>
      <c r="AS94" s="49">
        <f t="shared" si="113"/>
        <v>0</v>
      </c>
      <c r="AT94" s="50">
        <f t="shared" si="114"/>
        <v>0</v>
      </c>
      <c r="AU94" s="62"/>
      <c r="AV94" s="49">
        <f t="shared" si="115"/>
        <v>0</v>
      </c>
      <c r="AW94" s="50">
        <f t="shared" si="116"/>
        <v>0</v>
      </c>
      <c r="AX94" s="48"/>
      <c r="AY94" s="49">
        <f t="shared" si="117"/>
        <v>0</v>
      </c>
      <c r="AZ94" s="50">
        <f t="shared" si="118"/>
        <v>0</v>
      </c>
      <c r="BA94" s="62"/>
      <c r="BB94" s="49">
        <f t="shared" si="119"/>
        <v>0</v>
      </c>
      <c r="BC94" s="50">
        <f t="shared" si="120"/>
        <v>0</v>
      </c>
      <c r="BD94" s="51">
        <f t="shared" si="129"/>
        <v>0</v>
      </c>
    </row>
    <row r="95" spans="1:56" hidden="1">
      <c r="A95" s="32"/>
      <c r="B95" s="61"/>
      <c r="C95" s="33"/>
      <c r="D95" s="34"/>
      <c r="E95" s="35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122"/>
        <v>0</v>
      </c>
      <c r="L95" s="38">
        <f t="shared" si="93"/>
        <v>0</v>
      </c>
      <c r="M95" s="38">
        <f t="shared" si="94"/>
        <v>0</v>
      </c>
      <c r="N95" s="38">
        <f t="shared" si="95"/>
        <v>0</v>
      </c>
      <c r="O95" s="38">
        <f t="shared" si="96"/>
        <v>0</v>
      </c>
      <c r="P95" s="38">
        <f t="shared" si="97"/>
        <v>0</v>
      </c>
      <c r="Q95" s="39">
        <v>1</v>
      </c>
      <c r="R95" s="40">
        <f t="shared" si="98"/>
        <v>0</v>
      </c>
      <c r="S95" s="39">
        <v>1</v>
      </c>
      <c r="T95" s="41">
        <f t="shared" si="99"/>
        <v>0</v>
      </c>
      <c r="U95" s="42">
        <f t="shared" si="123"/>
        <v>0</v>
      </c>
      <c r="V95" s="43">
        <f t="shared" si="124"/>
        <v>0</v>
      </c>
      <c r="W95" s="190">
        <v>12</v>
      </c>
      <c r="X95" s="44">
        <f t="shared" si="102"/>
        <v>0</v>
      </c>
      <c r="Y95" s="45">
        <f t="shared" si="125"/>
        <v>0</v>
      </c>
      <c r="Z95" s="46" t="s">
        <v>0</v>
      </c>
      <c r="AA95" s="39">
        <v>1</v>
      </c>
      <c r="AB95" s="47">
        <f t="shared" si="126"/>
        <v>0</v>
      </c>
      <c r="AC95" s="39">
        <v>1</v>
      </c>
      <c r="AD95" s="47">
        <f t="shared" si="127"/>
        <v>0</v>
      </c>
      <c r="AE95" s="39">
        <v>1</v>
      </c>
      <c r="AF95" s="47">
        <f t="shared" si="128"/>
        <v>0</v>
      </c>
      <c r="AG95" s="62"/>
      <c r="AH95" s="62"/>
      <c r="AI95" s="49">
        <f t="shared" si="107"/>
        <v>0</v>
      </c>
      <c r="AJ95" s="50">
        <f t="shared" si="108"/>
        <v>0</v>
      </c>
      <c r="AK95" s="62"/>
      <c r="AL95" s="62"/>
      <c r="AM95" s="49">
        <f t="shared" si="109"/>
        <v>0</v>
      </c>
      <c r="AN95" s="50">
        <f t="shared" si="110"/>
        <v>0</v>
      </c>
      <c r="AO95" s="48"/>
      <c r="AP95" s="49">
        <f t="shared" si="111"/>
        <v>0</v>
      </c>
      <c r="AQ95" s="50">
        <f t="shared" si="112"/>
        <v>0</v>
      </c>
      <c r="AR95" s="62"/>
      <c r="AS95" s="49">
        <f t="shared" si="113"/>
        <v>0</v>
      </c>
      <c r="AT95" s="50">
        <f t="shared" si="114"/>
        <v>0</v>
      </c>
      <c r="AU95" s="62"/>
      <c r="AV95" s="49">
        <f t="shared" si="115"/>
        <v>0</v>
      </c>
      <c r="AW95" s="50">
        <f t="shared" si="116"/>
        <v>0</v>
      </c>
      <c r="AX95" s="48"/>
      <c r="AY95" s="49">
        <f t="shared" si="117"/>
        <v>0</v>
      </c>
      <c r="AZ95" s="50">
        <f t="shared" si="118"/>
        <v>0</v>
      </c>
      <c r="BA95" s="62"/>
      <c r="BB95" s="49">
        <f t="shared" si="119"/>
        <v>0</v>
      </c>
      <c r="BC95" s="50">
        <f t="shared" si="120"/>
        <v>0</v>
      </c>
      <c r="BD95" s="51">
        <f t="shared" si="129"/>
        <v>0</v>
      </c>
    </row>
    <row r="96" spans="1:56" hidden="1">
      <c r="A96" s="32"/>
      <c r="B96" s="61"/>
      <c r="C96" s="33"/>
      <c r="D96" s="34"/>
      <c r="E96" s="35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122"/>
        <v>0</v>
      </c>
      <c r="L96" s="38">
        <f t="shared" si="93"/>
        <v>0</v>
      </c>
      <c r="M96" s="38">
        <f t="shared" si="94"/>
        <v>0</v>
      </c>
      <c r="N96" s="38">
        <f t="shared" si="95"/>
        <v>0</v>
      </c>
      <c r="O96" s="38">
        <f t="shared" si="96"/>
        <v>0</v>
      </c>
      <c r="P96" s="38">
        <f t="shared" si="97"/>
        <v>0</v>
      </c>
      <c r="Q96" s="39">
        <v>1</v>
      </c>
      <c r="R96" s="40">
        <f t="shared" si="98"/>
        <v>0</v>
      </c>
      <c r="S96" s="39">
        <v>1</v>
      </c>
      <c r="T96" s="41">
        <f t="shared" si="99"/>
        <v>0</v>
      </c>
      <c r="U96" s="42">
        <f t="shared" si="123"/>
        <v>0</v>
      </c>
      <c r="V96" s="43">
        <f t="shared" si="124"/>
        <v>0</v>
      </c>
      <c r="W96" s="190">
        <v>12</v>
      </c>
      <c r="X96" s="44">
        <f t="shared" si="102"/>
        <v>0</v>
      </c>
      <c r="Y96" s="45">
        <f t="shared" si="125"/>
        <v>0</v>
      </c>
      <c r="Z96" s="46" t="s">
        <v>0</v>
      </c>
      <c r="AA96" s="39">
        <v>1</v>
      </c>
      <c r="AB96" s="47">
        <f t="shared" si="126"/>
        <v>0</v>
      </c>
      <c r="AC96" s="39">
        <v>1</v>
      </c>
      <c r="AD96" s="47">
        <f t="shared" si="127"/>
        <v>0</v>
      </c>
      <c r="AE96" s="39">
        <v>1</v>
      </c>
      <c r="AF96" s="47">
        <f t="shared" si="128"/>
        <v>0</v>
      </c>
      <c r="AG96" s="62"/>
      <c r="AH96" s="62"/>
      <c r="AI96" s="49">
        <f t="shared" si="107"/>
        <v>0</v>
      </c>
      <c r="AJ96" s="50">
        <f t="shared" si="108"/>
        <v>0</v>
      </c>
      <c r="AK96" s="62"/>
      <c r="AL96" s="62"/>
      <c r="AM96" s="49">
        <f t="shared" si="109"/>
        <v>0</v>
      </c>
      <c r="AN96" s="50">
        <f t="shared" si="110"/>
        <v>0</v>
      </c>
      <c r="AO96" s="48"/>
      <c r="AP96" s="49">
        <f t="shared" si="111"/>
        <v>0</v>
      </c>
      <c r="AQ96" s="50">
        <f t="shared" si="112"/>
        <v>0</v>
      </c>
      <c r="AR96" s="62"/>
      <c r="AS96" s="49">
        <f t="shared" si="113"/>
        <v>0</v>
      </c>
      <c r="AT96" s="50">
        <f t="shared" si="114"/>
        <v>0</v>
      </c>
      <c r="AU96" s="62"/>
      <c r="AV96" s="49">
        <f t="shared" si="115"/>
        <v>0</v>
      </c>
      <c r="AW96" s="50">
        <f t="shared" si="116"/>
        <v>0</v>
      </c>
      <c r="AX96" s="48"/>
      <c r="AY96" s="49">
        <f t="shared" si="117"/>
        <v>0</v>
      </c>
      <c r="AZ96" s="50">
        <f t="shared" si="118"/>
        <v>0</v>
      </c>
      <c r="BA96" s="62"/>
      <c r="BB96" s="49">
        <f t="shared" si="119"/>
        <v>0</v>
      </c>
      <c r="BC96" s="50">
        <f t="shared" si="120"/>
        <v>0</v>
      </c>
      <c r="BD96" s="51">
        <f t="shared" si="129"/>
        <v>0</v>
      </c>
    </row>
    <row r="97" spans="1:56" hidden="1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122"/>
        <v>0</v>
      </c>
      <c r="L97" s="38">
        <f t="shared" si="93"/>
        <v>0</v>
      </c>
      <c r="M97" s="38">
        <f t="shared" si="94"/>
        <v>0</v>
      </c>
      <c r="N97" s="38">
        <f t="shared" si="95"/>
        <v>0</v>
      </c>
      <c r="O97" s="38">
        <f t="shared" si="96"/>
        <v>0</v>
      </c>
      <c r="P97" s="38">
        <f t="shared" si="97"/>
        <v>0</v>
      </c>
      <c r="Q97" s="39">
        <v>1</v>
      </c>
      <c r="R97" s="40">
        <f t="shared" si="98"/>
        <v>0</v>
      </c>
      <c r="S97" s="39">
        <v>1</v>
      </c>
      <c r="T97" s="41">
        <f t="shared" si="99"/>
        <v>0</v>
      </c>
      <c r="U97" s="42">
        <f t="shared" si="123"/>
        <v>0</v>
      </c>
      <c r="V97" s="43">
        <f t="shared" si="124"/>
        <v>0</v>
      </c>
      <c r="W97" s="190">
        <v>12</v>
      </c>
      <c r="X97" s="44">
        <f t="shared" si="102"/>
        <v>0</v>
      </c>
      <c r="Y97" s="45">
        <f t="shared" si="125"/>
        <v>0</v>
      </c>
      <c r="Z97" s="46" t="s">
        <v>0</v>
      </c>
      <c r="AA97" s="39">
        <v>1</v>
      </c>
      <c r="AB97" s="47">
        <f t="shared" si="126"/>
        <v>0</v>
      </c>
      <c r="AC97" s="39">
        <v>1</v>
      </c>
      <c r="AD97" s="47">
        <f t="shared" si="127"/>
        <v>0</v>
      </c>
      <c r="AE97" s="39">
        <v>1</v>
      </c>
      <c r="AF97" s="47">
        <f t="shared" si="128"/>
        <v>0</v>
      </c>
      <c r="AG97" s="62"/>
      <c r="AH97" s="62"/>
      <c r="AI97" s="49">
        <f t="shared" si="107"/>
        <v>0</v>
      </c>
      <c r="AJ97" s="50">
        <f t="shared" si="108"/>
        <v>0</v>
      </c>
      <c r="AK97" s="62"/>
      <c r="AL97" s="62"/>
      <c r="AM97" s="49">
        <f t="shared" si="109"/>
        <v>0</v>
      </c>
      <c r="AN97" s="50">
        <f t="shared" si="110"/>
        <v>0</v>
      </c>
      <c r="AO97" s="48"/>
      <c r="AP97" s="49">
        <f t="shared" si="111"/>
        <v>0</v>
      </c>
      <c r="AQ97" s="50">
        <f t="shared" si="112"/>
        <v>0</v>
      </c>
      <c r="AR97" s="62"/>
      <c r="AS97" s="49">
        <f t="shared" si="113"/>
        <v>0</v>
      </c>
      <c r="AT97" s="50">
        <f t="shared" si="114"/>
        <v>0</v>
      </c>
      <c r="AU97" s="62"/>
      <c r="AV97" s="49">
        <f t="shared" si="115"/>
        <v>0</v>
      </c>
      <c r="AW97" s="50">
        <f t="shared" si="116"/>
        <v>0</v>
      </c>
      <c r="AX97" s="48"/>
      <c r="AY97" s="49">
        <f t="shared" si="117"/>
        <v>0</v>
      </c>
      <c r="AZ97" s="50">
        <f t="shared" si="118"/>
        <v>0</v>
      </c>
      <c r="BA97" s="62"/>
      <c r="BB97" s="49">
        <f t="shared" si="119"/>
        <v>0</v>
      </c>
      <c r="BC97" s="50">
        <f t="shared" si="120"/>
        <v>0</v>
      </c>
      <c r="BD97" s="51">
        <f t="shared" si="129"/>
        <v>0</v>
      </c>
    </row>
    <row r="98" spans="1:56" hidden="1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122"/>
        <v>0</v>
      </c>
      <c r="L98" s="38">
        <f t="shared" si="93"/>
        <v>0</v>
      </c>
      <c r="M98" s="38">
        <f t="shared" si="94"/>
        <v>0</v>
      </c>
      <c r="N98" s="38">
        <f t="shared" si="95"/>
        <v>0</v>
      </c>
      <c r="O98" s="38">
        <f t="shared" si="96"/>
        <v>0</v>
      </c>
      <c r="P98" s="38">
        <f t="shared" si="97"/>
        <v>0</v>
      </c>
      <c r="Q98" s="39">
        <v>1</v>
      </c>
      <c r="R98" s="40">
        <f t="shared" si="98"/>
        <v>0</v>
      </c>
      <c r="S98" s="39">
        <v>1</v>
      </c>
      <c r="T98" s="41">
        <f t="shared" si="99"/>
        <v>0</v>
      </c>
      <c r="U98" s="42">
        <f t="shared" si="123"/>
        <v>0</v>
      </c>
      <c r="V98" s="43">
        <f t="shared" si="124"/>
        <v>0</v>
      </c>
      <c r="W98" s="190">
        <v>12</v>
      </c>
      <c r="X98" s="44">
        <f t="shared" si="102"/>
        <v>0</v>
      </c>
      <c r="Y98" s="45">
        <f t="shared" si="125"/>
        <v>0</v>
      </c>
      <c r="Z98" s="46" t="s">
        <v>0</v>
      </c>
      <c r="AA98" s="39">
        <v>1</v>
      </c>
      <c r="AB98" s="47">
        <f t="shared" si="126"/>
        <v>0</v>
      </c>
      <c r="AC98" s="39">
        <v>1</v>
      </c>
      <c r="AD98" s="47">
        <f t="shared" si="127"/>
        <v>0</v>
      </c>
      <c r="AE98" s="39">
        <v>1</v>
      </c>
      <c r="AF98" s="47">
        <f t="shared" si="128"/>
        <v>0</v>
      </c>
      <c r="AG98" s="62"/>
      <c r="AH98" s="62"/>
      <c r="AI98" s="49">
        <f t="shared" si="107"/>
        <v>0</v>
      </c>
      <c r="AJ98" s="50">
        <f t="shared" si="108"/>
        <v>0</v>
      </c>
      <c r="AK98" s="62"/>
      <c r="AL98" s="62"/>
      <c r="AM98" s="49">
        <f t="shared" si="109"/>
        <v>0</v>
      </c>
      <c r="AN98" s="50">
        <f t="shared" si="110"/>
        <v>0</v>
      </c>
      <c r="AO98" s="48"/>
      <c r="AP98" s="49">
        <f t="shared" si="111"/>
        <v>0</v>
      </c>
      <c r="AQ98" s="50">
        <f t="shared" si="112"/>
        <v>0</v>
      </c>
      <c r="AR98" s="62"/>
      <c r="AS98" s="49">
        <f t="shared" si="113"/>
        <v>0</v>
      </c>
      <c r="AT98" s="50">
        <f t="shared" si="114"/>
        <v>0</v>
      </c>
      <c r="AU98" s="62"/>
      <c r="AV98" s="49">
        <f t="shared" si="115"/>
        <v>0</v>
      </c>
      <c r="AW98" s="50">
        <f t="shared" si="116"/>
        <v>0</v>
      </c>
      <c r="AX98" s="48"/>
      <c r="AY98" s="49">
        <f t="shared" si="117"/>
        <v>0</v>
      </c>
      <c r="AZ98" s="50">
        <f t="shared" si="118"/>
        <v>0</v>
      </c>
      <c r="BA98" s="62"/>
      <c r="BB98" s="49">
        <f t="shared" si="119"/>
        <v>0</v>
      </c>
      <c r="BC98" s="50">
        <f t="shared" si="120"/>
        <v>0</v>
      </c>
      <c r="BD98" s="51">
        <f t="shared" si="129"/>
        <v>0</v>
      </c>
    </row>
    <row r="99" spans="1:56" hidden="1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122"/>
        <v>0</v>
      </c>
      <c r="L99" s="38">
        <f t="shared" si="93"/>
        <v>0</v>
      </c>
      <c r="M99" s="38">
        <f t="shared" si="94"/>
        <v>0</v>
      </c>
      <c r="N99" s="38">
        <f t="shared" si="95"/>
        <v>0</v>
      </c>
      <c r="O99" s="38">
        <f t="shared" si="96"/>
        <v>0</v>
      </c>
      <c r="P99" s="38">
        <f t="shared" si="97"/>
        <v>0</v>
      </c>
      <c r="Q99" s="39">
        <v>1</v>
      </c>
      <c r="R99" s="40">
        <f t="shared" si="98"/>
        <v>0</v>
      </c>
      <c r="S99" s="39">
        <v>1</v>
      </c>
      <c r="T99" s="41">
        <f t="shared" si="99"/>
        <v>0</v>
      </c>
      <c r="U99" s="42">
        <f t="shared" si="123"/>
        <v>0</v>
      </c>
      <c r="V99" s="43">
        <f t="shared" si="124"/>
        <v>0</v>
      </c>
      <c r="W99" s="190">
        <v>12</v>
      </c>
      <c r="X99" s="44">
        <f t="shared" si="102"/>
        <v>0</v>
      </c>
      <c r="Y99" s="45">
        <f t="shared" si="125"/>
        <v>0</v>
      </c>
      <c r="Z99" s="46" t="s">
        <v>0</v>
      </c>
      <c r="AA99" s="39">
        <v>1</v>
      </c>
      <c r="AB99" s="47">
        <f t="shared" si="126"/>
        <v>0</v>
      </c>
      <c r="AC99" s="39">
        <v>1</v>
      </c>
      <c r="AD99" s="47">
        <f t="shared" si="127"/>
        <v>0</v>
      </c>
      <c r="AE99" s="39">
        <v>1</v>
      </c>
      <c r="AF99" s="47">
        <f t="shared" si="128"/>
        <v>0</v>
      </c>
      <c r="AG99" s="62"/>
      <c r="AH99" s="62"/>
      <c r="AI99" s="49">
        <f t="shared" si="107"/>
        <v>0</v>
      </c>
      <c r="AJ99" s="50">
        <f t="shared" si="108"/>
        <v>0</v>
      </c>
      <c r="AK99" s="62"/>
      <c r="AL99" s="62"/>
      <c r="AM99" s="49">
        <f t="shared" si="109"/>
        <v>0</v>
      </c>
      <c r="AN99" s="50">
        <f t="shared" si="110"/>
        <v>0</v>
      </c>
      <c r="AO99" s="48"/>
      <c r="AP99" s="49">
        <f t="shared" si="111"/>
        <v>0</v>
      </c>
      <c r="AQ99" s="50">
        <f t="shared" si="112"/>
        <v>0</v>
      </c>
      <c r="AR99" s="62"/>
      <c r="AS99" s="49">
        <f t="shared" si="113"/>
        <v>0</v>
      </c>
      <c r="AT99" s="50">
        <f t="shared" si="114"/>
        <v>0</v>
      </c>
      <c r="AU99" s="62"/>
      <c r="AV99" s="49">
        <f t="shared" si="115"/>
        <v>0</v>
      </c>
      <c r="AW99" s="50">
        <f t="shared" si="116"/>
        <v>0</v>
      </c>
      <c r="AX99" s="48"/>
      <c r="AY99" s="49">
        <f t="shared" si="117"/>
        <v>0</v>
      </c>
      <c r="AZ99" s="50">
        <f t="shared" si="118"/>
        <v>0</v>
      </c>
      <c r="BA99" s="62"/>
      <c r="BB99" s="49">
        <f t="shared" si="119"/>
        <v>0</v>
      </c>
      <c r="BC99" s="50">
        <f t="shared" si="120"/>
        <v>0</v>
      </c>
      <c r="BD99" s="51">
        <f t="shared" si="129"/>
        <v>0</v>
      </c>
    </row>
    <row r="100" spans="1:56" hidden="1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 t="shared" si="122"/>
        <v>0</v>
      </c>
      <c r="L100" s="38">
        <f t="shared" si="93"/>
        <v>0</v>
      </c>
      <c r="M100" s="38">
        <f t="shared" si="94"/>
        <v>0</v>
      </c>
      <c r="N100" s="38">
        <f t="shared" si="95"/>
        <v>0</v>
      </c>
      <c r="O100" s="38">
        <f t="shared" si="96"/>
        <v>0</v>
      </c>
      <c r="P100" s="38">
        <f t="shared" si="97"/>
        <v>0</v>
      </c>
      <c r="Q100" s="39">
        <v>1</v>
      </c>
      <c r="R100" s="40">
        <f t="shared" si="98"/>
        <v>0</v>
      </c>
      <c r="S100" s="39">
        <v>1</v>
      </c>
      <c r="T100" s="41">
        <f t="shared" si="99"/>
        <v>0</v>
      </c>
      <c r="U100" s="42">
        <f t="shared" si="123"/>
        <v>0</v>
      </c>
      <c r="V100" s="43">
        <f t="shared" si="124"/>
        <v>0</v>
      </c>
      <c r="W100" s="190">
        <v>12</v>
      </c>
      <c r="X100" s="44">
        <f t="shared" si="102"/>
        <v>0</v>
      </c>
      <c r="Y100" s="45">
        <f t="shared" si="125"/>
        <v>0</v>
      </c>
      <c r="Z100" s="46" t="s">
        <v>0</v>
      </c>
      <c r="AA100" s="39">
        <v>1</v>
      </c>
      <c r="AB100" s="47">
        <f t="shared" si="126"/>
        <v>0</v>
      </c>
      <c r="AC100" s="39">
        <v>1</v>
      </c>
      <c r="AD100" s="47">
        <f t="shared" si="127"/>
        <v>0</v>
      </c>
      <c r="AE100" s="39">
        <v>1</v>
      </c>
      <c r="AF100" s="47">
        <f t="shared" si="128"/>
        <v>0</v>
      </c>
      <c r="AG100" s="62"/>
      <c r="AH100" s="62"/>
      <c r="AI100" s="49">
        <f t="shared" si="107"/>
        <v>0</v>
      </c>
      <c r="AJ100" s="50">
        <f t="shared" si="108"/>
        <v>0</v>
      </c>
      <c r="AK100" s="62"/>
      <c r="AL100" s="62"/>
      <c r="AM100" s="49">
        <f t="shared" si="109"/>
        <v>0</v>
      </c>
      <c r="AN100" s="50">
        <f t="shared" si="110"/>
        <v>0</v>
      </c>
      <c r="AO100" s="48"/>
      <c r="AP100" s="49">
        <f t="shared" si="111"/>
        <v>0</v>
      </c>
      <c r="AQ100" s="50">
        <f t="shared" si="112"/>
        <v>0</v>
      </c>
      <c r="AR100" s="62"/>
      <c r="AS100" s="49">
        <f t="shared" si="113"/>
        <v>0</v>
      </c>
      <c r="AT100" s="50">
        <f t="shared" si="114"/>
        <v>0</v>
      </c>
      <c r="AU100" s="62"/>
      <c r="AV100" s="49">
        <f t="shared" si="115"/>
        <v>0</v>
      </c>
      <c r="AW100" s="50">
        <f t="shared" si="116"/>
        <v>0</v>
      </c>
      <c r="AX100" s="48"/>
      <c r="AY100" s="49">
        <f t="shared" si="117"/>
        <v>0</v>
      </c>
      <c r="AZ100" s="50">
        <f t="shared" si="118"/>
        <v>0</v>
      </c>
      <c r="BA100" s="62"/>
      <c r="BB100" s="49">
        <f t="shared" si="119"/>
        <v>0</v>
      </c>
      <c r="BC100" s="50">
        <f t="shared" si="120"/>
        <v>0</v>
      </c>
      <c r="BD100" s="51">
        <f t="shared" si="129"/>
        <v>0</v>
      </c>
    </row>
    <row r="101" spans="1:56" hidden="1">
      <c r="A101" s="32"/>
      <c r="B101" s="61"/>
      <c r="C101" s="33"/>
      <c r="D101" s="34"/>
      <c r="E101" s="35"/>
      <c r="F101" s="36"/>
      <c r="G101" s="72"/>
      <c r="H101" s="71"/>
      <c r="I101" s="73">
        <f>IF(H101=Tablas!$B$5,Tablas!$C$5,VLOOKUP(H101,Tablas!$B$5:$D$40,2,FALSE))</f>
        <v>1</v>
      </c>
      <c r="J101" s="70">
        <f>IF(I101=0,"",VLOOKUP(I101,Tablas!$C$5:$D$40,2,FALSE))</f>
        <v>0</v>
      </c>
      <c r="K101" s="37" t="str">
        <f>IF(G101=0,"0",F101/G101)</f>
        <v>0</v>
      </c>
      <c r="L101" s="38">
        <f t="shared" si="93"/>
        <v>0</v>
      </c>
      <c r="M101" s="38">
        <f t="shared" si="94"/>
        <v>0</v>
      </c>
      <c r="N101" s="38">
        <f t="shared" si="95"/>
        <v>0</v>
      </c>
      <c r="O101" s="38">
        <f t="shared" si="96"/>
        <v>0</v>
      </c>
      <c r="P101" s="38">
        <f t="shared" si="97"/>
        <v>0</v>
      </c>
      <c r="Q101" s="39">
        <v>1</v>
      </c>
      <c r="R101" s="40">
        <f t="shared" si="98"/>
        <v>0</v>
      </c>
      <c r="S101" s="39">
        <v>1</v>
      </c>
      <c r="T101" s="41">
        <f t="shared" si="99"/>
        <v>0</v>
      </c>
      <c r="U101" s="42">
        <f>SUM(+L101+M101+N101+O101+P101+R101+T101)</f>
        <v>0</v>
      </c>
      <c r="V101" s="43">
        <f>+U101*4.345</f>
        <v>0</v>
      </c>
      <c r="W101" s="190">
        <v>12</v>
      </c>
      <c r="X101" s="44">
        <f t="shared" si="102"/>
        <v>0</v>
      </c>
      <c r="Y101" s="45">
        <f>ROUND(J101/4.3452380952381,1)</f>
        <v>0</v>
      </c>
      <c r="Z101" s="46" t="s">
        <v>0</v>
      </c>
      <c r="AA101" s="39">
        <v>1</v>
      </c>
      <c r="AB101" s="47">
        <f>+IF($Z101="M",$U101,IF($Z101="MT",$U101/2,IF(Z101="MN",$U101/2,IF($Z101="MTN",$U101/3,0))))*AA101</f>
        <v>0</v>
      </c>
      <c r="AC101" s="39">
        <v>1</v>
      </c>
      <c r="AD101" s="47">
        <f>+IF($Z101="T",$U101,IF($Z101="MT",$U101/2,IF($Z101="TN",$U101/2,IF($Z101="MTN",$U101/3,0))))*AC101</f>
        <v>0</v>
      </c>
      <c r="AE101" s="39">
        <v>1</v>
      </c>
      <c r="AF101" s="47">
        <f>+IF($Z101="N",$U101,IF($Z101="MN",$U101/2,IF($Z101="TN",$U101/2,IF($Z101="MTN",$U101/3,0))))*AE101</f>
        <v>0</v>
      </c>
      <c r="AG101" s="62"/>
      <c r="AH101" s="62"/>
      <c r="AI101" s="49">
        <f t="shared" si="107"/>
        <v>0</v>
      </c>
      <c r="AJ101" s="50">
        <f t="shared" si="108"/>
        <v>0</v>
      </c>
      <c r="AK101" s="62"/>
      <c r="AL101" s="62"/>
      <c r="AM101" s="49">
        <f t="shared" si="109"/>
        <v>0</v>
      </c>
      <c r="AN101" s="50">
        <f t="shared" si="110"/>
        <v>0</v>
      </c>
      <c r="AO101" s="48"/>
      <c r="AP101" s="49">
        <f t="shared" si="111"/>
        <v>0</v>
      </c>
      <c r="AQ101" s="50">
        <f t="shared" si="112"/>
        <v>0</v>
      </c>
      <c r="AR101" s="62"/>
      <c r="AS101" s="49">
        <f t="shared" si="113"/>
        <v>0</v>
      </c>
      <c r="AT101" s="50">
        <f t="shared" si="114"/>
        <v>0</v>
      </c>
      <c r="AU101" s="62"/>
      <c r="AV101" s="49">
        <f t="shared" si="115"/>
        <v>0</v>
      </c>
      <c r="AW101" s="50">
        <f t="shared" si="116"/>
        <v>0</v>
      </c>
      <c r="AX101" s="48"/>
      <c r="AY101" s="49">
        <f t="shared" si="117"/>
        <v>0</v>
      </c>
      <c r="AZ101" s="50">
        <f t="shared" si="118"/>
        <v>0</v>
      </c>
      <c r="BA101" s="62"/>
      <c r="BB101" s="49">
        <f t="shared" si="119"/>
        <v>0</v>
      </c>
      <c r="BC101" s="50">
        <f t="shared" si="120"/>
        <v>0</v>
      </c>
      <c r="BD101" s="51">
        <f>+AJ101+AN101+AQ101+AT101+AW101+AZ101+BC101</f>
        <v>0</v>
      </c>
    </row>
    <row r="102" spans="1:56" ht="15.75" thickBot="1">
      <c r="A102" s="3"/>
      <c r="B102" s="6"/>
      <c r="C102" s="6"/>
      <c r="D102" s="6"/>
      <c r="E102" s="6"/>
      <c r="F102" s="252">
        <f>SUM(F8:F101)</f>
        <v>962</v>
      </c>
      <c r="K102" s="52">
        <f t="shared" ref="K102:X102" si="130">SUM(K8:K101)</f>
        <v>0</v>
      </c>
      <c r="L102" s="52">
        <f t="shared" si="130"/>
        <v>0</v>
      </c>
      <c r="M102" s="52">
        <f t="shared" si="130"/>
        <v>0</v>
      </c>
      <c r="N102" s="52">
        <f t="shared" si="130"/>
        <v>0</v>
      </c>
      <c r="O102" s="52">
        <f t="shared" si="130"/>
        <v>0</v>
      </c>
      <c r="P102" s="52">
        <f t="shared" si="130"/>
        <v>0</v>
      </c>
      <c r="Q102" s="52"/>
      <c r="R102" s="52">
        <f t="shared" si="130"/>
        <v>0</v>
      </c>
      <c r="S102" s="52"/>
      <c r="T102" s="52">
        <f t="shared" si="130"/>
        <v>0</v>
      </c>
      <c r="U102" s="52">
        <f t="shared" si="130"/>
        <v>0</v>
      </c>
      <c r="V102" s="52">
        <f t="shared" si="130"/>
        <v>0</v>
      </c>
      <c r="W102" s="52"/>
      <c r="X102" s="52">
        <f t="shared" si="130"/>
        <v>0</v>
      </c>
      <c r="Y102" s="53"/>
      <c r="Z102" s="53"/>
      <c r="AA102" s="53"/>
      <c r="AB102" s="52">
        <f>SUM(AB8:AB101)</f>
        <v>0</v>
      </c>
      <c r="AC102" s="52"/>
      <c r="AD102" s="52">
        <f>SUM(AD8:AD101)</f>
        <v>0</v>
      </c>
      <c r="AE102" s="52"/>
      <c r="AF102" s="52">
        <f>SUM(AF8:AF101)</f>
        <v>0</v>
      </c>
      <c r="AG102" s="54">
        <f>SUM(AG8:AG101)</f>
        <v>0</v>
      </c>
      <c r="AH102" s="54"/>
      <c r="AI102" s="54"/>
      <c r="AJ102" s="55">
        <f>SUM(AJ8:AJ101)</f>
        <v>0</v>
      </c>
      <c r="AK102" s="54">
        <f t="shared" ref="AK102" si="131">SUM(AK8:AK101)</f>
        <v>150</v>
      </c>
      <c r="AL102" s="54"/>
      <c r="AM102" s="54"/>
      <c r="AN102" s="55">
        <f t="shared" ref="AN102:AO102" si="132">SUM(AN8:AN101)</f>
        <v>0</v>
      </c>
      <c r="AO102" s="54">
        <f t="shared" si="132"/>
        <v>470</v>
      </c>
      <c r="AP102" s="54"/>
      <c r="AQ102" s="55">
        <f t="shared" ref="AQ102:AR102" si="133">SUM(AQ8:AQ101)</f>
        <v>0</v>
      </c>
      <c r="AR102" s="54">
        <f t="shared" si="133"/>
        <v>7.75</v>
      </c>
      <c r="AS102" s="54"/>
      <c r="AT102" s="55">
        <f t="shared" ref="AT102:AU102" si="134">SUM(AT8:AT101)</f>
        <v>0</v>
      </c>
      <c r="AU102" s="54">
        <f t="shared" si="134"/>
        <v>0</v>
      </c>
      <c r="AV102" s="54"/>
      <c r="AW102" s="55">
        <f t="shared" ref="AW102:AX102" si="135">SUM(AW8:AW101)</f>
        <v>0</v>
      </c>
      <c r="AX102" s="54">
        <f t="shared" si="135"/>
        <v>470</v>
      </c>
      <c r="AY102" s="54"/>
      <c r="AZ102" s="55">
        <f t="shared" ref="AZ102:BA102" si="136">SUM(AZ8:AZ101)</f>
        <v>0</v>
      </c>
      <c r="BA102" s="54">
        <f t="shared" si="136"/>
        <v>0</v>
      </c>
      <c r="BB102" s="54"/>
      <c r="BC102" s="55">
        <f t="shared" ref="BC102" si="137">SUM(BC8:BC101)</f>
        <v>0</v>
      </c>
      <c r="BD102" s="52">
        <f>SUM(BD8:BD101)</f>
        <v>0</v>
      </c>
    </row>
    <row r="103" spans="1:56" ht="15.75" hidden="1" thickBot="1">
      <c r="AB103" s="325">
        <f>SUM(AB102:AF102)</f>
        <v>0</v>
      </c>
      <c r="AC103" s="326"/>
      <c r="AD103" s="326"/>
      <c r="AE103" s="326"/>
      <c r="AF103" s="327"/>
      <c r="AG103" s="319">
        <f>+AJ102/4.345</f>
        <v>0</v>
      </c>
      <c r="AH103" s="319"/>
      <c r="AI103" s="319"/>
      <c r="AJ103" s="319"/>
      <c r="AK103" s="319">
        <f>+AN102/4.345</f>
        <v>0</v>
      </c>
      <c r="AL103" s="319"/>
      <c r="AM103" s="319"/>
      <c r="AN103" s="319"/>
      <c r="AO103" s="319">
        <f>+AQ102/4.345</f>
        <v>0</v>
      </c>
      <c r="AP103" s="319"/>
      <c r="AQ103" s="319"/>
      <c r="AR103" s="319">
        <f>+AT102/4.345</f>
        <v>0</v>
      </c>
      <c r="AS103" s="319"/>
      <c r="AT103" s="319"/>
      <c r="AU103" s="319">
        <f>+AW102/4.345</f>
        <v>0</v>
      </c>
      <c r="AV103" s="319"/>
      <c r="AW103" s="319"/>
      <c r="AX103" s="319">
        <f>+AZ102/4.345</f>
        <v>0</v>
      </c>
      <c r="AY103" s="319"/>
      <c r="AZ103" s="319"/>
      <c r="BA103" s="319">
        <f>+BC102/4.345</f>
        <v>0</v>
      </c>
      <c r="BB103" s="319"/>
      <c r="BC103" s="319"/>
      <c r="BD103" s="320" t="s">
        <v>4</v>
      </c>
    </row>
    <row r="104" spans="1:56" ht="16.5" thickTop="1" thickBot="1">
      <c r="AG104" s="322" t="s">
        <v>3</v>
      </c>
      <c r="AH104" s="322"/>
      <c r="AI104" s="322"/>
      <c r="AJ104" s="322"/>
      <c r="AK104" s="322"/>
      <c r="AL104" s="322"/>
      <c r="AM104" s="322"/>
      <c r="AN104" s="322"/>
      <c r="AO104" s="322"/>
      <c r="AP104" s="322"/>
      <c r="AQ104" s="322"/>
      <c r="AR104" s="322"/>
      <c r="AS104" s="322"/>
      <c r="AT104" s="322"/>
      <c r="AU104" s="322"/>
      <c r="AV104" s="322"/>
      <c r="AW104" s="322"/>
      <c r="AX104" s="322"/>
      <c r="AY104" s="322"/>
      <c r="AZ104" s="322"/>
      <c r="BA104" s="322"/>
      <c r="BB104" s="322"/>
      <c r="BC104" s="323"/>
      <c r="BD104" s="321"/>
    </row>
    <row r="106" spans="1:56">
      <c r="G106" s="56"/>
      <c r="H106" s="56"/>
      <c r="I106" s="56"/>
      <c r="J106" s="56"/>
    </row>
  </sheetData>
  <sheetProtection algorithmName="SHA-512" hashValue="YNuqnmGVWK1N2ZAIGtmYCixiWFQDPXRxIlA80Tdzj2S+HveuOyH+W6rpdmSQARs4+nSitPU/TQ2ll48xgJjrog==" saltValue="i+U6Lg1ZkR/XK3FzwTcyMA==" spinCount="100000" sheet="1" selectLockedCells="1" autoFilter="0"/>
  <autoFilter ref="B7:BD103" xr:uid="{00000000-0009-0000-0000-000006000000}">
    <filterColumn colId="4">
      <customFilters>
        <customFilter operator="notEqual" val=" "/>
      </customFilters>
    </filterColumn>
  </autoFilter>
  <mergeCells count="48">
    <mergeCell ref="BD103:BD104"/>
    <mergeCell ref="AG104:BC104"/>
    <mergeCell ref="P1:AB1"/>
    <mergeCell ref="AB103:AF103"/>
    <mergeCell ref="AG103:AJ103"/>
    <mergeCell ref="AK103:AN103"/>
    <mergeCell ref="AO103:AQ103"/>
    <mergeCell ref="AR103:AT103"/>
    <mergeCell ref="AU103:AW103"/>
    <mergeCell ref="AR3:AT3"/>
    <mergeCell ref="BD4:BD5"/>
    <mergeCell ref="Y5:AF5"/>
    <mergeCell ref="AA6:AB6"/>
    <mergeCell ref="AV4:AV5"/>
    <mergeCell ref="AW4:AW5"/>
    <mergeCell ref="AU4:AU5"/>
    <mergeCell ref="AX103:AZ103"/>
    <mergeCell ref="BA103:BC103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phoneticPr fontId="5" type="noConversion"/>
  <hyperlinks>
    <hyperlink ref="B1:C1" location="Inici!A1" display="Inici" xr:uid="{00000000-0004-0000-06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364D0B-B4FC-4ABD-A73C-1FCB83ED5186}">
          <x14:formula1>
            <xm:f>Tablas!$B$5:$B$40</xm:f>
          </x14:formula1>
          <xm:sqref>H8:H101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5" filterMode="1">
    <pageSetUpPr fitToPage="1"/>
  </sheetPr>
  <dimension ref="A1:BD108"/>
  <sheetViews>
    <sheetView workbookViewId="0">
      <pane xSplit="6" ySplit="7" topLeftCell="G8" activePane="bottomRight" state="frozen"/>
      <selection sqref="A1:AE1"/>
      <selection pane="topRight" sqref="A1:AE1"/>
      <selection pane="bottomLeft" sqref="A1:AE1"/>
      <selection pane="bottomRight" activeCell="G28" sqref="G8:G28"/>
    </sheetView>
  </sheetViews>
  <sheetFormatPr baseColWidth="10" defaultColWidth="11.42578125" defaultRowHeight="15"/>
  <cols>
    <col min="1" max="1" width="2.85546875" style="2" customWidth="1"/>
    <col min="2" max="2" width="21.7109375" style="2" customWidth="1"/>
    <col min="3" max="3" width="15" style="2" customWidth="1"/>
    <col min="4" max="4" width="19.5703125" style="2" customWidth="1"/>
    <col min="5" max="5" width="9.5703125" style="2" customWidth="1"/>
    <col min="6" max="6" width="10.42578125" style="2" bestFit="1" customWidth="1"/>
    <col min="7" max="7" width="8.28515625" style="2" bestFit="1" customWidth="1"/>
    <col min="8" max="8" width="15.42578125" style="2" bestFit="1" customWidth="1"/>
    <col min="9" max="9" width="3" style="2" hidden="1" customWidth="1"/>
    <col min="10" max="10" width="4.85546875" style="2" hidden="1" customWidth="1"/>
    <col min="11" max="11" width="8.140625" style="2" bestFit="1" customWidth="1"/>
    <col min="12" max="12" width="6.28515625" style="2" bestFit="1" customWidth="1"/>
    <col min="13" max="16" width="8.42578125" style="2" customWidth="1"/>
    <col min="17" max="17" width="4.85546875" style="2" bestFit="1" customWidth="1"/>
    <col min="18" max="18" width="8.42578125" style="2" customWidth="1"/>
    <col min="19" max="19" width="4.85546875" style="2" bestFit="1" customWidth="1"/>
    <col min="20" max="20" width="8.42578125" style="2" customWidth="1"/>
    <col min="21" max="21" width="9.28515625" style="2" customWidth="1"/>
    <col min="22" max="22" width="8.42578125" style="2" bestFit="1" customWidth="1"/>
    <col min="23" max="23" width="8.42578125" style="2" customWidth="1"/>
    <col min="24" max="24" width="9.28515625" style="2" bestFit="1" customWidth="1"/>
    <col min="25" max="25" width="4.7109375" style="2" customWidth="1"/>
    <col min="26" max="26" width="4.140625" style="2" bestFit="1" customWidth="1"/>
    <col min="27" max="27" width="5" style="2" bestFit="1" customWidth="1"/>
    <col min="28" max="28" width="7.140625" style="2" bestFit="1" customWidth="1"/>
    <col min="29" max="29" width="7.140625" style="2" customWidth="1"/>
    <col min="30" max="30" width="7.28515625" style="2" bestFit="1" customWidth="1"/>
    <col min="31" max="31" width="7.28515625" style="2" customWidth="1"/>
    <col min="32" max="32" width="5.7109375" style="2" bestFit="1" customWidth="1"/>
    <col min="33" max="34" width="7.28515625" style="2" customWidth="1"/>
    <col min="35" max="35" width="5.5703125" style="2" bestFit="1" customWidth="1"/>
    <col min="36" max="36" width="10.28515625" style="2" bestFit="1" customWidth="1"/>
    <col min="37" max="37" width="7.140625" style="2" bestFit="1" customWidth="1"/>
    <col min="38" max="38" width="7.140625" style="2" customWidth="1"/>
    <col min="39" max="39" width="6.140625" style="2" bestFit="1" customWidth="1"/>
    <col min="40" max="40" width="10.28515625" style="2" bestFit="1" customWidth="1"/>
    <col min="41" max="41" width="9.140625" style="2" bestFit="1" customWidth="1"/>
    <col min="42" max="42" width="5.28515625" style="2" bestFit="1" customWidth="1"/>
    <col min="43" max="43" width="9.5703125" style="2" bestFit="1" customWidth="1"/>
    <col min="44" max="44" width="7.140625" style="2" customWidth="1"/>
    <col min="45" max="45" width="6.140625" style="2" customWidth="1"/>
    <col min="46" max="46" width="9.5703125" style="2" customWidth="1"/>
    <col min="47" max="47" width="8.42578125" style="2" customWidth="1"/>
    <col min="48" max="48" width="7" style="2" customWidth="1"/>
    <col min="49" max="49" width="9.5703125" style="2" customWidth="1"/>
    <col min="50" max="50" width="8.42578125" style="2" bestFit="1" customWidth="1"/>
    <col min="51" max="51" width="7" style="2" bestFit="1" customWidth="1"/>
    <col min="52" max="52" width="9.5703125" style="2" bestFit="1" customWidth="1"/>
    <col min="53" max="53" width="6.85546875" style="2" customWidth="1"/>
    <col min="54" max="54" width="6.140625" style="2" customWidth="1"/>
    <col min="55" max="55" width="9.5703125" style="2" customWidth="1"/>
    <col min="56" max="56" width="13.7109375" style="2" bestFit="1" customWidth="1"/>
    <col min="57" max="16384" width="11.42578125" style="2"/>
  </cols>
  <sheetData>
    <row r="1" spans="1:56" ht="34.5" thickBot="1">
      <c r="A1" s="7"/>
      <c r="B1" s="295" t="s">
        <v>21</v>
      </c>
      <c r="C1" s="295"/>
      <c r="E1" s="8" t="str">
        <f>+'2'!E1</f>
        <v>Ajuntament de Reus / Reus Esport i Lleure 2025</v>
      </c>
      <c r="F1" s="9"/>
      <c r="G1" s="9"/>
      <c r="H1" s="9"/>
      <c r="I1" s="9"/>
      <c r="J1" s="9"/>
      <c r="K1" s="9"/>
      <c r="L1" s="9"/>
      <c r="M1" s="10"/>
      <c r="N1" s="9"/>
      <c r="O1" s="9"/>
      <c r="P1" s="324" t="str">
        <f>+'Resumen Estudio'!D9</f>
        <v>Camp de Futbol Mas Iglesias</v>
      </c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11"/>
      <c r="AD1" s="11"/>
      <c r="AE1" s="11"/>
      <c r="AF1" s="11"/>
      <c r="AG1" s="57"/>
      <c r="AH1" s="57"/>
      <c r="AI1" s="57"/>
      <c r="AJ1" s="58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ht="15.75" thickBot="1">
      <c r="A2" s="7"/>
      <c r="B2" s="12"/>
      <c r="C2" s="13"/>
      <c r="D2" s="13"/>
      <c r="E2" s="1"/>
      <c r="F2" s="13"/>
      <c r="G2" s="13"/>
      <c r="H2" s="13"/>
      <c r="I2" s="13"/>
      <c r="J2" s="1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3"/>
      <c r="Y2" s="13"/>
      <c r="Z2" s="13"/>
      <c r="AA2" s="13"/>
      <c r="AB2" s="13"/>
      <c r="AC2" s="13"/>
      <c r="AD2" s="13"/>
      <c r="AE2" s="13"/>
      <c r="AF2" s="13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56" ht="30.75" customHeight="1" thickBot="1">
      <c r="A3" s="7"/>
      <c r="B3" s="307" t="str">
        <f>+'2'!B3:D3</f>
        <v>Annex 4</v>
      </c>
      <c r="C3" s="307"/>
      <c r="D3" s="307"/>
      <c r="E3" s="15"/>
      <c r="F3" s="16"/>
      <c r="G3" s="17"/>
      <c r="H3" s="17"/>
      <c r="I3" s="17"/>
      <c r="J3" s="17"/>
      <c r="K3" s="14"/>
      <c r="L3" s="14"/>
      <c r="M3" s="14"/>
      <c r="N3" s="14"/>
      <c r="O3" s="14"/>
      <c r="P3" s="14"/>
      <c r="Q3" s="14"/>
      <c r="R3" s="14"/>
      <c r="S3" s="14"/>
      <c r="T3" s="14"/>
      <c r="U3" s="18"/>
      <c r="V3" s="14"/>
      <c r="W3" s="14"/>
      <c r="X3" s="59" t="s">
        <v>12</v>
      </c>
      <c r="Y3" s="13"/>
      <c r="Z3" s="13"/>
      <c r="AA3" s="13"/>
      <c r="AB3" s="13"/>
      <c r="AC3" s="13"/>
      <c r="AD3" s="13"/>
      <c r="AE3" s="13"/>
      <c r="AF3" s="13"/>
      <c r="AG3" s="308" t="str">
        <f>'1'!AG3</f>
        <v>Vidres interiors</v>
      </c>
      <c r="AH3" s="308"/>
      <c r="AI3" s="308"/>
      <c r="AJ3" s="308"/>
      <c r="AK3" s="308" t="str">
        <f>'1'!AK3</f>
        <v>Vidres perimetre</v>
      </c>
      <c r="AL3" s="308"/>
      <c r="AM3" s="308"/>
      <c r="AN3" s="308"/>
      <c r="AO3" s="308" t="str">
        <f>'1'!AO3</f>
        <v>Punts de llum i difusors d'aire</v>
      </c>
      <c r="AP3" s="308"/>
      <c r="AQ3" s="308"/>
      <c r="AR3" s="308" t="str">
        <f>'1'!AR3</f>
        <v>Neteja de cadires i moquetes</v>
      </c>
      <c r="AS3" s="308"/>
      <c r="AT3" s="308"/>
      <c r="AU3" s="308" t="str">
        <f>'1'!AU3</f>
        <v>Neteja de passareles sostres</v>
      </c>
      <c r="AV3" s="308"/>
      <c r="AW3" s="308"/>
      <c r="AX3" s="308" t="str">
        <f>'1'!AX3</f>
        <v>Tractament de Terres</v>
      </c>
      <c r="AY3" s="308"/>
      <c r="AZ3" s="308"/>
      <c r="BA3" s="308" t="str">
        <f>'1'!BA3</f>
        <v>Neteja de Persianes</v>
      </c>
      <c r="BB3" s="308"/>
      <c r="BC3" s="308"/>
      <c r="BD3" s="19" t="s">
        <v>4</v>
      </c>
    </row>
    <row r="4" spans="1:56" ht="15.75" customHeight="1" thickBot="1">
      <c r="A4" s="7"/>
      <c r="B4" s="12"/>
      <c r="C4" s="13"/>
      <c r="D4" s="13"/>
      <c r="E4" s="13"/>
      <c r="F4" s="13"/>
      <c r="G4" s="17"/>
      <c r="H4" s="17"/>
      <c r="I4" s="17"/>
      <c r="J4" s="17"/>
      <c r="K4" s="20" t="s">
        <v>1</v>
      </c>
      <c r="L4" s="21">
        <f t="shared" ref="L4:V4" si="0">+L104</f>
        <v>0</v>
      </c>
      <c r="M4" s="21">
        <f t="shared" si="0"/>
        <v>0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/>
      <c r="R4" s="21">
        <f t="shared" si="0"/>
        <v>0</v>
      </c>
      <c r="S4" s="21"/>
      <c r="T4" s="21">
        <f t="shared" si="0"/>
        <v>0</v>
      </c>
      <c r="U4" s="21">
        <f t="shared" si="0"/>
        <v>0</v>
      </c>
      <c r="V4" s="21">
        <f t="shared" si="0"/>
        <v>0</v>
      </c>
      <c r="W4" s="21"/>
      <c r="X4" s="22">
        <f>+'Resumen Estudio'!H9</f>
        <v>11</v>
      </c>
      <c r="Y4" s="23"/>
      <c r="Z4" s="23"/>
      <c r="AA4" s="23"/>
      <c r="AB4" s="23"/>
      <c r="AC4" s="23"/>
      <c r="AD4" s="23"/>
      <c r="AE4" s="23"/>
      <c r="AF4" s="23"/>
      <c r="AG4" s="315"/>
      <c r="AH4" s="315"/>
      <c r="AI4" s="317">
        <f>'1'!AI4</f>
        <v>12</v>
      </c>
      <c r="AJ4" s="318">
        <f>'1'!AJ4</f>
        <v>0</v>
      </c>
      <c r="AK4" s="315"/>
      <c r="AL4" s="315"/>
      <c r="AM4" s="317">
        <f>'1'!AM4</f>
        <v>4</v>
      </c>
      <c r="AN4" s="318">
        <f>'1'!AN4</f>
        <v>0</v>
      </c>
      <c r="AO4" s="315" t="str">
        <f>'1'!AO4</f>
        <v>Freq</v>
      </c>
      <c r="AP4" s="317">
        <f>'1'!AP4</f>
        <v>1</v>
      </c>
      <c r="AQ4" s="318">
        <f>'1'!AQ4</f>
        <v>0</v>
      </c>
      <c r="AR4" s="315" t="str">
        <f>'1'!AR4</f>
        <v>Freq</v>
      </c>
      <c r="AS4" s="317">
        <f>'1'!AS4</f>
        <v>1</v>
      </c>
      <c r="AT4" s="318">
        <f>'1'!AT4</f>
        <v>0</v>
      </c>
      <c r="AU4" s="315" t="str">
        <f>'1'!AU4</f>
        <v>Freq</v>
      </c>
      <c r="AV4" s="317">
        <f>'1'!AV4</f>
        <v>1</v>
      </c>
      <c r="AW4" s="318">
        <f>'1'!AW4</f>
        <v>0</v>
      </c>
      <c r="AX4" s="315" t="str">
        <f>'1'!AX4</f>
        <v>Freq</v>
      </c>
      <c r="AY4" s="317">
        <f>'1'!AY4</f>
        <v>1</v>
      </c>
      <c r="AZ4" s="318">
        <f>'1'!AZ4</f>
        <v>0</v>
      </c>
      <c r="BA4" s="315" t="str">
        <f>'1'!BA4</f>
        <v>Freq</v>
      </c>
      <c r="BB4" s="317">
        <f>'1'!BB4</f>
        <v>1</v>
      </c>
      <c r="BC4" s="318">
        <f>'1'!BC4</f>
        <v>0</v>
      </c>
      <c r="BD4" s="328">
        <f>BD104</f>
        <v>0</v>
      </c>
    </row>
    <row r="5" spans="1:56" ht="15.75" customHeight="1" thickBot="1">
      <c r="A5" s="7"/>
      <c r="B5" s="12"/>
      <c r="C5" s="13"/>
      <c r="D5" s="13"/>
      <c r="E5" s="13"/>
      <c r="F5" s="13"/>
      <c r="G5" s="13"/>
      <c r="H5" s="13"/>
      <c r="I5" s="13"/>
      <c r="J5" s="17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330" t="s">
        <v>7</v>
      </c>
      <c r="Z5" s="331"/>
      <c r="AA5" s="332"/>
      <c r="AB5" s="332"/>
      <c r="AC5" s="331"/>
      <c r="AD5" s="331"/>
      <c r="AE5" s="331"/>
      <c r="AF5" s="333"/>
      <c r="AG5" s="315"/>
      <c r="AH5" s="315"/>
      <c r="AI5" s="317"/>
      <c r="AJ5" s="318"/>
      <c r="AK5" s="315"/>
      <c r="AL5" s="315"/>
      <c r="AM5" s="317"/>
      <c r="AN5" s="318"/>
      <c r="AO5" s="315"/>
      <c r="AP5" s="317"/>
      <c r="AQ5" s="318"/>
      <c r="AR5" s="315"/>
      <c r="AS5" s="317"/>
      <c r="AT5" s="318"/>
      <c r="AU5" s="315"/>
      <c r="AV5" s="317"/>
      <c r="AW5" s="318"/>
      <c r="AX5" s="315"/>
      <c r="AY5" s="317"/>
      <c r="AZ5" s="318"/>
      <c r="BA5" s="315"/>
      <c r="BB5" s="317"/>
      <c r="BC5" s="318"/>
      <c r="BD5" s="329"/>
    </row>
    <row r="6" spans="1:56" ht="30.75" customHeight="1" thickBot="1">
      <c r="A6" s="24"/>
      <c r="B6" s="141" t="s">
        <v>22</v>
      </c>
      <c r="C6" s="141" t="s">
        <v>8</v>
      </c>
      <c r="D6" s="141" t="s">
        <v>5</v>
      </c>
      <c r="E6" s="141" t="s">
        <v>23</v>
      </c>
      <c r="F6" s="141" t="s">
        <v>9</v>
      </c>
      <c r="G6" s="141" t="s">
        <v>24</v>
      </c>
      <c r="H6" s="141" t="s">
        <v>25</v>
      </c>
      <c r="I6" s="117"/>
      <c r="J6" s="117"/>
      <c r="K6" s="141" t="s">
        <v>26</v>
      </c>
      <c r="L6" s="141" t="s">
        <v>27</v>
      </c>
      <c r="M6" s="141" t="s">
        <v>28</v>
      </c>
      <c r="N6" s="141" t="s">
        <v>29</v>
      </c>
      <c r="O6" s="141" t="s">
        <v>30</v>
      </c>
      <c r="P6" s="141" t="s">
        <v>31</v>
      </c>
      <c r="Q6" s="141"/>
      <c r="R6" s="141" t="s">
        <v>37</v>
      </c>
      <c r="S6" s="141"/>
      <c r="T6" s="141" t="s">
        <v>38</v>
      </c>
      <c r="U6" s="141" t="s">
        <v>32</v>
      </c>
      <c r="V6" s="141" t="s">
        <v>33</v>
      </c>
      <c r="W6" s="141" t="s">
        <v>52</v>
      </c>
      <c r="X6" s="141" t="s">
        <v>34</v>
      </c>
      <c r="Y6" s="141" t="s">
        <v>10</v>
      </c>
      <c r="Z6" s="141" t="s">
        <v>35</v>
      </c>
      <c r="AA6" s="334" t="s">
        <v>36</v>
      </c>
      <c r="AB6" s="335"/>
      <c r="AC6" s="309" t="s">
        <v>39</v>
      </c>
      <c r="AD6" s="310"/>
      <c r="AE6" s="309" t="s">
        <v>40</v>
      </c>
      <c r="AF6" s="311"/>
      <c r="AG6" s="25" t="s">
        <v>128</v>
      </c>
      <c r="AH6" s="25" t="s">
        <v>6</v>
      </c>
      <c r="AI6" s="25" t="s">
        <v>11</v>
      </c>
      <c r="AJ6" s="25" t="s">
        <v>45</v>
      </c>
      <c r="AK6" s="25" t="s">
        <v>128</v>
      </c>
      <c r="AL6" s="25" t="s">
        <v>6</v>
      </c>
      <c r="AM6" s="25" t="s">
        <v>11</v>
      </c>
      <c r="AN6" s="25" t="s">
        <v>45</v>
      </c>
      <c r="AO6" s="25" t="s">
        <v>128</v>
      </c>
      <c r="AP6" s="25" t="str">
        <f>+'1'!AP6</f>
        <v>H/V</v>
      </c>
      <c r="AQ6" s="25" t="str">
        <f>+'1'!AQ6</f>
        <v>Hores/mes</v>
      </c>
      <c r="AR6" s="25" t="s">
        <v>128</v>
      </c>
      <c r="AS6" s="25" t="str">
        <f>+'1'!AS6</f>
        <v>H/V</v>
      </c>
      <c r="AT6" s="25" t="str">
        <f>+'1'!AT6</f>
        <v>Hores/mes</v>
      </c>
      <c r="AU6" s="25" t="s">
        <v>128</v>
      </c>
      <c r="AV6" s="25" t="str">
        <f>+'1'!AV6</f>
        <v>H/V</v>
      </c>
      <c r="AW6" s="25" t="str">
        <f>+'1'!AW6</f>
        <v>Hores/mes</v>
      </c>
      <c r="AX6" s="25" t="s">
        <v>128</v>
      </c>
      <c r="AY6" s="25" t="str">
        <f>+'1'!AY6</f>
        <v>H/V</v>
      </c>
      <c r="AZ6" s="25" t="str">
        <f>+'1'!AZ6</f>
        <v>Hores/mes</v>
      </c>
      <c r="BA6" s="25" t="s">
        <v>128</v>
      </c>
      <c r="BB6" s="25" t="str">
        <f>+'1'!BB6</f>
        <v>H/V</v>
      </c>
      <c r="BC6" s="25" t="str">
        <f>+'1'!BC6</f>
        <v>Hores/mes</v>
      </c>
      <c r="BD6" s="28" t="s">
        <v>4</v>
      </c>
    </row>
    <row r="7" spans="1:56">
      <c r="A7" s="24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40"/>
      <c r="X7" s="117"/>
      <c r="Y7" s="117"/>
      <c r="Z7" s="117"/>
      <c r="AA7" s="117"/>
      <c r="AB7" s="117"/>
      <c r="AC7" s="117"/>
      <c r="AD7" s="117"/>
      <c r="AE7" s="117"/>
      <c r="AF7" s="117"/>
      <c r="AG7" s="29"/>
      <c r="AH7" s="29"/>
      <c r="AI7" s="30"/>
      <c r="AJ7" s="31"/>
      <c r="AK7" s="29"/>
      <c r="AL7" s="29"/>
      <c r="AM7" s="30"/>
      <c r="AN7" s="31"/>
      <c r="AO7" s="29"/>
      <c r="AP7" s="30"/>
      <c r="AQ7" s="31"/>
      <c r="AR7" s="29"/>
      <c r="AS7" s="30"/>
      <c r="AT7" s="31"/>
      <c r="AU7" s="29"/>
      <c r="AV7" s="30"/>
      <c r="AW7" s="31"/>
      <c r="AX7" s="29"/>
      <c r="AY7" s="30"/>
      <c r="AZ7" s="31"/>
      <c r="BA7" s="29"/>
      <c r="BB7" s="30"/>
      <c r="BC7" s="31"/>
      <c r="BD7" s="60"/>
    </row>
    <row r="8" spans="1:56">
      <c r="A8" s="32"/>
      <c r="B8" s="283" t="s">
        <v>177</v>
      </c>
      <c r="C8" s="284" t="s">
        <v>305</v>
      </c>
      <c r="D8" s="34" t="s">
        <v>420</v>
      </c>
      <c r="E8" s="35" t="s">
        <v>126</v>
      </c>
      <c r="F8" s="36">
        <v>18</v>
      </c>
      <c r="G8" s="72"/>
      <c r="H8" s="71" t="s">
        <v>115</v>
      </c>
      <c r="I8" s="73">
        <f>IF(H8=Tablas!$B$5,Tablas!$C$5,VLOOKUP(H8,Tablas!$B$5:$D$40,2,FALSE))</f>
        <v>22</v>
      </c>
      <c r="J8" s="70">
        <f>IF(I8=0,"",VLOOKUP(I8,Tablas!$C$5:$D$40,2,FALSE))</f>
        <v>8.6904761904761916</v>
      </c>
      <c r="K8" s="37" t="str">
        <f t="shared" ref="K8:K44" si="1">IF(G8=0,"0",F8/G8)</f>
        <v>0</v>
      </c>
      <c r="L8" s="38">
        <f t="shared" ref="L8:L44" si="2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M8" s="38">
        <f t="shared" ref="M8:M44" si="3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N8" s="38">
        <f t="shared" ref="N8:N44" si="4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O8" s="38">
        <f t="shared" ref="O8:O44" si="5">IF($Y8=2,$K8,0)+IF($Y8=4,$K8,0)+IF($Y8=5,$K8,0)+IF($Y8=6,$K8,0)+IF($Y8=7,$K8,0)+IF($Y8=10,$K8*2,0)+IF($Y8=12,$K8*2,0)+IF($Y8=14,$K8*2,0)+IF($Y8=15,$K8*3,0)+IF($Y8=21,$K8*3,0)+IF($Y8&lt;=1,$K8*$J8/21.75,0)+IF($Y8=42,$K8*6,0)+IF($Y8=28,$K8*4,0)</f>
        <v>0</v>
      </c>
      <c r="P8" s="38">
        <f t="shared" ref="P8:P44" si="6">IF($Y8=3,$K8,0)+IF($Y8=4,$K8,0)+IF($Y8=5,$K8,0)+IF($Y8=6,$K8,0)+IF($Y8=7,$K8,0)+IF($Y8=10,$K8*2,0)+IF($Y8=12,$K8*2,0)+IF($Y8=14,$K8*2,0)+IF($Y8=21,$K8*3,0)+IF($Y8&lt;=1,$K8*$J8/21.75,0)+IF($Y8=15,$K8*3,0)+IF($Y8=42,$K8*6,0)+IF($Y8=28,$K8*4,0)</f>
        <v>0</v>
      </c>
      <c r="Q8" s="39">
        <v>1</v>
      </c>
      <c r="R8" s="40">
        <f t="shared" ref="R8:R44" si="7">(IF($Y8=6,$K8,)+IF($Y8=7,$K8,)+IF($Y8=12,$K8*2,)+IF($Y8=18,$K8*3,)+IF($Y8=28,$K8*4,0)+IF($Y8=21,$K8*3,)+IF($Y8=42,$K8*6,0)+IF($Y8=14,$K8*2,))*Q8</f>
        <v>0</v>
      </c>
      <c r="S8" s="39">
        <v>1</v>
      </c>
      <c r="T8" s="41">
        <f t="shared" ref="T8:T44" si="8">(IF($Y8=7,$K8,)+IF($Y8=21,$K8*3,)+IF($Y8=42,$K8*6,0)+IF($Y8=28,$K8*4,0)+IF($Y8=14,$K8*2,))*S8</f>
        <v>0</v>
      </c>
      <c r="U8" s="42">
        <f t="shared" ref="U8:U44" si="9">SUM(+L8+M8+N8+O8+P8+R8+T8)</f>
        <v>0</v>
      </c>
      <c r="V8" s="43">
        <f t="shared" ref="V8:V44" si="10">+U8*4.345</f>
        <v>0</v>
      </c>
      <c r="W8" s="190">
        <f t="shared" ref="W8:W44" si="11">$X$4</f>
        <v>11</v>
      </c>
      <c r="X8" s="44">
        <f>IF(V8="","",W8*V8)</f>
        <v>0</v>
      </c>
      <c r="Y8" s="45">
        <f t="shared" ref="Y8:Y44" si="12">ROUND(J8/4.3452380952381,1)</f>
        <v>2</v>
      </c>
      <c r="Z8" s="46" t="s">
        <v>0</v>
      </c>
      <c r="AA8" s="39">
        <v>1</v>
      </c>
      <c r="AB8" s="47">
        <f t="shared" ref="AB8:AB44" si="13">+IF($Z8="M",$U8,IF($Z8="MT",$U8/2,IF(Z8="MN",$U8/2,IF($Z8="MTN",$U8/3,0))))*AA8</f>
        <v>0</v>
      </c>
      <c r="AC8" s="39">
        <v>1</v>
      </c>
      <c r="AD8" s="47">
        <f t="shared" ref="AD8:AD44" si="14">+IF($Z8="T",$U8,IF($Z8="MT",$U8/2,IF($Z8="TN",$U8/2,IF($Z8="MTN",$U8/3,0))))*AC8</f>
        <v>0</v>
      </c>
      <c r="AE8" s="39">
        <v>1</v>
      </c>
      <c r="AF8" s="47">
        <f t="shared" ref="AF8:AF44" si="15">+IF($Z8="N",$U8,IF($Z8="MN",$U8/2,IF($Z8="TN",$U8/2,IF($Z8="MTN",$U8/3,0))))*AE8</f>
        <v>0</v>
      </c>
      <c r="AG8" s="184"/>
      <c r="AH8" s="191">
        <f t="shared" ref="AH8:AH44" si="16">+$AI$4</f>
        <v>12</v>
      </c>
      <c r="AI8" s="49">
        <f t="shared" ref="AI8:AI44" si="17">IF(AJ$4=0,0,(AG8/AJ$4))</f>
        <v>0</v>
      </c>
      <c r="AJ8" s="50">
        <f t="shared" ref="AJ8:AJ44" si="18">IF(AJ$4=0,0,(AI8*AI$4/12))</f>
        <v>0</v>
      </c>
      <c r="AK8" s="184">
        <v>80</v>
      </c>
      <c r="AL8" s="191">
        <f t="shared" ref="AL8:AL44" si="19">+$AM$4</f>
        <v>4</v>
      </c>
      <c r="AM8" s="49">
        <f t="shared" ref="AM8:AM44" si="20">IF(AN$4=0,0,(AK8/AN$4))</f>
        <v>0</v>
      </c>
      <c r="AN8" s="50">
        <f t="shared" ref="AN8:AN44" si="21">IF(AN$4=0,0,(AM8*AM$4/12))</f>
        <v>0</v>
      </c>
      <c r="AO8" s="184">
        <v>18</v>
      </c>
      <c r="AP8" s="49">
        <f t="shared" ref="AP8:AP44" si="22">IF(AQ$4=0,0,(AO8/AQ$4))</f>
        <v>0</v>
      </c>
      <c r="AQ8" s="50">
        <f t="shared" ref="AQ8:AQ44" si="23">IF(AQ$4=0,0,(AP8*AP$4/12))</f>
        <v>0</v>
      </c>
      <c r="AR8" s="184"/>
      <c r="AS8" s="49">
        <f t="shared" ref="AS8:AS44" si="24">IF(AT$4=0,0,(AR8/AT$4))</f>
        <v>0</v>
      </c>
      <c r="AT8" s="50">
        <f t="shared" ref="AT8:AT44" si="25">IF(AT$4=0,0,(AS8*AS$4/12))</f>
        <v>0</v>
      </c>
      <c r="AU8" s="62"/>
      <c r="AV8" s="49">
        <f t="shared" ref="AV8:AV44" si="26">IF(AW$4=0,0,(AU8/AW$4))</f>
        <v>0</v>
      </c>
      <c r="AW8" s="50">
        <f t="shared" ref="AW8:AW44" si="27">IF(AW$4=0,0,(AV8*AV$4/12))</f>
        <v>0</v>
      </c>
      <c r="AX8" s="184">
        <v>18</v>
      </c>
      <c r="AY8" s="49">
        <f t="shared" ref="AY8:AY44" si="28">IF(AZ$4=0,0,(AX8/AZ$4))</f>
        <v>0</v>
      </c>
      <c r="AZ8" s="50">
        <f t="shared" ref="AZ8:AZ44" si="29">IF(AZ$4=0,0,(AY8*AY$4/12))</f>
        <v>0</v>
      </c>
      <c r="BA8" s="184"/>
      <c r="BB8" s="49">
        <f t="shared" ref="BB8:BB44" si="30">IF(BC$4=0,0,(BA8/BC$4))</f>
        <v>0</v>
      </c>
      <c r="BC8" s="50">
        <f t="shared" ref="BC8:BC44" si="31">IF(BC$4=0,0,(BB8*BB$4/12))</f>
        <v>0</v>
      </c>
      <c r="BD8" s="51">
        <f t="shared" ref="BD8:BD44" si="32">+AJ8+AN8+AQ8+AT8+AW8+AZ8+BC8</f>
        <v>0</v>
      </c>
    </row>
    <row r="9" spans="1:56">
      <c r="A9" s="32"/>
      <c r="B9" s="283" t="s">
        <v>177</v>
      </c>
      <c r="C9" s="284" t="s">
        <v>305</v>
      </c>
      <c r="D9" s="34" t="s">
        <v>421</v>
      </c>
      <c r="E9" s="35" t="s">
        <v>126</v>
      </c>
      <c r="F9" s="36">
        <v>8</v>
      </c>
      <c r="G9" s="72"/>
      <c r="H9" s="71" t="s">
        <v>107</v>
      </c>
      <c r="I9" s="73">
        <f>IF(H9=Tablas!$B$5,Tablas!$C$5,VLOOKUP(H9,Tablas!$B$5:$D$40,2,FALSE))</f>
        <v>13</v>
      </c>
      <c r="J9" s="70">
        <f>IF(I9=0,"",VLOOKUP(I9,Tablas!$C$5:$D$40,2,FALSE))</f>
        <v>26.071666666666669</v>
      </c>
      <c r="K9" s="37" t="str">
        <f t="shared" si="1"/>
        <v>0</v>
      </c>
      <c r="L9" s="38">
        <f t="shared" si="2"/>
        <v>0</v>
      </c>
      <c r="M9" s="38">
        <f t="shared" si="3"/>
        <v>0</v>
      </c>
      <c r="N9" s="38">
        <f t="shared" si="4"/>
        <v>0</v>
      </c>
      <c r="O9" s="38">
        <f t="shared" si="5"/>
        <v>0</v>
      </c>
      <c r="P9" s="38">
        <f t="shared" si="6"/>
        <v>0</v>
      </c>
      <c r="Q9" s="39">
        <v>1</v>
      </c>
      <c r="R9" s="40">
        <f t="shared" si="7"/>
        <v>0</v>
      </c>
      <c r="S9" s="39">
        <v>1</v>
      </c>
      <c r="T9" s="41">
        <f t="shared" si="8"/>
        <v>0</v>
      </c>
      <c r="U9" s="42">
        <f t="shared" si="9"/>
        <v>0</v>
      </c>
      <c r="V9" s="43">
        <f t="shared" si="10"/>
        <v>0</v>
      </c>
      <c r="W9" s="190">
        <f t="shared" si="11"/>
        <v>11</v>
      </c>
      <c r="X9" s="44">
        <f t="shared" ref="X9:X44" si="33">IF(V9="","",W9*V9)</f>
        <v>0</v>
      </c>
      <c r="Y9" s="45">
        <f t="shared" si="12"/>
        <v>6</v>
      </c>
      <c r="Z9" s="46" t="s">
        <v>0</v>
      </c>
      <c r="AA9" s="39">
        <v>1</v>
      </c>
      <c r="AB9" s="47">
        <f t="shared" si="13"/>
        <v>0</v>
      </c>
      <c r="AC9" s="39">
        <v>1</v>
      </c>
      <c r="AD9" s="47">
        <f t="shared" si="14"/>
        <v>0</v>
      </c>
      <c r="AE9" s="39">
        <v>1</v>
      </c>
      <c r="AF9" s="47">
        <f t="shared" si="15"/>
        <v>0</v>
      </c>
      <c r="AG9" s="184"/>
      <c r="AH9" s="191">
        <f t="shared" si="16"/>
        <v>12</v>
      </c>
      <c r="AI9" s="49">
        <f t="shared" si="17"/>
        <v>0</v>
      </c>
      <c r="AJ9" s="50">
        <f t="shared" si="18"/>
        <v>0</v>
      </c>
      <c r="AK9" s="184"/>
      <c r="AL9" s="191">
        <f t="shared" si="19"/>
        <v>4</v>
      </c>
      <c r="AM9" s="49">
        <f t="shared" si="20"/>
        <v>0</v>
      </c>
      <c r="AN9" s="50">
        <f t="shared" si="21"/>
        <v>0</v>
      </c>
      <c r="AO9" s="184">
        <v>8</v>
      </c>
      <c r="AP9" s="49">
        <f t="shared" si="22"/>
        <v>0</v>
      </c>
      <c r="AQ9" s="50">
        <f t="shared" si="23"/>
        <v>0</v>
      </c>
      <c r="AR9" s="184"/>
      <c r="AS9" s="49">
        <f t="shared" si="24"/>
        <v>0</v>
      </c>
      <c r="AT9" s="50">
        <f t="shared" si="25"/>
        <v>0</v>
      </c>
      <c r="AU9" s="62"/>
      <c r="AV9" s="49">
        <f t="shared" si="26"/>
        <v>0</v>
      </c>
      <c r="AW9" s="50">
        <f t="shared" si="27"/>
        <v>0</v>
      </c>
      <c r="AX9" s="184">
        <v>8</v>
      </c>
      <c r="AY9" s="49">
        <f t="shared" si="28"/>
        <v>0</v>
      </c>
      <c r="AZ9" s="50">
        <f t="shared" si="29"/>
        <v>0</v>
      </c>
      <c r="BA9" s="184"/>
      <c r="BB9" s="49">
        <f t="shared" si="30"/>
        <v>0</v>
      </c>
      <c r="BC9" s="50">
        <f t="shared" si="31"/>
        <v>0</v>
      </c>
      <c r="BD9" s="51">
        <f t="shared" si="32"/>
        <v>0</v>
      </c>
    </row>
    <row r="10" spans="1:56">
      <c r="A10" s="32"/>
      <c r="B10" s="283" t="s">
        <v>177</v>
      </c>
      <c r="C10" s="284" t="s">
        <v>305</v>
      </c>
      <c r="D10" s="34" t="s">
        <v>364</v>
      </c>
      <c r="E10" s="35" t="s">
        <v>126</v>
      </c>
      <c r="F10" s="36">
        <v>6</v>
      </c>
      <c r="G10" s="72"/>
      <c r="H10" s="71" t="s">
        <v>115</v>
      </c>
      <c r="I10" s="73">
        <f>IF(H10=Tablas!$B$5,Tablas!$C$5,VLOOKUP(H10,Tablas!$B$5:$D$40,2,FALSE))</f>
        <v>22</v>
      </c>
      <c r="J10" s="70">
        <f>IF(I10=0,"",VLOOKUP(I10,Tablas!$C$5:$D$40,2,FALSE))</f>
        <v>8.6904761904761916</v>
      </c>
      <c r="K10" s="37" t="str">
        <f t="shared" si="1"/>
        <v>0</v>
      </c>
      <c r="L10" s="38">
        <f t="shared" si="2"/>
        <v>0</v>
      </c>
      <c r="M10" s="38">
        <f t="shared" si="3"/>
        <v>0</v>
      </c>
      <c r="N10" s="38">
        <f t="shared" si="4"/>
        <v>0</v>
      </c>
      <c r="O10" s="38">
        <f t="shared" si="5"/>
        <v>0</v>
      </c>
      <c r="P10" s="38">
        <f t="shared" si="6"/>
        <v>0</v>
      </c>
      <c r="Q10" s="39">
        <v>1</v>
      </c>
      <c r="R10" s="40">
        <f t="shared" si="7"/>
        <v>0</v>
      </c>
      <c r="S10" s="39">
        <v>1</v>
      </c>
      <c r="T10" s="41">
        <f t="shared" si="8"/>
        <v>0</v>
      </c>
      <c r="U10" s="42">
        <f t="shared" si="9"/>
        <v>0</v>
      </c>
      <c r="V10" s="43">
        <f t="shared" si="10"/>
        <v>0</v>
      </c>
      <c r="W10" s="190">
        <f t="shared" si="11"/>
        <v>11</v>
      </c>
      <c r="X10" s="44">
        <f t="shared" si="33"/>
        <v>0</v>
      </c>
      <c r="Y10" s="45">
        <f t="shared" si="12"/>
        <v>2</v>
      </c>
      <c r="Z10" s="46" t="s">
        <v>0</v>
      </c>
      <c r="AA10" s="39">
        <v>1</v>
      </c>
      <c r="AB10" s="47">
        <f t="shared" si="13"/>
        <v>0</v>
      </c>
      <c r="AC10" s="39">
        <v>1</v>
      </c>
      <c r="AD10" s="47">
        <f t="shared" si="14"/>
        <v>0</v>
      </c>
      <c r="AE10" s="39">
        <v>1</v>
      </c>
      <c r="AF10" s="47">
        <f t="shared" si="15"/>
        <v>0</v>
      </c>
      <c r="AG10" s="184"/>
      <c r="AH10" s="191">
        <f t="shared" si="16"/>
        <v>12</v>
      </c>
      <c r="AI10" s="49">
        <f t="shared" si="17"/>
        <v>0</v>
      </c>
      <c r="AJ10" s="50">
        <f t="shared" si="18"/>
        <v>0</v>
      </c>
      <c r="AK10" s="184"/>
      <c r="AL10" s="191">
        <f t="shared" si="19"/>
        <v>4</v>
      </c>
      <c r="AM10" s="49">
        <f t="shared" si="20"/>
        <v>0</v>
      </c>
      <c r="AN10" s="50">
        <f t="shared" si="21"/>
        <v>0</v>
      </c>
      <c r="AO10" s="184">
        <v>6</v>
      </c>
      <c r="AP10" s="49">
        <f t="shared" si="22"/>
        <v>0</v>
      </c>
      <c r="AQ10" s="50">
        <f t="shared" si="23"/>
        <v>0</v>
      </c>
      <c r="AR10" s="184"/>
      <c r="AS10" s="49">
        <f t="shared" si="24"/>
        <v>0</v>
      </c>
      <c r="AT10" s="50">
        <f t="shared" si="25"/>
        <v>0</v>
      </c>
      <c r="AU10" s="62"/>
      <c r="AV10" s="49">
        <f t="shared" si="26"/>
        <v>0</v>
      </c>
      <c r="AW10" s="50">
        <f t="shared" si="27"/>
        <v>0</v>
      </c>
      <c r="AX10" s="184">
        <v>6</v>
      </c>
      <c r="AY10" s="49">
        <f t="shared" si="28"/>
        <v>0</v>
      </c>
      <c r="AZ10" s="50">
        <f t="shared" si="29"/>
        <v>0</v>
      </c>
      <c r="BA10" s="184"/>
      <c r="BB10" s="49">
        <f t="shared" si="30"/>
        <v>0</v>
      </c>
      <c r="BC10" s="50">
        <f t="shared" si="31"/>
        <v>0</v>
      </c>
      <c r="BD10" s="51">
        <f t="shared" si="32"/>
        <v>0</v>
      </c>
    </row>
    <row r="11" spans="1:56">
      <c r="A11" s="32"/>
      <c r="B11" s="283" t="s">
        <v>177</v>
      </c>
      <c r="C11" s="284" t="s">
        <v>305</v>
      </c>
      <c r="D11" s="34" t="s">
        <v>160</v>
      </c>
      <c r="E11" s="35" t="s">
        <v>126</v>
      </c>
      <c r="F11" s="36">
        <v>77</v>
      </c>
      <c r="G11" s="72"/>
      <c r="H11" s="71" t="s">
        <v>115</v>
      </c>
      <c r="I11" s="73">
        <f>IF(H11=Tablas!$B$5,Tablas!$C$5,VLOOKUP(H11,Tablas!$B$5:$D$40,2,FALSE))</f>
        <v>22</v>
      </c>
      <c r="J11" s="70">
        <f>IF(I11=0,"",VLOOKUP(I11,Tablas!$C$5:$D$40,2,FALSE))</f>
        <v>8.6904761904761916</v>
      </c>
      <c r="K11" s="37" t="str">
        <f t="shared" si="1"/>
        <v>0</v>
      </c>
      <c r="L11" s="38">
        <f t="shared" si="2"/>
        <v>0</v>
      </c>
      <c r="M11" s="38">
        <f t="shared" si="3"/>
        <v>0</v>
      </c>
      <c r="N11" s="38">
        <f t="shared" si="4"/>
        <v>0</v>
      </c>
      <c r="O11" s="38">
        <f t="shared" si="5"/>
        <v>0</v>
      </c>
      <c r="P11" s="38">
        <f t="shared" si="6"/>
        <v>0</v>
      </c>
      <c r="Q11" s="39">
        <v>1</v>
      </c>
      <c r="R11" s="40">
        <f t="shared" si="7"/>
        <v>0</v>
      </c>
      <c r="S11" s="39">
        <v>1</v>
      </c>
      <c r="T11" s="41">
        <f t="shared" si="8"/>
        <v>0</v>
      </c>
      <c r="U11" s="42">
        <f t="shared" si="9"/>
        <v>0</v>
      </c>
      <c r="V11" s="43">
        <f t="shared" si="10"/>
        <v>0</v>
      </c>
      <c r="W11" s="190">
        <f t="shared" si="11"/>
        <v>11</v>
      </c>
      <c r="X11" s="44">
        <f t="shared" si="33"/>
        <v>0</v>
      </c>
      <c r="Y11" s="45">
        <f t="shared" si="12"/>
        <v>2</v>
      </c>
      <c r="Z11" s="46" t="s">
        <v>0</v>
      </c>
      <c r="AA11" s="39">
        <v>1</v>
      </c>
      <c r="AB11" s="47">
        <f t="shared" si="13"/>
        <v>0</v>
      </c>
      <c r="AC11" s="39">
        <v>1</v>
      </c>
      <c r="AD11" s="47">
        <f t="shared" si="14"/>
        <v>0</v>
      </c>
      <c r="AE11" s="39">
        <v>1</v>
      </c>
      <c r="AF11" s="47">
        <f t="shared" si="15"/>
        <v>0</v>
      </c>
      <c r="AG11" s="184"/>
      <c r="AH11" s="191">
        <f t="shared" si="16"/>
        <v>12</v>
      </c>
      <c r="AI11" s="49">
        <f t="shared" si="17"/>
        <v>0</v>
      </c>
      <c r="AJ11" s="50">
        <f t="shared" si="18"/>
        <v>0</v>
      </c>
      <c r="AK11" s="184"/>
      <c r="AL11" s="191">
        <f t="shared" si="19"/>
        <v>4</v>
      </c>
      <c r="AM11" s="49">
        <f t="shared" si="20"/>
        <v>0</v>
      </c>
      <c r="AN11" s="50">
        <f t="shared" si="21"/>
        <v>0</v>
      </c>
      <c r="AO11" s="184">
        <v>77</v>
      </c>
      <c r="AP11" s="49">
        <f t="shared" si="22"/>
        <v>0</v>
      </c>
      <c r="AQ11" s="50">
        <f t="shared" si="23"/>
        <v>0</v>
      </c>
      <c r="AR11" s="184"/>
      <c r="AS11" s="49">
        <f t="shared" si="24"/>
        <v>0</v>
      </c>
      <c r="AT11" s="50">
        <f t="shared" si="25"/>
        <v>0</v>
      </c>
      <c r="AU11" s="62"/>
      <c r="AV11" s="49">
        <f t="shared" si="26"/>
        <v>0</v>
      </c>
      <c r="AW11" s="50">
        <f t="shared" si="27"/>
        <v>0</v>
      </c>
      <c r="AX11" s="184">
        <v>77</v>
      </c>
      <c r="AY11" s="49">
        <f t="shared" si="28"/>
        <v>0</v>
      </c>
      <c r="AZ11" s="50">
        <f t="shared" si="29"/>
        <v>0</v>
      </c>
      <c r="BA11" s="184"/>
      <c r="BB11" s="49">
        <f t="shared" si="30"/>
        <v>0</v>
      </c>
      <c r="BC11" s="50">
        <f t="shared" si="31"/>
        <v>0</v>
      </c>
      <c r="BD11" s="51">
        <f t="shared" si="32"/>
        <v>0</v>
      </c>
    </row>
    <row r="12" spans="1:56">
      <c r="A12" s="32"/>
      <c r="B12" s="283" t="s">
        <v>177</v>
      </c>
      <c r="C12" s="284" t="s">
        <v>305</v>
      </c>
      <c r="D12" s="34" t="s">
        <v>339</v>
      </c>
      <c r="E12" s="35" t="s">
        <v>126</v>
      </c>
      <c r="F12" s="36">
        <v>15</v>
      </c>
      <c r="G12" s="72"/>
      <c r="H12" s="71" t="s">
        <v>91</v>
      </c>
      <c r="I12" s="73">
        <f>IF(H12=Tablas!$B$5,Tablas!$C$5,VLOOKUP(H12,Tablas!$B$5:$D$40,2,FALSE))</f>
        <v>26</v>
      </c>
      <c r="J12" s="70">
        <f>IF(I12=0,"",VLOOKUP(I12,Tablas!$C$5:$D$40,2,FALSE))</f>
        <v>4.3452380952380958</v>
      </c>
      <c r="K12" s="37" t="str">
        <f t="shared" si="1"/>
        <v>0</v>
      </c>
      <c r="L12" s="38">
        <f t="shared" si="2"/>
        <v>0</v>
      </c>
      <c r="M12" s="38">
        <f t="shared" si="3"/>
        <v>0</v>
      </c>
      <c r="N12" s="38">
        <f t="shared" si="4"/>
        <v>0</v>
      </c>
      <c r="O12" s="38">
        <f t="shared" si="5"/>
        <v>0</v>
      </c>
      <c r="P12" s="38">
        <f t="shared" si="6"/>
        <v>0</v>
      </c>
      <c r="Q12" s="39">
        <v>1</v>
      </c>
      <c r="R12" s="40">
        <f t="shared" si="7"/>
        <v>0</v>
      </c>
      <c r="S12" s="39">
        <v>1</v>
      </c>
      <c r="T12" s="41">
        <f t="shared" si="8"/>
        <v>0</v>
      </c>
      <c r="U12" s="42">
        <f t="shared" si="9"/>
        <v>0</v>
      </c>
      <c r="V12" s="43">
        <f t="shared" si="10"/>
        <v>0</v>
      </c>
      <c r="W12" s="190">
        <f t="shared" si="11"/>
        <v>11</v>
      </c>
      <c r="X12" s="44">
        <f t="shared" si="33"/>
        <v>0</v>
      </c>
      <c r="Y12" s="45">
        <f t="shared" si="12"/>
        <v>1</v>
      </c>
      <c r="Z12" s="46" t="s">
        <v>0</v>
      </c>
      <c r="AA12" s="39">
        <v>1</v>
      </c>
      <c r="AB12" s="47">
        <f t="shared" si="13"/>
        <v>0</v>
      </c>
      <c r="AC12" s="39">
        <v>1</v>
      </c>
      <c r="AD12" s="47">
        <f t="shared" si="14"/>
        <v>0</v>
      </c>
      <c r="AE12" s="39">
        <v>1</v>
      </c>
      <c r="AF12" s="47">
        <f t="shared" si="15"/>
        <v>0</v>
      </c>
      <c r="AG12" s="184"/>
      <c r="AH12" s="191">
        <f t="shared" si="16"/>
        <v>12</v>
      </c>
      <c r="AI12" s="49">
        <f t="shared" si="17"/>
        <v>0</v>
      </c>
      <c r="AJ12" s="50">
        <f t="shared" si="18"/>
        <v>0</v>
      </c>
      <c r="AK12" s="184"/>
      <c r="AL12" s="191">
        <f t="shared" si="19"/>
        <v>4</v>
      </c>
      <c r="AM12" s="49">
        <f t="shared" si="20"/>
        <v>0</v>
      </c>
      <c r="AN12" s="50">
        <f t="shared" si="21"/>
        <v>0</v>
      </c>
      <c r="AO12" s="184">
        <v>15</v>
      </c>
      <c r="AP12" s="49">
        <f t="shared" si="22"/>
        <v>0</v>
      </c>
      <c r="AQ12" s="50">
        <f t="shared" si="23"/>
        <v>0</v>
      </c>
      <c r="AR12" s="184"/>
      <c r="AS12" s="49">
        <f t="shared" si="24"/>
        <v>0</v>
      </c>
      <c r="AT12" s="50">
        <f t="shared" si="25"/>
        <v>0</v>
      </c>
      <c r="AU12" s="62"/>
      <c r="AV12" s="49">
        <f t="shared" si="26"/>
        <v>0</v>
      </c>
      <c r="AW12" s="50">
        <f t="shared" si="27"/>
        <v>0</v>
      </c>
      <c r="AX12" s="184">
        <v>15</v>
      </c>
      <c r="AY12" s="49">
        <f t="shared" si="28"/>
        <v>0</v>
      </c>
      <c r="AZ12" s="50">
        <f t="shared" si="29"/>
        <v>0</v>
      </c>
      <c r="BA12" s="184"/>
      <c r="BB12" s="49">
        <f t="shared" si="30"/>
        <v>0</v>
      </c>
      <c r="BC12" s="50">
        <f t="shared" si="31"/>
        <v>0</v>
      </c>
      <c r="BD12" s="51">
        <f t="shared" si="32"/>
        <v>0</v>
      </c>
    </row>
    <row r="13" spans="1:56">
      <c r="A13" s="32"/>
      <c r="B13" s="283" t="s">
        <v>177</v>
      </c>
      <c r="C13" s="284" t="s">
        <v>305</v>
      </c>
      <c r="D13" s="34" t="s">
        <v>340</v>
      </c>
      <c r="E13" s="35" t="s">
        <v>126</v>
      </c>
      <c r="F13" s="36">
        <v>5</v>
      </c>
      <c r="G13" s="72"/>
      <c r="H13" s="71" t="s">
        <v>107</v>
      </c>
      <c r="I13" s="73">
        <f>IF(H13=Tablas!$B$5,Tablas!$C$5,VLOOKUP(H13,Tablas!$B$5:$D$40,2,FALSE))</f>
        <v>13</v>
      </c>
      <c r="J13" s="70">
        <f>IF(I13=0,"",VLOOKUP(I13,Tablas!$C$5:$D$40,2,FALSE))</f>
        <v>26.071666666666669</v>
      </c>
      <c r="K13" s="37" t="str">
        <f t="shared" si="1"/>
        <v>0</v>
      </c>
      <c r="L13" s="38">
        <f t="shared" si="2"/>
        <v>0</v>
      </c>
      <c r="M13" s="38">
        <f t="shared" si="3"/>
        <v>0</v>
      </c>
      <c r="N13" s="38">
        <f t="shared" si="4"/>
        <v>0</v>
      </c>
      <c r="O13" s="38">
        <f t="shared" si="5"/>
        <v>0</v>
      </c>
      <c r="P13" s="38">
        <f t="shared" si="6"/>
        <v>0</v>
      </c>
      <c r="Q13" s="39">
        <v>1</v>
      </c>
      <c r="R13" s="40">
        <f t="shared" si="7"/>
        <v>0</v>
      </c>
      <c r="S13" s="39">
        <v>1</v>
      </c>
      <c r="T13" s="41">
        <f t="shared" si="8"/>
        <v>0</v>
      </c>
      <c r="U13" s="42">
        <f t="shared" si="9"/>
        <v>0</v>
      </c>
      <c r="V13" s="43">
        <f t="shared" si="10"/>
        <v>0</v>
      </c>
      <c r="W13" s="190">
        <f t="shared" si="11"/>
        <v>11</v>
      </c>
      <c r="X13" s="44">
        <f t="shared" si="33"/>
        <v>0</v>
      </c>
      <c r="Y13" s="45">
        <f t="shared" si="12"/>
        <v>6</v>
      </c>
      <c r="Z13" s="46" t="s">
        <v>0</v>
      </c>
      <c r="AA13" s="39">
        <v>1</v>
      </c>
      <c r="AB13" s="47">
        <f t="shared" si="13"/>
        <v>0</v>
      </c>
      <c r="AC13" s="39">
        <v>1</v>
      </c>
      <c r="AD13" s="47">
        <f t="shared" si="14"/>
        <v>0</v>
      </c>
      <c r="AE13" s="39">
        <v>1</v>
      </c>
      <c r="AF13" s="47">
        <f t="shared" si="15"/>
        <v>0</v>
      </c>
      <c r="AG13" s="184"/>
      <c r="AH13" s="191">
        <f t="shared" si="16"/>
        <v>12</v>
      </c>
      <c r="AI13" s="49">
        <f t="shared" si="17"/>
        <v>0</v>
      </c>
      <c r="AJ13" s="50">
        <f t="shared" si="18"/>
        <v>0</v>
      </c>
      <c r="AK13" s="184"/>
      <c r="AL13" s="191">
        <f t="shared" si="19"/>
        <v>4</v>
      </c>
      <c r="AM13" s="49">
        <f t="shared" si="20"/>
        <v>0</v>
      </c>
      <c r="AN13" s="50">
        <f t="shared" si="21"/>
        <v>0</v>
      </c>
      <c r="AO13" s="184">
        <v>5</v>
      </c>
      <c r="AP13" s="49">
        <f t="shared" si="22"/>
        <v>0</v>
      </c>
      <c r="AQ13" s="50">
        <f t="shared" si="23"/>
        <v>0</v>
      </c>
      <c r="AR13" s="184"/>
      <c r="AS13" s="49">
        <f t="shared" si="24"/>
        <v>0</v>
      </c>
      <c r="AT13" s="50">
        <f t="shared" si="25"/>
        <v>0</v>
      </c>
      <c r="AU13" s="62"/>
      <c r="AV13" s="49">
        <f t="shared" si="26"/>
        <v>0</v>
      </c>
      <c r="AW13" s="50">
        <f t="shared" si="27"/>
        <v>0</v>
      </c>
      <c r="AX13" s="184">
        <v>5</v>
      </c>
      <c r="AY13" s="49">
        <f t="shared" si="28"/>
        <v>0</v>
      </c>
      <c r="AZ13" s="50">
        <f t="shared" si="29"/>
        <v>0</v>
      </c>
      <c r="BA13" s="184"/>
      <c r="BB13" s="49">
        <f t="shared" si="30"/>
        <v>0</v>
      </c>
      <c r="BC13" s="50">
        <f t="shared" si="31"/>
        <v>0</v>
      </c>
      <c r="BD13" s="51">
        <f t="shared" si="32"/>
        <v>0</v>
      </c>
    </row>
    <row r="14" spans="1:56">
      <c r="A14" s="32"/>
      <c r="B14" s="283" t="s">
        <v>177</v>
      </c>
      <c r="C14" s="284" t="s">
        <v>305</v>
      </c>
      <c r="D14" s="34" t="s">
        <v>365</v>
      </c>
      <c r="E14" s="35" t="s">
        <v>126</v>
      </c>
      <c r="F14" s="36">
        <v>14</v>
      </c>
      <c r="G14" s="72"/>
      <c r="H14" s="71" t="s">
        <v>115</v>
      </c>
      <c r="I14" s="73">
        <f>IF(H14=Tablas!$B$5,Tablas!$C$5,VLOOKUP(H14,Tablas!$B$5:$D$40,2,FALSE))</f>
        <v>22</v>
      </c>
      <c r="J14" s="70">
        <f>IF(I14=0,"",VLOOKUP(I14,Tablas!$C$5:$D$40,2,FALSE))</f>
        <v>8.6904761904761916</v>
      </c>
      <c r="K14" s="37" t="str">
        <f t="shared" si="1"/>
        <v>0</v>
      </c>
      <c r="L14" s="38">
        <f t="shared" si="2"/>
        <v>0</v>
      </c>
      <c r="M14" s="38">
        <f t="shared" si="3"/>
        <v>0</v>
      </c>
      <c r="N14" s="38">
        <f t="shared" si="4"/>
        <v>0</v>
      </c>
      <c r="O14" s="38">
        <f t="shared" si="5"/>
        <v>0</v>
      </c>
      <c r="P14" s="38">
        <f t="shared" si="6"/>
        <v>0</v>
      </c>
      <c r="Q14" s="39">
        <v>1</v>
      </c>
      <c r="R14" s="40">
        <f t="shared" si="7"/>
        <v>0</v>
      </c>
      <c r="S14" s="39">
        <v>1</v>
      </c>
      <c r="T14" s="41">
        <f t="shared" si="8"/>
        <v>0</v>
      </c>
      <c r="U14" s="42">
        <f t="shared" si="9"/>
        <v>0</v>
      </c>
      <c r="V14" s="43">
        <f t="shared" si="10"/>
        <v>0</v>
      </c>
      <c r="W14" s="190">
        <f t="shared" si="11"/>
        <v>11</v>
      </c>
      <c r="X14" s="44">
        <f t="shared" si="33"/>
        <v>0</v>
      </c>
      <c r="Y14" s="45">
        <f t="shared" si="12"/>
        <v>2</v>
      </c>
      <c r="Z14" s="46" t="s">
        <v>0</v>
      </c>
      <c r="AA14" s="39">
        <v>1</v>
      </c>
      <c r="AB14" s="47">
        <f t="shared" si="13"/>
        <v>0</v>
      </c>
      <c r="AC14" s="39">
        <v>1</v>
      </c>
      <c r="AD14" s="47">
        <f t="shared" si="14"/>
        <v>0</v>
      </c>
      <c r="AE14" s="39">
        <v>1</v>
      </c>
      <c r="AF14" s="47">
        <f t="shared" si="15"/>
        <v>0</v>
      </c>
      <c r="AG14" s="184"/>
      <c r="AH14" s="191">
        <f t="shared" si="16"/>
        <v>12</v>
      </c>
      <c r="AI14" s="49">
        <f t="shared" si="17"/>
        <v>0</v>
      </c>
      <c r="AJ14" s="50">
        <f t="shared" si="18"/>
        <v>0</v>
      </c>
      <c r="AK14" s="184"/>
      <c r="AL14" s="191">
        <f t="shared" si="19"/>
        <v>4</v>
      </c>
      <c r="AM14" s="49">
        <f t="shared" si="20"/>
        <v>0</v>
      </c>
      <c r="AN14" s="50">
        <f t="shared" si="21"/>
        <v>0</v>
      </c>
      <c r="AO14" s="184">
        <v>14</v>
      </c>
      <c r="AP14" s="49">
        <f t="shared" si="22"/>
        <v>0</v>
      </c>
      <c r="AQ14" s="50">
        <f t="shared" si="23"/>
        <v>0</v>
      </c>
      <c r="AR14" s="184">
        <v>3.5</v>
      </c>
      <c r="AS14" s="49">
        <f t="shared" si="24"/>
        <v>0</v>
      </c>
      <c r="AT14" s="50">
        <f t="shared" si="25"/>
        <v>0</v>
      </c>
      <c r="AU14" s="62"/>
      <c r="AV14" s="49">
        <f t="shared" si="26"/>
        <v>0</v>
      </c>
      <c r="AW14" s="50">
        <f t="shared" si="27"/>
        <v>0</v>
      </c>
      <c r="AX14" s="184">
        <v>14</v>
      </c>
      <c r="AY14" s="49">
        <f t="shared" si="28"/>
        <v>0</v>
      </c>
      <c r="AZ14" s="50">
        <f t="shared" si="29"/>
        <v>0</v>
      </c>
      <c r="BA14" s="184"/>
      <c r="BB14" s="49">
        <f t="shared" si="30"/>
        <v>0</v>
      </c>
      <c r="BC14" s="50">
        <f t="shared" si="31"/>
        <v>0</v>
      </c>
      <c r="BD14" s="51">
        <f t="shared" si="32"/>
        <v>0</v>
      </c>
    </row>
    <row r="15" spans="1:56">
      <c r="A15" s="32"/>
      <c r="B15" s="283" t="s">
        <v>177</v>
      </c>
      <c r="C15" s="284" t="s">
        <v>305</v>
      </c>
      <c r="D15" s="34" t="s">
        <v>341</v>
      </c>
      <c r="E15" s="35" t="s">
        <v>126</v>
      </c>
      <c r="F15" s="36">
        <v>6</v>
      </c>
      <c r="G15" s="72"/>
      <c r="H15" s="71" t="s">
        <v>120</v>
      </c>
      <c r="I15" s="73">
        <f>IF(H15=Tablas!$B$5,Tablas!$C$5,VLOOKUP(H15,Tablas!$B$5:$D$40,2,FALSE))</f>
        <v>28</v>
      </c>
      <c r="J15" s="70">
        <f>IF(I15=0,"",VLOOKUP(I15,Tablas!$C$5:$D$40,2,FALSE))</f>
        <v>2</v>
      </c>
      <c r="K15" s="37" t="str">
        <f t="shared" si="1"/>
        <v>0</v>
      </c>
      <c r="L15" s="38">
        <f t="shared" si="2"/>
        <v>0</v>
      </c>
      <c r="M15" s="38">
        <f t="shared" si="3"/>
        <v>0</v>
      </c>
      <c r="N15" s="38">
        <f t="shared" si="4"/>
        <v>0</v>
      </c>
      <c r="O15" s="38">
        <f t="shared" si="5"/>
        <v>0</v>
      </c>
      <c r="P15" s="38">
        <f t="shared" si="6"/>
        <v>0</v>
      </c>
      <c r="Q15" s="39">
        <v>1</v>
      </c>
      <c r="R15" s="40">
        <f t="shared" si="7"/>
        <v>0</v>
      </c>
      <c r="S15" s="39">
        <v>1</v>
      </c>
      <c r="T15" s="41">
        <f t="shared" si="8"/>
        <v>0</v>
      </c>
      <c r="U15" s="42">
        <f t="shared" si="9"/>
        <v>0</v>
      </c>
      <c r="V15" s="43">
        <f t="shared" si="10"/>
        <v>0</v>
      </c>
      <c r="W15" s="190">
        <f t="shared" si="11"/>
        <v>11</v>
      </c>
      <c r="X15" s="44">
        <f t="shared" si="33"/>
        <v>0</v>
      </c>
      <c r="Y15" s="45">
        <f t="shared" si="12"/>
        <v>0.5</v>
      </c>
      <c r="Z15" s="46" t="s">
        <v>0</v>
      </c>
      <c r="AA15" s="39">
        <v>1</v>
      </c>
      <c r="AB15" s="47">
        <f t="shared" si="13"/>
        <v>0</v>
      </c>
      <c r="AC15" s="39">
        <v>1</v>
      </c>
      <c r="AD15" s="47">
        <f t="shared" si="14"/>
        <v>0</v>
      </c>
      <c r="AE15" s="39">
        <v>1</v>
      </c>
      <c r="AF15" s="47">
        <f t="shared" si="15"/>
        <v>0</v>
      </c>
      <c r="AG15" s="184"/>
      <c r="AH15" s="191">
        <f t="shared" si="16"/>
        <v>12</v>
      </c>
      <c r="AI15" s="49">
        <f t="shared" si="17"/>
        <v>0</v>
      </c>
      <c r="AJ15" s="50">
        <f t="shared" si="18"/>
        <v>0</v>
      </c>
      <c r="AK15" s="184"/>
      <c r="AL15" s="191">
        <f t="shared" si="19"/>
        <v>4</v>
      </c>
      <c r="AM15" s="49">
        <f t="shared" si="20"/>
        <v>0</v>
      </c>
      <c r="AN15" s="50">
        <f t="shared" si="21"/>
        <v>0</v>
      </c>
      <c r="AO15" s="184">
        <v>6</v>
      </c>
      <c r="AP15" s="49">
        <f t="shared" si="22"/>
        <v>0</v>
      </c>
      <c r="AQ15" s="50">
        <f t="shared" si="23"/>
        <v>0</v>
      </c>
      <c r="AR15" s="184"/>
      <c r="AS15" s="49">
        <f t="shared" si="24"/>
        <v>0</v>
      </c>
      <c r="AT15" s="50">
        <f t="shared" si="25"/>
        <v>0</v>
      </c>
      <c r="AU15" s="62"/>
      <c r="AV15" s="49">
        <f t="shared" si="26"/>
        <v>0</v>
      </c>
      <c r="AW15" s="50">
        <f t="shared" si="27"/>
        <v>0</v>
      </c>
      <c r="AX15" s="184">
        <v>6</v>
      </c>
      <c r="AY15" s="49">
        <f t="shared" si="28"/>
        <v>0</v>
      </c>
      <c r="AZ15" s="50">
        <f t="shared" si="29"/>
        <v>0</v>
      </c>
      <c r="BA15" s="184"/>
      <c r="BB15" s="49">
        <f t="shared" si="30"/>
        <v>0</v>
      </c>
      <c r="BC15" s="50">
        <f t="shared" si="31"/>
        <v>0</v>
      </c>
      <c r="BD15" s="51">
        <f t="shared" si="32"/>
        <v>0</v>
      </c>
    </row>
    <row r="16" spans="1:56">
      <c r="A16" s="32"/>
      <c r="B16" s="283" t="s">
        <v>177</v>
      </c>
      <c r="C16" s="284" t="s">
        <v>305</v>
      </c>
      <c r="D16" s="34" t="s">
        <v>381</v>
      </c>
      <c r="E16" s="35" t="s">
        <v>126</v>
      </c>
      <c r="F16" s="36">
        <v>16</v>
      </c>
      <c r="G16" s="72"/>
      <c r="H16" s="71" t="s">
        <v>120</v>
      </c>
      <c r="I16" s="73">
        <f>IF(H16=Tablas!$B$5,Tablas!$C$5,VLOOKUP(H16,Tablas!$B$5:$D$40,2,FALSE))</f>
        <v>28</v>
      </c>
      <c r="J16" s="70">
        <f>IF(I16=0,"",VLOOKUP(I16,Tablas!$C$5:$D$40,2,FALSE))</f>
        <v>2</v>
      </c>
      <c r="K16" s="37" t="str">
        <f t="shared" si="1"/>
        <v>0</v>
      </c>
      <c r="L16" s="38">
        <f t="shared" si="2"/>
        <v>0</v>
      </c>
      <c r="M16" s="38">
        <f t="shared" si="3"/>
        <v>0</v>
      </c>
      <c r="N16" s="38">
        <f t="shared" si="4"/>
        <v>0</v>
      </c>
      <c r="O16" s="38">
        <f t="shared" si="5"/>
        <v>0</v>
      </c>
      <c r="P16" s="38">
        <f t="shared" si="6"/>
        <v>0</v>
      </c>
      <c r="Q16" s="39">
        <v>1</v>
      </c>
      <c r="R16" s="40">
        <f t="shared" si="7"/>
        <v>0</v>
      </c>
      <c r="S16" s="39">
        <v>1</v>
      </c>
      <c r="T16" s="41">
        <f t="shared" si="8"/>
        <v>0</v>
      </c>
      <c r="U16" s="42">
        <f t="shared" si="9"/>
        <v>0</v>
      </c>
      <c r="V16" s="43">
        <f t="shared" si="10"/>
        <v>0</v>
      </c>
      <c r="W16" s="190">
        <f t="shared" si="11"/>
        <v>11</v>
      </c>
      <c r="X16" s="44">
        <f t="shared" si="33"/>
        <v>0</v>
      </c>
      <c r="Y16" s="45">
        <f t="shared" si="12"/>
        <v>0.5</v>
      </c>
      <c r="Z16" s="46" t="s">
        <v>0</v>
      </c>
      <c r="AA16" s="39">
        <v>1</v>
      </c>
      <c r="AB16" s="47">
        <f t="shared" si="13"/>
        <v>0</v>
      </c>
      <c r="AC16" s="39">
        <v>1</v>
      </c>
      <c r="AD16" s="47">
        <f t="shared" si="14"/>
        <v>0</v>
      </c>
      <c r="AE16" s="39">
        <v>1</v>
      </c>
      <c r="AF16" s="47">
        <f t="shared" si="15"/>
        <v>0</v>
      </c>
      <c r="AG16" s="184"/>
      <c r="AH16" s="191">
        <f t="shared" si="16"/>
        <v>12</v>
      </c>
      <c r="AI16" s="49">
        <f t="shared" si="17"/>
        <v>0</v>
      </c>
      <c r="AJ16" s="50">
        <f t="shared" si="18"/>
        <v>0</v>
      </c>
      <c r="AK16" s="184"/>
      <c r="AL16" s="191">
        <f t="shared" si="19"/>
        <v>4</v>
      </c>
      <c r="AM16" s="49">
        <f t="shared" si="20"/>
        <v>0</v>
      </c>
      <c r="AN16" s="50">
        <f t="shared" si="21"/>
        <v>0</v>
      </c>
      <c r="AO16" s="184">
        <v>16</v>
      </c>
      <c r="AP16" s="49">
        <f t="shared" si="22"/>
        <v>0</v>
      </c>
      <c r="AQ16" s="50">
        <f t="shared" si="23"/>
        <v>0</v>
      </c>
      <c r="AR16" s="184"/>
      <c r="AS16" s="49">
        <f t="shared" si="24"/>
        <v>0</v>
      </c>
      <c r="AT16" s="50">
        <f t="shared" si="25"/>
        <v>0</v>
      </c>
      <c r="AU16" s="62"/>
      <c r="AV16" s="49">
        <f t="shared" si="26"/>
        <v>0</v>
      </c>
      <c r="AW16" s="50">
        <f t="shared" si="27"/>
        <v>0</v>
      </c>
      <c r="AX16" s="184">
        <v>16</v>
      </c>
      <c r="AY16" s="49">
        <f t="shared" si="28"/>
        <v>0</v>
      </c>
      <c r="AZ16" s="50">
        <f t="shared" si="29"/>
        <v>0</v>
      </c>
      <c r="BA16" s="184"/>
      <c r="BB16" s="49">
        <f t="shared" si="30"/>
        <v>0</v>
      </c>
      <c r="BC16" s="50">
        <f t="shared" si="31"/>
        <v>0</v>
      </c>
      <c r="BD16" s="51">
        <f t="shared" si="32"/>
        <v>0</v>
      </c>
    </row>
    <row r="17" spans="1:56">
      <c r="A17" s="32"/>
      <c r="B17" s="283" t="s">
        <v>177</v>
      </c>
      <c r="C17" s="284" t="s">
        <v>305</v>
      </c>
      <c r="D17" s="34" t="s">
        <v>382</v>
      </c>
      <c r="E17" s="35" t="s">
        <v>126</v>
      </c>
      <c r="F17" s="36">
        <v>4</v>
      </c>
      <c r="G17" s="72"/>
      <c r="H17" s="71" t="s">
        <v>107</v>
      </c>
      <c r="I17" s="73">
        <f>IF(H17=Tablas!$B$5,Tablas!$C$5,VLOOKUP(H17,Tablas!$B$5:$D$40,2,FALSE))</f>
        <v>13</v>
      </c>
      <c r="J17" s="70">
        <f>IF(I17=0,"",VLOOKUP(I17,Tablas!$C$5:$D$40,2,FALSE))</f>
        <v>26.071666666666669</v>
      </c>
      <c r="K17" s="37" t="str">
        <f t="shared" si="1"/>
        <v>0</v>
      </c>
      <c r="L17" s="38">
        <f t="shared" si="2"/>
        <v>0</v>
      </c>
      <c r="M17" s="38">
        <f t="shared" si="3"/>
        <v>0</v>
      </c>
      <c r="N17" s="38">
        <f t="shared" si="4"/>
        <v>0</v>
      </c>
      <c r="O17" s="38">
        <f t="shared" si="5"/>
        <v>0</v>
      </c>
      <c r="P17" s="38">
        <f t="shared" si="6"/>
        <v>0</v>
      </c>
      <c r="Q17" s="39">
        <v>1</v>
      </c>
      <c r="R17" s="40">
        <f t="shared" si="7"/>
        <v>0</v>
      </c>
      <c r="S17" s="39">
        <v>1</v>
      </c>
      <c r="T17" s="41">
        <f t="shared" si="8"/>
        <v>0</v>
      </c>
      <c r="U17" s="42">
        <f t="shared" si="9"/>
        <v>0</v>
      </c>
      <c r="V17" s="43">
        <f t="shared" si="10"/>
        <v>0</v>
      </c>
      <c r="W17" s="190">
        <f t="shared" si="11"/>
        <v>11</v>
      </c>
      <c r="X17" s="44">
        <f t="shared" si="33"/>
        <v>0</v>
      </c>
      <c r="Y17" s="45">
        <f t="shared" si="12"/>
        <v>6</v>
      </c>
      <c r="Z17" s="46" t="s">
        <v>0</v>
      </c>
      <c r="AA17" s="39">
        <v>1</v>
      </c>
      <c r="AB17" s="47">
        <f t="shared" si="13"/>
        <v>0</v>
      </c>
      <c r="AC17" s="39">
        <v>1</v>
      </c>
      <c r="AD17" s="47">
        <f t="shared" si="14"/>
        <v>0</v>
      </c>
      <c r="AE17" s="39">
        <v>1</v>
      </c>
      <c r="AF17" s="47">
        <f t="shared" si="15"/>
        <v>0</v>
      </c>
      <c r="AG17" s="184"/>
      <c r="AH17" s="191">
        <f t="shared" si="16"/>
        <v>12</v>
      </c>
      <c r="AI17" s="49">
        <f t="shared" si="17"/>
        <v>0</v>
      </c>
      <c r="AJ17" s="50">
        <f t="shared" si="18"/>
        <v>0</v>
      </c>
      <c r="AK17" s="184"/>
      <c r="AL17" s="191">
        <f t="shared" si="19"/>
        <v>4</v>
      </c>
      <c r="AM17" s="49">
        <f t="shared" si="20"/>
        <v>0</v>
      </c>
      <c r="AN17" s="50">
        <f t="shared" si="21"/>
        <v>0</v>
      </c>
      <c r="AO17" s="184">
        <v>4</v>
      </c>
      <c r="AP17" s="49">
        <f t="shared" si="22"/>
        <v>0</v>
      </c>
      <c r="AQ17" s="50">
        <f t="shared" si="23"/>
        <v>0</v>
      </c>
      <c r="AR17" s="184"/>
      <c r="AS17" s="49">
        <f t="shared" si="24"/>
        <v>0</v>
      </c>
      <c r="AT17" s="50">
        <f t="shared" si="25"/>
        <v>0</v>
      </c>
      <c r="AU17" s="62"/>
      <c r="AV17" s="49">
        <f t="shared" si="26"/>
        <v>0</v>
      </c>
      <c r="AW17" s="50">
        <f t="shared" si="27"/>
        <v>0</v>
      </c>
      <c r="AX17" s="184">
        <v>4</v>
      </c>
      <c r="AY17" s="49">
        <f t="shared" si="28"/>
        <v>0</v>
      </c>
      <c r="AZ17" s="50">
        <f t="shared" si="29"/>
        <v>0</v>
      </c>
      <c r="BA17" s="184"/>
      <c r="BB17" s="49">
        <f t="shared" si="30"/>
        <v>0</v>
      </c>
      <c r="BC17" s="50">
        <f t="shared" si="31"/>
        <v>0</v>
      </c>
      <c r="BD17" s="51">
        <f t="shared" si="32"/>
        <v>0</v>
      </c>
    </row>
    <row r="18" spans="1:56">
      <c r="A18" s="32"/>
      <c r="B18" s="283" t="s">
        <v>177</v>
      </c>
      <c r="C18" s="284" t="s">
        <v>305</v>
      </c>
      <c r="D18" s="34" t="s">
        <v>422</v>
      </c>
      <c r="E18" s="35" t="s">
        <v>126</v>
      </c>
      <c r="F18" s="36">
        <v>12</v>
      </c>
      <c r="G18" s="72"/>
      <c r="H18" s="71" t="s">
        <v>101</v>
      </c>
      <c r="I18" s="73">
        <f>IF(H18=Tablas!$B$5,Tablas!$C$5,VLOOKUP(H18,Tablas!$B$5:$D$40,2,FALSE))</f>
        <v>7</v>
      </c>
      <c r="J18" s="70">
        <f>IF(I18=0,"",VLOOKUP(I18,Tablas!$C$5:$D$40,2,FALSE))</f>
        <v>30.416666666666668</v>
      </c>
      <c r="K18" s="37" t="str">
        <f t="shared" si="1"/>
        <v>0</v>
      </c>
      <c r="L18" s="38">
        <f t="shared" si="2"/>
        <v>0</v>
      </c>
      <c r="M18" s="38">
        <f t="shared" si="3"/>
        <v>0</v>
      </c>
      <c r="N18" s="38">
        <f t="shared" si="4"/>
        <v>0</v>
      </c>
      <c r="O18" s="38">
        <f t="shared" si="5"/>
        <v>0</v>
      </c>
      <c r="P18" s="38">
        <f t="shared" si="6"/>
        <v>0</v>
      </c>
      <c r="Q18" s="39">
        <v>1</v>
      </c>
      <c r="R18" s="40">
        <f t="shared" si="7"/>
        <v>0</v>
      </c>
      <c r="S18" s="39">
        <v>1</v>
      </c>
      <c r="T18" s="41">
        <f t="shared" si="8"/>
        <v>0</v>
      </c>
      <c r="U18" s="42">
        <f t="shared" si="9"/>
        <v>0</v>
      </c>
      <c r="V18" s="43">
        <f t="shared" si="10"/>
        <v>0</v>
      </c>
      <c r="W18" s="190">
        <f t="shared" si="11"/>
        <v>11</v>
      </c>
      <c r="X18" s="44">
        <f t="shared" si="33"/>
        <v>0</v>
      </c>
      <c r="Y18" s="45">
        <f t="shared" si="12"/>
        <v>7</v>
      </c>
      <c r="Z18" s="46" t="s">
        <v>0</v>
      </c>
      <c r="AA18" s="39">
        <v>1</v>
      </c>
      <c r="AB18" s="47">
        <f t="shared" si="13"/>
        <v>0</v>
      </c>
      <c r="AC18" s="39">
        <v>1</v>
      </c>
      <c r="AD18" s="47">
        <f t="shared" si="14"/>
        <v>0</v>
      </c>
      <c r="AE18" s="39">
        <v>1</v>
      </c>
      <c r="AF18" s="47">
        <f t="shared" si="15"/>
        <v>0</v>
      </c>
      <c r="AG18" s="184"/>
      <c r="AH18" s="191">
        <f t="shared" si="16"/>
        <v>12</v>
      </c>
      <c r="AI18" s="49">
        <f t="shared" si="17"/>
        <v>0</v>
      </c>
      <c r="AJ18" s="50">
        <f t="shared" si="18"/>
        <v>0</v>
      </c>
      <c r="AK18" s="62"/>
      <c r="AL18" s="191">
        <f t="shared" si="19"/>
        <v>4</v>
      </c>
      <c r="AM18" s="49">
        <f t="shared" si="20"/>
        <v>0</v>
      </c>
      <c r="AN18" s="50">
        <f t="shared" si="21"/>
        <v>0</v>
      </c>
      <c r="AO18" s="62">
        <v>12</v>
      </c>
      <c r="AP18" s="49">
        <f t="shared" si="22"/>
        <v>0</v>
      </c>
      <c r="AQ18" s="50">
        <f t="shared" si="23"/>
        <v>0</v>
      </c>
      <c r="AR18" s="62"/>
      <c r="AS18" s="49">
        <f t="shared" si="24"/>
        <v>0</v>
      </c>
      <c r="AT18" s="50">
        <f t="shared" si="25"/>
        <v>0</v>
      </c>
      <c r="AU18" s="62"/>
      <c r="AV18" s="49">
        <f t="shared" si="26"/>
        <v>0</v>
      </c>
      <c r="AW18" s="50">
        <f t="shared" si="27"/>
        <v>0</v>
      </c>
      <c r="AX18" s="62">
        <v>12</v>
      </c>
      <c r="AY18" s="49">
        <f t="shared" si="28"/>
        <v>0</v>
      </c>
      <c r="AZ18" s="50">
        <f t="shared" si="29"/>
        <v>0</v>
      </c>
      <c r="BA18" s="184"/>
      <c r="BB18" s="49">
        <f t="shared" si="30"/>
        <v>0</v>
      </c>
      <c r="BC18" s="50">
        <f t="shared" si="31"/>
        <v>0</v>
      </c>
      <c r="BD18" s="51">
        <f t="shared" si="32"/>
        <v>0</v>
      </c>
    </row>
    <row r="19" spans="1:56">
      <c r="A19" s="32"/>
      <c r="B19" s="283" t="s">
        <v>177</v>
      </c>
      <c r="C19" s="284" t="s">
        <v>305</v>
      </c>
      <c r="D19" s="34" t="s">
        <v>423</v>
      </c>
      <c r="E19" s="35" t="s">
        <v>126</v>
      </c>
      <c r="F19" s="36">
        <v>12.19</v>
      </c>
      <c r="G19" s="72"/>
      <c r="H19" s="71" t="s">
        <v>101</v>
      </c>
      <c r="I19" s="73">
        <f>IF(H19=Tablas!$B$5,Tablas!$C$5,VLOOKUP(H19,Tablas!$B$5:$D$40,2,FALSE))</f>
        <v>7</v>
      </c>
      <c r="J19" s="70">
        <f>IF(I19=0,"",VLOOKUP(I19,Tablas!$C$5:$D$40,2,FALSE))</f>
        <v>30.416666666666668</v>
      </c>
      <c r="K19" s="37" t="str">
        <f t="shared" si="1"/>
        <v>0</v>
      </c>
      <c r="L19" s="38">
        <f t="shared" si="2"/>
        <v>0</v>
      </c>
      <c r="M19" s="38">
        <f t="shared" si="3"/>
        <v>0</v>
      </c>
      <c r="N19" s="38">
        <f t="shared" si="4"/>
        <v>0</v>
      </c>
      <c r="O19" s="38">
        <f t="shared" si="5"/>
        <v>0</v>
      </c>
      <c r="P19" s="38">
        <f t="shared" si="6"/>
        <v>0</v>
      </c>
      <c r="Q19" s="39">
        <v>1</v>
      </c>
      <c r="R19" s="40">
        <f t="shared" si="7"/>
        <v>0</v>
      </c>
      <c r="S19" s="39">
        <v>1</v>
      </c>
      <c r="T19" s="41">
        <f t="shared" si="8"/>
        <v>0</v>
      </c>
      <c r="U19" s="42">
        <f t="shared" si="9"/>
        <v>0</v>
      </c>
      <c r="V19" s="43">
        <f t="shared" si="10"/>
        <v>0</v>
      </c>
      <c r="W19" s="190">
        <f t="shared" si="11"/>
        <v>11</v>
      </c>
      <c r="X19" s="44">
        <f t="shared" si="33"/>
        <v>0</v>
      </c>
      <c r="Y19" s="45">
        <f t="shared" si="12"/>
        <v>7</v>
      </c>
      <c r="Z19" s="46" t="s">
        <v>0</v>
      </c>
      <c r="AA19" s="39">
        <v>1</v>
      </c>
      <c r="AB19" s="47">
        <f t="shared" si="13"/>
        <v>0</v>
      </c>
      <c r="AC19" s="39">
        <v>1</v>
      </c>
      <c r="AD19" s="47">
        <f t="shared" si="14"/>
        <v>0</v>
      </c>
      <c r="AE19" s="39">
        <v>1</v>
      </c>
      <c r="AF19" s="47">
        <f t="shared" si="15"/>
        <v>0</v>
      </c>
      <c r="AG19" s="184"/>
      <c r="AH19" s="191">
        <f t="shared" si="16"/>
        <v>12</v>
      </c>
      <c r="AI19" s="49">
        <f t="shared" si="17"/>
        <v>0</v>
      </c>
      <c r="AJ19" s="50">
        <f t="shared" si="18"/>
        <v>0</v>
      </c>
      <c r="AK19" s="62"/>
      <c r="AL19" s="191">
        <f t="shared" si="19"/>
        <v>4</v>
      </c>
      <c r="AM19" s="49">
        <f t="shared" si="20"/>
        <v>0</v>
      </c>
      <c r="AN19" s="50">
        <f t="shared" si="21"/>
        <v>0</v>
      </c>
      <c r="AO19" s="62">
        <v>12.19</v>
      </c>
      <c r="AP19" s="49">
        <f t="shared" si="22"/>
        <v>0</v>
      </c>
      <c r="AQ19" s="50">
        <f t="shared" si="23"/>
        <v>0</v>
      </c>
      <c r="AR19" s="62"/>
      <c r="AS19" s="49">
        <f t="shared" si="24"/>
        <v>0</v>
      </c>
      <c r="AT19" s="50">
        <f t="shared" si="25"/>
        <v>0</v>
      </c>
      <c r="AU19" s="62"/>
      <c r="AV19" s="49">
        <f t="shared" si="26"/>
        <v>0</v>
      </c>
      <c r="AW19" s="50">
        <f t="shared" si="27"/>
        <v>0</v>
      </c>
      <c r="AX19" s="62">
        <v>12.19</v>
      </c>
      <c r="AY19" s="49">
        <f t="shared" si="28"/>
        <v>0</v>
      </c>
      <c r="AZ19" s="50">
        <f t="shared" si="29"/>
        <v>0</v>
      </c>
      <c r="BA19" s="184"/>
      <c r="BB19" s="49">
        <f t="shared" si="30"/>
        <v>0</v>
      </c>
      <c r="BC19" s="50">
        <f t="shared" si="31"/>
        <v>0</v>
      </c>
      <c r="BD19" s="51">
        <f t="shared" si="32"/>
        <v>0</v>
      </c>
    </row>
    <row r="20" spans="1:56">
      <c r="A20" s="32"/>
      <c r="B20" s="283" t="s">
        <v>177</v>
      </c>
      <c r="C20" s="284" t="s">
        <v>305</v>
      </c>
      <c r="D20" s="34" t="s">
        <v>424</v>
      </c>
      <c r="E20" s="35" t="s">
        <v>126</v>
      </c>
      <c r="F20" s="36">
        <v>12</v>
      </c>
      <c r="G20" s="72"/>
      <c r="H20" s="71" t="s">
        <v>101</v>
      </c>
      <c r="I20" s="73">
        <f>IF(H20=Tablas!$B$5,Tablas!$C$5,VLOOKUP(H20,Tablas!$B$5:$D$40,2,FALSE))</f>
        <v>7</v>
      </c>
      <c r="J20" s="70">
        <f>IF(I20=0,"",VLOOKUP(I20,Tablas!$C$5:$D$40,2,FALSE))</f>
        <v>30.416666666666668</v>
      </c>
      <c r="K20" s="37" t="str">
        <f t="shared" si="1"/>
        <v>0</v>
      </c>
      <c r="L20" s="38">
        <f t="shared" si="2"/>
        <v>0</v>
      </c>
      <c r="M20" s="38">
        <f t="shared" si="3"/>
        <v>0</v>
      </c>
      <c r="N20" s="38">
        <f t="shared" si="4"/>
        <v>0</v>
      </c>
      <c r="O20" s="38">
        <f t="shared" si="5"/>
        <v>0</v>
      </c>
      <c r="P20" s="38">
        <f t="shared" si="6"/>
        <v>0</v>
      </c>
      <c r="Q20" s="39">
        <v>1</v>
      </c>
      <c r="R20" s="40">
        <f t="shared" si="7"/>
        <v>0</v>
      </c>
      <c r="S20" s="39">
        <v>1</v>
      </c>
      <c r="T20" s="41">
        <f t="shared" si="8"/>
        <v>0</v>
      </c>
      <c r="U20" s="42">
        <f t="shared" si="9"/>
        <v>0</v>
      </c>
      <c r="V20" s="43">
        <f t="shared" si="10"/>
        <v>0</v>
      </c>
      <c r="W20" s="190">
        <f t="shared" si="11"/>
        <v>11</v>
      </c>
      <c r="X20" s="44">
        <f t="shared" si="33"/>
        <v>0</v>
      </c>
      <c r="Y20" s="45">
        <f t="shared" si="12"/>
        <v>7</v>
      </c>
      <c r="Z20" s="46" t="s">
        <v>0</v>
      </c>
      <c r="AA20" s="39">
        <v>1</v>
      </c>
      <c r="AB20" s="47">
        <f t="shared" si="13"/>
        <v>0</v>
      </c>
      <c r="AC20" s="39">
        <v>1</v>
      </c>
      <c r="AD20" s="47">
        <f t="shared" si="14"/>
        <v>0</v>
      </c>
      <c r="AE20" s="39">
        <v>1</v>
      </c>
      <c r="AF20" s="47">
        <f t="shared" si="15"/>
        <v>0</v>
      </c>
      <c r="AG20" s="184"/>
      <c r="AH20" s="191">
        <f t="shared" si="16"/>
        <v>12</v>
      </c>
      <c r="AI20" s="49">
        <f t="shared" si="17"/>
        <v>0</v>
      </c>
      <c r="AJ20" s="50">
        <f t="shared" si="18"/>
        <v>0</v>
      </c>
      <c r="AK20" s="62"/>
      <c r="AL20" s="191">
        <f t="shared" si="19"/>
        <v>4</v>
      </c>
      <c r="AM20" s="49">
        <f t="shared" si="20"/>
        <v>0</v>
      </c>
      <c r="AN20" s="50">
        <f t="shared" si="21"/>
        <v>0</v>
      </c>
      <c r="AO20" s="62">
        <v>12</v>
      </c>
      <c r="AP20" s="49">
        <f t="shared" si="22"/>
        <v>0</v>
      </c>
      <c r="AQ20" s="50">
        <f t="shared" si="23"/>
        <v>0</v>
      </c>
      <c r="AR20" s="62"/>
      <c r="AS20" s="49">
        <f t="shared" si="24"/>
        <v>0</v>
      </c>
      <c r="AT20" s="50">
        <f t="shared" si="25"/>
        <v>0</v>
      </c>
      <c r="AU20" s="62"/>
      <c r="AV20" s="49">
        <f t="shared" si="26"/>
        <v>0</v>
      </c>
      <c r="AW20" s="50">
        <f t="shared" si="27"/>
        <v>0</v>
      </c>
      <c r="AX20" s="62">
        <v>12</v>
      </c>
      <c r="AY20" s="49">
        <f t="shared" si="28"/>
        <v>0</v>
      </c>
      <c r="AZ20" s="50">
        <f t="shared" si="29"/>
        <v>0</v>
      </c>
      <c r="BA20" s="184"/>
      <c r="BB20" s="49">
        <f t="shared" si="30"/>
        <v>0</v>
      </c>
      <c r="BC20" s="50">
        <f t="shared" si="31"/>
        <v>0</v>
      </c>
      <c r="BD20" s="51">
        <f t="shared" si="32"/>
        <v>0</v>
      </c>
    </row>
    <row r="21" spans="1:56">
      <c r="A21" s="32"/>
      <c r="B21" s="283" t="s">
        <v>177</v>
      </c>
      <c r="C21" s="284" t="s">
        <v>305</v>
      </c>
      <c r="D21" s="34" t="s">
        <v>425</v>
      </c>
      <c r="E21" s="35" t="s">
        <v>126</v>
      </c>
      <c r="F21" s="36">
        <v>12</v>
      </c>
      <c r="G21" s="72"/>
      <c r="H21" s="71" t="s">
        <v>101</v>
      </c>
      <c r="I21" s="73">
        <f>IF(H21=Tablas!$B$5,Tablas!$C$5,VLOOKUP(H21,Tablas!$B$5:$D$40,2,FALSE))</f>
        <v>7</v>
      </c>
      <c r="J21" s="70">
        <f>IF(I21=0,"",VLOOKUP(I21,Tablas!$C$5:$D$40,2,FALSE))</f>
        <v>30.416666666666668</v>
      </c>
      <c r="K21" s="37" t="str">
        <f t="shared" si="1"/>
        <v>0</v>
      </c>
      <c r="L21" s="38">
        <f t="shared" si="2"/>
        <v>0</v>
      </c>
      <c r="M21" s="38">
        <f t="shared" si="3"/>
        <v>0</v>
      </c>
      <c r="N21" s="38">
        <f t="shared" si="4"/>
        <v>0</v>
      </c>
      <c r="O21" s="38">
        <f t="shared" si="5"/>
        <v>0</v>
      </c>
      <c r="P21" s="38">
        <f t="shared" si="6"/>
        <v>0</v>
      </c>
      <c r="Q21" s="39">
        <v>1</v>
      </c>
      <c r="R21" s="40">
        <f t="shared" si="7"/>
        <v>0</v>
      </c>
      <c r="S21" s="39">
        <v>1</v>
      </c>
      <c r="T21" s="41">
        <f t="shared" si="8"/>
        <v>0</v>
      </c>
      <c r="U21" s="42">
        <f t="shared" si="9"/>
        <v>0</v>
      </c>
      <c r="V21" s="43">
        <f t="shared" si="10"/>
        <v>0</v>
      </c>
      <c r="W21" s="190">
        <f t="shared" si="11"/>
        <v>11</v>
      </c>
      <c r="X21" s="44">
        <f t="shared" si="33"/>
        <v>0</v>
      </c>
      <c r="Y21" s="45">
        <f t="shared" si="12"/>
        <v>7</v>
      </c>
      <c r="Z21" s="46" t="s">
        <v>0</v>
      </c>
      <c r="AA21" s="39">
        <v>1</v>
      </c>
      <c r="AB21" s="47">
        <f t="shared" si="13"/>
        <v>0</v>
      </c>
      <c r="AC21" s="39">
        <v>1</v>
      </c>
      <c r="AD21" s="47">
        <f t="shared" si="14"/>
        <v>0</v>
      </c>
      <c r="AE21" s="39">
        <v>1</v>
      </c>
      <c r="AF21" s="47">
        <f t="shared" si="15"/>
        <v>0</v>
      </c>
      <c r="AG21" s="184"/>
      <c r="AH21" s="191">
        <f t="shared" si="16"/>
        <v>12</v>
      </c>
      <c r="AI21" s="49">
        <f t="shared" si="17"/>
        <v>0</v>
      </c>
      <c r="AJ21" s="50">
        <f t="shared" si="18"/>
        <v>0</v>
      </c>
      <c r="AK21" s="62"/>
      <c r="AL21" s="191">
        <f t="shared" si="19"/>
        <v>4</v>
      </c>
      <c r="AM21" s="49">
        <f t="shared" si="20"/>
        <v>0</v>
      </c>
      <c r="AN21" s="50">
        <f t="shared" si="21"/>
        <v>0</v>
      </c>
      <c r="AO21" s="62">
        <v>12</v>
      </c>
      <c r="AP21" s="49">
        <f t="shared" si="22"/>
        <v>0</v>
      </c>
      <c r="AQ21" s="50">
        <f t="shared" si="23"/>
        <v>0</v>
      </c>
      <c r="AR21" s="62"/>
      <c r="AS21" s="49">
        <f t="shared" si="24"/>
        <v>0</v>
      </c>
      <c r="AT21" s="50">
        <f t="shared" si="25"/>
        <v>0</v>
      </c>
      <c r="AU21" s="62"/>
      <c r="AV21" s="49">
        <f t="shared" si="26"/>
        <v>0</v>
      </c>
      <c r="AW21" s="50">
        <f t="shared" si="27"/>
        <v>0</v>
      </c>
      <c r="AX21" s="62">
        <v>12</v>
      </c>
      <c r="AY21" s="49">
        <f t="shared" si="28"/>
        <v>0</v>
      </c>
      <c r="AZ21" s="50">
        <f t="shared" si="29"/>
        <v>0</v>
      </c>
      <c r="BA21" s="184"/>
      <c r="BB21" s="49">
        <f t="shared" si="30"/>
        <v>0</v>
      </c>
      <c r="BC21" s="50">
        <f t="shared" si="31"/>
        <v>0</v>
      </c>
      <c r="BD21" s="51">
        <f t="shared" si="32"/>
        <v>0</v>
      </c>
    </row>
    <row r="22" spans="1:56">
      <c r="A22" s="32"/>
      <c r="B22" s="283" t="s">
        <v>177</v>
      </c>
      <c r="C22" s="284" t="s">
        <v>305</v>
      </c>
      <c r="D22" s="34" t="s">
        <v>426</v>
      </c>
      <c r="E22" s="35" t="s">
        <v>126</v>
      </c>
      <c r="F22" s="36">
        <v>42</v>
      </c>
      <c r="G22" s="72"/>
      <c r="H22" s="71" t="s">
        <v>101</v>
      </c>
      <c r="I22" s="73">
        <f>IF(H22=Tablas!$B$5,Tablas!$C$5,VLOOKUP(H22,Tablas!$B$5:$D$40,2,FALSE))</f>
        <v>7</v>
      </c>
      <c r="J22" s="70">
        <f>IF(I22=0,"",VLOOKUP(I22,Tablas!$C$5:$D$40,2,FALSE))</f>
        <v>30.416666666666668</v>
      </c>
      <c r="K22" s="37" t="str">
        <f t="shared" si="1"/>
        <v>0</v>
      </c>
      <c r="L22" s="38">
        <f t="shared" si="2"/>
        <v>0</v>
      </c>
      <c r="M22" s="38">
        <f t="shared" si="3"/>
        <v>0</v>
      </c>
      <c r="N22" s="38">
        <f t="shared" si="4"/>
        <v>0</v>
      </c>
      <c r="O22" s="38">
        <f t="shared" si="5"/>
        <v>0</v>
      </c>
      <c r="P22" s="38">
        <f t="shared" si="6"/>
        <v>0</v>
      </c>
      <c r="Q22" s="39">
        <v>1</v>
      </c>
      <c r="R22" s="40">
        <f t="shared" si="7"/>
        <v>0</v>
      </c>
      <c r="S22" s="39">
        <v>1</v>
      </c>
      <c r="T22" s="41">
        <f t="shared" si="8"/>
        <v>0</v>
      </c>
      <c r="U22" s="42">
        <f t="shared" si="9"/>
        <v>0</v>
      </c>
      <c r="V22" s="43">
        <f t="shared" si="10"/>
        <v>0</v>
      </c>
      <c r="W22" s="190">
        <f t="shared" si="11"/>
        <v>11</v>
      </c>
      <c r="X22" s="44">
        <f t="shared" si="33"/>
        <v>0</v>
      </c>
      <c r="Y22" s="45">
        <f t="shared" si="12"/>
        <v>7</v>
      </c>
      <c r="Z22" s="46" t="s">
        <v>0</v>
      </c>
      <c r="AA22" s="39">
        <v>1</v>
      </c>
      <c r="AB22" s="47">
        <f t="shared" si="13"/>
        <v>0</v>
      </c>
      <c r="AC22" s="39">
        <v>1</v>
      </c>
      <c r="AD22" s="47">
        <f t="shared" si="14"/>
        <v>0</v>
      </c>
      <c r="AE22" s="39">
        <v>1</v>
      </c>
      <c r="AF22" s="47">
        <f t="shared" si="15"/>
        <v>0</v>
      </c>
      <c r="AG22" s="184"/>
      <c r="AH22" s="191">
        <f t="shared" si="16"/>
        <v>12</v>
      </c>
      <c r="AI22" s="49">
        <f t="shared" si="17"/>
        <v>0</v>
      </c>
      <c r="AJ22" s="50">
        <f t="shared" si="18"/>
        <v>0</v>
      </c>
      <c r="AK22" s="62"/>
      <c r="AL22" s="191">
        <f t="shared" si="19"/>
        <v>4</v>
      </c>
      <c r="AM22" s="49">
        <f t="shared" si="20"/>
        <v>0</v>
      </c>
      <c r="AN22" s="50">
        <f t="shared" si="21"/>
        <v>0</v>
      </c>
      <c r="AO22" s="62">
        <v>42</v>
      </c>
      <c r="AP22" s="49">
        <f t="shared" si="22"/>
        <v>0</v>
      </c>
      <c r="AQ22" s="50">
        <f t="shared" si="23"/>
        <v>0</v>
      </c>
      <c r="AR22" s="62"/>
      <c r="AS22" s="49">
        <f t="shared" si="24"/>
        <v>0</v>
      </c>
      <c r="AT22" s="50">
        <f t="shared" si="25"/>
        <v>0</v>
      </c>
      <c r="AU22" s="62"/>
      <c r="AV22" s="49">
        <f t="shared" si="26"/>
        <v>0</v>
      </c>
      <c r="AW22" s="50">
        <f t="shared" si="27"/>
        <v>0</v>
      </c>
      <c r="AX22" s="62">
        <v>42</v>
      </c>
      <c r="AY22" s="49">
        <f t="shared" si="28"/>
        <v>0</v>
      </c>
      <c r="AZ22" s="50">
        <f t="shared" si="29"/>
        <v>0</v>
      </c>
      <c r="BA22" s="184"/>
      <c r="BB22" s="49">
        <f t="shared" si="30"/>
        <v>0</v>
      </c>
      <c r="BC22" s="50">
        <f t="shared" si="31"/>
        <v>0</v>
      </c>
      <c r="BD22" s="51">
        <f t="shared" si="32"/>
        <v>0</v>
      </c>
    </row>
    <row r="23" spans="1:56">
      <c r="A23" s="32"/>
      <c r="B23" s="283" t="s">
        <v>177</v>
      </c>
      <c r="C23" s="284" t="s">
        <v>305</v>
      </c>
      <c r="D23" s="34" t="s">
        <v>427</v>
      </c>
      <c r="E23" s="35" t="s">
        <v>126</v>
      </c>
      <c r="F23" s="36">
        <v>42</v>
      </c>
      <c r="G23" s="72"/>
      <c r="H23" s="71" t="s">
        <v>101</v>
      </c>
      <c r="I23" s="73">
        <f>IF(H23=Tablas!$B$5,Tablas!$C$5,VLOOKUP(H23,Tablas!$B$5:$D$40,2,FALSE))</f>
        <v>7</v>
      </c>
      <c r="J23" s="70">
        <f>IF(I23=0,"",VLOOKUP(I23,Tablas!$C$5:$D$40,2,FALSE))</f>
        <v>30.416666666666668</v>
      </c>
      <c r="K23" s="37" t="str">
        <f t="shared" si="1"/>
        <v>0</v>
      </c>
      <c r="L23" s="38">
        <f t="shared" si="2"/>
        <v>0</v>
      </c>
      <c r="M23" s="38">
        <f t="shared" si="3"/>
        <v>0</v>
      </c>
      <c r="N23" s="38">
        <f t="shared" si="4"/>
        <v>0</v>
      </c>
      <c r="O23" s="38">
        <f t="shared" si="5"/>
        <v>0</v>
      </c>
      <c r="P23" s="38">
        <f t="shared" si="6"/>
        <v>0</v>
      </c>
      <c r="Q23" s="39">
        <v>1</v>
      </c>
      <c r="R23" s="40">
        <f t="shared" si="7"/>
        <v>0</v>
      </c>
      <c r="S23" s="39">
        <v>1</v>
      </c>
      <c r="T23" s="41">
        <f t="shared" si="8"/>
        <v>0</v>
      </c>
      <c r="U23" s="42">
        <f t="shared" si="9"/>
        <v>0</v>
      </c>
      <c r="V23" s="43">
        <f t="shared" si="10"/>
        <v>0</v>
      </c>
      <c r="W23" s="190">
        <f t="shared" si="11"/>
        <v>11</v>
      </c>
      <c r="X23" s="44">
        <f t="shared" si="33"/>
        <v>0</v>
      </c>
      <c r="Y23" s="45">
        <f t="shared" si="12"/>
        <v>7</v>
      </c>
      <c r="Z23" s="46" t="s">
        <v>0</v>
      </c>
      <c r="AA23" s="39">
        <v>1</v>
      </c>
      <c r="AB23" s="47">
        <f t="shared" si="13"/>
        <v>0</v>
      </c>
      <c r="AC23" s="39">
        <v>1</v>
      </c>
      <c r="AD23" s="47">
        <f t="shared" si="14"/>
        <v>0</v>
      </c>
      <c r="AE23" s="39">
        <v>1</v>
      </c>
      <c r="AF23" s="47">
        <f t="shared" si="15"/>
        <v>0</v>
      </c>
      <c r="AG23" s="184"/>
      <c r="AH23" s="191">
        <f t="shared" si="16"/>
        <v>12</v>
      </c>
      <c r="AI23" s="49">
        <f t="shared" si="17"/>
        <v>0</v>
      </c>
      <c r="AJ23" s="50">
        <f t="shared" si="18"/>
        <v>0</v>
      </c>
      <c r="AK23" s="62"/>
      <c r="AL23" s="191">
        <f t="shared" si="19"/>
        <v>4</v>
      </c>
      <c r="AM23" s="49">
        <f t="shared" si="20"/>
        <v>0</v>
      </c>
      <c r="AN23" s="50">
        <f t="shared" si="21"/>
        <v>0</v>
      </c>
      <c r="AO23" s="62">
        <v>42</v>
      </c>
      <c r="AP23" s="49">
        <f t="shared" si="22"/>
        <v>0</v>
      </c>
      <c r="AQ23" s="50">
        <f t="shared" si="23"/>
        <v>0</v>
      </c>
      <c r="AR23" s="62"/>
      <c r="AS23" s="49">
        <f t="shared" si="24"/>
        <v>0</v>
      </c>
      <c r="AT23" s="50">
        <f t="shared" si="25"/>
        <v>0</v>
      </c>
      <c r="AU23" s="62"/>
      <c r="AV23" s="49">
        <f t="shared" si="26"/>
        <v>0</v>
      </c>
      <c r="AW23" s="50">
        <f t="shared" si="27"/>
        <v>0</v>
      </c>
      <c r="AX23" s="62">
        <v>42</v>
      </c>
      <c r="AY23" s="49">
        <f t="shared" si="28"/>
        <v>0</v>
      </c>
      <c r="AZ23" s="50">
        <f t="shared" si="29"/>
        <v>0</v>
      </c>
      <c r="BA23" s="184"/>
      <c r="BB23" s="49">
        <f t="shared" si="30"/>
        <v>0</v>
      </c>
      <c r="BC23" s="50">
        <f t="shared" si="31"/>
        <v>0</v>
      </c>
      <c r="BD23" s="51">
        <f t="shared" si="32"/>
        <v>0</v>
      </c>
    </row>
    <row r="24" spans="1:56">
      <c r="A24" s="32"/>
      <c r="B24" s="283" t="s">
        <v>177</v>
      </c>
      <c r="C24" s="284" t="s">
        <v>305</v>
      </c>
      <c r="D24" s="34" t="s">
        <v>428</v>
      </c>
      <c r="E24" s="35" t="s">
        <v>126</v>
      </c>
      <c r="F24" s="36">
        <v>50</v>
      </c>
      <c r="G24" s="72"/>
      <c r="H24" s="71" t="s">
        <v>101</v>
      </c>
      <c r="I24" s="73">
        <f>IF(H24=Tablas!$B$5,Tablas!$C$5,VLOOKUP(H24,Tablas!$B$5:$D$40,2,FALSE))</f>
        <v>7</v>
      </c>
      <c r="J24" s="70">
        <f>IF(I24=0,"",VLOOKUP(I24,Tablas!$C$5:$D$40,2,FALSE))</f>
        <v>30.416666666666668</v>
      </c>
      <c r="K24" s="37" t="str">
        <f t="shared" si="1"/>
        <v>0</v>
      </c>
      <c r="L24" s="38">
        <f t="shared" si="2"/>
        <v>0</v>
      </c>
      <c r="M24" s="38">
        <f t="shared" si="3"/>
        <v>0</v>
      </c>
      <c r="N24" s="38">
        <f t="shared" si="4"/>
        <v>0</v>
      </c>
      <c r="O24" s="38">
        <f t="shared" si="5"/>
        <v>0</v>
      </c>
      <c r="P24" s="38">
        <f t="shared" si="6"/>
        <v>0</v>
      </c>
      <c r="Q24" s="39">
        <v>1</v>
      </c>
      <c r="R24" s="40">
        <f t="shared" si="7"/>
        <v>0</v>
      </c>
      <c r="S24" s="39">
        <v>1</v>
      </c>
      <c r="T24" s="41">
        <f t="shared" si="8"/>
        <v>0</v>
      </c>
      <c r="U24" s="42">
        <f t="shared" si="9"/>
        <v>0</v>
      </c>
      <c r="V24" s="43">
        <f t="shared" si="10"/>
        <v>0</v>
      </c>
      <c r="W24" s="190">
        <f t="shared" si="11"/>
        <v>11</v>
      </c>
      <c r="X24" s="44">
        <f t="shared" si="33"/>
        <v>0</v>
      </c>
      <c r="Y24" s="45">
        <f t="shared" si="12"/>
        <v>7</v>
      </c>
      <c r="Z24" s="46" t="s">
        <v>0</v>
      </c>
      <c r="AA24" s="39">
        <v>1</v>
      </c>
      <c r="AB24" s="47">
        <f t="shared" si="13"/>
        <v>0</v>
      </c>
      <c r="AC24" s="39">
        <v>1</v>
      </c>
      <c r="AD24" s="47">
        <f t="shared" si="14"/>
        <v>0</v>
      </c>
      <c r="AE24" s="39">
        <v>1</v>
      </c>
      <c r="AF24" s="47">
        <f t="shared" si="15"/>
        <v>0</v>
      </c>
      <c r="AG24" s="184"/>
      <c r="AH24" s="191">
        <f t="shared" si="16"/>
        <v>12</v>
      </c>
      <c r="AI24" s="49">
        <f t="shared" si="17"/>
        <v>0</v>
      </c>
      <c r="AJ24" s="50">
        <f t="shared" si="18"/>
        <v>0</v>
      </c>
      <c r="AK24" s="62"/>
      <c r="AL24" s="191">
        <f t="shared" si="19"/>
        <v>4</v>
      </c>
      <c r="AM24" s="49">
        <f t="shared" si="20"/>
        <v>0</v>
      </c>
      <c r="AN24" s="50">
        <f t="shared" si="21"/>
        <v>0</v>
      </c>
      <c r="AO24" s="62">
        <v>50</v>
      </c>
      <c r="AP24" s="49">
        <f t="shared" si="22"/>
        <v>0</v>
      </c>
      <c r="AQ24" s="50">
        <f t="shared" si="23"/>
        <v>0</v>
      </c>
      <c r="AR24" s="62"/>
      <c r="AS24" s="49">
        <f t="shared" si="24"/>
        <v>0</v>
      </c>
      <c r="AT24" s="50">
        <f t="shared" si="25"/>
        <v>0</v>
      </c>
      <c r="AU24" s="62"/>
      <c r="AV24" s="49">
        <f t="shared" si="26"/>
        <v>0</v>
      </c>
      <c r="AW24" s="50">
        <f t="shared" si="27"/>
        <v>0</v>
      </c>
      <c r="AX24" s="62">
        <v>50</v>
      </c>
      <c r="AY24" s="49">
        <f t="shared" si="28"/>
        <v>0</v>
      </c>
      <c r="AZ24" s="50">
        <f t="shared" si="29"/>
        <v>0</v>
      </c>
      <c r="BA24" s="184"/>
      <c r="BB24" s="49">
        <f t="shared" si="30"/>
        <v>0</v>
      </c>
      <c r="BC24" s="50">
        <f t="shared" si="31"/>
        <v>0</v>
      </c>
      <c r="BD24" s="51">
        <f t="shared" si="32"/>
        <v>0</v>
      </c>
    </row>
    <row r="25" spans="1:56">
      <c r="A25" s="32"/>
      <c r="B25" s="283" t="s">
        <v>177</v>
      </c>
      <c r="C25" s="284" t="s">
        <v>305</v>
      </c>
      <c r="D25" s="34" t="s">
        <v>429</v>
      </c>
      <c r="E25" s="35" t="s">
        <v>126</v>
      </c>
      <c r="F25" s="36">
        <v>30</v>
      </c>
      <c r="G25" s="72"/>
      <c r="H25" s="71" t="s">
        <v>101</v>
      </c>
      <c r="I25" s="73">
        <f>IF(H25=Tablas!$B$5,Tablas!$C$5,VLOOKUP(H25,Tablas!$B$5:$D$40,2,FALSE))</f>
        <v>7</v>
      </c>
      <c r="J25" s="70">
        <f>IF(I25=0,"",VLOOKUP(I25,Tablas!$C$5:$D$40,2,FALSE))</f>
        <v>30.416666666666668</v>
      </c>
      <c r="K25" s="37" t="str">
        <f t="shared" si="1"/>
        <v>0</v>
      </c>
      <c r="L25" s="38">
        <f t="shared" si="2"/>
        <v>0</v>
      </c>
      <c r="M25" s="38">
        <f t="shared" si="3"/>
        <v>0</v>
      </c>
      <c r="N25" s="38">
        <f t="shared" si="4"/>
        <v>0</v>
      </c>
      <c r="O25" s="38">
        <f t="shared" si="5"/>
        <v>0</v>
      </c>
      <c r="P25" s="38">
        <f t="shared" si="6"/>
        <v>0</v>
      </c>
      <c r="Q25" s="39">
        <v>1</v>
      </c>
      <c r="R25" s="40">
        <f t="shared" si="7"/>
        <v>0</v>
      </c>
      <c r="S25" s="39">
        <v>1</v>
      </c>
      <c r="T25" s="41">
        <f t="shared" si="8"/>
        <v>0</v>
      </c>
      <c r="U25" s="42">
        <f t="shared" si="9"/>
        <v>0</v>
      </c>
      <c r="V25" s="43">
        <f t="shared" si="10"/>
        <v>0</v>
      </c>
      <c r="W25" s="190">
        <f t="shared" si="11"/>
        <v>11</v>
      </c>
      <c r="X25" s="44">
        <f t="shared" si="33"/>
        <v>0</v>
      </c>
      <c r="Y25" s="45">
        <f t="shared" si="12"/>
        <v>7</v>
      </c>
      <c r="Z25" s="46" t="s">
        <v>0</v>
      </c>
      <c r="AA25" s="39">
        <v>1</v>
      </c>
      <c r="AB25" s="47">
        <f t="shared" si="13"/>
        <v>0</v>
      </c>
      <c r="AC25" s="39">
        <v>1</v>
      </c>
      <c r="AD25" s="47">
        <f t="shared" si="14"/>
        <v>0</v>
      </c>
      <c r="AE25" s="39">
        <v>1</v>
      </c>
      <c r="AF25" s="47">
        <f t="shared" si="15"/>
        <v>0</v>
      </c>
      <c r="AG25" s="184"/>
      <c r="AH25" s="191">
        <f t="shared" si="16"/>
        <v>12</v>
      </c>
      <c r="AI25" s="49">
        <f t="shared" si="17"/>
        <v>0</v>
      </c>
      <c r="AJ25" s="50">
        <f t="shared" si="18"/>
        <v>0</v>
      </c>
      <c r="AK25" s="62"/>
      <c r="AL25" s="191">
        <f t="shared" si="19"/>
        <v>4</v>
      </c>
      <c r="AM25" s="49">
        <f t="shared" si="20"/>
        <v>0</v>
      </c>
      <c r="AN25" s="50">
        <f t="shared" si="21"/>
        <v>0</v>
      </c>
      <c r="AO25" s="62">
        <v>30</v>
      </c>
      <c r="AP25" s="49">
        <f t="shared" si="22"/>
        <v>0</v>
      </c>
      <c r="AQ25" s="50">
        <f t="shared" si="23"/>
        <v>0</v>
      </c>
      <c r="AR25" s="62"/>
      <c r="AS25" s="49">
        <f t="shared" si="24"/>
        <v>0</v>
      </c>
      <c r="AT25" s="50">
        <f t="shared" si="25"/>
        <v>0</v>
      </c>
      <c r="AU25" s="62"/>
      <c r="AV25" s="49">
        <f t="shared" si="26"/>
        <v>0</v>
      </c>
      <c r="AW25" s="50">
        <f t="shared" si="27"/>
        <v>0</v>
      </c>
      <c r="AX25" s="62">
        <v>30</v>
      </c>
      <c r="AY25" s="49">
        <f t="shared" si="28"/>
        <v>0</v>
      </c>
      <c r="AZ25" s="50">
        <f t="shared" si="29"/>
        <v>0</v>
      </c>
      <c r="BA25" s="184"/>
      <c r="BB25" s="49">
        <f t="shared" si="30"/>
        <v>0</v>
      </c>
      <c r="BC25" s="50">
        <f t="shared" si="31"/>
        <v>0</v>
      </c>
      <c r="BD25" s="51">
        <f t="shared" si="32"/>
        <v>0</v>
      </c>
    </row>
    <row r="26" spans="1:56">
      <c r="A26" s="32"/>
      <c r="B26" s="283" t="s">
        <v>177</v>
      </c>
      <c r="C26" s="284" t="s">
        <v>305</v>
      </c>
      <c r="D26" s="34" t="s">
        <v>430</v>
      </c>
      <c r="E26" s="35" t="s">
        <v>126</v>
      </c>
      <c r="F26" s="36">
        <v>30</v>
      </c>
      <c r="G26" s="72"/>
      <c r="H26" s="71" t="s">
        <v>101</v>
      </c>
      <c r="I26" s="73">
        <f>IF(H26=Tablas!$B$5,Tablas!$C$5,VLOOKUP(H26,Tablas!$B$5:$D$40,2,FALSE))</f>
        <v>7</v>
      </c>
      <c r="J26" s="70">
        <f>IF(I26=0,"",VLOOKUP(I26,Tablas!$C$5:$D$40,2,FALSE))</f>
        <v>30.416666666666668</v>
      </c>
      <c r="K26" s="37" t="str">
        <f t="shared" si="1"/>
        <v>0</v>
      </c>
      <c r="L26" s="38">
        <f t="shared" si="2"/>
        <v>0</v>
      </c>
      <c r="M26" s="38">
        <f t="shared" si="3"/>
        <v>0</v>
      </c>
      <c r="N26" s="38">
        <f t="shared" si="4"/>
        <v>0</v>
      </c>
      <c r="O26" s="38">
        <f t="shared" si="5"/>
        <v>0</v>
      </c>
      <c r="P26" s="38">
        <f t="shared" si="6"/>
        <v>0</v>
      </c>
      <c r="Q26" s="39">
        <v>1</v>
      </c>
      <c r="R26" s="40">
        <f t="shared" si="7"/>
        <v>0</v>
      </c>
      <c r="S26" s="39">
        <v>1</v>
      </c>
      <c r="T26" s="41">
        <f t="shared" si="8"/>
        <v>0</v>
      </c>
      <c r="U26" s="42">
        <f t="shared" si="9"/>
        <v>0</v>
      </c>
      <c r="V26" s="43">
        <f t="shared" si="10"/>
        <v>0</v>
      </c>
      <c r="W26" s="190">
        <f t="shared" si="11"/>
        <v>11</v>
      </c>
      <c r="X26" s="44">
        <f t="shared" si="33"/>
        <v>0</v>
      </c>
      <c r="Y26" s="45">
        <f t="shared" si="12"/>
        <v>7</v>
      </c>
      <c r="Z26" s="46" t="s">
        <v>0</v>
      </c>
      <c r="AA26" s="39">
        <v>1</v>
      </c>
      <c r="AB26" s="47">
        <f t="shared" si="13"/>
        <v>0</v>
      </c>
      <c r="AC26" s="39">
        <v>1</v>
      </c>
      <c r="AD26" s="47">
        <f t="shared" si="14"/>
        <v>0</v>
      </c>
      <c r="AE26" s="39">
        <v>1</v>
      </c>
      <c r="AF26" s="47">
        <f t="shared" si="15"/>
        <v>0</v>
      </c>
      <c r="AG26" s="184"/>
      <c r="AH26" s="191">
        <f t="shared" si="16"/>
        <v>12</v>
      </c>
      <c r="AI26" s="49">
        <f t="shared" si="17"/>
        <v>0</v>
      </c>
      <c r="AJ26" s="50">
        <f t="shared" si="18"/>
        <v>0</v>
      </c>
      <c r="AK26" s="62"/>
      <c r="AL26" s="191">
        <f t="shared" si="19"/>
        <v>4</v>
      </c>
      <c r="AM26" s="49">
        <f t="shared" si="20"/>
        <v>0</v>
      </c>
      <c r="AN26" s="50">
        <f t="shared" si="21"/>
        <v>0</v>
      </c>
      <c r="AO26" s="62">
        <v>30</v>
      </c>
      <c r="AP26" s="49">
        <f t="shared" si="22"/>
        <v>0</v>
      </c>
      <c r="AQ26" s="50">
        <f t="shared" si="23"/>
        <v>0</v>
      </c>
      <c r="AR26" s="62"/>
      <c r="AS26" s="49">
        <f t="shared" si="24"/>
        <v>0</v>
      </c>
      <c r="AT26" s="50">
        <f t="shared" si="25"/>
        <v>0</v>
      </c>
      <c r="AU26" s="62"/>
      <c r="AV26" s="49">
        <f t="shared" si="26"/>
        <v>0</v>
      </c>
      <c r="AW26" s="50">
        <f t="shared" si="27"/>
        <v>0</v>
      </c>
      <c r="AX26" s="62">
        <v>30</v>
      </c>
      <c r="AY26" s="49">
        <f t="shared" si="28"/>
        <v>0</v>
      </c>
      <c r="AZ26" s="50">
        <f t="shared" si="29"/>
        <v>0</v>
      </c>
      <c r="BA26" s="62"/>
      <c r="BB26" s="49">
        <f t="shared" si="30"/>
        <v>0</v>
      </c>
      <c r="BC26" s="50">
        <f t="shared" si="31"/>
        <v>0</v>
      </c>
      <c r="BD26" s="51">
        <f t="shared" si="32"/>
        <v>0</v>
      </c>
    </row>
    <row r="27" spans="1:56">
      <c r="A27" s="32"/>
      <c r="B27" s="283" t="s">
        <v>177</v>
      </c>
      <c r="C27" s="284" t="s">
        <v>167</v>
      </c>
      <c r="D27" s="34" t="s">
        <v>322</v>
      </c>
      <c r="E27" s="35" t="s">
        <v>126</v>
      </c>
      <c r="F27" s="36">
        <v>500</v>
      </c>
      <c r="G27" s="72"/>
      <c r="H27" s="71" t="s">
        <v>120</v>
      </c>
      <c r="I27" s="73">
        <f>IF(H27=Tablas!$B$5,Tablas!$C$5,VLOOKUP(H27,Tablas!$B$5:$D$40,2,FALSE))</f>
        <v>28</v>
      </c>
      <c r="J27" s="70">
        <f>IF(I27=0,"",VLOOKUP(I27,Tablas!$C$5:$D$40,2,FALSE))</f>
        <v>2</v>
      </c>
      <c r="K27" s="37" t="str">
        <f t="shared" si="1"/>
        <v>0</v>
      </c>
      <c r="L27" s="38">
        <f t="shared" si="2"/>
        <v>0</v>
      </c>
      <c r="M27" s="38">
        <f t="shared" si="3"/>
        <v>0</v>
      </c>
      <c r="N27" s="38">
        <f t="shared" si="4"/>
        <v>0</v>
      </c>
      <c r="O27" s="38">
        <f t="shared" si="5"/>
        <v>0</v>
      </c>
      <c r="P27" s="38">
        <f t="shared" si="6"/>
        <v>0</v>
      </c>
      <c r="Q27" s="39">
        <v>1</v>
      </c>
      <c r="R27" s="40">
        <f t="shared" si="7"/>
        <v>0</v>
      </c>
      <c r="S27" s="39">
        <v>1</v>
      </c>
      <c r="T27" s="41">
        <f t="shared" si="8"/>
        <v>0</v>
      </c>
      <c r="U27" s="42">
        <f t="shared" si="9"/>
        <v>0</v>
      </c>
      <c r="V27" s="43">
        <f t="shared" si="10"/>
        <v>0</v>
      </c>
      <c r="W27" s="190">
        <f t="shared" si="11"/>
        <v>11</v>
      </c>
      <c r="X27" s="44">
        <f t="shared" si="33"/>
        <v>0</v>
      </c>
      <c r="Y27" s="45">
        <f t="shared" si="12"/>
        <v>0.5</v>
      </c>
      <c r="Z27" s="46" t="s">
        <v>0</v>
      </c>
      <c r="AA27" s="39">
        <v>1</v>
      </c>
      <c r="AB27" s="47">
        <f t="shared" si="13"/>
        <v>0</v>
      </c>
      <c r="AC27" s="39">
        <v>1</v>
      </c>
      <c r="AD27" s="47">
        <f t="shared" si="14"/>
        <v>0</v>
      </c>
      <c r="AE27" s="39">
        <v>1</v>
      </c>
      <c r="AF27" s="47">
        <f t="shared" si="15"/>
        <v>0</v>
      </c>
      <c r="AG27" s="184"/>
      <c r="AH27" s="191">
        <f t="shared" si="16"/>
        <v>12</v>
      </c>
      <c r="AI27" s="49">
        <f t="shared" si="17"/>
        <v>0</v>
      </c>
      <c r="AJ27" s="50">
        <f t="shared" si="18"/>
        <v>0</v>
      </c>
      <c r="AK27" s="62"/>
      <c r="AL27" s="191">
        <f t="shared" si="19"/>
        <v>4</v>
      </c>
      <c r="AM27" s="49">
        <f t="shared" si="20"/>
        <v>0</v>
      </c>
      <c r="AN27" s="50">
        <f t="shared" si="21"/>
        <v>0</v>
      </c>
      <c r="AO27" s="62">
        <v>20</v>
      </c>
      <c r="AP27" s="49">
        <f t="shared" si="22"/>
        <v>0</v>
      </c>
      <c r="AQ27" s="50">
        <f t="shared" si="23"/>
        <v>0</v>
      </c>
      <c r="AR27" s="62"/>
      <c r="AS27" s="49">
        <f t="shared" si="24"/>
        <v>0</v>
      </c>
      <c r="AT27" s="50">
        <f t="shared" si="25"/>
        <v>0</v>
      </c>
      <c r="AU27" s="62"/>
      <c r="AV27" s="49">
        <f t="shared" si="26"/>
        <v>0</v>
      </c>
      <c r="AW27" s="50">
        <f t="shared" si="27"/>
        <v>0</v>
      </c>
      <c r="AX27" s="62">
        <v>20</v>
      </c>
      <c r="AY27" s="49">
        <f t="shared" si="28"/>
        <v>0</v>
      </c>
      <c r="AZ27" s="50">
        <f t="shared" si="29"/>
        <v>0</v>
      </c>
      <c r="BA27" s="62"/>
      <c r="BB27" s="49">
        <f t="shared" si="30"/>
        <v>0</v>
      </c>
      <c r="BC27" s="50">
        <f t="shared" si="31"/>
        <v>0</v>
      </c>
      <c r="BD27" s="51">
        <f t="shared" si="32"/>
        <v>0</v>
      </c>
    </row>
    <row r="28" spans="1:56">
      <c r="A28" s="32"/>
      <c r="B28" s="283" t="s">
        <v>177</v>
      </c>
      <c r="C28" s="284" t="s">
        <v>305</v>
      </c>
      <c r="D28" s="34" t="s">
        <v>308</v>
      </c>
      <c r="E28" s="35" t="s">
        <v>126</v>
      </c>
      <c r="F28" s="36">
        <v>20</v>
      </c>
      <c r="G28" s="72"/>
      <c r="H28" s="71" t="s">
        <v>101</v>
      </c>
      <c r="I28" s="73">
        <f>IF(H28=Tablas!$B$5,Tablas!$C$5,VLOOKUP(H28,Tablas!$B$5:$D$40,2,FALSE))</f>
        <v>7</v>
      </c>
      <c r="J28" s="70">
        <f>IF(I28=0,"",VLOOKUP(I28,Tablas!$C$5:$D$40,2,FALSE))</f>
        <v>30.416666666666668</v>
      </c>
      <c r="K28" s="37" t="str">
        <f t="shared" si="1"/>
        <v>0</v>
      </c>
      <c r="L28" s="38">
        <f t="shared" si="2"/>
        <v>0</v>
      </c>
      <c r="M28" s="38">
        <f t="shared" si="3"/>
        <v>0</v>
      </c>
      <c r="N28" s="38">
        <f t="shared" si="4"/>
        <v>0</v>
      </c>
      <c r="O28" s="38">
        <f t="shared" si="5"/>
        <v>0</v>
      </c>
      <c r="P28" s="38">
        <f t="shared" si="6"/>
        <v>0</v>
      </c>
      <c r="Q28" s="39">
        <v>1</v>
      </c>
      <c r="R28" s="40">
        <f t="shared" si="7"/>
        <v>0</v>
      </c>
      <c r="S28" s="39">
        <v>1</v>
      </c>
      <c r="T28" s="41">
        <f t="shared" si="8"/>
        <v>0</v>
      </c>
      <c r="U28" s="42">
        <f t="shared" si="9"/>
        <v>0</v>
      </c>
      <c r="V28" s="43">
        <f t="shared" si="10"/>
        <v>0</v>
      </c>
      <c r="W28" s="190">
        <f t="shared" si="11"/>
        <v>11</v>
      </c>
      <c r="X28" s="44">
        <f t="shared" si="33"/>
        <v>0</v>
      </c>
      <c r="Y28" s="45">
        <f t="shared" si="12"/>
        <v>7</v>
      </c>
      <c r="Z28" s="46" t="s">
        <v>0</v>
      </c>
      <c r="AA28" s="39">
        <v>1</v>
      </c>
      <c r="AB28" s="47">
        <f t="shared" si="13"/>
        <v>0</v>
      </c>
      <c r="AC28" s="39">
        <v>1</v>
      </c>
      <c r="AD28" s="47">
        <f t="shared" si="14"/>
        <v>0</v>
      </c>
      <c r="AE28" s="39">
        <v>1</v>
      </c>
      <c r="AF28" s="47">
        <f t="shared" si="15"/>
        <v>0</v>
      </c>
      <c r="AG28" s="184"/>
      <c r="AH28" s="191">
        <f t="shared" si="16"/>
        <v>12</v>
      </c>
      <c r="AI28" s="49">
        <f t="shared" si="17"/>
        <v>0</v>
      </c>
      <c r="AJ28" s="50">
        <f t="shared" si="18"/>
        <v>0</v>
      </c>
      <c r="AK28" s="62"/>
      <c r="AL28" s="191">
        <f t="shared" si="19"/>
        <v>4</v>
      </c>
      <c r="AM28" s="49">
        <f t="shared" si="20"/>
        <v>0</v>
      </c>
      <c r="AN28" s="50">
        <f t="shared" si="21"/>
        <v>0</v>
      </c>
      <c r="AO28" s="62">
        <v>20</v>
      </c>
      <c r="AP28" s="49">
        <f t="shared" si="22"/>
        <v>0</v>
      </c>
      <c r="AQ28" s="50">
        <f t="shared" si="23"/>
        <v>0</v>
      </c>
      <c r="AR28" s="62"/>
      <c r="AS28" s="49">
        <f t="shared" si="24"/>
        <v>0</v>
      </c>
      <c r="AT28" s="50">
        <f t="shared" si="25"/>
        <v>0</v>
      </c>
      <c r="AU28" s="62"/>
      <c r="AV28" s="49">
        <f t="shared" si="26"/>
        <v>0</v>
      </c>
      <c r="AW28" s="50">
        <f t="shared" si="27"/>
        <v>0</v>
      </c>
      <c r="AX28" s="62">
        <v>20</v>
      </c>
      <c r="AY28" s="49">
        <f t="shared" si="28"/>
        <v>0</v>
      </c>
      <c r="AZ28" s="50">
        <f t="shared" si="29"/>
        <v>0</v>
      </c>
      <c r="BA28" s="62"/>
      <c r="BB28" s="49">
        <f t="shared" si="30"/>
        <v>0</v>
      </c>
      <c r="BC28" s="50">
        <f t="shared" si="31"/>
        <v>0</v>
      </c>
      <c r="BD28" s="51">
        <f t="shared" si="32"/>
        <v>0</v>
      </c>
    </row>
    <row r="29" spans="1:56" hidden="1">
      <c r="A29" s="32"/>
      <c r="B29" s="61"/>
      <c r="C29" s="33"/>
      <c r="D29" s="34"/>
      <c r="E29" s="35"/>
      <c r="F29" s="36"/>
      <c r="G29" s="72"/>
      <c r="H29" s="71"/>
      <c r="I29" s="73">
        <f>IF(H29=Tablas!$B$5,Tablas!$C$5,VLOOKUP(H29,Tablas!$B$5:$D$40,2,FALSE))</f>
        <v>1</v>
      </c>
      <c r="J29" s="70">
        <f>IF(I29=0,"",VLOOKUP(I29,Tablas!$C$5:$D$40,2,FALSE))</f>
        <v>0</v>
      </c>
      <c r="K29" s="37" t="str">
        <f t="shared" ref="K29" si="34">IF(G29=0,"0",F29/G29)</f>
        <v>0</v>
      </c>
      <c r="L29" s="38">
        <f t="shared" si="2"/>
        <v>0</v>
      </c>
      <c r="M29" s="38">
        <f t="shared" si="3"/>
        <v>0</v>
      </c>
      <c r="N29" s="38">
        <f t="shared" si="4"/>
        <v>0</v>
      </c>
      <c r="O29" s="38">
        <f t="shared" si="5"/>
        <v>0</v>
      </c>
      <c r="P29" s="38">
        <f t="shared" si="6"/>
        <v>0</v>
      </c>
      <c r="Q29" s="39">
        <v>1</v>
      </c>
      <c r="R29" s="40">
        <f t="shared" ref="R29" si="35">(IF($Y29=6,$K29,)+IF($Y29=7,$K29,)+IF($Y29=12,$K29*2,)+IF($Y29=18,$K29*3,)+IF($Y29=28,$K29*4,0)+IF($Y29=21,$K29*3,)+IF($Y29=42,$K29*6,0)+IF($Y29=14,$K29*2,))*Q29</f>
        <v>0</v>
      </c>
      <c r="S29" s="39">
        <v>1</v>
      </c>
      <c r="T29" s="41">
        <f t="shared" ref="T29" si="36">(IF($Y29=7,$K29,)+IF($Y29=21,$K29*3,)+IF($Y29=42,$K29*6,0)+IF($Y29=28,$K29*4,0)+IF($Y29=14,$K29*2,))*S29</f>
        <v>0</v>
      </c>
      <c r="U29" s="42">
        <f t="shared" ref="U29" si="37">SUM(+L29+M29+N29+O29+P29+R29+T29)</f>
        <v>0</v>
      </c>
      <c r="V29" s="43">
        <f t="shared" ref="V29" si="38">+U29*4.345</f>
        <v>0</v>
      </c>
      <c r="W29" s="190">
        <f t="shared" si="11"/>
        <v>11</v>
      </c>
      <c r="X29" s="44">
        <f t="shared" ref="X29" si="39">IF(V29="","",W29*V29)</f>
        <v>0</v>
      </c>
      <c r="Y29" s="45">
        <f t="shared" ref="Y29" si="40">ROUND(J29/4.3452380952381,1)</f>
        <v>0</v>
      </c>
      <c r="Z29" s="46" t="s">
        <v>0</v>
      </c>
      <c r="AA29" s="39">
        <v>1</v>
      </c>
      <c r="AB29" s="47">
        <f t="shared" ref="AB29" si="41">+IF($Z29="M",$U29,IF($Z29="MT",$U29/2,IF(Z29="MN",$U29/2,IF($Z29="MTN",$U29/3,0))))*AA29</f>
        <v>0</v>
      </c>
      <c r="AC29" s="39">
        <v>1</v>
      </c>
      <c r="AD29" s="47">
        <f t="shared" ref="AD29" si="42">+IF($Z29="T",$U29,IF($Z29="MT",$U29/2,IF($Z29="TN",$U29/2,IF($Z29="MTN",$U29/3,0))))*AC29</f>
        <v>0</v>
      </c>
      <c r="AE29" s="39">
        <v>1</v>
      </c>
      <c r="AF29" s="47">
        <f t="shared" ref="AF29" si="43">+IF($Z29="N",$U29,IF($Z29="MN",$U29/2,IF($Z29="TN",$U29/2,IF($Z29="MTN",$U29/3,0))))*AE29</f>
        <v>0</v>
      </c>
      <c r="AG29" s="62"/>
      <c r="AH29" s="191">
        <f t="shared" si="16"/>
        <v>12</v>
      </c>
      <c r="AI29" s="49">
        <f t="shared" ref="AI29" si="44">IF(AJ$4=0,0,(AG29/AJ$4))</f>
        <v>0</v>
      </c>
      <c r="AJ29" s="50">
        <f t="shared" ref="AJ29" si="45">IF(AJ$4=0,0,(AI29*AI$4/12))</f>
        <v>0</v>
      </c>
      <c r="AK29" s="62"/>
      <c r="AL29" s="191">
        <f t="shared" si="19"/>
        <v>4</v>
      </c>
      <c r="AM29" s="49">
        <f t="shared" ref="AM29" si="46">IF(AN$4=0,0,(AK29/AN$4))</f>
        <v>0</v>
      </c>
      <c r="AN29" s="50">
        <f t="shared" ref="AN29" si="47">IF(AN$4=0,0,(AM29*AM$4/12))</f>
        <v>0</v>
      </c>
      <c r="AO29" s="62"/>
      <c r="AP29" s="49">
        <f t="shared" ref="AP29" si="48">IF(AQ$4=0,0,(AO29/AQ$4))</f>
        <v>0</v>
      </c>
      <c r="AQ29" s="50">
        <f t="shared" ref="AQ29" si="49">IF(AQ$4=0,0,(AP29*AP$4/12))</f>
        <v>0</v>
      </c>
      <c r="AR29" s="62"/>
      <c r="AS29" s="49">
        <f t="shared" ref="AS29" si="50">IF(AT$4=0,0,(AR29/AT$4))</f>
        <v>0</v>
      </c>
      <c r="AT29" s="50">
        <f t="shared" ref="AT29" si="51">IF(AT$4=0,0,(AS29*AS$4/12))</f>
        <v>0</v>
      </c>
      <c r="AU29" s="62"/>
      <c r="AV29" s="49">
        <f t="shared" ref="AV29" si="52">IF(AW$4=0,0,(AU29/AW$4))</f>
        <v>0</v>
      </c>
      <c r="AW29" s="50">
        <f t="shared" ref="AW29" si="53">IF(AW$4=0,0,(AV29*AV$4/12))</f>
        <v>0</v>
      </c>
      <c r="AX29" s="62"/>
      <c r="AY29" s="49">
        <f t="shared" ref="AY29" si="54">IF(AZ$4=0,0,(AX29/AZ$4))</f>
        <v>0</v>
      </c>
      <c r="AZ29" s="50">
        <f t="shared" ref="AZ29" si="55">IF(AZ$4=0,0,(AY29*AY$4/12))</f>
        <v>0</v>
      </c>
      <c r="BA29" s="62"/>
      <c r="BB29" s="49">
        <f t="shared" ref="BB29" si="56">IF(BC$4=0,0,(BA29/BC$4))</f>
        <v>0</v>
      </c>
      <c r="BC29" s="50">
        <f t="shared" ref="BC29" si="57">IF(BC$4=0,0,(BB29*BB$4/12))</f>
        <v>0</v>
      </c>
      <c r="BD29" s="51">
        <f t="shared" ref="BD29" si="58">+AJ29+AN29+AQ29+AT29+AW29+AZ29+BC29</f>
        <v>0</v>
      </c>
    </row>
    <row r="30" spans="1:56" hidden="1">
      <c r="A30" s="32"/>
      <c r="B30" s="61"/>
      <c r="C30" s="33"/>
      <c r="D30" s="34"/>
      <c r="E30" s="35"/>
      <c r="F30" s="36"/>
      <c r="G30" s="72"/>
      <c r="H30" s="71"/>
      <c r="I30" s="73">
        <f>IF(H30=Tablas!$B$5,Tablas!$C$5,VLOOKUP(H30,Tablas!$B$5:$D$40,2,FALSE))</f>
        <v>1</v>
      </c>
      <c r="J30" s="70">
        <f>IF(I30=0,"",VLOOKUP(I30,Tablas!$C$5:$D$40,2,FALSE))</f>
        <v>0</v>
      </c>
      <c r="K30" s="37" t="str">
        <f t="shared" si="1"/>
        <v>0</v>
      </c>
      <c r="L30" s="38">
        <f t="shared" si="2"/>
        <v>0</v>
      </c>
      <c r="M30" s="38">
        <f t="shared" si="3"/>
        <v>0</v>
      </c>
      <c r="N30" s="38">
        <f t="shared" si="4"/>
        <v>0</v>
      </c>
      <c r="O30" s="38">
        <f t="shared" si="5"/>
        <v>0</v>
      </c>
      <c r="P30" s="38">
        <f t="shared" si="6"/>
        <v>0</v>
      </c>
      <c r="Q30" s="39">
        <v>1</v>
      </c>
      <c r="R30" s="40">
        <f t="shared" si="7"/>
        <v>0</v>
      </c>
      <c r="S30" s="39">
        <v>1</v>
      </c>
      <c r="T30" s="41">
        <f t="shared" si="8"/>
        <v>0</v>
      </c>
      <c r="U30" s="42">
        <f t="shared" si="9"/>
        <v>0</v>
      </c>
      <c r="V30" s="43">
        <f t="shared" si="10"/>
        <v>0</v>
      </c>
      <c r="W30" s="190">
        <f t="shared" si="11"/>
        <v>11</v>
      </c>
      <c r="X30" s="44">
        <f t="shared" si="33"/>
        <v>0</v>
      </c>
      <c r="Y30" s="45">
        <f t="shared" si="12"/>
        <v>0</v>
      </c>
      <c r="Z30" s="46" t="s">
        <v>0</v>
      </c>
      <c r="AA30" s="39">
        <v>1</v>
      </c>
      <c r="AB30" s="47">
        <f t="shared" si="13"/>
        <v>0</v>
      </c>
      <c r="AC30" s="39">
        <v>1</v>
      </c>
      <c r="AD30" s="47">
        <f t="shared" si="14"/>
        <v>0</v>
      </c>
      <c r="AE30" s="39">
        <v>1</v>
      </c>
      <c r="AF30" s="47">
        <f t="shared" si="15"/>
        <v>0</v>
      </c>
      <c r="AG30" s="62"/>
      <c r="AH30" s="191">
        <f t="shared" si="16"/>
        <v>12</v>
      </c>
      <c r="AI30" s="49">
        <f t="shared" si="17"/>
        <v>0</v>
      </c>
      <c r="AJ30" s="50">
        <f t="shared" si="18"/>
        <v>0</v>
      </c>
      <c r="AK30" s="62"/>
      <c r="AL30" s="191">
        <f t="shared" si="19"/>
        <v>4</v>
      </c>
      <c r="AM30" s="49">
        <f t="shared" si="20"/>
        <v>0</v>
      </c>
      <c r="AN30" s="50">
        <f t="shared" si="21"/>
        <v>0</v>
      </c>
      <c r="AO30" s="62"/>
      <c r="AP30" s="49">
        <f t="shared" si="22"/>
        <v>0</v>
      </c>
      <c r="AQ30" s="50">
        <f t="shared" si="23"/>
        <v>0</v>
      </c>
      <c r="AR30" s="62"/>
      <c r="AS30" s="49">
        <f t="shared" si="24"/>
        <v>0</v>
      </c>
      <c r="AT30" s="50">
        <f t="shared" si="25"/>
        <v>0</v>
      </c>
      <c r="AU30" s="62"/>
      <c r="AV30" s="49">
        <f t="shared" si="26"/>
        <v>0</v>
      </c>
      <c r="AW30" s="50">
        <f t="shared" si="27"/>
        <v>0</v>
      </c>
      <c r="AX30" s="62"/>
      <c r="AY30" s="49">
        <f t="shared" si="28"/>
        <v>0</v>
      </c>
      <c r="AZ30" s="50">
        <f t="shared" si="29"/>
        <v>0</v>
      </c>
      <c r="BA30" s="62"/>
      <c r="BB30" s="49">
        <f t="shared" si="30"/>
        <v>0</v>
      </c>
      <c r="BC30" s="50">
        <f t="shared" si="31"/>
        <v>0</v>
      </c>
      <c r="BD30" s="51">
        <f t="shared" si="32"/>
        <v>0</v>
      </c>
    </row>
    <row r="31" spans="1:56" hidden="1">
      <c r="A31" s="32"/>
      <c r="B31" s="61"/>
      <c r="C31" s="33"/>
      <c r="D31" s="34"/>
      <c r="E31" s="35"/>
      <c r="F31" s="36"/>
      <c r="G31" s="72"/>
      <c r="H31" s="71"/>
      <c r="I31" s="73">
        <f>IF(H31=Tablas!$B$5,Tablas!$C$5,VLOOKUP(H31,Tablas!$B$5:$D$40,2,FALSE))</f>
        <v>1</v>
      </c>
      <c r="J31" s="70">
        <f>IF(I31=0,"",VLOOKUP(I31,Tablas!$C$5:$D$40,2,FALSE))</f>
        <v>0</v>
      </c>
      <c r="K31" s="37" t="str">
        <f t="shared" si="1"/>
        <v>0</v>
      </c>
      <c r="L31" s="38">
        <f t="shared" si="2"/>
        <v>0</v>
      </c>
      <c r="M31" s="38">
        <f t="shared" si="3"/>
        <v>0</v>
      </c>
      <c r="N31" s="38">
        <f t="shared" si="4"/>
        <v>0</v>
      </c>
      <c r="O31" s="38">
        <f t="shared" si="5"/>
        <v>0</v>
      </c>
      <c r="P31" s="38">
        <f t="shared" si="6"/>
        <v>0</v>
      </c>
      <c r="Q31" s="39">
        <v>1</v>
      </c>
      <c r="R31" s="40">
        <f t="shared" si="7"/>
        <v>0</v>
      </c>
      <c r="S31" s="39">
        <v>1</v>
      </c>
      <c r="T31" s="41">
        <f t="shared" si="8"/>
        <v>0</v>
      </c>
      <c r="U31" s="42">
        <f t="shared" si="9"/>
        <v>0</v>
      </c>
      <c r="V31" s="43">
        <f t="shared" si="10"/>
        <v>0</v>
      </c>
      <c r="W31" s="190">
        <f t="shared" si="11"/>
        <v>11</v>
      </c>
      <c r="X31" s="44">
        <f t="shared" si="33"/>
        <v>0</v>
      </c>
      <c r="Y31" s="45">
        <f t="shared" si="12"/>
        <v>0</v>
      </c>
      <c r="Z31" s="46" t="s">
        <v>0</v>
      </c>
      <c r="AA31" s="39">
        <v>1</v>
      </c>
      <c r="AB31" s="47">
        <f t="shared" si="13"/>
        <v>0</v>
      </c>
      <c r="AC31" s="39">
        <v>1</v>
      </c>
      <c r="AD31" s="47">
        <f t="shared" si="14"/>
        <v>0</v>
      </c>
      <c r="AE31" s="39">
        <v>1</v>
      </c>
      <c r="AF31" s="47">
        <f t="shared" si="15"/>
        <v>0</v>
      </c>
      <c r="AG31" s="62"/>
      <c r="AH31" s="191">
        <f t="shared" si="16"/>
        <v>12</v>
      </c>
      <c r="AI31" s="49">
        <f t="shared" si="17"/>
        <v>0</v>
      </c>
      <c r="AJ31" s="50">
        <f t="shared" si="18"/>
        <v>0</v>
      </c>
      <c r="AK31" s="62"/>
      <c r="AL31" s="191">
        <f t="shared" si="19"/>
        <v>4</v>
      </c>
      <c r="AM31" s="49">
        <f t="shared" si="20"/>
        <v>0</v>
      </c>
      <c r="AN31" s="50">
        <f t="shared" si="21"/>
        <v>0</v>
      </c>
      <c r="AO31" s="62"/>
      <c r="AP31" s="49">
        <f t="shared" si="22"/>
        <v>0</v>
      </c>
      <c r="AQ31" s="50">
        <f t="shared" si="23"/>
        <v>0</v>
      </c>
      <c r="AR31" s="62"/>
      <c r="AS31" s="49">
        <f t="shared" si="24"/>
        <v>0</v>
      </c>
      <c r="AT31" s="50">
        <f t="shared" si="25"/>
        <v>0</v>
      </c>
      <c r="AU31" s="62"/>
      <c r="AV31" s="49">
        <f t="shared" si="26"/>
        <v>0</v>
      </c>
      <c r="AW31" s="50">
        <f t="shared" si="27"/>
        <v>0</v>
      </c>
      <c r="AX31" s="62"/>
      <c r="AY31" s="49">
        <f t="shared" si="28"/>
        <v>0</v>
      </c>
      <c r="AZ31" s="50">
        <f t="shared" si="29"/>
        <v>0</v>
      </c>
      <c r="BA31" s="62"/>
      <c r="BB31" s="49">
        <f t="shared" si="30"/>
        <v>0</v>
      </c>
      <c r="BC31" s="50">
        <f t="shared" si="31"/>
        <v>0</v>
      </c>
      <c r="BD31" s="51">
        <f t="shared" si="32"/>
        <v>0</v>
      </c>
    </row>
    <row r="32" spans="1:56" hidden="1">
      <c r="A32" s="32"/>
      <c r="B32" s="61"/>
      <c r="C32" s="33"/>
      <c r="D32" s="34"/>
      <c r="E32" s="35"/>
      <c r="F32" s="36"/>
      <c r="G32" s="72"/>
      <c r="H32" s="71"/>
      <c r="I32" s="73">
        <f>IF(H32=Tablas!$B$5,Tablas!$C$5,VLOOKUP(H32,Tablas!$B$5:$D$40,2,FALSE))</f>
        <v>1</v>
      </c>
      <c r="J32" s="70">
        <f>IF(I32=0,"",VLOOKUP(I32,Tablas!$C$5:$D$40,2,FALSE))</f>
        <v>0</v>
      </c>
      <c r="K32" s="37" t="str">
        <f t="shared" si="1"/>
        <v>0</v>
      </c>
      <c r="L32" s="38">
        <f t="shared" si="2"/>
        <v>0</v>
      </c>
      <c r="M32" s="38">
        <f t="shared" si="3"/>
        <v>0</v>
      </c>
      <c r="N32" s="38">
        <f t="shared" si="4"/>
        <v>0</v>
      </c>
      <c r="O32" s="38">
        <f t="shared" si="5"/>
        <v>0</v>
      </c>
      <c r="P32" s="38">
        <f t="shared" si="6"/>
        <v>0</v>
      </c>
      <c r="Q32" s="39">
        <v>1</v>
      </c>
      <c r="R32" s="40">
        <f t="shared" si="7"/>
        <v>0</v>
      </c>
      <c r="S32" s="39">
        <v>1</v>
      </c>
      <c r="T32" s="41">
        <f t="shared" si="8"/>
        <v>0</v>
      </c>
      <c r="U32" s="42">
        <f t="shared" si="9"/>
        <v>0</v>
      </c>
      <c r="V32" s="43">
        <f t="shared" si="10"/>
        <v>0</v>
      </c>
      <c r="W32" s="190">
        <f t="shared" si="11"/>
        <v>11</v>
      </c>
      <c r="X32" s="44">
        <f t="shared" si="33"/>
        <v>0</v>
      </c>
      <c r="Y32" s="45">
        <f t="shared" si="12"/>
        <v>0</v>
      </c>
      <c r="Z32" s="46" t="s">
        <v>0</v>
      </c>
      <c r="AA32" s="39">
        <v>1</v>
      </c>
      <c r="AB32" s="47">
        <f t="shared" si="13"/>
        <v>0</v>
      </c>
      <c r="AC32" s="39">
        <v>1</v>
      </c>
      <c r="AD32" s="47">
        <f t="shared" si="14"/>
        <v>0</v>
      </c>
      <c r="AE32" s="39">
        <v>1</v>
      </c>
      <c r="AF32" s="47">
        <f t="shared" si="15"/>
        <v>0</v>
      </c>
      <c r="AG32" s="62"/>
      <c r="AH32" s="191">
        <f t="shared" si="16"/>
        <v>12</v>
      </c>
      <c r="AI32" s="49">
        <f t="shared" si="17"/>
        <v>0</v>
      </c>
      <c r="AJ32" s="50">
        <f t="shared" si="18"/>
        <v>0</v>
      </c>
      <c r="AK32" s="62"/>
      <c r="AL32" s="191">
        <f t="shared" si="19"/>
        <v>4</v>
      </c>
      <c r="AM32" s="49">
        <f t="shared" si="20"/>
        <v>0</v>
      </c>
      <c r="AN32" s="50">
        <f t="shared" si="21"/>
        <v>0</v>
      </c>
      <c r="AO32" s="62"/>
      <c r="AP32" s="49">
        <f t="shared" si="22"/>
        <v>0</v>
      </c>
      <c r="AQ32" s="50">
        <f t="shared" si="23"/>
        <v>0</v>
      </c>
      <c r="AR32" s="62"/>
      <c r="AS32" s="49">
        <f t="shared" si="24"/>
        <v>0</v>
      </c>
      <c r="AT32" s="50">
        <f t="shared" si="25"/>
        <v>0</v>
      </c>
      <c r="AU32" s="62"/>
      <c r="AV32" s="49">
        <f t="shared" si="26"/>
        <v>0</v>
      </c>
      <c r="AW32" s="50">
        <f t="shared" si="27"/>
        <v>0</v>
      </c>
      <c r="AX32" s="62"/>
      <c r="AY32" s="49">
        <f t="shared" si="28"/>
        <v>0</v>
      </c>
      <c r="AZ32" s="50">
        <f t="shared" si="29"/>
        <v>0</v>
      </c>
      <c r="BA32" s="62"/>
      <c r="BB32" s="49">
        <f t="shared" si="30"/>
        <v>0</v>
      </c>
      <c r="BC32" s="50">
        <f t="shared" si="31"/>
        <v>0</v>
      </c>
      <c r="BD32" s="51">
        <f t="shared" si="32"/>
        <v>0</v>
      </c>
    </row>
    <row r="33" spans="1:56" hidden="1">
      <c r="A33" s="32"/>
      <c r="B33" s="61"/>
      <c r="C33" s="33"/>
      <c r="D33" s="34"/>
      <c r="E33" s="35"/>
      <c r="F33" s="36"/>
      <c r="G33" s="72"/>
      <c r="H33" s="71"/>
      <c r="I33" s="73">
        <f>IF(H33=Tablas!$B$5,Tablas!$C$5,VLOOKUP(H33,Tablas!$B$5:$D$40,2,FALSE))</f>
        <v>1</v>
      </c>
      <c r="J33" s="70">
        <f>IF(I33=0,"",VLOOKUP(I33,Tablas!$C$5:$D$40,2,FALSE))</f>
        <v>0</v>
      </c>
      <c r="K33" s="37" t="str">
        <f t="shared" si="1"/>
        <v>0</v>
      </c>
      <c r="L33" s="38">
        <f t="shared" si="2"/>
        <v>0</v>
      </c>
      <c r="M33" s="38">
        <f t="shared" si="3"/>
        <v>0</v>
      </c>
      <c r="N33" s="38">
        <f t="shared" si="4"/>
        <v>0</v>
      </c>
      <c r="O33" s="38">
        <f t="shared" si="5"/>
        <v>0</v>
      </c>
      <c r="P33" s="38">
        <f t="shared" si="6"/>
        <v>0</v>
      </c>
      <c r="Q33" s="39">
        <v>1</v>
      </c>
      <c r="R33" s="40">
        <f t="shared" si="7"/>
        <v>0</v>
      </c>
      <c r="S33" s="39">
        <v>1</v>
      </c>
      <c r="T33" s="41">
        <f t="shared" si="8"/>
        <v>0</v>
      </c>
      <c r="U33" s="42">
        <f t="shared" si="9"/>
        <v>0</v>
      </c>
      <c r="V33" s="43">
        <f t="shared" si="10"/>
        <v>0</v>
      </c>
      <c r="W33" s="190">
        <f t="shared" si="11"/>
        <v>11</v>
      </c>
      <c r="X33" s="44">
        <f t="shared" si="33"/>
        <v>0</v>
      </c>
      <c r="Y33" s="45">
        <f t="shared" si="12"/>
        <v>0</v>
      </c>
      <c r="Z33" s="46" t="s">
        <v>0</v>
      </c>
      <c r="AA33" s="39">
        <v>1</v>
      </c>
      <c r="AB33" s="47">
        <f t="shared" si="13"/>
        <v>0</v>
      </c>
      <c r="AC33" s="39">
        <v>1</v>
      </c>
      <c r="AD33" s="47">
        <f t="shared" si="14"/>
        <v>0</v>
      </c>
      <c r="AE33" s="39">
        <v>1</v>
      </c>
      <c r="AF33" s="47">
        <f t="shared" si="15"/>
        <v>0</v>
      </c>
      <c r="AG33" s="62"/>
      <c r="AH33" s="191">
        <f t="shared" si="16"/>
        <v>12</v>
      </c>
      <c r="AI33" s="49">
        <f t="shared" si="17"/>
        <v>0</v>
      </c>
      <c r="AJ33" s="50">
        <f t="shared" si="18"/>
        <v>0</v>
      </c>
      <c r="AK33" s="62"/>
      <c r="AL33" s="191">
        <f t="shared" si="19"/>
        <v>4</v>
      </c>
      <c r="AM33" s="49">
        <f t="shared" si="20"/>
        <v>0</v>
      </c>
      <c r="AN33" s="50">
        <f t="shared" si="21"/>
        <v>0</v>
      </c>
      <c r="AO33" s="62"/>
      <c r="AP33" s="49">
        <f t="shared" si="22"/>
        <v>0</v>
      </c>
      <c r="AQ33" s="50">
        <f t="shared" si="23"/>
        <v>0</v>
      </c>
      <c r="AR33" s="62"/>
      <c r="AS33" s="49">
        <f t="shared" si="24"/>
        <v>0</v>
      </c>
      <c r="AT33" s="50">
        <f t="shared" si="25"/>
        <v>0</v>
      </c>
      <c r="AU33" s="62"/>
      <c r="AV33" s="49">
        <f t="shared" si="26"/>
        <v>0</v>
      </c>
      <c r="AW33" s="50">
        <f t="shared" si="27"/>
        <v>0</v>
      </c>
      <c r="AX33" s="62"/>
      <c r="AY33" s="49">
        <f t="shared" si="28"/>
        <v>0</v>
      </c>
      <c r="AZ33" s="50">
        <f t="shared" si="29"/>
        <v>0</v>
      </c>
      <c r="BA33" s="62"/>
      <c r="BB33" s="49">
        <f t="shared" si="30"/>
        <v>0</v>
      </c>
      <c r="BC33" s="50">
        <f t="shared" si="31"/>
        <v>0</v>
      </c>
      <c r="BD33" s="51">
        <f t="shared" si="32"/>
        <v>0</v>
      </c>
    </row>
    <row r="34" spans="1:56" hidden="1">
      <c r="A34" s="32"/>
      <c r="B34" s="61"/>
      <c r="C34" s="33"/>
      <c r="D34" s="34"/>
      <c r="E34" s="35"/>
      <c r="F34" s="36"/>
      <c r="G34" s="72"/>
      <c r="H34" s="71"/>
      <c r="I34" s="73">
        <f>IF(H34=Tablas!$B$5,Tablas!$C$5,VLOOKUP(H34,Tablas!$B$5:$D$40,2,FALSE))</f>
        <v>1</v>
      </c>
      <c r="J34" s="70">
        <f>IF(I34=0,"",VLOOKUP(I34,Tablas!$C$5:$D$40,2,FALSE))</f>
        <v>0</v>
      </c>
      <c r="K34" s="37" t="str">
        <f t="shared" si="1"/>
        <v>0</v>
      </c>
      <c r="L34" s="38">
        <f t="shared" si="2"/>
        <v>0</v>
      </c>
      <c r="M34" s="38">
        <f t="shared" si="3"/>
        <v>0</v>
      </c>
      <c r="N34" s="38">
        <f t="shared" si="4"/>
        <v>0</v>
      </c>
      <c r="O34" s="38">
        <f t="shared" si="5"/>
        <v>0</v>
      </c>
      <c r="P34" s="38">
        <f t="shared" si="6"/>
        <v>0</v>
      </c>
      <c r="Q34" s="39">
        <v>1</v>
      </c>
      <c r="R34" s="40">
        <f t="shared" si="7"/>
        <v>0</v>
      </c>
      <c r="S34" s="39">
        <v>1</v>
      </c>
      <c r="T34" s="41">
        <f t="shared" si="8"/>
        <v>0</v>
      </c>
      <c r="U34" s="42">
        <f t="shared" si="9"/>
        <v>0</v>
      </c>
      <c r="V34" s="43">
        <f t="shared" si="10"/>
        <v>0</v>
      </c>
      <c r="W34" s="190">
        <f t="shared" si="11"/>
        <v>11</v>
      </c>
      <c r="X34" s="44">
        <f t="shared" si="33"/>
        <v>0</v>
      </c>
      <c r="Y34" s="45">
        <f t="shared" si="12"/>
        <v>0</v>
      </c>
      <c r="Z34" s="46" t="s">
        <v>0</v>
      </c>
      <c r="AA34" s="39">
        <v>1</v>
      </c>
      <c r="AB34" s="47">
        <f t="shared" si="13"/>
        <v>0</v>
      </c>
      <c r="AC34" s="39">
        <v>1</v>
      </c>
      <c r="AD34" s="47">
        <f t="shared" si="14"/>
        <v>0</v>
      </c>
      <c r="AE34" s="39">
        <v>1</v>
      </c>
      <c r="AF34" s="47">
        <f t="shared" si="15"/>
        <v>0</v>
      </c>
      <c r="AG34" s="62"/>
      <c r="AH34" s="191">
        <f t="shared" si="16"/>
        <v>12</v>
      </c>
      <c r="AI34" s="49">
        <f t="shared" si="17"/>
        <v>0</v>
      </c>
      <c r="AJ34" s="50">
        <f t="shared" si="18"/>
        <v>0</v>
      </c>
      <c r="AK34" s="62"/>
      <c r="AL34" s="191">
        <f t="shared" si="19"/>
        <v>4</v>
      </c>
      <c r="AM34" s="49">
        <f t="shared" si="20"/>
        <v>0</v>
      </c>
      <c r="AN34" s="50">
        <f t="shared" si="21"/>
        <v>0</v>
      </c>
      <c r="AO34" s="62"/>
      <c r="AP34" s="49">
        <f t="shared" si="22"/>
        <v>0</v>
      </c>
      <c r="AQ34" s="50">
        <f t="shared" si="23"/>
        <v>0</v>
      </c>
      <c r="AR34" s="62"/>
      <c r="AS34" s="49">
        <f t="shared" si="24"/>
        <v>0</v>
      </c>
      <c r="AT34" s="50">
        <f t="shared" si="25"/>
        <v>0</v>
      </c>
      <c r="AU34" s="62"/>
      <c r="AV34" s="49">
        <f t="shared" si="26"/>
        <v>0</v>
      </c>
      <c r="AW34" s="50">
        <f t="shared" si="27"/>
        <v>0</v>
      </c>
      <c r="AX34" s="62"/>
      <c r="AY34" s="49">
        <f t="shared" si="28"/>
        <v>0</v>
      </c>
      <c r="AZ34" s="50">
        <f t="shared" si="29"/>
        <v>0</v>
      </c>
      <c r="BA34" s="62"/>
      <c r="BB34" s="49">
        <f t="shared" si="30"/>
        <v>0</v>
      </c>
      <c r="BC34" s="50">
        <f t="shared" si="31"/>
        <v>0</v>
      </c>
      <c r="BD34" s="51">
        <f t="shared" si="32"/>
        <v>0</v>
      </c>
    </row>
    <row r="35" spans="1:56" hidden="1">
      <c r="A35" s="32"/>
      <c r="B35" s="61"/>
      <c r="C35" s="33"/>
      <c r="D35" s="34"/>
      <c r="E35" s="35"/>
      <c r="F35" s="36"/>
      <c r="G35" s="72"/>
      <c r="H35" s="71"/>
      <c r="I35" s="73">
        <f>IF(H35=Tablas!$B$5,Tablas!$C$5,VLOOKUP(H35,Tablas!$B$5:$D$40,2,FALSE))</f>
        <v>1</v>
      </c>
      <c r="J35" s="70">
        <f>IF(I35=0,"",VLOOKUP(I35,Tablas!$C$5:$D$40,2,FALSE))</f>
        <v>0</v>
      </c>
      <c r="K35" s="37" t="str">
        <f t="shared" si="1"/>
        <v>0</v>
      </c>
      <c r="L35" s="38">
        <f t="shared" si="2"/>
        <v>0</v>
      </c>
      <c r="M35" s="38">
        <f t="shared" si="3"/>
        <v>0</v>
      </c>
      <c r="N35" s="38">
        <f t="shared" si="4"/>
        <v>0</v>
      </c>
      <c r="O35" s="38">
        <f t="shared" si="5"/>
        <v>0</v>
      </c>
      <c r="P35" s="38">
        <f t="shared" si="6"/>
        <v>0</v>
      </c>
      <c r="Q35" s="39">
        <v>1</v>
      </c>
      <c r="R35" s="40">
        <f t="shared" si="7"/>
        <v>0</v>
      </c>
      <c r="S35" s="39">
        <v>1</v>
      </c>
      <c r="T35" s="41">
        <f t="shared" si="8"/>
        <v>0</v>
      </c>
      <c r="U35" s="42">
        <f t="shared" si="9"/>
        <v>0</v>
      </c>
      <c r="V35" s="43">
        <f t="shared" si="10"/>
        <v>0</v>
      </c>
      <c r="W35" s="190">
        <f t="shared" si="11"/>
        <v>11</v>
      </c>
      <c r="X35" s="44">
        <f t="shared" si="33"/>
        <v>0</v>
      </c>
      <c r="Y35" s="45">
        <f t="shared" si="12"/>
        <v>0</v>
      </c>
      <c r="Z35" s="46" t="s">
        <v>0</v>
      </c>
      <c r="AA35" s="39">
        <v>1</v>
      </c>
      <c r="AB35" s="47">
        <f t="shared" si="13"/>
        <v>0</v>
      </c>
      <c r="AC35" s="39">
        <v>1</v>
      </c>
      <c r="AD35" s="47">
        <f t="shared" si="14"/>
        <v>0</v>
      </c>
      <c r="AE35" s="39">
        <v>1</v>
      </c>
      <c r="AF35" s="47">
        <f t="shared" si="15"/>
        <v>0</v>
      </c>
      <c r="AG35" s="62"/>
      <c r="AH35" s="191">
        <f t="shared" si="16"/>
        <v>12</v>
      </c>
      <c r="AI35" s="49">
        <f t="shared" si="17"/>
        <v>0</v>
      </c>
      <c r="AJ35" s="50">
        <f t="shared" si="18"/>
        <v>0</v>
      </c>
      <c r="AK35" s="62"/>
      <c r="AL35" s="191">
        <f t="shared" si="19"/>
        <v>4</v>
      </c>
      <c r="AM35" s="49">
        <f t="shared" si="20"/>
        <v>0</v>
      </c>
      <c r="AN35" s="50">
        <f t="shared" si="21"/>
        <v>0</v>
      </c>
      <c r="AO35" s="62"/>
      <c r="AP35" s="49">
        <f t="shared" si="22"/>
        <v>0</v>
      </c>
      <c r="AQ35" s="50">
        <f t="shared" si="23"/>
        <v>0</v>
      </c>
      <c r="AR35" s="62"/>
      <c r="AS35" s="49">
        <f t="shared" si="24"/>
        <v>0</v>
      </c>
      <c r="AT35" s="50">
        <f t="shared" si="25"/>
        <v>0</v>
      </c>
      <c r="AU35" s="62"/>
      <c r="AV35" s="49">
        <f t="shared" si="26"/>
        <v>0</v>
      </c>
      <c r="AW35" s="50">
        <f t="shared" si="27"/>
        <v>0</v>
      </c>
      <c r="AX35" s="62"/>
      <c r="AY35" s="49">
        <f t="shared" si="28"/>
        <v>0</v>
      </c>
      <c r="AZ35" s="50">
        <f t="shared" si="29"/>
        <v>0</v>
      </c>
      <c r="BA35" s="62"/>
      <c r="BB35" s="49">
        <f t="shared" si="30"/>
        <v>0</v>
      </c>
      <c r="BC35" s="50">
        <f t="shared" si="31"/>
        <v>0</v>
      </c>
      <c r="BD35" s="51">
        <f t="shared" si="32"/>
        <v>0</v>
      </c>
    </row>
    <row r="36" spans="1:56" hidden="1">
      <c r="A36" s="32"/>
      <c r="B36" s="61"/>
      <c r="C36" s="33"/>
      <c r="D36" s="34"/>
      <c r="E36" s="35"/>
      <c r="F36" s="36"/>
      <c r="G36" s="72"/>
      <c r="H36" s="71"/>
      <c r="I36" s="73">
        <f>IF(H36=Tablas!$B$5,Tablas!$C$5,VLOOKUP(H36,Tablas!$B$5:$D$40,2,FALSE))</f>
        <v>1</v>
      </c>
      <c r="J36" s="70">
        <f>IF(I36=0,"",VLOOKUP(I36,Tablas!$C$5:$D$40,2,FALSE))</f>
        <v>0</v>
      </c>
      <c r="K36" s="37" t="str">
        <f t="shared" si="1"/>
        <v>0</v>
      </c>
      <c r="L36" s="38">
        <f t="shared" si="2"/>
        <v>0</v>
      </c>
      <c r="M36" s="38">
        <f t="shared" si="3"/>
        <v>0</v>
      </c>
      <c r="N36" s="38">
        <f t="shared" si="4"/>
        <v>0</v>
      </c>
      <c r="O36" s="38">
        <f t="shared" si="5"/>
        <v>0</v>
      </c>
      <c r="P36" s="38">
        <f t="shared" si="6"/>
        <v>0</v>
      </c>
      <c r="Q36" s="39">
        <v>1</v>
      </c>
      <c r="R36" s="40">
        <f t="shared" si="7"/>
        <v>0</v>
      </c>
      <c r="S36" s="39">
        <v>1</v>
      </c>
      <c r="T36" s="41">
        <f t="shared" si="8"/>
        <v>0</v>
      </c>
      <c r="U36" s="42">
        <f t="shared" si="9"/>
        <v>0</v>
      </c>
      <c r="V36" s="43">
        <f t="shared" si="10"/>
        <v>0</v>
      </c>
      <c r="W36" s="190">
        <f t="shared" si="11"/>
        <v>11</v>
      </c>
      <c r="X36" s="44">
        <f t="shared" si="33"/>
        <v>0</v>
      </c>
      <c r="Y36" s="45">
        <f t="shared" si="12"/>
        <v>0</v>
      </c>
      <c r="Z36" s="46" t="s">
        <v>0</v>
      </c>
      <c r="AA36" s="39">
        <v>1</v>
      </c>
      <c r="AB36" s="47">
        <f t="shared" si="13"/>
        <v>0</v>
      </c>
      <c r="AC36" s="39">
        <v>1</v>
      </c>
      <c r="AD36" s="47">
        <f t="shared" si="14"/>
        <v>0</v>
      </c>
      <c r="AE36" s="39">
        <v>1</v>
      </c>
      <c r="AF36" s="47">
        <f t="shared" si="15"/>
        <v>0</v>
      </c>
      <c r="AG36" s="62"/>
      <c r="AH36" s="191">
        <f t="shared" si="16"/>
        <v>12</v>
      </c>
      <c r="AI36" s="49">
        <f t="shared" si="17"/>
        <v>0</v>
      </c>
      <c r="AJ36" s="50">
        <f t="shared" si="18"/>
        <v>0</v>
      </c>
      <c r="AK36" s="62"/>
      <c r="AL36" s="191">
        <f t="shared" si="19"/>
        <v>4</v>
      </c>
      <c r="AM36" s="49">
        <f t="shared" si="20"/>
        <v>0</v>
      </c>
      <c r="AN36" s="50">
        <f t="shared" si="21"/>
        <v>0</v>
      </c>
      <c r="AO36" s="62"/>
      <c r="AP36" s="49">
        <f t="shared" si="22"/>
        <v>0</v>
      </c>
      <c r="AQ36" s="50">
        <f t="shared" si="23"/>
        <v>0</v>
      </c>
      <c r="AR36" s="62"/>
      <c r="AS36" s="49">
        <f t="shared" si="24"/>
        <v>0</v>
      </c>
      <c r="AT36" s="50">
        <f t="shared" si="25"/>
        <v>0</v>
      </c>
      <c r="AU36" s="62"/>
      <c r="AV36" s="49">
        <f t="shared" si="26"/>
        <v>0</v>
      </c>
      <c r="AW36" s="50">
        <f t="shared" si="27"/>
        <v>0</v>
      </c>
      <c r="AX36" s="62"/>
      <c r="AY36" s="49">
        <f t="shared" si="28"/>
        <v>0</v>
      </c>
      <c r="AZ36" s="50">
        <f t="shared" si="29"/>
        <v>0</v>
      </c>
      <c r="BA36" s="62"/>
      <c r="BB36" s="49">
        <f t="shared" si="30"/>
        <v>0</v>
      </c>
      <c r="BC36" s="50">
        <f t="shared" si="31"/>
        <v>0</v>
      </c>
      <c r="BD36" s="51">
        <f t="shared" si="32"/>
        <v>0</v>
      </c>
    </row>
    <row r="37" spans="1:56" hidden="1">
      <c r="A37" s="32"/>
      <c r="B37" s="61"/>
      <c r="C37" s="33"/>
      <c r="D37" s="34"/>
      <c r="E37" s="35"/>
      <c r="F37" s="36"/>
      <c r="G37" s="72"/>
      <c r="H37" s="71"/>
      <c r="I37" s="73">
        <f>IF(H37=Tablas!$B$5,Tablas!$C$5,VLOOKUP(H37,Tablas!$B$5:$D$40,2,FALSE))</f>
        <v>1</v>
      </c>
      <c r="J37" s="70">
        <f>IF(I37=0,"",VLOOKUP(I37,Tablas!$C$5:$D$40,2,FALSE))</f>
        <v>0</v>
      </c>
      <c r="K37" s="37" t="str">
        <f t="shared" si="1"/>
        <v>0</v>
      </c>
      <c r="L37" s="38">
        <f t="shared" si="2"/>
        <v>0</v>
      </c>
      <c r="M37" s="38">
        <f t="shared" si="3"/>
        <v>0</v>
      </c>
      <c r="N37" s="38">
        <f t="shared" si="4"/>
        <v>0</v>
      </c>
      <c r="O37" s="38">
        <f t="shared" si="5"/>
        <v>0</v>
      </c>
      <c r="P37" s="38">
        <f t="shared" si="6"/>
        <v>0</v>
      </c>
      <c r="Q37" s="39">
        <v>1</v>
      </c>
      <c r="R37" s="40">
        <f t="shared" si="7"/>
        <v>0</v>
      </c>
      <c r="S37" s="39">
        <v>1</v>
      </c>
      <c r="T37" s="41">
        <f t="shared" si="8"/>
        <v>0</v>
      </c>
      <c r="U37" s="42">
        <f t="shared" si="9"/>
        <v>0</v>
      </c>
      <c r="V37" s="43">
        <f t="shared" si="10"/>
        <v>0</v>
      </c>
      <c r="W37" s="190">
        <f t="shared" si="11"/>
        <v>11</v>
      </c>
      <c r="X37" s="44">
        <f t="shared" si="33"/>
        <v>0</v>
      </c>
      <c r="Y37" s="45">
        <f t="shared" si="12"/>
        <v>0</v>
      </c>
      <c r="Z37" s="46" t="s">
        <v>0</v>
      </c>
      <c r="AA37" s="39">
        <v>1</v>
      </c>
      <c r="AB37" s="47">
        <f t="shared" si="13"/>
        <v>0</v>
      </c>
      <c r="AC37" s="39">
        <v>1</v>
      </c>
      <c r="AD37" s="47">
        <f t="shared" si="14"/>
        <v>0</v>
      </c>
      <c r="AE37" s="39">
        <v>1</v>
      </c>
      <c r="AF37" s="47">
        <f t="shared" si="15"/>
        <v>0</v>
      </c>
      <c r="AG37" s="62"/>
      <c r="AH37" s="191">
        <f t="shared" si="16"/>
        <v>12</v>
      </c>
      <c r="AI37" s="49">
        <f t="shared" si="17"/>
        <v>0</v>
      </c>
      <c r="AJ37" s="50">
        <f t="shared" si="18"/>
        <v>0</v>
      </c>
      <c r="AK37" s="62"/>
      <c r="AL37" s="191">
        <f t="shared" si="19"/>
        <v>4</v>
      </c>
      <c r="AM37" s="49">
        <f t="shared" si="20"/>
        <v>0</v>
      </c>
      <c r="AN37" s="50">
        <f t="shared" si="21"/>
        <v>0</v>
      </c>
      <c r="AO37" s="62"/>
      <c r="AP37" s="49">
        <f t="shared" si="22"/>
        <v>0</v>
      </c>
      <c r="AQ37" s="50">
        <f t="shared" si="23"/>
        <v>0</v>
      </c>
      <c r="AR37" s="62"/>
      <c r="AS37" s="49">
        <f t="shared" si="24"/>
        <v>0</v>
      </c>
      <c r="AT37" s="50">
        <f t="shared" si="25"/>
        <v>0</v>
      </c>
      <c r="AU37" s="62"/>
      <c r="AV37" s="49">
        <f t="shared" si="26"/>
        <v>0</v>
      </c>
      <c r="AW37" s="50">
        <f t="shared" si="27"/>
        <v>0</v>
      </c>
      <c r="AX37" s="62"/>
      <c r="AY37" s="49">
        <f t="shared" si="28"/>
        <v>0</v>
      </c>
      <c r="AZ37" s="50">
        <f t="shared" si="29"/>
        <v>0</v>
      </c>
      <c r="BA37" s="62"/>
      <c r="BB37" s="49">
        <f t="shared" si="30"/>
        <v>0</v>
      </c>
      <c r="BC37" s="50">
        <f t="shared" si="31"/>
        <v>0</v>
      </c>
      <c r="BD37" s="51">
        <f t="shared" si="32"/>
        <v>0</v>
      </c>
    </row>
    <row r="38" spans="1:56" hidden="1">
      <c r="A38" s="32"/>
      <c r="B38" s="61"/>
      <c r="C38" s="33"/>
      <c r="D38" s="34"/>
      <c r="E38" s="35"/>
      <c r="F38" s="36"/>
      <c r="G38" s="72"/>
      <c r="H38" s="71"/>
      <c r="I38" s="73">
        <f>IF(H38=Tablas!$B$5,Tablas!$C$5,VLOOKUP(H38,Tablas!$B$5:$D$40,2,FALSE))</f>
        <v>1</v>
      </c>
      <c r="J38" s="70">
        <f>IF(I38=0,"",VLOOKUP(I38,Tablas!$C$5:$D$40,2,FALSE))</f>
        <v>0</v>
      </c>
      <c r="K38" s="37" t="str">
        <f t="shared" si="1"/>
        <v>0</v>
      </c>
      <c r="L38" s="38">
        <f t="shared" si="2"/>
        <v>0</v>
      </c>
      <c r="M38" s="38">
        <f t="shared" si="3"/>
        <v>0</v>
      </c>
      <c r="N38" s="38">
        <f t="shared" si="4"/>
        <v>0</v>
      </c>
      <c r="O38" s="38">
        <f t="shared" si="5"/>
        <v>0</v>
      </c>
      <c r="P38" s="38">
        <f t="shared" si="6"/>
        <v>0</v>
      </c>
      <c r="Q38" s="39">
        <v>1</v>
      </c>
      <c r="R38" s="40">
        <f t="shared" si="7"/>
        <v>0</v>
      </c>
      <c r="S38" s="39">
        <v>1</v>
      </c>
      <c r="T38" s="41">
        <f t="shared" si="8"/>
        <v>0</v>
      </c>
      <c r="U38" s="42">
        <f t="shared" si="9"/>
        <v>0</v>
      </c>
      <c r="V38" s="43">
        <f t="shared" si="10"/>
        <v>0</v>
      </c>
      <c r="W38" s="190">
        <f t="shared" si="11"/>
        <v>11</v>
      </c>
      <c r="X38" s="44">
        <f t="shared" si="33"/>
        <v>0</v>
      </c>
      <c r="Y38" s="45">
        <f t="shared" si="12"/>
        <v>0</v>
      </c>
      <c r="Z38" s="46" t="s">
        <v>0</v>
      </c>
      <c r="AA38" s="39">
        <v>1</v>
      </c>
      <c r="AB38" s="47">
        <f t="shared" si="13"/>
        <v>0</v>
      </c>
      <c r="AC38" s="39">
        <v>1</v>
      </c>
      <c r="AD38" s="47">
        <f t="shared" si="14"/>
        <v>0</v>
      </c>
      <c r="AE38" s="39">
        <v>1</v>
      </c>
      <c r="AF38" s="47">
        <f t="shared" si="15"/>
        <v>0</v>
      </c>
      <c r="AG38" s="62"/>
      <c r="AH38" s="191">
        <f t="shared" si="16"/>
        <v>12</v>
      </c>
      <c r="AI38" s="49">
        <f t="shared" si="17"/>
        <v>0</v>
      </c>
      <c r="AJ38" s="50">
        <f t="shared" si="18"/>
        <v>0</v>
      </c>
      <c r="AK38" s="62"/>
      <c r="AL38" s="191">
        <f t="shared" si="19"/>
        <v>4</v>
      </c>
      <c r="AM38" s="49">
        <f t="shared" si="20"/>
        <v>0</v>
      </c>
      <c r="AN38" s="50">
        <f t="shared" si="21"/>
        <v>0</v>
      </c>
      <c r="AO38" s="62"/>
      <c r="AP38" s="49">
        <f t="shared" si="22"/>
        <v>0</v>
      </c>
      <c r="AQ38" s="50">
        <f t="shared" si="23"/>
        <v>0</v>
      </c>
      <c r="AR38" s="62"/>
      <c r="AS38" s="49">
        <f t="shared" si="24"/>
        <v>0</v>
      </c>
      <c r="AT38" s="50">
        <f t="shared" si="25"/>
        <v>0</v>
      </c>
      <c r="AU38" s="62"/>
      <c r="AV38" s="49">
        <f t="shared" si="26"/>
        <v>0</v>
      </c>
      <c r="AW38" s="50">
        <f t="shared" si="27"/>
        <v>0</v>
      </c>
      <c r="AX38" s="62"/>
      <c r="AY38" s="49">
        <f t="shared" si="28"/>
        <v>0</v>
      </c>
      <c r="AZ38" s="50">
        <f t="shared" si="29"/>
        <v>0</v>
      </c>
      <c r="BA38" s="62"/>
      <c r="BB38" s="49">
        <f t="shared" si="30"/>
        <v>0</v>
      </c>
      <c r="BC38" s="50">
        <f t="shared" si="31"/>
        <v>0</v>
      </c>
      <c r="BD38" s="51">
        <f t="shared" si="32"/>
        <v>0</v>
      </c>
    </row>
    <row r="39" spans="1:56" hidden="1">
      <c r="A39" s="32"/>
      <c r="B39" s="61"/>
      <c r="C39" s="33"/>
      <c r="D39" s="34"/>
      <c r="E39" s="35"/>
      <c r="F39" s="36"/>
      <c r="G39" s="72"/>
      <c r="H39" s="71"/>
      <c r="I39" s="73">
        <f>IF(H39=Tablas!$B$5,Tablas!$C$5,VLOOKUP(H39,Tablas!$B$5:$D$40,2,FALSE))</f>
        <v>1</v>
      </c>
      <c r="J39" s="70">
        <f>IF(I39=0,"",VLOOKUP(I39,Tablas!$C$5:$D$40,2,FALSE))</f>
        <v>0</v>
      </c>
      <c r="K39" s="37" t="str">
        <f t="shared" si="1"/>
        <v>0</v>
      </c>
      <c r="L39" s="38">
        <f t="shared" si="2"/>
        <v>0</v>
      </c>
      <c r="M39" s="38">
        <f t="shared" si="3"/>
        <v>0</v>
      </c>
      <c r="N39" s="38">
        <f t="shared" si="4"/>
        <v>0</v>
      </c>
      <c r="O39" s="38">
        <f t="shared" si="5"/>
        <v>0</v>
      </c>
      <c r="P39" s="38">
        <f t="shared" si="6"/>
        <v>0</v>
      </c>
      <c r="Q39" s="39">
        <v>1</v>
      </c>
      <c r="R39" s="40">
        <f t="shared" si="7"/>
        <v>0</v>
      </c>
      <c r="S39" s="39">
        <v>1</v>
      </c>
      <c r="T39" s="41">
        <f t="shared" si="8"/>
        <v>0</v>
      </c>
      <c r="U39" s="42">
        <f t="shared" si="9"/>
        <v>0</v>
      </c>
      <c r="V39" s="43">
        <f t="shared" si="10"/>
        <v>0</v>
      </c>
      <c r="W39" s="190">
        <f t="shared" si="11"/>
        <v>11</v>
      </c>
      <c r="X39" s="44">
        <f t="shared" si="33"/>
        <v>0</v>
      </c>
      <c r="Y39" s="45">
        <f t="shared" si="12"/>
        <v>0</v>
      </c>
      <c r="Z39" s="46" t="s">
        <v>0</v>
      </c>
      <c r="AA39" s="39">
        <v>1</v>
      </c>
      <c r="AB39" s="47">
        <f t="shared" si="13"/>
        <v>0</v>
      </c>
      <c r="AC39" s="39">
        <v>1</v>
      </c>
      <c r="AD39" s="47">
        <f t="shared" si="14"/>
        <v>0</v>
      </c>
      <c r="AE39" s="39">
        <v>1</v>
      </c>
      <c r="AF39" s="47">
        <f t="shared" si="15"/>
        <v>0</v>
      </c>
      <c r="AG39" s="62"/>
      <c r="AH39" s="191">
        <f t="shared" si="16"/>
        <v>12</v>
      </c>
      <c r="AI39" s="49">
        <f t="shared" si="17"/>
        <v>0</v>
      </c>
      <c r="AJ39" s="50">
        <f t="shared" si="18"/>
        <v>0</v>
      </c>
      <c r="AK39" s="62"/>
      <c r="AL39" s="191">
        <f t="shared" si="19"/>
        <v>4</v>
      </c>
      <c r="AM39" s="49">
        <f t="shared" si="20"/>
        <v>0</v>
      </c>
      <c r="AN39" s="50">
        <f t="shared" si="21"/>
        <v>0</v>
      </c>
      <c r="AO39" s="62"/>
      <c r="AP39" s="49">
        <f t="shared" si="22"/>
        <v>0</v>
      </c>
      <c r="AQ39" s="50">
        <f t="shared" si="23"/>
        <v>0</v>
      </c>
      <c r="AR39" s="62"/>
      <c r="AS39" s="49">
        <f t="shared" si="24"/>
        <v>0</v>
      </c>
      <c r="AT39" s="50">
        <f t="shared" si="25"/>
        <v>0</v>
      </c>
      <c r="AU39" s="62"/>
      <c r="AV39" s="49">
        <f t="shared" si="26"/>
        <v>0</v>
      </c>
      <c r="AW39" s="50">
        <f t="shared" si="27"/>
        <v>0</v>
      </c>
      <c r="AX39" s="62"/>
      <c r="AY39" s="49">
        <f t="shared" si="28"/>
        <v>0</v>
      </c>
      <c r="AZ39" s="50">
        <f t="shared" si="29"/>
        <v>0</v>
      </c>
      <c r="BA39" s="62"/>
      <c r="BB39" s="49">
        <f t="shared" si="30"/>
        <v>0</v>
      </c>
      <c r="BC39" s="50">
        <f t="shared" si="31"/>
        <v>0</v>
      </c>
      <c r="BD39" s="51">
        <f t="shared" si="32"/>
        <v>0</v>
      </c>
    </row>
    <row r="40" spans="1:56" hidden="1">
      <c r="A40" s="32"/>
      <c r="B40" s="61"/>
      <c r="C40" s="33"/>
      <c r="D40" s="34"/>
      <c r="E40" s="35"/>
      <c r="F40" s="36"/>
      <c r="G40" s="72"/>
      <c r="H40" s="71"/>
      <c r="I40" s="73">
        <f>IF(H40=Tablas!$B$5,Tablas!$C$5,VLOOKUP(H40,Tablas!$B$5:$D$40,2,FALSE))</f>
        <v>1</v>
      </c>
      <c r="J40" s="70">
        <f>IF(I40=0,"",VLOOKUP(I40,Tablas!$C$5:$D$40,2,FALSE))</f>
        <v>0</v>
      </c>
      <c r="K40" s="37" t="str">
        <f t="shared" si="1"/>
        <v>0</v>
      </c>
      <c r="L40" s="38">
        <f t="shared" si="2"/>
        <v>0</v>
      </c>
      <c r="M40" s="38">
        <f t="shared" si="3"/>
        <v>0</v>
      </c>
      <c r="N40" s="38">
        <f t="shared" si="4"/>
        <v>0</v>
      </c>
      <c r="O40" s="38">
        <f t="shared" si="5"/>
        <v>0</v>
      </c>
      <c r="P40" s="38">
        <f t="shared" si="6"/>
        <v>0</v>
      </c>
      <c r="Q40" s="39">
        <v>1</v>
      </c>
      <c r="R40" s="40">
        <f t="shared" si="7"/>
        <v>0</v>
      </c>
      <c r="S40" s="39">
        <v>1</v>
      </c>
      <c r="T40" s="41">
        <f t="shared" si="8"/>
        <v>0</v>
      </c>
      <c r="U40" s="42">
        <f t="shared" si="9"/>
        <v>0</v>
      </c>
      <c r="V40" s="43">
        <f t="shared" si="10"/>
        <v>0</v>
      </c>
      <c r="W40" s="190">
        <f t="shared" si="11"/>
        <v>11</v>
      </c>
      <c r="X40" s="44">
        <f t="shared" si="33"/>
        <v>0</v>
      </c>
      <c r="Y40" s="45">
        <f t="shared" si="12"/>
        <v>0</v>
      </c>
      <c r="Z40" s="46" t="s">
        <v>0</v>
      </c>
      <c r="AA40" s="39">
        <v>1</v>
      </c>
      <c r="AB40" s="47">
        <f t="shared" si="13"/>
        <v>0</v>
      </c>
      <c r="AC40" s="39">
        <v>1</v>
      </c>
      <c r="AD40" s="47">
        <f t="shared" si="14"/>
        <v>0</v>
      </c>
      <c r="AE40" s="39">
        <v>1</v>
      </c>
      <c r="AF40" s="47">
        <f t="shared" si="15"/>
        <v>0</v>
      </c>
      <c r="AG40" s="62"/>
      <c r="AH40" s="191">
        <f t="shared" si="16"/>
        <v>12</v>
      </c>
      <c r="AI40" s="49">
        <f t="shared" si="17"/>
        <v>0</v>
      </c>
      <c r="AJ40" s="50">
        <f t="shared" si="18"/>
        <v>0</v>
      </c>
      <c r="AK40" s="62"/>
      <c r="AL40" s="191">
        <f t="shared" si="19"/>
        <v>4</v>
      </c>
      <c r="AM40" s="49">
        <f t="shared" si="20"/>
        <v>0</v>
      </c>
      <c r="AN40" s="50">
        <f t="shared" si="21"/>
        <v>0</v>
      </c>
      <c r="AO40" s="62"/>
      <c r="AP40" s="49">
        <f t="shared" si="22"/>
        <v>0</v>
      </c>
      <c r="AQ40" s="50">
        <f t="shared" si="23"/>
        <v>0</v>
      </c>
      <c r="AR40" s="62"/>
      <c r="AS40" s="49">
        <f t="shared" si="24"/>
        <v>0</v>
      </c>
      <c r="AT40" s="50">
        <f t="shared" si="25"/>
        <v>0</v>
      </c>
      <c r="AU40" s="62"/>
      <c r="AV40" s="49">
        <f t="shared" si="26"/>
        <v>0</v>
      </c>
      <c r="AW40" s="50">
        <f t="shared" si="27"/>
        <v>0</v>
      </c>
      <c r="AX40" s="62"/>
      <c r="AY40" s="49">
        <f t="shared" si="28"/>
        <v>0</v>
      </c>
      <c r="AZ40" s="50">
        <f t="shared" si="29"/>
        <v>0</v>
      </c>
      <c r="BA40" s="62"/>
      <c r="BB40" s="49">
        <f t="shared" si="30"/>
        <v>0</v>
      </c>
      <c r="BC40" s="50">
        <f t="shared" si="31"/>
        <v>0</v>
      </c>
      <c r="BD40" s="51">
        <f t="shared" si="32"/>
        <v>0</v>
      </c>
    </row>
    <row r="41" spans="1:56" hidden="1">
      <c r="A41" s="32"/>
      <c r="B41" s="61"/>
      <c r="C41" s="33"/>
      <c r="D41" s="34"/>
      <c r="E41" s="35"/>
      <c r="F41" s="36"/>
      <c r="G41" s="72"/>
      <c r="H41" s="71"/>
      <c r="I41" s="73">
        <f>IF(H41=Tablas!$B$5,Tablas!$C$5,VLOOKUP(H41,Tablas!$B$5:$D$40,2,FALSE))</f>
        <v>1</v>
      </c>
      <c r="J41" s="70">
        <f>IF(I41=0,"",VLOOKUP(I41,Tablas!$C$5:$D$40,2,FALSE))</f>
        <v>0</v>
      </c>
      <c r="K41" s="37" t="str">
        <f t="shared" si="1"/>
        <v>0</v>
      </c>
      <c r="L41" s="38">
        <f t="shared" si="2"/>
        <v>0</v>
      </c>
      <c r="M41" s="38">
        <f t="shared" si="3"/>
        <v>0</v>
      </c>
      <c r="N41" s="38">
        <f t="shared" si="4"/>
        <v>0</v>
      </c>
      <c r="O41" s="38">
        <f t="shared" si="5"/>
        <v>0</v>
      </c>
      <c r="P41" s="38">
        <f t="shared" si="6"/>
        <v>0</v>
      </c>
      <c r="Q41" s="39">
        <v>1</v>
      </c>
      <c r="R41" s="40">
        <f t="shared" si="7"/>
        <v>0</v>
      </c>
      <c r="S41" s="39">
        <v>1</v>
      </c>
      <c r="T41" s="41">
        <f t="shared" si="8"/>
        <v>0</v>
      </c>
      <c r="U41" s="42">
        <f t="shared" si="9"/>
        <v>0</v>
      </c>
      <c r="V41" s="43">
        <f t="shared" si="10"/>
        <v>0</v>
      </c>
      <c r="W41" s="190">
        <f t="shared" si="11"/>
        <v>11</v>
      </c>
      <c r="X41" s="44">
        <f t="shared" si="33"/>
        <v>0</v>
      </c>
      <c r="Y41" s="45">
        <f t="shared" si="12"/>
        <v>0</v>
      </c>
      <c r="Z41" s="46" t="s">
        <v>0</v>
      </c>
      <c r="AA41" s="39">
        <v>1</v>
      </c>
      <c r="AB41" s="47">
        <f t="shared" si="13"/>
        <v>0</v>
      </c>
      <c r="AC41" s="39">
        <v>1</v>
      </c>
      <c r="AD41" s="47">
        <f t="shared" si="14"/>
        <v>0</v>
      </c>
      <c r="AE41" s="39">
        <v>1</v>
      </c>
      <c r="AF41" s="47">
        <f t="shared" si="15"/>
        <v>0</v>
      </c>
      <c r="AG41" s="62"/>
      <c r="AH41" s="191">
        <f t="shared" si="16"/>
        <v>12</v>
      </c>
      <c r="AI41" s="49">
        <f t="shared" si="17"/>
        <v>0</v>
      </c>
      <c r="AJ41" s="50">
        <f t="shared" si="18"/>
        <v>0</v>
      </c>
      <c r="AK41" s="62"/>
      <c r="AL41" s="191">
        <f t="shared" si="19"/>
        <v>4</v>
      </c>
      <c r="AM41" s="49">
        <f t="shared" si="20"/>
        <v>0</v>
      </c>
      <c r="AN41" s="50">
        <f t="shared" si="21"/>
        <v>0</v>
      </c>
      <c r="AO41" s="62"/>
      <c r="AP41" s="49">
        <f t="shared" si="22"/>
        <v>0</v>
      </c>
      <c r="AQ41" s="50">
        <f t="shared" si="23"/>
        <v>0</v>
      </c>
      <c r="AR41" s="62"/>
      <c r="AS41" s="49">
        <f t="shared" si="24"/>
        <v>0</v>
      </c>
      <c r="AT41" s="50">
        <f t="shared" si="25"/>
        <v>0</v>
      </c>
      <c r="AU41" s="62"/>
      <c r="AV41" s="49">
        <f t="shared" si="26"/>
        <v>0</v>
      </c>
      <c r="AW41" s="50">
        <f t="shared" si="27"/>
        <v>0</v>
      </c>
      <c r="AX41" s="62"/>
      <c r="AY41" s="49">
        <f t="shared" si="28"/>
        <v>0</v>
      </c>
      <c r="AZ41" s="50">
        <f t="shared" si="29"/>
        <v>0</v>
      </c>
      <c r="BA41" s="62"/>
      <c r="BB41" s="49">
        <f t="shared" si="30"/>
        <v>0</v>
      </c>
      <c r="BC41" s="50">
        <f t="shared" si="31"/>
        <v>0</v>
      </c>
      <c r="BD41" s="51">
        <f t="shared" si="32"/>
        <v>0</v>
      </c>
    </row>
    <row r="42" spans="1:56" hidden="1">
      <c r="A42" s="32"/>
      <c r="B42" s="61"/>
      <c r="C42" s="33"/>
      <c r="D42" s="34"/>
      <c r="E42" s="35"/>
      <c r="F42" s="36"/>
      <c r="G42" s="72"/>
      <c r="H42" s="71"/>
      <c r="I42" s="73">
        <f>IF(H42=Tablas!$B$5,Tablas!$C$5,VLOOKUP(H42,Tablas!$B$5:$D$40,2,FALSE))</f>
        <v>1</v>
      </c>
      <c r="J42" s="70">
        <f>IF(I42=0,"",VLOOKUP(I42,Tablas!$C$5:$D$40,2,FALSE))</f>
        <v>0</v>
      </c>
      <c r="K42" s="37" t="str">
        <f t="shared" si="1"/>
        <v>0</v>
      </c>
      <c r="L42" s="38">
        <f t="shared" si="2"/>
        <v>0</v>
      </c>
      <c r="M42" s="38">
        <f t="shared" si="3"/>
        <v>0</v>
      </c>
      <c r="N42" s="38">
        <f t="shared" si="4"/>
        <v>0</v>
      </c>
      <c r="O42" s="38">
        <f t="shared" si="5"/>
        <v>0</v>
      </c>
      <c r="P42" s="38">
        <f t="shared" si="6"/>
        <v>0</v>
      </c>
      <c r="Q42" s="39">
        <v>1</v>
      </c>
      <c r="R42" s="40">
        <f t="shared" si="7"/>
        <v>0</v>
      </c>
      <c r="S42" s="39">
        <v>1</v>
      </c>
      <c r="T42" s="41">
        <f t="shared" si="8"/>
        <v>0</v>
      </c>
      <c r="U42" s="42">
        <f t="shared" si="9"/>
        <v>0</v>
      </c>
      <c r="V42" s="43">
        <f t="shared" si="10"/>
        <v>0</v>
      </c>
      <c r="W42" s="190">
        <f t="shared" si="11"/>
        <v>11</v>
      </c>
      <c r="X42" s="44">
        <f t="shared" si="33"/>
        <v>0</v>
      </c>
      <c r="Y42" s="45">
        <f t="shared" si="12"/>
        <v>0</v>
      </c>
      <c r="Z42" s="46" t="s">
        <v>0</v>
      </c>
      <c r="AA42" s="39">
        <v>1</v>
      </c>
      <c r="AB42" s="47">
        <f t="shared" si="13"/>
        <v>0</v>
      </c>
      <c r="AC42" s="39">
        <v>1</v>
      </c>
      <c r="AD42" s="47">
        <f t="shared" si="14"/>
        <v>0</v>
      </c>
      <c r="AE42" s="39">
        <v>1</v>
      </c>
      <c r="AF42" s="47">
        <f t="shared" si="15"/>
        <v>0</v>
      </c>
      <c r="AG42" s="62"/>
      <c r="AH42" s="191">
        <f t="shared" si="16"/>
        <v>12</v>
      </c>
      <c r="AI42" s="49">
        <f t="shared" si="17"/>
        <v>0</v>
      </c>
      <c r="AJ42" s="50">
        <f t="shared" si="18"/>
        <v>0</v>
      </c>
      <c r="AK42" s="62"/>
      <c r="AL42" s="191">
        <f t="shared" si="19"/>
        <v>4</v>
      </c>
      <c r="AM42" s="49">
        <f t="shared" si="20"/>
        <v>0</v>
      </c>
      <c r="AN42" s="50">
        <f t="shared" si="21"/>
        <v>0</v>
      </c>
      <c r="AO42" s="62"/>
      <c r="AP42" s="49">
        <f t="shared" si="22"/>
        <v>0</v>
      </c>
      <c r="AQ42" s="50">
        <f t="shared" si="23"/>
        <v>0</v>
      </c>
      <c r="AR42" s="62"/>
      <c r="AS42" s="49">
        <f t="shared" si="24"/>
        <v>0</v>
      </c>
      <c r="AT42" s="50">
        <f t="shared" si="25"/>
        <v>0</v>
      </c>
      <c r="AU42" s="62"/>
      <c r="AV42" s="49">
        <f t="shared" si="26"/>
        <v>0</v>
      </c>
      <c r="AW42" s="50">
        <f t="shared" si="27"/>
        <v>0</v>
      </c>
      <c r="AX42" s="62"/>
      <c r="AY42" s="49">
        <f t="shared" si="28"/>
        <v>0</v>
      </c>
      <c r="AZ42" s="50">
        <f t="shared" si="29"/>
        <v>0</v>
      </c>
      <c r="BA42" s="62"/>
      <c r="BB42" s="49">
        <f t="shared" si="30"/>
        <v>0</v>
      </c>
      <c r="BC42" s="50">
        <f t="shared" si="31"/>
        <v>0</v>
      </c>
      <c r="BD42" s="51">
        <f t="shared" si="32"/>
        <v>0</v>
      </c>
    </row>
    <row r="43" spans="1:56" hidden="1">
      <c r="A43" s="32"/>
      <c r="B43" s="61"/>
      <c r="C43" s="33"/>
      <c r="D43" s="34"/>
      <c r="E43" s="35"/>
      <c r="F43" s="36"/>
      <c r="G43" s="72"/>
      <c r="H43" s="71"/>
      <c r="I43" s="73">
        <f>IF(H43=Tablas!$B$5,Tablas!$C$5,VLOOKUP(H43,Tablas!$B$5:$D$40,2,FALSE))</f>
        <v>1</v>
      </c>
      <c r="J43" s="70">
        <f>IF(I43=0,"",VLOOKUP(I43,Tablas!$C$5:$D$40,2,FALSE))</f>
        <v>0</v>
      </c>
      <c r="K43" s="37" t="str">
        <f t="shared" si="1"/>
        <v>0</v>
      </c>
      <c r="L43" s="38">
        <f t="shared" si="2"/>
        <v>0</v>
      </c>
      <c r="M43" s="38">
        <f t="shared" si="3"/>
        <v>0</v>
      </c>
      <c r="N43" s="38">
        <f t="shared" si="4"/>
        <v>0</v>
      </c>
      <c r="O43" s="38">
        <f t="shared" si="5"/>
        <v>0</v>
      </c>
      <c r="P43" s="38">
        <f t="shared" si="6"/>
        <v>0</v>
      </c>
      <c r="Q43" s="39">
        <v>1</v>
      </c>
      <c r="R43" s="40">
        <f t="shared" si="7"/>
        <v>0</v>
      </c>
      <c r="S43" s="39">
        <v>1</v>
      </c>
      <c r="T43" s="41">
        <f t="shared" si="8"/>
        <v>0</v>
      </c>
      <c r="U43" s="42">
        <f t="shared" si="9"/>
        <v>0</v>
      </c>
      <c r="V43" s="43">
        <f t="shared" si="10"/>
        <v>0</v>
      </c>
      <c r="W43" s="190">
        <f t="shared" si="11"/>
        <v>11</v>
      </c>
      <c r="X43" s="44">
        <f t="shared" si="33"/>
        <v>0</v>
      </c>
      <c r="Y43" s="45">
        <f t="shared" si="12"/>
        <v>0</v>
      </c>
      <c r="Z43" s="46" t="s">
        <v>0</v>
      </c>
      <c r="AA43" s="39">
        <v>1</v>
      </c>
      <c r="AB43" s="47">
        <f t="shared" si="13"/>
        <v>0</v>
      </c>
      <c r="AC43" s="39">
        <v>1</v>
      </c>
      <c r="AD43" s="47">
        <f t="shared" si="14"/>
        <v>0</v>
      </c>
      <c r="AE43" s="39">
        <v>1</v>
      </c>
      <c r="AF43" s="47">
        <f t="shared" si="15"/>
        <v>0</v>
      </c>
      <c r="AG43" s="62"/>
      <c r="AH43" s="191">
        <f t="shared" si="16"/>
        <v>12</v>
      </c>
      <c r="AI43" s="49">
        <f t="shared" si="17"/>
        <v>0</v>
      </c>
      <c r="AJ43" s="50">
        <f t="shared" si="18"/>
        <v>0</v>
      </c>
      <c r="AK43" s="62"/>
      <c r="AL43" s="191">
        <f t="shared" si="19"/>
        <v>4</v>
      </c>
      <c r="AM43" s="49">
        <f t="shared" si="20"/>
        <v>0</v>
      </c>
      <c r="AN43" s="50">
        <f t="shared" si="21"/>
        <v>0</v>
      </c>
      <c r="AO43" s="62"/>
      <c r="AP43" s="49">
        <f t="shared" si="22"/>
        <v>0</v>
      </c>
      <c r="AQ43" s="50">
        <f t="shared" si="23"/>
        <v>0</v>
      </c>
      <c r="AR43" s="62"/>
      <c r="AS43" s="49">
        <f t="shared" si="24"/>
        <v>0</v>
      </c>
      <c r="AT43" s="50">
        <f t="shared" si="25"/>
        <v>0</v>
      </c>
      <c r="AU43" s="62"/>
      <c r="AV43" s="49">
        <f t="shared" si="26"/>
        <v>0</v>
      </c>
      <c r="AW43" s="50">
        <f t="shared" si="27"/>
        <v>0</v>
      </c>
      <c r="AX43" s="62"/>
      <c r="AY43" s="49">
        <f t="shared" si="28"/>
        <v>0</v>
      </c>
      <c r="AZ43" s="50">
        <f t="shared" si="29"/>
        <v>0</v>
      </c>
      <c r="BA43" s="62"/>
      <c r="BB43" s="49">
        <f t="shared" si="30"/>
        <v>0</v>
      </c>
      <c r="BC43" s="50">
        <f t="shared" si="31"/>
        <v>0</v>
      </c>
      <c r="BD43" s="51">
        <f t="shared" si="32"/>
        <v>0</v>
      </c>
    </row>
    <row r="44" spans="1:56" hidden="1">
      <c r="A44" s="32"/>
      <c r="B44" s="61"/>
      <c r="C44" s="33"/>
      <c r="D44" s="34"/>
      <c r="E44" s="35"/>
      <c r="F44" s="36"/>
      <c r="G44" s="72"/>
      <c r="H44" s="71"/>
      <c r="I44" s="73">
        <f>IF(H44=Tablas!$B$5,Tablas!$C$5,VLOOKUP(H44,Tablas!$B$5:$D$40,2,FALSE))</f>
        <v>1</v>
      </c>
      <c r="J44" s="70">
        <f>IF(I44=0,"",VLOOKUP(I44,Tablas!$C$5:$D$40,2,FALSE))</f>
        <v>0</v>
      </c>
      <c r="K44" s="37" t="str">
        <f t="shared" si="1"/>
        <v>0</v>
      </c>
      <c r="L44" s="38">
        <f t="shared" si="2"/>
        <v>0</v>
      </c>
      <c r="M44" s="38">
        <f t="shared" si="3"/>
        <v>0</v>
      </c>
      <c r="N44" s="38">
        <f t="shared" si="4"/>
        <v>0</v>
      </c>
      <c r="O44" s="38">
        <f t="shared" si="5"/>
        <v>0</v>
      </c>
      <c r="P44" s="38">
        <f t="shared" si="6"/>
        <v>0</v>
      </c>
      <c r="Q44" s="39">
        <v>1</v>
      </c>
      <c r="R44" s="40">
        <f t="shared" si="7"/>
        <v>0</v>
      </c>
      <c r="S44" s="39">
        <v>1</v>
      </c>
      <c r="T44" s="41">
        <f t="shared" si="8"/>
        <v>0</v>
      </c>
      <c r="U44" s="42">
        <f t="shared" si="9"/>
        <v>0</v>
      </c>
      <c r="V44" s="43">
        <f t="shared" si="10"/>
        <v>0</v>
      </c>
      <c r="W44" s="190">
        <f t="shared" si="11"/>
        <v>11</v>
      </c>
      <c r="X44" s="44">
        <f t="shared" si="33"/>
        <v>0</v>
      </c>
      <c r="Y44" s="45">
        <f t="shared" si="12"/>
        <v>0</v>
      </c>
      <c r="Z44" s="46" t="s">
        <v>0</v>
      </c>
      <c r="AA44" s="39">
        <v>1</v>
      </c>
      <c r="AB44" s="47">
        <f t="shared" si="13"/>
        <v>0</v>
      </c>
      <c r="AC44" s="39">
        <v>1</v>
      </c>
      <c r="AD44" s="47">
        <f t="shared" si="14"/>
        <v>0</v>
      </c>
      <c r="AE44" s="39">
        <v>1</v>
      </c>
      <c r="AF44" s="47">
        <f t="shared" si="15"/>
        <v>0</v>
      </c>
      <c r="AG44" s="62"/>
      <c r="AH44" s="191">
        <f t="shared" si="16"/>
        <v>12</v>
      </c>
      <c r="AI44" s="49">
        <f t="shared" si="17"/>
        <v>0</v>
      </c>
      <c r="AJ44" s="50">
        <f t="shared" si="18"/>
        <v>0</v>
      </c>
      <c r="AK44" s="62"/>
      <c r="AL44" s="191">
        <f t="shared" si="19"/>
        <v>4</v>
      </c>
      <c r="AM44" s="49">
        <f t="shared" si="20"/>
        <v>0</v>
      </c>
      <c r="AN44" s="50">
        <f t="shared" si="21"/>
        <v>0</v>
      </c>
      <c r="AO44" s="62"/>
      <c r="AP44" s="49">
        <f t="shared" si="22"/>
        <v>0</v>
      </c>
      <c r="AQ44" s="50">
        <f t="shared" si="23"/>
        <v>0</v>
      </c>
      <c r="AR44" s="62"/>
      <c r="AS44" s="49">
        <f t="shared" si="24"/>
        <v>0</v>
      </c>
      <c r="AT44" s="50">
        <f t="shared" si="25"/>
        <v>0</v>
      </c>
      <c r="AU44" s="62"/>
      <c r="AV44" s="49">
        <f t="shared" si="26"/>
        <v>0</v>
      </c>
      <c r="AW44" s="50">
        <f t="shared" si="27"/>
        <v>0</v>
      </c>
      <c r="AX44" s="62"/>
      <c r="AY44" s="49">
        <f t="shared" si="28"/>
        <v>0</v>
      </c>
      <c r="AZ44" s="50">
        <f t="shared" si="29"/>
        <v>0</v>
      </c>
      <c r="BA44" s="62"/>
      <c r="BB44" s="49">
        <f t="shared" si="30"/>
        <v>0</v>
      </c>
      <c r="BC44" s="50">
        <f t="shared" si="31"/>
        <v>0</v>
      </c>
      <c r="BD44" s="51">
        <f t="shared" si="32"/>
        <v>0</v>
      </c>
    </row>
    <row r="45" spans="1:56" hidden="1">
      <c r="A45" s="32"/>
      <c r="B45" s="61"/>
      <c r="C45" s="33"/>
      <c r="D45" s="34"/>
      <c r="E45" s="35"/>
      <c r="F45" s="36"/>
      <c r="G45" s="72"/>
      <c r="H45" s="71"/>
      <c r="I45" s="73">
        <f>IF(H45=Tablas!$B$5,Tablas!$C$5,VLOOKUP(H45,Tablas!$B$5:$D$40,2,FALSE))</f>
        <v>1</v>
      </c>
      <c r="J45" s="70">
        <f>IF(I45=0,"",VLOOKUP(I45,Tablas!$C$5:$D$40,2,FALSE))</f>
        <v>0</v>
      </c>
      <c r="K45" s="37" t="str">
        <f t="shared" ref="K45:K72" si="59">IF(G45=0,"0",F45/G45)</f>
        <v>0</v>
      </c>
      <c r="L45" s="38">
        <f t="shared" ref="L45:L71" si="60">IF($Y45=3,$K45,0)+IF($Y45=4,$K45,0)+IF($Y45=5,$K45,0)+IF($Y45=6,$K45,0)+IF($Y45=7,$K45,0)+IF($Y45=10,$K45*2,0)+IF($Y45=12,$K45*2,0)+IF($Y45=14,$K45*2,0)+IF($Y45=21,$K45*3,0)+IF($Y45&lt;=1,$K45*$J45/21.75,0)+IF($Y45=15,$K45*3,0)+IF($Y45=42,$K45*6,0)+IF($Y45=28,$K45*4,0)</f>
        <v>0</v>
      </c>
      <c r="M45" s="38">
        <f t="shared" ref="M45:M71" si="61">IF($Y45=2,$K45,0)+IF($Y45=4,$K45,0)+IF($Y45=5,$K45,0)+IF($Y45=6,$K45,0)+IF($Y45=7,$K45,0)+IF($Y45=10,$K45*2,0)+IF($Y45=12,$K45*2,0)+IF($Y45=14,$K45*2,0)+IF($Y45=15,$K45*3,0)+IF($Y45=21,$K45*3,0)+IF($Y45&lt;=1,$K45*$J45/21.75,0)+IF($Y45=42,$K45*6,0)+IF($Y45=28,$K45*4,0)</f>
        <v>0</v>
      </c>
      <c r="N45" s="38">
        <f t="shared" ref="N45:N71" si="62">IF($Y45=3,$K45,0)+IF($Y45=4,$K45,0)+IF($Y45=5,$K45,0)+IF($Y45=6,$K45,0)+IF($Y45=7,$K45,0)+IF($Y45=10,$K45*2,0)+IF($Y45=12,$K45*2,0)+IF($Y45=14,$K45*2,0)+IF($Y45=21,$K45*3,0)+IF($Y45&lt;=1,$K45*$J45/21.75,0)+IF($Y45=15,$K45*3,0)+IF($Y45=42,$K45*6,0)+IF($Y45=28,$K45*4,0)</f>
        <v>0</v>
      </c>
      <c r="O45" s="38">
        <f t="shared" ref="O45:O71" si="63">IF($Y45=2,$K45,0)+IF($Y45=4,$K45,0)+IF($Y45=5,$K45,0)+IF($Y45=6,$K45,0)+IF($Y45=7,$K45,0)+IF($Y45=10,$K45*2,0)+IF($Y45=12,$K45*2,0)+IF($Y45=14,$K45*2,0)+IF($Y45=15,$K45*3,0)+IF($Y45=21,$K45*3,0)+IF($Y45&lt;=1,$K45*$J45/21.75,0)+IF($Y45=42,$K45*6,0)+IF($Y45=28,$K45*4,0)</f>
        <v>0</v>
      </c>
      <c r="P45" s="38">
        <f t="shared" ref="P45:P71" si="64">IF($Y45=3,$K45,0)+IF($Y45=4,$K45,0)+IF($Y45=5,$K45,0)+IF($Y45=6,$K45,0)+IF($Y45=7,$K45,0)+IF($Y45=10,$K45*2,0)+IF($Y45=12,$K45*2,0)+IF($Y45=14,$K45*2,0)+IF($Y45=21,$K45*3,0)+IF($Y45&lt;=1,$K45*$J45/21.75,0)+IF($Y45=15,$K45*3,0)+IF($Y45=42,$K45*6,0)+IF($Y45=28,$K45*4,0)</f>
        <v>0</v>
      </c>
      <c r="Q45" s="39">
        <v>1</v>
      </c>
      <c r="R45" s="40">
        <f t="shared" ref="R45:R71" si="65">(IF($Y45=6,$K45,)+IF($Y45=7,$K45,)+IF($Y45=12,$K45*2,)+IF($Y45=18,$K45*3,)+IF($Y45=28,$K45*4,0)+IF($Y45=21,$K45*3,)+IF($Y45=42,$K45*6,0)+IF($Y45=14,$K45*2,))*Q45</f>
        <v>0</v>
      </c>
      <c r="S45" s="39">
        <v>1</v>
      </c>
      <c r="T45" s="41">
        <f t="shared" ref="T45:T71" si="66">(IF($Y45=7,$K45,)+IF($Y45=21,$K45*3,)+IF($Y45=42,$K45*6,0)+IF($Y45=28,$K45*4,0)+IF($Y45=14,$K45*2,))*S45</f>
        <v>0</v>
      </c>
      <c r="U45" s="42">
        <f t="shared" ref="U45:U72" si="67">SUM(+L45+M45+N45+O45+P45+R45+T45)</f>
        <v>0</v>
      </c>
      <c r="V45" s="43">
        <f t="shared" ref="V45:V72" si="68">+U45*4.345</f>
        <v>0</v>
      </c>
      <c r="W45" s="190">
        <v>11</v>
      </c>
      <c r="X45" s="44">
        <f t="shared" ref="X45:X72" si="69">IF(V45="","",W45*V45)</f>
        <v>0</v>
      </c>
      <c r="Y45" s="45">
        <f t="shared" ref="Y45:Y72" si="70">ROUND(J45/4.3452380952381,1)</f>
        <v>0</v>
      </c>
      <c r="Z45" s="46" t="s">
        <v>0</v>
      </c>
      <c r="AA45" s="39">
        <v>1</v>
      </c>
      <c r="AB45" s="47">
        <f t="shared" ref="AB45:AB72" si="71">+IF($Z45="M",$U45,IF($Z45="MT",$U45/2,IF(Z45="MN",$U45/2,IF($Z45="MTN",$U45/3,0))))*AA45</f>
        <v>0</v>
      </c>
      <c r="AC45" s="39">
        <v>1</v>
      </c>
      <c r="AD45" s="47">
        <f t="shared" ref="AD45:AD72" si="72">+IF($Z45="T",$U45,IF($Z45="MT",$U45/2,IF($Z45="TN",$U45/2,IF($Z45="MTN",$U45/3,0))))*AC45</f>
        <v>0</v>
      </c>
      <c r="AE45" s="39">
        <v>1</v>
      </c>
      <c r="AF45" s="47">
        <f t="shared" ref="AF45:AF72" si="73">+IF($Z45="N",$U45,IF($Z45="MN",$U45/2,IF($Z45="TN",$U45/2,IF($Z45="MTN",$U45/3,0))))*AE45</f>
        <v>0</v>
      </c>
      <c r="AG45" s="62"/>
      <c r="AH45" s="191">
        <f t="shared" ref="AH45:AH71" si="74">+$AI$4</f>
        <v>12</v>
      </c>
      <c r="AI45" s="49">
        <f t="shared" ref="AI45:AI72" si="75">IF(AJ$4=0,0,(AG45/AJ$4))</f>
        <v>0</v>
      </c>
      <c r="AJ45" s="50">
        <f t="shared" ref="AJ45:AJ72" si="76">IF(AJ$4=0,0,(AI45*AI$4/12))</f>
        <v>0</v>
      </c>
      <c r="AK45" s="62"/>
      <c r="AL45" s="191">
        <f t="shared" ref="AL45:AL71" si="77">+$AM$4</f>
        <v>4</v>
      </c>
      <c r="AM45" s="49">
        <f t="shared" ref="AM45:AM72" si="78">IF(AN$4=0,0,(AK45/AN$4))</f>
        <v>0</v>
      </c>
      <c r="AN45" s="50">
        <f t="shared" ref="AN45:AN72" si="79">IF(AN$4=0,0,(AM45*AM$4/12))</f>
        <v>0</v>
      </c>
      <c r="AO45" s="62"/>
      <c r="AP45" s="49">
        <f t="shared" ref="AP45:AP72" si="80">IF(AQ$4=0,0,(AO45/AQ$4))</f>
        <v>0</v>
      </c>
      <c r="AQ45" s="50">
        <f t="shared" ref="AQ45:AQ72" si="81">IF(AQ$4=0,0,(AP45*AP$4/12))</f>
        <v>0</v>
      </c>
      <c r="AR45" s="62"/>
      <c r="AS45" s="49">
        <f t="shared" ref="AS45:AS72" si="82">IF(AT$4=0,0,(AR45/AT$4))</f>
        <v>0</v>
      </c>
      <c r="AT45" s="50">
        <f t="shared" ref="AT45:AT72" si="83">IF(AT$4=0,0,(AS45*AS$4/12))</f>
        <v>0</v>
      </c>
      <c r="AU45" s="62"/>
      <c r="AV45" s="49">
        <f t="shared" ref="AV45:AV72" si="84">IF(AW$4=0,0,(AU45/AW$4))</f>
        <v>0</v>
      </c>
      <c r="AW45" s="50">
        <f t="shared" ref="AW45:AW72" si="85">IF(AW$4=0,0,(AV45*AV$4/12))</f>
        <v>0</v>
      </c>
      <c r="AX45" s="62"/>
      <c r="AY45" s="49">
        <f t="shared" ref="AY45:AY72" si="86">IF(AZ$4=0,0,(AX45/AZ$4))</f>
        <v>0</v>
      </c>
      <c r="AZ45" s="50">
        <f t="shared" ref="AZ45:AZ72" si="87">IF(AZ$4=0,0,(AY45*AY$4/12))</f>
        <v>0</v>
      </c>
      <c r="BA45" s="62"/>
      <c r="BB45" s="49">
        <f t="shared" ref="BB45:BB72" si="88">IF(BC$4=0,0,(BA45/BC$4))</f>
        <v>0</v>
      </c>
      <c r="BC45" s="50">
        <f t="shared" ref="BC45:BC72" si="89">IF(BC$4=0,0,(BB45*BB$4/12))</f>
        <v>0</v>
      </c>
      <c r="BD45" s="51">
        <f t="shared" ref="BD45:BD72" si="90">+AJ45+AN45+AQ45+AT45+AW45+AZ45+BC45</f>
        <v>0</v>
      </c>
    </row>
    <row r="46" spans="1:56" hidden="1">
      <c r="A46" s="32"/>
      <c r="B46" s="61"/>
      <c r="C46" s="33"/>
      <c r="D46" s="34"/>
      <c r="E46" s="35"/>
      <c r="F46" s="36"/>
      <c r="G46" s="72"/>
      <c r="H46" s="71"/>
      <c r="I46" s="73">
        <f>IF(H46=Tablas!$B$5,Tablas!$C$5,VLOOKUP(H46,Tablas!$B$5:$D$40,2,FALSE))</f>
        <v>1</v>
      </c>
      <c r="J46" s="70">
        <f>IF(I46=0,"",VLOOKUP(I46,Tablas!$C$5:$D$40,2,FALSE))</f>
        <v>0</v>
      </c>
      <c r="K46" s="37" t="str">
        <f t="shared" si="59"/>
        <v>0</v>
      </c>
      <c r="L46" s="38">
        <f t="shared" si="60"/>
        <v>0</v>
      </c>
      <c r="M46" s="38">
        <f t="shared" si="61"/>
        <v>0</v>
      </c>
      <c r="N46" s="38">
        <f t="shared" si="62"/>
        <v>0</v>
      </c>
      <c r="O46" s="38">
        <f t="shared" si="63"/>
        <v>0</v>
      </c>
      <c r="P46" s="38">
        <f t="shared" si="64"/>
        <v>0</v>
      </c>
      <c r="Q46" s="39">
        <v>1</v>
      </c>
      <c r="R46" s="40">
        <f t="shared" si="65"/>
        <v>0</v>
      </c>
      <c r="S46" s="39">
        <v>1</v>
      </c>
      <c r="T46" s="41">
        <f t="shared" si="66"/>
        <v>0</v>
      </c>
      <c r="U46" s="42">
        <f t="shared" si="67"/>
        <v>0</v>
      </c>
      <c r="V46" s="43">
        <f t="shared" si="68"/>
        <v>0</v>
      </c>
      <c r="W46" s="190">
        <v>11</v>
      </c>
      <c r="X46" s="44">
        <f t="shared" si="69"/>
        <v>0</v>
      </c>
      <c r="Y46" s="45">
        <f t="shared" si="70"/>
        <v>0</v>
      </c>
      <c r="Z46" s="46" t="s">
        <v>0</v>
      </c>
      <c r="AA46" s="39">
        <v>1</v>
      </c>
      <c r="AB46" s="47">
        <f t="shared" si="71"/>
        <v>0</v>
      </c>
      <c r="AC46" s="39">
        <v>1</v>
      </c>
      <c r="AD46" s="47">
        <f t="shared" si="72"/>
        <v>0</v>
      </c>
      <c r="AE46" s="39">
        <v>1</v>
      </c>
      <c r="AF46" s="47">
        <f t="shared" si="73"/>
        <v>0</v>
      </c>
      <c r="AG46" s="62"/>
      <c r="AH46" s="191">
        <f t="shared" si="74"/>
        <v>12</v>
      </c>
      <c r="AI46" s="49">
        <f t="shared" si="75"/>
        <v>0</v>
      </c>
      <c r="AJ46" s="50">
        <f t="shared" si="76"/>
        <v>0</v>
      </c>
      <c r="AK46" s="62"/>
      <c r="AL46" s="191">
        <f t="shared" si="77"/>
        <v>4</v>
      </c>
      <c r="AM46" s="49">
        <f t="shared" si="78"/>
        <v>0</v>
      </c>
      <c r="AN46" s="50">
        <f t="shared" si="79"/>
        <v>0</v>
      </c>
      <c r="AO46" s="62"/>
      <c r="AP46" s="49">
        <f t="shared" si="80"/>
        <v>0</v>
      </c>
      <c r="AQ46" s="50">
        <f t="shared" si="81"/>
        <v>0</v>
      </c>
      <c r="AR46" s="62"/>
      <c r="AS46" s="49">
        <f t="shared" si="82"/>
        <v>0</v>
      </c>
      <c r="AT46" s="50">
        <f t="shared" si="83"/>
        <v>0</v>
      </c>
      <c r="AU46" s="62"/>
      <c r="AV46" s="49">
        <f t="shared" si="84"/>
        <v>0</v>
      </c>
      <c r="AW46" s="50">
        <f t="shared" si="85"/>
        <v>0</v>
      </c>
      <c r="AX46" s="62"/>
      <c r="AY46" s="49">
        <f t="shared" si="86"/>
        <v>0</v>
      </c>
      <c r="AZ46" s="50">
        <f t="shared" si="87"/>
        <v>0</v>
      </c>
      <c r="BA46" s="62"/>
      <c r="BB46" s="49">
        <f t="shared" si="88"/>
        <v>0</v>
      </c>
      <c r="BC46" s="50">
        <f t="shared" si="89"/>
        <v>0</v>
      </c>
      <c r="BD46" s="51">
        <f t="shared" si="90"/>
        <v>0</v>
      </c>
    </row>
    <row r="47" spans="1:56" hidden="1">
      <c r="A47" s="32"/>
      <c r="B47" s="61"/>
      <c r="C47" s="33"/>
      <c r="D47" s="34"/>
      <c r="E47" s="35"/>
      <c r="F47" s="36"/>
      <c r="G47" s="72"/>
      <c r="H47" s="71"/>
      <c r="I47" s="73">
        <f>IF(H47=Tablas!$B$5,Tablas!$C$5,VLOOKUP(H47,Tablas!$B$5:$D$40,2,FALSE))</f>
        <v>1</v>
      </c>
      <c r="J47" s="70">
        <f>IF(I47=0,"",VLOOKUP(I47,Tablas!$C$5:$D$40,2,FALSE))</f>
        <v>0</v>
      </c>
      <c r="K47" s="37" t="str">
        <f t="shared" si="59"/>
        <v>0</v>
      </c>
      <c r="L47" s="38">
        <f t="shared" si="60"/>
        <v>0</v>
      </c>
      <c r="M47" s="38">
        <f t="shared" si="61"/>
        <v>0</v>
      </c>
      <c r="N47" s="38">
        <f t="shared" si="62"/>
        <v>0</v>
      </c>
      <c r="O47" s="38">
        <f t="shared" si="63"/>
        <v>0</v>
      </c>
      <c r="P47" s="38">
        <f t="shared" si="64"/>
        <v>0</v>
      </c>
      <c r="Q47" s="39">
        <v>1</v>
      </c>
      <c r="R47" s="40">
        <f t="shared" si="65"/>
        <v>0</v>
      </c>
      <c r="S47" s="39">
        <v>1</v>
      </c>
      <c r="T47" s="41">
        <f t="shared" si="66"/>
        <v>0</v>
      </c>
      <c r="U47" s="42">
        <f t="shared" si="67"/>
        <v>0</v>
      </c>
      <c r="V47" s="43">
        <f t="shared" si="68"/>
        <v>0</v>
      </c>
      <c r="W47" s="190">
        <v>11</v>
      </c>
      <c r="X47" s="44">
        <f t="shared" si="69"/>
        <v>0</v>
      </c>
      <c r="Y47" s="45">
        <f t="shared" si="70"/>
        <v>0</v>
      </c>
      <c r="Z47" s="46" t="s">
        <v>0</v>
      </c>
      <c r="AA47" s="39">
        <v>1</v>
      </c>
      <c r="AB47" s="47">
        <f t="shared" si="71"/>
        <v>0</v>
      </c>
      <c r="AC47" s="39">
        <v>1</v>
      </c>
      <c r="AD47" s="47">
        <f t="shared" si="72"/>
        <v>0</v>
      </c>
      <c r="AE47" s="39">
        <v>1</v>
      </c>
      <c r="AF47" s="47">
        <f t="shared" si="73"/>
        <v>0</v>
      </c>
      <c r="AG47" s="62"/>
      <c r="AH47" s="191">
        <f t="shared" si="74"/>
        <v>12</v>
      </c>
      <c r="AI47" s="49">
        <f t="shared" si="75"/>
        <v>0</v>
      </c>
      <c r="AJ47" s="50">
        <f t="shared" si="76"/>
        <v>0</v>
      </c>
      <c r="AK47" s="62"/>
      <c r="AL47" s="191">
        <f t="shared" si="77"/>
        <v>4</v>
      </c>
      <c r="AM47" s="49">
        <f t="shared" si="78"/>
        <v>0</v>
      </c>
      <c r="AN47" s="50">
        <f t="shared" si="79"/>
        <v>0</v>
      </c>
      <c r="AO47" s="62"/>
      <c r="AP47" s="49">
        <f t="shared" si="80"/>
        <v>0</v>
      </c>
      <c r="AQ47" s="50">
        <f t="shared" si="81"/>
        <v>0</v>
      </c>
      <c r="AR47" s="62"/>
      <c r="AS47" s="49">
        <f t="shared" si="82"/>
        <v>0</v>
      </c>
      <c r="AT47" s="50">
        <f t="shared" si="83"/>
        <v>0</v>
      </c>
      <c r="AU47" s="62"/>
      <c r="AV47" s="49">
        <f t="shared" si="84"/>
        <v>0</v>
      </c>
      <c r="AW47" s="50">
        <f t="shared" si="85"/>
        <v>0</v>
      </c>
      <c r="AX47" s="62"/>
      <c r="AY47" s="49">
        <f t="shared" si="86"/>
        <v>0</v>
      </c>
      <c r="AZ47" s="50">
        <f t="shared" si="87"/>
        <v>0</v>
      </c>
      <c r="BA47" s="62"/>
      <c r="BB47" s="49">
        <f t="shared" si="88"/>
        <v>0</v>
      </c>
      <c r="BC47" s="50">
        <f t="shared" si="89"/>
        <v>0</v>
      </c>
      <c r="BD47" s="51">
        <f t="shared" si="90"/>
        <v>0</v>
      </c>
    </row>
    <row r="48" spans="1:56" hidden="1">
      <c r="A48" s="32"/>
      <c r="B48" s="61"/>
      <c r="C48" s="33"/>
      <c r="D48" s="34"/>
      <c r="E48" s="35"/>
      <c r="F48" s="36"/>
      <c r="G48" s="72"/>
      <c r="H48" s="71"/>
      <c r="I48" s="73">
        <f>IF(H48=Tablas!$B$5,Tablas!$C$5,VLOOKUP(H48,Tablas!$B$5:$D$40,2,FALSE))</f>
        <v>1</v>
      </c>
      <c r="J48" s="70">
        <f>IF(I48=0,"",VLOOKUP(I48,Tablas!$C$5:$D$40,2,FALSE))</f>
        <v>0</v>
      </c>
      <c r="K48" s="37" t="str">
        <f t="shared" si="59"/>
        <v>0</v>
      </c>
      <c r="L48" s="38">
        <f t="shared" si="60"/>
        <v>0</v>
      </c>
      <c r="M48" s="38">
        <f t="shared" si="61"/>
        <v>0</v>
      </c>
      <c r="N48" s="38">
        <f t="shared" si="62"/>
        <v>0</v>
      </c>
      <c r="O48" s="38">
        <f t="shared" si="63"/>
        <v>0</v>
      </c>
      <c r="P48" s="38">
        <f t="shared" si="64"/>
        <v>0</v>
      </c>
      <c r="Q48" s="39">
        <v>1</v>
      </c>
      <c r="R48" s="40">
        <f t="shared" si="65"/>
        <v>0</v>
      </c>
      <c r="S48" s="39">
        <v>1</v>
      </c>
      <c r="T48" s="41">
        <f t="shared" si="66"/>
        <v>0</v>
      </c>
      <c r="U48" s="42">
        <f t="shared" si="67"/>
        <v>0</v>
      </c>
      <c r="V48" s="43">
        <f t="shared" si="68"/>
        <v>0</v>
      </c>
      <c r="W48" s="190">
        <v>11</v>
      </c>
      <c r="X48" s="44">
        <f t="shared" si="69"/>
        <v>0</v>
      </c>
      <c r="Y48" s="45">
        <f t="shared" si="70"/>
        <v>0</v>
      </c>
      <c r="Z48" s="46" t="s">
        <v>0</v>
      </c>
      <c r="AA48" s="39">
        <v>1</v>
      </c>
      <c r="AB48" s="47">
        <f t="shared" si="71"/>
        <v>0</v>
      </c>
      <c r="AC48" s="39">
        <v>1</v>
      </c>
      <c r="AD48" s="47">
        <f t="shared" si="72"/>
        <v>0</v>
      </c>
      <c r="AE48" s="39">
        <v>1</v>
      </c>
      <c r="AF48" s="47">
        <f t="shared" si="73"/>
        <v>0</v>
      </c>
      <c r="AG48" s="62"/>
      <c r="AH48" s="191">
        <f t="shared" si="74"/>
        <v>12</v>
      </c>
      <c r="AI48" s="49">
        <f t="shared" si="75"/>
        <v>0</v>
      </c>
      <c r="AJ48" s="50">
        <f t="shared" si="76"/>
        <v>0</v>
      </c>
      <c r="AK48" s="62"/>
      <c r="AL48" s="191">
        <f t="shared" si="77"/>
        <v>4</v>
      </c>
      <c r="AM48" s="49">
        <f t="shared" si="78"/>
        <v>0</v>
      </c>
      <c r="AN48" s="50">
        <f t="shared" si="79"/>
        <v>0</v>
      </c>
      <c r="AO48" s="62"/>
      <c r="AP48" s="49">
        <f t="shared" si="80"/>
        <v>0</v>
      </c>
      <c r="AQ48" s="50">
        <f t="shared" si="81"/>
        <v>0</v>
      </c>
      <c r="AR48" s="62"/>
      <c r="AS48" s="49">
        <f t="shared" si="82"/>
        <v>0</v>
      </c>
      <c r="AT48" s="50">
        <f t="shared" si="83"/>
        <v>0</v>
      </c>
      <c r="AU48" s="62"/>
      <c r="AV48" s="49">
        <f t="shared" si="84"/>
        <v>0</v>
      </c>
      <c r="AW48" s="50">
        <f t="shared" si="85"/>
        <v>0</v>
      </c>
      <c r="AX48" s="62"/>
      <c r="AY48" s="49">
        <f t="shared" si="86"/>
        <v>0</v>
      </c>
      <c r="AZ48" s="50">
        <f t="shared" si="87"/>
        <v>0</v>
      </c>
      <c r="BA48" s="62"/>
      <c r="BB48" s="49">
        <f t="shared" si="88"/>
        <v>0</v>
      </c>
      <c r="BC48" s="50">
        <f t="shared" si="89"/>
        <v>0</v>
      </c>
      <c r="BD48" s="51">
        <f t="shared" si="90"/>
        <v>0</v>
      </c>
    </row>
    <row r="49" spans="1:56" hidden="1">
      <c r="A49" s="32"/>
      <c r="B49" s="61"/>
      <c r="C49" s="33"/>
      <c r="D49" s="34"/>
      <c r="E49" s="35"/>
      <c r="F49" s="36"/>
      <c r="G49" s="72"/>
      <c r="H49" s="71"/>
      <c r="I49" s="73">
        <f>IF(H49=Tablas!$B$5,Tablas!$C$5,VLOOKUP(H49,Tablas!$B$5:$D$40,2,FALSE))</f>
        <v>1</v>
      </c>
      <c r="J49" s="70">
        <f>IF(I49=0,"",VLOOKUP(I49,Tablas!$C$5:$D$40,2,FALSE))</f>
        <v>0</v>
      </c>
      <c r="K49" s="37" t="str">
        <f t="shared" si="59"/>
        <v>0</v>
      </c>
      <c r="L49" s="38">
        <f t="shared" si="60"/>
        <v>0</v>
      </c>
      <c r="M49" s="38">
        <f t="shared" si="61"/>
        <v>0</v>
      </c>
      <c r="N49" s="38">
        <f t="shared" si="62"/>
        <v>0</v>
      </c>
      <c r="O49" s="38">
        <f t="shared" si="63"/>
        <v>0</v>
      </c>
      <c r="P49" s="38">
        <f t="shared" si="64"/>
        <v>0</v>
      </c>
      <c r="Q49" s="39">
        <v>1</v>
      </c>
      <c r="R49" s="40">
        <f t="shared" si="65"/>
        <v>0</v>
      </c>
      <c r="S49" s="39">
        <v>1</v>
      </c>
      <c r="T49" s="41">
        <f t="shared" si="66"/>
        <v>0</v>
      </c>
      <c r="U49" s="42">
        <f t="shared" si="67"/>
        <v>0</v>
      </c>
      <c r="V49" s="43">
        <f t="shared" si="68"/>
        <v>0</v>
      </c>
      <c r="W49" s="190">
        <v>11</v>
      </c>
      <c r="X49" s="44">
        <f t="shared" si="69"/>
        <v>0</v>
      </c>
      <c r="Y49" s="45">
        <f t="shared" si="70"/>
        <v>0</v>
      </c>
      <c r="Z49" s="46" t="s">
        <v>0</v>
      </c>
      <c r="AA49" s="39">
        <v>1</v>
      </c>
      <c r="AB49" s="47">
        <f t="shared" si="71"/>
        <v>0</v>
      </c>
      <c r="AC49" s="39">
        <v>1</v>
      </c>
      <c r="AD49" s="47">
        <f t="shared" si="72"/>
        <v>0</v>
      </c>
      <c r="AE49" s="39">
        <v>1</v>
      </c>
      <c r="AF49" s="47">
        <f t="shared" si="73"/>
        <v>0</v>
      </c>
      <c r="AG49" s="62"/>
      <c r="AH49" s="191">
        <f t="shared" si="74"/>
        <v>12</v>
      </c>
      <c r="AI49" s="49">
        <f t="shared" si="75"/>
        <v>0</v>
      </c>
      <c r="AJ49" s="50">
        <f t="shared" si="76"/>
        <v>0</v>
      </c>
      <c r="AK49" s="62"/>
      <c r="AL49" s="191">
        <f t="shared" si="77"/>
        <v>4</v>
      </c>
      <c r="AM49" s="49">
        <f t="shared" si="78"/>
        <v>0</v>
      </c>
      <c r="AN49" s="50">
        <f t="shared" si="79"/>
        <v>0</v>
      </c>
      <c r="AO49" s="62"/>
      <c r="AP49" s="49">
        <f t="shared" si="80"/>
        <v>0</v>
      </c>
      <c r="AQ49" s="50">
        <f t="shared" si="81"/>
        <v>0</v>
      </c>
      <c r="AR49" s="62"/>
      <c r="AS49" s="49">
        <f t="shared" si="82"/>
        <v>0</v>
      </c>
      <c r="AT49" s="50">
        <f t="shared" si="83"/>
        <v>0</v>
      </c>
      <c r="AU49" s="62"/>
      <c r="AV49" s="49">
        <f t="shared" si="84"/>
        <v>0</v>
      </c>
      <c r="AW49" s="50">
        <f t="shared" si="85"/>
        <v>0</v>
      </c>
      <c r="AX49" s="62"/>
      <c r="AY49" s="49">
        <f t="shared" si="86"/>
        <v>0</v>
      </c>
      <c r="AZ49" s="50">
        <f t="shared" si="87"/>
        <v>0</v>
      </c>
      <c r="BA49" s="62"/>
      <c r="BB49" s="49">
        <f t="shared" si="88"/>
        <v>0</v>
      </c>
      <c r="BC49" s="50">
        <f t="shared" si="89"/>
        <v>0</v>
      </c>
      <c r="BD49" s="51">
        <f t="shared" si="90"/>
        <v>0</v>
      </c>
    </row>
    <row r="50" spans="1:56" hidden="1">
      <c r="A50" s="32"/>
      <c r="B50" s="61"/>
      <c r="C50" s="33"/>
      <c r="D50" s="34"/>
      <c r="E50" s="35"/>
      <c r="F50" s="36"/>
      <c r="G50" s="72"/>
      <c r="H50" s="71"/>
      <c r="I50" s="73">
        <f>IF(H50=Tablas!$B$5,Tablas!$C$5,VLOOKUP(H50,Tablas!$B$5:$D$40,2,FALSE))</f>
        <v>1</v>
      </c>
      <c r="J50" s="70">
        <f>IF(I50=0,"",VLOOKUP(I50,Tablas!$C$5:$D$40,2,FALSE))</f>
        <v>0</v>
      </c>
      <c r="K50" s="37" t="str">
        <f t="shared" si="59"/>
        <v>0</v>
      </c>
      <c r="L50" s="38">
        <f t="shared" si="60"/>
        <v>0</v>
      </c>
      <c r="M50" s="38">
        <f t="shared" si="61"/>
        <v>0</v>
      </c>
      <c r="N50" s="38">
        <f t="shared" si="62"/>
        <v>0</v>
      </c>
      <c r="O50" s="38">
        <f t="shared" si="63"/>
        <v>0</v>
      </c>
      <c r="P50" s="38">
        <f t="shared" si="64"/>
        <v>0</v>
      </c>
      <c r="Q50" s="39">
        <v>1</v>
      </c>
      <c r="R50" s="40">
        <f t="shared" si="65"/>
        <v>0</v>
      </c>
      <c r="S50" s="39">
        <v>1</v>
      </c>
      <c r="T50" s="41">
        <f t="shared" si="66"/>
        <v>0</v>
      </c>
      <c r="U50" s="42">
        <f t="shared" si="67"/>
        <v>0</v>
      </c>
      <c r="V50" s="43">
        <f t="shared" si="68"/>
        <v>0</v>
      </c>
      <c r="W50" s="190">
        <v>11</v>
      </c>
      <c r="X50" s="44">
        <f t="shared" si="69"/>
        <v>0</v>
      </c>
      <c r="Y50" s="45">
        <f t="shared" si="70"/>
        <v>0</v>
      </c>
      <c r="Z50" s="46" t="s">
        <v>0</v>
      </c>
      <c r="AA50" s="39">
        <v>1</v>
      </c>
      <c r="AB50" s="47">
        <f t="shared" si="71"/>
        <v>0</v>
      </c>
      <c r="AC50" s="39">
        <v>1</v>
      </c>
      <c r="AD50" s="47">
        <f t="shared" si="72"/>
        <v>0</v>
      </c>
      <c r="AE50" s="39">
        <v>1</v>
      </c>
      <c r="AF50" s="47">
        <f t="shared" si="73"/>
        <v>0</v>
      </c>
      <c r="AG50" s="62"/>
      <c r="AH50" s="191">
        <f t="shared" si="74"/>
        <v>12</v>
      </c>
      <c r="AI50" s="49">
        <f t="shared" si="75"/>
        <v>0</v>
      </c>
      <c r="AJ50" s="50">
        <f t="shared" si="76"/>
        <v>0</v>
      </c>
      <c r="AK50" s="62"/>
      <c r="AL50" s="191">
        <f t="shared" si="77"/>
        <v>4</v>
      </c>
      <c r="AM50" s="49">
        <f t="shared" si="78"/>
        <v>0</v>
      </c>
      <c r="AN50" s="50">
        <f t="shared" si="79"/>
        <v>0</v>
      </c>
      <c r="AO50" s="62"/>
      <c r="AP50" s="49">
        <f t="shared" si="80"/>
        <v>0</v>
      </c>
      <c r="AQ50" s="50">
        <f t="shared" si="81"/>
        <v>0</v>
      </c>
      <c r="AR50" s="62"/>
      <c r="AS50" s="49">
        <f t="shared" si="82"/>
        <v>0</v>
      </c>
      <c r="AT50" s="50">
        <f t="shared" si="83"/>
        <v>0</v>
      </c>
      <c r="AU50" s="62"/>
      <c r="AV50" s="49">
        <f t="shared" si="84"/>
        <v>0</v>
      </c>
      <c r="AW50" s="50">
        <f t="shared" si="85"/>
        <v>0</v>
      </c>
      <c r="AX50" s="62"/>
      <c r="AY50" s="49">
        <f t="shared" si="86"/>
        <v>0</v>
      </c>
      <c r="AZ50" s="50">
        <f t="shared" si="87"/>
        <v>0</v>
      </c>
      <c r="BA50" s="62"/>
      <c r="BB50" s="49">
        <f t="shared" si="88"/>
        <v>0</v>
      </c>
      <c r="BC50" s="50">
        <f t="shared" si="89"/>
        <v>0</v>
      </c>
      <c r="BD50" s="51">
        <f t="shared" si="90"/>
        <v>0</v>
      </c>
    </row>
    <row r="51" spans="1:56" hidden="1">
      <c r="A51" s="32"/>
      <c r="B51" s="61"/>
      <c r="C51" s="33"/>
      <c r="D51" s="34"/>
      <c r="E51" s="35"/>
      <c r="F51" s="36"/>
      <c r="G51" s="72"/>
      <c r="H51" s="71"/>
      <c r="I51" s="73">
        <f>IF(H51=Tablas!$B$5,Tablas!$C$5,VLOOKUP(H51,Tablas!$B$5:$D$40,2,FALSE))</f>
        <v>1</v>
      </c>
      <c r="J51" s="70">
        <f>IF(I51=0,"",VLOOKUP(I51,Tablas!$C$5:$D$40,2,FALSE))</f>
        <v>0</v>
      </c>
      <c r="K51" s="37" t="str">
        <f t="shared" si="59"/>
        <v>0</v>
      </c>
      <c r="L51" s="38">
        <f t="shared" si="60"/>
        <v>0</v>
      </c>
      <c r="M51" s="38">
        <f t="shared" si="61"/>
        <v>0</v>
      </c>
      <c r="N51" s="38">
        <f t="shared" si="62"/>
        <v>0</v>
      </c>
      <c r="O51" s="38">
        <f t="shared" si="63"/>
        <v>0</v>
      </c>
      <c r="P51" s="38">
        <f t="shared" si="64"/>
        <v>0</v>
      </c>
      <c r="Q51" s="39">
        <v>1</v>
      </c>
      <c r="R51" s="40">
        <f t="shared" si="65"/>
        <v>0</v>
      </c>
      <c r="S51" s="39">
        <v>1</v>
      </c>
      <c r="T51" s="41">
        <f t="shared" si="66"/>
        <v>0</v>
      </c>
      <c r="U51" s="42">
        <f t="shared" si="67"/>
        <v>0</v>
      </c>
      <c r="V51" s="43">
        <f t="shared" si="68"/>
        <v>0</v>
      </c>
      <c r="W51" s="190">
        <v>11</v>
      </c>
      <c r="X51" s="44">
        <f t="shared" si="69"/>
        <v>0</v>
      </c>
      <c r="Y51" s="45">
        <f t="shared" si="70"/>
        <v>0</v>
      </c>
      <c r="Z51" s="46" t="s">
        <v>0</v>
      </c>
      <c r="AA51" s="39">
        <v>1</v>
      </c>
      <c r="AB51" s="47">
        <f t="shared" si="71"/>
        <v>0</v>
      </c>
      <c r="AC51" s="39">
        <v>1</v>
      </c>
      <c r="AD51" s="47">
        <f t="shared" si="72"/>
        <v>0</v>
      </c>
      <c r="AE51" s="39">
        <v>1</v>
      </c>
      <c r="AF51" s="47">
        <f t="shared" si="73"/>
        <v>0</v>
      </c>
      <c r="AG51" s="62"/>
      <c r="AH51" s="191">
        <f t="shared" si="74"/>
        <v>12</v>
      </c>
      <c r="AI51" s="49">
        <f t="shared" si="75"/>
        <v>0</v>
      </c>
      <c r="AJ51" s="50">
        <f t="shared" si="76"/>
        <v>0</v>
      </c>
      <c r="AK51" s="62"/>
      <c r="AL51" s="191">
        <f t="shared" si="77"/>
        <v>4</v>
      </c>
      <c r="AM51" s="49">
        <f t="shared" si="78"/>
        <v>0</v>
      </c>
      <c r="AN51" s="50">
        <f t="shared" si="79"/>
        <v>0</v>
      </c>
      <c r="AO51" s="62"/>
      <c r="AP51" s="49">
        <f t="shared" si="80"/>
        <v>0</v>
      </c>
      <c r="AQ51" s="50">
        <f t="shared" si="81"/>
        <v>0</v>
      </c>
      <c r="AR51" s="62"/>
      <c r="AS51" s="49">
        <f t="shared" si="82"/>
        <v>0</v>
      </c>
      <c r="AT51" s="50">
        <f t="shared" si="83"/>
        <v>0</v>
      </c>
      <c r="AU51" s="62"/>
      <c r="AV51" s="49">
        <f t="shared" si="84"/>
        <v>0</v>
      </c>
      <c r="AW51" s="50">
        <f t="shared" si="85"/>
        <v>0</v>
      </c>
      <c r="AX51" s="62"/>
      <c r="AY51" s="49">
        <f t="shared" si="86"/>
        <v>0</v>
      </c>
      <c r="AZ51" s="50">
        <f t="shared" si="87"/>
        <v>0</v>
      </c>
      <c r="BA51" s="62"/>
      <c r="BB51" s="49">
        <f t="shared" si="88"/>
        <v>0</v>
      </c>
      <c r="BC51" s="50">
        <f t="shared" si="89"/>
        <v>0</v>
      </c>
      <c r="BD51" s="51">
        <f t="shared" si="90"/>
        <v>0</v>
      </c>
    </row>
    <row r="52" spans="1:56" hidden="1">
      <c r="A52" s="32"/>
      <c r="B52" s="61"/>
      <c r="C52" s="33"/>
      <c r="D52" s="34"/>
      <c r="E52" s="35"/>
      <c r="F52" s="36"/>
      <c r="G52" s="72"/>
      <c r="H52" s="71"/>
      <c r="I52" s="73">
        <f>IF(H52=Tablas!$B$5,Tablas!$C$5,VLOOKUP(H52,Tablas!$B$5:$D$40,2,FALSE))</f>
        <v>1</v>
      </c>
      <c r="J52" s="70">
        <f>IF(I52=0,"",VLOOKUP(I52,Tablas!$C$5:$D$40,2,FALSE))</f>
        <v>0</v>
      </c>
      <c r="K52" s="37" t="str">
        <f t="shared" si="59"/>
        <v>0</v>
      </c>
      <c r="L52" s="38">
        <f t="shared" si="60"/>
        <v>0</v>
      </c>
      <c r="M52" s="38">
        <f t="shared" si="61"/>
        <v>0</v>
      </c>
      <c r="N52" s="38">
        <f t="shared" si="62"/>
        <v>0</v>
      </c>
      <c r="O52" s="38">
        <f t="shared" si="63"/>
        <v>0</v>
      </c>
      <c r="P52" s="38">
        <f t="shared" si="64"/>
        <v>0</v>
      </c>
      <c r="Q52" s="39">
        <v>1</v>
      </c>
      <c r="R52" s="40">
        <f t="shared" si="65"/>
        <v>0</v>
      </c>
      <c r="S52" s="39">
        <v>1</v>
      </c>
      <c r="T52" s="41">
        <f t="shared" si="66"/>
        <v>0</v>
      </c>
      <c r="U52" s="42">
        <f t="shared" si="67"/>
        <v>0</v>
      </c>
      <c r="V52" s="43">
        <f t="shared" si="68"/>
        <v>0</v>
      </c>
      <c r="W52" s="190">
        <v>11</v>
      </c>
      <c r="X52" s="44">
        <f t="shared" si="69"/>
        <v>0</v>
      </c>
      <c r="Y52" s="45">
        <f t="shared" si="70"/>
        <v>0</v>
      </c>
      <c r="Z52" s="46" t="s">
        <v>0</v>
      </c>
      <c r="AA52" s="39">
        <v>1</v>
      </c>
      <c r="AB52" s="47">
        <f t="shared" si="71"/>
        <v>0</v>
      </c>
      <c r="AC52" s="39">
        <v>1</v>
      </c>
      <c r="AD52" s="47">
        <f t="shared" si="72"/>
        <v>0</v>
      </c>
      <c r="AE52" s="39">
        <v>1</v>
      </c>
      <c r="AF52" s="47">
        <f t="shared" si="73"/>
        <v>0</v>
      </c>
      <c r="AG52" s="62"/>
      <c r="AH52" s="191">
        <f t="shared" si="74"/>
        <v>12</v>
      </c>
      <c r="AI52" s="49">
        <f t="shared" si="75"/>
        <v>0</v>
      </c>
      <c r="AJ52" s="50">
        <f t="shared" si="76"/>
        <v>0</v>
      </c>
      <c r="AK52" s="62"/>
      <c r="AL52" s="191">
        <f t="shared" si="77"/>
        <v>4</v>
      </c>
      <c r="AM52" s="49">
        <f t="shared" si="78"/>
        <v>0</v>
      </c>
      <c r="AN52" s="50">
        <f t="shared" si="79"/>
        <v>0</v>
      </c>
      <c r="AO52" s="62"/>
      <c r="AP52" s="49">
        <f t="shared" si="80"/>
        <v>0</v>
      </c>
      <c r="AQ52" s="50">
        <f t="shared" si="81"/>
        <v>0</v>
      </c>
      <c r="AR52" s="62"/>
      <c r="AS52" s="49">
        <f t="shared" si="82"/>
        <v>0</v>
      </c>
      <c r="AT52" s="50">
        <f t="shared" si="83"/>
        <v>0</v>
      </c>
      <c r="AU52" s="62"/>
      <c r="AV52" s="49">
        <f t="shared" si="84"/>
        <v>0</v>
      </c>
      <c r="AW52" s="50">
        <f t="shared" si="85"/>
        <v>0</v>
      </c>
      <c r="AX52" s="62"/>
      <c r="AY52" s="49">
        <f t="shared" si="86"/>
        <v>0</v>
      </c>
      <c r="AZ52" s="50">
        <f t="shared" si="87"/>
        <v>0</v>
      </c>
      <c r="BA52" s="62"/>
      <c r="BB52" s="49">
        <f t="shared" si="88"/>
        <v>0</v>
      </c>
      <c r="BC52" s="50">
        <f t="shared" si="89"/>
        <v>0</v>
      </c>
      <c r="BD52" s="51">
        <f t="shared" si="90"/>
        <v>0</v>
      </c>
    </row>
    <row r="53" spans="1:56" hidden="1">
      <c r="A53" s="32"/>
      <c r="B53" s="61"/>
      <c r="C53" s="33"/>
      <c r="D53" s="34"/>
      <c r="E53" s="35"/>
      <c r="F53" s="36"/>
      <c r="G53" s="72"/>
      <c r="H53" s="71"/>
      <c r="I53" s="73">
        <f>IF(H53=Tablas!$B$5,Tablas!$C$5,VLOOKUP(H53,Tablas!$B$5:$D$40,2,FALSE))</f>
        <v>1</v>
      </c>
      <c r="J53" s="70">
        <f>IF(I53=0,"",VLOOKUP(I53,Tablas!$C$5:$D$40,2,FALSE))</f>
        <v>0</v>
      </c>
      <c r="K53" s="37" t="str">
        <f t="shared" si="59"/>
        <v>0</v>
      </c>
      <c r="L53" s="38">
        <f t="shared" si="60"/>
        <v>0</v>
      </c>
      <c r="M53" s="38">
        <f t="shared" si="61"/>
        <v>0</v>
      </c>
      <c r="N53" s="38">
        <f t="shared" si="62"/>
        <v>0</v>
      </c>
      <c r="O53" s="38">
        <f t="shared" si="63"/>
        <v>0</v>
      </c>
      <c r="P53" s="38">
        <f t="shared" si="64"/>
        <v>0</v>
      </c>
      <c r="Q53" s="39">
        <v>1</v>
      </c>
      <c r="R53" s="40">
        <f t="shared" si="65"/>
        <v>0</v>
      </c>
      <c r="S53" s="39">
        <v>1</v>
      </c>
      <c r="T53" s="41">
        <f t="shared" si="66"/>
        <v>0</v>
      </c>
      <c r="U53" s="42">
        <f t="shared" si="67"/>
        <v>0</v>
      </c>
      <c r="V53" s="43">
        <f t="shared" si="68"/>
        <v>0</v>
      </c>
      <c r="W53" s="190">
        <v>11</v>
      </c>
      <c r="X53" s="44">
        <f t="shared" si="69"/>
        <v>0</v>
      </c>
      <c r="Y53" s="45">
        <f t="shared" si="70"/>
        <v>0</v>
      </c>
      <c r="Z53" s="46" t="s">
        <v>0</v>
      </c>
      <c r="AA53" s="39">
        <v>1</v>
      </c>
      <c r="AB53" s="47">
        <f t="shared" si="71"/>
        <v>0</v>
      </c>
      <c r="AC53" s="39">
        <v>1</v>
      </c>
      <c r="AD53" s="47">
        <f t="shared" si="72"/>
        <v>0</v>
      </c>
      <c r="AE53" s="39">
        <v>1</v>
      </c>
      <c r="AF53" s="47">
        <f t="shared" si="73"/>
        <v>0</v>
      </c>
      <c r="AG53" s="62"/>
      <c r="AH53" s="191">
        <f t="shared" si="74"/>
        <v>12</v>
      </c>
      <c r="AI53" s="49">
        <f t="shared" si="75"/>
        <v>0</v>
      </c>
      <c r="AJ53" s="50">
        <f t="shared" si="76"/>
        <v>0</v>
      </c>
      <c r="AK53" s="62"/>
      <c r="AL53" s="191">
        <f t="shared" si="77"/>
        <v>4</v>
      </c>
      <c r="AM53" s="49">
        <f t="shared" si="78"/>
        <v>0</v>
      </c>
      <c r="AN53" s="50">
        <f t="shared" si="79"/>
        <v>0</v>
      </c>
      <c r="AO53" s="62"/>
      <c r="AP53" s="49">
        <f t="shared" si="80"/>
        <v>0</v>
      </c>
      <c r="AQ53" s="50">
        <f t="shared" si="81"/>
        <v>0</v>
      </c>
      <c r="AR53" s="62"/>
      <c r="AS53" s="49">
        <f t="shared" si="82"/>
        <v>0</v>
      </c>
      <c r="AT53" s="50">
        <f t="shared" si="83"/>
        <v>0</v>
      </c>
      <c r="AU53" s="62"/>
      <c r="AV53" s="49">
        <f t="shared" si="84"/>
        <v>0</v>
      </c>
      <c r="AW53" s="50">
        <f t="shared" si="85"/>
        <v>0</v>
      </c>
      <c r="AX53" s="62"/>
      <c r="AY53" s="49">
        <f t="shared" si="86"/>
        <v>0</v>
      </c>
      <c r="AZ53" s="50">
        <f t="shared" si="87"/>
        <v>0</v>
      </c>
      <c r="BA53" s="62"/>
      <c r="BB53" s="49">
        <f t="shared" si="88"/>
        <v>0</v>
      </c>
      <c r="BC53" s="50">
        <f t="shared" si="89"/>
        <v>0</v>
      </c>
      <c r="BD53" s="51">
        <f t="shared" si="90"/>
        <v>0</v>
      </c>
    </row>
    <row r="54" spans="1:56" hidden="1">
      <c r="A54" s="32"/>
      <c r="B54" s="61"/>
      <c r="C54" s="33"/>
      <c r="D54" s="34"/>
      <c r="E54" s="35"/>
      <c r="F54" s="36"/>
      <c r="G54" s="72"/>
      <c r="H54" s="71"/>
      <c r="I54" s="73">
        <f>IF(H54=Tablas!$B$5,Tablas!$C$5,VLOOKUP(H54,Tablas!$B$5:$D$40,2,FALSE))</f>
        <v>1</v>
      </c>
      <c r="J54" s="70">
        <f>IF(I54=0,"",VLOOKUP(I54,Tablas!$C$5:$D$40,2,FALSE))</f>
        <v>0</v>
      </c>
      <c r="K54" s="37" t="str">
        <f t="shared" si="59"/>
        <v>0</v>
      </c>
      <c r="L54" s="38">
        <f t="shared" si="60"/>
        <v>0</v>
      </c>
      <c r="M54" s="38">
        <f t="shared" si="61"/>
        <v>0</v>
      </c>
      <c r="N54" s="38">
        <f t="shared" si="62"/>
        <v>0</v>
      </c>
      <c r="O54" s="38">
        <f t="shared" si="63"/>
        <v>0</v>
      </c>
      <c r="P54" s="38">
        <f t="shared" si="64"/>
        <v>0</v>
      </c>
      <c r="Q54" s="39">
        <v>1</v>
      </c>
      <c r="R54" s="40">
        <f t="shared" si="65"/>
        <v>0</v>
      </c>
      <c r="S54" s="39">
        <v>1</v>
      </c>
      <c r="T54" s="41">
        <f t="shared" si="66"/>
        <v>0</v>
      </c>
      <c r="U54" s="42">
        <f t="shared" si="67"/>
        <v>0</v>
      </c>
      <c r="V54" s="43">
        <f t="shared" si="68"/>
        <v>0</v>
      </c>
      <c r="W54" s="190">
        <v>11</v>
      </c>
      <c r="X54" s="44">
        <f t="shared" si="69"/>
        <v>0</v>
      </c>
      <c r="Y54" s="45">
        <f t="shared" si="70"/>
        <v>0</v>
      </c>
      <c r="Z54" s="46" t="s">
        <v>0</v>
      </c>
      <c r="AA54" s="39">
        <v>1</v>
      </c>
      <c r="AB54" s="47">
        <f t="shared" si="71"/>
        <v>0</v>
      </c>
      <c r="AC54" s="39">
        <v>1</v>
      </c>
      <c r="AD54" s="47">
        <f t="shared" si="72"/>
        <v>0</v>
      </c>
      <c r="AE54" s="39">
        <v>1</v>
      </c>
      <c r="AF54" s="47">
        <f t="shared" si="73"/>
        <v>0</v>
      </c>
      <c r="AG54" s="62"/>
      <c r="AH54" s="191">
        <f t="shared" si="74"/>
        <v>12</v>
      </c>
      <c r="AI54" s="49">
        <f t="shared" si="75"/>
        <v>0</v>
      </c>
      <c r="AJ54" s="50">
        <f t="shared" si="76"/>
        <v>0</v>
      </c>
      <c r="AK54" s="62"/>
      <c r="AL54" s="191">
        <f t="shared" si="77"/>
        <v>4</v>
      </c>
      <c r="AM54" s="49">
        <f t="shared" si="78"/>
        <v>0</v>
      </c>
      <c r="AN54" s="50">
        <f t="shared" si="79"/>
        <v>0</v>
      </c>
      <c r="AO54" s="62"/>
      <c r="AP54" s="49">
        <f t="shared" si="80"/>
        <v>0</v>
      </c>
      <c r="AQ54" s="50">
        <f t="shared" si="81"/>
        <v>0</v>
      </c>
      <c r="AR54" s="62"/>
      <c r="AS54" s="49">
        <f t="shared" si="82"/>
        <v>0</v>
      </c>
      <c r="AT54" s="50">
        <f t="shared" si="83"/>
        <v>0</v>
      </c>
      <c r="AU54" s="62"/>
      <c r="AV54" s="49">
        <f t="shared" si="84"/>
        <v>0</v>
      </c>
      <c r="AW54" s="50">
        <f t="shared" si="85"/>
        <v>0</v>
      </c>
      <c r="AX54" s="62"/>
      <c r="AY54" s="49">
        <f t="shared" si="86"/>
        <v>0</v>
      </c>
      <c r="AZ54" s="50">
        <f t="shared" si="87"/>
        <v>0</v>
      </c>
      <c r="BA54" s="62"/>
      <c r="BB54" s="49">
        <f t="shared" si="88"/>
        <v>0</v>
      </c>
      <c r="BC54" s="50">
        <f t="shared" si="89"/>
        <v>0</v>
      </c>
      <c r="BD54" s="51">
        <f t="shared" si="90"/>
        <v>0</v>
      </c>
    </row>
    <row r="55" spans="1:56" hidden="1">
      <c r="A55" s="32"/>
      <c r="B55" s="61"/>
      <c r="C55" s="33"/>
      <c r="D55" s="34"/>
      <c r="E55" s="35"/>
      <c r="F55" s="36"/>
      <c r="G55" s="72"/>
      <c r="H55" s="71"/>
      <c r="I55" s="73">
        <f>IF(H55=Tablas!$B$5,Tablas!$C$5,VLOOKUP(H55,Tablas!$B$5:$D$40,2,FALSE))</f>
        <v>1</v>
      </c>
      <c r="J55" s="70">
        <f>IF(I55=0,"",VLOOKUP(I55,Tablas!$C$5:$D$40,2,FALSE))</f>
        <v>0</v>
      </c>
      <c r="K55" s="37" t="str">
        <f t="shared" si="59"/>
        <v>0</v>
      </c>
      <c r="L55" s="38">
        <f t="shared" si="60"/>
        <v>0</v>
      </c>
      <c r="M55" s="38">
        <f t="shared" si="61"/>
        <v>0</v>
      </c>
      <c r="N55" s="38">
        <f t="shared" si="62"/>
        <v>0</v>
      </c>
      <c r="O55" s="38">
        <f t="shared" si="63"/>
        <v>0</v>
      </c>
      <c r="P55" s="38">
        <f t="shared" si="64"/>
        <v>0</v>
      </c>
      <c r="Q55" s="39">
        <v>1</v>
      </c>
      <c r="R55" s="40">
        <f t="shared" si="65"/>
        <v>0</v>
      </c>
      <c r="S55" s="39">
        <v>1</v>
      </c>
      <c r="T55" s="41">
        <f t="shared" si="66"/>
        <v>0</v>
      </c>
      <c r="U55" s="42">
        <f t="shared" si="67"/>
        <v>0</v>
      </c>
      <c r="V55" s="43">
        <f t="shared" si="68"/>
        <v>0</v>
      </c>
      <c r="W55" s="190">
        <v>11</v>
      </c>
      <c r="X55" s="44">
        <f t="shared" si="69"/>
        <v>0</v>
      </c>
      <c r="Y55" s="45">
        <f t="shared" si="70"/>
        <v>0</v>
      </c>
      <c r="Z55" s="46" t="s">
        <v>0</v>
      </c>
      <c r="AA55" s="39">
        <v>1</v>
      </c>
      <c r="AB55" s="47">
        <f t="shared" si="71"/>
        <v>0</v>
      </c>
      <c r="AC55" s="39">
        <v>1</v>
      </c>
      <c r="AD55" s="47">
        <f t="shared" si="72"/>
        <v>0</v>
      </c>
      <c r="AE55" s="39">
        <v>1</v>
      </c>
      <c r="AF55" s="47">
        <f t="shared" si="73"/>
        <v>0</v>
      </c>
      <c r="AG55" s="62"/>
      <c r="AH55" s="191">
        <f t="shared" si="74"/>
        <v>12</v>
      </c>
      <c r="AI55" s="49">
        <f t="shared" si="75"/>
        <v>0</v>
      </c>
      <c r="AJ55" s="50">
        <f t="shared" si="76"/>
        <v>0</v>
      </c>
      <c r="AK55" s="62"/>
      <c r="AL55" s="191">
        <f t="shared" si="77"/>
        <v>4</v>
      </c>
      <c r="AM55" s="49">
        <f t="shared" si="78"/>
        <v>0</v>
      </c>
      <c r="AN55" s="50">
        <f t="shared" si="79"/>
        <v>0</v>
      </c>
      <c r="AO55" s="62"/>
      <c r="AP55" s="49">
        <f t="shared" si="80"/>
        <v>0</v>
      </c>
      <c r="AQ55" s="50">
        <f t="shared" si="81"/>
        <v>0</v>
      </c>
      <c r="AR55" s="62"/>
      <c r="AS55" s="49">
        <f t="shared" si="82"/>
        <v>0</v>
      </c>
      <c r="AT55" s="50">
        <f t="shared" si="83"/>
        <v>0</v>
      </c>
      <c r="AU55" s="62"/>
      <c r="AV55" s="49">
        <f t="shared" si="84"/>
        <v>0</v>
      </c>
      <c r="AW55" s="50">
        <f t="shared" si="85"/>
        <v>0</v>
      </c>
      <c r="AX55" s="62"/>
      <c r="AY55" s="49">
        <f t="shared" si="86"/>
        <v>0</v>
      </c>
      <c r="AZ55" s="50">
        <f t="shared" si="87"/>
        <v>0</v>
      </c>
      <c r="BA55" s="62"/>
      <c r="BB55" s="49">
        <f t="shared" si="88"/>
        <v>0</v>
      </c>
      <c r="BC55" s="50">
        <f t="shared" si="89"/>
        <v>0</v>
      </c>
      <c r="BD55" s="51">
        <f t="shared" si="90"/>
        <v>0</v>
      </c>
    </row>
    <row r="56" spans="1:56" hidden="1">
      <c r="A56" s="32"/>
      <c r="B56" s="61"/>
      <c r="C56" s="33"/>
      <c r="D56" s="34"/>
      <c r="E56" s="35"/>
      <c r="F56" s="36"/>
      <c r="G56" s="72"/>
      <c r="H56" s="71"/>
      <c r="I56" s="73">
        <f>IF(H56=Tablas!$B$5,Tablas!$C$5,VLOOKUP(H56,Tablas!$B$5:$D$40,2,FALSE))</f>
        <v>1</v>
      </c>
      <c r="J56" s="70">
        <f>IF(I56=0,"",VLOOKUP(I56,Tablas!$C$5:$D$40,2,FALSE))</f>
        <v>0</v>
      </c>
      <c r="K56" s="37" t="str">
        <f t="shared" si="59"/>
        <v>0</v>
      </c>
      <c r="L56" s="38">
        <f t="shared" si="60"/>
        <v>0</v>
      </c>
      <c r="M56" s="38">
        <f t="shared" si="61"/>
        <v>0</v>
      </c>
      <c r="N56" s="38">
        <f t="shared" si="62"/>
        <v>0</v>
      </c>
      <c r="O56" s="38">
        <f t="shared" si="63"/>
        <v>0</v>
      </c>
      <c r="P56" s="38">
        <f t="shared" si="64"/>
        <v>0</v>
      </c>
      <c r="Q56" s="39">
        <v>1</v>
      </c>
      <c r="R56" s="40">
        <f t="shared" si="65"/>
        <v>0</v>
      </c>
      <c r="S56" s="39">
        <v>1</v>
      </c>
      <c r="T56" s="41">
        <f t="shared" si="66"/>
        <v>0</v>
      </c>
      <c r="U56" s="42">
        <f t="shared" si="67"/>
        <v>0</v>
      </c>
      <c r="V56" s="43">
        <f t="shared" si="68"/>
        <v>0</v>
      </c>
      <c r="W56" s="190">
        <v>11</v>
      </c>
      <c r="X56" s="44">
        <f t="shared" si="69"/>
        <v>0</v>
      </c>
      <c r="Y56" s="45">
        <f t="shared" si="70"/>
        <v>0</v>
      </c>
      <c r="Z56" s="46" t="s">
        <v>0</v>
      </c>
      <c r="AA56" s="39">
        <v>1</v>
      </c>
      <c r="AB56" s="47">
        <f t="shared" si="71"/>
        <v>0</v>
      </c>
      <c r="AC56" s="39">
        <v>1</v>
      </c>
      <c r="AD56" s="47">
        <f t="shared" si="72"/>
        <v>0</v>
      </c>
      <c r="AE56" s="39">
        <v>1</v>
      </c>
      <c r="AF56" s="47">
        <f t="shared" si="73"/>
        <v>0</v>
      </c>
      <c r="AG56" s="62"/>
      <c r="AH56" s="191">
        <f t="shared" si="74"/>
        <v>12</v>
      </c>
      <c r="AI56" s="49">
        <f t="shared" si="75"/>
        <v>0</v>
      </c>
      <c r="AJ56" s="50">
        <f t="shared" si="76"/>
        <v>0</v>
      </c>
      <c r="AK56" s="62"/>
      <c r="AL56" s="191">
        <f t="shared" si="77"/>
        <v>4</v>
      </c>
      <c r="AM56" s="49">
        <f t="shared" si="78"/>
        <v>0</v>
      </c>
      <c r="AN56" s="50">
        <f t="shared" si="79"/>
        <v>0</v>
      </c>
      <c r="AO56" s="62"/>
      <c r="AP56" s="49">
        <f t="shared" si="80"/>
        <v>0</v>
      </c>
      <c r="AQ56" s="50">
        <f t="shared" si="81"/>
        <v>0</v>
      </c>
      <c r="AR56" s="62"/>
      <c r="AS56" s="49">
        <f t="shared" si="82"/>
        <v>0</v>
      </c>
      <c r="AT56" s="50">
        <f t="shared" si="83"/>
        <v>0</v>
      </c>
      <c r="AU56" s="62"/>
      <c r="AV56" s="49">
        <f t="shared" si="84"/>
        <v>0</v>
      </c>
      <c r="AW56" s="50">
        <f t="shared" si="85"/>
        <v>0</v>
      </c>
      <c r="AX56" s="62"/>
      <c r="AY56" s="49">
        <f t="shared" si="86"/>
        <v>0</v>
      </c>
      <c r="AZ56" s="50">
        <f t="shared" si="87"/>
        <v>0</v>
      </c>
      <c r="BA56" s="62"/>
      <c r="BB56" s="49">
        <f t="shared" si="88"/>
        <v>0</v>
      </c>
      <c r="BC56" s="50">
        <f t="shared" si="89"/>
        <v>0</v>
      </c>
      <c r="BD56" s="51">
        <f t="shared" si="90"/>
        <v>0</v>
      </c>
    </row>
    <row r="57" spans="1:56" hidden="1">
      <c r="A57" s="32"/>
      <c r="B57" s="61"/>
      <c r="C57" s="33"/>
      <c r="D57" s="34"/>
      <c r="E57" s="35"/>
      <c r="F57" s="36"/>
      <c r="G57" s="72"/>
      <c r="H57" s="71"/>
      <c r="I57" s="73">
        <f>IF(H57=Tablas!$B$5,Tablas!$C$5,VLOOKUP(H57,Tablas!$B$5:$D$40,2,FALSE))</f>
        <v>1</v>
      </c>
      <c r="J57" s="70">
        <f>IF(I57=0,"",VLOOKUP(I57,Tablas!$C$5:$D$40,2,FALSE))</f>
        <v>0</v>
      </c>
      <c r="K57" s="37" t="str">
        <f t="shared" si="59"/>
        <v>0</v>
      </c>
      <c r="L57" s="38">
        <f t="shared" si="60"/>
        <v>0</v>
      </c>
      <c r="M57" s="38">
        <f t="shared" si="61"/>
        <v>0</v>
      </c>
      <c r="N57" s="38">
        <f t="shared" si="62"/>
        <v>0</v>
      </c>
      <c r="O57" s="38">
        <f t="shared" si="63"/>
        <v>0</v>
      </c>
      <c r="P57" s="38">
        <f t="shared" si="64"/>
        <v>0</v>
      </c>
      <c r="Q57" s="39">
        <v>1</v>
      </c>
      <c r="R57" s="40">
        <f t="shared" si="65"/>
        <v>0</v>
      </c>
      <c r="S57" s="39">
        <v>1</v>
      </c>
      <c r="T57" s="41">
        <f t="shared" si="66"/>
        <v>0</v>
      </c>
      <c r="U57" s="42">
        <f t="shared" si="67"/>
        <v>0</v>
      </c>
      <c r="V57" s="43">
        <f t="shared" si="68"/>
        <v>0</v>
      </c>
      <c r="W57" s="190">
        <v>11</v>
      </c>
      <c r="X57" s="44">
        <f t="shared" si="69"/>
        <v>0</v>
      </c>
      <c r="Y57" s="45">
        <f t="shared" si="70"/>
        <v>0</v>
      </c>
      <c r="Z57" s="46" t="s">
        <v>0</v>
      </c>
      <c r="AA57" s="39">
        <v>1</v>
      </c>
      <c r="AB57" s="47">
        <f t="shared" si="71"/>
        <v>0</v>
      </c>
      <c r="AC57" s="39">
        <v>1</v>
      </c>
      <c r="AD57" s="47">
        <f t="shared" si="72"/>
        <v>0</v>
      </c>
      <c r="AE57" s="39">
        <v>1</v>
      </c>
      <c r="AF57" s="47">
        <f t="shared" si="73"/>
        <v>0</v>
      </c>
      <c r="AG57" s="62"/>
      <c r="AH57" s="191">
        <f t="shared" si="74"/>
        <v>12</v>
      </c>
      <c r="AI57" s="49">
        <f t="shared" si="75"/>
        <v>0</v>
      </c>
      <c r="AJ57" s="50">
        <f t="shared" si="76"/>
        <v>0</v>
      </c>
      <c r="AK57" s="62"/>
      <c r="AL57" s="191">
        <f t="shared" si="77"/>
        <v>4</v>
      </c>
      <c r="AM57" s="49">
        <f t="shared" si="78"/>
        <v>0</v>
      </c>
      <c r="AN57" s="50">
        <f t="shared" si="79"/>
        <v>0</v>
      </c>
      <c r="AO57" s="62"/>
      <c r="AP57" s="49">
        <f t="shared" si="80"/>
        <v>0</v>
      </c>
      <c r="AQ57" s="50">
        <f t="shared" si="81"/>
        <v>0</v>
      </c>
      <c r="AR57" s="62"/>
      <c r="AS57" s="49">
        <f t="shared" si="82"/>
        <v>0</v>
      </c>
      <c r="AT57" s="50">
        <f t="shared" si="83"/>
        <v>0</v>
      </c>
      <c r="AU57" s="62"/>
      <c r="AV57" s="49">
        <f t="shared" si="84"/>
        <v>0</v>
      </c>
      <c r="AW57" s="50">
        <f t="shared" si="85"/>
        <v>0</v>
      </c>
      <c r="AX57" s="62"/>
      <c r="AY57" s="49">
        <f t="shared" si="86"/>
        <v>0</v>
      </c>
      <c r="AZ57" s="50">
        <f t="shared" si="87"/>
        <v>0</v>
      </c>
      <c r="BA57" s="62"/>
      <c r="BB57" s="49">
        <f t="shared" si="88"/>
        <v>0</v>
      </c>
      <c r="BC57" s="50">
        <f t="shared" si="89"/>
        <v>0</v>
      </c>
      <c r="BD57" s="51">
        <f t="shared" si="90"/>
        <v>0</v>
      </c>
    </row>
    <row r="58" spans="1:56" hidden="1">
      <c r="A58" s="32"/>
      <c r="B58" s="61"/>
      <c r="C58" s="33"/>
      <c r="D58" s="34"/>
      <c r="E58" s="35"/>
      <c r="F58" s="36"/>
      <c r="G58" s="72"/>
      <c r="H58" s="71"/>
      <c r="I58" s="73">
        <f>IF(H58=Tablas!$B$5,Tablas!$C$5,VLOOKUP(H58,Tablas!$B$5:$D$40,2,FALSE))</f>
        <v>1</v>
      </c>
      <c r="J58" s="70">
        <f>IF(I58=0,"",VLOOKUP(I58,Tablas!$C$5:$D$40,2,FALSE))</f>
        <v>0</v>
      </c>
      <c r="K58" s="37" t="str">
        <f t="shared" si="59"/>
        <v>0</v>
      </c>
      <c r="L58" s="38">
        <f t="shared" si="60"/>
        <v>0</v>
      </c>
      <c r="M58" s="38">
        <f t="shared" si="61"/>
        <v>0</v>
      </c>
      <c r="N58" s="38">
        <f t="shared" si="62"/>
        <v>0</v>
      </c>
      <c r="O58" s="38">
        <f t="shared" si="63"/>
        <v>0</v>
      </c>
      <c r="P58" s="38">
        <f t="shared" si="64"/>
        <v>0</v>
      </c>
      <c r="Q58" s="39">
        <v>1</v>
      </c>
      <c r="R58" s="40">
        <f t="shared" si="65"/>
        <v>0</v>
      </c>
      <c r="S58" s="39">
        <v>1</v>
      </c>
      <c r="T58" s="41">
        <f t="shared" si="66"/>
        <v>0</v>
      </c>
      <c r="U58" s="42">
        <f t="shared" si="67"/>
        <v>0</v>
      </c>
      <c r="V58" s="43">
        <f t="shared" si="68"/>
        <v>0</v>
      </c>
      <c r="W58" s="190">
        <v>11</v>
      </c>
      <c r="X58" s="44">
        <f t="shared" si="69"/>
        <v>0</v>
      </c>
      <c r="Y58" s="45">
        <f t="shared" si="70"/>
        <v>0</v>
      </c>
      <c r="Z58" s="46" t="s">
        <v>0</v>
      </c>
      <c r="AA58" s="39">
        <v>1</v>
      </c>
      <c r="AB58" s="47">
        <f t="shared" si="71"/>
        <v>0</v>
      </c>
      <c r="AC58" s="39">
        <v>1</v>
      </c>
      <c r="AD58" s="47">
        <f t="shared" si="72"/>
        <v>0</v>
      </c>
      <c r="AE58" s="39">
        <v>1</v>
      </c>
      <c r="AF58" s="47">
        <f t="shared" si="73"/>
        <v>0</v>
      </c>
      <c r="AG58" s="62"/>
      <c r="AH58" s="191">
        <f t="shared" si="74"/>
        <v>12</v>
      </c>
      <c r="AI58" s="49">
        <f t="shared" si="75"/>
        <v>0</v>
      </c>
      <c r="AJ58" s="50">
        <f t="shared" si="76"/>
        <v>0</v>
      </c>
      <c r="AK58" s="62"/>
      <c r="AL58" s="191">
        <f t="shared" si="77"/>
        <v>4</v>
      </c>
      <c r="AM58" s="49">
        <f t="shared" si="78"/>
        <v>0</v>
      </c>
      <c r="AN58" s="50">
        <f t="shared" si="79"/>
        <v>0</v>
      </c>
      <c r="AO58" s="62"/>
      <c r="AP58" s="49">
        <f t="shared" si="80"/>
        <v>0</v>
      </c>
      <c r="AQ58" s="50">
        <f t="shared" si="81"/>
        <v>0</v>
      </c>
      <c r="AR58" s="62"/>
      <c r="AS58" s="49">
        <f t="shared" si="82"/>
        <v>0</v>
      </c>
      <c r="AT58" s="50">
        <f t="shared" si="83"/>
        <v>0</v>
      </c>
      <c r="AU58" s="62"/>
      <c r="AV58" s="49">
        <f t="shared" si="84"/>
        <v>0</v>
      </c>
      <c r="AW58" s="50">
        <f t="shared" si="85"/>
        <v>0</v>
      </c>
      <c r="AX58" s="62"/>
      <c r="AY58" s="49">
        <f t="shared" si="86"/>
        <v>0</v>
      </c>
      <c r="AZ58" s="50">
        <f t="shared" si="87"/>
        <v>0</v>
      </c>
      <c r="BA58" s="62"/>
      <c r="BB58" s="49">
        <f t="shared" si="88"/>
        <v>0</v>
      </c>
      <c r="BC58" s="50">
        <f t="shared" si="89"/>
        <v>0</v>
      </c>
      <c r="BD58" s="51">
        <f t="shared" si="90"/>
        <v>0</v>
      </c>
    </row>
    <row r="59" spans="1:56" hidden="1">
      <c r="A59" s="32"/>
      <c r="B59" s="61"/>
      <c r="C59" s="33"/>
      <c r="D59" s="34"/>
      <c r="E59" s="35"/>
      <c r="F59" s="36"/>
      <c r="G59" s="72"/>
      <c r="H59" s="71"/>
      <c r="I59" s="73">
        <f>IF(H59=Tablas!$B$5,Tablas!$C$5,VLOOKUP(H59,Tablas!$B$5:$D$40,2,FALSE))</f>
        <v>1</v>
      </c>
      <c r="J59" s="70">
        <f>IF(I59=0,"",VLOOKUP(I59,Tablas!$C$5:$D$40,2,FALSE))</f>
        <v>0</v>
      </c>
      <c r="K59" s="37" t="str">
        <f t="shared" si="59"/>
        <v>0</v>
      </c>
      <c r="L59" s="38">
        <f t="shared" si="60"/>
        <v>0</v>
      </c>
      <c r="M59" s="38">
        <f t="shared" si="61"/>
        <v>0</v>
      </c>
      <c r="N59" s="38">
        <f t="shared" si="62"/>
        <v>0</v>
      </c>
      <c r="O59" s="38">
        <f t="shared" si="63"/>
        <v>0</v>
      </c>
      <c r="P59" s="38">
        <f t="shared" si="64"/>
        <v>0</v>
      </c>
      <c r="Q59" s="39">
        <v>1</v>
      </c>
      <c r="R59" s="40">
        <f t="shared" si="65"/>
        <v>0</v>
      </c>
      <c r="S59" s="39">
        <v>1</v>
      </c>
      <c r="T59" s="41">
        <f t="shared" si="66"/>
        <v>0</v>
      </c>
      <c r="U59" s="42">
        <f t="shared" si="67"/>
        <v>0</v>
      </c>
      <c r="V59" s="43">
        <f t="shared" si="68"/>
        <v>0</v>
      </c>
      <c r="W59" s="190">
        <v>11</v>
      </c>
      <c r="X59" s="44">
        <f t="shared" si="69"/>
        <v>0</v>
      </c>
      <c r="Y59" s="45">
        <f t="shared" si="70"/>
        <v>0</v>
      </c>
      <c r="Z59" s="46" t="s">
        <v>0</v>
      </c>
      <c r="AA59" s="39">
        <v>1</v>
      </c>
      <c r="AB59" s="47">
        <f t="shared" si="71"/>
        <v>0</v>
      </c>
      <c r="AC59" s="39">
        <v>1</v>
      </c>
      <c r="AD59" s="47">
        <f t="shared" si="72"/>
        <v>0</v>
      </c>
      <c r="AE59" s="39">
        <v>1</v>
      </c>
      <c r="AF59" s="47">
        <f t="shared" si="73"/>
        <v>0</v>
      </c>
      <c r="AG59" s="62"/>
      <c r="AH59" s="191">
        <f t="shared" si="74"/>
        <v>12</v>
      </c>
      <c r="AI59" s="49">
        <f t="shared" si="75"/>
        <v>0</v>
      </c>
      <c r="AJ59" s="50">
        <f t="shared" si="76"/>
        <v>0</v>
      </c>
      <c r="AK59" s="62"/>
      <c r="AL59" s="191">
        <f t="shared" si="77"/>
        <v>4</v>
      </c>
      <c r="AM59" s="49">
        <f t="shared" si="78"/>
        <v>0</v>
      </c>
      <c r="AN59" s="50">
        <f t="shared" si="79"/>
        <v>0</v>
      </c>
      <c r="AO59" s="62"/>
      <c r="AP59" s="49">
        <f t="shared" si="80"/>
        <v>0</v>
      </c>
      <c r="AQ59" s="50">
        <f t="shared" si="81"/>
        <v>0</v>
      </c>
      <c r="AR59" s="62"/>
      <c r="AS59" s="49">
        <f t="shared" si="82"/>
        <v>0</v>
      </c>
      <c r="AT59" s="50">
        <f t="shared" si="83"/>
        <v>0</v>
      </c>
      <c r="AU59" s="62"/>
      <c r="AV59" s="49">
        <f t="shared" si="84"/>
        <v>0</v>
      </c>
      <c r="AW59" s="50">
        <f t="shared" si="85"/>
        <v>0</v>
      </c>
      <c r="AX59" s="62"/>
      <c r="AY59" s="49">
        <f t="shared" si="86"/>
        <v>0</v>
      </c>
      <c r="AZ59" s="50">
        <f t="shared" si="87"/>
        <v>0</v>
      </c>
      <c r="BA59" s="62"/>
      <c r="BB59" s="49">
        <f t="shared" si="88"/>
        <v>0</v>
      </c>
      <c r="BC59" s="50">
        <f t="shared" si="89"/>
        <v>0</v>
      </c>
      <c r="BD59" s="51">
        <f t="shared" si="90"/>
        <v>0</v>
      </c>
    </row>
    <row r="60" spans="1:56" hidden="1">
      <c r="A60" s="32"/>
      <c r="B60" s="61"/>
      <c r="C60" s="33"/>
      <c r="D60" s="34"/>
      <c r="E60" s="35"/>
      <c r="F60" s="36"/>
      <c r="G60" s="72"/>
      <c r="H60" s="71"/>
      <c r="I60" s="73">
        <f>IF(H60=Tablas!$B$5,Tablas!$C$5,VLOOKUP(H60,Tablas!$B$5:$D$40,2,FALSE))</f>
        <v>1</v>
      </c>
      <c r="J60" s="70">
        <f>IF(I60=0,"",VLOOKUP(I60,Tablas!$C$5:$D$40,2,FALSE))</f>
        <v>0</v>
      </c>
      <c r="K60" s="37" t="str">
        <f t="shared" si="59"/>
        <v>0</v>
      </c>
      <c r="L60" s="38">
        <f t="shared" si="60"/>
        <v>0</v>
      </c>
      <c r="M60" s="38">
        <f t="shared" si="61"/>
        <v>0</v>
      </c>
      <c r="N60" s="38">
        <f t="shared" si="62"/>
        <v>0</v>
      </c>
      <c r="O60" s="38">
        <f t="shared" si="63"/>
        <v>0</v>
      </c>
      <c r="P60" s="38">
        <f t="shared" si="64"/>
        <v>0</v>
      </c>
      <c r="Q60" s="39">
        <v>1</v>
      </c>
      <c r="R60" s="40">
        <f t="shared" si="65"/>
        <v>0</v>
      </c>
      <c r="S60" s="39">
        <v>1</v>
      </c>
      <c r="T60" s="41">
        <f t="shared" si="66"/>
        <v>0</v>
      </c>
      <c r="U60" s="42">
        <f t="shared" si="67"/>
        <v>0</v>
      </c>
      <c r="V60" s="43">
        <f t="shared" si="68"/>
        <v>0</v>
      </c>
      <c r="W60" s="190">
        <v>11</v>
      </c>
      <c r="X60" s="44">
        <f t="shared" si="69"/>
        <v>0</v>
      </c>
      <c r="Y60" s="45">
        <f t="shared" si="70"/>
        <v>0</v>
      </c>
      <c r="Z60" s="46" t="s">
        <v>0</v>
      </c>
      <c r="AA60" s="39">
        <v>1</v>
      </c>
      <c r="AB60" s="47">
        <f t="shared" si="71"/>
        <v>0</v>
      </c>
      <c r="AC60" s="39">
        <v>1</v>
      </c>
      <c r="AD60" s="47">
        <f t="shared" si="72"/>
        <v>0</v>
      </c>
      <c r="AE60" s="39">
        <v>1</v>
      </c>
      <c r="AF60" s="47">
        <f t="shared" si="73"/>
        <v>0</v>
      </c>
      <c r="AG60" s="62"/>
      <c r="AH60" s="191">
        <f t="shared" si="74"/>
        <v>12</v>
      </c>
      <c r="AI60" s="49">
        <f t="shared" si="75"/>
        <v>0</v>
      </c>
      <c r="AJ60" s="50">
        <f t="shared" si="76"/>
        <v>0</v>
      </c>
      <c r="AK60" s="62"/>
      <c r="AL60" s="191">
        <f t="shared" si="77"/>
        <v>4</v>
      </c>
      <c r="AM60" s="49">
        <f t="shared" si="78"/>
        <v>0</v>
      </c>
      <c r="AN60" s="50">
        <f t="shared" si="79"/>
        <v>0</v>
      </c>
      <c r="AO60" s="62"/>
      <c r="AP60" s="49">
        <f t="shared" si="80"/>
        <v>0</v>
      </c>
      <c r="AQ60" s="50">
        <f t="shared" si="81"/>
        <v>0</v>
      </c>
      <c r="AR60" s="62"/>
      <c r="AS60" s="49">
        <f t="shared" si="82"/>
        <v>0</v>
      </c>
      <c r="AT60" s="50">
        <f t="shared" si="83"/>
        <v>0</v>
      </c>
      <c r="AU60" s="62"/>
      <c r="AV60" s="49">
        <f t="shared" si="84"/>
        <v>0</v>
      </c>
      <c r="AW60" s="50">
        <f t="shared" si="85"/>
        <v>0</v>
      </c>
      <c r="AX60" s="62"/>
      <c r="AY60" s="49">
        <f t="shared" si="86"/>
        <v>0</v>
      </c>
      <c r="AZ60" s="50">
        <f t="shared" si="87"/>
        <v>0</v>
      </c>
      <c r="BA60" s="62"/>
      <c r="BB60" s="49">
        <f t="shared" si="88"/>
        <v>0</v>
      </c>
      <c r="BC60" s="50">
        <f t="shared" si="89"/>
        <v>0</v>
      </c>
      <c r="BD60" s="51">
        <f t="shared" si="90"/>
        <v>0</v>
      </c>
    </row>
    <row r="61" spans="1:56" hidden="1">
      <c r="A61" s="32"/>
      <c r="B61" s="61"/>
      <c r="C61" s="33"/>
      <c r="D61" s="34"/>
      <c r="E61" s="35"/>
      <c r="F61" s="36"/>
      <c r="G61" s="72"/>
      <c r="H61" s="71"/>
      <c r="I61" s="73">
        <f>IF(H61=Tablas!$B$5,Tablas!$C$5,VLOOKUP(H61,Tablas!$B$5:$D$40,2,FALSE))</f>
        <v>1</v>
      </c>
      <c r="J61" s="70">
        <f>IF(I61=0,"",VLOOKUP(I61,Tablas!$C$5:$D$40,2,FALSE))</f>
        <v>0</v>
      </c>
      <c r="K61" s="37" t="str">
        <f t="shared" si="59"/>
        <v>0</v>
      </c>
      <c r="L61" s="38">
        <f t="shared" si="60"/>
        <v>0</v>
      </c>
      <c r="M61" s="38">
        <f t="shared" si="61"/>
        <v>0</v>
      </c>
      <c r="N61" s="38">
        <f t="shared" si="62"/>
        <v>0</v>
      </c>
      <c r="O61" s="38">
        <f t="shared" si="63"/>
        <v>0</v>
      </c>
      <c r="P61" s="38">
        <f t="shared" si="64"/>
        <v>0</v>
      </c>
      <c r="Q61" s="39">
        <v>1</v>
      </c>
      <c r="R61" s="40">
        <f t="shared" si="65"/>
        <v>0</v>
      </c>
      <c r="S61" s="39">
        <v>1</v>
      </c>
      <c r="T61" s="41">
        <f t="shared" si="66"/>
        <v>0</v>
      </c>
      <c r="U61" s="42">
        <f t="shared" si="67"/>
        <v>0</v>
      </c>
      <c r="V61" s="43">
        <f t="shared" si="68"/>
        <v>0</v>
      </c>
      <c r="W61" s="190">
        <v>11</v>
      </c>
      <c r="X61" s="44">
        <f t="shared" si="69"/>
        <v>0</v>
      </c>
      <c r="Y61" s="45">
        <f t="shared" si="70"/>
        <v>0</v>
      </c>
      <c r="Z61" s="46" t="s">
        <v>0</v>
      </c>
      <c r="AA61" s="39">
        <v>1</v>
      </c>
      <c r="AB61" s="47">
        <f t="shared" si="71"/>
        <v>0</v>
      </c>
      <c r="AC61" s="39">
        <v>1</v>
      </c>
      <c r="AD61" s="47">
        <f t="shared" si="72"/>
        <v>0</v>
      </c>
      <c r="AE61" s="39">
        <v>1</v>
      </c>
      <c r="AF61" s="47">
        <f t="shared" si="73"/>
        <v>0</v>
      </c>
      <c r="AG61" s="62"/>
      <c r="AH61" s="191">
        <f t="shared" si="74"/>
        <v>12</v>
      </c>
      <c r="AI61" s="49">
        <f t="shared" si="75"/>
        <v>0</v>
      </c>
      <c r="AJ61" s="50">
        <f t="shared" si="76"/>
        <v>0</v>
      </c>
      <c r="AK61" s="62"/>
      <c r="AL61" s="191">
        <f t="shared" si="77"/>
        <v>4</v>
      </c>
      <c r="AM61" s="49">
        <f t="shared" si="78"/>
        <v>0</v>
      </c>
      <c r="AN61" s="50">
        <f t="shared" si="79"/>
        <v>0</v>
      </c>
      <c r="AO61" s="62"/>
      <c r="AP61" s="49">
        <f t="shared" si="80"/>
        <v>0</v>
      </c>
      <c r="AQ61" s="50">
        <f t="shared" si="81"/>
        <v>0</v>
      </c>
      <c r="AR61" s="62"/>
      <c r="AS61" s="49">
        <f t="shared" si="82"/>
        <v>0</v>
      </c>
      <c r="AT61" s="50">
        <f t="shared" si="83"/>
        <v>0</v>
      </c>
      <c r="AU61" s="62"/>
      <c r="AV61" s="49">
        <f t="shared" si="84"/>
        <v>0</v>
      </c>
      <c r="AW61" s="50">
        <f t="shared" si="85"/>
        <v>0</v>
      </c>
      <c r="AX61" s="62"/>
      <c r="AY61" s="49">
        <f t="shared" si="86"/>
        <v>0</v>
      </c>
      <c r="AZ61" s="50">
        <f t="shared" si="87"/>
        <v>0</v>
      </c>
      <c r="BA61" s="62"/>
      <c r="BB61" s="49">
        <f t="shared" si="88"/>
        <v>0</v>
      </c>
      <c r="BC61" s="50">
        <f t="shared" si="89"/>
        <v>0</v>
      </c>
      <c r="BD61" s="51">
        <f t="shared" si="90"/>
        <v>0</v>
      </c>
    </row>
    <row r="62" spans="1:56" hidden="1">
      <c r="A62" s="32"/>
      <c r="B62" s="61"/>
      <c r="C62" s="33"/>
      <c r="D62" s="34"/>
      <c r="E62" s="35"/>
      <c r="F62" s="36"/>
      <c r="G62" s="72"/>
      <c r="H62" s="71"/>
      <c r="I62" s="73">
        <f>IF(H62=Tablas!$B$5,Tablas!$C$5,VLOOKUP(H62,Tablas!$B$5:$D$40,2,FALSE))</f>
        <v>1</v>
      </c>
      <c r="J62" s="70">
        <f>IF(I62=0,"",VLOOKUP(I62,Tablas!$C$5:$D$40,2,FALSE))</f>
        <v>0</v>
      </c>
      <c r="K62" s="37" t="str">
        <f t="shared" si="59"/>
        <v>0</v>
      </c>
      <c r="L62" s="38">
        <f t="shared" si="60"/>
        <v>0</v>
      </c>
      <c r="M62" s="38">
        <f t="shared" si="61"/>
        <v>0</v>
      </c>
      <c r="N62" s="38">
        <f t="shared" si="62"/>
        <v>0</v>
      </c>
      <c r="O62" s="38">
        <f t="shared" si="63"/>
        <v>0</v>
      </c>
      <c r="P62" s="38">
        <f t="shared" si="64"/>
        <v>0</v>
      </c>
      <c r="Q62" s="39">
        <v>1</v>
      </c>
      <c r="R62" s="40">
        <f t="shared" si="65"/>
        <v>0</v>
      </c>
      <c r="S62" s="39">
        <v>1</v>
      </c>
      <c r="T62" s="41">
        <f t="shared" si="66"/>
        <v>0</v>
      </c>
      <c r="U62" s="42">
        <f t="shared" si="67"/>
        <v>0</v>
      </c>
      <c r="V62" s="43">
        <f t="shared" si="68"/>
        <v>0</v>
      </c>
      <c r="W62" s="190">
        <v>11</v>
      </c>
      <c r="X62" s="44">
        <f t="shared" si="69"/>
        <v>0</v>
      </c>
      <c r="Y62" s="45">
        <f t="shared" si="70"/>
        <v>0</v>
      </c>
      <c r="Z62" s="46" t="s">
        <v>0</v>
      </c>
      <c r="AA62" s="39">
        <v>1</v>
      </c>
      <c r="AB62" s="47">
        <f t="shared" si="71"/>
        <v>0</v>
      </c>
      <c r="AC62" s="39">
        <v>1</v>
      </c>
      <c r="AD62" s="47">
        <f t="shared" si="72"/>
        <v>0</v>
      </c>
      <c r="AE62" s="39">
        <v>1</v>
      </c>
      <c r="AF62" s="47">
        <f t="shared" si="73"/>
        <v>0</v>
      </c>
      <c r="AG62" s="62"/>
      <c r="AH62" s="191">
        <f t="shared" si="74"/>
        <v>12</v>
      </c>
      <c r="AI62" s="49">
        <f t="shared" si="75"/>
        <v>0</v>
      </c>
      <c r="AJ62" s="50">
        <f t="shared" si="76"/>
        <v>0</v>
      </c>
      <c r="AK62" s="62"/>
      <c r="AL62" s="191">
        <f t="shared" si="77"/>
        <v>4</v>
      </c>
      <c r="AM62" s="49">
        <f t="shared" si="78"/>
        <v>0</v>
      </c>
      <c r="AN62" s="50">
        <f t="shared" si="79"/>
        <v>0</v>
      </c>
      <c r="AO62" s="62"/>
      <c r="AP62" s="49">
        <f t="shared" si="80"/>
        <v>0</v>
      </c>
      <c r="AQ62" s="50">
        <f t="shared" si="81"/>
        <v>0</v>
      </c>
      <c r="AR62" s="62"/>
      <c r="AS62" s="49">
        <f t="shared" si="82"/>
        <v>0</v>
      </c>
      <c r="AT62" s="50">
        <f t="shared" si="83"/>
        <v>0</v>
      </c>
      <c r="AU62" s="62"/>
      <c r="AV62" s="49">
        <f t="shared" si="84"/>
        <v>0</v>
      </c>
      <c r="AW62" s="50">
        <f t="shared" si="85"/>
        <v>0</v>
      </c>
      <c r="AX62" s="62"/>
      <c r="AY62" s="49">
        <f t="shared" si="86"/>
        <v>0</v>
      </c>
      <c r="AZ62" s="50">
        <f t="shared" si="87"/>
        <v>0</v>
      </c>
      <c r="BA62" s="62"/>
      <c r="BB62" s="49">
        <f t="shared" si="88"/>
        <v>0</v>
      </c>
      <c r="BC62" s="50">
        <f t="shared" si="89"/>
        <v>0</v>
      </c>
      <c r="BD62" s="51">
        <f t="shared" si="90"/>
        <v>0</v>
      </c>
    </row>
    <row r="63" spans="1:56" hidden="1">
      <c r="A63" s="32"/>
      <c r="B63" s="61"/>
      <c r="C63" s="33"/>
      <c r="D63" s="34"/>
      <c r="E63" s="35"/>
      <c r="F63" s="36"/>
      <c r="G63" s="72"/>
      <c r="H63" s="71"/>
      <c r="I63" s="73">
        <f>IF(H63=Tablas!$B$5,Tablas!$C$5,VLOOKUP(H63,Tablas!$B$5:$D$40,2,FALSE))</f>
        <v>1</v>
      </c>
      <c r="J63" s="70">
        <f>IF(I63=0,"",VLOOKUP(I63,Tablas!$C$5:$D$40,2,FALSE))</f>
        <v>0</v>
      </c>
      <c r="K63" s="37" t="str">
        <f t="shared" si="59"/>
        <v>0</v>
      </c>
      <c r="L63" s="38">
        <f t="shared" si="60"/>
        <v>0</v>
      </c>
      <c r="M63" s="38">
        <f t="shared" si="61"/>
        <v>0</v>
      </c>
      <c r="N63" s="38">
        <f t="shared" si="62"/>
        <v>0</v>
      </c>
      <c r="O63" s="38">
        <f t="shared" si="63"/>
        <v>0</v>
      </c>
      <c r="P63" s="38">
        <f t="shared" si="64"/>
        <v>0</v>
      </c>
      <c r="Q63" s="39">
        <v>1</v>
      </c>
      <c r="R63" s="40">
        <f t="shared" si="65"/>
        <v>0</v>
      </c>
      <c r="S63" s="39">
        <v>1</v>
      </c>
      <c r="T63" s="41">
        <f t="shared" si="66"/>
        <v>0</v>
      </c>
      <c r="U63" s="42">
        <f t="shared" si="67"/>
        <v>0</v>
      </c>
      <c r="V63" s="43">
        <f t="shared" si="68"/>
        <v>0</v>
      </c>
      <c r="W63" s="190">
        <v>11</v>
      </c>
      <c r="X63" s="44">
        <f t="shared" si="69"/>
        <v>0</v>
      </c>
      <c r="Y63" s="45">
        <f t="shared" si="70"/>
        <v>0</v>
      </c>
      <c r="Z63" s="46" t="s">
        <v>0</v>
      </c>
      <c r="AA63" s="39">
        <v>1</v>
      </c>
      <c r="AB63" s="47">
        <f t="shared" si="71"/>
        <v>0</v>
      </c>
      <c r="AC63" s="39">
        <v>1</v>
      </c>
      <c r="AD63" s="47">
        <f t="shared" si="72"/>
        <v>0</v>
      </c>
      <c r="AE63" s="39">
        <v>1</v>
      </c>
      <c r="AF63" s="47">
        <f t="shared" si="73"/>
        <v>0</v>
      </c>
      <c r="AG63" s="62"/>
      <c r="AH63" s="191">
        <f t="shared" si="74"/>
        <v>12</v>
      </c>
      <c r="AI63" s="49">
        <f t="shared" si="75"/>
        <v>0</v>
      </c>
      <c r="AJ63" s="50">
        <f t="shared" si="76"/>
        <v>0</v>
      </c>
      <c r="AK63" s="62"/>
      <c r="AL63" s="191">
        <f t="shared" si="77"/>
        <v>4</v>
      </c>
      <c r="AM63" s="49">
        <f t="shared" si="78"/>
        <v>0</v>
      </c>
      <c r="AN63" s="50">
        <f t="shared" si="79"/>
        <v>0</v>
      </c>
      <c r="AO63" s="62"/>
      <c r="AP63" s="49">
        <f t="shared" si="80"/>
        <v>0</v>
      </c>
      <c r="AQ63" s="50">
        <f t="shared" si="81"/>
        <v>0</v>
      </c>
      <c r="AR63" s="62"/>
      <c r="AS63" s="49">
        <f t="shared" si="82"/>
        <v>0</v>
      </c>
      <c r="AT63" s="50">
        <f t="shared" si="83"/>
        <v>0</v>
      </c>
      <c r="AU63" s="62"/>
      <c r="AV63" s="49">
        <f t="shared" si="84"/>
        <v>0</v>
      </c>
      <c r="AW63" s="50">
        <f t="shared" si="85"/>
        <v>0</v>
      </c>
      <c r="AX63" s="62"/>
      <c r="AY63" s="49">
        <f t="shared" si="86"/>
        <v>0</v>
      </c>
      <c r="AZ63" s="50">
        <f t="shared" si="87"/>
        <v>0</v>
      </c>
      <c r="BA63" s="62"/>
      <c r="BB63" s="49">
        <f t="shared" si="88"/>
        <v>0</v>
      </c>
      <c r="BC63" s="50">
        <f t="shared" si="89"/>
        <v>0</v>
      </c>
      <c r="BD63" s="51">
        <f t="shared" si="90"/>
        <v>0</v>
      </c>
    </row>
    <row r="64" spans="1:56" hidden="1">
      <c r="A64" s="32"/>
      <c r="B64" s="61"/>
      <c r="C64" s="33"/>
      <c r="D64" s="34"/>
      <c r="E64" s="35"/>
      <c r="F64" s="36"/>
      <c r="G64" s="72"/>
      <c r="H64" s="71"/>
      <c r="I64" s="73">
        <f>IF(H64=Tablas!$B$5,Tablas!$C$5,VLOOKUP(H64,Tablas!$B$5:$D$40,2,FALSE))</f>
        <v>1</v>
      </c>
      <c r="J64" s="70">
        <f>IF(I64=0,"",VLOOKUP(I64,Tablas!$C$5:$D$40,2,FALSE))</f>
        <v>0</v>
      </c>
      <c r="K64" s="37" t="str">
        <f t="shared" si="59"/>
        <v>0</v>
      </c>
      <c r="L64" s="38">
        <f t="shared" si="60"/>
        <v>0</v>
      </c>
      <c r="M64" s="38">
        <f t="shared" si="61"/>
        <v>0</v>
      </c>
      <c r="N64" s="38">
        <f t="shared" si="62"/>
        <v>0</v>
      </c>
      <c r="O64" s="38">
        <f t="shared" si="63"/>
        <v>0</v>
      </c>
      <c r="P64" s="38">
        <f t="shared" si="64"/>
        <v>0</v>
      </c>
      <c r="Q64" s="39">
        <v>1</v>
      </c>
      <c r="R64" s="40">
        <f t="shared" si="65"/>
        <v>0</v>
      </c>
      <c r="S64" s="39">
        <v>1</v>
      </c>
      <c r="T64" s="41">
        <f t="shared" si="66"/>
        <v>0</v>
      </c>
      <c r="U64" s="42">
        <f t="shared" si="67"/>
        <v>0</v>
      </c>
      <c r="V64" s="43">
        <f t="shared" si="68"/>
        <v>0</v>
      </c>
      <c r="W64" s="190">
        <v>11</v>
      </c>
      <c r="X64" s="44">
        <f t="shared" si="69"/>
        <v>0</v>
      </c>
      <c r="Y64" s="45">
        <f t="shared" si="70"/>
        <v>0</v>
      </c>
      <c r="Z64" s="46" t="s">
        <v>0</v>
      </c>
      <c r="AA64" s="39">
        <v>1</v>
      </c>
      <c r="AB64" s="47">
        <f t="shared" si="71"/>
        <v>0</v>
      </c>
      <c r="AC64" s="39">
        <v>1</v>
      </c>
      <c r="AD64" s="47">
        <f t="shared" si="72"/>
        <v>0</v>
      </c>
      <c r="AE64" s="39">
        <v>1</v>
      </c>
      <c r="AF64" s="47">
        <f t="shared" si="73"/>
        <v>0</v>
      </c>
      <c r="AG64" s="62"/>
      <c r="AH64" s="191">
        <f t="shared" si="74"/>
        <v>12</v>
      </c>
      <c r="AI64" s="49">
        <f t="shared" si="75"/>
        <v>0</v>
      </c>
      <c r="AJ64" s="50">
        <f t="shared" si="76"/>
        <v>0</v>
      </c>
      <c r="AK64" s="62"/>
      <c r="AL64" s="191">
        <f t="shared" si="77"/>
        <v>4</v>
      </c>
      <c r="AM64" s="49">
        <f t="shared" si="78"/>
        <v>0</v>
      </c>
      <c r="AN64" s="50">
        <f t="shared" si="79"/>
        <v>0</v>
      </c>
      <c r="AO64" s="62"/>
      <c r="AP64" s="49">
        <f t="shared" si="80"/>
        <v>0</v>
      </c>
      <c r="AQ64" s="50">
        <f t="shared" si="81"/>
        <v>0</v>
      </c>
      <c r="AR64" s="62"/>
      <c r="AS64" s="49">
        <f t="shared" si="82"/>
        <v>0</v>
      </c>
      <c r="AT64" s="50">
        <f t="shared" si="83"/>
        <v>0</v>
      </c>
      <c r="AU64" s="62"/>
      <c r="AV64" s="49">
        <f t="shared" si="84"/>
        <v>0</v>
      </c>
      <c r="AW64" s="50">
        <f t="shared" si="85"/>
        <v>0</v>
      </c>
      <c r="AX64" s="62"/>
      <c r="AY64" s="49">
        <f t="shared" si="86"/>
        <v>0</v>
      </c>
      <c r="AZ64" s="50">
        <f t="shared" si="87"/>
        <v>0</v>
      </c>
      <c r="BA64" s="62"/>
      <c r="BB64" s="49">
        <f t="shared" si="88"/>
        <v>0</v>
      </c>
      <c r="BC64" s="50">
        <f t="shared" si="89"/>
        <v>0</v>
      </c>
      <c r="BD64" s="51">
        <f t="shared" si="90"/>
        <v>0</v>
      </c>
    </row>
    <row r="65" spans="1:56" hidden="1">
      <c r="A65" s="32"/>
      <c r="B65" s="61"/>
      <c r="C65" s="33"/>
      <c r="D65" s="34"/>
      <c r="E65" s="35"/>
      <c r="F65" s="36"/>
      <c r="G65" s="72"/>
      <c r="H65" s="71"/>
      <c r="I65" s="73">
        <f>IF(H65=Tablas!$B$5,Tablas!$C$5,VLOOKUP(H65,Tablas!$B$5:$D$40,2,FALSE))</f>
        <v>1</v>
      </c>
      <c r="J65" s="70">
        <f>IF(I65=0,"",VLOOKUP(I65,Tablas!$C$5:$D$40,2,FALSE))</f>
        <v>0</v>
      </c>
      <c r="K65" s="37" t="str">
        <f t="shared" si="59"/>
        <v>0</v>
      </c>
      <c r="L65" s="38">
        <f t="shared" si="60"/>
        <v>0</v>
      </c>
      <c r="M65" s="38">
        <f t="shared" si="61"/>
        <v>0</v>
      </c>
      <c r="N65" s="38">
        <f t="shared" si="62"/>
        <v>0</v>
      </c>
      <c r="O65" s="38">
        <f t="shared" si="63"/>
        <v>0</v>
      </c>
      <c r="P65" s="38">
        <f t="shared" si="64"/>
        <v>0</v>
      </c>
      <c r="Q65" s="39">
        <v>1</v>
      </c>
      <c r="R65" s="40">
        <f t="shared" si="65"/>
        <v>0</v>
      </c>
      <c r="S65" s="39">
        <v>1</v>
      </c>
      <c r="T65" s="41">
        <f t="shared" si="66"/>
        <v>0</v>
      </c>
      <c r="U65" s="42">
        <f t="shared" si="67"/>
        <v>0</v>
      </c>
      <c r="V65" s="43">
        <f t="shared" si="68"/>
        <v>0</v>
      </c>
      <c r="W65" s="190">
        <v>11</v>
      </c>
      <c r="X65" s="44">
        <f t="shared" si="69"/>
        <v>0</v>
      </c>
      <c r="Y65" s="45">
        <f t="shared" si="70"/>
        <v>0</v>
      </c>
      <c r="Z65" s="46" t="s">
        <v>0</v>
      </c>
      <c r="AA65" s="39">
        <v>1</v>
      </c>
      <c r="AB65" s="47">
        <f t="shared" si="71"/>
        <v>0</v>
      </c>
      <c r="AC65" s="39">
        <v>1</v>
      </c>
      <c r="AD65" s="47">
        <f t="shared" si="72"/>
        <v>0</v>
      </c>
      <c r="AE65" s="39">
        <v>1</v>
      </c>
      <c r="AF65" s="47">
        <f t="shared" si="73"/>
        <v>0</v>
      </c>
      <c r="AG65" s="62"/>
      <c r="AH65" s="191">
        <f t="shared" si="74"/>
        <v>12</v>
      </c>
      <c r="AI65" s="49">
        <f t="shared" si="75"/>
        <v>0</v>
      </c>
      <c r="AJ65" s="50">
        <f t="shared" si="76"/>
        <v>0</v>
      </c>
      <c r="AK65" s="62"/>
      <c r="AL65" s="191">
        <f t="shared" si="77"/>
        <v>4</v>
      </c>
      <c r="AM65" s="49">
        <f t="shared" si="78"/>
        <v>0</v>
      </c>
      <c r="AN65" s="50">
        <f t="shared" si="79"/>
        <v>0</v>
      </c>
      <c r="AO65" s="62"/>
      <c r="AP65" s="49">
        <f t="shared" si="80"/>
        <v>0</v>
      </c>
      <c r="AQ65" s="50">
        <f t="shared" si="81"/>
        <v>0</v>
      </c>
      <c r="AR65" s="62"/>
      <c r="AS65" s="49">
        <f t="shared" si="82"/>
        <v>0</v>
      </c>
      <c r="AT65" s="50">
        <f t="shared" si="83"/>
        <v>0</v>
      </c>
      <c r="AU65" s="62"/>
      <c r="AV65" s="49">
        <f t="shared" si="84"/>
        <v>0</v>
      </c>
      <c r="AW65" s="50">
        <f t="shared" si="85"/>
        <v>0</v>
      </c>
      <c r="AX65" s="62"/>
      <c r="AY65" s="49">
        <f t="shared" si="86"/>
        <v>0</v>
      </c>
      <c r="AZ65" s="50">
        <f t="shared" si="87"/>
        <v>0</v>
      </c>
      <c r="BA65" s="62"/>
      <c r="BB65" s="49">
        <f t="shared" si="88"/>
        <v>0</v>
      </c>
      <c r="BC65" s="50">
        <f t="shared" si="89"/>
        <v>0</v>
      </c>
      <c r="BD65" s="51">
        <f t="shared" si="90"/>
        <v>0</v>
      </c>
    </row>
    <row r="66" spans="1:56" hidden="1">
      <c r="A66" s="32"/>
      <c r="B66" s="61"/>
      <c r="C66" s="33"/>
      <c r="D66" s="34"/>
      <c r="E66" s="35"/>
      <c r="F66" s="36"/>
      <c r="G66" s="72"/>
      <c r="H66" s="71"/>
      <c r="I66" s="73">
        <f>IF(H66=Tablas!$B$5,Tablas!$C$5,VLOOKUP(H66,Tablas!$B$5:$D$40,2,FALSE))</f>
        <v>1</v>
      </c>
      <c r="J66" s="70">
        <f>IF(I66=0,"",VLOOKUP(I66,Tablas!$C$5:$D$40,2,FALSE))</f>
        <v>0</v>
      </c>
      <c r="K66" s="37" t="str">
        <f t="shared" si="59"/>
        <v>0</v>
      </c>
      <c r="L66" s="38">
        <f t="shared" si="60"/>
        <v>0</v>
      </c>
      <c r="M66" s="38">
        <f t="shared" si="61"/>
        <v>0</v>
      </c>
      <c r="N66" s="38">
        <f t="shared" si="62"/>
        <v>0</v>
      </c>
      <c r="O66" s="38">
        <f t="shared" si="63"/>
        <v>0</v>
      </c>
      <c r="P66" s="38">
        <f t="shared" si="64"/>
        <v>0</v>
      </c>
      <c r="Q66" s="39">
        <v>1</v>
      </c>
      <c r="R66" s="40">
        <f t="shared" si="65"/>
        <v>0</v>
      </c>
      <c r="S66" s="39">
        <v>1</v>
      </c>
      <c r="T66" s="41">
        <f t="shared" si="66"/>
        <v>0</v>
      </c>
      <c r="U66" s="42">
        <f t="shared" si="67"/>
        <v>0</v>
      </c>
      <c r="V66" s="43">
        <f t="shared" si="68"/>
        <v>0</v>
      </c>
      <c r="W66" s="190">
        <v>11</v>
      </c>
      <c r="X66" s="44">
        <f t="shared" si="69"/>
        <v>0</v>
      </c>
      <c r="Y66" s="45">
        <f t="shared" si="70"/>
        <v>0</v>
      </c>
      <c r="Z66" s="46" t="s">
        <v>0</v>
      </c>
      <c r="AA66" s="39">
        <v>1</v>
      </c>
      <c r="AB66" s="47">
        <f t="shared" si="71"/>
        <v>0</v>
      </c>
      <c r="AC66" s="39">
        <v>1</v>
      </c>
      <c r="AD66" s="47">
        <f t="shared" si="72"/>
        <v>0</v>
      </c>
      <c r="AE66" s="39">
        <v>1</v>
      </c>
      <c r="AF66" s="47">
        <f t="shared" si="73"/>
        <v>0</v>
      </c>
      <c r="AG66" s="62"/>
      <c r="AH66" s="191">
        <f t="shared" si="74"/>
        <v>12</v>
      </c>
      <c r="AI66" s="49">
        <f t="shared" si="75"/>
        <v>0</v>
      </c>
      <c r="AJ66" s="50">
        <f t="shared" si="76"/>
        <v>0</v>
      </c>
      <c r="AK66" s="62"/>
      <c r="AL66" s="191">
        <f t="shared" si="77"/>
        <v>4</v>
      </c>
      <c r="AM66" s="49">
        <f t="shared" si="78"/>
        <v>0</v>
      </c>
      <c r="AN66" s="50">
        <f t="shared" si="79"/>
        <v>0</v>
      </c>
      <c r="AO66" s="62"/>
      <c r="AP66" s="49">
        <f t="shared" si="80"/>
        <v>0</v>
      </c>
      <c r="AQ66" s="50">
        <f t="shared" si="81"/>
        <v>0</v>
      </c>
      <c r="AR66" s="62"/>
      <c r="AS66" s="49">
        <f t="shared" si="82"/>
        <v>0</v>
      </c>
      <c r="AT66" s="50">
        <f t="shared" si="83"/>
        <v>0</v>
      </c>
      <c r="AU66" s="62"/>
      <c r="AV66" s="49">
        <f t="shared" si="84"/>
        <v>0</v>
      </c>
      <c r="AW66" s="50">
        <f t="shared" si="85"/>
        <v>0</v>
      </c>
      <c r="AX66" s="62"/>
      <c r="AY66" s="49">
        <f t="shared" si="86"/>
        <v>0</v>
      </c>
      <c r="AZ66" s="50">
        <f t="shared" si="87"/>
        <v>0</v>
      </c>
      <c r="BA66" s="62"/>
      <c r="BB66" s="49">
        <f t="shared" si="88"/>
        <v>0</v>
      </c>
      <c r="BC66" s="50">
        <f t="shared" si="89"/>
        <v>0</v>
      </c>
      <c r="BD66" s="51">
        <f t="shared" si="90"/>
        <v>0</v>
      </c>
    </row>
    <row r="67" spans="1:56" hidden="1">
      <c r="A67" s="32"/>
      <c r="B67" s="61"/>
      <c r="C67" s="33"/>
      <c r="D67" s="34"/>
      <c r="E67" s="35"/>
      <c r="F67" s="36"/>
      <c r="G67" s="72"/>
      <c r="H67" s="71"/>
      <c r="I67" s="73">
        <f>IF(H67=Tablas!$B$5,Tablas!$C$5,VLOOKUP(H67,Tablas!$B$5:$D$40,2,FALSE))</f>
        <v>1</v>
      </c>
      <c r="J67" s="70">
        <f>IF(I67=0,"",VLOOKUP(I67,Tablas!$C$5:$D$40,2,FALSE))</f>
        <v>0</v>
      </c>
      <c r="K67" s="37" t="str">
        <f t="shared" si="59"/>
        <v>0</v>
      </c>
      <c r="L67" s="38">
        <f t="shared" si="60"/>
        <v>0</v>
      </c>
      <c r="M67" s="38">
        <f t="shared" si="61"/>
        <v>0</v>
      </c>
      <c r="N67" s="38">
        <f t="shared" si="62"/>
        <v>0</v>
      </c>
      <c r="O67" s="38">
        <f t="shared" si="63"/>
        <v>0</v>
      </c>
      <c r="P67" s="38">
        <f t="shared" si="64"/>
        <v>0</v>
      </c>
      <c r="Q67" s="39">
        <v>1</v>
      </c>
      <c r="R67" s="40">
        <f t="shared" si="65"/>
        <v>0</v>
      </c>
      <c r="S67" s="39">
        <v>1</v>
      </c>
      <c r="T67" s="41">
        <f t="shared" si="66"/>
        <v>0</v>
      </c>
      <c r="U67" s="42">
        <f t="shared" si="67"/>
        <v>0</v>
      </c>
      <c r="V67" s="43">
        <f t="shared" si="68"/>
        <v>0</v>
      </c>
      <c r="W67" s="190">
        <v>11</v>
      </c>
      <c r="X67" s="44">
        <f t="shared" si="69"/>
        <v>0</v>
      </c>
      <c r="Y67" s="45">
        <f t="shared" si="70"/>
        <v>0</v>
      </c>
      <c r="Z67" s="46" t="s">
        <v>0</v>
      </c>
      <c r="AA67" s="39">
        <v>1</v>
      </c>
      <c r="AB67" s="47">
        <f t="shared" si="71"/>
        <v>0</v>
      </c>
      <c r="AC67" s="39">
        <v>1</v>
      </c>
      <c r="AD67" s="47">
        <f t="shared" si="72"/>
        <v>0</v>
      </c>
      <c r="AE67" s="39">
        <v>1</v>
      </c>
      <c r="AF67" s="47">
        <f t="shared" si="73"/>
        <v>0</v>
      </c>
      <c r="AG67" s="62"/>
      <c r="AH67" s="191">
        <f t="shared" si="74"/>
        <v>12</v>
      </c>
      <c r="AI67" s="49">
        <f t="shared" si="75"/>
        <v>0</v>
      </c>
      <c r="AJ67" s="50">
        <f t="shared" si="76"/>
        <v>0</v>
      </c>
      <c r="AK67" s="62"/>
      <c r="AL67" s="191">
        <f t="shared" si="77"/>
        <v>4</v>
      </c>
      <c r="AM67" s="49">
        <f t="shared" si="78"/>
        <v>0</v>
      </c>
      <c r="AN67" s="50">
        <f t="shared" si="79"/>
        <v>0</v>
      </c>
      <c r="AO67" s="62"/>
      <c r="AP67" s="49">
        <f t="shared" si="80"/>
        <v>0</v>
      </c>
      <c r="AQ67" s="50">
        <f t="shared" si="81"/>
        <v>0</v>
      </c>
      <c r="AR67" s="62"/>
      <c r="AS67" s="49">
        <f t="shared" si="82"/>
        <v>0</v>
      </c>
      <c r="AT67" s="50">
        <f t="shared" si="83"/>
        <v>0</v>
      </c>
      <c r="AU67" s="62"/>
      <c r="AV67" s="49">
        <f t="shared" si="84"/>
        <v>0</v>
      </c>
      <c r="AW67" s="50">
        <f t="shared" si="85"/>
        <v>0</v>
      </c>
      <c r="AX67" s="62"/>
      <c r="AY67" s="49">
        <f t="shared" si="86"/>
        <v>0</v>
      </c>
      <c r="AZ67" s="50">
        <f t="shared" si="87"/>
        <v>0</v>
      </c>
      <c r="BA67" s="62"/>
      <c r="BB67" s="49">
        <f t="shared" si="88"/>
        <v>0</v>
      </c>
      <c r="BC67" s="50">
        <f t="shared" si="89"/>
        <v>0</v>
      </c>
      <c r="BD67" s="51">
        <f t="shared" si="90"/>
        <v>0</v>
      </c>
    </row>
    <row r="68" spans="1:56" hidden="1">
      <c r="A68" s="32"/>
      <c r="B68" s="61"/>
      <c r="C68" s="33"/>
      <c r="D68" s="34"/>
      <c r="E68" s="35"/>
      <c r="F68" s="36"/>
      <c r="G68" s="72"/>
      <c r="H68" s="71"/>
      <c r="I68" s="73">
        <f>IF(H68=Tablas!$B$5,Tablas!$C$5,VLOOKUP(H68,Tablas!$B$5:$D$40,2,FALSE))</f>
        <v>1</v>
      </c>
      <c r="J68" s="70">
        <f>IF(I68=0,"",VLOOKUP(I68,Tablas!$C$5:$D$40,2,FALSE))</f>
        <v>0</v>
      </c>
      <c r="K68" s="37" t="str">
        <f t="shared" si="59"/>
        <v>0</v>
      </c>
      <c r="L68" s="38">
        <f t="shared" si="60"/>
        <v>0</v>
      </c>
      <c r="M68" s="38">
        <f t="shared" si="61"/>
        <v>0</v>
      </c>
      <c r="N68" s="38">
        <f t="shared" si="62"/>
        <v>0</v>
      </c>
      <c r="O68" s="38">
        <f t="shared" si="63"/>
        <v>0</v>
      </c>
      <c r="P68" s="38">
        <f t="shared" si="64"/>
        <v>0</v>
      </c>
      <c r="Q68" s="39">
        <v>1</v>
      </c>
      <c r="R68" s="40">
        <f t="shared" si="65"/>
        <v>0</v>
      </c>
      <c r="S68" s="39">
        <v>1</v>
      </c>
      <c r="T68" s="41">
        <f t="shared" si="66"/>
        <v>0</v>
      </c>
      <c r="U68" s="42">
        <f t="shared" si="67"/>
        <v>0</v>
      </c>
      <c r="V68" s="43">
        <f t="shared" si="68"/>
        <v>0</v>
      </c>
      <c r="W68" s="190">
        <v>11</v>
      </c>
      <c r="X68" s="44">
        <f t="shared" si="69"/>
        <v>0</v>
      </c>
      <c r="Y68" s="45">
        <f t="shared" si="70"/>
        <v>0</v>
      </c>
      <c r="Z68" s="46" t="s">
        <v>0</v>
      </c>
      <c r="AA68" s="39">
        <v>1</v>
      </c>
      <c r="AB68" s="47">
        <f t="shared" si="71"/>
        <v>0</v>
      </c>
      <c r="AC68" s="39">
        <v>1</v>
      </c>
      <c r="AD68" s="47">
        <f t="shared" si="72"/>
        <v>0</v>
      </c>
      <c r="AE68" s="39">
        <v>1</v>
      </c>
      <c r="AF68" s="47">
        <f t="shared" si="73"/>
        <v>0</v>
      </c>
      <c r="AG68" s="62"/>
      <c r="AH68" s="191">
        <f t="shared" si="74"/>
        <v>12</v>
      </c>
      <c r="AI68" s="49">
        <f t="shared" si="75"/>
        <v>0</v>
      </c>
      <c r="AJ68" s="50">
        <f t="shared" si="76"/>
        <v>0</v>
      </c>
      <c r="AK68" s="62"/>
      <c r="AL68" s="191">
        <f t="shared" si="77"/>
        <v>4</v>
      </c>
      <c r="AM68" s="49">
        <f t="shared" si="78"/>
        <v>0</v>
      </c>
      <c r="AN68" s="50">
        <f t="shared" si="79"/>
        <v>0</v>
      </c>
      <c r="AO68" s="62"/>
      <c r="AP68" s="49">
        <f t="shared" si="80"/>
        <v>0</v>
      </c>
      <c r="AQ68" s="50">
        <f t="shared" si="81"/>
        <v>0</v>
      </c>
      <c r="AR68" s="62"/>
      <c r="AS68" s="49">
        <f t="shared" si="82"/>
        <v>0</v>
      </c>
      <c r="AT68" s="50">
        <f t="shared" si="83"/>
        <v>0</v>
      </c>
      <c r="AU68" s="62"/>
      <c r="AV68" s="49">
        <f t="shared" si="84"/>
        <v>0</v>
      </c>
      <c r="AW68" s="50">
        <f t="shared" si="85"/>
        <v>0</v>
      </c>
      <c r="AX68" s="62"/>
      <c r="AY68" s="49">
        <f t="shared" si="86"/>
        <v>0</v>
      </c>
      <c r="AZ68" s="50">
        <f t="shared" si="87"/>
        <v>0</v>
      </c>
      <c r="BA68" s="62"/>
      <c r="BB68" s="49">
        <f t="shared" si="88"/>
        <v>0</v>
      </c>
      <c r="BC68" s="50">
        <f t="shared" si="89"/>
        <v>0</v>
      </c>
      <c r="BD68" s="51">
        <f t="shared" si="90"/>
        <v>0</v>
      </c>
    </row>
    <row r="69" spans="1:56" hidden="1">
      <c r="A69" s="32"/>
      <c r="B69" s="61"/>
      <c r="C69" s="33"/>
      <c r="D69" s="34"/>
      <c r="E69" s="35"/>
      <c r="F69" s="36"/>
      <c r="G69" s="72"/>
      <c r="H69" s="71"/>
      <c r="I69" s="73">
        <f>IF(H69=Tablas!$B$5,Tablas!$C$5,VLOOKUP(H69,Tablas!$B$5:$D$40,2,FALSE))</f>
        <v>1</v>
      </c>
      <c r="J69" s="70">
        <f>IF(I69=0,"",VLOOKUP(I69,Tablas!$C$5:$D$40,2,FALSE))</f>
        <v>0</v>
      </c>
      <c r="K69" s="37" t="str">
        <f t="shared" si="59"/>
        <v>0</v>
      </c>
      <c r="L69" s="38">
        <f t="shared" si="60"/>
        <v>0</v>
      </c>
      <c r="M69" s="38">
        <f t="shared" si="61"/>
        <v>0</v>
      </c>
      <c r="N69" s="38">
        <f t="shared" si="62"/>
        <v>0</v>
      </c>
      <c r="O69" s="38">
        <f t="shared" si="63"/>
        <v>0</v>
      </c>
      <c r="P69" s="38">
        <f t="shared" si="64"/>
        <v>0</v>
      </c>
      <c r="Q69" s="39">
        <v>1</v>
      </c>
      <c r="R69" s="40">
        <f t="shared" si="65"/>
        <v>0</v>
      </c>
      <c r="S69" s="39">
        <v>1</v>
      </c>
      <c r="T69" s="41">
        <f t="shared" si="66"/>
        <v>0</v>
      </c>
      <c r="U69" s="42">
        <f t="shared" si="67"/>
        <v>0</v>
      </c>
      <c r="V69" s="43">
        <f t="shared" si="68"/>
        <v>0</v>
      </c>
      <c r="W69" s="190">
        <v>11</v>
      </c>
      <c r="X69" s="44">
        <f t="shared" si="69"/>
        <v>0</v>
      </c>
      <c r="Y69" s="45">
        <f t="shared" si="70"/>
        <v>0</v>
      </c>
      <c r="Z69" s="46" t="s">
        <v>0</v>
      </c>
      <c r="AA69" s="39">
        <v>1</v>
      </c>
      <c r="AB69" s="47">
        <f t="shared" si="71"/>
        <v>0</v>
      </c>
      <c r="AC69" s="39">
        <v>1</v>
      </c>
      <c r="AD69" s="47">
        <f t="shared" si="72"/>
        <v>0</v>
      </c>
      <c r="AE69" s="39">
        <v>1</v>
      </c>
      <c r="AF69" s="47">
        <f t="shared" si="73"/>
        <v>0</v>
      </c>
      <c r="AG69" s="62"/>
      <c r="AH69" s="191">
        <f t="shared" si="74"/>
        <v>12</v>
      </c>
      <c r="AI69" s="49">
        <f t="shared" si="75"/>
        <v>0</v>
      </c>
      <c r="AJ69" s="50">
        <f t="shared" si="76"/>
        <v>0</v>
      </c>
      <c r="AK69" s="62"/>
      <c r="AL69" s="191">
        <f t="shared" si="77"/>
        <v>4</v>
      </c>
      <c r="AM69" s="49">
        <f t="shared" si="78"/>
        <v>0</v>
      </c>
      <c r="AN69" s="50">
        <f t="shared" si="79"/>
        <v>0</v>
      </c>
      <c r="AO69" s="62"/>
      <c r="AP69" s="49">
        <f t="shared" si="80"/>
        <v>0</v>
      </c>
      <c r="AQ69" s="50">
        <f t="shared" si="81"/>
        <v>0</v>
      </c>
      <c r="AR69" s="62"/>
      <c r="AS69" s="49">
        <f t="shared" si="82"/>
        <v>0</v>
      </c>
      <c r="AT69" s="50">
        <f t="shared" si="83"/>
        <v>0</v>
      </c>
      <c r="AU69" s="62"/>
      <c r="AV69" s="49">
        <f t="shared" si="84"/>
        <v>0</v>
      </c>
      <c r="AW69" s="50">
        <f t="shared" si="85"/>
        <v>0</v>
      </c>
      <c r="AX69" s="62"/>
      <c r="AY69" s="49">
        <f t="shared" si="86"/>
        <v>0</v>
      </c>
      <c r="AZ69" s="50">
        <f t="shared" si="87"/>
        <v>0</v>
      </c>
      <c r="BA69" s="62"/>
      <c r="BB69" s="49">
        <f t="shared" si="88"/>
        <v>0</v>
      </c>
      <c r="BC69" s="50">
        <f t="shared" si="89"/>
        <v>0</v>
      </c>
      <c r="BD69" s="51">
        <f t="shared" si="90"/>
        <v>0</v>
      </c>
    </row>
    <row r="70" spans="1:56" hidden="1">
      <c r="A70" s="32"/>
      <c r="B70" s="61"/>
      <c r="C70" s="33"/>
      <c r="D70" s="34"/>
      <c r="E70" s="35"/>
      <c r="F70" s="36"/>
      <c r="G70" s="72"/>
      <c r="H70" s="71"/>
      <c r="I70" s="73">
        <f>IF(H70=Tablas!$B$5,Tablas!$C$5,VLOOKUP(H70,Tablas!$B$5:$D$40,2,FALSE))</f>
        <v>1</v>
      </c>
      <c r="J70" s="70">
        <f>IF(I70=0,"",VLOOKUP(I70,Tablas!$C$5:$D$40,2,FALSE))</f>
        <v>0</v>
      </c>
      <c r="K70" s="37" t="str">
        <f t="shared" si="59"/>
        <v>0</v>
      </c>
      <c r="L70" s="38">
        <f t="shared" si="60"/>
        <v>0</v>
      </c>
      <c r="M70" s="38">
        <f t="shared" si="61"/>
        <v>0</v>
      </c>
      <c r="N70" s="38">
        <f t="shared" si="62"/>
        <v>0</v>
      </c>
      <c r="O70" s="38">
        <f t="shared" si="63"/>
        <v>0</v>
      </c>
      <c r="P70" s="38">
        <f t="shared" si="64"/>
        <v>0</v>
      </c>
      <c r="Q70" s="39">
        <v>1</v>
      </c>
      <c r="R70" s="40">
        <f t="shared" si="65"/>
        <v>0</v>
      </c>
      <c r="S70" s="39">
        <v>1</v>
      </c>
      <c r="T70" s="41">
        <f t="shared" si="66"/>
        <v>0</v>
      </c>
      <c r="U70" s="42">
        <f t="shared" si="67"/>
        <v>0</v>
      </c>
      <c r="V70" s="43">
        <f t="shared" si="68"/>
        <v>0</v>
      </c>
      <c r="W70" s="190">
        <v>11</v>
      </c>
      <c r="X70" s="44">
        <f t="shared" si="69"/>
        <v>0</v>
      </c>
      <c r="Y70" s="45">
        <f t="shared" si="70"/>
        <v>0</v>
      </c>
      <c r="Z70" s="46" t="s">
        <v>0</v>
      </c>
      <c r="AA70" s="39">
        <v>1</v>
      </c>
      <c r="AB70" s="47">
        <f t="shared" si="71"/>
        <v>0</v>
      </c>
      <c r="AC70" s="39">
        <v>1</v>
      </c>
      <c r="AD70" s="47">
        <f t="shared" si="72"/>
        <v>0</v>
      </c>
      <c r="AE70" s="39">
        <v>1</v>
      </c>
      <c r="AF70" s="47">
        <f t="shared" si="73"/>
        <v>0</v>
      </c>
      <c r="AG70" s="62"/>
      <c r="AH70" s="191">
        <f t="shared" si="74"/>
        <v>12</v>
      </c>
      <c r="AI70" s="49">
        <f t="shared" si="75"/>
        <v>0</v>
      </c>
      <c r="AJ70" s="50">
        <f t="shared" si="76"/>
        <v>0</v>
      </c>
      <c r="AK70" s="62"/>
      <c r="AL70" s="191">
        <f t="shared" si="77"/>
        <v>4</v>
      </c>
      <c r="AM70" s="49">
        <f t="shared" si="78"/>
        <v>0</v>
      </c>
      <c r="AN70" s="50">
        <f t="shared" si="79"/>
        <v>0</v>
      </c>
      <c r="AO70" s="62"/>
      <c r="AP70" s="49">
        <f t="shared" si="80"/>
        <v>0</v>
      </c>
      <c r="AQ70" s="50">
        <f t="shared" si="81"/>
        <v>0</v>
      </c>
      <c r="AR70" s="62"/>
      <c r="AS70" s="49">
        <f t="shared" si="82"/>
        <v>0</v>
      </c>
      <c r="AT70" s="50">
        <f t="shared" si="83"/>
        <v>0</v>
      </c>
      <c r="AU70" s="62"/>
      <c r="AV70" s="49">
        <f t="shared" si="84"/>
        <v>0</v>
      </c>
      <c r="AW70" s="50">
        <f t="shared" si="85"/>
        <v>0</v>
      </c>
      <c r="AX70" s="62"/>
      <c r="AY70" s="49">
        <f t="shared" si="86"/>
        <v>0</v>
      </c>
      <c r="AZ70" s="50">
        <f t="shared" si="87"/>
        <v>0</v>
      </c>
      <c r="BA70" s="62"/>
      <c r="BB70" s="49">
        <f t="shared" si="88"/>
        <v>0</v>
      </c>
      <c r="BC70" s="50">
        <f t="shared" si="89"/>
        <v>0</v>
      </c>
      <c r="BD70" s="51">
        <f t="shared" si="90"/>
        <v>0</v>
      </c>
    </row>
    <row r="71" spans="1:56" hidden="1">
      <c r="A71" s="32"/>
      <c r="B71" s="61"/>
      <c r="C71" s="33"/>
      <c r="D71" s="34"/>
      <c r="E71" s="35"/>
      <c r="F71" s="36"/>
      <c r="G71" s="72"/>
      <c r="H71" s="71"/>
      <c r="I71" s="73">
        <f>IF(H71=Tablas!$B$5,Tablas!$C$5,VLOOKUP(H71,Tablas!$B$5:$D$40,2,FALSE))</f>
        <v>1</v>
      </c>
      <c r="J71" s="70">
        <f>IF(I71=0,"",VLOOKUP(I71,Tablas!$C$5:$D$40,2,FALSE))</f>
        <v>0</v>
      </c>
      <c r="K71" s="37" t="str">
        <f t="shared" si="59"/>
        <v>0</v>
      </c>
      <c r="L71" s="38">
        <f t="shared" si="60"/>
        <v>0</v>
      </c>
      <c r="M71" s="38">
        <f t="shared" si="61"/>
        <v>0</v>
      </c>
      <c r="N71" s="38">
        <f t="shared" si="62"/>
        <v>0</v>
      </c>
      <c r="O71" s="38">
        <f t="shared" si="63"/>
        <v>0</v>
      </c>
      <c r="P71" s="38">
        <f t="shared" si="64"/>
        <v>0</v>
      </c>
      <c r="Q71" s="39">
        <v>1</v>
      </c>
      <c r="R71" s="40">
        <f t="shared" si="65"/>
        <v>0</v>
      </c>
      <c r="S71" s="39">
        <v>1</v>
      </c>
      <c r="T71" s="41">
        <f t="shared" si="66"/>
        <v>0</v>
      </c>
      <c r="U71" s="42">
        <f t="shared" si="67"/>
        <v>0</v>
      </c>
      <c r="V71" s="43">
        <f t="shared" si="68"/>
        <v>0</v>
      </c>
      <c r="W71" s="190">
        <v>11</v>
      </c>
      <c r="X71" s="44">
        <f t="shared" si="69"/>
        <v>0</v>
      </c>
      <c r="Y71" s="45">
        <f t="shared" si="70"/>
        <v>0</v>
      </c>
      <c r="Z71" s="46" t="s">
        <v>0</v>
      </c>
      <c r="AA71" s="39">
        <v>1</v>
      </c>
      <c r="AB71" s="47">
        <f t="shared" si="71"/>
        <v>0</v>
      </c>
      <c r="AC71" s="39">
        <v>1</v>
      </c>
      <c r="AD71" s="47">
        <f t="shared" si="72"/>
        <v>0</v>
      </c>
      <c r="AE71" s="39">
        <v>1</v>
      </c>
      <c r="AF71" s="47">
        <f t="shared" si="73"/>
        <v>0</v>
      </c>
      <c r="AG71" s="62"/>
      <c r="AH71" s="191">
        <f t="shared" si="74"/>
        <v>12</v>
      </c>
      <c r="AI71" s="49">
        <f t="shared" si="75"/>
        <v>0</v>
      </c>
      <c r="AJ71" s="50">
        <f t="shared" si="76"/>
        <v>0</v>
      </c>
      <c r="AK71" s="62"/>
      <c r="AL71" s="191">
        <f t="shared" si="77"/>
        <v>4</v>
      </c>
      <c r="AM71" s="49">
        <f t="shared" si="78"/>
        <v>0</v>
      </c>
      <c r="AN71" s="50">
        <f t="shared" si="79"/>
        <v>0</v>
      </c>
      <c r="AO71" s="62"/>
      <c r="AP71" s="49">
        <f t="shared" si="80"/>
        <v>0</v>
      </c>
      <c r="AQ71" s="50">
        <f t="shared" si="81"/>
        <v>0</v>
      </c>
      <c r="AR71" s="62"/>
      <c r="AS71" s="49">
        <f t="shared" si="82"/>
        <v>0</v>
      </c>
      <c r="AT71" s="50">
        <f t="shared" si="83"/>
        <v>0</v>
      </c>
      <c r="AU71" s="62"/>
      <c r="AV71" s="49">
        <f t="shared" si="84"/>
        <v>0</v>
      </c>
      <c r="AW71" s="50">
        <f t="shared" si="85"/>
        <v>0</v>
      </c>
      <c r="AX71" s="62"/>
      <c r="AY71" s="49">
        <f t="shared" si="86"/>
        <v>0</v>
      </c>
      <c r="AZ71" s="50">
        <f t="shared" si="87"/>
        <v>0</v>
      </c>
      <c r="BA71" s="62"/>
      <c r="BB71" s="49">
        <f t="shared" si="88"/>
        <v>0</v>
      </c>
      <c r="BC71" s="50">
        <f t="shared" si="89"/>
        <v>0</v>
      </c>
      <c r="BD71" s="51">
        <f t="shared" si="90"/>
        <v>0</v>
      </c>
    </row>
    <row r="72" spans="1:56" hidden="1">
      <c r="A72" s="32"/>
      <c r="B72" s="61"/>
      <c r="C72" s="33"/>
      <c r="D72" s="34"/>
      <c r="E72" s="35"/>
      <c r="F72" s="36"/>
      <c r="G72" s="72"/>
      <c r="H72" s="71"/>
      <c r="I72" s="73">
        <f>IF(H72=Tablas!$B$5,Tablas!$C$5,VLOOKUP(H72,Tablas!$B$5:$D$40,2,FALSE))</f>
        <v>1</v>
      </c>
      <c r="J72" s="70">
        <f>IF(I72=0,"",VLOOKUP(I72,Tablas!$C$5:$D$40,2,FALSE))</f>
        <v>0</v>
      </c>
      <c r="K72" s="37" t="str">
        <f t="shared" si="59"/>
        <v>0</v>
      </c>
      <c r="L72" s="38">
        <f t="shared" ref="L72:L103" si="91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M72" s="38">
        <f t="shared" ref="M72:M103" si="92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N72" s="38">
        <f t="shared" ref="N72:N103" si="93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O72" s="38">
        <f t="shared" ref="O72:O103" si="94">IF($Y72=2,$K72,0)+IF($Y72=4,$K72,0)+IF($Y72=5,$K72,0)+IF($Y72=6,$K72,0)+IF($Y72=7,$K72,0)+IF($Y72=10,$K72*2,0)+IF($Y72=12,$K72*2,0)+IF($Y72=14,$K72*2,0)+IF($Y72=15,$K72*3,0)+IF($Y72=21,$K72*3,0)+IF($Y72&lt;=1,$K72*$J72/21.75,0)+IF($Y72=42,$K72*6,0)+IF($Y72=28,$K72*4,0)</f>
        <v>0</v>
      </c>
      <c r="P72" s="38">
        <f t="shared" ref="P72:P103" si="95">IF($Y72=3,$K72,0)+IF($Y72=4,$K72,0)+IF($Y72=5,$K72,0)+IF($Y72=6,$K72,0)+IF($Y72=7,$K72,0)+IF($Y72=10,$K72*2,0)+IF($Y72=12,$K72*2,0)+IF($Y72=14,$K72*2,0)+IF($Y72=21,$K72*3,0)+IF($Y72&lt;=1,$K72*$J72/21.75,0)+IF($Y72=15,$K72*3,0)+IF($Y72=42,$K72*6,0)+IF($Y72=28,$K72*4,0)</f>
        <v>0</v>
      </c>
      <c r="Q72" s="39">
        <v>1</v>
      </c>
      <c r="R72" s="40">
        <f t="shared" ref="R72:R103" si="96">(IF($Y72=6,$K72,)+IF($Y72=7,$K72,)+IF($Y72=12,$K72*2,)+IF($Y72=18,$K72*3,)+IF($Y72=28,$K72*4,0)+IF($Y72=21,$K72*3,)+IF($Y72=42,$K72*6,0)+IF($Y72=14,$K72*2,))*Q72</f>
        <v>0</v>
      </c>
      <c r="S72" s="39">
        <v>1</v>
      </c>
      <c r="T72" s="41">
        <f t="shared" ref="T72:T103" si="97">(IF($Y72=7,$K72,)+IF($Y72=21,$K72*3,)+IF($Y72=42,$K72*6,0)+IF($Y72=28,$K72*4,0)+IF($Y72=14,$K72*2,))*S72</f>
        <v>0</v>
      </c>
      <c r="U72" s="42">
        <f t="shared" si="67"/>
        <v>0</v>
      </c>
      <c r="V72" s="43">
        <f t="shared" si="68"/>
        <v>0</v>
      </c>
      <c r="W72" s="190">
        <v>11</v>
      </c>
      <c r="X72" s="44">
        <f t="shared" si="69"/>
        <v>0</v>
      </c>
      <c r="Y72" s="45">
        <f t="shared" si="70"/>
        <v>0</v>
      </c>
      <c r="Z72" s="46" t="s">
        <v>0</v>
      </c>
      <c r="AA72" s="39">
        <v>1</v>
      </c>
      <c r="AB72" s="47">
        <f t="shared" si="71"/>
        <v>0</v>
      </c>
      <c r="AC72" s="39">
        <v>1</v>
      </c>
      <c r="AD72" s="47">
        <f t="shared" si="72"/>
        <v>0</v>
      </c>
      <c r="AE72" s="39">
        <v>1</v>
      </c>
      <c r="AF72" s="47">
        <f t="shared" si="73"/>
        <v>0</v>
      </c>
      <c r="AG72" s="62"/>
      <c r="AH72" s="191">
        <f t="shared" ref="AH72:AH103" si="98">+$AI$4</f>
        <v>12</v>
      </c>
      <c r="AI72" s="49">
        <f t="shared" si="75"/>
        <v>0</v>
      </c>
      <c r="AJ72" s="50">
        <f t="shared" si="76"/>
        <v>0</v>
      </c>
      <c r="AK72" s="62"/>
      <c r="AL72" s="191">
        <f t="shared" ref="AL72:AL103" si="99">+$AM$4</f>
        <v>4</v>
      </c>
      <c r="AM72" s="49">
        <f t="shared" si="78"/>
        <v>0</v>
      </c>
      <c r="AN72" s="50">
        <f t="shared" si="79"/>
        <v>0</v>
      </c>
      <c r="AO72" s="62"/>
      <c r="AP72" s="49">
        <f t="shared" si="80"/>
        <v>0</v>
      </c>
      <c r="AQ72" s="50">
        <f t="shared" si="81"/>
        <v>0</v>
      </c>
      <c r="AR72" s="62"/>
      <c r="AS72" s="49">
        <f t="shared" si="82"/>
        <v>0</v>
      </c>
      <c r="AT72" s="50">
        <f t="shared" si="83"/>
        <v>0</v>
      </c>
      <c r="AU72" s="62"/>
      <c r="AV72" s="49">
        <f t="shared" si="84"/>
        <v>0</v>
      </c>
      <c r="AW72" s="50">
        <f t="shared" si="85"/>
        <v>0</v>
      </c>
      <c r="AX72" s="62"/>
      <c r="AY72" s="49">
        <f t="shared" si="86"/>
        <v>0</v>
      </c>
      <c r="AZ72" s="50">
        <f t="shared" si="87"/>
        <v>0</v>
      </c>
      <c r="BA72" s="62"/>
      <c r="BB72" s="49">
        <f t="shared" si="88"/>
        <v>0</v>
      </c>
      <c r="BC72" s="50">
        <f t="shared" si="89"/>
        <v>0</v>
      </c>
      <c r="BD72" s="51">
        <f t="shared" si="90"/>
        <v>0</v>
      </c>
    </row>
    <row r="73" spans="1:56" hidden="1">
      <c r="A73" s="32"/>
      <c r="B73" s="61"/>
      <c r="C73" s="33"/>
      <c r="D73" s="34"/>
      <c r="E73" s="35"/>
      <c r="F73" s="36"/>
      <c r="G73" s="72"/>
      <c r="H73" s="71"/>
      <c r="I73" s="73">
        <f>IF(H73=Tablas!$B$5,Tablas!$C$5,VLOOKUP(H73,Tablas!$B$5:$D$40,2,FALSE))</f>
        <v>1</v>
      </c>
      <c r="J73" s="70">
        <f>IF(I73=0,"",VLOOKUP(I73,Tablas!$C$5:$D$40,2,FALSE))</f>
        <v>0</v>
      </c>
      <c r="K73" s="37" t="str">
        <f t="shared" ref="K73:K103" si="100">IF(G73=0,"0",F73/G73)</f>
        <v>0</v>
      </c>
      <c r="L73" s="38">
        <f t="shared" si="91"/>
        <v>0</v>
      </c>
      <c r="M73" s="38">
        <f t="shared" si="92"/>
        <v>0</v>
      </c>
      <c r="N73" s="38">
        <f t="shared" si="93"/>
        <v>0</v>
      </c>
      <c r="O73" s="38">
        <f t="shared" si="94"/>
        <v>0</v>
      </c>
      <c r="P73" s="38">
        <f t="shared" si="95"/>
        <v>0</v>
      </c>
      <c r="Q73" s="39">
        <v>1</v>
      </c>
      <c r="R73" s="40">
        <f t="shared" si="96"/>
        <v>0</v>
      </c>
      <c r="S73" s="39">
        <v>1</v>
      </c>
      <c r="T73" s="41">
        <f t="shared" si="97"/>
        <v>0</v>
      </c>
      <c r="U73" s="42">
        <f t="shared" ref="U73:U103" si="101">SUM(+L73+M73+N73+O73+P73+R73+T73)</f>
        <v>0</v>
      </c>
      <c r="V73" s="43">
        <f t="shared" ref="V73:V103" si="102">+U73*4.345</f>
        <v>0</v>
      </c>
      <c r="W73" s="190">
        <v>11</v>
      </c>
      <c r="X73" s="44">
        <f t="shared" ref="X73:X103" si="103">IF(V73="","",W73*V73)</f>
        <v>0</v>
      </c>
      <c r="Y73" s="45">
        <f t="shared" ref="Y73:Y103" si="104">ROUND(J73/4.3452380952381,1)</f>
        <v>0</v>
      </c>
      <c r="Z73" s="46" t="s">
        <v>0</v>
      </c>
      <c r="AA73" s="39">
        <v>1</v>
      </c>
      <c r="AB73" s="47">
        <f t="shared" ref="AB73:AB103" si="105">+IF($Z73="M",$U73,IF($Z73="MT",$U73/2,IF(Z73="MN",$U73/2,IF($Z73="MTN",$U73/3,0))))*AA73</f>
        <v>0</v>
      </c>
      <c r="AC73" s="39">
        <v>1</v>
      </c>
      <c r="AD73" s="47">
        <f t="shared" ref="AD73:AD103" si="106">+IF($Z73="T",$U73,IF($Z73="MT",$U73/2,IF($Z73="TN",$U73/2,IF($Z73="MTN",$U73/3,0))))*AC73</f>
        <v>0</v>
      </c>
      <c r="AE73" s="39">
        <v>1</v>
      </c>
      <c r="AF73" s="47">
        <f t="shared" ref="AF73:AF103" si="107">+IF($Z73="N",$U73,IF($Z73="MN",$U73/2,IF($Z73="TN",$U73/2,IF($Z73="MTN",$U73/3,0))))*AE73</f>
        <v>0</v>
      </c>
      <c r="AG73" s="62"/>
      <c r="AH73" s="191">
        <f t="shared" si="98"/>
        <v>12</v>
      </c>
      <c r="AI73" s="49">
        <f t="shared" ref="AI73:AI103" si="108">IF(AJ$4=0,0,(AG73/AJ$4))</f>
        <v>0</v>
      </c>
      <c r="AJ73" s="50">
        <f t="shared" ref="AJ73:AJ103" si="109">IF(AJ$4=0,0,(AI73*AI$4/12))</f>
        <v>0</v>
      </c>
      <c r="AK73" s="62"/>
      <c r="AL73" s="191">
        <f t="shared" si="99"/>
        <v>4</v>
      </c>
      <c r="AM73" s="49">
        <f t="shared" ref="AM73:AM103" si="110">IF(AN$4=0,0,(AK73/AN$4))</f>
        <v>0</v>
      </c>
      <c r="AN73" s="50">
        <f t="shared" ref="AN73:AN103" si="111">IF(AN$4=0,0,(AM73*AM$4/12))</f>
        <v>0</v>
      </c>
      <c r="AO73" s="62"/>
      <c r="AP73" s="49">
        <f t="shared" ref="AP73:AP103" si="112">IF(AQ$4=0,0,(AO73/AQ$4))</f>
        <v>0</v>
      </c>
      <c r="AQ73" s="50">
        <f t="shared" ref="AQ73:AQ103" si="113">IF(AQ$4=0,0,(AP73*AP$4/12))</f>
        <v>0</v>
      </c>
      <c r="AR73" s="62"/>
      <c r="AS73" s="49">
        <f t="shared" ref="AS73:AS103" si="114">IF(AT$4=0,0,(AR73/AT$4))</f>
        <v>0</v>
      </c>
      <c r="AT73" s="50">
        <f t="shared" ref="AT73:AT103" si="115">IF(AT$4=0,0,(AS73*AS$4/12))</f>
        <v>0</v>
      </c>
      <c r="AU73" s="62"/>
      <c r="AV73" s="49">
        <f t="shared" ref="AV73:AV103" si="116">IF(AW$4=0,0,(AU73/AW$4))</f>
        <v>0</v>
      </c>
      <c r="AW73" s="50">
        <f t="shared" ref="AW73:AW103" si="117">IF(AW$4=0,0,(AV73*AV$4/12))</f>
        <v>0</v>
      </c>
      <c r="AX73" s="62"/>
      <c r="AY73" s="49">
        <f t="shared" ref="AY73:AY103" si="118">IF(AZ$4=0,0,(AX73/AZ$4))</f>
        <v>0</v>
      </c>
      <c r="AZ73" s="50">
        <f t="shared" ref="AZ73:AZ103" si="119">IF(AZ$4=0,0,(AY73*AY$4/12))</f>
        <v>0</v>
      </c>
      <c r="BA73" s="62"/>
      <c r="BB73" s="49">
        <f t="shared" ref="BB73:BB103" si="120">IF(BC$4=0,0,(BA73/BC$4))</f>
        <v>0</v>
      </c>
      <c r="BC73" s="50">
        <f t="shared" ref="BC73:BC103" si="121">IF(BC$4=0,0,(BB73*BB$4/12))</f>
        <v>0</v>
      </c>
      <c r="BD73" s="51">
        <f t="shared" ref="BD73:BD103" si="122">+AJ73+AN73+AQ73+AT73+AW73+AZ73+BC73</f>
        <v>0</v>
      </c>
    </row>
    <row r="74" spans="1:56" hidden="1">
      <c r="A74" s="32"/>
      <c r="B74" s="61"/>
      <c r="C74" s="33"/>
      <c r="D74" s="34"/>
      <c r="E74" s="35"/>
      <c r="F74" s="36"/>
      <c r="G74" s="72"/>
      <c r="H74" s="71"/>
      <c r="I74" s="73">
        <f>IF(H74=Tablas!$B$5,Tablas!$C$5,VLOOKUP(H74,Tablas!$B$5:$D$40,2,FALSE))</f>
        <v>1</v>
      </c>
      <c r="J74" s="70">
        <f>IF(I74=0,"",VLOOKUP(I74,Tablas!$C$5:$D$40,2,FALSE))</f>
        <v>0</v>
      </c>
      <c r="K74" s="37" t="str">
        <f t="shared" si="100"/>
        <v>0</v>
      </c>
      <c r="L74" s="38">
        <f t="shared" si="91"/>
        <v>0</v>
      </c>
      <c r="M74" s="38">
        <f t="shared" si="92"/>
        <v>0</v>
      </c>
      <c r="N74" s="38">
        <f t="shared" si="93"/>
        <v>0</v>
      </c>
      <c r="O74" s="38">
        <f t="shared" si="94"/>
        <v>0</v>
      </c>
      <c r="P74" s="38">
        <f t="shared" si="95"/>
        <v>0</v>
      </c>
      <c r="Q74" s="39">
        <v>1</v>
      </c>
      <c r="R74" s="40">
        <f t="shared" si="96"/>
        <v>0</v>
      </c>
      <c r="S74" s="39">
        <v>1</v>
      </c>
      <c r="T74" s="41">
        <f t="shared" si="97"/>
        <v>0</v>
      </c>
      <c r="U74" s="42">
        <f t="shared" si="101"/>
        <v>0</v>
      </c>
      <c r="V74" s="43">
        <f t="shared" si="102"/>
        <v>0</v>
      </c>
      <c r="W74" s="190">
        <v>11</v>
      </c>
      <c r="X74" s="44">
        <f t="shared" si="103"/>
        <v>0</v>
      </c>
      <c r="Y74" s="45">
        <f t="shared" si="104"/>
        <v>0</v>
      </c>
      <c r="Z74" s="46" t="s">
        <v>0</v>
      </c>
      <c r="AA74" s="39">
        <v>1</v>
      </c>
      <c r="AB74" s="47">
        <f t="shared" si="105"/>
        <v>0</v>
      </c>
      <c r="AC74" s="39">
        <v>1</v>
      </c>
      <c r="AD74" s="47">
        <f t="shared" si="106"/>
        <v>0</v>
      </c>
      <c r="AE74" s="39">
        <v>1</v>
      </c>
      <c r="AF74" s="47">
        <f t="shared" si="107"/>
        <v>0</v>
      </c>
      <c r="AG74" s="62"/>
      <c r="AH74" s="191">
        <f t="shared" si="98"/>
        <v>12</v>
      </c>
      <c r="AI74" s="49">
        <f t="shared" si="108"/>
        <v>0</v>
      </c>
      <c r="AJ74" s="50">
        <f t="shared" si="109"/>
        <v>0</v>
      </c>
      <c r="AK74" s="62"/>
      <c r="AL74" s="191">
        <f t="shared" si="99"/>
        <v>4</v>
      </c>
      <c r="AM74" s="49">
        <f t="shared" si="110"/>
        <v>0</v>
      </c>
      <c r="AN74" s="50">
        <f t="shared" si="111"/>
        <v>0</v>
      </c>
      <c r="AO74" s="62"/>
      <c r="AP74" s="49">
        <f t="shared" si="112"/>
        <v>0</v>
      </c>
      <c r="AQ74" s="50">
        <f t="shared" si="113"/>
        <v>0</v>
      </c>
      <c r="AR74" s="62"/>
      <c r="AS74" s="49">
        <f t="shared" si="114"/>
        <v>0</v>
      </c>
      <c r="AT74" s="50">
        <f t="shared" si="115"/>
        <v>0</v>
      </c>
      <c r="AU74" s="62"/>
      <c r="AV74" s="49">
        <f t="shared" si="116"/>
        <v>0</v>
      </c>
      <c r="AW74" s="50">
        <f t="shared" si="117"/>
        <v>0</v>
      </c>
      <c r="AX74" s="62"/>
      <c r="AY74" s="49">
        <f t="shared" si="118"/>
        <v>0</v>
      </c>
      <c r="AZ74" s="50">
        <f t="shared" si="119"/>
        <v>0</v>
      </c>
      <c r="BA74" s="62"/>
      <c r="BB74" s="49">
        <f t="shared" si="120"/>
        <v>0</v>
      </c>
      <c r="BC74" s="50">
        <f t="shared" si="121"/>
        <v>0</v>
      </c>
      <c r="BD74" s="51">
        <f t="shared" si="122"/>
        <v>0</v>
      </c>
    </row>
    <row r="75" spans="1:56" hidden="1">
      <c r="A75" s="32"/>
      <c r="B75" s="61"/>
      <c r="C75" s="33"/>
      <c r="D75" s="34"/>
      <c r="E75" s="35"/>
      <c r="F75" s="36"/>
      <c r="G75" s="72"/>
      <c r="H75" s="71"/>
      <c r="I75" s="73">
        <f>IF(H75=Tablas!$B$5,Tablas!$C$5,VLOOKUP(H75,Tablas!$B$5:$D$40,2,FALSE))</f>
        <v>1</v>
      </c>
      <c r="J75" s="70">
        <f>IF(I75=0,"",VLOOKUP(I75,Tablas!$C$5:$D$40,2,FALSE))</f>
        <v>0</v>
      </c>
      <c r="K75" s="37" t="str">
        <f t="shared" si="100"/>
        <v>0</v>
      </c>
      <c r="L75" s="38">
        <f t="shared" si="91"/>
        <v>0</v>
      </c>
      <c r="M75" s="38">
        <f t="shared" si="92"/>
        <v>0</v>
      </c>
      <c r="N75" s="38">
        <f t="shared" si="93"/>
        <v>0</v>
      </c>
      <c r="O75" s="38">
        <f t="shared" si="94"/>
        <v>0</v>
      </c>
      <c r="P75" s="38">
        <f t="shared" si="95"/>
        <v>0</v>
      </c>
      <c r="Q75" s="39">
        <v>1</v>
      </c>
      <c r="R75" s="40">
        <f t="shared" si="96"/>
        <v>0</v>
      </c>
      <c r="S75" s="39">
        <v>1</v>
      </c>
      <c r="T75" s="41">
        <f t="shared" si="97"/>
        <v>0</v>
      </c>
      <c r="U75" s="42">
        <f t="shared" si="101"/>
        <v>0</v>
      </c>
      <c r="V75" s="43">
        <f t="shared" si="102"/>
        <v>0</v>
      </c>
      <c r="W75" s="190">
        <v>11</v>
      </c>
      <c r="X75" s="44">
        <f t="shared" si="103"/>
        <v>0</v>
      </c>
      <c r="Y75" s="45">
        <f t="shared" si="104"/>
        <v>0</v>
      </c>
      <c r="Z75" s="46" t="s">
        <v>0</v>
      </c>
      <c r="AA75" s="39">
        <v>1</v>
      </c>
      <c r="AB75" s="47">
        <f t="shared" si="105"/>
        <v>0</v>
      </c>
      <c r="AC75" s="39">
        <v>1</v>
      </c>
      <c r="AD75" s="47">
        <f t="shared" si="106"/>
        <v>0</v>
      </c>
      <c r="AE75" s="39">
        <v>1</v>
      </c>
      <c r="AF75" s="47">
        <f t="shared" si="107"/>
        <v>0</v>
      </c>
      <c r="AG75" s="62"/>
      <c r="AH75" s="191">
        <f t="shared" si="98"/>
        <v>12</v>
      </c>
      <c r="AI75" s="49">
        <f t="shared" si="108"/>
        <v>0</v>
      </c>
      <c r="AJ75" s="50">
        <f t="shared" si="109"/>
        <v>0</v>
      </c>
      <c r="AK75" s="62"/>
      <c r="AL75" s="191">
        <f t="shared" si="99"/>
        <v>4</v>
      </c>
      <c r="AM75" s="49">
        <f t="shared" si="110"/>
        <v>0</v>
      </c>
      <c r="AN75" s="50">
        <f t="shared" si="111"/>
        <v>0</v>
      </c>
      <c r="AO75" s="62"/>
      <c r="AP75" s="49">
        <f t="shared" si="112"/>
        <v>0</v>
      </c>
      <c r="AQ75" s="50">
        <f t="shared" si="113"/>
        <v>0</v>
      </c>
      <c r="AR75" s="62"/>
      <c r="AS75" s="49">
        <f t="shared" si="114"/>
        <v>0</v>
      </c>
      <c r="AT75" s="50">
        <f t="shared" si="115"/>
        <v>0</v>
      </c>
      <c r="AU75" s="62"/>
      <c r="AV75" s="49">
        <f t="shared" si="116"/>
        <v>0</v>
      </c>
      <c r="AW75" s="50">
        <f t="shared" si="117"/>
        <v>0</v>
      </c>
      <c r="AX75" s="62"/>
      <c r="AY75" s="49">
        <f t="shared" si="118"/>
        <v>0</v>
      </c>
      <c r="AZ75" s="50">
        <f t="shared" si="119"/>
        <v>0</v>
      </c>
      <c r="BA75" s="62"/>
      <c r="BB75" s="49">
        <f t="shared" si="120"/>
        <v>0</v>
      </c>
      <c r="BC75" s="50">
        <f t="shared" si="121"/>
        <v>0</v>
      </c>
      <c r="BD75" s="51">
        <f t="shared" si="122"/>
        <v>0</v>
      </c>
    </row>
    <row r="76" spans="1:56" hidden="1">
      <c r="A76" s="32"/>
      <c r="B76" s="61"/>
      <c r="C76" s="33"/>
      <c r="D76" s="34"/>
      <c r="E76" s="35"/>
      <c r="F76" s="36"/>
      <c r="G76" s="72"/>
      <c r="H76" s="71"/>
      <c r="I76" s="73">
        <f>IF(H76=Tablas!$B$5,Tablas!$C$5,VLOOKUP(H76,Tablas!$B$5:$D$40,2,FALSE))</f>
        <v>1</v>
      </c>
      <c r="J76" s="70">
        <f>IF(I76=0,"",VLOOKUP(I76,Tablas!$C$5:$D$40,2,FALSE))</f>
        <v>0</v>
      </c>
      <c r="K76" s="37" t="str">
        <f t="shared" si="100"/>
        <v>0</v>
      </c>
      <c r="L76" s="38">
        <f t="shared" si="91"/>
        <v>0</v>
      </c>
      <c r="M76" s="38">
        <f t="shared" si="92"/>
        <v>0</v>
      </c>
      <c r="N76" s="38">
        <f t="shared" si="93"/>
        <v>0</v>
      </c>
      <c r="O76" s="38">
        <f t="shared" si="94"/>
        <v>0</v>
      </c>
      <c r="P76" s="38">
        <f t="shared" si="95"/>
        <v>0</v>
      </c>
      <c r="Q76" s="39">
        <v>1</v>
      </c>
      <c r="R76" s="40">
        <f t="shared" si="96"/>
        <v>0</v>
      </c>
      <c r="S76" s="39">
        <v>1</v>
      </c>
      <c r="T76" s="41">
        <f t="shared" si="97"/>
        <v>0</v>
      </c>
      <c r="U76" s="42">
        <f t="shared" si="101"/>
        <v>0</v>
      </c>
      <c r="V76" s="43">
        <f t="shared" si="102"/>
        <v>0</v>
      </c>
      <c r="W76" s="190">
        <v>11</v>
      </c>
      <c r="X76" s="44">
        <f t="shared" si="103"/>
        <v>0</v>
      </c>
      <c r="Y76" s="45">
        <f t="shared" si="104"/>
        <v>0</v>
      </c>
      <c r="Z76" s="46" t="s">
        <v>0</v>
      </c>
      <c r="AA76" s="39">
        <v>1</v>
      </c>
      <c r="AB76" s="47">
        <f t="shared" si="105"/>
        <v>0</v>
      </c>
      <c r="AC76" s="39">
        <v>1</v>
      </c>
      <c r="AD76" s="47">
        <f t="shared" si="106"/>
        <v>0</v>
      </c>
      <c r="AE76" s="39">
        <v>1</v>
      </c>
      <c r="AF76" s="47">
        <f t="shared" si="107"/>
        <v>0</v>
      </c>
      <c r="AG76" s="62"/>
      <c r="AH76" s="191">
        <f t="shared" si="98"/>
        <v>12</v>
      </c>
      <c r="AI76" s="49">
        <f t="shared" si="108"/>
        <v>0</v>
      </c>
      <c r="AJ76" s="50">
        <f t="shared" si="109"/>
        <v>0</v>
      </c>
      <c r="AK76" s="62"/>
      <c r="AL76" s="191">
        <f t="shared" si="99"/>
        <v>4</v>
      </c>
      <c r="AM76" s="49">
        <f t="shared" si="110"/>
        <v>0</v>
      </c>
      <c r="AN76" s="50">
        <f t="shared" si="111"/>
        <v>0</v>
      </c>
      <c r="AO76" s="62"/>
      <c r="AP76" s="49">
        <f t="shared" si="112"/>
        <v>0</v>
      </c>
      <c r="AQ76" s="50">
        <f t="shared" si="113"/>
        <v>0</v>
      </c>
      <c r="AR76" s="62"/>
      <c r="AS76" s="49">
        <f t="shared" si="114"/>
        <v>0</v>
      </c>
      <c r="AT76" s="50">
        <f t="shared" si="115"/>
        <v>0</v>
      </c>
      <c r="AU76" s="62"/>
      <c r="AV76" s="49">
        <f t="shared" si="116"/>
        <v>0</v>
      </c>
      <c r="AW76" s="50">
        <f t="shared" si="117"/>
        <v>0</v>
      </c>
      <c r="AX76" s="62"/>
      <c r="AY76" s="49">
        <f t="shared" si="118"/>
        <v>0</v>
      </c>
      <c r="AZ76" s="50">
        <f t="shared" si="119"/>
        <v>0</v>
      </c>
      <c r="BA76" s="62"/>
      <c r="BB76" s="49">
        <f t="shared" si="120"/>
        <v>0</v>
      </c>
      <c r="BC76" s="50">
        <f t="shared" si="121"/>
        <v>0</v>
      </c>
      <c r="BD76" s="51">
        <f t="shared" si="122"/>
        <v>0</v>
      </c>
    </row>
    <row r="77" spans="1:56" hidden="1">
      <c r="A77" s="32"/>
      <c r="B77" s="61"/>
      <c r="C77" s="33"/>
      <c r="D77" s="34"/>
      <c r="E77" s="35"/>
      <c r="F77" s="36"/>
      <c r="G77" s="72"/>
      <c r="H77" s="71"/>
      <c r="I77" s="73">
        <f>IF(H77=Tablas!$B$5,Tablas!$C$5,VLOOKUP(H77,Tablas!$B$5:$D$40,2,FALSE))</f>
        <v>1</v>
      </c>
      <c r="J77" s="70">
        <f>IF(I77=0,"",VLOOKUP(I77,Tablas!$C$5:$D$40,2,FALSE))</f>
        <v>0</v>
      </c>
      <c r="K77" s="37" t="str">
        <f t="shared" si="100"/>
        <v>0</v>
      </c>
      <c r="L77" s="38">
        <f t="shared" si="91"/>
        <v>0</v>
      </c>
      <c r="M77" s="38">
        <f t="shared" si="92"/>
        <v>0</v>
      </c>
      <c r="N77" s="38">
        <f t="shared" si="93"/>
        <v>0</v>
      </c>
      <c r="O77" s="38">
        <f t="shared" si="94"/>
        <v>0</v>
      </c>
      <c r="P77" s="38">
        <f t="shared" si="95"/>
        <v>0</v>
      </c>
      <c r="Q77" s="39">
        <v>1</v>
      </c>
      <c r="R77" s="40">
        <f t="shared" si="96"/>
        <v>0</v>
      </c>
      <c r="S77" s="39">
        <v>1</v>
      </c>
      <c r="T77" s="41">
        <f t="shared" si="97"/>
        <v>0</v>
      </c>
      <c r="U77" s="42">
        <f t="shared" si="101"/>
        <v>0</v>
      </c>
      <c r="V77" s="43">
        <f t="shared" si="102"/>
        <v>0</v>
      </c>
      <c r="W77" s="190">
        <v>11</v>
      </c>
      <c r="X77" s="44">
        <f t="shared" si="103"/>
        <v>0</v>
      </c>
      <c r="Y77" s="45">
        <f t="shared" si="104"/>
        <v>0</v>
      </c>
      <c r="Z77" s="46" t="s">
        <v>0</v>
      </c>
      <c r="AA77" s="39">
        <v>1</v>
      </c>
      <c r="AB77" s="47">
        <f t="shared" si="105"/>
        <v>0</v>
      </c>
      <c r="AC77" s="39">
        <v>1</v>
      </c>
      <c r="AD77" s="47">
        <f t="shared" si="106"/>
        <v>0</v>
      </c>
      <c r="AE77" s="39">
        <v>1</v>
      </c>
      <c r="AF77" s="47">
        <f t="shared" si="107"/>
        <v>0</v>
      </c>
      <c r="AG77" s="62"/>
      <c r="AH77" s="191">
        <f t="shared" si="98"/>
        <v>12</v>
      </c>
      <c r="AI77" s="49">
        <f t="shared" si="108"/>
        <v>0</v>
      </c>
      <c r="AJ77" s="50">
        <f t="shared" si="109"/>
        <v>0</v>
      </c>
      <c r="AK77" s="62"/>
      <c r="AL77" s="191">
        <f t="shared" si="99"/>
        <v>4</v>
      </c>
      <c r="AM77" s="49">
        <f t="shared" si="110"/>
        <v>0</v>
      </c>
      <c r="AN77" s="50">
        <f t="shared" si="111"/>
        <v>0</v>
      </c>
      <c r="AO77" s="62"/>
      <c r="AP77" s="49">
        <f t="shared" si="112"/>
        <v>0</v>
      </c>
      <c r="AQ77" s="50">
        <f t="shared" si="113"/>
        <v>0</v>
      </c>
      <c r="AR77" s="62"/>
      <c r="AS77" s="49">
        <f t="shared" si="114"/>
        <v>0</v>
      </c>
      <c r="AT77" s="50">
        <f t="shared" si="115"/>
        <v>0</v>
      </c>
      <c r="AU77" s="62"/>
      <c r="AV77" s="49">
        <f t="shared" si="116"/>
        <v>0</v>
      </c>
      <c r="AW77" s="50">
        <f t="shared" si="117"/>
        <v>0</v>
      </c>
      <c r="AX77" s="62"/>
      <c r="AY77" s="49">
        <f t="shared" si="118"/>
        <v>0</v>
      </c>
      <c r="AZ77" s="50">
        <f t="shared" si="119"/>
        <v>0</v>
      </c>
      <c r="BA77" s="62"/>
      <c r="BB77" s="49">
        <f t="shared" si="120"/>
        <v>0</v>
      </c>
      <c r="BC77" s="50">
        <f t="shared" si="121"/>
        <v>0</v>
      </c>
      <c r="BD77" s="51">
        <f t="shared" si="122"/>
        <v>0</v>
      </c>
    </row>
    <row r="78" spans="1:56" hidden="1">
      <c r="A78" s="32"/>
      <c r="B78" s="61"/>
      <c r="C78" s="33"/>
      <c r="D78" s="34"/>
      <c r="E78" s="35"/>
      <c r="F78" s="36"/>
      <c r="G78" s="72"/>
      <c r="H78" s="71"/>
      <c r="I78" s="73">
        <f>IF(H78=Tablas!$B$5,Tablas!$C$5,VLOOKUP(H78,Tablas!$B$5:$D$40,2,FALSE))</f>
        <v>1</v>
      </c>
      <c r="J78" s="70">
        <f>IF(I78=0,"",VLOOKUP(I78,Tablas!$C$5:$D$40,2,FALSE))</f>
        <v>0</v>
      </c>
      <c r="K78" s="37" t="str">
        <f t="shared" si="100"/>
        <v>0</v>
      </c>
      <c r="L78" s="38">
        <f t="shared" si="91"/>
        <v>0</v>
      </c>
      <c r="M78" s="38">
        <f t="shared" si="92"/>
        <v>0</v>
      </c>
      <c r="N78" s="38">
        <f t="shared" si="93"/>
        <v>0</v>
      </c>
      <c r="O78" s="38">
        <f t="shared" si="94"/>
        <v>0</v>
      </c>
      <c r="P78" s="38">
        <f t="shared" si="95"/>
        <v>0</v>
      </c>
      <c r="Q78" s="39">
        <v>1</v>
      </c>
      <c r="R78" s="40">
        <f t="shared" si="96"/>
        <v>0</v>
      </c>
      <c r="S78" s="39">
        <v>1</v>
      </c>
      <c r="T78" s="41">
        <f t="shared" si="97"/>
        <v>0</v>
      </c>
      <c r="U78" s="42">
        <f t="shared" si="101"/>
        <v>0</v>
      </c>
      <c r="V78" s="43">
        <f t="shared" si="102"/>
        <v>0</v>
      </c>
      <c r="W78" s="190">
        <v>11</v>
      </c>
      <c r="X78" s="44">
        <f t="shared" si="103"/>
        <v>0</v>
      </c>
      <c r="Y78" s="45">
        <f t="shared" si="104"/>
        <v>0</v>
      </c>
      <c r="Z78" s="46" t="s">
        <v>0</v>
      </c>
      <c r="AA78" s="39">
        <v>1</v>
      </c>
      <c r="AB78" s="47">
        <f t="shared" si="105"/>
        <v>0</v>
      </c>
      <c r="AC78" s="39">
        <v>1</v>
      </c>
      <c r="AD78" s="47">
        <f t="shared" si="106"/>
        <v>0</v>
      </c>
      <c r="AE78" s="39">
        <v>1</v>
      </c>
      <c r="AF78" s="47">
        <f t="shared" si="107"/>
        <v>0</v>
      </c>
      <c r="AG78" s="62"/>
      <c r="AH78" s="191">
        <f t="shared" si="98"/>
        <v>12</v>
      </c>
      <c r="AI78" s="49">
        <f t="shared" si="108"/>
        <v>0</v>
      </c>
      <c r="AJ78" s="50">
        <f t="shared" si="109"/>
        <v>0</v>
      </c>
      <c r="AK78" s="62"/>
      <c r="AL78" s="191">
        <f t="shared" si="99"/>
        <v>4</v>
      </c>
      <c r="AM78" s="49">
        <f t="shared" si="110"/>
        <v>0</v>
      </c>
      <c r="AN78" s="50">
        <f t="shared" si="111"/>
        <v>0</v>
      </c>
      <c r="AO78" s="62"/>
      <c r="AP78" s="49">
        <f t="shared" si="112"/>
        <v>0</v>
      </c>
      <c r="AQ78" s="50">
        <f t="shared" si="113"/>
        <v>0</v>
      </c>
      <c r="AR78" s="62"/>
      <c r="AS78" s="49">
        <f t="shared" si="114"/>
        <v>0</v>
      </c>
      <c r="AT78" s="50">
        <f t="shared" si="115"/>
        <v>0</v>
      </c>
      <c r="AU78" s="62"/>
      <c r="AV78" s="49">
        <f t="shared" si="116"/>
        <v>0</v>
      </c>
      <c r="AW78" s="50">
        <f t="shared" si="117"/>
        <v>0</v>
      </c>
      <c r="AX78" s="62"/>
      <c r="AY78" s="49">
        <f t="shared" si="118"/>
        <v>0</v>
      </c>
      <c r="AZ78" s="50">
        <f t="shared" si="119"/>
        <v>0</v>
      </c>
      <c r="BA78" s="62"/>
      <c r="BB78" s="49">
        <f t="shared" si="120"/>
        <v>0</v>
      </c>
      <c r="BC78" s="50">
        <f t="shared" si="121"/>
        <v>0</v>
      </c>
      <c r="BD78" s="51">
        <f t="shared" si="122"/>
        <v>0</v>
      </c>
    </row>
    <row r="79" spans="1:56" hidden="1">
      <c r="A79" s="32"/>
      <c r="B79" s="61"/>
      <c r="C79" s="33"/>
      <c r="D79" s="34"/>
      <c r="E79" s="35"/>
      <c r="F79" s="36"/>
      <c r="G79" s="72"/>
      <c r="H79" s="71"/>
      <c r="I79" s="73">
        <f>IF(H79=Tablas!$B$5,Tablas!$C$5,VLOOKUP(H79,Tablas!$B$5:$D$40,2,FALSE))</f>
        <v>1</v>
      </c>
      <c r="J79" s="70">
        <f>IF(I79=0,"",VLOOKUP(I79,Tablas!$C$5:$D$40,2,FALSE))</f>
        <v>0</v>
      </c>
      <c r="K79" s="37" t="str">
        <f t="shared" si="100"/>
        <v>0</v>
      </c>
      <c r="L79" s="38">
        <f t="shared" si="91"/>
        <v>0</v>
      </c>
      <c r="M79" s="38">
        <f t="shared" si="92"/>
        <v>0</v>
      </c>
      <c r="N79" s="38">
        <f t="shared" si="93"/>
        <v>0</v>
      </c>
      <c r="O79" s="38">
        <f t="shared" si="94"/>
        <v>0</v>
      </c>
      <c r="P79" s="38">
        <f t="shared" si="95"/>
        <v>0</v>
      </c>
      <c r="Q79" s="39">
        <v>1</v>
      </c>
      <c r="R79" s="40">
        <f t="shared" si="96"/>
        <v>0</v>
      </c>
      <c r="S79" s="39">
        <v>1</v>
      </c>
      <c r="T79" s="41">
        <f t="shared" si="97"/>
        <v>0</v>
      </c>
      <c r="U79" s="42">
        <f t="shared" si="101"/>
        <v>0</v>
      </c>
      <c r="V79" s="43">
        <f t="shared" si="102"/>
        <v>0</v>
      </c>
      <c r="W79" s="190">
        <v>11</v>
      </c>
      <c r="X79" s="44">
        <f t="shared" si="103"/>
        <v>0</v>
      </c>
      <c r="Y79" s="45">
        <f t="shared" si="104"/>
        <v>0</v>
      </c>
      <c r="Z79" s="46" t="s">
        <v>0</v>
      </c>
      <c r="AA79" s="39">
        <v>1</v>
      </c>
      <c r="AB79" s="47">
        <f t="shared" si="105"/>
        <v>0</v>
      </c>
      <c r="AC79" s="39">
        <v>1</v>
      </c>
      <c r="AD79" s="47">
        <f t="shared" si="106"/>
        <v>0</v>
      </c>
      <c r="AE79" s="39">
        <v>1</v>
      </c>
      <c r="AF79" s="47">
        <f t="shared" si="107"/>
        <v>0</v>
      </c>
      <c r="AG79" s="62"/>
      <c r="AH79" s="191">
        <f t="shared" si="98"/>
        <v>12</v>
      </c>
      <c r="AI79" s="49">
        <f t="shared" si="108"/>
        <v>0</v>
      </c>
      <c r="AJ79" s="50">
        <f t="shared" si="109"/>
        <v>0</v>
      </c>
      <c r="AK79" s="62"/>
      <c r="AL79" s="191">
        <f t="shared" si="99"/>
        <v>4</v>
      </c>
      <c r="AM79" s="49">
        <f t="shared" si="110"/>
        <v>0</v>
      </c>
      <c r="AN79" s="50">
        <f t="shared" si="111"/>
        <v>0</v>
      </c>
      <c r="AO79" s="62"/>
      <c r="AP79" s="49">
        <f t="shared" si="112"/>
        <v>0</v>
      </c>
      <c r="AQ79" s="50">
        <f t="shared" si="113"/>
        <v>0</v>
      </c>
      <c r="AR79" s="62"/>
      <c r="AS79" s="49">
        <f t="shared" si="114"/>
        <v>0</v>
      </c>
      <c r="AT79" s="50">
        <f t="shared" si="115"/>
        <v>0</v>
      </c>
      <c r="AU79" s="62"/>
      <c r="AV79" s="49">
        <f t="shared" si="116"/>
        <v>0</v>
      </c>
      <c r="AW79" s="50">
        <f t="shared" si="117"/>
        <v>0</v>
      </c>
      <c r="AX79" s="62"/>
      <c r="AY79" s="49">
        <f t="shared" si="118"/>
        <v>0</v>
      </c>
      <c r="AZ79" s="50">
        <f t="shared" si="119"/>
        <v>0</v>
      </c>
      <c r="BA79" s="62"/>
      <c r="BB79" s="49">
        <f t="shared" si="120"/>
        <v>0</v>
      </c>
      <c r="BC79" s="50">
        <f t="shared" si="121"/>
        <v>0</v>
      </c>
      <c r="BD79" s="51">
        <f t="shared" si="122"/>
        <v>0</v>
      </c>
    </row>
    <row r="80" spans="1:56" hidden="1">
      <c r="A80" s="32"/>
      <c r="B80" s="61"/>
      <c r="C80" s="33"/>
      <c r="D80" s="34"/>
      <c r="E80" s="35"/>
      <c r="F80" s="36"/>
      <c r="G80" s="72"/>
      <c r="H80" s="71"/>
      <c r="I80" s="73">
        <f>IF(H80=Tablas!$B$5,Tablas!$C$5,VLOOKUP(H80,Tablas!$B$5:$D$40,2,FALSE))</f>
        <v>1</v>
      </c>
      <c r="J80" s="70">
        <f>IF(I80=0,"",VLOOKUP(I80,Tablas!$C$5:$D$40,2,FALSE))</f>
        <v>0</v>
      </c>
      <c r="K80" s="37" t="str">
        <f t="shared" si="100"/>
        <v>0</v>
      </c>
      <c r="L80" s="38">
        <f t="shared" si="91"/>
        <v>0</v>
      </c>
      <c r="M80" s="38">
        <f t="shared" si="92"/>
        <v>0</v>
      </c>
      <c r="N80" s="38">
        <f t="shared" si="93"/>
        <v>0</v>
      </c>
      <c r="O80" s="38">
        <f t="shared" si="94"/>
        <v>0</v>
      </c>
      <c r="P80" s="38">
        <f t="shared" si="95"/>
        <v>0</v>
      </c>
      <c r="Q80" s="39">
        <v>1</v>
      </c>
      <c r="R80" s="40">
        <f t="shared" si="96"/>
        <v>0</v>
      </c>
      <c r="S80" s="39">
        <v>1</v>
      </c>
      <c r="T80" s="41">
        <f t="shared" si="97"/>
        <v>0</v>
      </c>
      <c r="U80" s="42">
        <f t="shared" si="101"/>
        <v>0</v>
      </c>
      <c r="V80" s="43">
        <f t="shared" si="102"/>
        <v>0</v>
      </c>
      <c r="W80" s="190">
        <v>11</v>
      </c>
      <c r="X80" s="44">
        <f t="shared" si="103"/>
        <v>0</v>
      </c>
      <c r="Y80" s="45">
        <f t="shared" si="104"/>
        <v>0</v>
      </c>
      <c r="Z80" s="46" t="s">
        <v>0</v>
      </c>
      <c r="AA80" s="39">
        <v>1</v>
      </c>
      <c r="AB80" s="47">
        <f t="shared" si="105"/>
        <v>0</v>
      </c>
      <c r="AC80" s="39">
        <v>1</v>
      </c>
      <c r="AD80" s="47">
        <f t="shared" si="106"/>
        <v>0</v>
      </c>
      <c r="AE80" s="39">
        <v>1</v>
      </c>
      <c r="AF80" s="47">
        <f t="shared" si="107"/>
        <v>0</v>
      </c>
      <c r="AG80" s="62"/>
      <c r="AH80" s="191">
        <f t="shared" si="98"/>
        <v>12</v>
      </c>
      <c r="AI80" s="49">
        <f t="shared" si="108"/>
        <v>0</v>
      </c>
      <c r="AJ80" s="50">
        <f t="shared" si="109"/>
        <v>0</v>
      </c>
      <c r="AK80" s="62"/>
      <c r="AL80" s="191">
        <f t="shared" si="99"/>
        <v>4</v>
      </c>
      <c r="AM80" s="49">
        <f t="shared" si="110"/>
        <v>0</v>
      </c>
      <c r="AN80" s="50">
        <f t="shared" si="111"/>
        <v>0</v>
      </c>
      <c r="AO80" s="62"/>
      <c r="AP80" s="49">
        <f t="shared" si="112"/>
        <v>0</v>
      </c>
      <c r="AQ80" s="50">
        <f t="shared" si="113"/>
        <v>0</v>
      </c>
      <c r="AR80" s="62"/>
      <c r="AS80" s="49">
        <f t="shared" si="114"/>
        <v>0</v>
      </c>
      <c r="AT80" s="50">
        <f t="shared" si="115"/>
        <v>0</v>
      </c>
      <c r="AU80" s="62"/>
      <c r="AV80" s="49">
        <f t="shared" si="116"/>
        <v>0</v>
      </c>
      <c r="AW80" s="50">
        <f t="shared" si="117"/>
        <v>0</v>
      </c>
      <c r="AX80" s="62"/>
      <c r="AY80" s="49">
        <f t="shared" si="118"/>
        <v>0</v>
      </c>
      <c r="AZ80" s="50">
        <f t="shared" si="119"/>
        <v>0</v>
      </c>
      <c r="BA80" s="62"/>
      <c r="BB80" s="49">
        <f t="shared" si="120"/>
        <v>0</v>
      </c>
      <c r="BC80" s="50">
        <f t="shared" si="121"/>
        <v>0</v>
      </c>
      <c r="BD80" s="51">
        <f t="shared" si="122"/>
        <v>0</v>
      </c>
    </row>
    <row r="81" spans="1:56" hidden="1">
      <c r="A81" s="32"/>
      <c r="B81" s="61"/>
      <c r="C81" s="33"/>
      <c r="D81" s="34"/>
      <c r="E81" s="35"/>
      <c r="F81" s="36"/>
      <c r="G81" s="72"/>
      <c r="H81" s="71"/>
      <c r="I81" s="73">
        <f>IF(H81=Tablas!$B$5,Tablas!$C$5,VLOOKUP(H81,Tablas!$B$5:$D$40,2,FALSE))</f>
        <v>1</v>
      </c>
      <c r="J81" s="70">
        <f>IF(I81=0,"",VLOOKUP(I81,Tablas!$C$5:$D$40,2,FALSE))</f>
        <v>0</v>
      </c>
      <c r="K81" s="37" t="str">
        <f t="shared" si="100"/>
        <v>0</v>
      </c>
      <c r="L81" s="38">
        <f t="shared" si="91"/>
        <v>0</v>
      </c>
      <c r="M81" s="38">
        <f t="shared" si="92"/>
        <v>0</v>
      </c>
      <c r="N81" s="38">
        <f t="shared" si="93"/>
        <v>0</v>
      </c>
      <c r="O81" s="38">
        <f t="shared" si="94"/>
        <v>0</v>
      </c>
      <c r="P81" s="38">
        <f t="shared" si="95"/>
        <v>0</v>
      </c>
      <c r="Q81" s="39">
        <v>1</v>
      </c>
      <c r="R81" s="40">
        <f t="shared" si="96"/>
        <v>0</v>
      </c>
      <c r="S81" s="39">
        <v>1</v>
      </c>
      <c r="T81" s="41">
        <f t="shared" si="97"/>
        <v>0</v>
      </c>
      <c r="U81" s="42">
        <f t="shared" si="101"/>
        <v>0</v>
      </c>
      <c r="V81" s="43">
        <f t="shared" si="102"/>
        <v>0</v>
      </c>
      <c r="W81" s="190">
        <v>11</v>
      </c>
      <c r="X81" s="44">
        <f t="shared" si="103"/>
        <v>0</v>
      </c>
      <c r="Y81" s="45">
        <f t="shared" si="104"/>
        <v>0</v>
      </c>
      <c r="Z81" s="46" t="s">
        <v>0</v>
      </c>
      <c r="AA81" s="39">
        <v>1</v>
      </c>
      <c r="AB81" s="47">
        <f t="shared" si="105"/>
        <v>0</v>
      </c>
      <c r="AC81" s="39">
        <v>1</v>
      </c>
      <c r="AD81" s="47">
        <f t="shared" si="106"/>
        <v>0</v>
      </c>
      <c r="AE81" s="39">
        <v>1</v>
      </c>
      <c r="AF81" s="47">
        <f t="shared" si="107"/>
        <v>0</v>
      </c>
      <c r="AG81" s="62"/>
      <c r="AH81" s="191">
        <f t="shared" si="98"/>
        <v>12</v>
      </c>
      <c r="AI81" s="49">
        <f t="shared" si="108"/>
        <v>0</v>
      </c>
      <c r="AJ81" s="50">
        <f t="shared" si="109"/>
        <v>0</v>
      </c>
      <c r="AK81" s="62"/>
      <c r="AL81" s="191">
        <f t="shared" si="99"/>
        <v>4</v>
      </c>
      <c r="AM81" s="49">
        <f t="shared" si="110"/>
        <v>0</v>
      </c>
      <c r="AN81" s="50">
        <f t="shared" si="111"/>
        <v>0</v>
      </c>
      <c r="AO81" s="62"/>
      <c r="AP81" s="49">
        <f t="shared" si="112"/>
        <v>0</v>
      </c>
      <c r="AQ81" s="50">
        <f t="shared" si="113"/>
        <v>0</v>
      </c>
      <c r="AR81" s="62"/>
      <c r="AS81" s="49">
        <f t="shared" si="114"/>
        <v>0</v>
      </c>
      <c r="AT81" s="50">
        <f t="shared" si="115"/>
        <v>0</v>
      </c>
      <c r="AU81" s="62"/>
      <c r="AV81" s="49">
        <f t="shared" si="116"/>
        <v>0</v>
      </c>
      <c r="AW81" s="50">
        <f t="shared" si="117"/>
        <v>0</v>
      </c>
      <c r="AX81" s="62"/>
      <c r="AY81" s="49">
        <f t="shared" si="118"/>
        <v>0</v>
      </c>
      <c r="AZ81" s="50">
        <f t="shared" si="119"/>
        <v>0</v>
      </c>
      <c r="BA81" s="62"/>
      <c r="BB81" s="49">
        <f t="shared" si="120"/>
        <v>0</v>
      </c>
      <c r="BC81" s="50">
        <f t="shared" si="121"/>
        <v>0</v>
      </c>
      <c r="BD81" s="51">
        <f t="shared" si="122"/>
        <v>0</v>
      </c>
    </row>
    <row r="82" spans="1:56" hidden="1">
      <c r="A82" s="32"/>
      <c r="B82" s="61"/>
      <c r="C82" s="33"/>
      <c r="D82" s="34"/>
      <c r="E82" s="35"/>
      <c r="F82" s="36"/>
      <c r="G82" s="72"/>
      <c r="H82" s="71"/>
      <c r="I82" s="73">
        <f>IF(H82=Tablas!$B$5,Tablas!$C$5,VLOOKUP(H82,Tablas!$B$5:$D$40,2,FALSE))</f>
        <v>1</v>
      </c>
      <c r="J82" s="70">
        <f>IF(I82=0,"",VLOOKUP(I82,Tablas!$C$5:$D$40,2,FALSE))</f>
        <v>0</v>
      </c>
      <c r="K82" s="37" t="str">
        <f t="shared" si="100"/>
        <v>0</v>
      </c>
      <c r="L82" s="38">
        <f t="shared" si="91"/>
        <v>0</v>
      </c>
      <c r="M82" s="38">
        <f t="shared" si="92"/>
        <v>0</v>
      </c>
      <c r="N82" s="38">
        <f t="shared" si="93"/>
        <v>0</v>
      </c>
      <c r="O82" s="38">
        <f t="shared" si="94"/>
        <v>0</v>
      </c>
      <c r="P82" s="38">
        <f t="shared" si="95"/>
        <v>0</v>
      </c>
      <c r="Q82" s="39">
        <v>1</v>
      </c>
      <c r="R82" s="40">
        <f t="shared" si="96"/>
        <v>0</v>
      </c>
      <c r="S82" s="39">
        <v>1</v>
      </c>
      <c r="T82" s="41">
        <f t="shared" si="97"/>
        <v>0</v>
      </c>
      <c r="U82" s="42">
        <f t="shared" si="101"/>
        <v>0</v>
      </c>
      <c r="V82" s="43">
        <f t="shared" si="102"/>
        <v>0</v>
      </c>
      <c r="W82" s="190">
        <v>11</v>
      </c>
      <c r="X82" s="44">
        <f t="shared" si="103"/>
        <v>0</v>
      </c>
      <c r="Y82" s="45">
        <f t="shared" si="104"/>
        <v>0</v>
      </c>
      <c r="Z82" s="46" t="s">
        <v>0</v>
      </c>
      <c r="AA82" s="39">
        <v>1</v>
      </c>
      <c r="AB82" s="47">
        <f t="shared" si="105"/>
        <v>0</v>
      </c>
      <c r="AC82" s="39">
        <v>1</v>
      </c>
      <c r="AD82" s="47">
        <f t="shared" si="106"/>
        <v>0</v>
      </c>
      <c r="AE82" s="39">
        <v>1</v>
      </c>
      <c r="AF82" s="47">
        <f t="shared" si="107"/>
        <v>0</v>
      </c>
      <c r="AG82" s="62"/>
      <c r="AH82" s="191">
        <f t="shared" si="98"/>
        <v>12</v>
      </c>
      <c r="AI82" s="49">
        <f t="shared" si="108"/>
        <v>0</v>
      </c>
      <c r="AJ82" s="50">
        <f t="shared" si="109"/>
        <v>0</v>
      </c>
      <c r="AK82" s="62"/>
      <c r="AL82" s="191">
        <f t="shared" si="99"/>
        <v>4</v>
      </c>
      <c r="AM82" s="49">
        <f t="shared" si="110"/>
        <v>0</v>
      </c>
      <c r="AN82" s="50">
        <f t="shared" si="111"/>
        <v>0</v>
      </c>
      <c r="AO82" s="62"/>
      <c r="AP82" s="49">
        <f t="shared" si="112"/>
        <v>0</v>
      </c>
      <c r="AQ82" s="50">
        <f t="shared" si="113"/>
        <v>0</v>
      </c>
      <c r="AR82" s="62"/>
      <c r="AS82" s="49">
        <f t="shared" si="114"/>
        <v>0</v>
      </c>
      <c r="AT82" s="50">
        <f t="shared" si="115"/>
        <v>0</v>
      </c>
      <c r="AU82" s="62"/>
      <c r="AV82" s="49">
        <f t="shared" si="116"/>
        <v>0</v>
      </c>
      <c r="AW82" s="50">
        <f t="shared" si="117"/>
        <v>0</v>
      </c>
      <c r="AX82" s="62"/>
      <c r="AY82" s="49">
        <f t="shared" si="118"/>
        <v>0</v>
      </c>
      <c r="AZ82" s="50">
        <f t="shared" si="119"/>
        <v>0</v>
      </c>
      <c r="BA82" s="62"/>
      <c r="BB82" s="49">
        <f t="shared" si="120"/>
        <v>0</v>
      </c>
      <c r="BC82" s="50">
        <f t="shared" si="121"/>
        <v>0</v>
      </c>
      <c r="BD82" s="51">
        <f t="shared" si="122"/>
        <v>0</v>
      </c>
    </row>
    <row r="83" spans="1:56" hidden="1">
      <c r="A83" s="32"/>
      <c r="B83" s="61"/>
      <c r="C83" s="33"/>
      <c r="D83" s="34"/>
      <c r="E83" s="35"/>
      <c r="F83" s="36"/>
      <c r="G83" s="72"/>
      <c r="H83" s="71"/>
      <c r="I83" s="73">
        <f>IF(H83=Tablas!$B$5,Tablas!$C$5,VLOOKUP(H83,Tablas!$B$5:$D$40,2,FALSE))</f>
        <v>1</v>
      </c>
      <c r="J83" s="70">
        <f>IF(I83=0,"",VLOOKUP(I83,Tablas!$C$5:$D$40,2,FALSE))</f>
        <v>0</v>
      </c>
      <c r="K83" s="37" t="str">
        <f t="shared" si="100"/>
        <v>0</v>
      </c>
      <c r="L83" s="38">
        <f t="shared" si="91"/>
        <v>0</v>
      </c>
      <c r="M83" s="38">
        <f t="shared" si="92"/>
        <v>0</v>
      </c>
      <c r="N83" s="38">
        <f t="shared" si="93"/>
        <v>0</v>
      </c>
      <c r="O83" s="38">
        <f t="shared" si="94"/>
        <v>0</v>
      </c>
      <c r="P83" s="38">
        <f t="shared" si="95"/>
        <v>0</v>
      </c>
      <c r="Q83" s="39">
        <v>1</v>
      </c>
      <c r="R83" s="40">
        <f t="shared" si="96"/>
        <v>0</v>
      </c>
      <c r="S83" s="39">
        <v>1</v>
      </c>
      <c r="T83" s="41">
        <f t="shared" si="97"/>
        <v>0</v>
      </c>
      <c r="U83" s="42">
        <f t="shared" si="101"/>
        <v>0</v>
      </c>
      <c r="V83" s="43">
        <f t="shared" si="102"/>
        <v>0</v>
      </c>
      <c r="W83" s="190">
        <v>11</v>
      </c>
      <c r="X83" s="44">
        <f t="shared" si="103"/>
        <v>0</v>
      </c>
      <c r="Y83" s="45">
        <f t="shared" si="104"/>
        <v>0</v>
      </c>
      <c r="Z83" s="46" t="s">
        <v>0</v>
      </c>
      <c r="AA83" s="39">
        <v>1</v>
      </c>
      <c r="AB83" s="47">
        <f t="shared" si="105"/>
        <v>0</v>
      </c>
      <c r="AC83" s="39">
        <v>1</v>
      </c>
      <c r="AD83" s="47">
        <f t="shared" si="106"/>
        <v>0</v>
      </c>
      <c r="AE83" s="39">
        <v>1</v>
      </c>
      <c r="AF83" s="47">
        <f t="shared" si="107"/>
        <v>0</v>
      </c>
      <c r="AG83" s="62"/>
      <c r="AH83" s="191">
        <f t="shared" si="98"/>
        <v>12</v>
      </c>
      <c r="AI83" s="49">
        <f t="shared" si="108"/>
        <v>0</v>
      </c>
      <c r="AJ83" s="50">
        <f t="shared" si="109"/>
        <v>0</v>
      </c>
      <c r="AK83" s="62"/>
      <c r="AL83" s="191">
        <f t="shared" si="99"/>
        <v>4</v>
      </c>
      <c r="AM83" s="49">
        <f t="shared" si="110"/>
        <v>0</v>
      </c>
      <c r="AN83" s="50">
        <f t="shared" si="111"/>
        <v>0</v>
      </c>
      <c r="AO83" s="62"/>
      <c r="AP83" s="49">
        <f t="shared" si="112"/>
        <v>0</v>
      </c>
      <c r="AQ83" s="50">
        <f t="shared" si="113"/>
        <v>0</v>
      </c>
      <c r="AR83" s="62"/>
      <c r="AS83" s="49">
        <f t="shared" si="114"/>
        <v>0</v>
      </c>
      <c r="AT83" s="50">
        <f t="shared" si="115"/>
        <v>0</v>
      </c>
      <c r="AU83" s="62"/>
      <c r="AV83" s="49">
        <f t="shared" si="116"/>
        <v>0</v>
      </c>
      <c r="AW83" s="50">
        <f t="shared" si="117"/>
        <v>0</v>
      </c>
      <c r="AX83" s="62"/>
      <c r="AY83" s="49">
        <f t="shared" si="118"/>
        <v>0</v>
      </c>
      <c r="AZ83" s="50">
        <f t="shared" si="119"/>
        <v>0</v>
      </c>
      <c r="BA83" s="62"/>
      <c r="BB83" s="49">
        <f t="shared" si="120"/>
        <v>0</v>
      </c>
      <c r="BC83" s="50">
        <f t="shared" si="121"/>
        <v>0</v>
      </c>
      <c r="BD83" s="51">
        <f t="shared" si="122"/>
        <v>0</v>
      </c>
    </row>
    <row r="84" spans="1:56" hidden="1">
      <c r="A84" s="32"/>
      <c r="B84" s="61"/>
      <c r="C84" s="33"/>
      <c r="D84" s="34"/>
      <c r="E84" s="35"/>
      <c r="F84" s="36"/>
      <c r="G84" s="72"/>
      <c r="H84" s="71"/>
      <c r="I84" s="73">
        <f>IF(H84=Tablas!$B$5,Tablas!$C$5,VLOOKUP(H84,Tablas!$B$5:$D$40,2,FALSE))</f>
        <v>1</v>
      </c>
      <c r="J84" s="70">
        <f>IF(I84=0,"",VLOOKUP(I84,Tablas!$C$5:$D$40,2,FALSE))</f>
        <v>0</v>
      </c>
      <c r="K84" s="37" t="str">
        <f t="shared" si="100"/>
        <v>0</v>
      </c>
      <c r="L84" s="38">
        <f t="shared" si="91"/>
        <v>0</v>
      </c>
      <c r="M84" s="38">
        <f t="shared" si="92"/>
        <v>0</v>
      </c>
      <c r="N84" s="38">
        <f t="shared" si="93"/>
        <v>0</v>
      </c>
      <c r="O84" s="38">
        <f t="shared" si="94"/>
        <v>0</v>
      </c>
      <c r="P84" s="38">
        <f t="shared" si="95"/>
        <v>0</v>
      </c>
      <c r="Q84" s="39">
        <v>1</v>
      </c>
      <c r="R84" s="40">
        <f t="shared" si="96"/>
        <v>0</v>
      </c>
      <c r="S84" s="39">
        <v>1</v>
      </c>
      <c r="T84" s="41">
        <f t="shared" si="97"/>
        <v>0</v>
      </c>
      <c r="U84" s="42">
        <f t="shared" si="101"/>
        <v>0</v>
      </c>
      <c r="V84" s="43">
        <f t="shared" si="102"/>
        <v>0</v>
      </c>
      <c r="W84" s="190">
        <v>11</v>
      </c>
      <c r="X84" s="44">
        <f t="shared" si="103"/>
        <v>0</v>
      </c>
      <c r="Y84" s="45">
        <f t="shared" si="104"/>
        <v>0</v>
      </c>
      <c r="Z84" s="46" t="s">
        <v>0</v>
      </c>
      <c r="AA84" s="39">
        <v>1</v>
      </c>
      <c r="AB84" s="47">
        <f t="shared" si="105"/>
        <v>0</v>
      </c>
      <c r="AC84" s="39">
        <v>1</v>
      </c>
      <c r="AD84" s="47">
        <f t="shared" si="106"/>
        <v>0</v>
      </c>
      <c r="AE84" s="39">
        <v>1</v>
      </c>
      <c r="AF84" s="47">
        <f t="shared" si="107"/>
        <v>0</v>
      </c>
      <c r="AG84" s="62"/>
      <c r="AH84" s="191">
        <f t="shared" si="98"/>
        <v>12</v>
      </c>
      <c r="AI84" s="49">
        <f t="shared" si="108"/>
        <v>0</v>
      </c>
      <c r="AJ84" s="50">
        <f t="shared" si="109"/>
        <v>0</v>
      </c>
      <c r="AK84" s="62"/>
      <c r="AL84" s="191">
        <f t="shared" si="99"/>
        <v>4</v>
      </c>
      <c r="AM84" s="49">
        <f t="shared" si="110"/>
        <v>0</v>
      </c>
      <c r="AN84" s="50">
        <f t="shared" si="111"/>
        <v>0</v>
      </c>
      <c r="AO84" s="62"/>
      <c r="AP84" s="49">
        <f t="shared" si="112"/>
        <v>0</v>
      </c>
      <c r="AQ84" s="50">
        <f t="shared" si="113"/>
        <v>0</v>
      </c>
      <c r="AR84" s="62"/>
      <c r="AS84" s="49">
        <f t="shared" si="114"/>
        <v>0</v>
      </c>
      <c r="AT84" s="50">
        <f t="shared" si="115"/>
        <v>0</v>
      </c>
      <c r="AU84" s="62"/>
      <c r="AV84" s="49">
        <f t="shared" si="116"/>
        <v>0</v>
      </c>
      <c r="AW84" s="50">
        <f t="shared" si="117"/>
        <v>0</v>
      </c>
      <c r="AX84" s="62"/>
      <c r="AY84" s="49">
        <f t="shared" si="118"/>
        <v>0</v>
      </c>
      <c r="AZ84" s="50">
        <f t="shared" si="119"/>
        <v>0</v>
      </c>
      <c r="BA84" s="62"/>
      <c r="BB84" s="49">
        <f t="shared" si="120"/>
        <v>0</v>
      </c>
      <c r="BC84" s="50">
        <f t="shared" si="121"/>
        <v>0</v>
      </c>
      <c r="BD84" s="51">
        <f t="shared" si="122"/>
        <v>0</v>
      </c>
    </row>
    <row r="85" spans="1:56" hidden="1">
      <c r="A85" s="32"/>
      <c r="B85" s="61"/>
      <c r="C85" s="33"/>
      <c r="D85" s="34"/>
      <c r="E85" s="35"/>
      <c r="F85" s="36"/>
      <c r="G85" s="72"/>
      <c r="H85" s="71"/>
      <c r="I85" s="73">
        <f>IF(H85=Tablas!$B$5,Tablas!$C$5,VLOOKUP(H85,Tablas!$B$5:$D$40,2,FALSE))</f>
        <v>1</v>
      </c>
      <c r="J85" s="70">
        <f>IF(I85=0,"",VLOOKUP(I85,Tablas!$C$5:$D$40,2,FALSE))</f>
        <v>0</v>
      </c>
      <c r="K85" s="37" t="str">
        <f t="shared" si="100"/>
        <v>0</v>
      </c>
      <c r="L85" s="38">
        <f t="shared" si="91"/>
        <v>0</v>
      </c>
      <c r="M85" s="38">
        <f t="shared" si="92"/>
        <v>0</v>
      </c>
      <c r="N85" s="38">
        <f t="shared" si="93"/>
        <v>0</v>
      </c>
      <c r="O85" s="38">
        <f t="shared" si="94"/>
        <v>0</v>
      </c>
      <c r="P85" s="38">
        <f t="shared" si="95"/>
        <v>0</v>
      </c>
      <c r="Q85" s="39">
        <v>1</v>
      </c>
      <c r="R85" s="40">
        <f t="shared" si="96"/>
        <v>0</v>
      </c>
      <c r="S85" s="39">
        <v>1</v>
      </c>
      <c r="T85" s="41">
        <f t="shared" si="97"/>
        <v>0</v>
      </c>
      <c r="U85" s="42">
        <f t="shared" si="101"/>
        <v>0</v>
      </c>
      <c r="V85" s="43">
        <f t="shared" si="102"/>
        <v>0</v>
      </c>
      <c r="W85" s="190">
        <v>11</v>
      </c>
      <c r="X85" s="44">
        <f t="shared" si="103"/>
        <v>0</v>
      </c>
      <c r="Y85" s="45">
        <f t="shared" si="104"/>
        <v>0</v>
      </c>
      <c r="Z85" s="46" t="s">
        <v>0</v>
      </c>
      <c r="AA85" s="39">
        <v>1</v>
      </c>
      <c r="AB85" s="47">
        <f t="shared" si="105"/>
        <v>0</v>
      </c>
      <c r="AC85" s="39">
        <v>1</v>
      </c>
      <c r="AD85" s="47">
        <f t="shared" si="106"/>
        <v>0</v>
      </c>
      <c r="AE85" s="39">
        <v>1</v>
      </c>
      <c r="AF85" s="47">
        <f t="shared" si="107"/>
        <v>0</v>
      </c>
      <c r="AG85" s="62"/>
      <c r="AH85" s="191">
        <f t="shared" si="98"/>
        <v>12</v>
      </c>
      <c r="AI85" s="49">
        <f t="shared" si="108"/>
        <v>0</v>
      </c>
      <c r="AJ85" s="50">
        <f t="shared" si="109"/>
        <v>0</v>
      </c>
      <c r="AK85" s="62"/>
      <c r="AL85" s="191">
        <f t="shared" si="99"/>
        <v>4</v>
      </c>
      <c r="AM85" s="49">
        <f t="shared" si="110"/>
        <v>0</v>
      </c>
      <c r="AN85" s="50">
        <f t="shared" si="111"/>
        <v>0</v>
      </c>
      <c r="AO85" s="62"/>
      <c r="AP85" s="49">
        <f t="shared" si="112"/>
        <v>0</v>
      </c>
      <c r="AQ85" s="50">
        <f t="shared" si="113"/>
        <v>0</v>
      </c>
      <c r="AR85" s="62"/>
      <c r="AS85" s="49">
        <f t="shared" si="114"/>
        <v>0</v>
      </c>
      <c r="AT85" s="50">
        <f t="shared" si="115"/>
        <v>0</v>
      </c>
      <c r="AU85" s="62"/>
      <c r="AV85" s="49">
        <f t="shared" si="116"/>
        <v>0</v>
      </c>
      <c r="AW85" s="50">
        <f t="shared" si="117"/>
        <v>0</v>
      </c>
      <c r="AX85" s="62"/>
      <c r="AY85" s="49">
        <f t="shared" si="118"/>
        <v>0</v>
      </c>
      <c r="AZ85" s="50">
        <f t="shared" si="119"/>
        <v>0</v>
      </c>
      <c r="BA85" s="62"/>
      <c r="BB85" s="49">
        <f t="shared" si="120"/>
        <v>0</v>
      </c>
      <c r="BC85" s="50">
        <f t="shared" si="121"/>
        <v>0</v>
      </c>
      <c r="BD85" s="51">
        <f t="shared" si="122"/>
        <v>0</v>
      </c>
    </row>
    <row r="86" spans="1:56" hidden="1">
      <c r="A86" s="32"/>
      <c r="B86" s="61"/>
      <c r="C86" s="33"/>
      <c r="D86" s="34"/>
      <c r="E86" s="35"/>
      <c r="F86" s="36"/>
      <c r="G86" s="72"/>
      <c r="H86" s="71"/>
      <c r="I86" s="73">
        <f>IF(H86=Tablas!$B$5,Tablas!$C$5,VLOOKUP(H86,Tablas!$B$5:$D$40,2,FALSE))</f>
        <v>1</v>
      </c>
      <c r="J86" s="70">
        <f>IF(I86=0,"",VLOOKUP(I86,Tablas!$C$5:$D$40,2,FALSE))</f>
        <v>0</v>
      </c>
      <c r="K86" s="37" t="str">
        <f t="shared" si="100"/>
        <v>0</v>
      </c>
      <c r="L86" s="38">
        <f t="shared" si="91"/>
        <v>0</v>
      </c>
      <c r="M86" s="38">
        <f t="shared" si="92"/>
        <v>0</v>
      </c>
      <c r="N86" s="38">
        <f t="shared" si="93"/>
        <v>0</v>
      </c>
      <c r="O86" s="38">
        <f t="shared" si="94"/>
        <v>0</v>
      </c>
      <c r="P86" s="38">
        <f t="shared" si="95"/>
        <v>0</v>
      </c>
      <c r="Q86" s="39">
        <v>1</v>
      </c>
      <c r="R86" s="40">
        <f t="shared" si="96"/>
        <v>0</v>
      </c>
      <c r="S86" s="39">
        <v>1</v>
      </c>
      <c r="T86" s="41">
        <f t="shared" si="97"/>
        <v>0</v>
      </c>
      <c r="U86" s="42">
        <f t="shared" si="101"/>
        <v>0</v>
      </c>
      <c r="V86" s="43">
        <f t="shared" si="102"/>
        <v>0</v>
      </c>
      <c r="W86" s="190">
        <v>11</v>
      </c>
      <c r="X86" s="44">
        <f t="shared" si="103"/>
        <v>0</v>
      </c>
      <c r="Y86" s="45">
        <f t="shared" si="104"/>
        <v>0</v>
      </c>
      <c r="Z86" s="46" t="s">
        <v>0</v>
      </c>
      <c r="AA86" s="39">
        <v>1</v>
      </c>
      <c r="AB86" s="47">
        <f t="shared" si="105"/>
        <v>0</v>
      </c>
      <c r="AC86" s="39">
        <v>1</v>
      </c>
      <c r="AD86" s="47">
        <f t="shared" si="106"/>
        <v>0</v>
      </c>
      <c r="AE86" s="39">
        <v>1</v>
      </c>
      <c r="AF86" s="47">
        <f t="shared" si="107"/>
        <v>0</v>
      </c>
      <c r="AG86" s="62"/>
      <c r="AH86" s="191">
        <f t="shared" si="98"/>
        <v>12</v>
      </c>
      <c r="AI86" s="49">
        <f t="shared" si="108"/>
        <v>0</v>
      </c>
      <c r="AJ86" s="50">
        <f t="shared" si="109"/>
        <v>0</v>
      </c>
      <c r="AK86" s="62"/>
      <c r="AL86" s="191">
        <f t="shared" si="99"/>
        <v>4</v>
      </c>
      <c r="AM86" s="49">
        <f t="shared" si="110"/>
        <v>0</v>
      </c>
      <c r="AN86" s="50">
        <f t="shared" si="111"/>
        <v>0</v>
      </c>
      <c r="AO86" s="62"/>
      <c r="AP86" s="49">
        <f t="shared" si="112"/>
        <v>0</v>
      </c>
      <c r="AQ86" s="50">
        <f t="shared" si="113"/>
        <v>0</v>
      </c>
      <c r="AR86" s="62"/>
      <c r="AS86" s="49">
        <f t="shared" si="114"/>
        <v>0</v>
      </c>
      <c r="AT86" s="50">
        <f t="shared" si="115"/>
        <v>0</v>
      </c>
      <c r="AU86" s="62"/>
      <c r="AV86" s="49">
        <f t="shared" si="116"/>
        <v>0</v>
      </c>
      <c r="AW86" s="50">
        <f t="shared" si="117"/>
        <v>0</v>
      </c>
      <c r="AX86" s="62"/>
      <c r="AY86" s="49">
        <f t="shared" si="118"/>
        <v>0</v>
      </c>
      <c r="AZ86" s="50">
        <f t="shared" si="119"/>
        <v>0</v>
      </c>
      <c r="BA86" s="62"/>
      <c r="BB86" s="49">
        <f t="shared" si="120"/>
        <v>0</v>
      </c>
      <c r="BC86" s="50">
        <f t="shared" si="121"/>
        <v>0</v>
      </c>
      <c r="BD86" s="51">
        <f t="shared" si="122"/>
        <v>0</v>
      </c>
    </row>
    <row r="87" spans="1:56" hidden="1">
      <c r="A87" s="32"/>
      <c r="B87" s="61"/>
      <c r="C87" s="33"/>
      <c r="D87" s="34"/>
      <c r="E87" s="35"/>
      <c r="F87" s="36"/>
      <c r="G87" s="72"/>
      <c r="H87" s="71"/>
      <c r="I87" s="73">
        <f>IF(H87=Tablas!$B$5,Tablas!$C$5,VLOOKUP(H87,Tablas!$B$5:$D$40,2,FALSE))</f>
        <v>1</v>
      </c>
      <c r="J87" s="70">
        <f>IF(I87=0,"",VLOOKUP(I87,Tablas!$C$5:$D$40,2,FALSE))</f>
        <v>0</v>
      </c>
      <c r="K87" s="37" t="str">
        <f t="shared" si="100"/>
        <v>0</v>
      </c>
      <c r="L87" s="38">
        <f t="shared" si="91"/>
        <v>0</v>
      </c>
      <c r="M87" s="38">
        <f t="shared" si="92"/>
        <v>0</v>
      </c>
      <c r="N87" s="38">
        <f t="shared" si="93"/>
        <v>0</v>
      </c>
      <c r="O87" s="38">
        <f t="shared" si="94"/>
        <v>0</v>
      </c>
      <c r="P87" s="38">
        <f t="shared" si="95"/>
        <v>0</v>
      </c>
      <c r="Q87" s="39">
        <v>1</v>
      </c>
      <c r="R87" s="40">
        <f t="shared" si="96"/>
        <v>0</v>
      </c>
      <c r="S87" s="39">
        <v>1</v>
      </c>
      <c r="T87" s="41">
        <f t="shared" si="97"/>
        <v>0</v>
      </c>
      <c r="U87" s="42">
        <f t="shared" si="101"/>
        <v>0</v>
      </c>
      <c r="V87" s="43">
        <f t="shared" si="102"/>
        <v>0</v>
      </c>
      <c r="W87" s="190">
        <v>11</v>
      </c>
      <c r="X87" s="44">
        <f t="shared" si="103"/>
        <v>0</v>
      </c>
      <c r="Y87" s="45">
        <f t="shared" si="104"/>
        <v>0</v>
      </c>
      <c r="Z87" s="46" t="s">
        <v>0</v>
      </c>
      <c r="AA87" s="39">
        <v>1</v>
      </c>
      <c r="AB87" s="47">
        <f t="shared" si="105"/>
        <v>0</v>
      </c>
      <c r="AC87" s="39">
        <v>1</v>
      </c>
      <c r="AD87" s="47">
        <f t="shared" si="106"/>
        <v>0</v>
      </c>
      <c r="AE87" s="39">
        <v>1</v>
      </c>
      <c r="AF87" s="47">
        <f t="shared" si="107"/>
        <v>0</v>
      </c>
      <c r="AG87" s="62"/>
      <c r="AH87" s="191">
        <f t="shared" si="98"/>
        <v>12</v>
      </c>
      <c r="AI87" s="49">
        <f t="shared" si="108"/>
        <v>0</v>
      </c>
      <c r="AJ87" s="50">
        <f t="shared" si="109"/>
        <v>0</v>
      </c>
      <c r="AK87" s="62"/>
      <c r="AL87" s="191">
        <f t="shared" si="99"/>
        <v>4</v>
      </c>
      <c r="AM87" s="49">
        <f t="shared" si="110"/>
        <v>0</v>
      </c>
      <c r="AN87" s="50">
        <f t="shared" si="111"/>
        <v>0</v>
      </c>
      <c r="AO87" s="62"/>
      <c r="AP87" s="49">
        <f t="shared" si="112"/>
        <v>0</v>
      </c>
      <c r="AQ87" s="50">
        <f t="shared" si="113"/>
        <v>0</v>
      </c>
      <c r="AR87" s="62"/>
      <c r="AS87" s="49">
        <f t="shared" si="114"/>
        <v>0</v>
      </c>
      <c r="AT87" s="50">
        <f t="shared" si="115"/>
        <v>0</v>
      </c>
      <c r="AU87" s="62"/>
      <c r="AV87" s="49">
        <f t="shared" si="116"/>
        <v>0</v>
      </c>
      <c r="AW87" s="50">
        <f t="shared" si="117"/>
        <v>0</v>
      </c>
      <c r="AX87" s="62"/>
      <c r="AY87" s="49">
        <f t="shared" si="118"/>
        <v>0</v>
      </c>
      <c r="AZ87" s="50">
        <f t="shared" si="119"/>
        <v>0</v>
      </c>
      <c r="BA87" s="62"/>
      <c r="BB87" s="49">
        <f t="shared" si="120"/>
        <v>0</v>
      </c>
      <c r="BC87" s="50">
        <f t="shared" si="121"/>
        <v>0</v>
      </c>
      <c r="BD87" s="51">
        <f t="shared" si="122"/>
        <v>0</v>
      </c>
    </row>
    <row r="88" spans="1:56" hidden="1">
      <c r="A88" s="32"/>
      <c r="B88" s="61"/>
      <c r="C88" s="33"/>
      <c r="D88" s="34"/>
      <c r="E88" s="35"/>
      <c r="F88" s="36"/>
      <c r="G88" s="72"/>
      <c r="H88" s="71"/>
      <c r="I88" s="73">
        <f>IF(H88=Tablas!$B$5,Tablas!$C$5,VLOOKUP(H88,Tablas!$B$5:$D$40,2,FALSE))</f>
        <v>1</v>
      </c>
      <c r="J88" s="70">
        <f>IF(I88=0,"",VLOOKUP(I88,Tablas!$C$5:$D$40,2,FALSE))</f>
        <v>0</v>
      </c>
      <c r="K88" s="37" t="str">
        <f t="shared" si="100"/>
        <v>0</v>
      </c>
      <c r="L88" s="38">
        <f t="shared" si="91"/>
        <v>0</v>
      </c>
      <c r="M88" s="38">
        <f t="shared" si="92"/>
        <v>0</v>
      </c>
      <c r="N88" s="38">
        <f t="shared" si="93"/>
        <v>0</v>
      </c>
      <c r="O88" s="38">
        <f t="shared" si="94"/>
        <v>0</v>
      </c>
      <c r="P88" s="38">
        <f t="shared" si="95"/>
        <v>0</v>
      </c>
      <c r="Q88" s="39">
        <v>1</v>
      </c>
      <c r="R88" s="40">
        <f t="shared" si="96"/>
        <v>0</v>
      </c>
      <c r="S88" s="39">
        <v>1</v>
      </c>
      <c r="T88" s="41">
        <f t="shared" si="97"/>
        <v>0</v>
      </c>
      <c r="U88" s="42">
        <f t="shared" si="101"/>
        <v>0</v>
      </c>
      <c r="V88" s="43">
        <f t="shared" si="102"/>
        <v>0</v>
      </c>
      <c r="W88" s="190">
        <v>11</v>
      </c>
      <c r="X88" s="44">
        <f t="shared" si="103"/>
        <v>0</v>
      </c>
      <c r="Y88" s="45">
        <f t="shared" si="104"/>
        <v>0</v>
      </c>
      <c r="Z88" s="46" t="s">
        <v>0</v>
      </c>
      <c r="AA88" s="39">
        <v>1</v>
      </c>
      <c r="AB88" s="47">
        <f t="shared" si="105"/>
        <v>0</v>
      </c>
      <c r="AC88" s="39">
        <v>1</v>
      </c>
      <c r="AD88" s="47">
        <f t="shared" si="106"/>
        <v>0</v>
      </c>
      <c r="AE88" s="39">
        <v>1</v>
      </c>
      <c r="AF88" s="47">
        <f t="shared" si="107"/>
        <v>0</v>
      </c>
      <c r="AG88" s="62"/>
      <c r="AH88" s="191">
        <f t="shared" si="98"/>
        <v>12</v>
      </c>
      <c r="AI88" s="49">
        <f t="shared" si="108"/>
        <v>0</v>
      </c>
      <c r="AJ88" s="50">
        <f t="shared" si="109"/>
        <v>0</v>
      </c>
      <c r="AK88" s="62"/>
      <c r="AL88" s="191">
        <f t="shared" si="99"/>
        <v>4</v>
      </c>
      <c r="AM88" s="49">
        <f t="shared" si="110"/>
        <v>0</v>
      </c>
      <c r="AN88" s="50">
        <f t="shared" si="111"/>
        <v>0</v>
      </c>
      <c r="AO88" s="62"/>
      <c r="AP88" s="49">
        <f t="shared" si="112"/>
        <v>0</v>
      </c>
      <c r="AQ88" s="50">
        <f t="shared" si="113"/>
        <v>0</v>
      </c>
      <c r="AR88" s="62"/>
      <c r="AS88" s="49">
        <f t="shared" si="114"/>
        <v>0</v>
      </c>
      <c r="AT88" s="50">
        <f t="shared" si="115"/>
        <v>0</v>
      </c>
      <c r="AU88" s="62"/>
      <c r="AV88" s="49">
        <f t="shared" si="116"/>
        <v>0</v>
      </c>
      <c r="AW88" s="50">
        <f t="shared" si="117"/>
        <v>0</v>
      </c>
      <c r="AX88" s="62"/>
      <c r="AY88" s="49">
        <f t="shared" si="118"/>
        <v>0</v>
      </c>
      <c r="AZ88" s="50">
        <f t="shared" si="119"/>
        <v>0</v>
      </c>
      <c r="BA88" s="62"/>
      <c r="BB88" s="49">
        <f t="shared" si="120"/>
        <v>0</v>
      </c>
      <c r="BC88" s="50">
        <f t="shared" si="121"/>
        <v>0</v>
      </c>
      <c r="BD88" s="51">
        <f t="shared" si="122"/>
        <v>0</v>
      </c>
    </row>
    <row r="89" spans="1:56" hidden="1">
      <c r="A89" s="32"/>
      <c r="B89" s="61"/>
      <c r="C89" s="33"/>
      <c r="D89" s="34"/>
      <c r="E89" s="35"/>
      <c r="F89" s="36"/>
      <c r="G89" s="72"/>
      <c r="H89" s="71"/>
      <c r="I89" s="73">
        <f>IF(H89=Tablas!$B$5,Tablas!$C$5,VLOOKUP(H89,Tablas!$B$5:$D$40,2,FALSE))</f>
        <v>1</v>
      </c>
      <c r="J89" s="70">
        <f>IF(I89=0,"",VLOOKUP(I89,Tablas!$C$5:$D$40,2,FALSE))</f>
        <v>0</v>
      </c>
      <c r="K89" s="37" t="str">
        <f t="shared" si="100"/>
        <v>0</v>
      </c>
      <c r="L89" s="38">
        <f t="shared" si="91"/>
        <v>0</v>
      </c>
      <c r="M89" s="38">
        <f t="shared" si="92"/>
        <v>0</v>
      </c>
      <c r="N89" s="38">
        <f t="shared" si="93"/>
        <v>0</v>
      </c>
      <c r="O89" s="38">
        <f t="shared" si="94"/>
        <v>0</v>
      </c>
      <c r="P89" s="38">
        <f t="shared" si="95"/>
        <v>0</v>
      </c>
      <c r="Q89" s="39">
        <v>1</v>
      </c>
      <c r="R89" s="40">
        <f t="shared" si="96"/>
        <v>0</v>
      </c>
      <c r="S89" s="39">
        <v>1</v>
      </c>
      <c r="T89" s="41">
        <f t="shared" si="97"/>
        <v>0</v>
      </c>
      <c r="U89" s="42">
        <f t="shared" si="101"/>
        <v>0</v>
      </c>
      <c r="V89" s="43">
        <f t="shared" si="102"/>
        <v>0</v>
      </c>
      <c r="W89" s="190">
        <v>11</v>
      </c>
      <c r="X89" s="44">
        <f t="shared" si="103"/>
        <v>0</v>
      </c>
      <c r="Y89" s="45">
        <f t="shared" si="104"/>
        <v>0</v>
      </c>
      <c r="Z89" s="46" t="s">
        <v>0</v>
      </c>
      <c r="AA89" s="39">
        <v>1</v>
      </c>
      <c r="AB89" s="47">
        <f t="shared" si="105"/>
        <v>0</v>
      </c>
      <c r="AC89" s="39">
        <v>1</v>
      </c>
      <c r="AD89" s="47">
        <f t="shared" si="106"/>
        <v>0</v>
      </c>
      <c r="AE89" s="39">
        <v>1</v>
      </c>
      <c r="AF89" s="47">
        <f t="shared" si="107"/>
        <v>0</v>
      </c>
      <c r="AG89" s="62"/>
      <c r="AH89" s="191">
        <f t="shared" si="98"/>
        <v>12</v>
      </c>
      <c r="AI89" s="49">
        <f t="shared" si="108"/>
        <v>0</v>
      </c>
      <c r="AJ89" s="50">
        <f t="shared" si="109"/>
        <v>0</v>
      </c>
      <c r="AK89" s="62"/>
      <c r="AL89" s="191">
        <f t="shared" si="99"/>
        <v>4</v>
      </c>
      <c r="AM89" s="49">
        <f t="shared" si="110"/>
        <v>0</v>
      </c>
      <c r="AN89" s="50">
        <f t="shared" si="111"/>
        <v>0</v>
      </c>
      <c r="AO89" s="62"/>
      <c r="AP89" s="49">
        <f t="shared" si="112"/>
        <v>0</v>
      </c>
      <c r="AQ89" s="50">
        <f t="shared" si="113"/>
        <v>0</v>
      </c>
      <c r="AR89" s="62"/>
      <c r="AS89" s="49">
        <f t="shared" si="114"/>
        <v>0</v>
      </c>
      <c r="AT89" s="50">
        <f t="shared" si="115"/>
        <v>0</v>
      </c>
      <c r="AU89" s="62"/>
      <c r="AV89" s="49">
        <f t="shared" si="116"/>
        <v>0</v>
      </c>
      <c r="AW89" s="50">
        <f t="shared" si="117"/>
        <v>0</v>
      </c>
      <c r="AX89" s="62"/>
      <c r="AY89" s="49">
        <f t="shared" si="118"/>
        <v>0</v>
      </c>
      <c r="AZ89" s="50">
        <f t="shared" si="119"/>
        <v>0</v>
      </c>
      <c r="BA89" s="62"/>
      <c r="BB89" s="49">
        <f t="shared" si="120"/>
        <v>0</v>
      </c>
      <c r="BC89" s="50">
        <f t="shared" si="121"/>
        <v>0</v>
      </c>
      <c r="BD89" s="51">
        <f t="shared" si="122"/>
        <v>0</v>
      </c>
    </row>
    <row r="90" spans="1:56" hidden="1">
      <c r="A90" s="32"/>
      <c r="B90" s="61"/>
      <c r="C90" s="33"/>
      <c r="D90" s="34"/>
      <c r="E90" s="35"/>
      <c r="F90" s="36"/>
      <c r="G90" s="72"/>
      <c r="H90" s="71"/>
      <c r="I90" s="73">
        <f>IF(H90=Tablas!$B$5,Tablas!$C$5,VLOOKUP(H90,Tablas!$B$5:$D$40,2,FALSE))</f>
        <v>1</v>
      </c>
      <c r="J90" s="70">
        <f>IF(I90=0,"",VLOOKUP(I90,Tablas!$C$5:$D$40,2,FALSE))</f>
        <v>0</v>
      </c>
      <c r="K90" s="37" t="str">
        <f t="shared" si="100"/>
        <v>0</v>
      </c>
      <c r="L90" s="38">
        <f t="shared" si="91"/>
        <v>0</v>
      </c>
      <c r="M90" s="38">
        <f t="shared" si="92"/>
        <v>0</v>
      </c>
      <c r="N90" s="38">
        <f t="shared" si="93"/>
        <v>0</v>
      </c>
      <c r="O90" s="38">
        <f t="shared" si="94"/>
        <v>0</v>
      </c>
      <c r="P90" s="38">
        <f t="shared" si="95"/>
        <v>0</v>
      </c>
      <c r="Q90" s="39">
        <v>1</v>
      </c>
      <c r="R90" s="40">
        <f t="shared" si="96"/>
        <v>0</v>
      </c>
      <c r="S90" s="39">
        <v>1</v>
      </c>
      <c r="T90" s="41">
        <f t="shared" si="97"/>
        <v>0</v>
      </c>
      <c r="U90" s="42">
        <f t="shared" si="101"/>
        <v>0</v>
      </c>
      <c r="V90" s="43">
        <f t="shared" si="102"/>
        <v>0</v>
      </c>
      <c r="W90" s="190">
        <v>11</v>
      </c>
      <c r="X90" s="44">
        <f t="shared" si="103"/>
        <v>0</v>
      </c>
      <c r="Y90" s="45">
        <f t="shared" si="104"/>
        <v>0</v>
      </c>
      <c r="Z90" s="46" t="s">
        <v>0</v>
      </c>
      <c r="AA90" s="39">
        <v>1</v>
      </c>
      <c r="AB90" s="47">
        <f t="shared" si="105"/>
        <v>0</v>
      </c>
      <c r="AC90" s="39">
        <v>1</v>
      </c>
      <c r="AD90" s="47">
        <f t="shared" si="106"/>
        <v>0</v>
      </c>
      <c r="AE90" s="39">
        <v>1</v>
      </c>
      <c r="AF90" s="47">
        <f t="shared" si="107"/>
        <v>0</v>
      </c>
      <c r="AG90" s="62"/>
      <c r="AH90" s="191">
        <f t="shared" si="98"/>
        <v>12</v>
      </c>
      <c r="AI90" s="49">
        <f t="shared" si="108"/>
        <v>0</v>
      </c>
      <c r="AJ90" s="50">
        <f t="shared" si="109"/>
        <v>0</v>
      </c>
      <c r="AK90" s="62"/>
      <c r="AL90" s="191">
        <f t="shared" si="99"/>
        <v>4</v>
      </c>
      <c r="AM90" s="49">
        <f t="shared" si="110"/>
        <v>0</v>
      </c>
      <c r="AN90" s="50">
        <f t="shared" si="111"/>
        <v>0</v>
      </c>
      <c r="AO90" s="62"/>
      <c r="AP90" s="49">
        <f t="shared" si="112"/>
        <v>0</v>
      </c>
      <c r="AQ90" s="50">
        <f t="shared" si="113"/>
        <v>0</v>
      </c>
      <c r="AR90" s="62"/>
      <c r="AS90" s="49">
        <f t="shared" si="114"/>
        <v>0</v>
      </c>
      <c r="AT90" s="50">
        <f t="shared" si="115"/>
        <v>0</v>
      </c>
      <c r="AU90" s="62"/>
      <c r="AV90" s="49">
        <f t="shared" si="116"/>
        <v>0</v>
      </c>
      <c r="AW90" s="50">
        <f t="shared" si="117"/>
        <v>0</v>
      </c>
      <c r="AX90" s="62"/>
      <c r="AY90" s="49">
        <f t="shared" si="118"/>
        <v>0</v>
      </c>
      <c r="AZ90" s="50">
        <f t="shared" si="119"/>
        <v>0</v>
      </c>
      <c r="BA90" s="62"/>
      <c r="BB90" s="49">
        <f t="shared" si="120"/>
        <v>0</v>
      </c>
      <c r="BC90" s="50">
        <f t="shared" si="121"/>
        <v>0</v>
      </c>
      <c r="BD90" s="51">
        <f t="shared" si="122"/>
        <v>0</v>
      </c>
    </row>
    <row r="91" spans="1:56" hidden="1">
      <c r="A91" s="32"/>
      <c r="B91" s="61"/>
      <c r="C91" s="33"/>
      <c r="D91" s="34"/>
      <c r="E91" s="35"/>
      <c r="F91" s="36"/>
      <c r="G91" s="72"/>
      <c r="H91" s="71"/>
      <c r="I91" s="73">
        <f>IF(H91=Tablas!$B$5,Tablas!$C$5,VLOOKUP(H91,Tablas!$B$5:$D$40,2,FALSE))</f>
        <v>1</v>
      </c>
      <c r="J91" s="70">
        <f>IF(I91=0,"",VLOOKUP(I91,Tablas!$C$5:$D$40,2,FALSE))</f>
        <v>0</v>
      </c>
      <c r="K91" s="37" t="str">
        <f t="shared" si="100"/>
        <v>0</v>
      </c>
      <c r="L91" s="38">
        <f t="shared" si="91"/>
        <v>0</v>
      </c>
      <c r="M91" s="38">
        <f t="shared" si="92"/>
        <v>0</v>
      </c>
      <c r="N91" s="38">
        <f t="shared" si="93"/>
        <v>0</v>
      </c>
      <c r="O91" s="38">
        <f t="shared" si="94"/>
        <v>0</v>
      </c>
      <c r="P91" s="38">
        <f t="shared" si="95"/>
        <v>0</v>
      </c>
      <c r="Q91" s="39">
        <v>1</v>
      </c>
      <c r="R91" s="40">
        <f t="shared" si="96"/>
        <v>0</v>
      </c>
      <c r="S91" s="39">
        <v>1</v>
      </c>
      <c r="T91" s="41">
        <f t="shared" si="97"/>
        <v>0</v>
      </c>
      <c r="U91" s="42">
        <f t="shared" si="101"/>
        <v>0</v>
      </c>
      <c r="V91" s="43">
        <f t="shared" si="102"/>
        <v>0</v>
      </c>
      <c r="W91" s="190">
        <v>11</v>
      </c>
      <c r="X91" s="44">
        <f t="shared" si="103"/>
        <v>0</v>
      </c>
      <c r="Y91" s="45">
        <f t="shared" si="104"/>
        <v>0</v>
      </c>
      <c r="Z91" s="46" t="s">
        <v>0</v>
      </c>
      <c r="AA91" s="39">
        <v>1</v>
      </c>
      <c r="AB91" s="47">
        <f t="shared" si="105"/>
        <v>0</v>
      </c>
      <c r="AC91" s="39">
        <v>1</v>
      </c>
      <c r="AD91" s="47">
        <f t="shared" si="106"/>
        <v>0</v>
      </c>
      <c r="AE91" s="39">
        <v>1</v>
      </c>
      <c r="AF91" s="47">
        <f t="shared" si="107"/>
        <v>0</v>
      </c>
      <c r="AG91" s="62"/>
      <c r="AH91" s="191">
        <f t="shared" si="98"/>
        <v>12</v>
      </c>
      <c r="AI91" s="49">
        <f t="shared" si="108"/>
        <v>0</v>
      </c>
      <c r="AJ91" s="50">
        <f t="shared" si="109"/>
        <v>0</v>
      </c>
      <c r="AK91" s="62"/>
      <c r="AL91" s="191">
        <f t="shared" si="99"/>
        <v>4</v>
      </c>
      <c r="AM91" s="49">
        <f t="shared" si="110"/>
        <v>0</v>
      </c>
      <c r="AN91" s="50">
        <f t="shared" si="111"/>
        <v>0</v>
      </c>
      <c r="AO91" s="62"/>
      <c r="AP91" s="49">
        <f t="shared" si="112"/>
        <v>0</v>
      </c>
      <c r="AQ91" s="50">
        <f t="shared" si="113"/>
        <v>0</v>
      </c>
      <c r="AR91" s="62"/>
      <c r="AS91" s="49">
        <f t="shared" si="114"/>
        <v>0</v>
      </c>
      <c r="AT91" s="50">
        <f t="shared" si="115"/>
        <v>0</v>
      </c>
      <c r="AU91" s="62"/>
      <c r="AV91" s="49">
        <f t="shared" si="116"/>
        <v>0</v>
      </c>
      <c r="AW91" s="50">
        <f t="shared" si="117"/>
        <v>0</v>
      </c>
      <c r="AX91" s="62"/>
      <c r="AY91" s="49">
        <f t="shared" si="118"/>
        <v>0</v>
      </c>
      <c r="AZ91" s="50">
        <f t="shared" si="119"/>
        <v>0</v>
      </c>
      <c r="BA91" s="62"/>
      <c r="BB91" s="49">
        <f t="shared" si="120"/>
        <v>0</v>
      </c>
      <c r="BC91" s="50">
        <f t="shared" si="121"/>
        <v>0</v>
      </c>
      <c r="BD91" s="51">
        <f t="shared" si="122"/>
        <v>0</v>
      </c>
    </row>
    <row r="92" spans="1:56" hidden="1">
      <c r="A92" s="32"/>
      <c r="B92" s="61"/>
      <c r="C92" s="33"/>
      <c r="D92" s="34"/>
      <c r="E92" s="35"/>
      <c r="F92" s="36"/>
      <c r="G92" s="72"/>
      <c r="H92" s="71"/>
      <c r="I92" s="73">
        <f>IF(H92=Tablas!$B$5,Tablas!$C$5,VLOOKUP(H92,Tablas!$B$5:$D$40,2,FALSE))</f>
        <v>1</v>
      </c>
      <c r="J92" s="70">
        <f>IF(I92=0,"",VLOOKUP(I92,Tablas!$C$5:$D$40,2,FALSE))</f>
        <v>0</v>
      </c>
      <c r="K92" s="37" t="str">
        <f t="shared" si="100"/>
        <v>0</v>
      </c>
      <c r="L92" s="38">
        <f t="shared" si="91"/>
        <v>0</v>
      </c>
      <c r="M92" s="38">
        <f t="shared" si="92"/>
        <v>0</v>
      </c>
      <c r="N92" s="38">
        <f t="shared" si="93"/>
        <v>0</v>
      </c>
      <c r="O92" s="38">
        <f t="shared" si="94"/>
        <v>0</v>
      </c>
      <c r="P92" s="38">
        <f t="shared" si="95"/>
        <v>0</v>
      </c>
      <c r="Q92" s="39">
        <v>1</v>
      </c>
      <c r="R92" s="40">
        <f t="shared" si="96"/>
        <v>0</v>
      </c>
      <c r="S92" s="39">
        <v>1</v>
      </c>
      <c r="T92" s="41">
        <f t="shared" si="97"/>
        <v>0</v>
      </c>
      <c r="U92" s="42">
        <f t="shared" si="101"/>
        <v>0</v>
      </c>
      <c r="V92" s="43">
        <f t="shared" si="102"/>
        <v>0</v>
      </c>
      <c r="W92" s="190">
        <v>11</v>
      </c>
      <c r="X92" s="44">
        <f t="shared" si="103"/>
        <v>0</v>
      </c>
      <c r="Y92" s="45">
        <f t="shared" si="104"/>
        <v>0</v>
      </c>
      <c r="Z92" s="46" t="s">
        <v>0</v>
      </c>
      <c r="AA92" s="39">
        <v>1</v>
      </c>
      <c r="AB92" s="47">
        <f t="shared" si="105"/>
        <v>0</v>
      </c>
      <c r="AC92" s="39">
        <v>1</v>
      </c>
      <c r="AD92" s="47">
        <f t="shared" si="106"/>
        <v>0</v>
      </c>
      <c r="AE92" s="39">
        <v>1</v>
      </c>
      <c r="AF92" s="47">
        <f t="shared" si="107"/>
        <v>0</v>
      </c>
      <c r="AG92" s="62"/>
      <c r="AH92" s="191">
        <f t="shared" si="98"/>
        <v>12</v>
      </c>
      <c r="AI92" s="49">
        <f t="shared" si="108"/>
        <v>0</v>
      </c>
      <c r="AJ92" s="50">
        <f t="shared" si="109"/>
        <v>0</v>
      </c>
      <c r="AK92" s="62"/>
      <c r="AL92" s="191">
        <f t="shared" si="99"/>
        <v>4</v>
      </c>
      <c r="AM92" s="49">
        <f t="shared" si="110"/>
        <v>0</v>
      </c>
      <c r="AN92" s="50">
        <f t="shared" si="111"/>
        <v>0</v>
      </c>
      <c r="AO92" s="62"/>
      <c r="AP92" s="49">
        <f t="shared" si="112"/>
        <v>0</v>
      </c>
      <c r="AQ92" s="50">
        <f t="shared" si="113"/>
        <v>0</v>
      </c>
      <c r="AR92" s="62"/>
      <c r="AS92" s="49">
        <f t="shared" si="114"/>
        <v>0</v>
      </c>
      <c r="AT92" s="50">
        <f t="shared" si="115"/>
        <v>0</v>
      </c>
      <c r="AU92" s="62"/>
      <c r="AV92" s="49">
        <f t="shared" si="116"/>
        <v>0</v>
      </c>
      <c r="AW92" s="50">
        <f t="shared" si="117"/>
        <v>0</v>
      </c>
      <c r="AX92" s="62"/>
      <c r="AY92" s="49">
        <f t="shared" si="118"/>
        <v>0</v>
      </c>
      <c r="AZ92" s="50">
        <f t="shared" si="119"/>
        <v>0</v>
      </c>
      <c r="BA92" s="62"/>
      <c r="BB92" s="49">
        <f t="shared" si="120"/>
        <v>0</v>
      </c>
      <c r="BC92" s="50">
        <f t="shared" si="121"/>
        <v>0</v>
      </c>
      <c r="BD92" s="51">
        <f t="shared" si="122"/>
        <v>0</v>
      </c>
    </row>
    <row r="93" spans="1:56" hidden="1">
      <c r="A93" s="32"/>
      <c r="B93" s="61"/>
      <c r="C93" s="33"/>
      <c r="D93" s="34"/>
      <c r="E93" s="35"/>
      <c r="F93" s="36"/>
      <c r="G93" s="72"/>
      <c r="H93" s="71"/>
      <c r="I93" s="73">
        <f>IF(H93=Tablas!$B$5,Tablas!$C$5,VLOOKUP(H93,Tablas!$B$5:$D$40,2,FALSE))</f>
        <v>1</v>
      </c>
      <c r="J93" s="70">
        <f>IF(I93=0,"",VLOOKUP(I93,Tablas!$C$5:$D$40,2,FALSE))</f>
        <v>0</v>
      </c>
      <c r="K93" s="37" t="str">
        <f t="shared" si="100"/>
        <v>0</v>
      </c>
      <c r="L93" s="38">
        <f t="shared" si="91"/>
        <v>0</v>
      </c>
      <c r="M93" s="38">
        <f t="shared" si="92"/>
        <v>0</v>
      </c>
      <c r="N93" s="38">
        <f t="shared" si="93"/>
        <v>0</v>
      </c>
      <c r="O93" s="38">
        <f t="shared" si="94"/>
        <v>0</v>
      </c>
      <c r="P93" s="38">
        <f t="shared" si="95"/>
        <v>0</v>
      </c>
      <c r="Q93" s="39">
        <v>1</v>
      </c>
      <c r="R93" s="40">
        <f t="shared" si="96"/>
        <v>0</v>
      </c>
      <c r="S93" s="39">
        <v>1</v>
      </c>
      <c r="T93" s="41">
        <f t="shared" si="97"/>
        <v>0</v>
      </c>
      <c r="U93" s="42">
        <f t="shared" si="101"/>
        <v>0</v>
      </c>
      <c r="V93" s="43">
        <f t="shared" si="102"/>
        <v>0</v>
      </c>
      <c r="W93" s="190">
        <v>11</v>
      </c>
      <c r="X93" s="44">
        <f t="shared" si="103"/>
        <v>0</v>
      </c>
      <c r="Y93" s="45">
        <f t="shared" si="104"/>
        <v>0</v>
      </c>
      <c r="Z93" s="46" t="s">
        <v>0</v>
      </c>
      <c r="AA93" s="39">
        <v>1</v>
      </c>
      <c r="AB93" s="47">
        <f t="shared" si="105"/>
        <v>0</v>
      </c>
      <c r="AC93" s="39">
        <v>1</v>
      </c>
      <c r="AD93" s="47">
        <f t="shared" si="106"/>
        <v>0</v>
      </c>
      <c r="AE93" s="39">
        <v>1</v>
      </c>
      <c r="AF93" s="47">
        <f t="shared" si="107"/>
        <v>0</v>
      </c>
      <c r="AG93" s="62"/>
      <c r="AH93" s="191">
        <f t="shared" si="98"/>
        <v>12</v>
      </c>
      <c r="AI93" s="49">
        <f t="shared" si="108"/>
        <v>0</v>
      </c>
      <c r="AJ93" s="50">
        <f t="shared" si="109"/>
        <v>0</v>
      </c>
      <c r="AK93" s="62"/>
      <c r="AL93" s="191">
        <f t="shared" si="99"/>
        <v>4</v>
      </c>
      <c r="AM93" s="49">
        <f t="shared" si="110"/>
        <v>0</v>
      </c>
      <c r="AN93" s="50">
        <f t="shared" si="111"/>
        <v>0</v>
      </c>
      <c r="AO93" s="62"/>
      <c r="AP93" s="49">
        <f t="shared" si="112"/>
        <v>0</v>
      </c>
      <c r="AQ93" s="50">
        <f t="shared" si="113"/>
        <v>0</v>
      </c>
      <c r="AR93" s="62"/>
      <c r="AS93" s="49">
        <f t="shared" si="114"/>
        <v>0</v>
      </c>
      <c r="AT93" s="50">
        <f t="shared" si="115"/>
        <v>0</v>
      </c>
      <c r="AU93" s="62"/>
      <c r="AV93" s="49">
        <f t="shared" si="116"/>
        <v>0</v>
      </c>
      <c r="AW93" s="50">
        <f t="shared" si="117"/>
        <v>0</v>
      </c>
      <c r="AX93" s="62"/>
      <c r="AY93" s="49">
        <f t="shared" si="118"/>
        <v>0</v>
      </c>
      <c r="AZ93" s="50">
        <f t="shared" si="119"/>
        <v>0</v>
      </c>
      <c r="BA93" s="62"/>
      <c r="BB93" s="49">
        <f t="shared" si="120"/>
        <v>0</v>
      </c>
      <c r="BC93" s="50">
        <f t="shared" si="121"/>
        <v>0</v>
      </c>
      <c r="BD93" s="51">
        <f t="shared" si="122"/>
        <v>0</v>
      </c>
    </row>
    <row r="94" spans="1:56" hidden="1">
      <c r="A94" s="32"/>
      <c r="B94" s="61"/>
      <c r="C94" s="33"/>
      <c r="D94" s="34"/>
      <c r="E94" s="35"/>
      <c r="F94" s="36"/>
      <c r="G94" s="72"/>
      <c r="H94" s="71"/>
      <c r="I94" s="73">
        <f>IF(H94=Tablas!$B$5,Tablas!$C$5,VLOOKUP(H94,Tablas!$B$5:$D$40,2,FALSE))</f>
        <v>1</v>
      </c>
      <c r="J94" s="70">
        <f>IF(I94=0,"",VLOOKUP(I94,Tablas!$C$5:$D$40,2,FALSE))</f>
        <v>0</v>
      </c>
      <c r="K94" s="37" t="str">
        <f t="shared" si="100"/>
        <v>0</v>
      </c>
      <c r="L94" s="38">
        <f t="shared" si="91"/>
        <v>0</v>
      </c>
      <c r="M94" s="38">
        <f t="shared" si="92"/>
        <v>0</v>
      </c>
      <c r="N94" s="38">
        <f t="shared" si="93"/>
        <v>0</v>
      </c>
      <c r="O94" s="38">
        <f t="shared" si="94"/>
        <v>0</v>
      </c>
      <c r="P94" s="38">
        <f t="shared" si="95"/>
        <v>0</v>
      </c>
      <c r="Q94" s="39">
        <v>1</v>
      </c>
      <c r="R94" s="40">
        <f t="shared" si="96"/>
        <v>0</v>
      </c>
      <c r="S94" s="39">
        <v>1</v>
      </c>
      <c r="T94" s="41">
        <f t="shared" si="97"/>
        <v>0</v>
      </c>
      <c r="U94" s="42">
        <f t="shared" si="101"/>
        <v>0</v>
      </c>
      <c r="V94" s="43">
        <f t="shared" si="102"/>
        <v>0</v>
      </c>
      <c r="W94" s="190">
        <v>11</v>
      </c>
      <c r="X94" s="44">
        <f t="shared" si="103"/>
        <v>0</v>
      </c>
      <c r="Y94" s="45">
        <f t="shared" si="104"/>
        <v>0</v>
      </c>
      <c r="Z94" s="46" t="s">
        <v>0</v>
      </c>
      <c r="AA94" s="39">
        <v>1</v>
      </c>
      <c r="AB94" s="47">
        <f t="shared" si="105"/>
        <v>0</v>
      </c>
      <c r="AC94" s="39">
        <v>1</v>
      </c>
      <c r="AD94" s="47">
        <f t="shared" si="106"/>
        <v>0</v>
      </c>
      <c r="AE94" s="39">
        <v>1</v>
      </c>
      <c r="AF94" s="47">
        <f t="shared" si="107"/>
        <v>0</v>
      </c>
      <c r="AG94" s="62"/>
      <c r="AH94" s="191">
        <f t="shared" si="98"/>
        <v>12</v>
      </c>
      <c r="AI94" s="49">
        <f t="shared" si="108"/>
        <v>0</v>
      </c>
      <c r="AJ94" s="50">
        <f t="shared" si="109"/>
        <v>0</v>
      </c>
      <c r="AK94" s="62"/>
      <c r="AL94" s="191">
        <f t="shared" si="99"/>
        <v>4</v>
      </c>
      <c r="AM94" s="49">
        <f t="shared" si="110"/>
        <v>0</v>
      </c>
      <c r="AN94" s="50">
        <f t="shared" si="111"/>
        <v>0</v>
      </c>
      <c r="AO94" s="62"/>
      <c r="AP94" s="49">
        <f t="shared" si="112"/>
        <v>0</v>
      </c>
      <c r="AQ94" s="50">
        <f t="shared" si="113"/>
        <v>0</v>
      </c>
      <c r="AR94" s="62"/>
      <c r="AS94" s="49">
        <f t="shared" si="114"/>
        <v>0</v>
      </c>
      <c r="AT94" s="50">
        <f t="shared" si="115"/>
        <v>0</v>
      </c>
      <c r="AU94" s="62"/>
      <c r="AV94" s="49">
        <f t="shared" si="116"/>
        <v>0</v>
      </c>
      <c r="AW94" s="50">
        <f t="shared" si="117"/>
        <v>0</v>
      </c>
      <c r="AX94" s="62"/>
      <c r="AY94" s="49">
        <f t="shared" si="118"/>
        <v>0</v>
      </c>
      <c r="AZ94" s="50">
        <f t="shared" si="119"/>
        <v>0</v>
      </c>
      <c r="BA94" s="62"/>
      <c r="BB94" s="49">
        <f t="shared" si="120"/>
        <v>0</v>
      </c>
      <c r="BC94" s="50">
        <f t="shared" si="121"/>
        <v>0</v>
      </c>
      <c r="BD94" s="51">
        <f t="shared" si="122"/>
        <v>0</v>
      </c>
    </row>
    <row r="95" spans="1:56" hidden="1">
      <c r="A95" s="32"/>
      <c r="B95" s="61"/>
      <c r="C95" s="33"/>
      <c r="D95" s="34"/>
      <c r="E95" s="35"/>
      <c r="F95" s="36"/>
      <c r="G95" s="72"/>
      <c r="H95" s="71"/>
      <c r="I95" s="73">
        <f>IF(H95=Tablas!$B$5,Tablas!$C$5,VLOOKUP(H95,Tablas!$B$5:$D$40,2,FALSE))</f>
        <v>1</v>
      </c>
      <c r="J95" s="70">
        <f>IF(I95=0,"",VLOOKUP(I95,Tablas!$C$5:$D$40,2,FALSE))</f>
        <v>0</v>
      </c>
      <c r="K95" s="37" t="str">
        <f t="shared" si="100"/>
        <v>0</v>
      </c>
      <c r="L95" s="38">
        <f t="shared" si="91"/>
        <v>0</v>
      </c>
      <c r="M95" s="38">
        <f t="shared" si="92"/>
        <v>0</v>
      </c>
      <c r="N95" s="38">
        <f t="shared" si="93"/>
        <v>0</v>
      </c>
      <c r="O95" s="38">
        <f t="shared" si="94"/>
        <v>0</v>
      </c>
      <c r="P95" s="38">
        <f t="shared" si="95"/>
        <v>0</v>
      </c>
      <c r="Q95" s="39">
        <v>1</v>
      </c>
      <c r="R95" s="40">
        <f t="shared" si="96"/>
        <v>0</v>
      </c>
      <c r="S95" s="39">
        <v>1</v>
      </c>
      <c r="T95" s="41">
        <f t="shared" si="97"/>
        <v>0</v>
      </c>
      <c r="U95" s="42">
        <f t="shared" si="101"/>
        <v>0</v>
      </c>
      <c r="V95" s="43">
        <f t="shared" si="102"/>
        <v>0</v>
      </c>
      <c r="W95" s="190">
        <v>11</v>
      </c>
      <c r="X95" s="44">
        <f t="shared" si="103"/>
        <v>0</v>
      </c>
      <c r="Y95" s="45">
        <f t="shared" si="104"/>
        <v>0</v>
      </c>
      <c r="Z95" s="46" t="s">
        <v>0</v>
      </c>
      <c r="AA95" s="39">
        <v>1</v>
      </c>
      <c r="AB95" s="47">
        <f t="shared" si="105"/>
        <v>0</v>
      </c>
      <c r="AC95" s="39">
        <v>1</v>
      </c>
      <c r="AD95" s="47">
        <f t="shared" si="106"/>
        <v>0</v>
      </c>
      <c r="AE95" s="39">
        <v>1</v>
      </c>
      <c r="AF95" s="47">
        <f t="shared" si="107"/>
        <v>0</v>
      </c>
      <c r="AG95" s="62"/>
      <c r="AH95" s="191">
        <f t="shared" si="98"/>
        <v>12</v>
      </c>
      <c r="AI95" s="49">
        <f t="shared" si="108"/>
        <v>0</v>
      </c>
      <c r="AJ95" s="50">
        <f t="shared" si="109"/>
        <v>0</v>
      </c>
      <c r="AK95" s="62"/>
      <c r="AL95" s="191">
        <f t="shared" si="99"/>
        <v>4</v>
      </c>
      <c r="AM95" s="49">
        <f t="shared" si="110"/>
        <v>0</v>
      </c>
      <c r="AN95" s="50">
        <f t="shared" si="111"/>
        <v>0</v>
      </c>
      <c r="AO95" s="62"/>
      <c r="AP95" s="49">
        <f t="shared" si="112"/>
        <v>0</v>
      </c>
      <c r="AQ95" s="50">
        <f t="shared" si="113"/>
        <v>0</v>
      </c>
      <c r="AR95" s="62"/>
      <c r="AS95" s="49">
        <f t="shared" si="114"/>
        <v>0</v>
      </c>
      <c r="AT95" s="50">
        <f t="shared" si="115"/>
        <v>0</v>
      </c>
      <c r="AU95" s="62"/>
      <c r="AV95" s="49">
        <f t="shared" si="116"/>
        <v>0</v>
      </c>
      <c r="AW95" s="50">
        <f t="shared" si="117"/>
        <v>0</v>
      </c>
      <c r="AX95" s="62"/>
      <c r="AY95" s="49">
        <f t="shared" si="118"/>
        <v>0</v>
      </c>
      <c r="AZ95" s="50">
        <f t="shared" si="119"/>
        <v>0</v>
      </c>
      <c r="BA95" s="62"/>
      <c r="BB95" s="49">
        <f t="shared" si="120"/>
        <v>0</v>
      </c>
      <c r="BC95" s="50">
        <f t="shared" si="121"/>
        <v>0</v>
      </c>
      <c r="BD95" s="51">
        <f t="shared" si="122"/>
        <v>0</v>
      </c>
    </row>
    <row r="96" spans="1:56" hidden="1">
      <c r="A96" s="32"/>
      <c r="B96" s="61"/>
      <c r="C96" s="33"/>
      <c r="D96" s="34"/>
      <c r="E96" s="35"/>
      <c r="F96" s="36"/>
      <c r="G96" s="72"/>
      <c r="H96" s="71"/>
      <c r="I96" s="73">
        <f>IF(H96=Tablas!$B$5,Tablas!$C$5,VLOOKUP(H96,Tablas!$B$5:$D$40,2,FALSE))</f>
        <v>1</v>
      </c>
      <c r="J96" s="70">
        <f>IF(I96=0,"",VLOOKUP(I96,Tablas!$C$5:$D$40,2,FALSE))</f>
        <v>0</v>
      </c>
      <c r="K96" s="37" t="str">
        <f t="shared" si="100"/>
        <v>0</v>
      </c>
      <c r="L96" s="38">
        <f t="shared" si="91"/>
        <v>0</v>
      </c>
      <c r="M96" s="38">
        <f t="shared" si="92"/>
        <v>0</v>
      </c>
      <c r="N96" s="38">
        <f t="shared" si="93"/>
        <v>0</v>
      </c>
      <c r="O96" s="38">
        <f t="shared" si="94"/>
        <v>0</v>
      </c>
      <c r="P96" s="38">
        <f t="shared" si="95"/>
        <v>0</v>
      </c>
      <c r="Q96" s="39">
        <v>1</v>
      </c>
      <c r="R96" s="40">
        <f t="shared" si="96"/>
        <v>0</v>
      </c>
      <c r="S96" s="39">
        <v>1</v>
      </c>
      <c r="T96" s="41">
        <f t="shared" si="97"/>
        <v>0</v>
      </c>
      <c r="U96" s="42">
        <f t="shared" si="101"/>
        <v>0</v>
      </c>
      <c r="V96" s="43">
        <f t="shared" si="102"/>
        <v>0</v>
      </c>
      <c r="W96" s="190">
        <v>11</v>
      </c>
      <c r="X96" s="44">
        <f t="shared" si="103"/>
        <v>0</v>
      </c>
      <c r="Y96" s="45">
        <f t="shared" si="104"/>
        <v>0</v>
      </c>
      <c r="Z96" s="46" t="s">
        <v>0</v>
      </c>
      <c r="AA96" s="39">
        <v>1</v>
      </c>
      <c r="AB96" s="47">
        <f t="shared" si="105"/>
        <v>0</v>
      </c>
      <c r="AC96" s="39">
        <v>1</v>
      </c>
      <c r="AD96" s="47">
        <f t="shared" si="106"/>
        <v>0</v>
      </c>
      <c r="AE96" s="39">
        <v>1</v>
      </c>
      <c r="AF96" s="47">
        <f t="shared" si="107"/>
        <v>0</v>
      </c>
      <c r="AG96" s="62"/>
      <c r="AH96" s="191">
        <f t="shared" si="98"/>
        <v>12</v>
      </c>
      <c r="AI96" s="49">
        <f t="shared" si="108"/>
        <v>0</v>
      </c>
      <c r="AJ96" s="50">
        <f t="shared" si="109"/>
        <v>0</v>
      </c>
      <c r="AK96" s="62"/>
      <c r="AL96" s="191">
        <f t="shared" si="99"/>
        <v>4</v>
      </c>
      <c r="AM96" s="49">
        <f t="shared" si="110"/>
        <v>0</v>
      </c>
      <c r="AN96" s="50">
        <f t="shared" si="111"/>
        <v>0</v>
      </c>
      <c r="AO96" s="62"/>
      <c r="AP96" s="49">
        <f t="shared" si="112"/>
        <v>0</v>
      </c>
      <c r="AQ96" s="50">
        <f t="shared" si="113"/>
        <v>0</v>
      </c>
      <c r="AR96" s="62"/>
      <c r="AS96" s="49">
        <f t="shared" si="114"/>
        <v>0</v>
      </c>
      <c r="AT96" s="50">
        <f t="shared" si="115"/>
        <v>0</v>
      </c>
      <c r="AU96" s="62"/>
      <c r="AV96" s="49">
        <f t="shared" si="116"/>
        <v>0</v>
      </c>
      <c r="AW96" s="50">
        <f t="shared" si="117"/>
        <v>0</v>
      </c>
      <c r="AX96" s="62"/>
      <c r="AY96" s="49">
        <f t="shared" si="118"/>
        <v>0</v>
      </c>
      <c r="AZ96" s="50">
        <f t="shared" si="119"/>
        <v>0</v>
      </c>
      <c r="BA96" s="62"/>
      <c r="BB96" s="49">
        <f t="shared" si="120"/>
        <v>0</v>
      </c>
      <c r="BC96" s="50">
        <f t="shared" si="121"/>
        <v>0</v>
      </c>
      <c r="BD96" s="51">
        <f t="shared" si="122"/>
        <v>0</v>
      </c>
    </row>
    <row r="97" spans="1:56" hidden="1">
      <c r="A97" s="32"/>
      <c r="B97" s="61"/>
      <c r="C97" s="33"/>
      <c r="D97" s="34"/>
      <c r="E97" s="35"/>
      <c r="F97" s="36"/>
      <c r="G97" s="72"/>
      <c r="H97" s="71"/>
      <c r="I97" s="73">
        <f>IF(H97=Tablas!$B$5,Tablas!$C$5,VLOOKUP(H97,Tablas!$B$5:$D$40,2,FALSE))</f>
        <v>1</v>
      </c>
      <c r="J97" s="70">
        <f>IF(I97=0,"",VLOOKUP(I97,Tablas!$C$5:$D$40,2,FALSE))</f>
        <v>0</v>
      </c>
      <c r="K97" s="37" t="str">
        <f t="shared" si="100"/>
        <v>0</v>
      </c>
      <c r="L97" s="38">
        <f t="shared" si="91"/>
        <v>0</v>
      </c>
      <c r="M97" s="38">
        <f t="shared" si="92"/>
        <v>0</v>
      </c>
      <c r="N97" s="38">
        <f t="shared" si="93"/>
        <v>0</v>
      </c>
      <c r="O97" s="38">
        <f t="shared" si="94"/>
        <v>0</v>
      </c>
      <c r="P97" s="38">
        <f t="shared" si="95"/>
        <v>0</v>
      </c>
      <c r="Q97" s="39">
        <v>1</v>
      </c>
      <c r="R97" s="40">
        <f t="shared" si="96"/>
        <v>0</v>
      </c>
      <c r="S97" s="39">
        <v>1</v>
      </c>
      <c r="T97" s="41">
        <f t="shared" si="97"/>
        <v>0</v>
      </c>
      <c r="U97" s="42">
        <f t="shared" si="101"/>
        <v>0</v>
      </c>
      <c r="V97" s="43">
        <f t="shared" si="102"/>
        <v>0</v>
      </c>
      <c r="W97" s="190">
        <v>11</v>
      </c>
      <c r="X97" s="44">
        <f t="shared" si="103"/>
        <v>0</v>
      </c>
      <c r="Y97" s="45">
        <f t="shared" si="104"/>
        <v>0</v>
      </c>
      <c r="Z97" s="46" t="s">
        <v>0</v>
      </c>
      <c r="AA97" s="39">
        <v>1</v>
      </c>
      <c r="AB97" s="47">
        <f t="shared" si="105"/>
        <v>0</v>
      </c>
      <c r="AC97" s="39">
        <v>1</v>
      </c>
      <c r="AD97" s="47">
        <f t="shared" si="106"/>
        <v>0</v>
      </c>
      <c r="AE97" s="39">
        <v>1</v>
      </c>
      <c r="AF97" s="47">
        <f t="shared" si="107"/>
        <v>0</v>
      </c>
      <c r="AG97" s="62"/>
      <c r="AH97" s="191">
        <f t="shared" si="98"/>
        <v>12</v>
      </c>
      <c r="AI97" s="49">
        <f t="shared" si="108"/>
        <v>0</v>
      </c>
      <c r="AJ97" s="50">
        <f t="shared" si="109"/>
        <v>0</v>
      </c>
      <c r="AK97" s="62"/>
      <c r="AL97" s="191">
        <f t="shared" si="99"/>
        <v>4</v>
      </c>
      <c r="AM97" s="49">
        <f t="shared" si="110"/>
        <v>0</v>
      </c>
      <c r="AN97" s="50">
        <f t="shared" si="111"/>
        <v>0</v>
      </c>
      <c r="AO97" s="62"/>
      <c r="AP97" s="49">
        <f t="shared" si="112"/>
        <v>0</v>
      </c>
      <c r="AQ97" s="50">
        <f t="shared" si="113"/>
        <v>0</v>
      </c>
      <c r="AR97" s="62"/>
      <c r="AS97" s="49">
        <f t="shared" si="114"/>
        <v>0</v>
      </c>
      <c r="AT97" s="50">
        <f t="shared" si="115"/>
        <v>0</v>
      </c>
      <c r="AU97" s="62"/>
      <c r="AV97" s="49">
        <f t="shared" si="116"/>
        <v>0</v>
      </c>
      <c r="AW97" s="50">
        <f t="shared" si="117"/>
        <v>0</v>
      </c>
      <c r="AX97" s="62"/>
      <c r="AY97" s="49">
        <f t="shared" si="118"/>
        <v>0</v>
      </c>
      <c r="AZ97" s="50">
        <f t="shared" si="119"/>
        <v>0</v>
      </c>
      <c r="BA97" s="62"/>
      <c r="BB97" s="49">
        <f t="shared" si="120"/>
        <v>0</v>
      </c>
      <c r="BC97" s="50">
        <f t="shared" si="121"/>
        <v>0</v>
      </c>
      <c r="BD97" s="51">
        <f t="shared" si="122"/>
        <v>0</v>
      </c>
    </row>
    <row r="98" spans="1:56" hidden="1">
      <c r="A98" s="32"/>
      <c r="B98" s="61"/>
      <c r="C98" s="33"/>
      <c r="D98" s="34"/>
      <c r="E98" s="35"/>
      <c r="F98" s="36"/>
      <c r="G98" s="72"/>
      <c r="H98" s="71"/>
      <c r="I98" s="73">
        <f>IF(H98=Tablas!$B$5,Tablas!$C$5,VLOOKUP(H98,Tablas!$B$5:$D$40,2,FALSE))</f>
        <v>1</v>
      </c>
      <c r="J98" s="70">
        <f>IF(I98=0,"",VLOOKUP(I98,Tablas!$C$5:$D$40,2,FALSE))</f>
        <v>0</v>
      </c>
      <c r="K98" s="37" t="str">
        <f t="shared" si="100"/>
        <v>0</v>
      </c>
      <c r="L98" s="38">
        <f t="shared" si="91"/>
        <v>0</v>
      </c>
      <c r="M98" s="38">
        <f t="shared" si="92"/>
        <v>0</v>
      </c>
      <c r="N98" s="38">
        <f t="shared" si="93"/>
        <v>0</v>
      </c>
      <c r="O98" s="38">
        <f t="shared" si="94"/>
        <v>0</v>
      </c>
      <c r="P98" s="38">
        <f t="shared" si="95"/>
        <v>0</v>
      </c>
      <c r="Q98" s="39">
        <v>1</v>
      </c>
      <c r="R98" s="40">
        <f t="shared" si="96"/>
        <v>0</v>
      </c>
      <c r="S98" s="39">
        <v>1</v>
      </c>
      <c r="T98" s="41">
        <f t="shared" si="97"/>
        <v>0</v>
      </c>
      <c r="U98" s="42">
        <f t="shared" si="101"/>
        <v>0</v>
      </c>
      <c r="V98" s="43">
        <f t="shared" si="102"/>
        <v>0</v>
      </c>
      <c r="W98" s="190">
        <v>11</v>
      </c>
      <c r="X98" s="44">
        <f t="shared" si="103"/>
        <v>0</v>
      </c>
      <c r="Y98" s="45">
        <f t="shared" si="104"/>
        <v>0</v>
      </c>
      <c r="Z98" s="46" t="s">
        <v>0</v>
      </c>
      <c r="AA98" s="39">
        <v>1</v>
      </c>
      <c r="AB98" s="47">
        <f t="shared" si="105"/>
        <v>0</v>
      </c>
      <c r="AC98" s="39">
        <v>1</v>
      </c>
      <c r="AD98" s="47">
        <f t="shared" si="106"/>
        <v>0</v>
      </c>
      <c r="AE98" s="39">
        <v>1</v>
      </c>
      <c r="AF98" s="47">
        <f t="shared" si="107"/>
        <v>0</v>
      </c>
      <c r="AG98" s="62"/>
      <c r="AH98" s="191">
        <f t="shared" si="98"/>
        <v>12</v>
      </c>
      <c r="AI98" s="49">
        <f t="shared" si="108"/>
        <v>0</v>
      </c>
      <c r="AJ98" s="50">
        <f t="shared" si="109"/>
        <v>0</v>
      </c>
      <c r="AK98" s="62"/>
      <c r="AL98" s="191">
        <f t="shared" si="99"/>
        <v>4</v>
      </c>
      <c r="AM98" s="49">
        <f t="shared" si="110"/>
        <v>0</v>
      </c>
      <c r="AN98" s="50">
        <f t="shared" si="111"/>
        <v>0</v>
      </c>
      <c r="AO98" s="62"/>
      <c r="AP98" s="49">
        <f t="shared" si="112"/>
        <v>0</v>
      </c>
      <c r="AQ98" s="50">
        <f t="shared" si="113"/>
        <v>0</v>
      </c>
      <c r="AR98" s="62"/>
      <c r="AS98" s="49">
        <f t="shared" si="114"/>
        <v>0</v>
      </c>
      <c r="AT98" s="50">
        <f t="shared" si="115"/>
        <v>0</v>
      </c>
      <c r="AU98" s="62"/>
      <c r="AV98" s="49">
        <f t="shared" si="116"/>
        <v>0</v>
      </c>
      <c r="AW98" s="50">
        <f t="shared" si="117"/>
        <v>0</v>
      </c>
      <c r="AX98" s="62"/>
      <c r="AY98" s="49">
        <f t="shared" si="118"/>
        <v>0</v>
      </c>
      <c r="AZ98" s="50">
        <f t="shared" si="119"/>
        <v>0</v>
      </c>
      <c r="BA98" s="62"/>
      <c r="BB98" s="49">
        <f t="shared" si="120"/>
        <v>0</v>
      </c>
      <c r="BC98" s="50">
        <f t="shared" si="121"/>
        <v>0</v>
      </c>
      <c r="BD98" s="51">
        <f t="shared" si="122"/>
        <v>0</v>
      </c>
    </row>
    <row r="99" spans="1:56" hidden="1">
      <c r="A99" s="32"/>
      <c r="B99" s="61"/>
      <c r="C99" s="33"/>
      <c r="D99" s="34"/>
      <c r="E99" s="35"/>
      <c r="F99" s="36"/>
      <c r="G99" s="72"/>
      <c r="H99" s="71"/>
      <c r="I99" s="73">
        <f>IF(H99=Tablas!$B$5,Tablas!$C$5,VLOOKUP(H99,Tablas!$B$5:$D$40,2,FALSE))</f>
        <v>1</v>
      </c>
      <c r="J99" s="70">
        <f>IF(I99=0,"",VLOOKUP(I99,Tablas!$C$5:$D$40,2,FALSE))</f>
        <v>0</v>
      </c>
      <c r="K99" s="37" t="str">
        <f t="shared" si="100"/>
        <v>0</v>
      </c>
      <c r="L99" s="38">
        <f t="shared" si="91"/>
        <v>0</v>
      </c>
      <c r="M99" s="38">
        <f t="shared" si="92"/>
        <v>0</v>
      </c>
      <c r="N99" s="38">
        <f t="shared" si="93"/>
        <v>0</v>
      </c>
      <c r="O99" s="38">
        <f t="shared" si="94"/>
        <v>0</v>
      </c>
      <c r="P99" s="38">
        <f t="shared" si="95"/>
        <v>0</v>
      </c>
      <c r="Q99" s="39">
        <v>1</v>
      </c>
      <c r="R99" s="40">
        <f t="shared" si="96"/>
        <v>0</v>
      </c>
      <c r="S99" s="39">
        <v>1</v>
      </c>
      <c r="T99" s="41">
        <f t="shared" si="97"/>
        <v>0</v>
      </c>
      <c r="U99" s="42">
        <f t="shared" si="101"/>
        <v>0</v>
      </c>
      <c r="V99" s="43">
        <f t="shared" si="102"/>
        <v>0</v>
      </c>
      <c r="W99" s="190">
        <v>11</v>
      </c>
      <c r="X99" s="44">
        <f t="shared" si="103"/>
        <v>0</v>
      </c>
      <c r="Y99" s="45">
        <f t="shared" si="104"/>
        <v>0</v>
      </c>
      <c r="Z99" s="46" t="s">
        <v>0</v>
      </c>
      <c r="AA99" s="39">
        <v>1</v>
      </c>
      <c r="AB99" s="47">
        <f t="shared" si="105"/>
        <v>0</v>
      </c>
      <c r="AC99" s="39">
        <v>1</v>
      </c>
      <c r="AD99" s="47">
        <f t="shared" si="106"/>
        <v>0</v>
      </c>
      <c r="AE99" s="39">
        <v>1</v>
      </c>
      <c r="AF99" s="47">
        <f t="shared" si="107"/>
        <v>0</v>
      </c>
      <c r="AG99" s="62"/>
      <c r="AH99" s="191">
        <f t="shared" si="98"/>
        <v>12</v>
      </c>
      <c r="AI99" s="49">
        <f t="shared" si="108"/>
        <v>0</v>
      </c>
      <c r="AJ99" s="50">
        <f t="shared" si="109"/>
        <v>0</v>
      </c>
      <c r="AK99" s="62"/>
      <c r="AL99" s="191">
        <f t="shared" si="99"/>
        <v>4</v>
      </c>
      <c r="AM99" s="49">
        <f t="shared" si="110"/>
        <v>0</v>
      </c>
      <c r="AN99" s="50">
        <f t="shared" si="111"/>
        <v>0</v>
      </c>
      <c r="AO99" s="62"/>
      <c r="AP99" s="49">
        <f t="shared" si="112"/>
        <v>0</v>
      </c>
      <c r="AQ99" s="50">
        <f t="shared" si="113"/>
        <v>0</v>
      </c>
      <c r="AR99" s="62"/>
      <c r="AS99" s="49">
        <f t="shared" si="114"/>
        <v>0</v>
      </c>
      <c r="AT99" s="50">
        <f t="shared" si="115"/>
        <v>0</v>
      </c>
      <c r="AU99" s="62"/>
      <c r="AV99" s="49">
        <f t="shared" si="116"/>
        <v>0</v>
      </c>
      <c r="AW99" s="50">
        <f t="shared" si="117"/>
        <v>0</v>
      </c>
      <c r="AX99" s="62"/>
      <c r="AY99" s="49">
        <f t="shared" si="118"/>
        <v>0</v>
      </c>
      <c r="AZ99" s="50">
        <f t="shared" si="119"/>
        <v>0</v>
      </c>
      <c r="BA99" s="62"/>
      <c r="BB99" s="49">
        <f t="shared" si="120"/>
        <v>0</v>
      </c>
      <c r="BC99" s="50">
        <f t="shared" si="121"/>
        <v>0</v>
      </c>
      <c r="BD99" s="51">
        <f t="shared" si="122"/>
        <v>0</v>
      </c>
    </row>
    <row r="100" spans="1:56" hidden="1">
      <c r="A100" s="32"/>
      <c r="B100" s="61"/>
      <c r="C100" s="33"/>
      <c r="D100" s="34"/>
      <c r="E100" s="35"/>
      <c r="F100" s="36"/>
      <c r="G100" s="72"/>
      <c r="H100" s="71"/>
      <c r="I100" s="73">
        <f>IF(H100=Tablas!$B$5,Tablas!$C$5,VLOOKUP(H100,Tablas!$B$5:$D$40,2,FALSE))</f>
        <v>1</v>
      </c>
      <c r="J100" s="70">
        <f>IF(I100=0,"",VLOOKUP(I100,Tablas!$C$5:$D$40,2,FALSE))</f>
        <v>0</v>
      </c>
      <c r="K100" s="37" t="str">
        <f t="shared" si="100"/>
        <v>0</v>
      </c>
      <c r="L100" s="38">
        <f t="shared" si="91"/>
        <v>0</v>
      </c>
      <c r="M100" s="38">
        <f t="shared" si="92"/>
        <v>0</v>
      </c>
      <c r="N100" s="38">
        <f t="shared" si="93"/>
        <v>0</v>
      </c>
      <c r="O100" s="38">
        <f t="shared" si="94"/>
        <v>0</v>
      </c>
      <c r="P100" s="38">
        <f t="shared" si="95"/>
        <v>0</v>
      </c>
      <c r="Q100" s="39">
        <v>1</v>
      </c>
      <c r="R100" s="40">
        <f t="shared" si="96"/>
        <v>0</v>
      </c>
      <c r="S100" s="39">
        <v>1</v>
      </c>
      <c r="T100" s="41">
        <f t="shared" si="97"/>
        <v>0</v>
      </c>
      <c r="U100" s="42">
        <f t="shared" si="101"/>
        <v>0</v>
      </c>
      <c r="V100" s="43">
        <f t="shared" si="102"/>
        <v>0</v>
      </c>
      <c r="W100" s="190">
        <v>11</v>
      </c>
      <c r="X100" s="44">
        <f t="shared" si="103"/>
        <v>0</v>
      </c>
      <c r="Y100" s="45">
        <f t="shared" si="104"/>
        <v>0</v>
      </c>
      <c r="Z100" s="46" t="s">
        <v>0</v>
      </c>
      <c r="AA100" s="39">
        <v>1</v>
      </c>
      <c r="AB100" s="47">
        <f t="shared" si="105"/>
        <v>0</v>
      </c>
      <c r="AC100" s="39">
        <v>1</v>
      </c>
      <c r="AD100" s="47">
        <f t="shared" si="106"/>
        <v>0</v>
      </c>
      <c r="AE100" s="39">
        <v>1</v>
      </c>
      <c r="AF100" s="47">
        <f t="shared" si="107"/>
        <v>0</v>
      </c>
      <c r="AG100" s="62"/>
      <c r="AH100" s="191">
        <f t="shared" si="98"/>
        <v>12</v>
      </c>
      <c r="AI100" s="49">
        <f t="shared" si="108"/>
        <v>0</v>
      </c>
      <c r="AJ100" s="50">
        <f t="shared" si="109"/>
        <v>0</v>
      </c>
      <c r="AK100" s="62"/>
      <c r="AL100" s="191">
        <f t="shared" si="99"/>
        <v>4</v>
      </c>
      <c r="AM100" s="49">
        <f t="shared" si="110"/>
        <v>0</v>
      </c>
      <c r="AN100" s="50">
        <f t="shared" si="111"/>
        <v>0</v>
      </c>
      <c r="AO100" s="62"/>
      <c r="AP100" s="49">
        <f t="shared" si="112"/>
        <v>0</v>
      </c>
      <c r="AQ100" s="50">
        <f t="shared" si="113"/>
        <v>0</v>
      </c>
      <c r="AR100" s="62"/>
      <c r="AS100" s="49">
        <f t="shared" si="114"/>
        <v>0</v>
      </c>
      <c r="AT100" s="50">
        <f t="shared" si="115"/>
        <v>0</v>
      </c>
      <c r="AU100" s="62"/>
      <c r="AV100" s="49">
        <f t="shared" si="116"/>
        <v>0</v>
      </c>
      <c r="AW100" s="50">
        <f t="shared" si="117"/>
        <v>0</v>
      </c>
      <c r="AX100" s="62"/>
      <c r="AY100" s="49">
        <f t="shared" si="118"/>
        <v>0</v>
      </c>
      <c r="AZ100" s="50">
        <f t="shared" si="119"/>
        <v>0</v>
      </c>
      <c r="BA100" s="62"/>
      <c r="BB100" s="49">
        <f t="shared" si="120"/>
        <v>0</v>
      </c>
      <c r="BC100" s="50">
        <f t="shared" si="121"/>
        <v>0</v>
      </c>
      <c r="BD100" s="51">
        <f t="shared" si="122"/>
        <v>0</v>
      </c>
    </row>
    <row r="101" spans="1:56" hidden="1">
      <c r="A101" s="32"/>
      <c r="B101" s="61"/>
      <c r="C101" s="33"/>
      <c r="D101" s="34"/>
      <c r="E101" s="35"/>
      <c r="F101" s="36"/>
      <c r="G101" s="72"/>
      <c r="H101" s="71"/>
      <c r="I101" s="73">
        <f>IF(H101=Tablas!$B$5,Tablas!$C$5,VLOOKUP(H101,Tablas!$B$5:$D$40,2,FALSE))</f>
        <v>1</v>
      </c>
      <c r="J101" s="70">
        <f>IF(I101=0,"",VLOOKUP(I101,Tablas!$C$5:$D$40,2,FALSE))</f>
        <v>0</v>
      </c>
      <c r="K101" s="37" t="str">
        <f t="shared" si="100"/>
        <v>0</v>
      </c>
      <c r="L101" s="38">
        <f t="shared" si="91"/>
        <v>0</v>
      </c>
      <c r="M101" s="38">
        <f t="shared" si="92"/>
        <v>0</v>
      </c>
      <c r="N101" s="38">
        <f t="shared" si="93"/>
        <v>0</v>
      </c>
      <c r="O101" s="38">
        <f t="shared" si="94"/>
        <v>0</v>
      </c>
      <c r="P101" s="38">
        <f t="shared" si="95"/>
        <v>0</v>
      </c>
      <c r="Q101" s="39">
        <v>1</v>
      </c>
      <c r="R101" s="40">
        <f t="shared" si="96"/>
        <v>0</v>
      </c>
      <c r="S101" s="39">
        <v>1</v>
      </c>
      <c r="T101" s="41">
        <f t="shared" si="97"/>
        <v>0</v>
      </c>
      <c r="U101" s="42">
        <f t="shared" si="101"/>
        <v>0</v>
      </c>
      <c r="V101" s="43">
        <f t="shared" si="102"/>
        <v>0</v>
      </c>
      <c r="W101" s="190">
        <v>11</v>
      </c>
      <c r="X101" s="44">
        <f t="shared" si="103"/>
        <v>0</v>
      </c>
      <c r="Y101" s="45">
        <f t="shared" si="104"/>
        <v>0</v>
      </c>
      <c r="Z101" s="46" t="s">
        <v>0</v>
      </c>
      <c r="AA101" s="39">
        <v>1</v>
      </c>
      <c r="AB101" s="47">
        <f t="shared" si="105"/>
        <v>0</v>
      </c>
      <c r="AC101" s="39">
        <v>1</v>
      </c>
      <c r="AD101" s="47">
        <f t="shared" si="106"/>
        <v>0</v>
      </c>
      <c r="AE101" s="39">
        <v>1</v>
      </c>
      <c r="AF101" s="47">
        <f t="shared" si="107"/>
        <v>0</v>
      </c>
      <c r="AG101" s="62"/>
      <c r="AH101" s="191">
        <f t="shared" si="98"/>
        <v>12</v>
      </c>
      <c r="AI101" s="49">
        <f t="shared" si="108"/>
        <v>0</v>
      </c>
      <c r="AJ101" s="50">
        <f t="shared" si="109"/>
        <v>0</v>
      </c>
      <c r="AK101" s="62"/>
      <c r="AL101" s="191">
        <f t="shared" si="99"/>
        <v>4</v>
      </c>
      <c r="AM101" s="49">
        <f t="shared" si="110"/>
        <v>0</v>
      </c>
      <c r="AN101" s="50">
        <f t="shared" si="111"/>
        <v>0</v>
      </c>
      <c r="AO101" s="62"/>
      <c r="AP101" s="49">
        <f t="shared" si="112"/>
        <v>0</v>
      </c>
      <c r="AQ101" s="50">
        <f t="shared" si="113"/>
        <v>0</v>
      </c>
      <c r="AR101" s="62"/>
      <c r="AS101" s="49">
        <f t="shared" si="114"/>
        <v>0</v>
      </c>
      <c r="AT101" s="50">
        <f t="shared" si="115"/>
        <v>0</v>
      </c>
      <c r="AU101" s="62"/>
      <c r="AV101" s="49">
        <f t="shared" si="116"/>
        <v>0</v>
      </c>
      <c r="AW101" s="50">
        <f t="shared" si="117"/>
        <v>0</v>
      </c>
      <c r="AX101" s="62"/>
      <c r="AY101" s="49">
        <f t="shared" si="118"/>
        <v>0</v>
      </c>
      <c r="AZ101" s="50">
        <f t="shared" si="119"/>
        <v>0</v>
      </c>
      <c r="BA101" s="62"/>
      <c r="BB101" s="49">
        <f t="shared" si="120"/>
        <v>0</v>
      </c>
      <c r="BC101" s="50">
        <f t="shared" si="121"/>
        <v>0</v>
      </c>
      <c r="BD101" s="51">
        <f t="shared" si="122"/>
        <v>0</v>
      </c>
    </row>
    <row r="102" spans="1:56" hidden="1">
      <c r="A102" s="32"/>
      <c r="B102" s="61"/>
      <c r="C102" s="33"/>
      <c r="D102" s="34"/>
      <c r="E102" s="35"/>
      <c r="F102" s="36"/>
      <c r="G102" s="72"/>
      <c r="H102" s="71"/>
      <c r="I102" s="73">
        <f>IF(H102=Tablas!$B$5,Tablas!$C$5,VLOOKUP(H102,Tablas!$B$5:$D$40,2,FALSE))</f>
        <v>1</v>
      </c>
      <c r="J102" s="70">
        <f>IF(I102=0,"",VLOOKUP(I102,Tablas!$C$5:$D$40,2,FALSE))</f>
        <v>0</v>
      </c>
      <c r="K102" s="37" t="str">
        <f t="shared" si="100"/>
        <v>0</v>
      </c>
      <c r="L102" s="38">
        <f t="shared" si="91"/>
        <v>0</v>
      </c>
      <c r="M102" s="38">
        <f t="shared" si="92"/>
        <v>0</v>
      </c>
      <c r="N102" s="38">
        <f t="shared" si="93"/>
        <v>0</v>
      </c>
      <c r="O102" s="38">
        <f t="shared" si="94"/>
        <v>0</v>
      </c>
      <c r="P102" s="38">
        <f t="shared" si="95"/>
        <v>0</v>
      </c>
      <c r="Q102" s="39">
        <v>1</v>
      </c>
      <c r="R102" s="40">
        <f t="shared" si="96"/>
        <v>0</v>
      </c>
      <c r="S102" s="39">
        <v>1</v>
      </c>
      <c r="T102" s="41">
        <f t="shared" si="97"/>
        <v>0</v>
      </c>
      <c r="U102" s="42">
        <f t="shared" si="101"/>
        <v>0</v>
      </c>
      <c r="V102" s="43">
        <f t="shared" si="102"/>
        <v>0</v>
      </c>
      <c r="W102" s="190">
        <v>11</v>
      </c>
      <c r="X102" s="44">
        <f t="shared" si="103"/>
        <v>0</v>
      </c>
      <c r="Y102" s="45">
        <f t="shared" si="104"/>
        <v>0</v>
      </c>
      <c r="Z102" s="46" t="s">
        <v>0</v>
      </c>
      <c r="AA102" s="39">
        <v>1</v>
      </c>
      <c r="AB102" s="47">
        <f t="shared" si="105"/>
        <v>0</v>
      </c>
      <c r="AC102" s="39">
        <v>1</v>
      </c>
      <c r="AD102" s="47">
        <f t="shared" si="106"/>
        <v>0</v>
      </c>
      <c r="AE102" s="39">
        <v>1</v>
      </c>
      <c r="AF102" s="47">
        <f t="shared" si="107"/>
        <v>0</v>
      </c>
      <c r="AG102" s="62"/>
      <c r="AH102" s="191">
        <f t="shared" si="98"/>
        <v>12</v>
      </c>
      <c r="AI102" s="49">
        <f t="shared" si="108"/>
        <v>0</v>
      </c>
      <c r="AJ102" s="50">
        <f t="shared" si="109"/>
        <v>0</v>
      </c>
      <c r="AK102" s="62"/>
      <c r="AL102" s="191">
        <f t="shared" si="99"/>
        <v>4</v>
      </c>
      <c r="AM102" s="49">
        <f t="shared" si="110"/>
        <v>0</v>
      </c>
      <c r="AN102" s="50">
        <f t="shared" si="111"/>
        <v>0</v>
      </c>
      <c r="AO102" s="62"/>
      <c r="AP102" s="49">
        <f t="shared" si="112"/>
        <v>0</v>
      </c>
      <c r="AQ102" s="50">
        <f t="shared" si="113"/>
        <v>0</v>
      </c>
      <c r="AR102" s="62"/>
      <c r="AS102" s="49">
        <f t="shared" si="114"/>
        <v>0</v>
      </c>
      <c r="AT102" s="50">
        <f t="shared" si="115"/>
        <v>0</v>
      </c>
      <c r="AU102" s="62"/>
      <c r="AV102" s="49">
        <f t="shared" si="116"/>
        <v>0</v>
      </c>
      <c r="AW102" s="50">
        <f t="shared" si="117"/>
        <v>0</v>
      </c>
      <c r="AX102" s="62"/>
      <c r="AY102" s="49">
        <f t="shared" si="118"/>
        <v>0</v>
      </c>
      <c r="AZ102" s="50">
        <f t="shared" si="119"/>
        <v>0</v>
      </c>
      <c r="BA102" s="62"/>
      <c r="BB102" s="49">
        <f t="shared" si="120"/>
        <v>0</v>
      </c>
      <c r="BC102" s="50">
        <f t="shared" si="121"/>
        <v>0</v>
      </c>
      <c r="BD102" s="51">
        <f t="shared" si="122"/>
        <v>0</v>
      </c>
    </row>
    <row r="103" spans="1:56" hidden="1">
      <c r="A103" s="32"/>
      <c r="B103" s="61"/>
      <c r="C103" s="33"/>
      <c r="D103" s="34"/>
      <c r="E103" s="35"/>
      <c r="F103" s="36"/>
      <c r="G103" s="72"/>
      <c r="H103" s="71"/>
      <c r="I103" s="73">
        <f>IF(H103=Tablas!$B$5,Tablas!$C$5,VLOOKUP(H103,Tablas!$B$5:$D$40,2,FALSE))</f>
        <v>1</v>
      </c>
      <c r="J103" s="70">
        <f>IF(I103=0,"",VLOOKUP(I103,Tablas!$C$5:$D$40,2,FALSE))</f>
        <v>0</v>
      </c>
      <c r="K103" s="37" t="str">
        <f t="shared" si="100"/>
        <v>0</v>
      </c>
      <c r="L103" s="38">
        <f t="shared" si="91"/>
        <v>0</v>
      </c>
      <c r="M103" s="38">
        <f t="shared" si="92"/>
        <v>0</v>
      </c>
      <c r="N103" s="38">
        <f t="shared" si="93"/>
        <v>0</v>
      </c>
      <c r="O103" s="38">
        <f t="shared" si="94"/>
        <v>0</v>
      </c>
      <c r="P103" s="38">
        <f t="shared" si="95"/>
        <v>0</v>
      </c>
      <c r="Q103" s="39">
        <v>1</v>
      </c>
      <c r="R103" s="40">
        <f t="shared" si="96"/>
        <v>0</v>
      </c>
      <c r="S103" s="39">
        <v>1</v>
      </c>
      <c r="T103" s="41">
        <f t="shared" si="97"/>
        <v>0</v>
      </c>
      <c r="U103" s="42">
        <f t="shared" si="101"/>
        <v>0</v>
      </c>
      <c r="V103" s="43">
        <f t="shared" si="102"/>
        <v>0</v>
      </c>
      <c r="W103" s="190">
        <v>11</v>
      </c>
      <c r="X103" s="44">
        <f t="shared" si="103"/>
        <v>0</v>
      </c>
      <c r="Y103" s="45">
        <f t="shared" si="104"/>
        <v>0</v>
      </c>
      <c r="Z103" s="46" t="s">
        <v>0</v>
      </c>
      <c r="AA103" s="39">
        <v>1</v>
      </c>
      <c r="AB103" s="47">
        <f t="shared" si="105"/>
        <v>0</v>
      </c>
      <c r="AC103" s="39">
        <v>1</v>
      </c>
      <c r="AD103" s="47">
        <f t="shared" si="106"/>
        <v>0</v>
      </c>
      <c r="AE103" s="39">
        <v>1</v>
      </c>
      <c r="AF103" s="47">
        <f t="shared" si="107"/>
        <v>0</v>
      </c>
      <c r="AG103" s="62"/>
      <c r="AH103" s="191">
        <f t="shared" si="98"/>
        <v>12</v>
      </c>
      <c r="AI103" s="49">
        <f t="shared" si="108"/>
        <v>0</v>
      </c>
      <c r="AJ103" s="50">
        <f t="shared" si="109"/>
        <v>0</v>
      </c>
      <c r="AK103" s="62"/>
      <c r="AL103" s="191">
        <f t="shared" si="99"/>
        <v>4</v>
      </c>
      <c r="AM103" s="49">
        <f t="shared" si="110"/>
        <v>0</v>
      </c>
      <c r="AN103" s="50">
        <f t="shared" si="111"/>
        <v>0</v>
      </c>
      <c r="AO103" s="62"/>
      <c r="AP103" s="49">
        <f t="shared" si="112"/>
        <v>0</v>
      </c>
      <c r="AQ103" s="50">
        <f t="shared" si="113"/>
        <v>0</v>
      </c>
      <c r="AR103" s="62"/>
      <c r="AS103" s="49">
        <f t="shared" si="114"/>
        <v>0</v>
      </c>
      <c r="AT103" s="50">
        <f t="shared" si="115"/>
        <v>0</v>
      </c>
      <c r="AU103" s="62"/>
      <c r="AV103" s="49">
        <f t="shared" si="116"/>
        <v>0</v>
      </c>
      <c r="AW103" s="50">
        <f t="shared" si="117"/>
        <v>0</v>
      </c>
      <c r="AX103" s="62"/>
      <c r="AY103" s="49">
        <f t="shared" si="118"/>
        <v>0</v>
      </c>
      <c r="AZ103" s="50">
        <f t="shared" si="119"/>
        <v>0</v>
      </c>
      <c r="BA103" s="62"/>
      <c r="BB103" s="49">
        <f t="shared" si="120"/>
        <v>0</v>
      </c>
      <c r="BC103" s="50">
        <f t="shared" si="121"/>
        <v>0</v>
      </c>
      <c r="BD103" s="51">
        <f t="shared" si="122"/>
        <v>0</v>
      </c>
    </row>
    <row r="104" spans="1:56" ht="15.75" thickBot="1">
      <c r="A104" s="3"/>
      <c r="B104" s="6"/>
      <c r="C104" s="6"/>
      <c r="D104" s="6"/>
      <c r="E104" s="6"/>
      <c r="F104" s="252">
        <f>SUM(F8:F103)</f>
        <v>931.19</v>
      </c>
      <c r="K104" s="52">
        <f t="shared" ref="K104:P104" si="123">SUM(K8:K103)</f>
        <v>0</v>
      </c>
      <c r="L104" s="52">
        <f t="shared" si="123"/>
        <v>0</v>
      </c>
      <c r="M104" s="52">
        <f t="shared" si="123"/>
        <v>0</v>
      </c>
      <c r="N104" s="52">
        <f t="shared" si="123"/>
        <v>0</v>
      </c>
      <c r="O104" s="52">
        <f t="shared" si="123"/>
        <v>0</v>
      </c>
      <c r="P104" s="52">
        <f t="shared" si="123"/>
        <v>0</v>
      </c>
      <c r="Q104" s="52"/>
      <c r="R104" s="52">
        <f>SUM(R8:R103)</f>
        <v>0</v>
      </c>
      <c r="S104" s="52"/>
      <c r="T104" s="52">
        <f>SUM(T8:T103)</f>
        <v>0</v>
      </c>
      <c r="U104" s="52">
        <f>SUM(U8:U103)</f>
        <v>0</v>
      </c>
      <c r="V104" s="52">
        <f>SUM(V8:V103)</f>
        <v>0</v>
      </c>
      <c r="W104" s="52"/>
      <c r="X104" s="52">
        <f>SUM(X8:X103)</f>
        <v>0</v>
      </c>
      <c r="Y104" s="53"/>
      <c r="Z104" s="53"/>
      <c r="AA104" s="53"/>
      <c r="AB104" s="52">
        <f>SUM(AB8:AB103)</f>
        <v>0</v>
      </c>
      <c r="AC104" s="52"/>
      <c r="AD104" s="52">
        <f>SUM(AD8:AD103)</f>
        <v>0</v>
      </c>
      <c r="AE104" s="52"/>
      <c r="AF104" s="52">
        <f>SUM(AF8:AF103)</f>
        <v>0</v>
      </c>
      <c r="AG104" s="54">
        <f>SUM(AG8:AG103)</f>
        <v>0</v>
      </c>
      <c r="AH104" s="54"/>
      <c r="AI104" s="54"/>
      <c r="AJ104" s="55">
        <f>SUM(AJ8:AJ103)</f>
        <v>0</v>
      </c>
      <c r="AK104" s="54">
        <f>SUM(AK8:AK103)</f>
        <v>80</v>
      </c>
      <c r="AL104" s="54"/>
      <c r="AM104" s="54"/>
      <c r="AN104" s="55">
        <f>SUM(AN8:AN103)</f>
        <v>0</v>
      </c>
      <c r="AO104" s="54">
        <f>SUM(AO8:AO103)</f>
        <v>451.19</v>
      </c>
      <c r="AP104" s="54"/>
      <c r="AQ104" s="55">
        <f>SUM(AQ8:AQ103)</f>
        <v>0</v>
      </c>
      <c r="AR104" s="54">
        <f>SUM(AR8:AR103)</f>
        <v>3.5</v>
      </c>
      <c r="AS104" s="54"/>
      <c r="AT104" s="55">
        <f>SUM(AT8:AT103)</f>
        <v>0</v>
      </c>
      <c r="AU104" s="54">
        <f>SUM(AU8:AU103)</f>
        <v>0</v>
      </c>
      <c r="AV104" s="54"/>
      <c r="AW104" s="55">
        <f>SUM(AW8:AW103)</f>
        <v>0</v>
      </c>
      <c r="AX104" s="54">
        <f>SUM(AX8:AX103)</f>
        <v>451.19</v>
      </c>
      <c r="AY104" s="54"/>
      <c r="AZ104" s="55">
        <f>SUM(AZ8:AZ103)</f>
        <v>0</v>
      </c>
      <c r="BA104" s="54">
        <f>SUM(BA8:BA103)</f>
        <v>0</v>
      </c>
      <c r="BB104" s="54"/>
      <c r="BC104" s="55">
        <f>SUM(BC8:BC103)</f>
        <v>0</v>
      </c>
      <c r="BD104" s="52">
        <f>SUM(BD8:BD103)</f>
        <v>0</v>
      </c>
    </row>
    <row r="105" spans="1:56" ht="15.75" hidden="1" thickBot="1">
      <c r="AB105" s="325">
        <f>SUM(AB104:AF104)</f>
        <v>0</v>
      </c>
      <c r="AC105" s="326"/>
      <c r="AD105" s="326"/>
      <c r="AE105" s="326"/>
      <c r="AF105" s="327"/>
      <c r="AG105" s="319">
        <f>+AJ104/4.345</f>
        <v>0</v>
      </c>
      <c r="AH105" s="319"/>
      <c r="AI105" s="319"/>
      <c r="AJ105" s="319"/>
      <c r="AK105" s="319">
        <f>+AN104/4.345</f>
        <v>0</v>
      </c>
      <c r="AL105" s="319"/>
      <c r="AM105" s="319"/>
      <c r="AN105" s="319"/>
      <c r="AO105" s="319">
        <f>+AQ104/4.345</f>
        <v>0</v>
      </c>
      <c r="AP105" s="319"/>
      <c r="AQ105" s="319"/>
      <c r="AR105" s="319">
        <f>+AT104/4.345</f>
        <v>0</v>
      </c>
      <c r="AS105" s="319"/>
      <c r="AT105" s="319"/>
      <c r="AU105" s="319">
        <f>+AW104/4.345</f>
        <v>0</v>
      </c>
      <c r="AV105" s="319"/>
      <c r="AW105" s="319"/>
      <c r="AX105" s="319">
        <f>+AZ104/4.345</f>
        <v>0</v>
      </c>
      <c r="AY105" s="319"/>
      <c r="AZ105" s="319"/>
      <c r="BA105" s="319">
        <f>+BC104/4.345</f>
        <v>0</v>
      </c>
      <c r="BB105" s="319"/>
      <c r="BC105" s="319"/>
      <c r="BD105" s="320" t="s">
        <v>4</v>
      </c>
    </row>
    <row r="106" spans="1:56" ht="16.5" thickTop="1" thickBot="1">
      <c r="AG106" s="322" t="s">
        <v>3</v>
      </c>
      <c r="AH106" s="322"/>
      <c r="AI106" s="322"/>
      <c r="AJ106" s="322"/>
      <c r="AK106" s="322"/>
      <c r="AL106" s="322"/>
      <c r="AM106" s="322"/>
      <c r="AN106" s="322"/>
      <c r="AO106" s="322"/>
      <c r="AP106" s="322"/>
      <c r="AQ106" s="322"/>
      <c r="AR106" s="322"/>
      <c r="AS106" s="322"/>
      <c r="AT106" s="322"/>
      <c r="AU106" s="322"/>
      <c r="AV106" s="322"/>
      <c r="AW106" s="322"/>
      <c r="AX106" s="322"/>
      <c r="AY106" s="322"/>
      <c r="AZ106" s="322"/>
      <c r="BA106" s="322"/>
      <c r="BB106" s="322"/>
      <c r="BC106" s="323"/>
      <c r="BD106" s="321"/>
    </row>
    <row r="108" spans="1:56">
      <c r="G108" s="56"/>
      <c r="H108" s="56"/>
      <c r="I108" s="56"/>
      <c r="J108" s="56"/>
    </row>
  </sheetData>
  <sheetProtection algorithmName="SHA-512" hashValue="uhEn8RQwSLHO58D54v64H0N8bp3ZHGDQTm65dj+Ug7mMtp+e4zFkA2buBPjIiwgIEhutcMQmVSFG8dkgxLIsrw==" saltValue="tmsfkSbF+7RwiolqZFaLMQ==" spinCount="100000" sheet="1" selectLockedCells="1" autoFilter="0"/>
  <autoFilter ref="B7:BD105" xr:uid="{00000000-0009-0000-0000-000007000000}">
    <filterColumn colId="4">
      <customFilters>
        <customFilter operator="notEqual" val=" "/>
      </customFilters>
    </filterColumn>
  </autoFilter>
  <mergeCells count="48">
    <mergeCell ref="BD105:BD106"/>
    <mergeCell ref="AG106:BC106"/>
    <mergeCell ref="P1:AB1"/>
    <mergeCell ref="AB105:AF105"/>
    <mergeCell ref="AG105:AJ105"/>
    <mergeCell ref="AK105:AN105"/>
    <mergeCell ref="AO105:AQ105"/>
    <mergeCell ref="AR105:AT105"/>
    <mergeCell ref="AU105:AW105"/>
    <mergeCell ref="AR3:AT3"/>
    <mergeCell ref="BD4:BD5"/>
    <mergeCell ref="Y5:AF5"/>
    <mergeCell ref="AA6:AB6"/>
    <mergeCell ref="AV4:AV5"/>
    <mergeCell ref="AW4:AW5"/>
    <mergeCell ref="AU4:AU5"/>
    <mergeCell ref="AX105:AZ105"/>
    <mergeCell ref="BA105:BC105"/>
    <mergeCell ref="AR4:AR5"/>
    <mergeCell ref="AS4:AS5"/>
    <mergeCell ref="AT4:AT5"/>
    <mergeCell ref="BB4:BB5"/>
    <mergeCell ref="BC4:BC5"/>
    <mergeCell ref="AY4:AY5"/>
    <mergeCell ref="AZ4:AZ5"/>
    <mergeCell ref="BA4:BA5"/>
    <mergeCell ref="AX4:AX5"/>
    <mergeCell ref="AC6:AD6"/>
    <mergeCell ref="AE6:AF6"/>
    <mergeCell ref="AU3:AW3"/>
    <mergeCell ref="AX3:AZ3"/>
    <mergeCell ref="BA3:BC3"/>
    <mergeCell ref="AG4:AG5"/>
    <mergeCell ref="AI4:AI5"/>
    <mergeCell ref="AJ4:AJ5"/>
    <mergeCell ref="AK4:AK5"/>
    <mergeCell ref="AM4:AM5"/>
    <mergeCell ref="AP4:AP5"/>
    <mergeCell ref="AQ4:AQ5"/>
    <mergeCell ref="AN4:AN5"/>
    <mergeCell ref="AO4:AO5"/>
    <mergeCell ref="AH4:AH5"/>
    <mergeCell ref="AL4:AL5"/>
    <mergeCell ref="B1:C1"/>
    <mergeCell ref="B3:D3"/>
    <mergeCell ref="AG3:AJ3"/>
    <mergeCell ref="AK3:AN3"/>
    <mergeCell ref="AO3:AQ3"/>
  </mergeCells>
  <hyperlinks>
    <hyperlink ref="B1:C1" location="Inici!A1" display="Inici" xr:uid="{00000000-0004-0000-0700-000000000000}"/>
  </hyperlinks>
  <printOptions horizontalCentered="1"/>
  <pageMargins left="0.19" right="0.19" top="0.74803149606299213" bottom="0.74803149606299213" header="0.31496062992125984" footer="0.31496062992125984"/>
  <pageSetup paperSize="9" scale="45" fitToHeight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5F48AD-D5C0-4657-99C4-A01AC05B5DB2}">
          <x14:formula1>
            <xm:f>Tablas!$B$5:$B$40</xm:f>
          </x14:formula1>
          <xm:sqref>H8:H103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16</vt:i4>
      </vt:variant>
    </vt:vector>
  </HeadingPairs>
  <TitlesOfParts>
    <vt:vector size="38" baseType="lpstr">
      <vt:lpstr>Instruccións</vt:lpstr>
      <vt:lpstr>Dades</vt:lpstr>
      <vt:lpstr>Inici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Esdeveniments</vt:lpstr>
      <vt:lpstr>11</vt:lpstr>
      <vt:lpstr>21</vt:lpstr>
      <vt:lpstr>22</vt:lpstr>
      <vt:lpstr>23</vt:lpstr>
      <vt:lpstr>24</vt:lpstr>
      <vt:lpstr>25</vt:lpstr>
      <vt:lpstr>Resumen Estudio</vt:lpstr>
      <vt:lpstr>Tablas</vt:lpstr>
      <vt:lpstr>'1'!Títulos_a_imprimir</vt:lpstr>
      <vt:lpstr>'10'!Títulos_a_imprimir</vt:lpstr>
      <vt:lpstr>'11'!Títulos_a_imprimir</vt:lpstr>
      <vt:lpstr>'2'!Títulos_a_imprimir</vt:lpstr>
      <vt:lpstr>'21'!Títulos_a_imprimir</vt:lpstr>
      <vt:lpstr>'22'!Títulos_a_imprimir</vt:lpstr>
      <vt:lpstr>'23'!Títulos_a_imprimir</vt:lpstr>
      <vt:lpstr>'24'!Títulos_a_imprimir</vt:lpstr>
      <vt:lpstr>'25'!Títulos_a_imprimir</vt:lpstr>
      <vt:lpstr>'3'!Títulos_a_imprimir</vt:lpstr>
      <vt:lpstr>'4'!Títulos_a_imprimir</vt:lpstr>
      <vt:lpstr>'5'!Títulos_a_imprimir</vt:lpstr>
      <vt:lpstr>'6'!Títulos_a_imprimir</vt:lpstr>
      <vt:lpstr>'7'!Títulos_a_imprimir</vt:lpstr>
      <vt:lpstr>'8'!Títulos_a_imprimir</vt:lpstr>
      <vt:lpstr>'9'!Títulos_a_imprimir</vt:lpstr>
    </vt:vector>
  </TitlesOfParts>
  <Company>Control'A+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Estudio tecnico economico</dc:title>
  <dc:creator>Conrado Sabate</dc:creator>
  <cp:lastModifiedBy>Abenza Nieto, Sara</cp:lastModifiedBy>
  <cp:lastPrinted>2021-04-27T18:06:13Z</cp:lastPrinted>
  <dcterms:created xsi:type="dcterms:W3CDTF">2003-10-31T17:41:31Z</dcterms:created>
  <dcterms:modified xsi:type="dcterms:W3CDTF">2025-11-18T10:03:35Z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