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deps\SAPOL\Facturacio pressupost contractes\reparacions vehicles\abreujat\"/>
    </mc:Choice>
  </mc:AlternateContent>
  <xr:revisionPtr revIDLastSave="0" documentId="13_ncr:1_{73626696-50E4-4362-AB89-FF12080E9632}" xr6:coauthVersionLast="36" xr6:coauthVersionMax="47" xr10:uidLastSave="{00000000-0000-0000-0000-000000000000}"/>
  <bookViews>
    <workbookView xWindow="-120" yWindow="-120" windowWidth="29040" windowHeight="15720" tabRatio="686" xr2:uid="{00000000-000D-0000-FFFF-FFFF00000000}"/>
  </bookViews>
  <sheets>
    <sheet name="LOT1 COTXES" sheetId="14" r:id="rId1"/>
    <sheet name="Lot 2 MOTOS" sheetId="13" r:id="rId2"/>
  </sheets>
  <calcPr calcId="191029"/>
</workbook>
</file>

<file path=xl/calcChain.xml><?xml version="1.0" encoding="utf-8"?>
<calcChain xmlns="http://schemas.openxmlformats.org/spreadsheetml/2006/main">
  <c r="G41" i="14" l="1"/>
  <c r="F41" i="14"/>
  <c r="F40" i="14"/>
  <c r="F16" i="14" l="1"/>
  <c r="F33" i="14"/>
  <c r="F32" i="14"/>
  <c r="G27" i="14"/>
  <c r="H27" i="14" s="1"/>
  <c r="F27" i="14"/>
  <c r="G25" i="14"/>
  <c r="H25" i="14"/>
  <c r="G24" i="14"/>
  <c r="H24" i="14"/>
  <c r="G22" i="14"/>
  <c r="H22" i="14" s="1"/>
  <c r="C22" i="14"/>
  <c r="F22" i="14" s="1"/>
  <c r="G20" i="14"/>
  <c r="H20" i="14"/>
  <c r="G18" i="14"/>
  <c r="H18" i="14" s="1"/>
  <c r="F18" i="14"/>
  <c r="G16" i="14"/>
  <c r="H16" i="14" s="1"/>
  <c r="F35" i="13"/>
  <c r="F37" i="13"/>
  <c r="F15" i="13"/>
  <c r="F17" i="13"/>
  <c r="F19" i="13"/>
  <c r="F24" i="13"/>
  <c r="F22" i="13"/>
  <c r="G24" i="13"/>
  <c r="H24" i="13" s="1"/>
  <c r="G22" i="13"/>
  <c r="H22" i="13" s="1"/>
  <c r="G21" i="13"/>
  <c r="H21" i="13" s="1"/>
  <c r="F21" i="13"/>
  <c r="G19" i="13"/>
  <c r="H19" i="13"/>
  <c r="G17" i="13"/>
  <c r="H17" i="13" s="1"/>
  <c r="G15" i="13"/>
  <c r="H15" i="13" s="1"/>
  <c r="G35" i="13" l="1"/>
  <c r="G39" i="14"/>
  <c r="F24" i="14"/>
  <c r="F20" i="14"/>
  <c r="F25" i="14"/>
  <c r="G40" i="14" l="1"/>
  <c r="F39" i="14"/>
  <c r="G37" i="13"/>
  <c r="G36" i="13"/>
  <c r="F36" i="13"/>
</calcChain>
</file>

<file path=xl/sharedStrings.xml><?xml version="1.0" encoding="utf-8"?>
<sst xmlns="http://schemas.openxmlformats.org/spreadsheetml/2006/main" count="122" uniqueCount="51">
  <si>
    <t>PREUS OFERTATS (IVA EXCLÒS)</t>
  </si>
  <si>
    <t>Revisions periòdiques de control, preu ofertat per vehicle, no pot superar l'import  de 25,00€ (IVA exclòs):</t>
  </si>
  <si>
    <t>Canvi de pneumàtics, preu ofertat pel canvi de 2 pneumàtics d'un vehicle no pot superar l'import  de 20,00€ (IVA exclòs):</t>
  </si>
  <si>
    <t>Descarbonitzacions i neteges de combustió, preu ofertat per vehicle no pot superar l'import  de 75,00€ (IVA exclòs):</t>
  </si>
  <si>
    <t>Reparacions de xapa i pintura, preu ofertat per 1 hora de mà d'obra, no pot superar l'import  de 45,00€ (IVA exclòs):</t>
  </si>
  <si>
    <t>MANTENIMENT PREVENTIU</t>
  </si>
  <si>
    <t>Revisions periòdiques de control</t>
  </si>
  <si>
    <t>Num. Vehicles</t>
  </si>
  <si>
    <t>Periodicitat (1 anuals)</t>
  </si>
  <si>
    <t>Preu màxim  per vehicle (IVA exclòs)</t>
  </si>
  <si>
    <t>Preu màxim contracte (IVA exclòs)</t>
  </si>
  <si>
    <t>Preu ofertat per vehicle (IVA exclòs)</t>
  </si>
  <si>
    <t>Preu total ofertat (IVA exclòs)</t>
  </si>
  <si>
    <t>Revisions periòdiques estipulades pel fabricant dels vehicles</t>
  </si>
  <si>
    <t>Estimació d'hores de treball (1 any)</t>
  </si>
  <si>
    <t>Preu màxim per 1 hora de mà d'obra (IVA exclòs)</t>
  </si>
  <si>
    <t>Preu ofertat per 1 hora de mà d'obra (IVA exclòs)</t>
  </si>
  <si>
    <t>Canvi de pneumàtics</t>
  </si>
  <si>
    <t>Descarbonitzacions i neteges de combustió</t>
  </si>
  <si>
    <t>Periodicitat (1 anual)</t>
  </si>
  <si>
    <t>Preu total ofertat contracte (IVA exclòs)</t>
  </si>
  <si>
    <t>Vehicles motor de combustió</t>
  </si>
  <si>
    <t>MANTENIMENT CORRECTIU</t>
  </si>
  <si>
    <t>Reparacions exprés i  ordinàries</t>
  </si>
  <si>
    <t>Preparacions de xapa i pintura</t>
  </si>
  <si>
    <t xml:space="preserve">SERVEI DE PRE ITV </t>
  </si>
  <si>
    <t>Servei de pre ITV</t>
  </si>
  <si>
    <t xml:space="preserve">MATERIALS I  RECANVIS </t>
  </si>
  <si>
    <t xml:space="preserve">Material i recanvis </t>
  </si>
  <si>
    <t>COSTOS FIXES</t>
  </si>
  <si>
    <t>Preu ITV + taxa (IVA exclòs)</t>
  </si>
  <si>
    <t xml:space="preserve">IMPORT BASE  LICITACIÓ </t>
  </si>
  <si>
    <t xml:space="preserve">IMPORT OFERTAT </t>
  </si>
  <si>
    <t>IVA 21%</t>
  </si>
  <si>
    <t>Preu total  (IVA inclòs)</t>
  </si>
  <si>
    <t>Data, signatura i segell de l'empresari o del seu representant legal</t>
  </si>
  <si>
    <t xml:space="preserve"> </t>
  </si>
  <si>
    <t>Signatura:</t>
  </si>
  <si>
    <t>Canvi de pneumàtics, preu ofertat pel canvi de 1 pneumàtics d'un vehicle no pot superar l'import  de 20,00€ (IVA exclòs):</t>
  </si>
  <si>
    <t>Preu total estimat contracte (IVA exclòs)</t>
  </si>
  <si>
    <t>Estimació preu ITV + taxa</t>
  </si>
  <si>
    <t>Costos</t>
  </si>
  <si>
    <t>Les empreses licitadores han d'emplenar els diferents quadres grisos corresponents. De l'aplicació de fòrmules automàtiques en resultarà un import total ofertat que serà el que també s'haurà de consignar en l'ANNEX II del PCAP corresponent a l'oferta econòmica i resta de criteris automàtics de cadascun dels lots als que s'opti a la licitació. La periodicitat i estimació d'hores de treball corresponen a 8 mesos de contracte.</t>
  </si>
  <si>
    <t>Estimació d'hores de treball (8 mesos)</t>
  </si>
  <si>
    <t>Estimació del cost del material i recanvis (IVA exclòs) per 8 mesos</t>
  </si>
  <si>
    <t>Estimació preu ITV + taxa (per 8 mesos)</t>
  </si>
  <si>
    <t>Estimació preu revisió dels hidraulics del camió cistella (per 8 mesos)</t>
  </si>
  <si>
    <t>Les empreses licitadores han d'emplenar els diferents quadres grisos corresponents. De l'aplicació de fòrmules automàtiques en resultarà un import total ofertat que serà el que també s'haurà de consignar en l'ANNEX II del PCAP corresponent a l'oferta econòmica i resta de criteris automàtics de cadascun dels lots als que s'opti a la licitaicó. La periodicitat i estimació d'hores de treball corresponen a 8 mesos de contracte.</t>
  </si>
  <si>
    <t>Estimació preu revisió de les grues del camió ploma (per 8 mesos)</t>
  </si>
  <si>
    <t>Preu ofertat per 1 hora de mà d'obra no pot superar l'import  de 45,00€ (IVA exclòs):       Inclou les revisions periòdiques estipulades pel fabricant, les reparacions exprés i ordinaries, i el servei pre ITV i ITV</t>
  </si>
  <si>
    <t>Preu ofertat per 1 hora de mà d'obra no pot superar l'import  de 36,00€ (IVA exclòs):     Inclou les revisions periòdiques estipulades pel fabricant, les reparacions exprés i ordinaries, i el servei pre ITV i ITV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</si>
</sst>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quot; &quot;#,##0.00&quot; &quot;[$€-C0A]&quot; &quot;;&quot;-&quot;#,##0.00&quot; &quot;[$€-C0A]&quot; &quot;;&quot; -&quot;00&quot; &quot;[$€-C0A]&quot; &quot;;&quot; &quot;@&quot; &quot;"/>
    <numFmt numFmtId="165" formatCode="#,##0.00&quot; &quot;[$€-C0A];[Red]&quot;-&quot;#,##0.00&quot; &quot;[$€-C0A]"/>
    <numFmt numFmtId="166" formatCode="#,##0.00&quot; &quot;[$€-C0A]"/>
    <numFmt numFmtId="167" formatCode="&quot; &quot;#,##0&quot;   &quot;;&quot;-&quot;#,##0&quot;   &quot;;&quot; -   &quot;;&quot; &quot;@&quot; &quot;"/>
    <numFmt numFmtId="168" formatCode="#,##0.00\ [$€-C0A]"/>
    <numFmt numFmtId="169" formatCode="&quot; &quot;#,##0.00&quot; &quot;[$€-C0A]&quot; &quot;;&quot;-&quot;#,##0.00&quot; &quot;[$€-C0A]&quot; &quot;;&quot; -&quot;00.0&quot; &quot;[$€-C0A]&quot; &quot;;&quot; &quot;@&quot; &quot;"/>
    <numFmt numFmtId="170" formatCode="#,##0.00\ &quot;€&quot;"/>
  </numFmts>
  <fonts count="13" x14ac:knownFonts="1">
    <font>
      <sz val="11"/>
      <color rgb="FF000000"/>
      <name val="Calibri"/>
      <family val="2"/>
    </font>
    <font>
      <sz val="11"/>
      <color theme="1"/>
      <name val="Calibri"/>
      <family val="2"/>
      <scheme val="minor"/>
    </font>
    <font>
      <b/>
      <sz val="11"/>
      <color rgb="FF000000"/>
      <name val="Calibri"/>
      <family val="2"/>
    </font>
    <font>
      <b/>
      <sz val="10"/>
      <color rgb="FF000000"/>
      <name val="Arial"/>
      <family val="2"/>
    </font>
    <font>
      <sz val="11"/>
      <color rgb="FFFF0000"/>
      <name val="Calibri"/>
      <family val="2"/>
    </font>
    <font>
      <b/>
      <sz val="12"/>
      <color rgb="FF000000"/>
      <name val="Calibri"/>
      <family val="2"/>
    </font>
    <font>
      <b/>
      <sz val="11"/>
      <color rgb="FFFF0000"/>
      <name val="Calibri"/>
      <family val="2"/>
    </font>
    <font>
      <b/>
      <sz val="11"/>
      <color rgb="FF000000"/>
      <name val="Arial"/>
      <family val="2"/>
    </font>
    <font>
      <b/>
      <sz val="12"/>
      <color rgb="FF000000"/>
      <name val="Arial"/>
      <family val="2"/>
    </font>
    <font>
      <b/>
      <sz val="10"/>
      <color rgb="FF000000"/>
      <name val="Calibri"/>
      <family val="2"/>
    </font>
    <font>
      <sz val="10"/>
      <color rgb="FF000000"/>
      <name val="Calibri"/>
      <family val="2"/>
    </font>
    <font>
      <sz val="10"/>
      <color rgb="FFFF0000"/>
      <name val="Calibri"/>
      <family val="2"/>
    </font>
    <font>
      <b/>
      <sz val="10"/>
      <color rgb="FFFF0000"/>
      <name val="Calibri"/>
      <family val="2"/>
    </font>
  </fonts>
  <fills count="10">
    <fill>
      <patternFill patternType="none"/>
    </fill>
    <fill>
      <patternFill patternType="gray125"/>
    </fill>
    <fill>
      <patternFill patternType="solid">
        <fgColor rgb="FFB4C6E7"/>
        <bgColor rgb="FFB4C6E7"/>
      </patternFill>
    </fill>
    <fill>
      <patternFill patternType="solid">
        <fgColor rgb="FFD9D9D9"/>
        <bgColor rgb="FFD9D9D9"/>
      </patternFill>
    </fill>
    <fill>
      <patternFill patternType="solid">
        <fgColor rgb="FFD9E1F2"/>
        <bgColor rgb="FFD9E1F2"/>
      </patternFill>
    </fill>
    <fill>
      <patternFill patternType="solid">
        <fgColor rgb="FFACB9CA"/>
        <bgColor rgb="FFACB9CA"/>
      </patternFill>
    </fill>
    <fill>
      <patternFill patternType="solid">
        <fgColor rgb="FF808080"/>
        <bgColor rgb="FF808080"/>
      </patternFill>
    </fill>
    <fill>
      <patternFill patternType="solid">
        <fgColor rgb="FFFFFFFF"/>
        <bgColor rgb="FFFFFFFF"/>
      </patternFill>
    </fill>
    <fill>
      <patternFill patternType="solid">
        <fgColor theme="2" tint="-9.9978637043366805E-2"/>
        <bgColor indexed="64"/>
      </patternFill>
    </fill>
    <fill>
      <patternFill patternType="solid">
        <fgColor theme="2" tint="-9.9978637043366805E-2"/>
        <bgColor rgb="FFFFFFFF"/>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0" fillId="0" borderId="0" xfId="0" applyAlignment="1">
      <alignment horizontal="center"/>
    </xf>
    <xf numFmtId="0" fontId="0" fillId="0" borderId="0" xfId="0" applyAlignment="1">
      <alignment horizontal="center" vertical="top" wrapText="1"/>
    </xf>
    <xf numFmtId="166" fontId="0" fillId="3" borderId="1" xfId="0" applyNumberFormat="1" applyFill="1" applyBorder="1" applyAlignment="1">
      <alignment horizontal="center" vertical="center"/>
    </xf>
    <xf numFmtId="166" fontId="0" fillId="3" borderId="3" xfId="0" applyNumberFormat="1" applyFill="1" applyBorder="1" applyAlignment="1">
      <alignment horizontal="center" vertical="center"/>
    </xf>
    <xf numFmtId="0" fontId="4" fillId="0" borderId="0" xfId="0" applyFont="1" applyAlignment="1">
      <alignment horizontal="center"/>
    </xf>
    <xf numFmtId="0" fontId="0" fillId="0" borderId="6" xfId="0"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xf>
    <xf numFmtId="166" fontId="0" fillId="0" borderId="1" xfId="0" applyNumberFormat="1" applyBorder="1" applyAlignment="1">
      <alignment horizontal="center"/>
    </xf>
    <xf numFmtId="166" fontId="0" fillId="2" borderId="1" xfId="0" applyNumberFormat="1" applyFill="1" applyBorder="1" applyAlignment="1">
      <alignment horizontal="center"/>
    </xf>
    <xf numFmtId="166" fontId="0" fillId="2" borderId="8" xfId="0" applyNumberFormat="1" applyFill="1" applyBorder="1" applyAlignment="1">
      <alignment horizontal="center"/>
    </xf>
    <xf numFmtId="0" fontId="0" fillId="0" borderId="1" xfId="0" applyBorder="1" applyAlignment="1">
      <alignment horizontal="center" wrapText="1"/>
    </xf>
    <xf numFmtId="0" fontId="0" fillId="0" borderId="10" xfId="0" applyBorder="1" applyAlignment="1">
      <alignment horizontal="center" wrapText="1"/>
    </xf>
    <xf numFmtId="0" fontId="0" fillId="4" borderId="1" xfId="0" applyFill="1" applyBorder="1" applyAlignment="1">
      <alignment horizontal="center" wrapText="1"/>
    </xf>
    <xf numFmtId="0" fontId="0" fillId="4" borderId="8" xfId="0" applyFill="1" applyBorder="1" applyAlignment="1">
      <alignment horizontal="center" wrapText="1"/>
    </xf>
    <xf numFmtId="0" fontId="0" fillId="0" borderId="10" xfId="0" applyBorder="1" applyAlignment="1">
      <alignment horizontal="center"/>
    </xf>
    <xf numFmtId="166" fontId="0" fillId="0" borderId="13" xfId="0" applyNumberFormat="1" applyBorder="1" applyAlignment="1">
      <alignment horizont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166" fontId="0" fillId="0" borderId="18" xfId="0" applyNumberFormat="1" applyBorder="1" applyAlignment="1">
      <alignment horizontal="center" wrapText="1"/>
    </xf>
    <xf numFmtId="166" fontId="0" fillId="2" borderId="18" xfId="0" applyNumberFormat="1" applyFill="1" applyBorder="1" applyAlignment="1">
      <alignment horizontal="center" wrapText="1"/>
    </xf>
    <xf numFmtId="166" fontId="0" fillId="2" borderId="19" xfId="0" applyNumberFormat="1" applyFill="1" applyBorder="1" applyAlignment="1">
      <alignment horizontal="center" wrapText="1"/>
    </xf>
    <xf numFmtId="0" fontId="0" fillId="0" borderId="7" xfId="0" applyBorder="1" applyAlignment="1">
      <alignment horizontal="center" wrapText="1"/>
    </xf>
    <xf numFmtId="166" fontId="0" fillId="0" borderId="14" xfId="0" applyNumberFormat="1" applyBorder="1" applyAlignment="1">
      <alignment horizontal="center"/>
    </xf>
    <xf numFmtId="167" fontId="0" fillId="0" borderId="0" xfId="0" applyNumberFormat="1" applyAlignment="1">
      <alignment horizontal="left" vertical="center"/>
    </xf>
    <xf numFmtId="166" fontId="0" fillId="0" borderId="0" xfId="0" applyNumberFormat="1" applyAlignment="1">
      <alignment horizontal="center"/>
    </xf>
    <xf numFmtId="0" fontId="6" fillId="0" borderId="0" xfId="0" applyFont="1"/>
    <xf numFmtId="0" fontId="8" fillId="7" borderId="23" xfId="0" applyFont="1" applyFill="1" applyBorder="1" applyAlignment="1">
      <alignment vertical="center" wrapText="1"/>
    </xf>
    <xf numFmtId="164" fontId="8" fillId="7" borderId="0" xfId="0" applyNumberFormat="1" applyFont="1" applyFill="1"/>
    <xf numFmtId="164" fontId="8" fillId="7" borderId="0" xfId="0" applyNumberFormat="1" applyFont="1" applyFill="1" applyProtection="1">
      <protection locked="0"/>
    </xf>
    <xf numFmtId="0" fontId="0" fillId="0" borderId="24"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27" xfId="0" applyBorder="1" applyAlignment="1">
      <alignment horizontal="center"/>
    </xf>
    <xf numFmtId="0" fontId="0" fillId="0" borderId="2" xfId="0" applyBorder="1" applyAlignment="1">
      <alignment horizontal="center"/>
    </xf>
    <xf numFmtId="0" fontId="0" fillId="0" borderId="28" xfId="0" applyBorder="1" applyAlignment="1">
      <alignment horizontal="center"/>
    </xf>
    <xf numFmtId="0" fontId="2" fillId="0" borderId="29" xfId="0" applyFont="1" applyBorder="1" applyAlignment="1">
      <alignment horizontal="left" vertical="top"/>
    </xf>
    <xf numFmtId="0" fontId="0" fillId="0" borderId="10" xfId="0" applyBorder="1" applyAlignment="1">
      <alignment horizontal="right"/>
    </xf>
    <xf numFmtId="0" fontId="2" fillId="0" borderId="30" xfId="0" applyFont="1" applyBorder="1" applyAlignment="1">
      <alignment vertical="top" wrapText="1"/>
    </xf>
    <xf numFmtId="0" fontId="2" fillId="0" borderId="17" xfId="0" applyFont="1" applyBorder="1" applyAlignment="1">
      <alignment vertical="top" wrapText="1"/>
    </xf>
    <xf numFmtId="0" fontId="0" fillId="0" borderId="28" xfId="0" applyBorder="1" applyAlignment="1">
      <alignment horizontal="center" wrapText="1"/>
    </xf>
    <xf numFmtId="0" fontId="0" fillId="0" borderId="3" xfId="0" applyBorder="1" applyAlignment="1">
      <alignment horizontal="center" wrapText="1"/>
    </xf>
    <xf numFmtId="0" fontId="0" fillId="4" borderId="3" xfId="0" applyFill="1" applyBorder="1" applyAlignment="1">
      <alignment horizontal="center" wrapText="1"/>
    </xf>
    <xf numFmtId="0" fontId="0" fillId="4" borderId="31" xfId="0" applyFill="1" applyBorder="1" applyAlignment="1">
      <alignment horizontal="center" wrapText="1"/>
    </xf>
    <xf numFmtId="0" fontId="0" fillId="0" borderId="22" xfId="0" applyBorder="1" applyAlignment="1">
      <alignment horizontal="center" wrapText="1"/>
    </xf>
    <xf numFmtId="0" fontId="0" fillId="0" borderId="7" xfId="0" applyBorder="1" applyAlignment="1">
      <alignment horizontal="center" vertical="center" wrapText="1"/>
    </xf>
    <xf numFmtId="164" fontId="8" fillId="0" borderId="1" xfId="0" applyNumberFormat="1" applyFont="1" applyBorder="1" applyAlignment="1">
      <alignment horizontal="center" vertical="center" wrapText="1"/>
    </xf>
    <xf numFmtId="0" fontId="8" fillId="7" borderId="0" xfId="0" applyFont="1" applyFill="1" applyAlignment="1">
      <alignment horizontal="center" vertical="center" wrapText="1"/>
    </xf>
    <xf numFmtId="165" fontId="8" fillId="7" borderId="0" xfId="0" applyNumberFormat="1" applyFont="1" applyFill="1"/>
    <xf numFmtId="0" fontId="8" fillId="0" borderId="0" xfId="0" applyFont="1" applyAlignment="1" applyProtection="1">
      <alignment horizontal="center" vertical="center" wrapText="1"/>
      <protection locked="0"/>
    </xf>
    <xf numFmtId="0" fontId="0" fillId="0" borderId="24" xfId="0" applyBorder="1"/>
    <xf numFmtId="0" fontId="0" fillId="0" borderId="23" xfId="0" applyBorder="1"/>
    <xf numFmtId="0" fontId="0" fillId="0" borderId="25" xfId="0" applyBorder="1"/>
    <xf numFmtId="0" fontId="0" fillId="0" borderId="26" xfId="0" applyBorder="1"/>
    <xf numFmtId="0" fontId="0" fillId="0" borderId="17" xfId="0" applyBorder="1"/>
    <xf numFmtId="0" fontId="0" fillId="0" borderId="27" xfId="0" applyBorder="1"/>
    <xf numFmtId="0" fontId="0" fillId="0" borderId="2" xfId="0" applyBorder="1"/>
    <xf numFmtId="0" fontId="0" fillId="0" borderId="28" xfId="0" applyBorder="1"/>
    <xf numFmtId="0" fontId="10" fillId="0" borderId="6" xfId="0" applyFont="1" applyBorder="1" applyAlignment="1">
      <alignment horizontal="center" wrapText="1"/>
    </xf>
    <xf numFmtId="0" fontId="10" fillId="4" borderId="6" xfId="0" applyFont="1" applyFill="1" applyBorder="1" applyAlignment="1">
      <alignment horizontal="center" wrapText="1"/>
    </xf>
    <xf numFmtId="0" fontId="10" fillId="4" borderId="7" xfId="0" applyFont="1" applyFill="1" applyBorder="1" applyAlignment="1">
      <alignment horizontal="center" wrapText="1"/>
    </xf>
    <xf numFmtId="0" fontId="10" fillId="0" borderId="1" xfId="0" applyFont="1" applyBorder="1" applyAlignment="1">
      <alignment horizontal="center"/>
    </xf>
    <xf numFmtId="166" fontId="10" fillId="0" borderId="1" xfId="0" applyNumberFormat="1" applyFont="1" applyBorder="1" applyAlignment="1">
      <alignment horizontal="center"/>
    </xf>
    <xf numFmtId="166" fontId="10" fillId="2" borderId="1" xfId="0" applyNumberFormat="1" applyFont="1" applyFill="1" applyBorder="1" applyAlignment="1">
      <alignment horizontal="center"/>
    </xf>
    <xf numFmtId="166" fontId="10" fillId="2" borderId="8" xfId="0" applyNumberFormat="1" applyFont="1" applyFill="1" applyBorder="1" applyAlignment="1">
      <alignment horizontal="center"/>
    </xf>
    <xf numFmtId="0" fontId="10" fillId="0" borderId="1" xfId="0" applyFont="1" applyBorder="1" applyAlignment="1">
      <alignment horizontal="center" wrapText="1"/>
    </xf>
    <xf numFmtId="0" fontId="10" fillId="0" borderId="10" xfId="0" applyFont="1" applyBorder="1" applyAlignment="1">
      <alignment horizontal="center" wrapText="1"/>
    </xf>
    <xf numFmtId="0" fontId="10" fillId="4" borderId="1" xfId="0" applyFont="1" applyFill="1" applyBorder="1" applyAlignment="1">
      <alignment horizontal="center" wrapText="1"/>
    </xf>
    <xf numFmtId="0" fontId="10" fillId="4" borderId="8" xfId="0" applyFont="1" applyFill="1" applyBorder="1" applyAlignment="1">
      <alignment horizontal="center" wrapText="1"/>
    </xf>
    <xf numFmtId="0" fontId="10" fillId="0" borderId="10" xfId="0" applyFont="1" applyBorder="1" applyAlignment="1">
      <alignment horizontal="center"/>
    </xf>
    <xf numFmtId="0" fontId="9" fillId="0" borderId="10" xfId="0" applyFont="1" applyBorder="1" applyAlignment="1">
      <alignment horizontal="left" vertical="top" wrapText="1"/>
    </xf>
    <xf numFmtId="0" fontId="10" fillId="0" borderId="11" xfId="0" applyFont="1" applyBorder="1" applyAlignment="1">
      <alignment horizontal="right" wrapText="1"/>
    </xf>
    <xf numFmtId="0" fontId="10" fillId="0" borderId="12" xfId="0" applyFont="1" applyBorder="1" applyAlignment="1">
      <alignment horizontal="center"/>
    </xf>
    <xf numFmtId="0" fontId="10" fillId="0" borderId="13" xfId="0" applyFont="1" applyBorder="1" applyAlignment="1">
      <alignment horizontal="center"/>
    </xf>
    <xf numFmtId="166" fontId="10" fillId="0" borderId="13" xfId="0" applyNumberFormat="1" applyFont="1" applyBorder="1" applyAlignment="1">
      <alignment horizontal="center"/>
    </xf>
    <xf numFmtId="166" fontId="10" fillId="2" borderId="13" xfId="0" applyNumberFormat="1" applyFont="1" applyFill="1" applyBorder="1" applyAlignment="1">
      <alignment horizontal="center"/>
    </xf>
    <xf numFmtId="166" fontId="10" fillId="2" borderId="14" xfId="0" applyNumberFormat="1" applyFont="1" applyFill="1" applyBorder="1" applyAlignment="1">
      <alignment horizontal="center"/>
    </xf>
    <xf numFmtId="0" fontId="9" fillId="0" borderId="15" xfId="0" applyFont="1" applyBorder="1" applyAlignment="1">
      <alignment vertical="top" wrapText="1"/>
    </xf>
    <xf numFmtId="0" fontId="9" fillId="0" borderId="16" xfId="0" applyFont="1" applyBorder="1" applyAlignment="1">
      <alignment vertical="top" wrapText="1"/>
    </xf>
    <xf numFmtId="166" fontId="10" fillId="0" borderId="18" xfId="0" applyNumberFormat="1" applyFont="1" applyBorder="1" applyAlignment="1">
      <alignment horizontal="center" wrapText="1"/>
    </xf>
    <xf numFmtId="166" fontId="10" fillId="2" borderId="18" xfId="0" applyNumberFormat="1" applyFont="1" applyFill="1" applyBorder="1" applyAlignment="1">
      <alignment horizontal="center" wrapText="1"/>
    </xf>
    <xf numFmtId="166" fontId="10" fillId="2" borderId="19" xfId="0" applyNumberFormat="1" applyFont="1" applyFill="1" applyBorder="1" applyAlignment="1">
      <alignment horizontal="center" wrapText="1"/>
    </xf>
    <xf numFmtId="0" fontId="10" fillId="0" borderId="7" xfId="0" applyFont="1" applyBorder="1" applyAlignment="1">
      <alignment horizontal="center" wrapText="1"/>
    </xf>
    <xf numFmtId="0" fontId="11" fillId="0" borderId="22" xfId="0" applyFont="1" applyBorder="1" applyAlignment="1">
      <alignment horizontal="center" wrapText="1"/>
    </xf>
    <xf numFmtId="166" fontId="10" fillId="0" borderId="32" xfId="0" applyNumberFormat="1" applyFont="1" applyBorder="1" applyAlignment="1">
      <alignment horizontal="center"/>
    </xf>
    <xf numFmtId="167" fontId="10" fillId="0" borderId="0" xfId="0" applyNumberFormat="1" applyFont="1" applyAlignment="1">
      <alignment horizontal="left" vertical="center"/>
    </xf>
    <xf numFmtId="166" fontId="10" fillId="0" borderId="0" xfId="0" applyNumberFormat="1" applyFont="1" applyAlignment="1">
      <alignment horizontal="center"/>
    </xf>
    <xf numFmtId="0" fontId="10" fillId="0" borderId="7" xfId="0" applyFont="1" applyBorder="1" applyAlignment="1">
      <alignment horizontal="center" vertical="center" wrapText="1"/>
    </xf>
    <xf numFmtId="0" fontId="10" fillId="0" borderId="0" xfId="0" applyFont="1" applyAlignment="1">
      <alignment horizontal="center" wrapText="1"/>
    </xf>
    <xf numFmtId="166" fontId="10" fillId="0" borderId="8" xfId="0" applyNumberFormat="1" applyFont="1" applyBorder="1" applyAlignment="1">
      <alignment horizontal="center"/>
    </xf>
    <xf numFmtId="0" fontId="12" fillId="0" borderId="0" xfId="0" applyFont="1"/>
    <xf numFmtId="0" fontId="11" fillId="0" borderId="0" xfId="0" applyFont="1" applyAlignment="1">
      <alignment horizontal="center"/>
    </xf>
    <xf numFmtId="0" fontId="10" fillId="0" borderId="0" xfId="0" applyFont="1"/>
    <xf numFmtId="0" fontId="10" fillId="0" borderId="0" xfId="0" applyFont="1" applyAlignment="1">
      <alignment horizontal="right" vertical="top" wrapText="1"/>
    </xf>
    <xf numFmtId="0" fontId="10" fillId="0" borderId="0" xfId="0" applyFont="1" applyAlignment="1">
      <alignment horizontal="center"/>
    </xf>
    <xf numFmtId="164" fontId="3" fillId="7" borderId="1" xfId="0" applyNumberFormat="1" applyFont="1" applyFill="1" applyBorder="1"/>
    <xf numFmtId="2" fontId="10" fillId="0" borderId="17" xfId="0" applyNumberFormat="1" applyFont="1" applyBorder="1" applyAlignment="1">
      <alignment horizontal="center" wrapText="1"/>
    </xf>
    <xf numFmtId="2" fontId="10" fillId="0" borderId="11" xfId="0" applyNumberFormat="1" applyFont="1" applyBorder="1" applyAlignment="1">
      <alignment horizontal="center"/>
    </xf>
    <xf numFmtId="2" fontId="10" fillId="0" borderId="1" xfId="0" applyNumberFormat="1" applyFont="1" applyBorder="1" applyAlignment="1">
      <alignment horizontal="center"/>
    </xf>
    <xf numFmtId="2" fontId="0" fillId="0" borderId="13" xfId="0" applyNumberFormat="1" applyBorder="1" applyAlignment="1">
      <alignment horizontal="center"/>
    </xf>
    <xf numFmtId="168" fontId="0" fillId="0" borderId="0" xfId="0" applyNumberFormat="1"/>
    <xf numFmtId="164" fontId="8" fillId="7" borderId="1" xfId="0" applyNumberFormat="1" applyFont="1" applyFill="1" applyBorder="1" applyAlignment="1">
      <alignment horizontal="center" vertical="center"/>
    </xf>
    <xf numFmtId="169" fontId="8" fillId="7" borderId="1" xfId="0" applyNumberFormat="1" applyFont="1" applyFill="1" applyBorder="1" applyAlignment="1">
      <alignment horizontal="center" vertical="center"/>
    </xf>
    <xf numFmtId="164" fontId="8" fillId="8" borderId="1" xfId="0" applyNumberFormat="1" applyFont="1" applyFill="1" applyBorder="1" applyAlignment="1">
      <alignment horizontal="center" vertical="center" wrapText="1"/>
    </xf>
    <xf numFmtId="164" fontId="8" fillId="9" borderId="1" xfId="0" applyNumberFormat="1" applyFont="1" applyFill="1" applyBorder="1" applyAlignment="1">
      <alignment horizontal="center" vertical="center"/>
    </xf>
    <xf numFmtId="169" fontId="8" fillId="9" borderId="1" xfId="0" applyNumberFormat="1" applyFont="1" applyFill="1" applyBorder="1" applyAlignment="1">
      <alignment horizontal="center" vertical="center"/>
    </xf>
    <xf numFmtId="164" fontId="7" fillId="7" borderId="1" xfId="0" applyNumberFormat="1" applyFont="1" applyFill="1" applyBorder="1" applyAlignment="1">
      <alignment horizontal="center"/>
    </xf>
    <xf numFmtId="164" fontId="7" fillId="3" borderId="1" xfId="0" applyNumberFormat="1" applyFont="1" applyFill="1" applyBorder="1" applyAlignment="1">
      <alignment horizontal="center"/>
    </xf>
    <xf numFmtId="164" fontId="7" fillId="9" borderId="1" xfId="0" applyNumberFormat="1" applyFont="1" applyFill="1" applyBorder="1" applyAlignment="1">
      <alignment horizontal="center" vertical="center"/>
    </xf>
    <xf numFmtId="169" fontId="7" fillId="7" borderId="1" xfId="0" applyNumberFormat="1" applyFont="1" applyFill="1" applyBorder="1" applyAlignment="1">
      <alignment horizontal="center" vertical="center"/>
    </xf>
    <xf numFmtId="169" fontId="7" fillId="9"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164" fontId="3" fillId="6" borderId="1"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9" fillId="0" borderId="4" xfId="0" applyFont="1" applyBorder="1" applyAlignment="1">
      <alignment horizontal="center" vertical="center" textRotation="90" wrapText="1"/>
    </xf>
    <xf numFmtId="0" fontId="9" fillId="0" borderId="21" xfId="0" applyFont="1" applyBorder="1" applyAlignment="1">
      <alignment horizontal="left" vertical="top" wrapText="1"/>
    </xf>
    <xf numFmtId="0" fontId="9" fillId="0" borderId="21" xfId="0" applyFont="1" applyBorder="1" applyAlignment="1">
      <alignment horizontal="left" vertical="top"/>
    </xf>
    <xf numFmtId="0" fontId="9" fillId="0" borderId="33" xfId="0" applyFont="1" applyBorder="1" applyAlignment="1">
      <alignment horizontal="center" vertical="center" textRotation="90" wrapText="1"/>
    </xf>
    <xf numFmtId="0" fontId="0" fillId="0" borderId="5" xfId="0" applyBorder="1"/>
    <xf numFmtId="0" fontId="10" fillId="0" borderId="9" xfId="0" applyFont="1" applyBorder="1" applyAlignment="1">
      <alignment horizontal="right"/>
    </xf>
    <xf numFmtId="0" fontId="10" fillId="0" borderId="20" xfId="0" applyFont="1" applyBorder="1" applyAlignment="1">
      <alignment horizontal="right"/>
    </xf>
    <xf numFmtId="0" fontId="0" fillId="2" borderId="1" xfId="0" applyFill="1" applyBorder="1" applyAlignment="1">
      <alignment horizontal="right" vertical="top"/>
    </xf>
    <xf numFmtId="0" fontId="9" fillId="0" borderId="4" xfId="0" applyFont="1" applyBorder="1" applyAlignment="1">
      <alignment horizontal="center" vertical="center" textRotation="90"/>
    </xf>
    <xf numFmtId="0" fontId="9" fillId="0" borderId="5" xfId="0" applyFont="1" applyBorder="1" applyAlignment="1">
      <alignment horizontal="center" vertical="top"/>
    </xf>
    <xf numFmtId="0" fontId="9" fillId="0" borderId="9" xfId="0" applyFont="1" applyBorder="1" applyAlignment="1">
      <alignment horizontal="center" vertical="top" wrapText="1"/>
    </xf>
    <xf numFmtId="0" fontId="9" fillId="0" borderId="9" xfId="0" applyFont="1" applyBorder="1" applyAlignment="1">
      <alignment horizontal="left" vertical="top" wrapText="1"/>
    </xf>
    <xf numFmtId="0" fontId="10" fillId="0" borderId="9" xfId="0" applyFont="1" applyBorder="1" applyAlignment="1">
      <alignment horizontal="right" vertical="top" wrapText="1"/>
    </xf>
    <xf numFmtId="0" fontId="10" fillId="0" borderId="20" xfId="0" applyFont="1" applyBorder="1" applyAlignment="1">
      <alignment horizontal="right" vertical="top" wrapText="1"/>
    </xf>
    <xf numFmtId="0" fontId="0" fillId="0" borderId="1" xfId="0" applyBorder="1" applyAlignment="1">
      <alignment horizontal="center" vertical="top" wrapText="1"/>
    </xf>
    <xf numFmtId="0" fontId="2" fillId="0" borderId="2" xfId="0" applyFont="1" applyBorder="1" applyAlignment="1">
      <alignment horizontal="right"/>
    </xf>
    <xf numFmtId="0" fontId="0" fillId="2" borderId="1" xfId="0" applyFill="1" applyBorder="1" applyAlignment="1">
      <alignment horizontal="right"/>
    </xf>
    <xf numFmtId="0" fontId="0" fillId="2" borderId="1" xfId="0" applyFill="1" applyBorder="1" applyAlignment="1">
      <alignment horizontal="right" vertical="top" wrapText="1"/>
    </xf>
    <xf numFmtId="170" fontId="0" fillId="3" borderId="1" xfId="0" applyNumberFormat="1" applyFill="1" applyBorder="1" applyAlignment="1">
      <alignment horizontal="center"/>
    </xf>
    <xf numFmtId="164" fontId="8" fillId="5" borderId="1" xfId="0" applyNumberFormat="1" applyFont="1" applyFill="1" applyBorder="1" applyAlignment="1">
      <alignment horizontal="center" vertical="center" wrapText="1"/>
    </xf>
    <xf numFmtId="164" fontId="8" fillId="6" borderId="1" xfId="0"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 fillId="0" borderId="4" xfId="0" applyFont="1" applyBorder="1" applyAlignment="1">
      <alignment horizontal="center" vertical="center" textRotation="90" wrapText="1"/>
    </xf>
    <xf numFmtId="0" fontId="2" fillId="0" borderId="21" xfId="0" applyFont="1" applyBorder="1" applyAlignment="1">
      <alignment horizontal="left" vertical="top" wrapText="1"/>
    </xf>
    <xf numFmtId="0" fontId="5" fillId="0" borderId="4" xfId="0" applyFont="1" applyBorder="1" applyAlignment="1">
      <alignment horizontal="center" vertical="center" textRotation="90" wrapText="1"/>
    </xf>
    <xf numFmtId="0" fontId="2" fillId="0" borderId="21" xfId="0" applyFont="1" applyBorder="1" applyAlignment="1">
      <alignment horizontal="left" vertical="top"/>
    </xf>
    <xf numFmtId="0" fontId="2" fillId="0" borderId="20" xfId="0" applyFont="1" applyBorder="1" applyAlignment="1">
      <alignment horizontal="right"/>
    </xf>
    <xf numFmtId="0" fontId="5" fillId="0" borderId="4" xfId="0" applyFont="1" applyBorder="1" applyAlignment="1">
      <alignment horizontal="center" vertical="center" textRotation="90"/>
    </xf>
    <xf numFmtId="0" fontId="2" fillId="0" borderId="9" xfId="0" applyFont="1" applyBorder="1" applyAlignment="1">
      <alignment horizontal="center" vertical="top" wrapText="1"/>
    </xf>
    <xf numFmtId="0" fontId="2" fillId="0" borderId="20" xfId="0" applyFont="1" applyBorder="1" applyAlignment="1">
      <alignment horizontal="left" vertical="top" wrapText="1"/>
    </xf>
    <xf numFmtId="0" fontId="0" fillId="0" borderId="9" xfId="0" applyBorder="1" applyAlignment="1">
      <alignment horizontal="right" vertical="top" wrapText="1"/>
    </xf>
    <xf numFmtId="0" fontId="0" fillId="0" borderId="20" xfId="0" applyBorder="1" applyAlignment="1">
      <alignment horizontal="right" vertical="top" wrapText="1"/>
    </xf>
    <xf numFmtId="166" fontId="0" fillId="3" borderId="34" xfId="0" applyNumberFormat="1" applyFill="1" applyBorder="1" applyAlignment="1">
      <alignment horizontal="center" vertical="center"/>
    </xf>
    <xf numFmtId="0" fontId="0" fillId="0" borderId="3" xfId="0" applyBorder="1" applyAlignment="1">
      <alignment horizontal="center" vertical="center"/>
    </xf>
  </cellXfs>
  <cellStyles count="4">
    <cellStyle name="Moneda 2" xfId="2" xr:uid="{34811F62-983C-4DC1-BE02-FCBFF1C67429}"/>
    <cellStyle name="Normal" xfId="0" builtinId="0" customBuiltin="1"/>
    <cellStyle name="Normal 2" xfId="1" xr:uid="{6DF9BB89-6E3D-499F-AF96-494060CCDC2F}"/>
    <cellStyle name="Porcentaje 2" xfId="3" xr:uid="{54E390A7-1E2D-433A-BA89-8E64FB2D8E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C412-64F2-4EC3-BC4B-DA069EB6FDFA}">
  <dimension ref="A1:H53"/>
  <sheetViews>
    <sheetView tabSelected="1" workbookViewId="0">
      <selection activeCell="H6" sqref="H6"/>
    </sheetView>
  </sheetViews>
  <sheetFormatPr baseColWidth="10" defaultRowHeight="15" x14ac:dyDescent="0.25"/>
  <cols>
    <col min="2" max="2" width="24.7109375" customWidth="1"/>
    <col min="4" max="4" width="15.85546875" customWidth="1"/>
    <col min="5" max="5" width="19.28515625" customWidth="1"/>
    <col min="6" max="6" width="22.5703125" customWidth="1"/>
    <col min="7" max="7" width="14.5703125" customWidth="1"/>
    <col min="8" max="8" width="25.7109375" customWidth="1"/>
  </cols>
  <sheetData>
    <row r="1" spans="1:8" x14ac:dyDescent="0.25">
      <c r="C1" s="1"/>
      <c r="D1" s="1"/>
      <c r="E1" s="1"/>
      <c r="F1" s="1"/>
      <c r="G1" s="1"/>
      <c r="H1" s="1"/>
    </row>
    <row r="2" spans="1:8" x14ac:dyDescent="0.25">
      <c r="B2" s="134" t="s">
        <v>42</v>
      </c>
      <c r="C2" s="134"/>
      <c r="D2" s="134"/>
      <c r="E2" s="134"/>
      <c r="F2" s="134"/>
      <c r="G2" s="134"/>
      <c r="H2" s="134"/>
    </row>
    <row r="3" spans="1:8" x14ac:dyDescent="0.25">
      <c r="B3" s="134"/>
      <c r="C3" s="134"/>
      <c r="D3" s="134"/>
      <c r="E3" s="134"/>
      <c r="F3" s="134"/>
      <c r="G3" s="134"/>
      <c r="H3" s="134"/>
    </row>
    <row r="4" spans="1:8" x14ac:dyDescent="0.25">
      <c r="B4" s="2"/>
      <c r="C4" s="2"/>
      <c r="D4" s="2"/>
      <c r="E4" s="2"/>
      <c r="F4" s="2"/>
      <c r="G4" s="2"/>
      <c r="H4" s="2"/>
    </row>
    <row r="5" spans="1:8" x14ac:dyDescent="0.25">
      <c r="B5" s="135" t="s">
        <v>0</v>
      </c>
      <c r="C5" s="135"/>
      <c r="D5" s="135"/>
      <c r="E5" s="135"/>
      <c r="F5" s="135"/>
      <c r="G5" s="135"/>
      <c r="H5" s="135"/>
    </row>
    <row r="6" spans="1:8" x14ac:dyDescent="0.25">
      <c r="B6" s="136" t="s">
        <v>1</v>
      </c>
      <c r="C6" s="136"/>
      <c r="D6" s="136"/>
      <c r="E6" s="136"/>
      <c r="F6" s="136"/>
      <c r="G6" s="136"/>
      <c r="H6" s="3"/>
    </row>
    <row r="7" spans="1:8" x14ac:dyDescent="0.25">
      <c r="B7" s="136" t="s">
        <v>2</v>
      </c>
      <c r="C7" s="136"/>
      <c r="D7" s="136"/>
      <c r="E7" s="136"/>
      <c r="F7" s="136"/>
      <c r="G7" s="136"/>
      <c r="H7" s="3"/>
    </row>
    <row r="8" spans="1:8" x14ac:dyDescent="0.25">
      <c r="B8" s="136" t="s">
        <v>3</v>
      </c>
      <c r="C8" s="136"/>
      <c r="D8" s="136"/>
      <c r="E8" s="136"/>
      <c r="F8" s="136"/>
      <c r="G8" s="136"/>
      <c r="H8" s="3"/>
    </row>
    <row r="9" spans="1:8" x14ac:dyDescent="0.25">
      <c r="B9" s="137" t="s">
        <v>50</v>
      </c>
      <c r="C9" s="137"/>
      <c r="D9" s="137"/>
      <c r="E9" s="137"/>
      <c r="F9" s="137"/>
      <c r="G9" s="137"/>
      <c r="H9" s="138"/>
    </row>
    <row r="10" spans="1:8" x14ac:dyDescent="0.25">
      <c r="B10" s="137"/>
      <c r="C10" s="137"/>
      <c r="D10" s="137"/>
      <c r="E10" s="137"/>
      <c r="F10" s="137"/>
      <c r="G10" s="137"/>
      <c r="H10" s="138"/>
    </row>
    <row r="11" spans="1:8" x14ac:dyDescent="0.25">
      <c r="B11" s="127" t="s">
        <v>4</v>
      </c>
      <c r="C11" s="127"/>
      <c r="D11" s="127"/>
      <c r="E11" s="127"/>
      <c r="F11" s="127"/>
      <c r="G11" s="127"/>
      <c r="H11" s="4"/>
    </row>
    <row r="14" spans="1:8" ht="15.75" thickBot="1" x14ac:dyDescent="0.3"/>
    <row r="15" spans="1:8" ht="39.75" thickBot="1" x14ac:dyDescent="0.3">
      <c r="A15" s="128" t="s">
        <v>5</v>
      </c>
      <c r="B15" s="129" t="s">
        <v>6</v>
      </c>
      <c r="C15" s="63" t="s">
        <v>7</v>
      </c>
      <c r="D15" s="63" t="s">
        <v>8</v>
      </c>
      <c r="E15" s="63" t="s">
        <v>9</v>
      </c>
      <c r="F15" s="63" t="s">
        <v>10</v>
      </c>
      <c r="G15" s="64" t="s">
        <v>11</v>
      </c>
      <c r="H15" s="65" t="s">
        <v>12</v>
      </c>
    </row>
    <row r="16" spans="1:8" ht="15.75" thickBot="1" x14ac:dyDescent="0.3">
      <c r="A16" s="128"/>
      <c r="B16" s="129"/>
      <c r="C16" s="66">
        <v>43</v>
      </c>
      <c r="D16" s="66">
        <v>1</v>
      </c>
      <c r="E16" s="67">
        <v>25</v>
      </c>
      <c r="F16" s="67">
        <f>C16*D16*E16</f>
        <v>1075</v>
      </c>
      <c r="G16" s="68">
        <f>H6</f>
        <v>0</v>
      </c>
      <c r="H16" s="69">
        <f>C16*D16*G16</f>
        <v>0</v>
      </c>
    </row>
    <row r="17" spans="1:8" ht="52.5" thickBot="1" x14ac:dyDescent="0.3">
      <c r="A17" s="128"/>
      <c r="B17" s="130" t="s">
        <v>13</v>
      </c>
      <c r="C17" s="70" t="s">
        <v>7</v>
      </c>
      <c r="D17" s="71" t="s">
        <v>14</v>
      </c>
      <c r="E17" s="70" t="s">
        <v>15</v>
      </c>
      <c r="F17" s="70" t="s">
        <v>10</v>
      </c>
      <c r="G17" s="72" t="s">
        <v>16</v>
      </c>
      <c r="H17" s="73" t="s">
        <v>12</v>
      </c>
    </row>
    <row r="18" spans="1:8" ht="15.75" thickBot="1" x14ac:dyDescent="0.3">
      <c r="A18" s="128"/>
      <c r="B18" s="130"/>
      <c r="C18" s="66">
        <v>26</v>
      </c>
      <c r="D18" s="74">
        <v>1</v>
      </c>
      <c r="E18" s="67">
        <v>36</v>
      </c>
      <c r="F18" s="67">
        <f>D18*E18*C18</f>
        <v>936</v>
      </c>
      <c r="G18" s="68">
        <f>H9</f>
        <v>0</v>
      </c>
      <c r="H18" s="69">
        <f>D18*G18*C18</f>
        <v>0</v>
      </c>
    </row>
    <row r="19" spans="1:8" ht="52.5" thickBot="1" x14ac:dyDescent="0.3">
      <c r="A19" s="128"/>
      <c r="B19" s="131" t="s">
        <v>17</v>
      </c>
      <c r="C19" s="131"/>
      <c r="D19" s="71" t="s">
        <v>43</v>
      </c>
      <c r="E19" s="70" t="s">
        <v>15</v>
      </c>
      <c r="F19" s="70" t="s">
        <v>10</v>
      </c>
      <c r="G19" s="72" t="s">
        <v>16</v>
      </c>
      <c r="H19" s="73" t="s">
        <v>12</v>
      </c>
    </row>
    <row r="20" spans="1:8" ht="15.75" thickBot="1" x14ac:dyDescent="0.3">
      <c r="A20" s="128"/>
      <c r="B20" s="131"/>
      <c r="C20" s="131"/>
      <c r="D20" s="103">
        <v>38</v>
      </c>
      <c r="E20" s="67">
        <v>20</v>
      </c>
      <c r="F20" s="67">
        <f>D20*E20</f>
        <v>760</v>
      </c>
      <c r="G20" s="68">
        <f>H7</f>
        <v>0</v>
      </c>
      <c r="H20" s="69">
        <f>D20*G20</f>
        <v>0</v>
      </c>
    </row>
    <row r="21" spans="1:8" ht="39.75" thickBot="1" x14ac:dyDescent="0.3">
      <c r="A21" s="128"/>
      <c r="B21" s="75" t="s">
        <v>18</v>
      </c>
      <c r="C21" s="71" t="s">
        <v>7</v>
      </c>
      <c r="D21" s="71" t="s">
        <v>19</v>
      </c>
      <c r="E21" s="70" t="s">
        <v>9</v>
      </c>
      <c r="F21" s="70" t="s">
        <v>10</v>
      </c>
      <c r="G21" s="72" t="s">
        <v>11</v>
      </c>
      <c r="H21" s="73" t="s">
        <v>20</v>
      </c>
    </row>
    <row r="22" spans="1:8" ht="15.75" thickBot="1" x14ac:dyDescent="0.3">
      <c r="A22" s="128"/>
      <c r="B22" s="76" t="s">
        <v>21</v>
      </c>
      <c r="C22" s="77">
        <f>16+25</f>
        <v>41</v>
      </c>
      <c r="D22" s="78">
        <v>1</v>
      </c>
      <c r="E22" s="79">
        <v>75</v>
      </c>
      <c r="F22" s="79">
        <f>D22*E22*C22</f>
        <v>3075</v>
      </c>
      <c r="G22" s="80">
        <f>H8</f>
        <v>0</v>
      </c>
      <c r="H22" s="81">
        <f>C22*D22*G22</f>
        <v>0</v>
      </c>
    </row>
    <row r="23" spans="1:8" ht="52.5" thickBot="1" x14ac:dyDescent="0.3">
      <c r="A23" s="120" t="s">
        <v>22</v>
      </c>
      <c r="B23" s="82"/>
      <c r="C23" s="83"/>
      <c r="D23" s="71" t="s">
        <v>43</v>
      </c>
      <c r="E23" s="63" t="s">
        <v>15</v>
      </c>
      <c r="F23" s="63" t="s">
        <v>10</v>
      </c>
      <c r="G23" s="64" t="s">
        <v>16</v>
      </c>
      <c r="H23" s="65" t="s">
        <v>12</v>
      </c>
    </row>
    <row r="24" spans="1:8" ht="15.75" thickBot="1" x14ac:dyDescent="0.3">
      <c r="A24" s="120"/>
      <c r="B24" s="132" t="s">
        <v>23</v>
      </c>
      <c r="C24" s="132"/>
      <c r="D24" s="101">
        <v>163.33000000000001</v>
      </c>
      <c r="E24" s="84">
        <v>36</v>
      </c>
      <c r="F24" s="84">
        <f>D24*E24</f>
        <v>5879.88</v>
      </c>
      <c r="G24" s="85">
        <f>H9</f>
        <v>0</v>
      </c>
      <c r="H24" s="86">
        <f>D24*G24</f>
        <v>0</v>
      </c>
    </row>
    <row r="25" spans="1:8" ht="15.75" thickBot="1" x14ac:dyDescent="0.3">
      <c r="A25" s="120"/>
      <c r="B25" s="133" t="s">
        <v>24</v>
      </c>
      <c r="C25" s="133"/>
      <c r="D25" s="101">
        <v>140</v>
      </c>
      <c r="E25" s="79">
        <v>45</v>
      </c>
      <c r="F25" s="79">
        <f>D25*E25</f>
        <v>6300</v>
      </c>
      <c r="G25" s="80">
        <f>H11</f>
        <v>0</v>
      </c>
      <c r="H25" s="81">
        <f>D25*G25</f>
        <v>0</v>
      </c>
    </row>
    <row r="26" spans="1:8" ht="52.5" thickBot="1" x14ac:dyDescent="0.3">
      <c r="A26" s="120" t="s">
        <v>25</v>
      </c>
      <c r="B26" s="121" t="s">
        <v>26</v>
      </c>
      <c r="C26" s="121"/>
      <c r="D26" s="71" t="s">
        <v>43</v>
      </c>
      <c r="E26" s="63" t="s">
        <v>15</v>
      </c>
      <c r="F26" s="63" t="s">
        <v>10</v>
      </c>
      <c r="G26" s="64" t="s">
        <v>16</v>
      </c>
      <c r="H26" s="65" t="s">
        <v>12</v>
      </c>
    </row>
    <row r="27" spans="1:8" ht="15.75" thickBot="1" x14ac:dyDescent="0.3">
      <c r="A27" s="120"/>
      <c r="B27" s="121"/>
      <c r="C27" s="121"/>
      <c r="D27" s="102">
        <v>66.67</v>
      </c>
      <c r="E27" s="79">
        <v>36</v>
      </c>
      <c r="F27" s="79">
        <f>D27*E27</f>
        <v>2400.12</v>
      </c>
      <c r="G27" s="80">
        <f>H9</f>
        <v>0</v>
      </c>
      <c r="H27" s="81">
        <f>D27*G27</f>
        <v>0</v>
      </c>
    </row>
    <row r="28" spans="1:8" ht="39.75" thickBot="1" x14ac:dyDescent="0.3">
      <c r="A28" s="120" t="s">
        <v>27</v>
      </c>
      <c r="B28" s="122" t="s">
        <v>28</v>
      </c>
      <c r="C28" s="122"/>
      <c r="D28" s="122"/>
      <c r="E28" s="122"/>
      <c r="F28" s="87" t="s">
        <v>44</v>
      </c>
      <c r="G28" s="88"/>
      <c r="H28" s="88"/>
    </row>
    <row r="29" spans="1:8" ht="15.75" thickBot="1" x14ac:dyDescent="0.3">
      <c r="A29" s="120"/>
      <c r="B29" s="122"/>
      <c r="C29" s="122"/>
      <c r="D29" s="122"/>
      <c r="E29" s="122"/>
      <c r="F29" s="89">
        <v>12925.82</v>
      </c>
      <c r="G29" s="90"/>
      <c r="H29" s="91"/>
    </row>
    <row r="30" spans="1:8" ht="15.75" thickBot="1" x14ac:dyDescent="0.3">
      <c r="A30" s="123" t="s">
        <v>29</v>
      </c>
      <c r="B30" s="124"/>
      <c r="C30" s="124"/>
      <c r="D30" s="124"/>
      <c r="E30" s="124"/>
      <c r="F30" s="92" t="s">
        <v>30</v>
      </c>
      <c r="G30" s="93"/>
      <c r="H30" s="93"/>
    </row>
    <row r="31" spans="1:8" ht="15.75" thickBot="1" x14ac:dyDescent="0.3">
      <c r="A31" s="123"/>
      <c r="B31" s="125" t="s">
        <v>45</v>
      </c>
      <c r="C31" s="125"/>
      <c r="D31" s="125"/>
      <c r="E31" s="125"/>
      <c r="F31" s="94">
        <v>2582.59</v>
      </c>
      <c r="G31" s="95"/>
      <c r="H31" s="95"/>
    </row>
    <row r="32" spans="1:8" ht="15.75" thickBot="1" x14ac:dyDescent="0.3">
      <c r="A32" s="123"/>
      <c r="B32" s="125" t="s">
        <v>46</v>
      </c>
      <c r="C32" s="125"/>
      <c r="D32" s="125"/>
      <c r="E32" s="125"/>
      <c r="F32" s="94">
        <f>300*8/12</f>
        <v>200</v>
      </c>
      <c r="G32" s="95"/>
      <c r="H32" s="91"/>
    </row>
    <row r="33" spans="1:8" ht="15.75" thickBot="1" x14ac:dyDescent="0.3">
      <c r="A33" s="123"/>
      <c r="B33" s="126" t="s">
        <v>48</v>
      </c>
      <c r="C33" s="126"/>
      <c r="D33" s="126"/>
      <c r="E33" s="126"/>
      <c r="F33" s="94">
        <f>600*8/12</f>
        <v>400</v>
      </c>
      <c r="G33" s="96"/>
      <c r="H33" s="96"/>
    </row>
    <row r="34" spans="1:8" x14ac:dyDescent="0.25">
      <c r="A34" s="97"/>
      <c r="B34" s="98"/>
      <c r="C34" s="98"/>
      <c r="D34" s="98"/>
      <c r="E34" s="98"/>
      <c r="F34" s="99"/>
      <c r="G34" s="96"/>
      <c r="H34" s="96"/>
    </row>
    <row r="35" spans="1:8" x14ac:dyDescent="0.25">
      <c r="A35" s="97"/>
      <c r="B35" s="98"/>
      <c r="C35" s="98"/>
      <c r="D35" s="98"/>
      <c r="E35" s="98"/>
      <c r="F35" s="116" t="s">
        <v>31</v>
      </c>
      <c r="G35" s="117" t="s">
        <v>32</v>
      </c>
      <c r="H35" s="96"/>
    </row>
    <row r="36" spans="1:8" x14ac:dyDescent="0.25">
      <c r="A36" s="97"/>
      <c r="B36" s="98"/>
      <c r="C36" s="98"/>
      <c r="D36" s="98"/>
      <c r="E36" s="98"/>
      <c r="F36" s="116"/>
      <c r="G36" s="117"/>
      <c r="H36" s="96"/>
    </row>
    <row r="37" spans="1:8" x14ac:dyDescent="0.25">
      <c r="A37" s="97"/>
      <c r="B37" s="98"/>
      <c r="C37" s="98"/>
      <c r="D37" s="98"/>
      <c r="E37" s="98"/>
      <c r="F37" s="116"/>
      <c r="G37" s="117"/>
      <c r="H37" s="96"/>
    </row>
    <row r="38" spans="1:8" x14ac:dyDescent="0.25">
      <c r="A38" s="97"/>
      <c r="B38" s="97"/>
      <c r="C38" s="99"/>
      <c r="D38" s="99"/>
      <c r="E38" s="99"/>
      <c r="F38" s="116"/>
      <c r="G38" s="117"/>
      <c r="H38" s="97"/>
    </row>
    <row r="39" spans="1:8" x14ac:dyDescent="0.25">
      <c r="A39" s="97"/>
      <c r="B39" s="118" t="s">
        <v>41</v>
      </c>
      <c r="C39" s="118"/>
      <c r="D39" s="118"/>
      <c r="E39" s="118"/>
      <c r="F39" s="111">
        <f>F31+F32+F29+F33+F27+F25+F24+F22+F20+F18+F16</f>
        <v>36534.410000000003</v>
      </c>
      <c r="G39" s="112">
        <f>H16+H18+H20+H22+H24+H25+H27+F29+F31+F32+F33</f>
        <v>16108.41</v>
      </c>
      <c r="H39" s="97"/>
    </row>
    <row r="40" spans="1:8" x14ac:dyDescent="0.25">
      <c r="A40" s="97"/>
      <c r="B40" s="118" t="s">
        <v>33</v>
      </c>
      <c r="C40" s="118"/>
      <c r="D40" s="118"/>
      <c r="E40" s="118"/>
      <c r="F40" s="114">
        <f>ROUNDDOWN(F39*21%,2)</f>
        <v>7672.22</v>
      </c>
      <c r="G40" s="113">
        <f>G39*21%</f>
        <v>3382.7660999999998</v>
      </c>
      <c r="H40" s="97"/>
    </row>
    <row r="41" spans="1:8" x14ac:dyDescent="0.25">
      <c r="A41" s="97"/>
      <c r="B41" s="118" t="s">
        <v>34</v>
      </c>
      <c r="C41" s="118"/>
      <c r="D41" s="118"/>
      <c r="E41" s="118"/>
      <c r="F41" s="114">
        <f>F39+F40</f>
        <v>44206.630000000005</v>
      </c>
      <c r="G41" s="115">
        <f>G39+G40</f>
        <v>19491.176100000001</v>
      </c>
      <c r="H41" s="97"/>
    </row>
    <row r="42" spans="1:8" ht="16.5" thickBot="1" x14ac:dyDescent="0.3">
      <c r="C42" s="1"/>
      <c r="D42" s="30"/>
      <c r="E42" s="30"/>
      <c r="F42" s="31"/>
      <c r="G42" s="32"/>
    </row>
    <row r="43" spans="1:8" ht="15.75" thickBot="1" x14ac:dyDescent="0.3">
      <c r="C43" s="1"/>
      <c r="D43" s="1"/>
      <c r="E43" s="1"/>
      <c r="F43" s="1"/>
      <c r="G43" s="119" t="s">
        <v>35</v>
      </c>
      <c r="H43" s="119"/>
    </row>
    <row r="44" spans="1:8" ht="15.75" thickBot="1" x14ac:dyDescent="0.3">
      <c r="C44" s="1"/>
      <c r="D44" s="1"/>
      <c r="E44" s="1"/>
      <c r="F44" s="1"/>
      <c r="G44" s="119"/>
      <c r="H44" s="119"/>
    </row>
    <row r="45" spans="1:8" ht="15.75" thickBot="1" x14ac:dyDescent="0.3">
      <c r="C45" s="1"/>
      <c r="D45" s="1"/>
      <c r="E45" s="1"/>
      <c r="F45" s="1"/>
      <c r="G45" s="119"/>
      <c r="H45" s="119"/>
    </row>
    <row r="46" spans="1:8" x14ac:dyDescent="0.25">
      <c r="C46" s="1"/>
      <c r="D46" s="1"/>
      <c r="E46" s="1"/>
      <c r="F46" s="1"/>
      <c r="G46" s="1"/>
      <c r="H46" s="1"/>
    </row>
    <row r="47" spans="1:8" x14ac:dyDescent="0.25">
      <c r="C47" s="1"/>
      <c r="D47" s="1"/>
      <c r="E47" s="1"/>
      <c r="F47" t="s">
        <v>37</v>
      </c>
      <c r="G47" s="1"/>
      <c r="H47" s="1"/>
    </row>
    <row r="48" spans="1:8" x14ac:dyDescent="0.25">
      <c r="C48" s="1"/>
      <c r="D48" s="1"/>
      <c r="E48" s="1"/>
      <c r="F48" s="33"/>
      <c r="G48" s="34"/>
      <c r="H48" s="35"/>
    </row>
    <row r="49" spans="3:8" x14ac:dyDescent="0.25">
      <c r="C49" s="1"/>
      <c r="D49" s="1"/>
      <c r="E49" s="1"/>
      <c r="F49" s="36"/>
      <c r="G49" s="1"/>
      <c r="H49" s="37"/>
    </row>
    <row r="50" spans="3:8" x14ac:dyDescent="0.25">
      <c r="C50" s="1"/>
      <c r="D50" s="1"/>
      <c r="E50" s="1"/>
      <c r="F50" s="36"/>
      <c r="G50" s="1"/>
      <c r="H50" s="37"/>
    </row>
    <row r="51" spans="3:8" x14ac:dyDescent="0.25">
      <c r="C51" s="1"/>
      <c r="D51" s="1"/>
      <c r="E51" s="1"/>
      <c r="F51" s="36"/>
      <c r="G51" s="1"/>
      <c r="H51" s="37"/>
    </row>
    <row r="52" spans="3:8" x14ac:dyDescent="0.25">
      <c r="C52" s="1"/>
      <c r="D52" s="1"/>
      <c r="E52" s="1"/>
      <c r="F52" s="36"/>
      <c r="G52" s="1"/>
      <c r="H52" s="37"/>
    </row>
    <row r="53" spans="3:8" x14ac:dyDescent="0.25">
      <c r="C53" s="1"/>
      <c r="D53" s="1"/>
      <c r="E53" s="1"/>
      <c r="F53" s="38"/>
      <c r="G53" s="39"/>
      <c r="H53" s="40"/>
    </row>
  </sheetData>
  <mergeCells count="30">
    <mergeCell ref="A23:A25"/>
    <mergeCell ref="B24:C24"/>
    <mergeCell ref="B25:C25"/>
    <mergeCell ref="B2:H3"/>
    <mergeCell ref="B5:H5"/>
    <mergeCell ref="B6:G6"/>
    <mergeCell ref="B7:G7"/>
    <mergeCell ref="B8:G8"/>
    <mergeCell ref="B9:G10"/>
    <mergeCell ref="H9:H10"/>
    <mergeCell ref="B11:G11"/>
    <mergeCell ref="A15:A22"/>
    <mergeCell ref="B15:B16"/>
    <mergeCell ref="B17:B18"/>
    <mergeCell ref="B19:C20"/>
    <mergeCell ref="G43:H45"/>
    <mergeCell ref="A26:A27"/>
    <mergeCell ref="B26:C27"/>
    <mergeCell ref="A28:A29"/>
    <mergeCell ref="B28:E29"/>
    <mergeCell ref="A30:A33"/>
    <mergeCell ref="B30:E30"/>
    <mergeCell ref="B31:E31"/>
    <mergeCell ref="B32:E32"/>
    <mergeCell ref="B33:E33"/>
    <mergeCell ref="F35:F38"/>
    <mergeCell ref="G35:G38"/>
    <mergeCell ref="B39:E39"/>
    <mergeCell ref="B40:E40"/>
    <mergeCell ref="B41:E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D114-DCC1-4DBF-ABA8-AE460281AB6E}">
  <dimension ref="A1:J52"/>
  <sheetViews>
    <sheetView topLeftCell="A22" workbookViewId="0">
      <selection activeCell="G39" sqref="G39"/>
    </sheetView>
  </sheetViews>
  <sheetFormatPr baseColWidth="10" defaultRowHeight="15" x14ac:dyDescent="0.25"/>
  <cols>
    <col min="2" max="2" width="33.5703125" customWidth="1"/>
    <col min="4" max="4" width="18.85546875" customWidth="1"/>
    <col min="5" max="5" width="20" customWidth="1"/>
    <col min="6" max="6" width="15.28515625" customWidth="1"/>
    <col min="7" max="7" width="17.85546875" customWidth="1"/>
  </cols>
  <sheetData>
    <row r="1" spans="1:10" x14ac:dyDescent="0.25">
      <c r="A1" t="s">
        <v>36</v>
      </c>
      <c r="C1" s="1"/>
      <c r="D1" s="1"/>
      <c r="E1" s="1"/>
      <c r="F1" s="1"/>
      <c r="G1" s="1"/>
      <c r="H1" s="1"/>
    </row>
    <row r="2" spans="1:10" x14ac:dyDescent="0.25">
      <c r="B2" s="134" t="s">
        <v>47</v>
      </c>
      <c r="C2" s="134"/>
      <c r="D2" s="134"/>
      <c r="E2" s="134"/>
      <c r="F2" s="134"/>
      <c r="G2" s="134"/>
      <c r="H2" s="134"/>
    </row>
    <row r="3" spans="1:10" x14ac:dyDescent="0.25">
      <c r="B3" s="134"/>
      <c r="C3" s="134"/>
      <c r="D3" s="134"/>
      <c r="E3" s="134"/>
      <c r="F3" s="134"/>
      <c r="G3" s="134"/>
      <c r="H3" s="134"/>
    </row>
    <row r="4" spans="1:10" x14ac:dyDescent="0.25">
      <c r="B4" s="2"/>
      <c r="C4" s="2"/>
      <c r="D4" s="2"/>
      <c r="E4" s="2"/>
      <c r="F4" s="2"/>
      <c r="G4" s="2"/>
      <c r="H4" s="2"/>
    </row>
    <row r="5" spans="1:10" x14ac:dyDescent="0.25">
      <c r="B5" s="135" t="s">
        <v>0</v>
      </c>
      <c r="C5" s="135"/>
      <c r="D5" s="135"/>
      <c r="E5" s="135"/>
      <c r="F5" s="135"/>
      <c r="G5" s="135"/>
      <c r="H5" s="135"/>
    </row>
    <row r="6" spans="1:10" x14ac:dyDescent="0.25">
      <c r="B6" s="136" t="s">
        <v>1</v>
      </c>
      <c r="C6" s="136"/>
      <c r="D6" s="136"/>
      <c r="E6" s="136"/>
      <c r="F6" s="136"/>
      <c r="G6" s="136"/>
      <c r="H6" s="3"/>
    </row>
    <row r="7" spans="1:10" x14ac:dyDescent="0.25">
      <c r="B7" s="136" t="s">
        <v>38</v>
      </c>
      <c r="C7" s="136"/>
      <c r="D7" s="136"/>
      <c r="E7" s="136"/>
      <c r="F7" s="136"/>
      <c r="G7" s="136"/>
      <c r="H7" s="3"/>
    </row>
    <row r="8" spans="1:10" x14ac:dyDescent="0.25">
      <c r="B8" s="137" t="s">
        <v>49</v>
      </c>
      <c r="C8" s="137"/>
      <c r="D8" s="137"/>
      <c r="E8" s="137"/>
      <c r="F8" s="137"/>
      <c r="G8" s="137"/>
      <c r="H8" s="152"/>
    </row>
    <row r="9" spans="1:10" x14ac:dyDescent="0.25">
      <c r="B9" s="137"/>
      <c r="C9" s="137"/>
      <c r="D9" s="137"/>
      <c r="E9" s="137"/>
      <c r="F9" s="137"/>
      <c r="G9" s="137"/>
      <c r="H9" s="153"/>
    </row>
    <row r="10" spans="1:10" x14ac:dyDescent="0.25">
      <c r="B10" s="127" t="s">
        <v>4</v>
      </c>
      <c r="C10" s="127"/>
      <c r="D10" s="127"/>
      <c r="E10" s="127"/>
      <c r="F10" s="127"/>
      <c r="G10" s="127"/>
      <c r="H10" s="4"/>
    </row>
    <row r="11" spans="1:10" x14ac:dyDescent="0.25">
      <c r="C11" s="1"/>
      <c r="D11" s="1"/>
      <c r="E11" s="5"/>
      <c r="F11" s="1"/>
      <c r="G11" s="1"/>
      <c r="H11" s="1"/>
    </row>
    <row r="12" spans="1:10" x14ac:dyDescent="0.25">
      <c r="C12" s="1"/>
      <c r="D12" s="1"/>
      <c r="E12" s="5"/>
      <c r="F12" s="1"/>
      <c r="G12" s="1"/>
      <c r="H12" s="1"/>
    </row>
    <row r="13" spans="1:10" ht="15.75" thickBot="1" x14ac:dyDescent="0.3">
      <c r="C13" s="1"/>
      <c r="D13" s="1"/>
      <c r="E13" s="5"/>
      <c r="F13" s="1"/>
      <c r="G13" s="1"/>
      <c r="H13" s="1"/>
    </row>
    <row r="14" spans="1:10" ht="60.75" thickBot="1" x14ac:dyDescent="0.3">
      <c r="A14" s="147" t="s">
        <v>5</v>
      </c>
      <c r="B14" s="41" t="s">
        <v>6</v>
      </c>
      <c r="C14" s="6" t="s">
        <v>7</v>
      </c>
      <c r="D14" s="6" t="s">
        <v>8</v>
      </c>
      <c r="E14" s="6" t="s">
        <v>9</v>
      </c>
      <c r="F14" s="6" t="s">
        <v>39</v>
      </c>
      <c r="G14" s="7" t="s">
        <v>11</v>
      </c>
      <c r="H14" s="8" t="s">
        <v>12</v>
      </c>
    </row>
    <row r="15" spans="1:10" ht="15.75" thickBot="1" x14ac:dyDescent="0.3">
      <c r="A15" s="147"/>
      <c r="B15" s="42"/>
      <c r="C15" s="10">
        <v>10</v>
      </c>
      <c r="D15" s="10">
        <v>1</v>
      </c>
      <c r="E15" s="11">
        <v>25</v>
      </c>
      <c r="F15" s="11">
        <f>C15*D15*E15</f>
        <v>250</v>
      </c>
      <c r="G15" s="12">
        <f>H6</f>
        <v>0</v>
      </c>
      <c r="H15" s="13">
        <f>C15*D15*G15</f>
        <v>0</v>
      </c>
      <c r="J15" s="105"/>
    </row>
    <row r="16" spans="1:10" ht="60.75" thickBot="1" x14ac:dyDescent="0.3">
      <c r="A16" s="147"/>
      <c r="B16" s="148" t="s">
        <v>13</v>
      </c>
      <c r="C16" s="14" t="s">
        <v>7</v>
      </c>
      <c r="D16" s="15" t="s">
        <v>14</v>
      </c>
      <c r="E16" s="14" t="s">
        <v>15</v>
      </c>
      <c r="F16" s="14" t="s">
        <v>39</v>
      </c>
      <c r="G16" s="16" t="s">
        <v>16</v>
      </c>
      <c r="H16" s="17" t="s">
        <v>12</v>
      </c>
    </row>
    <row r="17" spans="1:10" ht="15.75" thickBot="1" x14ac:dyDescent="0.3">
      <c r="A17" s="147"/>
      <c r="B17" s="148"/>
      <c r="C17" s="10">
        <v>2</v>
      </c>
      <c r="D17" s="18">
        <v>2</v>
      </c>
      <c r="E17" s="11">
        <v>45</v>
      </c>
      <c r="F17" s="11">
        <f>D17*E17*C17</f>
        <v>180</v>
      </c>
      <c r="G17" s="12">
        <f>H8</f>
        <v>0</v>
      </c>
      <c r="H17" s="13">
        <f>D17*G17*C17</f>
        <v>0</v>
      </c>
      <c r="J17" s="105"/>
    </row>
    <row r="18" spans="1:10" ht="60.75" thickBot="1" x14ac:dyDescent="0.3">
      <c r="A18" s="147"/>
      <c r="B18" s="149" t="s">
        <v>17</v>
      </c>
      <c r="C18" s="149"/>
      <c r="D18" s="15" t="s">
        <v>43</v>
      </c>
      <c r="E18" s="14" t="s">
        <v>15</v>
      </c>
      <c r="F18" s="14" t="s">
        <v>39</v>
      </c>
      <c r="G18" s="16" t="s">
        <v>16</v>
      </c>
      <c r="H18" s="17" t="s">
        <v>12</v>
      </c>
    </row>
    <row r="19" spans="1:10" ht="15.75" thickBot="1" x14ac:dyDescent="0.3">
      <c r="A19" s="147"/>
      <c r="B19" s="149"/>
      <c r="C19" s="149"/>
      <c r="D19" s="104">
        <v>7.33</v>
      </c>
      <c r="E19" s="19">
        <v>20</v>
      </c>
      <c r="F19" s="19">
        <f>D19*E19</f>
        <v>146.6</v>
      </c>
      <c r="G19" s="20">
        <f>H7</f>
        <v>0</v>
      </c>
      <c r="H19" s="21">
        <f>D19*G19</f>
        <v>0</v>
      </c>
      <c r="J19" s="105"/>
    </row>
    <row r="20" spans="1:10" ht="60.75" thickBot="1" x14ac:dyDescent="0.3">
      <c r="A20" s="142" t="s">
        <v>22</v>
      </c>
      <c r="B20" s="43"/>
      <c r="C20" s="44"/>
      <c r="D20" s="45" t="s">
        <v>43</v>
      </c>
      <c r="E20" s="46" t="s">
        <v>15</v>
      </c>
      <c r="F20" s="46" t="s">
        <v>39</v>
      </c>
      <c r="G20" s="47" t="s">
        <v>16</v>
      </c>
      <c r="H20" s="48" t="s">
        <v>12</v>
      </c>
    </row>
    <row r="21" spans="1:10" ht="15.75" thickBot="1" x14ac:dyDescent="0.3">
      <c r="A21" s="142"/>
      <c r="B21" s="150" t="s">
        <v>23</v>
      </c>
      <c r="C21" s="150"/>
      <c r="D21" s="104">
        <v>28</v>
      </c>
      <c r="E21" s="22">
        <v>45</v>
      </c>
      <c r="F21" s="22">
        <f>D21*E21</f>
        <v>1260</v>
      </c>
      <c r="G21" s="23">
        <f>H8</f>
        <v>0</v>
      </c>
      <c r="H21" s="24">
        <f>D21*G21</f>
        <v>0</v>
      </c>
      <c r="J21" s="105"/>
    </row>
    <row r="22" spans="1:10" ht="15.75" thickBot="1" x14ac:dyDescent="0.3">
      <c r="A22" s="142"/>
      <c r="B22" s="151" t="s">
        <v>24</v>
      </c>
      <c r="C22" s="151"/>
      <c r="D22" s="104">
        <v>8</v>
      </c>
      <c r="E22" s="19">
        <v>45</v>
      </c>
      <c r="F22" s="19">
        <f>D22*E22</f>
        <v>360</v>
      </c>
      <c r="G22" s="20">
        <f>H10</f>
        <v>0</v>
      </c>
      <c r="H22" s="21">
        <f>D22*G22</f>
        <v>0</v>
      </c>
      <c r="J22" s="105"/>
    </row>
    <row r="23" spans="1:10" ht="60.75" thickBot="1" x14ac:dyDescent="0.3">
      <c r="A23" s="142" t="s">
        <v>25</v>
      </c>
      <c r="B23" s="143" t="s">
        <v>26</v>
      </c>
      <c r="C23" s="143"/>
      <c r="D23" s="15" t="s">
        <v>43</v>
      </c>
      <c r="E23" s="46" t="s">
        <v>15</v>
      </c>
      <c r="F23" s="46" t="s">
        <v>39</v>
      </c>
      <c r="G23" s="47" t="s">
        <v>16</v>
      </c>
      <c r="H23" s="48" t="s">
        <v>12</v>
      </c>
      <c r="J23" s="105"/>
    </row>
    <row r="24" spans="1:10" ht="15.75" thickBot="1" x14ac:dyDescent="0.3">
      <c r="A24" s="142"/>
      <c r="B24" s="143"/>
      <c r="C24" s="143"/>
      <c r="D24" s="104">
        <v>6.67</v>
      </c>
      <c r="E24" s="19">
        <v>45</v>
      </c>
      <c r="F24" s="19">
        <f>D24*E24</f>
        <v>300.14999999999998</v>
      </c>
      <c r="G24" s="20">
        <f>H8</f>
        <v>0</v>
      </c>
      <c r="H24" s="21">
        <f>D24*G24</f>
        <v>0</v>
      </c>
      <c r="J24" s="105"/>
    </row>
    <row r="25" spans="1:10" ht="90.75" thickBot="1" x14ac:dyDescent="0.3">
      <c r="A25" s="144" t="s">
        <v>27</v>
      </c>
      <c r="B25" s="145" t="s">
        <v>28</v>
      </c>
      <c r="C25" s="145"/>
      <c r="D25" s="145"/>
      <c r="E25" s="145"/>
      <c r="F25" s="25" t="s">
        <v>44</v>
      </c>
      <c r="G25" s="49"/>
      <c r="H25" s="49"/>
    </row>
    <row r="26" spans="1:10" ht="15.75" thickBot="1" x14ac:dyDescent="0.3">
      <c r="A26" s="144"/>
      <c r="B26" s="145"/>
      <c r="C26" s="145"/>
      <c r="D26" s="145"/>
      <c r="E26" s="145"/>
      <c r="F26" s="26">
        <v>2774.93</v>
      </c>
      <c r="G26" s="27"/>
      <c r="H26" s="28"/>
      <c r="J26" s="105"/>
    </row>
    <row r="27" spans="1:10" ht="30.75" thickBot="1" x14ac:dyDescent="0.3">
      <c r="A27" s="144" t="s">
        <v>29</v>
      </c>
      <c r="B27" s="124"/>
      <c r="C27" s="124"/>
      <c r="D27" s="124"/>
      <c r="E27" s="124"/>
      <c r="F27" s="50" t="s">
        <v>30</v>
      </c>
      <c r="G27" s="9"/>
      <c r="H27" s="9"/>
    </row>
    <row r="28" spans="1:10" ht="15.75" thickBot="1" x14ac:dyDescent="0.3">
      <c r="A28" s="144"/>
      <c r="B28" s="146" t="s">
        <v>40</v>
      </c>
      <c r="C28" s="146"/>
      <c r="D28" s="146"/>
      <c r="E28" s="146"/>
      <c r="F28" s="26">
        <v>546.66999999999996</v>
      </c>
      <c r="G28" s="29"/>
      <c r="H28" s="29"/>
      <c r="J28" s="105"/>
    </row>
    <row r="29" spans="1:10" x14ac:dyDescent="0.25">
      <c r="C29" s="1"/>
      <c r="D29" s="1"/>
      <c r="E29" s="1"/>
      <c r="F29" s="1"/>
      <c r="G29" s="1"/>
      <c r="H29" s="1"/>
    </row>
    <row r="30" spans="1:10" x14ac:dyDescent="0.25">
      <c r="C30" s="1"/>
      <c r="D30" s="1"/>
      <c r="E30" s="1"/>
      <c r="F30" s="1"/>
      <c r="G30" s="1"/>
      <c r="H30" s="1"/>
      <c r="J30" s="105"/>
    </row>
    <row r="31" spans="1:10" x14ac:dyDescent="0.25">
      <c r="C31" s="1"/>
      <c r="D31" s="1"/>
      <c r="E31" s="1"/>
      <c r="F31" s="139" t="s">
        <v>31</v>
      </c>
      <c r="G31" s="140" t="s">
        <v>32</v>
      </c>
      <c r="H31" s="1"/>
      <c r="J31" s="105"/>
    </row>
    <row r="32" spans="1:10" x14ac:dyDescent="0.25">
      <c r="C32" s="1"/>
      <c r="D32" s="1"/>
      <c r="E32" s="1"/>
      <c r="F32" s="139"/>
      <c r="G32" s="140"/>
      <c r="H32" s="1"/>
      <c r="J32" s="105"/>
    </row>
    <row r="33" spans="2:10" x14ac:dyDescent="0.25">
      <c r="C33" s="1"/>
      <c r="D33" s="1"/>
      <c r="E33" s="1"/>
      <c r="F33" s="139"/>
      <c r="G33" s="140"/>
      <c r="H33" s="1"/>
    </row>
    <row r="34" spans="2:10" x14ac:dyDescent="0.25">
      <c r="C34" s="1"/>
      <c r="D34" s="1"/>
      <c r="E34" s="1"/>
      <c r="F34" s="139"/>
      <c r="G34" s="140"/>
      <c r="H34" s="1"/>
    </row>
    <row r="35" spans="2:10" ht="15.75" x14ac:dyDescent="0.25">
      <c r="B35" s="141" t="s">
        <v>41</v>
      </c>
      <c r="C35" s="141"/>
      <c r="D35" s="141"/>
      <c r="E35" s="141"/>
      <c r="F35" s="51">
        <f>F26+F28+F24+F22+F21+F19+F17+F15</f>
        <v>5818.35</v>
      </c>
      <c r="G35" s="108">
        <f>F26+F28+H24+H22+H21+H19+H17+H15</f>
        <v>3321.6</v>
      </c>
      <c r="H35" s="1"/>
    </row>
    <row r="36" spans="2:10" ht="15.75" x14ac:dyDescent="0.25">
      <c r="B36" s="141" t="s">
        <v>33</v>
      </c>
      <c r="C36" s="141"/>
      <c r="D36" s="141"/>
      <c r="E36" s="141"/>
      <c r="F36" s="106">
        <f>F35*21%</f>
        <v>1221.8534999999999</v>
      </c>
      <c r="G36" s="109">
        <f>G35*21%</f>
        <v>697.53599999999994</v>
      </c>
      <c r="H36" s="32"/>
    </row>
    <row r="37" spans="2:10" ht="15.75" x14ac:dyDescent="0.25">
      <c r="B37" s="141" t="s">
        <v>34</v>
      </c>
      <c r="C37" s="141"/>
      <c r="D37" s="141"/>
      <c r="E37" s="141"/>
      <c r="F37" s="107">
        <f>F35*0.21+F35</f>
        <v>7040.2035000000005</v>
      </c>
      <c r="G37" s="110">
        <f>G35*0.21+G35</f>
        <v>4019.136</v>
      </c>
      <c r="H37" s="32"/>
    </row>
    <row r="38" spans="2:10" ht="15.75" x14ac:dyDescent="0.25">
      <c r="C38" s="1"/>
      <c r="D38" s="52"/>
      <c r="E38" s="53"/>
      <c r="F38" s="31"/>
      <c r="G38" s="32"/>
      <c r="H38" s="32"/>
      <c r="J38" s="100"/>
    </row>
    <row r="39" spans="2:10" ht="15.75" x14ac:dyDescent="0.25">
      <c r="C39" s="1"/>
      <c r="D39" s="1"/>
      <c r="E39" s="1"/>
      <c r="F39" s="1"/>
      <c r="G39" s="1"/>
      <c r="H39" s="32"/>
    </row>
    <row r="40" spans="2:10" x14ac:dyDescent="0.25">
      <c r="C40" s="1"/>
      <c r="D40" s="1"/>
      <c r="E40" s="1"/>
      <c r="F40" s="1"/>
      <c r="G40" s="1"/>
      <c r="H40" s="1"/>
    </row>
    <row r="41" spans="2:10" ht="15.75" thickBot="1" x14ac:dyDescent="0.3">
      <c r="C41" s="1"/>
      <c r="D41" s="1"/>
      <c r="E41" s="1"/>
      <c r="F41" s="1"/>
      <c r="G41" s="1"/>
      <c r="H41" s="1"/>
    </row>
    <row r="42" spans="2:10" ht="15.75" thickBot="1" x14ac:dyDescent="0.3">
      <c r="C42" s="1"/>
      <c r="D42" s="1"/>
      <c r="E42" s="1"/>
      <c r="F42" s="1"/>
      <c r="G42" s="119" t="s">
        <v>35</v>
      </c>
      <c r="H42" s="119"/>
    </row>
    <row r="43" spans="2:10" ht="15.75" thickBot="1" x14ac:dyDescent="0.3">
      <c r="C43" s="1"/>
      <c r="D43" s="1"/>
      <c r="E43" s="1"/>
      <c r="F43" s="1"/>
      <c r="G43" s="119"/>
      <c r="H43" s="119"/>
    </row>
    <row r="44" spans="2:10" ht="15.75" thickBot="1" x14ac:dyDescent="0.3">
      <c r="C44" s="1"/>
      <c r="D44" s="1"/>
      <c r="E44" s="1"/>
      <c r="F44" s="1"/>
      <c r="G44" s="119"/>
      <c r="H44" s="119"/>
    </row>
    <row r="45" spans="2:10" ht="15.75" x14ac:dyDescent="0.25">
      <c r="C45" s="1"/>
      <c r="D45" s="1"/>
      <c r="E45" s="1"/>
      <c r="F45" s="1"/>
      <c r="G45" s="54"/>
      <c r="H45" s="54"/>
    </row>
    <row r="46" spans="2:10" x14ac:dyDescent="0.25">
      <c r="F46" t="s">
        <v>37</v>
      </c>
    </row>
    <row r="47" spans="2:10" x14ac:dyDescent="0.25">
      <c r="F47" s="55"/>
      <c r="G47" s="56"/>
      <c r="H47" s="57"/>
    </row>
    <row r="48" spans="2:10" x14ac:dyDescent="0.25">
      <c r="F48" s="58"/>
      <c r="H48" s="59"/>
    </row>
    <row r="49" spans="6:8" x14ac:dyDescent="0.25">
      <c r="F49" s="58"/>
      <c r="H49" s="59"/>
    </row>
    <row r="50" spans="6:8" x14ac:dyDescent="0.25">
      <c r="F50" s="58"/>
      <c r="H50" s="59"/>
    </row>
    <row r="51" spans="6:8" x14ac:dyDescent="0.25">
      <c r="F51" s="58"/>
      <c r="H51" s="59"/>
    </row>
    <row r="52" spans="6:8" x14ac:dyDescent="0.25">
      <c r="F52" s="60"/>
      <c r="G52" s="61"/>
      <c r="H52" s="62"/>
    </row>
  </sheetData>
  <mergeCells count="26">
    <mergeCell ref="B2:H3"/>
    <mergeCell ref="B5:H5"/>
    <mergeCell ref="B6:G6"/>
    <mergeCell ref="B7:G7"/>
    <mergeCell ref="B8:G9"/>
    <mergeCell ref="H8:H9"/>
    <mergeCell ref="B10:G10"/>
    <mergeCell ref="A14:A19"/>
    <mergeCell ref="B16:B17"/>
    <mergeCell ref="B18:C19"/>
    <mergeCell ref="A20:A22"/>
    <mergeCell ref="B21:C21"/>
    <mergeCell ref="B22:C22"/>
    <mergeCell ref="G42:H44"/>
    <mergeCell ref="A23:A24"/>
    <mergeCell ref="B23:C24"/>
    <mergeCell ref="A25:A26"/>
    <mergeCell ref="B25:E26"/>
    <mergeCell ref="A27:A28"/>
    <mergeCell ref="B27:E27"/>
    <mergeCell ref="B28:E28"/>
    <mergeCell ref="F31:F34"/>
    <mergeCell ref="G31:G34"/>
    <mergeCell ref="B35:E35"/>
    <mergeCell ref="B36:E36"/>
    <mergeCell ref="B37:E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LOT1 COTXES</vt:lpstr>
      <vt:lpstr>Lot 2 MOTOS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Gonzalez Martinez</dc:creator>
  <cp:lastModifiedBy>Jordi Alemany</cp:lastModifiedBy>
  <cp:lastPrinted>2026-01-30T12:00:29Z</cp:lastPrinted>
  <dcterms:created xsi:type="dcterms:W3CDTF">2025-12-10T13:36:40Z</dcterms:created>
  <dcterms:modified xsi:type="dcterms:W3CDTF">2026-02-10T10:20:14Z</dcterms:modified>
</cp:coreProperties>
</file>