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22116" windowHeight="9288" activeTab="1"/>
  </bookViews>
  <sheets>
    <sheet name="AMIDAMENTS" sheetId="1" r:id="rId1"/>
    <sheet name="QUADRE DE PREUS" sheetId="2" r:id="rId2"/>
    <sheet name="RESUM DE PRESSUPOST" sheetId="3" r:id="rId3"/>
    <sheet name="PRESSUPOST PER CONTRACTE" sheetId="5" r:id="rId4"/>
    <sheet name="PRESSUPOST" sheetId="4" r:id="rId5"/>
  </sheets>
  <calcPr calcId="144525"/>
</workbook>
</file>

<file path=xl/calcChain.xml><?xml version="1.0" encoding="utf-8"?>
<calcChain xmlns="http://schemas.openxmlformats.org/spreadsheetml/2006/main">
  <c r="I33" i="1" l="1"/>
  <c r="M27" i="4"/>
  <c r="E4" i="3" s="1"/>
  <c r="M16" i="4"/>
  <c r="E3" i="3" s="1"/>
  <c r="H68" i="4" l="1"/>
  <c r="H178" i="4"/>
  <c r="H175" i="4"/>
  <c r="H169" i="4"/>
  <c r="H164" i="4"/>
  <c r="H161" i="4"/>
  <c r="H156" i="4"/>
  <c r="H153" i="4"/>
  <c r="H150" i="4"/>
  <c r="H147" i="4"/>
  <c r="H142" i="4"/>
  <c r="H139" i="4"/>
  <c r="H136" i="4"/>
  <c r="H131" i="4"/>
  <c r="H128" i="4"/>
  <c r="H125" i="4"/>
  <c r="H122" i="4"/>
  <c r="H119" i="4"/>
  <c r="H115" i="4"/>
  <c r="F110" i="4"/>
  <c r="H110" i="4" s="1"/>
  <c r="M106" i="4" s="1"/>
  <c r="H105" i="4"/>
  <c r="H102" i="4"/>
  <c r="H99" i="4"/>
  <c r="H96" i="4"/>
  <c r="H91" i="4"/>
  <c r="H88" i="4"/>
  <c r="H85" i="4"/>
  <c r="H82" i="4"/>
  <c r="H77" i="4"/>
  <c r="H74" i="4"/>
  <c r="H71" i="4"/>
  <c r="F63" i="4"/>
  <c r="H63" i="4" s="1"/>
  <c r="H60" i="4"/>
  <c r="H57" i="4"/>
  <c r="H54" i="4"/>
  <c r="H49" i="4"/>
  <c r="H46" i="4"/>
  <c r="H43" i="4"/>
  <c r="H40" i="4"/>
  <c r="H35" i="4"/>
  <c r="H32" i="4"/>
  <c r="H29" i="4"/>
  <c r="H26" i="4"/>
  <c r="H21" i="4"/>
  <c r="H18" i="4"/>
  <c r="H15" i="4"/>
  <c r="H12" i="4"/>
  <c r="M174" i="4" l="1"/>
  <c r="E12" i="3" s="1"/>
  <c r="M42" i="4"/>
  <c r="M112" i="4"/>
  <c r="M69" i="4"/>
  <c r="E7" i="3" s="1"/>
  <c r="H180" i="4"/>
  <c r="B3" i="5" s="1"/>
  <c r="M56" i="4"/>
  <c r="M81" i="4"/>
  <c r="E8" i="3" s="1"/>
  <c r="M95" i="4"/>
  <c r="E9" i="3" s="1"/>
  <c r="E11" i="3"/>
  <c r="E10" i="3"/>
  <c r="E6" i="3"/>
  <c r="E5" i="3"/>
  <c r="I26" i="1"/>
  <c r="I27" i="1" s="1"/>
  <c r="I22" i="1"/>
  <c r="I23" i="1" s="1"/>
  <c r="I18" i="1"/>
  <c r="I19" i="1" s="1"/>
  <c r="I14" i="1"/>
  <c r="I15" i="1" s="1"/>
  <c r="I10" i="1"/>
  <c r="I11" i="1" s="1"/>
  <c r="I6" i="1"/>
  <c r="I8" i="1" s="1"/>
  <c r="M180" i="4" l="1"/>
  <c r="E15" i="3"/>
  <c r="B5" i="5"/>
  <c r="B4" i="5"/>
  <c r="E23" i="3" l="1"/>
  <c r="E21" i="3"/>
  <c r="E22" i="3"/>
  <c r="E25" i="3"/>
  <c r="E26" i="3"/>
  <c r="E30" i="3"/>
  <c r="E29" i="3"/>
  <c r="E28" i="3"/>
  <c r="E27" i="3"/>
  <c r="E24" i="3"/>
  <c r="B7" i="5"/>
  <c r="B9" i="5" s="1"/>
  <c r="B11" i="5" s="1"/>
  <c r="E33" i="3" l="1"/>
</calcChain>
</file>

<file path=xl/sharedStrings.xml><?xml version="1.0" encoding="utf-8"?>
<sst xmlns="http://schemas.openxmlformats.org/spreadsheetml/2006/main" count="527" uniqueCount="181">
  <si>
    <t>AMIDAMENTS</t>
  </si>
  <si>
    <t>Obra</t>
  </si>
  <si>
    <t>Capítol</t>
  </si>
  <si>
    <t>NUM</t>
  </si>
  <si>
    <t>CODI</t>
  </si>
  <si>
    <t>UA</t>
  </si>
  <si>
    <t>DESCRIPCIÒ</t>
  </si>
  <si>
    <t>UT</t>
  </si>
  <si>
    <t>LLARG</t>
  </si>
  <si>
    <t>AMPLE</t>
  </si>
  <si>
    <t>ALT</t>
  </si>
  <si>
    <t>TOTAL</t>
  </si>
  <si>
    <t>m3</t>
  </si>
  <si>
    <t>PRESSUPOST</t>
  </si>
  <si>
    <t xml:space="preserve">Tramits administratius d'inici d'obres, director arqueològic i altres </t>
  </si>
  <si>
    <t>F1A1I000</t>
  </si>
  <si>
    <t>Excavació de terra vegetal amb mitjans mecànics i càrrega
per al seu transport a zona d'acopi, destí definitiu dins de
l'obra. Amb una excavadora giratòria de 18/20 tones i camió dúmper de 6 tones</t>
  </si>
  <si>
    <t>E221I020</t>
  </si>
  <si>
    <t>Excavació arqueològica parcel·la A</t>
  </si>
  <si>
    <t>TOTAL AMIDAMENT</t>
  </si>
  <si>
    <t>Excavació arqueològica parcel·la B</t>
  </si>
  <si>
    <t>Excavació arqueològica parcel·la C</t>
  </si>
  <si>
    <t>Excavació arqueològica parcel·la D</t>
  </si>
  <si>
    <t>Excavació arqueològica parcel·la E</t>
  </si>
  <si>
    <t>Excavació arqueològica parcel·la F</t>
  </si>
  <si>
    <t xml:space="preserve">Terraplenat terres </t>
  </si>
  <si>
    <t xml:space="preserve">Seguretat i salut </t>
  </si>
  <si>
    <t>QUADRE DE PREUS</t>
  </si>
  <si>
    <t>NÚM</t>
  </si>
  <si>
    <t>DESCRIPCIÓ</t>
  </si>
  <si>
    <t>PREU</t>
  </si>
  <si>
    <t>P-1</t>
  </si>
  <si>
    <t>P-2</t>
  </si>
  <si>
    <t>P-3</t>
  </si>
  <si>
    <t>F1A1I060</t>
  </si>
  <si>
    <t>Parella de guants antihumitat</t>
  </si>
  <si>
    <t>u</t>
  </si>
  <si>
    <t>Nivell</t>
  </si>
  <si>
    <t>01.01</t>
  </si>
  <si>
    <t>RESUM</t>
  </si>
  <si>
    <t>PREU UNITARI</t>
  </si>
  <si>
    <t>UNITATS</t>
  </si>
  <si>
    <t>Nombre</t>
  </si>
  <si>
    <t>Unitats</t>
  </si>
  <si>
    <t xml:space="preserve">CAPÍTOL 1 </t>
  </si>
  <si>
    <t xml:space="preserve"> € /ut</t>
  </si>
  <si>
    <t xml:space="preserve">Redacció del projecte  arqueològica per  a la sol·licitud d'intervenció al Departament de Cultura de la Generalitat. Inclou la gestió de la sol·licitud i el pagament de la taxa corresponent. </t>
  </si>
  <si>
    <t>€</t>
  </si>
  <si>
    <t xml:space="preserve"> € /jornada</t>
  </si>
  <si>
    <t>F1A1I070</t>
  </si>
  <si>
    <t xml:space="preserve"> € /Jornada</t>
  </si>
  <si>
    <t>F1A1I080</t>
  </si>
  <si>
    <t xml:space="preserve"> € /PA a justificar</t>
  </si>
  <si>
    <t xml:space="preserve">CAPÍTOL 2 </t>
  </si>
  <si>
    <t xml:space="preserve"> € /m³</t>
  </si>
  <si>
    <t>Excavació mecànica amb una excavadora giratòria de 18/20 tones i camió dúmper de 6 tones</t>
  </si>
  <si>
    <t>m³</t>
  </si>
  <si>
    <t>F1A1I020</t>
  </si>
  <si>
    <t>F1A1I030</t>
  </si>
  <si>
    <t>F1A1I040</t>
  </si>
  <si>
    <t xml:space="preserve">CAPÍTOL 3 </t>
  </si>
  <si>
    <t xml:space="preserve">CAPÍTOL 4 </t>
  </si>
  <si>
    <t xml:space="preserve">CAPÍTOL 5 </t>
  </si>
  <si>
    <t xml:space="preserve">CAPÍTOL 6 </t>
  </si>
  <si>
    <t>CAPÍTOL 7</t>
  </si>
  <si>
    <t xml:space="preserve"> € /h</t>
  </si>
  <si>
    <t>CAPÍTOL 8</t>
  </si>
  <si>
    <t>CAPÍTOL 9</t>
  </si>
  <si>
    <t xml:space="preserve"> € /u</t>
  </si>
  <si>
    <t>PROTECCIONS COL·LECTIVES</t>
  </si>
  <si>
    <t>INSTALACIONS D'HIGIENE I BENESTAR</t>
  </si>
  <si>
    <t>MEDICINA PREVENTIVA</t>
  </si>
  <si>
    <t>FORMACIÓ I REUNIONS</t>
  </si>
  <si>
    <t>CAPÍTOL 10</t>
  </si>
  <si>
    <t>Feines de gabinet/laboratori</t>
  </si>
  <si>
    <t>F1A1I050</t>
  </si>
  <si>
    <t xml:space="preserve">TOTAL= </t>
  </si>
  <si>
    <t>Import</t>
  </si>
  <si>
    <t xml:space="preserve">Capitol </t>
  </si>
  <si>
    <t>Pressupost</t>
  </si>
  <si>
    <t>RESUM DE PRESSUPOST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</si>
  <si>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</si>
  <si>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</si>
  <si>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</si>
  <si>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</si>
  <si>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</si>
  <si>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</si>
  <si>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</si>
  <si>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</si>
  <si>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</si>
  <si>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OBRA</t>
  </si>
  <si>
    <t>PRESSUPOST PER CONTRACTE</t>
  </si>
  <si>
    <t>Total pressupost d'execució material (PEM)</t>
  </si>
  <si>
    <t>Total Pressupost d'execució per contracte sense IVA (PEC)</t>
  </si>
  <si>
    <t>Total pressupost per contracte amb IVA</t>
  </si>
  <si>
    <t>P-4</t>
  </si>
  <si>
    <t>pa</t>
  </si>
  <si>
    <t xml:space="preserve">Partida alçazada per justificar Estudis interdiciplinaris (Antropolég, carpològic, arqueobotànic, antracologic, analítiques, o altres) </t>
  </si>
  <si>
    <t>%</t>
  </si>
  <si>
    <t>P185-HPDB</t>
  </si>
  <si>
    <t>Jornada de treball d'equip de topografia consistent en la presa de dades en camp, posterior tractament de les dades en gabinet i bolcat dels resultats en format paper o digital, incloses totes les eines i materials necessaris</t>
  </si>
  <si>
    <t>Arqueòleg Director. Arqueòleg per a la direcció de la Intervenció arqueològica tal i com especifica el Plec de prescripcions tècniques i el Decret 78/2002 de Protecció del patrimoni arqueològic (P-870)</t>
  </si>
  <si>
    <t xml:space="preserve">Partida alçada a justificar per estudis interdiciplinaris (Antropolég, carpològic, arqueobotànic, antracologic, analítiques, o altres). La justificació d'aquesta partida s'haurà de lliurar desglossada i incloent totes les feines. </t>
  </si>
  <si>
    <t xml:space="preserve">Arqueòleg tècnic. Arqueòleg per a la  Intervenció arqueològica tal i com especifica el Plec de prescripcions tècniques i el Decret 78/2002 de Protecció del patrimoni arqueològic </t>
  </si>
  <si>
    <t xml:space="preserve">Auxiliar arqueologia.  Auxiliar d'arqueologia per donar suport  en la Intervenció arqueològica tal i com especifica el Plec de prescripcions tècniques i el Decret 78/2002 de Protecció del patrimoni arqueològic </t>
  </si>
  <si>
    <t xml:space="preserve">Arqueòleg dibuixant o topògraf. Jornada de treball d'arqueòleg dibuixant per a dibuix de buidats o extraccions de terres i runes, amb la presa de dades per a la realització de l'aixecament de l'excavació. Tal i com especifica el Plec de prescripcions tècniques i el Decret 78/2002 de Protecció del patrimoni arqueològic </t>
  </si>
  <si>
    <t>PSS0001</t>
  </si>
  <si>
    <t xml:space="preserve">PROTECCIÓ INDIVIDUAL </t>
  </si>
  <si>
    <t>P1477-65LG</t>
  </si>
  <si>
    <t>Casc de seguretat per a ús normal. Casc de seguretat per a ús normal, contra cops, de polietilè amb un
pes màxim de 400 g, homologat segons UNE-EN 812 (P - 3)</t>
  </si>
  <si>
    <t>P147Z-FITH</t>
  </si>
  <si>
    <t>Ulleres de seguretat antiimpactes estàndard. Ulleres de seguretat antiimpactes estàndard, amb muntura universal,
amb visor transparent i tractament contra l'entelament, homologades
segons UNE-EN 167 i UNE-EN 168 (P - 5)</t>
  </si>
  <si>
    <t>P147L-EQD9</t>
  </si>
  <si>
    <t>P1474-65MW</t>
  </si>
  <si>
    <t>Parella de botes baixes de seguretat industrial. Parella de guants antihumitat resistents als productes químics, de
neoprè sense suport i folrat de cotó, amb maniguets fins a mig
avantbraç (P - 4)</t>
  </si>
  <si>
    <t>P1487-EQE3</t>
  </si>
  <si>
    <t>Granota de treball. Granota de treball per a muntatges i/o treballs mecànics, de polièster i
cotó (65%-35%), color blau vergara, trama 240, amb butxaques
interiors, homologada segons UNE-EN 340 (P - 6)</t>
  </si>
  <si>
    <t>PB92-FIIJ</t>
  </si>
  <si>
    <t>Placa de senyalització. Placa de senyalització interior de planxa d'acer llisa, amb pictograma,
de 15x15 cm, amb suport, fixada mecànicament (P - 8)</t>
  </si>
  <si>
    <t>PBC4-56GZ</t>
  </si>
  <si>
    <t>Cinta d'abalisament autoadhesiva d'amplària 50 mm. Cinta d'abalisament autoadhesiva d'amplària 50 mm, per a seguretat i
salut i amb el desmuntatge inclòs (P - 9)</t>
  </si>
  <si>
    <t>PM33-5T8R</t>
  </si>
  <si>
    <t>Extintor de pols seca. Extintor de pols seca, de 6 kg de càrrega, amb pressió incorporada,
pintat, amb suport a la paret i amb el desmuntatge inclòs (P - 10)</t>
  </si>
  <si>
    <t>PQUD-BIQX</t>
  </si>
  <si>
    <t>Lloguer de mòdul prefabricat per a equipament sanitaris . Lloguer de mòdul prefabricat per a equipament sanitaris a obra de 3,7x2,4 m amb tancaments formats per placa de dues planxes d'acer prelacat i aïllament interior de 40mm de gruix i paviment format per tauler aglomarat hidròfug amb acabat de PVC sobre xapa galvanitzada i llana mineral de vidre, instal·lació elèctrica 1 punt de llum, interruptor, endolls i protecció diferencial, i equipat amb 2 inodors, 2 dutxes, lavabo col·lectiu amb 2 aixetes i termos elèctric 50 litres (P - 14)</t>
  </si>
  <si>
    <t>PQU1-49TI</t>
  </si>
  <si>
    <t>PQUH-65LZ</t>
  </si>
  <si>
    <t>PQUE-BIQS</t>
  </si>
  <si>
    <t>Lloguer de mòdul prefabricat per equipament de vestidors. Lloguer de mòdul prefabricat per equipament de vestidors a obra de 3,7x2,4 m amb tancaments formats per placa de dues planxes d'acer prelacat i aïllament interior de 40mm de gruix i paviment format per tauler aglomarat hidròfug amb acabat de PVC sobre xapa galvanitzada i llana mineral de vidre, instal·lació elèctrica amb 1 punt de llum, interruptor, endolls i protecció diferencial. (P - 15)</t>
  </si>
  <si>
    <t>PQU3-0235</t>
  </si>
  <si>
    <t>Farmaciola portàtil d'urgència. Farmaciola portàtil d'urgència, amb el contingut establert a l'ordenança general de seguretat i salut en el treball (P - 12)</t>
  </si>
  <si>
    <t>PQU7-0238</t>
  </si>
  <si>
    <t>Material sanitari per a una farmaciola. Material sanitari per a assortir una farmaciola, amb el contingut establert a l'ordenança general de seguretat i salut en el treball (P - 13)</t>
  </si>
  <si>
    <t>P16C-67C8</t>
  </si>
  <si>
    <t>Reunió del comitè de seguretat i salut. Reunió del comitè de seguretat i salut constituït per 6 persones (P - 7)</t>
  </si>
  <si>
    <t>Farmaciola portàtil d'urgència, amb el contingut establert a l'ordenança general de seguretat i salut en el treball (P - 12)</t>
  </si>
  <si>
    <t>P-5</t>
  </si>
  <si>
    <t>P-6</t>
  </si>
  <si>
    <t>P-7</t>
  </si>
  <si>
    <t>P-8</t>
  </si>
  <si>
    <t>P-9</t>
  </si>
  <si>
    <t>P-10</t>
  </si>
  <si>
    <t>P-11</t>
  </si>
  <si>
    <t>P-12</t>
  </si>
  <si>
    <t>P-13</t>
  </si>
  <si>
    <t>P-14</t>
  </si>
  <si>
    <t>P-15</t>
  </si>
  <si>
    <t>P-16</t>
  </si>
  <si>
    <t>P-17</t>
  </si>
  <si>
    <t>Terraplenat de les parceles amb la terra que s'ha apilat en la mateixa parcel·la. Mitjançant màquina excavadora.</t>
  </si>
  <si>
    <t>Terraplenat de les parcel·les amb la terra que s'ha apilat en la mateixa parcel·la. Mitjançant màquina excavadora.</t>
  </si>
  <si>
    <t>Banc de fusta per a 3 persones. Banc de fusta amb capacitat per a 3 persones, col·locat i amb el desmuntatge inclòs (P - 11)</t>
  </si>
  <si>
    <t>Mà d'obra neteja. Mà d'obra per a neteja i conservació de les instal·lacions (P -16)</t>
  </si>
  <si>
    <t>Lloguer de mòdul prefabricat per equipament de vestidors. Lloguer de mòdul prefabricat per equipament de vestidors a obra de 3,7x2,4 m amb tancaments formats per placa de dues planxes d'acer prelacat i aïllament interior de 40mm de gruix i paviment format per tauler aglomerat hidròfug amb acabat de PVC sobre xapa galvanitzada i llana mineral de vidre, instal·lació elèctrica amb 1 punt de llum, interruptor, endolls i protecció diferencial. (P - 15)</t>
  </si>
  <si>
    <t xml:space="preserve">Redacció informe final de l'excavació arqueològica i projectes de tractament de restes. Inclou tota la documentació de la intervenció arqueològica, l'informe preliminar amb memòria, i els annexos amb inventari, documentació gràfica, plànols, base fotogràfica i estratigrafies del material aqueològic dels edificis analitzats i de les excavacions realitzades, i qualsevol altre informació necessria per a que el Departament de Cultura de la Generalitat pugui informar. </t>
  </si>
  <si>
    <t xml:space="preserve">Redacció de la memòria de la intervenció arqueològica complerta. La partida inclou la elaboració i redacció de la memòria arqueològica segons especifica el Plec de Prescripcions Tècniques de l'Incasòl i el decret 78/2002 de Protecció del Patrimoni Arqueològic (P-869), elaboració de la planimetria segon Plec de Prescripcions Tènciques de l'Incasòl i tractament del material arqueològic moble.  Incloses feines de restaurador de material moble, en cas que fos necessari. </t>
  </si>
  <si>
    <t>Cinta d'abalisament autoadhesiva d'amplària 50 mm. Cinta d'abalisament autoadhesiva d'amplària 50 mm, per a seguretat i salut i amb el desmuntatge inclòs (P - 9)</t>
  </si>
  <si>
    <t>Parella de botes baixes de seguretat industrial. Parella de guants antihumitat resistents als productes químics, de neoprè sense suport i folrat de cotó, amb maniguets fins a mig
avantbraç (P - 4)</t>
  </si>
  <si>
    <t>Ulleres de seguretat antiimpactes estàndard. Ulleres de seguretat antiimpactes estàndard, amb muntura universal, amb visor transparent i tractament contra l'entelament, homologades
segons UNE-EN 167 i UNE-EN 168 (P - 5)</t>
  </si>
  <si>
    <t>Redacció del pla de seguretat</t>
  </si>
  <si>
    <t>PRESSUPOST PER AL PROJECTE D'EXCAVACIÓ ARQUEOLÒGICA DE LES ZONES D'EXPECTATIVA ARQUEOLÒGICA DE DIVERSES PARCEL·LES AL SECTOR EL MOLLÓ DE MÒRA LA NOVA (RIBERA D'EBRE)</t>
  </si>
  <si>
    <t>TOTAL CAPÍTOL 3</t>
  </si>
  <si>
    <t>TOTAL CAPÍTOL 4</t>
  </si>
  <si>
    <t>TOTAL CAPÍTOL 5</t>
  </si>
  <si>
    <t>TOTAL CAPÍTOL 6</t>
  </si>
  <si>
    <t>TOTAL CAPÍTOL 7</t>
  </si>
  <si>
    <t>TOTAL CAPÍTOL 8</t>
  </si>
  <si>
    <t>TOTAL CAPÍTOL 9</t>
  </si>
  <si>
    <t>TOTAL CAPÍTOL 10</t>
  </si>
  <si>
    <t>TOTAL CAPÍTOL 1</t>
  </si>
  <si>
    <t>TOTAL CAPÍTOL 2</t>
  </si>
  <si>
    <t>21 % IVA SOBRE  385.020,91</t>
  </si>
  <si>
    <t>13 % Despeses Generals SOBRE 323.546,98</t>
  </si>
  <si>
    <t>6 % Benefici Industrial SOBRE 323.546,98</t>
  </si>
  <si>
    <t>P-18</t>
  </si>
  <si>
    <t xml:space="preserve"> € /hora</t>
  </si>
  <si>
    <t>P-19</t>
  </si>
  <si>
    <t>P-20</t>
  </si>
  <si>
    <t>P-21</t>
  </si>
  <si>
    <t xml:space="preserve">Auxiliar d'arqueologia per donar suport  en la Intervenció arqueològica tal i com especifica el Plec de prescripcions tècniques i el Decret 78/2002 de Protecció del patrimoni arqueològic </t>
  </si>
  <si>
    <t>P-22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</si>
</sst>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0" borderId="0" xfId="0" applyAlignment="1">
      <alignment wrapText="1"/>
    </xf>
    <xf numFmtId="0" fontId="2" fillId="0" borderId="0" xfId="0" applyFont="1"/>
    <xf numFmtId="3" fontId="0" fillId="0" borderId="0" xfId="0" applyNumberFormat="1"/>
    <xf numFmtId="0" fontId="0" fillId="0" borderId="0" xfId="0" applyAlignment="1">
      <alignment horizontal="left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0" fillId="0" borderId="0" xfId="0" applyFill="1"/>
    <xf numFmtId="0" fontId="1" fillId="2" borderId="1" xfId="0" applyFont="1" applyFill="1" applyBorder="1"/>
    <xf numFmtId="0" fontId="1" fillId="2" borderId="2" xfId="0" applyFont="1" applyFill="1" applyBorder="1"/>
    <xf numFmtId="0" fontId="3" fillId="0" borderId="0" xfId="0" applyFont="1"/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4" xfId="0" applyFont="1" applyBorder="1"/>
    <xf numFmtId="0" fontId="8" fillId="0" borderId="4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left"/>
    </xf>
    <xf numFmtId="0" fontId="7" fillId="0" borderId="4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/>
    <xf numFmtId="0" fontId="8" fillId="0" borderId="0" xfId="0" applyFont="1" applyFill="1"/>
    <xf numFmtId="0" fontId="7" fillId="0" borderId="0" xfId="0" applyFont="1" applyFill="1"/>
    <xf numFmtId="4" fontId="7" fillId="0" borderId="0" xfId="0" applyNumberFormat="1" applyFont="1" applyFill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4" fontId="7" fillId="0" borderId="4" xfId="0" applyNumberFormat="1" applyFont="1" applyFill="1" applyBorder="1"/>
    <xf numFmtId="0" fontId="7" fillId="0" borderId="4" xfId="0" applyFont="1" applyFill="1" applyBorder="1"/>
    <xf numFmtId="4" fontId="7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justify" vertical="center" wrapText="1"/>
    </xf>
    <xf numFmtId="4" fontId="7" fillId="0" borderId="4" xfId="0" applyNumberFormat="1" applyFont="1" applyBorder="1"/>
    <xf numFmtId="4" fontId="7" fillId="0" borderId="0" xfId="0" applyNumberFormat="1" applyFont="1" applyBorder="1"/>
    <xf numFmtId="4" fontId="7" fillId="0" borderId="0" xfId="0" applyNumberFormat="1" applyFont="1" applyBorder="1" applyAlignment="1">
      <alignment horizontal="left"/>
    </xf>
    <xf numFmtId="0" fontId="7" fillId="0" borderId="0" xfId="0" applyFont="1"/>
    <xf numFmtId="3" fontId="7" fillId="0" borderId="0" xfId="0" applyNumberFormat="1" applyFont="1" applyFill="1"/>
    <xf numFmtId="0" fontId="7" fillId="0" borderId="5" xfId="0" applyFont="1" applyFill="1" applyBorder="1"/>
    <xf numFmtId="0" fontId="7" fillId="0" borderId="5" xfId="0" applyFont="1" applyBorder="1"/>
    <xf numFmtId="4" fontId="7" fillId="0" borderId="5" xfId="0" applyNumberFormat="1" applyFont="1" applyBorder="1"/>
    <xf numFmtId="0" fontId="7" fillId="0" borderId="5" xfId="0" applyFont="1" applyBorder="1" applyAlignment="1">
      <alignment horizontal="left"/>
    </xf>
    <xf numFmtId="4" fontId="7" fillId="0" borderId="4" xfId="0" applyNumberFormat="1" applyFont="1" applyFill="1" applyBorder="1" applyAlignment="1">
      <alignment horizontal="left"/>
    </xf>
    <xf numFmtId="0" fontId="7" fillId="0" borderId="0" xfId="0" applyFont="1" applyFill="1" applyBorder="1"/>
    <xf numFmtId="0" fontId="4" fillId="0" borderId="0" xfId="0" applyFont="1" applyFill="1" applyAlignment="1">
      <alignment horizontal="justify" vertical="center" wrapText="1"/>
    </xf>
    <xf numFmtId="4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0" fontId="4" fillId="0" borderId="0" xfId="0" applyFont="1" applyFill="1" applyAlignment="1">
      <alignment horizontal="left" vertical="center" wrapText="1"/>
    </xf>
    <xf numFmtId="4" fontId="8" fillId="0" borderId="0" xfId="0" applyNumberFormat="1" applyFont="1"/>
    <xf numFmtId="4" fontId="0" fillId="0" borderId="0" xfId="0" applyNumberFormat="1"/>
    <xf numFmtId="0" fontId="1" fillId="0" borderId="6" xfId="0" applyFont="1" applyBorder="1"/>
    <xf numFmtId="0" fontId="0" fillId="0" borderId="6" xfId="0" applyBorder="1"/>
    <xf numFmtId="0" fontId="3" fillId="0" borderId="6" xfId="0" applyFont="1" applyBorder="1"/>
    <xf numFmtId="4" fontId="0" fillId="0" borderId="6" xfId="0" applyNumberFormat="1" applyBorder="1"/>
    <xf numFmtId="0" fontId="1" fillId="0" borderId="7" xfId="0" applyFont="1" applyBorder="1"/>
    <xf numFmtId="0" fontId="2" fillId="0" borderId="7" xfId="0" applyFont="1" applyBorder="1"/>
    <xf numFmtId="4" fontId="1" fillId="0" borderId="7" xfId="0" applyNumberFormat="1" applyFont="1" applyBorder="1"/>
    <xf numFmtId="0" fontId="7" fillId="0" borderId="0" xfId="0" applyFont="1"/>
    <xf numFmtId="0" fontId="8" fillId="3" borderId="0" xfId="0" applyFont="1" applyFill="1" applyAlignment="1">
      <alignment wrapText="1"/>
    </xf>
    <xf numFmtId="0" fontId="8" fillId="3" borderId="0" xfId="0" applyFont="1" applyFill="1"/>
    <xf numFmtId="4" fontId="8" fillId="3" borderId="0" xfId="0" applyNumberFormat="1" applyFont="1" applyFill="1" applyAlignment="1">
      <alignment wrapText="1"/>
    </xf>
    <xf numFmtId="0" fontId="8" fillId="3" borderId="0" xfId="0" applyFont="1" applyFill="1" applyAlignment="1">
      <alignment horizontal="left" wrapText="1"/>
    </xf>
    <xf numFmtId="0" fontId="7" fillId="3" borderId="0" xfId="0" applyFont="1" applyFill="1"/>
    <xf numFmtId="8" fontId="0" fillId="0" borderId="0" xfId="0" applyNumberFormat="1"/>
    <xf numFmtId="0" fontId="0" fillId="0" borderId="4" xfId="0" applyBorder="1"/>
    <xf numFmtId="0" fontId="7" fillId="0" borderId="0" xfId="0" applyFont="1"/>
    <xf numFmtId="0" fontId="4" fillId="0" borderId="0" xfId="0" applyFont="1" applyFill="1" applyAlignment="1">
      <alignment horizontal="justify" vertical="center" wrapText="1"/>
    </xf>
    <xf numFmtId="0" fontId="7" fillId="0" borderId="0" xfId="0" applyFont="1" applyFill="1"/>
    <xf numFmtId="0" fontId="4" fillId="0" borderId="0" xfId="0" applyFont="1" applyAlignment="1">
      <alignment horizontal="justify" vertical="center" wrapText="1"/>
    </xf>
    <xf numFmtId="0" fontId="4" fillId="0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wrapText="1"/>
    </xf>
    <xf numFmtId="0" fontId="6" fillId="0" borderId="0" xfId="0" applyFont="1" applyAlignment="1">
      <alignment horizontal="center" wrapText="1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3" workbookViewId="0">
      <selection activeCell="F42" sqref="F42"/>
    </sheetView>
  </sheetViews>
  <sheetFormatPr baseColWidth="10" defaultRowHeight="14.4" x14ac:dyDescent="0.3"/>
  <cols>
    <col min="1" max="1" width="17.6640625" customWidth="1"/>
    <col min="2" max="2" width="8.33203125" customWidth="1"/>
    <col min="3" max="3" width="33.88671875" customWidth="1"/>
    <col min="4" max="4" width="55.5546875" customWidth="1"/>
    <col min="6" max="6" width="19.6640625" customWidth="1"/>
  </cols>
  <sheetData>
    <row r="1" spans="1:9" x14ac:dyDescent="0.3">
      <c r="A1" s="1" t="s">
        <v>0</v>
      </c>
    </row>
    <row r="3" spans="1:9" x14ac:dyDescent="0.3">
      <c r="A3" t="s">
        <v>1</v>
      </c>
      <c r="B3">
        <v>1</v>
      </c>
      <c r="C3" t="s">
        <v>13</v>
      </c>
    </row>
    <row r="4" spans="1:9" x14ac:dyDescent="0.3">
      <c r="A4" t="s">
        <v>2</v>
      </c>
      <c r="B4">
        <v>2</v>
      </c>
      <c r="C4" s="6" t="s">
        <v>18</v>
      </c>
    </row>
    <row r="5" spans="1:9" x14ac:dyDescent="0.3">
      <c r="A5" s="2" t="s">
        <v>3</v>
      </c>
      <c r="B5" s="3" t="s">
        <v>4</v>
      </c>
      <c r="C5" s="3" t="s">
        <v>5</v>
      </c>
      <c r="D5" s="3" t="s">
        <v>29</v>
      </c>
      <c r="E5" s="3" t="s">
        <v>7</v>
      </c>
      <c r="F5" s="3" t="s">
        <v>8</v>
      </c>
      <c r="G5" s="3" t="s">
        <v>9</v>
      </c>
      <c r="H5" s="3" t="s">
        <v>10</v>
      </c>
      <c r="I5" s="4" t="s">
        <v>11</v>
      </c>
    </row>
    <row r="6" spans="1:9" ht="57.6" x14ac:dyDescent="0.3">
      <c r="A6" s="8">
        <v>1</v>
      </c>
      <c r="B6" t="s">
        <v>17</v>
      </c>
      <c r="C6" t="s">
        <v>12</v>
      </c>
      <c r="D6" s="5" t="s">
        <v>16</v>
      </c>
      <c r="F6">
        <v>14619</v>
      </c>
      <c r="H6">
        <v>0.6</v>
      </c>
      <c r="I6">
        <f>(F6*H6)</f>
        <v>8771.4</v>
      </c>
    </row>
    <row r="8" spans="1:9" x14ac:dyDescent="0.3">
      <c r="A8" t="s">
        <v>2</v>
      </c>
      <c r="B8">
        <v>3</v>
      </c>
      <c r="C8" s="6" t="s">
        <v>20</v>
      </c>
      <c r="F8" t="s">
        <v>19</v>
      </c>
      <c r="I8">
        <f>I6</f>
        <v>8771.4</v>
      </c>
    </row>
    <row r="9" spans="1:9" x14ac:dyDescent="0.3">
      <c r="A9" s="2" t="s">
        <v>3</v>
      </c>
      <c r="B9" s="3" t="s">
        <v>4</v>
      </c>
      <c r="C9" s="3" t="s">
        <v>5</v>
      </c>
      <c r="D9" s="3" t="s">
        <v>29</v>
      </c>
      <c r="E9" s="3" t="s">
        <v>7</v>
      </c>
      <c r="F9" s="3" t="s">
        <v>8</v>
      </c>
      <c r="G9" s="3" t="s">
        <v>9</v>
      </c>
      <c r="H9" s="3" t="s">
        <v>10</v>
      </c>
      <c r="I9" s="4" t="s">
        <v>11</v>
      </c>
    </row>
    <row r="10" spans="1:9" ht="57.6" x14ac:dyDescent="0.3">
      <c r="A10" s="8">
        <v>1</v>
      </c>
      <c r="B10" t="s">
        <v>17</v>
      </c>
      <c r="C10" t="s">
        <v>12</v>
      </c>
      <c r="D10" s="5" t="s">
        <v>16</v>
      </c>
      <c r="F10" s="7">
        <v>10962</v>
      </c>
      <c r="H10">
        <v>0.6</v>
      </c>
      <c r="I10">
        <f>(F10*H10)</f>
        <v>6577.2</v>
      </c>
    </row>
    <row r="11" spans="1:9" x14ac:dyDescent="0.3">
      <c r="D11" s="5"/>
      <c r="F11" t="s">
        <v>19</v>
      </c>
      <c r="I11">
        <f>I10</f>
        <v>6577.2</v>
      </c>
    </row>
    <row r="12" spans="1:9" x14ac:dyDescent="0.3">
      <c r="A12" t="s">
        <v>2</v>
      </c>
      <c r="B12">
        <v>2</v>
      </c>
      <c r="C12" s="6" t="s">
        <v>21</v>
      </c>
    </row>
    <row r="13" spans="1:9" x14ac:dyDescent="0.3">
      <c r="A13" s="2" t="s">
        <v>3</v>
      </c>
      <c r="B13" s="3" t="s">
        <v>4</v>
      </c>
      <c r="C13" s="3" t="s">
        <v>5</v>
      </c>
      <c r="D13" s="3" t="s">
        <v>29</v>
      </c>
      <c r="E13" s="3" t="s">
        <v>7</v>
      </c>
      <c r="F13" s="3" t="s">
        <v>8</v>
      </c>
      <c r="G13" s="3" t="s">
        <v>9</v>
      </c>
      <c r="H13" s="3" t="s">
        <v>10</v>
      </c>
      <c r="I13" s="4" t="s">
        <v>11</v>
      </c>
    </row>
    <row r="14" spans="1:9" ht="57.6" x14ac:dyDescent="0.3">
      <c r="A14" s="8">
        <v>1</v>
      </c>
      <c r="B14" t="s">
        <v>17</v>
      </c>
      <c r="C14" t="s">
        <v>12</v>
      </c>
      <c r="D14" s="5" t="s">
        <v>16</v>
      </c>
      <c r="F14" s="7">
        <v>5303</v>
      </c>
      <c r="H14">
        <v>0.6</v>
      </c>
      <c r="I14">
        <f>(F14*H14)</f>
        <v>3181.7999999999997</v>
      </c>
    </row>
    <row r="15" spans="1:9" x14ac:dyDescent="0.3">
      <c r="D15" s="5"/>
      <c r="F15" t="s">
        <v>19</v>
      </c>
      <c r="I15">
        <f>I14</f>
        <v>3181.7999999999997</v>
      </c>
    </row>
    <row r="16" spans="1:9" x14ac:dyDescent="0.3">
      <c r="A16" t="s">
        <v>2</v>
      </c>
      <c r="B16">
        <v>2</v>
      </c>
      <c r="C16" s="6" t="s">
        <v>22</v>
      </c>
    </row>
    <row r="17" spans="1:9" x14ac:dyDescent="0.3">
      <c r="A17" s="2" t="s">
        <v>3</v>
      </c>
      <c r="B17" s="3" t="s">
        <v>4</v>
      </c>
      <c r="C17" s="3" t="s">
        <v>5</v>
      </c>
      <c r="D17" s="3" t="s">
        <v>29</v>
      </c>
      <c r="E17" s="3" t="s">
        <v>7</v>
      </c>
      <c r="F17" s="3" t="s">
        <v>8</v>
      </c>
      <c r="G17" s="3" t="s">
        <v>9</v>
      </c>
      <c r="H17" s="3" t="s">
        <v>10</v>
      </c>
      <c r="I17" s="4" t="s">
        <v>11</v>
      </c>
    </row>
    <row r="18" spans="1:9" ht="57.6" x14ac:dyDescent="0.3">
      <c r="A18" s="8">
        <v>1</v>
      </c>
      <c r="B18" t="s">
        <v>17</v>
      </c>
      <c r="C18" t="s">
        <v>12</v>
      </c>
      <c r="D18" s="5" t="s">
        <v>16</v>
      </c>
      <c r="F18" s="7">
        <v>6809</v>
      </c>
      <c r="H18">
        <v>0.6</v>
      </c>
      <c r="I18">
        <f>(F18*H18)</f>
        <v>4085.3999999999996</v>
      </c>
    </row>
    <row r="19" spans="1:9" x14ac:dyDescent="0.3">
      <c r="D19" s="5"/>
      <c r="F19" t="s">
        <v>19</v>
      </c>
      <c r="I19">
        <f>I18</f>
        <v>4085.3999999999996</v>
      </c>
    </row>
    <row r="20" spans="1:9" x14ac:dyDescent="0.3">
      <c r="A20" t="s">
        <v>2</v>
      </c>
      <c r="B20">
        <v>2</v>
      </c>
      <c r="C20" s="6" t="s">
        <v>23</v>
      </c>
    </row>
    <row r="21" spans="1:9" x14ac:dyDescent="0.3">
      <c r="A21" s="2" t="s">
        <v>3</v>
      </c>
      <c r="B21" s="3" t="s">
        <v>4</v>
      </c>
      <c r="C21" s="3" t="s">
        <v>5</v>
      </c>
      <c r="D21" s="3" t="s">
        <v>29</v>
      </c>
      <c r="E21" s="3" t="s">
        <v>7</v>
      </c>
      <c r="F21" s="3" t="s">
        <v>8</v>
      </c>
      <c r="G21" s="3" t="s">
        <v>9</v>
      </c>
      <c r="H21" s="3" t="s">
        <v>10</v>
      </c>
      <c r="I21" s="4" t="s">
        <v>11</v>
      </c>
    </row>
    <row r="22" spans="1:9" ht="57.6" x14ac:dyDescent="0.3">
      <c r="A22" s="8">
        <v>1</v>
      </c>
      <c r="B22" t="s">
        <v>17</v>
      </c>
      <c r="C22" t="s">
        <v>12</v>
      </c>
      <c r="D22" s="5" t="s">
        <v>16</v>
      </c>
      <c r="F22" s="7">
        <v>6011</v>
      </c>
      <c r="H22">
        <v>0.6</v>
      </c>
      <c r="I22">
        <f>(F22*H22)</f>
        <v>3606.6</v>
      </c>
    </row>
    <row r="23" spans="1:9" x14ac:dyDescent="0.3">
      <c r="D23" s="5"/>
      <c r="F23" t="s">
        <v>19</v>
      </c>
      <c r="I23">
        <f>I22</f>
        <v>3606.6</v>
      </c>
    </row>
    <row r="24" spans="1:9" x14ac:dyDescent="0.3">
      <c r="A24" t="s">
        <v>2</v>
      </c>
      <c r="B24">
        <v>2</v>
      </c>
      <c r="C24" s="6" t="s">
        <v>24</v>
      </c>
    </row>
    <row r="25" spans="1:9" x14ac:dyDescent="0.3">
      <c r="A25" s="2" t="s">
        <v>3</v>
      </c>
      <c r="B25" s="3" t="s">
        <v>4</v>
      </c>
      <c r="C25" s="3" t="s">
        <v>5</v>
      </c>
      <c r="D25" s="3" t="s">
        <v>29</v>
      </c>
      <c r="E25" s="3" t="s">
        <v>7</v>
      </c>
      <c r="F25" s="3" t="s">
        <v>8</v>
      </c>
      <c r="G25" s="3" t="s">
        <v>9</v>
      </c>
      <c r="H25" s="3" t="s">
        <v>10</v>
      </c>
      <c r="I25" s="4" t="s">
        <v>11</v>
      </c>
    </row>
    <row r="26" spans="1:9" ht="57.6" x14ac:dyDescent="0.3">
      <c r="A26" s="8">
        <v>1</v>
      </c>
      <c r="B26" t="s">
        <v>17</v>
      </c>
      <c r="C26" t="s">
        <v>12</v>
      </c>
      <c r="D26" s="5" t="s">
        <v>16</v>
      </c>
      <c r="F26" s="7">
        <v>6358</v>
      </c>
      <c r="H26">
        <v>0.6</v>
      </c>
      <c r="I26">
        <f>(F26*H26)</f>
        <v>3814.7999999999997</v>
      </c>
    </row>
    <row r="27" spans="1:9" x14ac:dyDescent="0.3">
      <c r="D27" s="5"/>
      <c r="F27" t="s">
        <v>19</v>
      </c>
      <c r="I27">
        <f>I26</f>
        <v>3814.7999999999997</v>
      </c>
    </row>
    <row r="30" spans="1:9" x14ac:dyDescent="0.3">
      <c r="A30" t="s">
        <v>2</v>
      </c>
      <c r="B30">
        <v>8</v>
      </c>
      <c r="C30" s="6" t="s">
        <v>25</v>
      </c>
    </row>
    <row r="31" spans="1:9" x14ac:dyDescent="0.3">
      <c r="A31" s="2" t="s">
        <v>3</v>
      </c>
      <c r="B31" s="3" t="s">
        <v>4</v>
      </c>
      <c r="C31" s="3" t="s">
        <v>5</v>
      </c>
      <c r="D31" s="3" t="s">
        <v>6</v>
      </c>
      <c r="E31" s="3" t="s">
        <v>7</v>
      </c>
      <c r="F31" s="3" t="s">
        <v>8</v>
      </c>
      <c r="G31" s="3" t="s">
        <v>9</v>
      </c>
      <c r="H31" s="3" t="s">
        <v>10</v>
      </c>
      <c r="I31" s="4" t="s">
        <v>11</v>
      </c>
    </row>
    <row r="32" spans="1:9" ht="28.8" x14ac:dyDescent="0.3">
      <c r="A32" s="8">
        <v>1</v>
      </c>
      <c r="B32" t="s">
        <v>17</v>
      </c>
      <c r="C32" t="s">
        <v>12</v>
      </c>
      <c r="D32" s="5" t="s">
        <v>149</v>
      </c>
      <c r="F32" s="7"/>
      <c r="I32">
        <v>33153</v>
      </c>
    </row>
    <row r="33" spans="1:9" x14ac:dyDescent="0.3">
      <c r="D33" s="5"/>
      <c r="F33" t="s">
        <v>19</v>
      </c>
      <c r="I33">
        <f>I32</f>
        <v>33153</v>
      </c>
    </row>
    <row r="34" spans="1:9" x14ac:dyDescent="0.3">
      <c r="C34" s="6"/>
    </row>
    <row r="35" spans="1:9" s="12" customFormat="1" x14ac:dyDescent="0.3">
      <c r="A35" s="9"/>
      <c r="B35" s="10"/>
      <c r="C35" s="10"/>
      <c r="D35" s="10"/>
      <c r="E35" s="10"/>
      <c r="F35" s="10"/>
      <c r="G35" s="10"/>
      <c r="H35" s="10"/>
      <c r="I35" s="11"/>
    </row>
    <row r="36" spans="1:9" x14ac:dyDescent="0.3">
      <c r="A36" s="8"/>
      <c r="D36" s="5"/>
      <c r="F36" s="7"/>
    </row>
    <row r="37" spans="1:9" x14ac:dyDescent="0.3">
      <c r="D37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topLeftCell="A23" workbookViewId="0">
      <selection activeCell="G26" sqref="G26"/>
    </sheetView>
  </sheetViews>
  <sheetFormatPr baseColWidth="10" defaultRowHeight="14.4" x14ac:dyDescent="0.3"/>
  <cols>
    <col min="1" max="1" width="18.109375" customWidth="1"/>
    <col min="4" max="4" width="33.6640625" customWidth="1"/>
  </cols>
  <sheetData>
    <row r="1" spans="1:5" x14ac:dyDescent="0.3">
      <c r="A1" t="s">
        <v>27</v>
      </c>
    </row>
    <row r="2" spans="1:5" s="14" customFormat="1" x14ac:dyDescent="0.3">
      <c r="A2" s="13" t="s">
        <v>28</v>
      </c>
      <c r="B2" s="14" t="s">
        <v>4</v>
      </c>
      <c r="C2" s="14" t="s">
        <v>5</v>
      </c>
      <c r="D2" s="14" t="s">
        <v>29</v>
      </c>
      <c r="E2" s="14" t="s">
        <v>30</v>
      </c>
    </row>
    <row r="3" spans="1:5" ht="100.8" x14ac:dyDescent="0.3">
      <c r="A3" t="s">
        <v>31</v>
      </c>
      <c r="B3" t="s">
        <v>17</v>
      </c>
      <c r="C3" t="s">
        <v>12</v>
      </c>
      <c r="D3" s="5" t="s">
        <v>16</v>
      </c>
      <c r="E3">
        <v>4</v>
      </c>
    </row>
    <row r="4" spans="1:5" ht="60.75" customHeight="1" x14ac:dyDescent="0.3">
      <c r="A4" t="s">
        <v>32</v>
      </c>
      <c r="B4" t="s">
        <v>17</v>
      </c>
      <c r="C4" t="s">
        <v>12</v>
      </c>
      <c r="D4" s="5" t="s">
        <v>150</v>
      </c>
      <c r="E4">
        <v>0.9</v>
      </c>
    </row>
    <row r="5" spans="1:5" ht="72.599999999999994" customHeight="1" x14ac:dyDescent="0.3">
      <c r="A5" t="s">
        <v>33</v>
      </c>
      <c r="B5" s="15" t="s">
        <v>108</v>
      </c>
      <c r="C5" t="s">
        <v>36</v>
      </c>
      <c r="D5" s="5" t="s">
        <v>109</v>
      </c>
      <c r="E5">
        <v>6.18</v>
      </c>
    </row>
    <row r="6" spans="1:5" ht="115.2" x14ac:dyDescent="0.3">
      <c r="A6" t="s">
        <v>95</v>
      </c>
      <c r="B6" s="15" t="s">
        <v>110</v>
      </c>
      <c r="C6" t="s">
        <v>36</v>
      </c>
      <c r="D6" s="5" t="s">
        <v>111</v>
      </c>
      <c r="E6">
        <v>7.26</v>
      </c>
    </row>
    <row r="7" spans="1:5" x14ac:dyDescent="0.3">
      <c r="A7" t="s">
        <v>136</v>
      </c>
      <c r="B7" s="15" t="s">
        <v>112</v>
      </c>
      <c r="C7" t="s">
        <v>36</v>
      </c>
      <c r="D7" s="5" t="s">
        <v>35</v>
      </c>
      <c r="E7">
        <v>8.86</v>
      </c>
    </row>
    <row r="8" spans="1:5" ht="86.4" x14ac:dyDescent="0.3">
      <c r="A8" t="s">
        <v>137</v>
      </c>
      <c r="B8" s="15" t="s">
        <v>113</v>
      </c>
      <c r="C8" t="s">
        <v>36</v>
      </c>
      <c r="D8" s="5" t="s">
        <v>114</v>
      </c>
      <c r="E8">
        <v>20.84</v>
      </c>
    </row>
    <row r="9" spans="1:5" ht="100.8" x14ac:dyDescent="0.3">
      <c r="A9" t="s">
        <v>138</v>
      </c>
      <c r="B9" s="15" t="s">
        <v>115</v>
      </c>
      <c r="C9" t="s">
        <v>36</v>
      </c>
      <c r="D9" s="5" t="s">
        <v>116</v>
      </c>
      <c r="E9">
        <v>23.89</v>
      </c>
    </row>
    <row r="10" spans="1:5" ht="72" x14ac:dyDescent="0.3">
      <c r="A10" t="s">
        <v>139</v>
      </c>
      <c r="B10" s="15" t="s">
        <v>117</v>
      </c>
      <c r="C10" t="s">
        <v>36</v>
      </c>
      <c r="D10" s="5" t="s">
        <v>118</v>
      </c>
      <c r="E10">
        <v>22.73</v>
      </c>
    </row>
    <row r="11" spans="1:5" ht="72" x14ac:dyDescent="0.3">
      <c r="A11" t="s">
        <v>140</v>
      </c>
      <c r="B11" s="15" t="s">
        <v>119</v>
      </c>
      <c r="C11" t="s">
        <v>36</v>
      </c>
      <c r="D11" s="5" t="s">
        <v>120</v>
      </c>
      <c r="E11">
        <v>1.41</v>
      </c>
    </row>
    <row r="12" spans="1:5" ht="72" x14ac:dyDescent="0.3">
      <c r="A12" t="s">
        <v>141</v>
      </c>
      <c r="B12" s="15" t="s">
        <v>121</v>
      </c>
      <c r="C12" t="s">
        <v>36</v>
      </c>
      <c r="D12" s="5" t="s">
        <v>122</v>
      </c>
      <c r="E12">
        <v>51.03</v>
      </c>
    </row>
    <row r="13" spans="1:5" ht="237" customHeight="1" x14ac:dyDescent="0.3">
      <c r="A13" t="s">
        <v>142</v>
      </c>
      <c r="B13" s="15" t="s">
        <v>123</v>
      </c>
      <c r="C13" t="s">
        <v>36</v>
      </c>
      <c r="D13" s="5" t="s">
        <v>124</v>
      </c>
      <c r="E13">
        <v>60</v>
      </c>
    </row>
    <row r="14" spans="1:5" ht="57.6" x14ac:dyDescent="0.3">
      <c r="A14" t="s">
        <v>143</v>
      </c>
      <c r="B14" s="15" t="s">
        <v>125</v>
      </c>
      <c r="C14" t="s">
        <v>36</v>
      </c>
      <c r="D14" s="5" t="s">
        <v>151</v>
      </c>
      <c r="E14">
        <v>16.39</v>
      </c>
    </row>
    <row r="15" spans="1:5" ht="43.2" x14ac:dyDescent="0.3">
      <c r="A15" t="s">
        <v>144</v>
      </c>
      <c r="B15" s="15" t="s">
        <v>126</v>
      </c>
      <c r="C15" t="s">
        <v>36</v>
      </c>
      <c r="D15" s="5" t="s">
        <v>152</v>
      </c>
      <c r="E15">
        <v>19.940000000000001</v>
      </c>
    </row>
    <row r="16" spans="1:5" ht="187.2" x14ac:dyDescent="0.3">
      <c r="A16" t="s">
        <v>145</v>
      </c>
      <c r="B16" s="15" t="s">
        <v>127</v>
      </c>
      <c r="C16" t="s">
        <v>36</v>
      </c>
      <c r="D16" s="5" t="s">
        <v>153</v>
      </c>
      <c r="E16">
        <v>51.82</v>
      </c>
    </row>
    <row r="17" spans="1:5" ht="57.6" x14ac:dyDescent="0.3">
      <c r="A17" t="s">
        <v>146</v>
      </c>
      <c r="B17" s="15" t="s">
        <v>129</v>
      </c>
      <c r="C17" t="s">
        <v>36</v>
      </c>
      <c r="D17" s="5" t="s">
        <v>135</v>
      </c>
      <c r="E17">
        <v>107.16</v>
      </c>
    </row>
    <row r="18" spans="1:5" ht="72" x14ac:dyDescent="0.3">
      <c r="A18" t="s">
        <v>147</v>
      </c>
      <c r="B18" s="15" t="s">
        <v>131</v>
      </c>
      <c r="C18" t="s">
        <v>36</v>
      </c>
      <c r="D18" s="5" t="s">
        <v>132</v>
      </c>
      <c r="E18">
        <v>71.430000000000007</v>
      </c>
    </row>
    <row r="19" spans="1:5" ht="63.75" customHeight="1" x14ac:dyDescent="0.3">
      <c r="A19" t="s">
        <v>148</v>
      </c>
      <c r="B19" t="s">
        <v>51</v>
      </c>
      <c r="C19" t="s">
        <v>96</v>
      </c>
      <c r="D19" s="5" t="s">
        <v>97</v>
      </c>
      <c r="E19">
        <v>10000</v>
      </c>
    </row>
    <row r="20" spans="1:5" ht="86.4" x14ac:dyDescent="0.3">
      <c r="A20" t="s">
        <v>174</v>
      </c>
      <c r="B20" s="15" t="s">
        <v>49</v>
      </c>
      <c r="C20" t="s">
        <v>175</v>
      </c>
      <c r="D20" s="5" t="s">
        <v>101</v>
      </c>
      <c r="E20">
        <v>29.37</v>
      </c>
    </row>
    <row r="21" spans="1:5" ht="72" x14ac:dyDescent="0.3">
      <c r="A21" t="s">
        <v>176</v>
      </c>
      <c r="B21" s="15" t="s">
        <v>57</v>
      </c>
      <c r="C21" t="s">
        <v>175</v>
      </c>
      <c r="D21" s="5" t="s">
        <v>103</v>
      </c>
      <c r="E21">
        <v>26.85</v>
      </c>
    </row>
    <row r="22" spans="1:5" ht="148.19999999999999" customHeight="1" x14ac:dyDescent="0.3">
      <c r="A22" t="s">
        <v>177</v>
      </c>
      <c r="B22" s="15" t="s">
        <v>58</v>
      </c>
      <c r="C22" t="s">
        <v>175</v>
      </c>
      <c r="D22" s="5" t="s">
        <v>179</v>
      </c>
      <c r="E22" s="5">
        <v>19.37</v>
      </c>
    </row>
    <row r="23" spans="1:5" ht="128.4" customHeight="1" x14ac:dyDescent="0.3">
      <c r="A23" t="s">
        <v>178</v>
      </c>
      <c r="B23" t="s">
        <v>59</v>
      </c>
      <c r="C23" t="s">
        <v>175</v>
      </c>
      <c r="D23" s="5" t="s">
        <v>105</v>
      </c>
      <c r="E23" s="5">
        <v>26.87</v>
      </c>
    </row>
    <row r="24" spans="1:5" ht="98.4" customHeight="1" x14ac:dyDescent="0.3">
      <c r="A24" t="s">
        <v>180</v>
      </c>
      <c r="B24" s="15" t="s">
        <v>99</v>
      </c>
      <c r="C24" t="s">
        <v>175</v>
      </c>
      <c r="D24" s="5" t="s">
        <v>100</v>
      </c>
      <c r="E24" s="5">
        <v>67.95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8" workbookViewId="0">
      <selection activeCell="E33" sqref="A1:E33"/>
    </sheetView>
  </sheetViews>
  <sheetFormatPr baseColWidth="10" defaultRowHeight="14.4" x14ac:dyDescent="0.3"/>
  <cols>
    <col min="1" max="1" width="31" customWidth="1"/>
    <col min="4" max="4" width="54.5546875" customWidth="1"/>
  </cols>
  <sheetData>
    <row r="1" spans="1:5" x14ac:dyDescent="0.3">
      <c r="A1" t="s">
        <v>80</v>
      </c>
    </row>
    <row r="2" spans="1:5" s="61" customFormat="1" ht="15" thickBot="1" x14ac:dyDescent="0.35">
      <c r="A2" s="61" t="s">
        <v>37</v>
      </c>
      <c r="B2" s="61" t="s">
        <v>78</v>
      </c>
      <c r="E2" s="61" t="s">
        <v>77</v>
      </c>
    </row>
    <row r="3" spans="1:5" x14ac:dyDescent="0.3">
      <c r="B3" t="s">
        <v>78</v>
      </c>
      <c r="C3" t="s">
        <v>38</v>
      </c>
      <c r="D3" s="15" t="s">
        <v>14</v>
      </c>
      <c r="E3" s="60">
        <f>PRESSUPOST!M16</f>
        <v>60273.26</v>
      </c>
    </row>
    <row r="4" spans="1:5" x14ac:dyDescent="0.3">
      <c r="B4" t="s">
        <v>78</v>
      </c>
      <c r="C4" t="s">
        <v>81</v>
      </c>
      <c r="D4" s="15" t="s">
        <v>18</v>
      </c>
      <c r="E4" s="60">
        <f>PRESSUPOST!M27</f>
        <v>65105.599999999999</v>
      </c>
    </row>
    <row r="5" spans="1:5" x14ac:dyDescent="0.3">
      <c r="B5" t="s">
        <v>78</v>
      </c>
      <c r="C5" t="s">
        <v>82</v>
      </c>
      <c r="D5" s="15" t="s">
        <v>20</v>
      </c>
      <c r="E5" s="60">
        <f>PRESSUPOST!M42</f>
        <v>44058</v>
      </c>
    </row>
    <row r="6" spans="1:5" x14ac:dyDescent="0.3">
      <c r="B6" t="s">
        <v>78</v>
      </c>
      <c r="C6" t="s">
        <v>83</v>
      </c>
      <c r="D6" s="15" t="s">
        <v>21</v>
      </c>
      <c r="E6" s="60">
        <f>PRESSUPOST!M56</f>
        <v>18919</v>
      </c>
    </row>
    <row r="7" spans="1:5" x14ac:dyDescent="0.3">
      <c r="A7" s="1"/>
      <c r="B7" t="s">
        <v>78</v>
      </c>
      <c r="C7" t="s">
        <v>84</v>
      </c>
      <c r="D7" s="15" t="s">
        <v>22</v>
      </c>
      <c r="E7" s="60">
        <f>PRESSUPOST!M69</f>
        <v>24230</v>
      </c>
    </row>
    <row r="8" spans="1:5" x14ac:dyDescent="0.3">
      <c r="B8" t="s">
        <v>78</v>
      </c>
      <c r="C8" t="s">
        <v>85</v>
      </c>
      <c r="D8" s="15" t="s">
        <v>23</v>
      </c>
      <c r="E8" s="60">
        <f>PRESSUPOST!M81</f>
        <v>22314</v>
      </c>
    </row>
    <row r="9" spans="1:5" x14ac:dyDescent="0.3">
      <c r="B9" t="s">
        <v>78</v>
      </c>
      <c r="C9" t="s">
        <v>86</v>
      </c>
      <c r="D9" s="15" t="s">
        <v>24</v>
      </c>
      <c r="E9" s="60">
        <f>PRESSUPOST!M95</f>
        <v>21081</v>
      </c>
    </row>
    <row r="10" spans="1:5" x14ac:dyDescent="0.3">
      <c r="B10" t="s">
        <v>78</v>
      </c>
      <c r="C10" t="s">
        <v>87</v>
      </c>
      <c r="D10" s="15" t="s">
        <v>25</v>
      </c>
      <c r="E10" s="60">
        <f>PRESSUPOST!M106</f>
        <v>27030.960000000003</v>
      </c>
    </row>
    <row r="11" spans="1:5" x14ac:dyDescent="0.3">
      <c r="B11" t="s">
        <v>78</v>
      </c>
      <c r="C11" t="s">
        <v>88</v>
      </c>
      <c r="D11" s="15" t="s">
        <v>26</v>
      </c>
      <c r="E11" s="60">
        <f>PRESSUPOST!M112</f>
        <v>3535.1600000000003</v>
      </c>
    </row>
    <row r="12" spans="1:5" s="62" customFormat="1" ht="15" thickBot="1" x14ac:dyDescent="0.35">
      <c r="B12" s="62" t="s">
        <v>78</v>
      </c>
      <c r="C12" s="62" t="s">
        <v>89</v>
      </c>
      <c r="D12" s="63" t="s">
        <v>74</v>
      </c>
      <c r="E12" s="64">
        <f>PRESSUPOST!M174</f>
        <v>37000</v>
      </c>
    </row>
    <row r="15" spans="1:5" s="65" customFormat="1" ht="15" thickBot="1" x14ac:dyDescent="0.35">
      <c r="B15" s="65" t="s">
        <v>90</v>
      </c>
      <c r="C15" s="65">
        <v>1</v>
      </c>
      <c r="D15" s="66" t="s">
        <v>79</v>
      </c>
      <c r="E15" s="67">
        <f>SUM(E3:E12)</f>
        <v>323546.98</v>
      </c>
    </row>
    <row r="18" spans="1:7" x14ac:dyDescent="0.3">
      <c r="G18">
        <v>100</v>
      </c>
    </row>
    <row r="19" spans="1:7" x14ac:dyDescent="0.3">
      <c r="A19" t="s">
        <v>80</v>
      </c>
    </row>
    <row r="20" spans="1:7" ht="15" thickBot="1" x14ac:dyDescent="0.35">
      <c r="A20" s="61" t="s">
        <v>37</v>
      </c>
      <c r="B20" s="61" t="s">
        <v>78</v>
      </c>
      <c r="C20" s="61"/>
      <c r="D20" s="61"/>
      <c r="E20" s="61" t="s">
        <v>98</v>
      </c>
    </row>
    <row r="21" spans="1:7" x14ac:dyDescent="0.3">
      <c r="B21" t="s">
        <v>78</v>
      </c>
      <c r="C21" t="s">
        <v>38</v>
      </c>
      <c r="D21" s="15" t="s">
        <v>14</v>
      </c>
      <c r="E21" s="60">
        <f>(E3*G18)/E15</f>
        <v>18.62890514385268</v>
      </c>
    </row>
    <row r="22" spans="1:7" x14ac:dyDescent="0.3">
      <c r="B22" t="s">
        <v>78</v>
      </c>
      <c r="C22" t="s">
        <v>81</v>
      </c>
      <c r="D22" s="15" t="s">
        <v>18</v>
      </c>
      <c r="E22" s="60">
        <f>(E4*G18)/E15</f>
        <v>20.122456404940021</v>
      </c>
    </row>
    <row r="23" spans="1:7" x14ac:dyDescent="0.3">
      <c r="B23" t="s">
        <v>78</v>
      </c>
      <c r="C23" t="s">
        <v>82</v>
      </c>
      <c r="D23" s="15" t="s">
        <v>20</v>
      </c>
      <c r="E23" s="60">
        <f>(E5*G18)/E15</f>
        <v>13.617187834669327</v>
      </c>
    </row>
    <row r="24" spans="1:7" x14ac:dyDescent="0.3">
      <c r="B24" t="s">
        <v>78</v>
      </c>
      <c r="C24" t="s">
        <v>83</v>
      </c>
      <c r="D24" s="15" t="s">
        <v>21</v>
      </c>
      <c r="E24" s="60">
        <f>(E6*G18)/E15</f>
        <v>5.847373386084457</v>
      </c>
    </row>
    <row r="25" spans="1:7" x14ac:dyDescent="0.3">
      <c r="A25" s="1"/>
      <c r="B25" t="s">
        <v>78</v>
      </c>
      <c r="C25" t="s">
        <v>84</v>
      </c>
      <c r="D25" s="15" t="s">
        <v>22</v>
      </c>
      <c r="E25" s="60">
        <f>(E7*G18)/E15</f>
        <v>7.4888660682291031</v>
      </c>
    </row>
    <row r="26" spans="1:7" x14ac:dyDescent="0.3">
      <c r="B26" t="s">
        <v>78</v>
      </c>
      <c r="C26" t="s">
        <v>85</v>
      </c>
      <c r="D26" s="15" t="s">
        <v>23</v>
      </c>
      <c r="E26" s="60">
        <f>(E8*G18)/E15</f>
        <v>6.8966800431887822</v>
      </c>
    </row>
    <row r="27" spans="1:7" x14ac:dyDescent="0.3">
      <c r="B27" t="s">
        <v>78</v>
      </c>
      <c r="C27" t="s">
        <v>86</v>
      </c>
      <c r="D27" s="15" t="s">
        <v>24</v>
      </c>
      <c r="E27" s="60">
        <f>(E9*G18)/E15</f>
        <v>6.5155916460725427</v>
      </c>
    </row>
    <row r="28" spans="1:7" x14ac:dyDescent="0.3">
      <c r="B28" t="s">
        <v>78</v>
      </c>
      <c r="C28" t="s">
        <v>87</v>
      </c>
      <c r="D28" s="15" t="s">
        <v>25</v>
      </c>
      <c r="E28" s="60">
        <f>(E10*G18)/E15</f>
        <v>8.3545703316408666</v>
      </c>
    </row>
    <row r="29" spans="1:7" x14ac:dyDescent="0.3">
      <c r="B29" t="s">
        <v>78</v>
      </c>
      <c r="C29" t="s">
        <v>88</v>
      </c>
      <c r="D29" s="15" t="s">
        <v>26</v>
      </c>
      <c r="E29" s="60">
        <f>(E11*G18)/E15</f>
        <v>1.0926264865770037</v>
      </c>
    </row>
    <row r="30" spans="1:7" ht="15" thickBot="1" x14ac:dyDescent="0.35">
      <c r="A30" s="62"/>
      <c r="B30" s="62" t="s">
        <v>78</v>
      </c>
      <c r="C30" s="62" t="s">
        <v>89</v>
      </c>
      <c r="D30" s="63" t="s">
        <v>74</v>
      </c>
      <c r="E30" s="64">
        <f>(E12*G18)/E15</f>
        <v>11.435742654745225</v>
      </c>
    </row>
    <row r="33" spans="1:5" ht="15" thickBot="1" x14ac:dyDescent="0.35">
      <c r="A33" s="65"/>
      <c r="B33" s="65" t="s">
        <v>90</v>
      </c>
      <c r="C33" s="65">
        <v>1</v>
      </c>
      <c r="D33" s="66" t="s">
        <v>79</v>
      </c>
      <c r="E33" s="67">
        <f>E21+E22+E23+E24+E25+E26+E27+E28+E29+E30</f>
        <v>100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A22" sqref="A22"/>
    </sheetView>
  </sheetViews>
  <sheetFormatPr baseColWidth="10" defaultRowHeight="14.4" x14ac:dyDescent="0.3"/>
  <cols>
    <col min="1" max="1" width="63.6640625" customWidth="1"/>
  </cols>
  <sheetData>
    <row r="1" spans="1:2" x14ac:dyDescent="0.3">
      <c r="A1" s="1" t="s">
        <v>91</v>
      </c>
    </row>
    <row r="3" spans="1:2" x14ac:dyDescent="0.3">
      <c r="A3" t="s">
        <v>92</v>
      </c>
      <c r="B3" s="60">
        <f>PRESSUPOST!H180</f>
        <v>323546.98000000004</v>
      </c>
    </row>
    <row r="4" spans="1:2" x14ac:dyDescent="0.3">
      <c r="A4" t="s">
        <v>172</v>
      </c>
      <c r="B4">
        <f>B3*0.13</f>
        <v>42061.107400000008</v>
      </c>
    </row>
    <row r="5" spans="1:2" x14ac:dyDescent="0.3">
      <c r="A5" t="s">
        <v>173</v>
      </c>
      <c r="B5">
        <f>B3*0.06</f>
        <v>19412.818800000001</v>
      </c>
    </row>
    <row r="7" spans="1:2" x14ac:dyDescent="0.3">
      <c r="A7" s="1" t="s">
        <v>93</v>
      </c>
      <c r="B7" s="60">
        <f>B3+B4+B5</f>
        <v>385020.90620000008</v>
      </c>
    </row>
    <row r="9" spans="1:2" x14ac:dyDescent="0.3">
      <c r="A9" t="s">
        <v>171</v>
      </c>
      <c r="B9" s="60">
        <f>B7*0.21</f>
        <v>80854.390302000014</v>
      </c>
    </row>
    <row r="11" spans="1:2" x14ac:dyDescent="0.3">
      <c r="A11" s="1" t="s">
        <v>94</v>
      </c>
      <c r="B11" s="60">
        <f>B7+B9</f>
        <v>465875.29650200007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opLeftCell="A7" workbookViewId="0">
      <selection activeCell="A14" sqref="A14:B14"/>
    </sheetView>
  </sheetViews>
  <sheetFormatPr baseColWidth="10" defaultRowHeight="14.4" x14ac:dyDescent="0.3"/>
  <cols>
    <col min="1" max="1" width="23.6640625" customWidth="1"/>
    <col min="2" max="2" width="59.44140625" customWidth="1"/>
    <col min="3" max="3" width="14" customWidth="1"/>
    <col min="10" max="10" width="2.88671875" customWidth="1"/>
    <col min="11" max="11" width="3.33203125" customWidth="1"/>
    <col min="12" max="12" width="15.77734375" customWidth="1"/>
  </cols>
  <sheetData>
    <row r="1" spans="1:14" x14ac:dyDescent="0.3">
      <c r="A1" s="16"/>
      <c r="B1" s="16"/>
      <c r="C1" s="17"/>
      <c r="D1" s="16"/>
      <c r="E1" s="16"/>
      <c r="F1" s="17"/>
      <c r="G1" s="17"/>
      <c r="H1" s="18"/>
      <c r="I1" s="16"/>
      <c r="J1" s="16"/>
    </row>
    <row r="2" spans="1:14" ht="44.4" customHeight="1" x14ac:dyDescent="0.3">
      <c r="A2" s="82" t="s">
        <v>160</v>
      </c>
      <c r="B2" s="82"/>
      <c r="C2" s="82"/>
      <c r="D2" s="82"/>
      <c r="E2" s="82"/>
      <c r="F2" s="82"/>
      <c r="G2" s="82"/>
      <c r="H2" s="82"/>
      <c r="I2" s="16"/>
      <c r="J2" s="16"/>
    </row>
    <row r="3" spans="1:14" x14ac:dyDescent="0.3">
      <c r="A3" s="16"/>
      <c r="B3" s="16"/>
      <c r="C3" s="16"/>
      <c r="D3" s="16"/>
      <c r="E3" s="16"/>
      <c r="F3" s="17"/>
      <c r="G3" s="16"/>
      <c r="H3" s="18"/>
      <c r="I3" s="16"/>
      <c r="J3" s="16"/>
    </row>
    <row r="4" spans="1:14" x14ac:dyDescent="0.3">
      <c r="A4" s="46"/>
      <c r="B4" s="46"/>
      <c r="C4" s="46"/>
      <c r="D4" s="46"/>
      <c r="E4" s="46"/>
      <c r="F4" s="20"/>
      <c r="G4" s="46"/>
      <c r="H4" s="21"/>
      <c r="I4" s="46"/>
      <c r="J4" s="19"/>
    </row>
    <row r="5" spans="1:14" x14ac:dyDescent="0.3">
      <c r="A5" s="22" t="s">
        <v>13</v>
      </c>
      <c r="B5" s="46"/>
      <c r="C5" s="46"/>
      <c r="D5" s="46"/>
      <c r="E5" s="46"/>
      <c r="F5" s="20"/>
      <c r="G5" s="46"/>
      <c r="H5" s="21"/>
      <c r="I5" s="46"/>
      <c r="J5" s="19"/>
    </row>
    <row r="6" spans="1:14" x14ac:dyDescent="0.3">
      <c r="A6" s="22"/>
      <c r="B6" s="46"/>
      <c r="C6" s="46"/>
      <c r="D6" s="46"/>
      <c r="E6" s="46"/>
      <c r="F6" s="20"/>
      <c r="G6" s="46"/>
      <c r="H6" s="21"/>
      <c r="I6" s="46"/>
      <c r="J6" s="19"/>
    </row>
    <row r="7" spans="1:14" x14ac:dyDescent="0.3">
      <c r="A7" s="23" t="s">
        <v>4</v>
      </c>
      <c r="B7" s="23" t="s">
        <v>39</v>
      </c>
      <c r="C7" s="24" t="s">
        <v>40</v>
      </c>
      <c r="D7" s="25"/>
      <c r="E7" s="83" t="s">
        <v>41</v>
      </c>
      <c r="F7" s="83"/>
      <c r="G7" s="83"/>
      <c r="H7" s="26" t="s">
        <v>13</v>
      </c>
      <c r="I7" s="27"/>
      <c r="J7" s="19"/>
    </row>
    <row r="8" spans="1:14" x14ac:dyDescent="0.3">
      <c r="A8" s="28"/>
      <c r="B8" s="28"/>
      <c r="C8" s="29"/>
      <c r="D8" s="29"/>
      <c r="E8" s="30" t="s">
        <v>42</v>
      </c>
      <c r="F8" s="31" t="s">
        <v>43</v>
      </c>
      <c r="G8" s="30"/>
      <c r="H8" s="32"/>
      <c r="I8" s="33"/>
      <c r="J8" s="19"/>
    </row>
    <row r="9" spans="1:14" ht="14.4" customHeight="1" x14ac:dyDescent="0.3">
      <c r="A9" s="69" t="s">
        <v>44</v>
      </c>
      <c r="B9" s="81" t="s">
        <v>14</v>
      </c>
      <c r="C9" s="81"/>
      <c r="D9" s="81"/>
      <c r="E9" s="81"/>
      <c r="F9" s="81"/>
      <c r="G9" s="81"/>
      <c r="H9" s="81"/>
      <c r="I9" s="70"/>
      <c r="J9" s="38"/>
    </row>
    <row r="10" spans="1:14" x14ac:dyDescent="0.3">
      <c r="A10" s="34"/>
      <c r="B10" s="38"/>
      <c r="C10" s="38"/>
      <c r="D10" s="38"/>
      <c r="E10" s="38"/>
      <c r="F10" s="36"/>
      <c r="G10" s="38"/>
      <c r="H10" s="37"/>
      <c r="I10" s="34"/>
      <c r="J10" s="19"/>
    </row>
    <row r="11" spans="1:14" x14ac:dyDescent="0.3">
      <c r="A11" s="78" t="s">
        <v>15</v>
      </c>
      <c r="B11" s="78"/>
      <c r="C11" s="46">
        <v>300</v>
      </c>
      <c r="D11" s="46" t="s">
        <v>45</v>
      </c>
      <c r="E11" s="46"/>
      <c r="F11" s="20"/>
      <c r="G11" s="46"/>
      <c r="H11" s="21"/>
      <c r="I11" s="46"/>
      <c r="J11" s="19"/>
    </row>
    <row r="12" spans="1:14" ht="48" customHeight="1" x14ac:dyDescent="0.3">
      <c r="A12" s="77" t="s">
        <v>46</v>
      </c>
      <c r="B12" s="77"/>
      <c r="C12" s="27"/>
      <c r="D12" s="27"/>
      <c r="E12" s="27"/>
      <c r="F12" s="39">
        <v>1</v>
      </c>
      <c r="G12" s="40"/>
      <c r="H12" s="41">
        <f>F12*C11</f>
        <v>300</v>
      </c>
      <c r="I12" s="27" t="s">
        <v>47</v>
      </c>
      <c r="J12" s="19"/>
    </row>
    <row r="13" spans="1:14" x14ac:dyDescent="0.3">
      <c r="A13" s="46"/>
      <c r="B13" s="46"/>
      <c r="C13" s="46"/>
      <c r="D13" s="46"/>
      <c r="E13" s="46"/>
      <c r="F13" s="36"/>
      <c r="G13" s="38"/>
      <c r="H13" s="21"/>
      <c r="I13" s="46"/>
      <c r="J13" s="19"/>
    </row>
    <row r="14" spans="1:14" x14ac:dyDescent="0.3">
      <c r="A14" s="78" t="s">
        <v>99</v>
      </c>
      <c r="B14" s="78"/>
      <c r="C14" s="38">
        <v>546.63</v>
      </c>
      <c r="D14" s="46" t="s">
        <v>48</v>
      </c>
      <c r="E14" s="46"/>
      <c r="F14" s="20"/>
      <c r="G14" s="46"/>
      <c r="H14" s="21"/>
      <c r="I14" s="46"/>
      <c r="J14" s="19"/>
    </row>
    <row r="15" spans="1:14" ht="77.400000000000006" customHeight="1" x14ac:dyDescent="0.3">
      <c r="A15" s="79" t="s">
        <v>100</v>
      </c>
      <c r="B15" s="79"/>
      <c r="C15" s="27"/>
      <c r="D15" s="27"/>
      <c r="E15" s="27"/>
      <c r="F15" s="43">
        <v>2</v>
      </c>
      <c r="G15" s="27"/>
      <c r="H15" s="41">
        <f>F15*C14</f>
        <v>1093.26</v>
      </c>
      <c r="I15" s="27" t="s">
        <v>47</v>
      </c>
      <c r="J15" s="19"/>
    </row>
    <row r="16" spans="1:14" x14ac:dyDescent="0.3">
      <c r="A16" s="42"/>
      <c r="B16" s="42"/>
      <c r="C16" s="33"/>
      <c r="D16" s="33"/>
      <c r="E16" s="33"/>
      <c r="F16" s="44"/>
      <c r="G16" s="33"/>
      <c r="H16" s="45"/>
      <c r="I16" s="33"/>
      <c r="J16" s="19"/>
      <c r="L16" t="s">
        <v>169</v>
      </c>
      <c r="M16" s="74">
        <f>SUM(H12:H21)</f>
        <v>60273.26</v>
      </c>
      <c r="N16" s="60" t="s">
        <v>47</v>
      </c>
    </row>
    <row r="17" spans="1:14" x14ac:dyDescent="0.3">
      <c r="A17" s="76" t="s">
        <v>49</v>
      </c>
      <c r="B17" s="76"/>
      <c r="C17" s="38">
        <v>235</v>
      </c>
      <c r="D17" s="68" t="s">
        <v>48</v>
      </c>
      <c r="E17" s="46"/>
      <c r="F17" s="20"/>
      <c r="G17" s="46"/>
      <c r="H17" s="21"/>
      <c r="I17" s="46"/>
      <c r="J17" s="19"/>
    </row>
    <row r="18" spans="1:14" ht="64.95" customHeight="1" x14ac:dyDescent="0.3">
      <c r="A18" s="79" t="s">
        <v>101</v>
      </c>
      <c r="B18" s="79"/>
      <c r="C18" s="27"/>
      <c r="D18" s="27"/>
      <c r="E18" s="27"/>
      <c r="F18" s="39">
        <v>208</v>
      </c>
      <c r="G18" s="40"/>
      <c r="H18" s="41">
        <f>F18*C17</f>
        <v>48880</v>
      </c>
      <c r="I18" s="27" t="s">
        <v>47</v>
      </c>
      <c r="J18" s="19"/>
    </row>
    <row r="19" spans="1:14" x14ac:dyDescent="0.3">
      <c r="A19" s="42"/>
      <c r="B19" s="42"/>
      <c r="C19" s="33"/>
      <c r="D19" s="33"/>
      <c r="E19" s="33"/>
      <c r="F19" s="44"/>
      <c r="G19" s="33"/>
      <c r="H19" s="45"/>
      <c r="I19" s="33"/>
      <c r="J19" s="19"/>
    </row>
    <row r="20" spans="1:14" x14ac:dyDescent="0.3">
      <c r="A20" s="76" t="s">
        <v>51</v>
      </c>
      <c r="B20" s="76"/>
      <c r="C20" s="47">
        <v>10000</v>
      </c>
      <c r="D20" s="46" t="s">
        <v>52</v>
      </c>
      <c r="E20" s="46"/>
      <c r="F20" s="20"/>
      <c r="G20" s="46"/>
      <c r="H20" s="21"/>
      <c r="I20" s="46"/>
      <c r="J20" s="19"/>
    </row>
    <row r="21" spans="1:14" ht="39.6" customHeight="1" x14ac:dyDescent="0.3">
      <c r="A21" s="79" t="s">
        <v>102</v>
      </c>
      <c r="B21" s="79"/>
      <c r="C21" s="40"/>
      <c r="D21" s="27"/>
      <c r="E21" s="27"/>
      <c r="F21" s="39">
        <v>1</v>
      </c>
      <c r="G21" s="40"/>
      <c r="H21" s="41">
        <f>F21*C20</f>
        <v>10000</v>
      </c>
      <c r="I21" s="27" t="s">
        <v>47</v>
      </c>
      <c r="J21" s="19"/>
    </row>
    <row r="22" spans="1:14" x14ac:dyDescent="0.3">
      <c r="A22" s="42"/>
      <c r="B22" s="42"/>
      <c r="C22" s="53"/>
      <c r="D22" s="33"/>
      <c r="E22" s="33"/>
      <c r="F22" s="55"/>
      <c r="G22" s="53"/>
      <c r="H22" s="45"/>
      <c r="I22" s="33"/>
      <c r="J22" s="19"/>
    </row>
    <row r="23" spans="1:14" x14ac:dyDescent="0.3">
      <c r="A23" s="69" t="s">
        <v>53</v>
      </c>
      <c r="B23" s="81" t="s">
        <v>18</v>
      </c>
      <c r="C23" s="81"/>
      <c r="D23" s="81"/>
      <c r="E23" s="81"/>
      <c r="F23" s="81"/>
      <c r="G23" s="81"/>
      <c r="H23" s="81"/>
      <c r="I23" s="81"/>
      <c r="J23" s="19"/>
    </row>
    <row r="24" spans="1:14" ht="21.6" customHeight="1" x14ac:dyDescent="0.3">
      <c r="A24" s="34"/>
      <c r="B24" s="38"/>
      <c r="C24" s="38"/>
      <c r="D24" s="38"/>
      <c r="E24" s="38"/>
      <c r="F24" s="36"/>
      <c r="G24" s="38"/>
      <c r="H24" s="37"/>
      <c r="I24" s="34"/>
      <c r="J24" s="19"/>
    </row>
    <row r="25" spans="1:14" x14ac:dyDescent="0.3">
      <c r="A25" s="78" t="s">
        <v>17</v>
      </c>
      <c r="B25" s="78"/>
      <c r="C25" s="38">
        <v>4</v>
      </c>
      <c r="D25" s="38" t="s">
        <v>54</v>
      </c>
      <c r="E25" s="46"/>
      <c r="F25" s="20"/>
      <c r="G25" s="46"/>
      <c r="H25" s="21"/>
      <c r="I25" s="46"/>
      <c r="J25" s="38"/>
    </row>
    <row r="26" spans="1:14" ht="14.4" customHeight="1" x14ac:dyDescent="0.3">
      <c r="A26" s="79" t="s">
        <v>55</v>
      </c>
      <c r="B26" s="79"/>
      <c r="C26" s="33"/>
      <c r="D26" s="33"/>
      <c r="E26" s="46"/>
      <c r="F26" s="20">
        <v>8771.4</v>
      </c>
      <c r="G26" s="46" t="s">
        <v>56</v>
      </c>
      <c r="H26" s="45">
        <f>F26*C25</f>
        <v>35085.599999999999</v>
      </c>
      <c r="I26" s="33" t="s">
        <v>47</v>
      </c>
      <c r="J26" s="19"/>
    </row>
    <row r="27" spans="1:14" x14ac:dyDescent="0.3">
      <c r="A27" s="42"/>
      <c r="B27" s="42"/>
      <c r="C27" s="48"/>
      <c r="D27" s="49"/>
      <c r="E27" s="49"/>
      <c r="F27" s="50"/>
      <c r="G27" s="49"/>
      <c r="H27" s="51"/>
      <c r="I27" s="49"/>
      <c r="J27" s="19"/>
      <c r="L27" t="s">
        <v>170</v>
      </c>
      <c r="M27" s="60">
        <f>SUM(H26:H35)</f>
        <v>65105.599999999999</v>
      </c>
      <c r="N27" s="60" t="s">
        <v>47</v>
      </c>
    </row>
    <row r="28" spans="1:14" ht="14.4" customHeight="1" x14ac:dyDescent="0.3">
      <c r="A28" s="78" t="s">
        <v>57</v>
      </c>
      <c r="B28" s="78"/>
      <c r="C28" s="38">
        <v>215</v>
      </c>
      <c r="D28" s="68" t="s">
        <v>48</v>
      </c>
      <c r="E28" s="46"/>
      <c r="F28" s="20"/>
      <c r="G28" s="46"/>
      <c r="H28" s="21"/>
      <c r="I28" s="46"/>
      <c r="J28" s="19"/>
    </row>
    <row r="29" spans="1:14" ht="39" customHeight="1" x14ac:dyDescent="0.3">
      <c r="A29" s="79" t="s">
        <v>103</v>
      </c>
      <c r="B29" s="79"/>
      <c r="C29" s="27"/>
      <c r="D29" s="27"/>
      <c r="E29" s="27"/>
      <c r="F29" s="39">
        <v>73</v>
      </c>
      <c r="G29" s="40"/>
      <c r="H29" s="41">
        <f>F29*C28</f>
        <v>15695</v>
      </c>
      <c r="I29" s="27" t="s">
        <v>47</v>
      </c>
      <c r="J29" s="19"/>
    </row>
    <row r="30" spans="1:14" x14ac:dyDescent="0.3">
      <c r="A30" s="46"/>
      <c r="B30" s="46"/>
      <c r="C30" s="46"/>
      <c r="D30" s="46"/>
      <c r="E30" s="46"/>
      <c r="F30" s="20"/>
      <c r="G30" s="46"/>
      <c r="H30" s="21"/>
      <c r="I30" s="46"/>
      <c r="J30" s="19"/>
    </row>
    <row r="31" spans="1:14" x14ac:dyDescent="0.3">
      <c r="A31" s="76" t="s">
        <v>58</v>
      </c>
      <c r="B31" s="76"/>
      <c r="C31" s="46">
        <v>155</v>
      </c>
      <c r="D31" s="68" t="s">
        <v>48</v>
      </c>
      <c r="E31" s="46"/>
      <c r="F31" s="36"/>
      <c r="G31" s="38"/>
      <c r="H31" s="21"/>
      <c r="I31" s="46"/>
      <c r="J31" s="19"/>
    </row>
    <row r="32" spans="1:14" ht="40.950000000000003" customHeight="1" x14ac:dyDescent="0.3">
      <c r="A32" s="79" t="s">
        <v>104</v>
      </c>
      <c r="B32" s="79"/>
      <c r="C32" s="27"/>
      <c r="D32" s="27"/>
      <c r="E32" s="27"/>
      <c r="F32" s="39">
        <v>73</v>
      </c>
      <c r="G32" s="40"/>
      <c r="H32" s="41">
        <f>F32*C31</f>
        <v>11315</v>
      </c>
      <c r="I32" s="27" t="s">
        <v>47</v>
      </c>
      <c r="J32" s="19"/>
    </row>
    <row r="33" spans="1:14" x14ac:dyDescent="0.3">
      <c r="A33" s="46"/>
      <c r="B33" s="46"/>
      <c r="C33" s="46"/>
      <c r="D33" s="46"/>
      <c r="E33" s="46"/>
      <c r="F33" s="20"/>
      <c r="G33" s="46"/>
      <c r="H33" s="21"/>
      <c r="I33" s="46"/>
      <c r="J33" s="19"/>
    </row>
    <row r="34" spans="1:14" ht="28.2" customHeight="1" x14ac:dyDescent="0.3">
      <c r="A34" s="76" t="s">
        <v>59</v>
      </c>
      <c r="B34" s="76"/>
      <c r="C34" s="46">
        <v>215</v>
      </c>
      <c r="D34" s="46" t="s">
        <v>48</v>
      </c>
      <c r="E34" s="46"/>
      <c r="F34" s="20"/>
      <c r="G34" s="46"/>
      <c r="H34" s="21"/>
      <c r="I34" s="46"/>
      <c r="J34" s="19"/>
    </row>
    <row r="35" spans="1:14" ht="91.2" customHeight="1" x14ac:dyDescent="0.3">
      <c r="A35" s="79" t="s">
        <v>105</v>
      </c>
      <c r="B35" s="79"/>
      <c r="C35" s="27"/>
      <c r="D35" s="27"/>
      <c r="E35" s="27"/>
      <c r="F35" s="43">
        <v>14</v>
      </c>
      <c r="G35" s="27"/>
      <c r="H35" s="41">
        <f>F35*C34</f>
        <v>3010</v>
      </c>
      <c r="I35" s="27" t="s">
        <v>47</v>
      </c>
      <c r="J35" s="19"/>
    </row>
    <row r="36" spans="1:14" x14ac:dyDescent="0.3">
      <c r="A36" s="42"/>
      <c r="B36" s="42"/>
      <c r="C36" s="33"/>
      <c r="D36" s="33"/>
      <c r="E36" s="33"/>
      <c r="F36" s="44"/>
      <c r="G36" s="33"/>
      <c r="H36" s="45"/>
      <c r="I36" s="33"/>
      <c r="J36" s="19"/>
    </row>
    <row r="37" spans="1:14" x14ac:dyDescent="0.3">
      <c r="A37" s="69" t="s">
        <v>60</v>
      </c>
      <c r="B37" s="81" t="s">
        <v>20</v>
      </c>
      <c r="C37" s="81"/>
      <c r="D37" s="81"/>
      <c r="E37" s="81"/>
      <c r="F37" s="81"/>
      <c r="G37" s="81"/>
      <c r="H37" s="81"/>
      <c r="I37" s="81"/>
      <c r="J37" s="19"/>
    </row>
    <row r="38" spans="1:14" x14ac:dyDescent="0.3">
      <c r="A38" s="34"/>
      <c r="B38" s="38"/>
      <c r="C38" s="38"/>
      <c r="D38" s="38"/>
      <c r="E38" s="38"/>
      <c r="F38" s="36"/>
      <c r="G38" s="38"/>
      <c r="H38" s="37"/>
      <c r="I38" s="34"/>
      <c r="J38" s="19"/>
    </row>
    <row r="39" spans="1:14" x14ac:dyDescent="0.3">
      <c r="A39" s="78" t="s">
        <v>17</v>
      </c>
      <c r="B39" s="78"/>
      <c r="C39" s="38">
        <v>4</v>
      </c>
      <c r="D39" s="46" t="s">
        <v>54</v>
      </c>
      <c r="E39" s="46"/>
      <c r="F39" s="20"/>
      <c r="G39" s="46"/>
      <c r="H39" s="21"/>
      <c r="I39" s="46"/>
      <c r="J39" s="38"/>
    </row>
    <row r="40" spans="1:14" ht="14.4" customHeight="1" x14ac:dyDescent="0.3">
      <c r="A40" s="79" t="s">
        <v>55</v>
      </c>
      <c r="B40" s="79"/>
      <c r="C40" s="33"/>
      <c r="D40" s="27"/>
      <c r="E40" s="27"/>
      <c r="F40" s="39">
        <v>6577</v>
      </c>
      <c r="G40" s="40"/>
      <c r="H40" s="41">
        <f>F40*C39</f>
        <v>26308</v>
      </c>
      <c r="I40" s="27" t="s">
        <v>47</v>
      </c>
      <c r="J40" s="19"/>
    </row>
    <row r="41" spans="1:14" x14ac:dyDescent="0.3">
      <c r="A41" s="42"/>
      <c r="B41" s="42"/>
      <c r="C41" s="48"/>
      <c r="D41" s="46"/>
      <c r="E41" s="46"/>
      <c r="F41" s="36"/>
      <c r="G41" s="38"/>
      <c r="H41" s="21"/>
      <c r="I41" s="46"/>
      <c r="J41" s="19"/>
    </row>
    <row r="42" spans="1:14" ht="14.4" customHeight="1" x14ac:dyDescent="0.3">
      <c r="A42" s="78" t="s">
        <v>57</v>
      </c>
      <c r="B42" s="78"/>
      <c r="C42" s="38">
        <v>215</v>
      </c>
      <c r="D42" s="68" t="s">
        <v>48</v>
      </c>
      <c r="E42" s="46"/>
      <c r="F42" s="36"/>
      <c r="G42" s="38"/>
      <c r="H42" s="21"/>
      <c r="I42" s="46"/>
      <c r="J42" s="19"/>
      <c r="L42" t="s">
        <v>161</v>
      </c>
      <c r="M42" s="60">
        <f>SUM(H40:H49)</f>
        <v>44058</v>
      </c>
      <c r="N42" t="s">
        <v>47</v>
      </c>
    </row>
    <row r="43" spans="1:14" ht="36" customHeight="1" x14ac:dyDescent="0.3">
      <c r="A43" s="79" t="s">
        <v>103</v>
      </c>
      <c r="B43" s="79"/>
      <c r="C43" s="27"/>
      <c r="D43" s="27"/>
      <c r="E43" s="27"/>
      <c r="F43" s="39">
        <v>41</v>
      </c>
      <c r="G43" s="40"/>
      <c r="H43" s="41">
        <f>F43*C42</f>
        <v>8815</v>
      </c>
      <c r="I43" s="27" t="s">
        <v>47</v>
      </c>
      <c r="J43" s="19"/>
    </row>
    <row r="44" spans="1:14" x14ac:dyDescent="0.3">
      <c r="A44" s="46"/>
      <c r="B44" s="46"/>
      <c r="C44" s="46"/>
      <c r="D44" s="46"/>
      <c r="E44" s="46"/>
      <c r="F44" s="20"/>
      <c r="G44" s="46"/>
      <c r="H44" s="21"/>
      <c r="I44" s="46"/>
      <c r="J44" s="19"/>
    </row>
    <row r="45" spans="1:14" x14ac:dyDescent="0.3">
      <c r="A45" s="76" t="s">
        <v>58</v>
      </c>
      <c r="B45" s="76"/>
      <c r="C45" s="46">
        <v>155</v>
      </c>
      <c r="D45" s="68" t="s">
        <v>48</v>
      </c>
      <c r="E45" s="46"/>
      <c r="F45" s="20"/>
      <c r="G45" s="46"/>
      <c r="H45" s="21"/>
      <c r="I45" s="46"/>
      <c r="J45" s="19"/>
    </row>
    <row r="46" spans="1:14" ht="44.4" customHeight="1" x14ac:dyDescent="0.3">
      <c r="A46" s="79" t="s">
        <v>104</v>
      </c>
      <c r="B46" s="79"/>
      <c r="C46" s="27"/>
      <c r="D46" s="27"/>
      <c r="E46" s="27"/>
      <c r="F46" s="39">
        <v>41</v>
      </c>
      <c r="G46" s="40"/>
      <c r="H46" s="41">
        <f>F46*C45</f>
        <v>6355</v>
      </c>
      <c r="I46" s="27" t="s">
        <v>47</v>
      </c>
      <c r="J46" s="19"/>
    </row>
    <row r="47" spans="1:14" x14ac:dyDescent="0.3">
      <c r="A47" s="46"/>
      <c r="B47" s="46"/>
      <c r="C47" s="46"/>
      <c r="D47" s="46"/>
      <c r="E47" s="46"/>
      <c r="F47" s="20"/>
      <c r="G47" s="46"/>
      <c r="H47" s="21"/>
      <c r="I47" s="46"/>
      <c r="J47" s="19"/>
    </row>
    <row r="48" spans="1:14" x14ac:dyDescent="0.3">
      <c r="A48" s="76" t="s">
        <v>59</v>
      </c>
      <c r="B48" s="76"/>
      <c r="C48" s="46">
        <v>215</v>
      </c>
      <c r="D48" s="46" t="s">
        <v>48</v>
      </c>
      <c r="E48" s="46"/>
      <c r="F48" s="20"/>
      <c r="G48" s="46"/>
      <c r="H48" s="21"/>
      <c r="I48" s="46"/>
      <c r="J48" s="19"/>
    </row>
    <row r="49" spans="1:14" ht="63.6" customHeight="1" x14ac:dyDescent="0.3">
      <c r="A49" s="79" t="s">
        <v>105</v>
      </c>
      <c r="B49" s="79"/>
      <c r="C49" s="27"/>
      <c r="D49" s="27"/>
      <c r="E49" s="27"/>
      <c r="F49" s="43">
        <v>12</v>
      </c>
      <c r="G49" s="27"/>
      <c r="H49" s="41">
        <f>F49*C48</f>
        <v>2580</v>
      </c>
      <c r="I49" s="27" t="s">
        <v>47</v>
      </c>
      <c r="J49" s="19"/>
    </row>
    <row r="50" spans="1:14" x14ac:dyDescent="0.3">
      <c r="A50" s="42"/>
      <c r="B50" s="42"/>
      <c r="C50" s="33"/>
      <c r="D50" s="33"/>
      <c r="E50" s="33"/>
      <c r="F50" s="44"/>
      <c r="G50" s="33"/>
      <c r="H50" s="45"/>
      <c r="I50" s="33"/>
      <c r="J50" s="19"/>
    </row>
    <row r="51" spans="1:14" x14ac:dyDescent="0.3">
      <c r="A51" s="69" t="s">
        <v>61</v>
      </c>
      <c r="B51" s="81" t="s">
        <v>21</v>
      </c>
      <c r="C51" s="81"/>
      <c r="D51" s="81"/>
      <c r="E51" s="81"/>
      <c r="F51" s="81"/>
      <c r="G51" s="81"/>
      <c r="H51" s="81"/>
      <c r="I51" s="81"/>
      <c r="J51" s="19"/>
    </row>
    <row r="52" spans="1:14" x14ac:dyDescent="0.3">
      <c r="A52" s="34"/>
      <c r="B52" s="38"/>
      <c r="C52" s="38"/>
      <c r="D52" s="38"/>
      <c r="E52" s="38"/>
      <c r="F52" s="36"/>
      <c r="G52" s="38"/>
      <c r="H52" s="37"/>
      <c r="I52" s="34"/>
      <c r="J52" s="38"/>
    </row>
    <row r="53" spans="1:14" x14ac:dyDescent="0.3">
      <c r="A53" s="78" t="s">
        <v>17</v>
      </c>
      <c r="B53" s="78"/>
      <c r="C53" s="38">
        <v>4</v>
      </c>
      <c r="D53" s="38" t="s">
        <v>54</v>
      </c>
      <c r="E53" s="46"/>
      <c r="F53" s="20"/>
      <c r="G53" s="46"/>
      <c r="H53" s="21"/>
      <c r="I53" s="46"/>
      <c r="J53" s="19"/>
    </row>
    <row r="54" spans="1:14" ht="40.950000000000003" customHeight="1" x14ac:dyDescent="0.3">
      <c r="A54" s="79" t="s">
        <v>55</v>
      </c>
      <c r="B54" s="79"/>
      <c r="C54" s="33"/>
      <c r="D54" s="27"/>
      <c r="E54" s="27"/>
      <c r="F54" s="39">
        <v>3181</v>
      </c>
      <c r="G54" s="40"/>
      <c r="H54" s="41">
        <f>F54*C53</f>
        <v>12724</v>
      </c>
      <c r="I54" s="27" t="s">
        <v>47</v>
      </c>
      <c r="J54" s="19"/>
    </row>
    <row r="55" spans="1:14" ht="14.4" customHeight="1" x14ac:dyDescent="0.3">
      <c r="A55" s="42"/>
      <c r="B55" s="42"/>
      <c r="C55" s="48"/>
      <c r="D55" s="46"/>
      <c r="E55" s="46"/>
      <c r="F55" s="36"/>
      <c r="G55" s="38"/>
      <c r="H55" s="21"/>
      <c r="I55" s="46"/>
      <c r="J55" s="19"/>
    </row>
    <row r="56" spans="1:14" x14ac:dyDescent="0.3">
      <c r="A56" s="78" t="s">
        <v>57</v>
      </c>
      <c r="B56" s="78"/>
      <c r="C56" s="38">
        <v>215</v>
      </c>
      <c r="D56" s="68" t="s">
        <v>48</v>
      </c>
      <c r="E56" s="46"/>
      <c r="F56" s="36"/>
      <c r="G56" s="38"/>
      <c r="H56" s="21"/>
      <c r="I56" s="46"/>
      <c r="J56" s="19"/>
      <c r="L56" t="s">
        <v>162</v>
      </c>
      <c r="M56" s="60">
        <f>SUM(H54:H63)</f>
        <v>18919</v>
      </c>
      <c r="N56" t="s">
        <v>47</v>
      </c>
    </row>
    <row r="57" spans="1:14" ht="33" customHeight="1" x14ac:dyDescent="0.3">
      <c r="A57" s="79" t="s">
        <v>103</v>
      </c>
      <c r="B57" s="79"/>
      <c r="C57" s="27"/>
      <c r="D57" s="27"/>
      <c r="E57" s="27"/>
      <c r="F57" s="39">
        <v>15</v>
      </c>
      <c r="G57" s="40"/>
      <c r="H57" s="41">
        <f>F57*C56</f>
        <v>3225</v>
      </c>
      <c r="I57" s="27" t="s">
        <v>47</v>
      </c>
      <c r="J57" s="19"/>
    </row>
    <row r="58" spans="1:14" x14ac:dyDescent="0.3">
      <c r="A58" s="46"/>
      <c r="B58" s="46"/>
      <c r="C58" s="46"/>
      <c r="D58" s="46"/>
      <c r="E58" s="46"/>
      <c r="F58" s="20"/>
      <c r="G58" s="46"/>
      <c r="H58" s="21"/>
      <c r="I58" s="46"/>
      <c r="J58" s="19"/>
    </row>
    <row r="59" spans="1:14" x14ac:dyDescent="0.3">
      <c r="A59" s="76" t="s">
        <v>58</v>
      </c>
      <c r="B59" s="76"/>
      <c r="C59" s="46">
        <v>155</v>
      </c>
      <c r="D59" s="68" t="s">
        <v>48</v>
      </c>
      <c r="E59" s="46"/>
      <c r="F59" s="20"/>
      <c r="G59" s="46"/>
      <c r="H59" s="21"/>
      <c r="I59" s="46"/>
      <c r="J59" s="19"/>
    </row>
    <row r="60" spans="1:14" ht="36" customHeight="1" x14ac:dyDescent="0.3">
      <c r="A60" s="79" t="s">
        <v>104</v>
      </c>
      <c r="B60" s="79"/>
      <c r="C60" s="27"/>
      <c r="D60" s="27"/>
      <c r="E60" s="27"/>
      <c r="F60" s="39">
        <v>15</v>
      </c>
      <c r="G60" s="40"/>
      <c r="H60" s="41">
        <f>F60*C59</f>
        <v>2325</v>
      </c>
      <c r="I60" s="27" t="s">
        <v>47</v>
      </c>
      <c r="J60" s="19"/>
    </row>
    <row r="61" spans="1:14" x14ac:dyDescent="0.3">
      <c r="A61" s="46"/>
      <c r="B61" s="46"/>
      <c r="C61" s="46"/>
      <c r="D61" s="46"/>
      <c r="E61" s="46"/>
      <c r="F61" s="20"/>
      <c r="G61" s="46"/>
      <c r="H61" s="21"/>
      <c r="I61" s="46"/>
      <c r="J61" s="19"/>
    </row>
    <row r="62" spans="1:14" x14ac:dyDescent="0.3">
      <c r="A62" s="76" t="s">
        <v>59</v>
      </c>
      <c r="B62" s="76"/>
      <c r="C62" s="46">
        <v>215</v>
      </c>
      <c r="D62" s="46" t="s">
        <v>48</v>
      </c>
      <c r="E62" s="46"/>
      <c r="F62" s="20"/>
      <c r="G62" s="46"/>
      <c r="H62" s="21"/>
      <c r="I62" s="46"/>
      <c r="J62" s="19"/>
    </row>
    <row r="63" spans="1:14" ht="31.95" customHeight="1" x14ac:dyDescent="0.3">
      <c r="A63" s="79" t="s">
        <v>105</v>
      </c>
      <c r="B63" s="79"/>
      <c r="C63" s="27"/>
      <c r="D63" s="27"/>
      <c r="E63" s="27"/>
      <c r="F63" s="43">
        <f>15*0.2</f>
        <v>3</v>
      </c>
      <c r="G63" s="27"/>
      <c r="H63" s="41">
        <f>F63*C62</f>
        <v>645</v>
      </c>
      <c r="I63" s="27" t="s">
        <v>47</v>
      </c>
      <c r="J63" s="19"/>
    </row>
    <row r="64" spans="1:14" x14ac:dyDescent="0.3">
      <c r="A64" s="42"/>
      <c r="B64" s="42"/>
      <c r="C64" s="33"/>
      <c r="D64" s="33"/>
      <c r="E64" s="33"/>
      <c r="F64" s="44"/>
      <c r="G64" s="33"/>
      <c r="H64" s="45"/>
      <c r="I64" s="33"/>
      <c r="J64" s="19"/>
    </row>
    <row r="65" spans="1:14" x14ac:dyDescent="0.3">
      <c r="A65" s="69" t="s">
        <v>62</v>
      </c>
      <c r="B65" s="81" t="s">
        <v>22</v>
      </c>
      <c r="C65" s="81"/>
      <c r="D65" s="81"/>
      <c r="E65" s="81"/>
      <c r="F65" s="81"/>
      <c r="G65" s="81"/>
      <c r="H65" s="81"/>
      <c r="I65" s="81"/>
      <c r="J65" s="19"/>
    </row>
    <row r="66" spans="1:14" x14ac:dyDescent="0.3">
      <c r="A66" s="34"/>
      <c r="B66" s="38"/>
      <c r="C66" s="38"/>
      <c r="D66" s="38"/>
      <c r="E66" s="38"/>
      <c r="F66" s="36"/>
      <c r="G66" s="38"/>
      <c r="H66" s="37"/>
      <c r="I66" s="34"/>
      <c r="J66" s="38"/>
    </row>
    <row r="67" spans="1:14" x14ac:dyDescent="0.3">
      <c r="A67" s="78" t="s">
        <v>17</v>
      </c>
      <c r="B67" s="78"/>
      <c r="C67" s="38">
        <v>4</v>
      </c>
      <c r="D67" s="38" t="s">
        <v>54</v>
      </c>
      <c r="E67" s="46"/>
      <c r="F67" s="20"/>
      <c r="G67" s="46"/>
      <c r="H67" s="21"/>
      <c r="I67" s="46"/>
      <c r="J67" s="19"/>
    </row>
    <row r="68" spans="1:14" ht="14.4" customHeight="1" x14ac:dyDescent="0.3">
      <c r="A68" s="79" t="s">
        <v>55</v>
      </c>
      <c r="B68" s="79"/>
      <c r="C68" s="33"/>
      <c r="D68" s="27"/>
      <c r="E68" s="27"/>
      <c r="F68" s="39">
        <v>4085</v>
      </c>
      <c r="G68" s="40"/>
      <c r="H68" s="41">
        <f>F68*C67</f>
        <v>16340</v>
      </c>
      <c r="I68" s="27" t="s">
        <v>47</v>
      </c>
      <c r="J68" s="19"/>
    </row>
    <row r="69" spans="1:14" ht="14.4" customHeight="1" x14ac:dyDescent="0.3">
      <c r="A69" s="42"/>
      <c r="B69" s="42"/>
      <c r="C69" s="48"/>
      <c r="D69" s="46"/>
      <c r="E69" s="46"/>
      <c r="F69" s="36"/>
      <c r="G69" s="38"/>
      <c r="H69" s="21"/>
      <c r="I69" s="46"/>
      <c r="J69" s="19"/>
      <c r="L69" t="s">
        <v>163</v>
      </c>
      <c r="M69" s="60">
        <f>SUM(H68:H77)</f>
        <v>24230</v>
      </c>
      <c r="N69" t="s">
        <v>47</v>
      </c>
    </row>
    <row r="70" spans="1:14" x14ac:dyDescent="0.3">
      <c r="A70" s="78" t="s">
        <v>57</v>
      </c>
      <c r="B70" s="78"/>
      <c r="C70" s="38">
        <v>215</v>
      </c>
      <c r="D70" s="46" t="s">
        <v>50</v>
      </c>
      <c r="E70" s="46"/>
      <c r="F70" s="36"/>
      <c r="G70" s="38"/>
      <c r="H70" s="21"/>
      <c r="I70" s="46"/>
      <c r="J70" s="19"/>
    </row>
    <row r="71" spans="1:14" ht="27" customHeight="1" x14ac:dyDescent="0.3">
      <c r="A71" s="79" t="s">
        <v>103</v>
      </c>
      <c r="B71" s="79"/>
      <c r="C71" s="27"/>
      <c r="D71" s="27"/>
      <c r="E71" s="27"/>
      <c r="F71" s="39">
        <v>19</v>
      </c>
      <c r="G71" s="40"/>
      <c r="H71" s="41">
        <f>F71*C70</f>
        <v>4085</v>
      </c>
      <c r="I71" s="27" t="s">
        <v>47</v>
      </c>
      <c r="J71" s="19"/>
    </row>
    <row r="72" spans="1:14" x14ac:dyDescent="0.3">
      <c r="A72" s="46"/>
      <c r="B72" s="46"/>
      <c r="C72" s="46"/>
      <c r="D72" s="46"/>
      <c r="E72" s="46"/>
      <c r="F72" s="20"/>
      <c r="G72" s="46"/>
      <c r="H72" s="21"/>
      <c r="I72" s="46"/>
      <c r="J72" s="19"/>
    </row>
    <row r="73" spans="1:14" x14ac:dyDescent="0.3">
      <c r="A73" s="76" t="s">
        <v>58</v>
      </c>
      <c r="B73" s="76"/>
      <c r="C73" s="46">
        <v>155</v>
      </c>
      <c r="D73" s="68" t="s">
        <v>48</v>
      </c>
      <c r="E73" s="46"/>
      <c r="F73" s="20"/>
      <c r="G73" s="46"/>
      <c r="H73" s="21"/>
      <c r="I73" s="46"/>
      <c r="J73" s="19"/>
    </row>
    <row r="74" spans="1:14" ht="56.4" customHeight="1" x14ac:dyDescent="0.3">
      <c r="A74" s="79" t="s">
        <v>104</v>
      </c>
      <c r="B74" s="79"/>
      <c r="C74" s="27"/>
      <c r="D74" s="27"/>
      <c r="E74" s="27"/>
      <c r="F74" s="39">
        <v>19</v>
      </c>
      <c r="G74" s="40"/>
      <c r="H74" s="41">
        <f>F74*C73</f>
        <v>2945</v>
      </c>
      <c r="I74" s="27" t="s">
        <v>47</v>
      </c>
      <c r="J74" s="19"/>
    </row>
    <row r="75" spans="1:14" x14ac:dyDescent="0.3">
      <c r="A75" s="46"/>
      <c r="B75" s="46"/>
      <c r="C75" s="46"/>
      <c r="D75" s="46"/>
      <c r="E75" s="46"/>
      <c r="F75" s="20"/>
      <c r="G75" s="46"/>
      <c r="H75" s="21"/>
      <c r="I75" s="46"/>
      <c r="J75" s="19"/>
    </row>
    <row r="76" spans="1:14" x14ac:dyDescent="0.3">
      <c r="A76" s="76" t="s">
        <v>59</v>
      </c>
      <c r="B76" s="76"/>
      <c r="C76" s="46">
        <v>215</v>
      </c>
      <c r="D76" s="46" t="s">
        <v>48</v>
      </c>
      <c r="E76" s="46"/>
      <c r="F76" s="20"/>
      <c r="G76" s="46"/>
      <c r="H76" s="21"/>
      <c r="I76" s="46"/>
      <c r="J76" s="19"/>
    </row>
    <row r="77" spans="1:14" ht="64.95" customHeight="1" x14ac:dyDescent="0.3">
      <c r="A77" s="79" t="s">
        <v>105</v>
      </c>
      <c r="B77" s="79"/>
      <c r="C77" s="27"/>
      <c r="D77" s="27"/>
      <c r="E77" s="27"/>
      <c r="F77" s="43">
        <v>4</v>
      </c>
      <c r="G77" s="27"/>
      <c r="H77" s="41">
        <f>F77*C76</f>
        <v>860</v>
      </c>
      <c r="I77" s="27" t="s">
        <v>47</v>
      </c>
      <c r="J77" s="19"/>
    </row>
    <row r="78" spans="1:14" x14ac:dyDescent="0.3">
      <c r="A78" s="42"/>
      <c r="B78" s="42"/>
      <c r="C78" s="33"/>
      <c r="D78" s="33"/>
      <c r="E78" s="33"/>
      <c r="F78" s="44"/>
      <c r="G78" s="33"/>
      <c r="H78" s="45"/>
      <c r="I78" s="33"/>
      <c r="J78" s="19"/>
    </row>
    <row r="79" spans="1:14" x14ac:dyDescent="0.3">
      <c r="A79" s="69" t="s">
        <v>63</v>
      </c>
      <c r="B79" s="81" t="s">
        <v>23</v>
      </c>
      <c r="C79" s="81"/>
      <c r="D79" s="81"/>
      <c r="E79" s="81"/>
      <c r="F79" s="81"/>
      <c r="G79" s="81"/>
      <c r="H79" s="81"/>
      <c r="I79" s="81"/>
      <c r="J79" s="38"/>
    </row>
    <row r="80" spans="1:14" x14ac:dyDescent="0.3">
      <c r="A80" s="34"/>
      <c r="B80" s="38"/>
      <c r="C80" s="38"/>
      <c r="D80" s="38"/>
      <c r="E80" s="38"/>
      <c r="F80" s="36"/>
      <c r="G80" s="38"/>
      <c r="H80" s="37"/>
      <c r="I80" s="34"/>
      <c r="J80" s="19"/>
    </row>
    <row r="81" spans="1:14" x14ac:dyDescent="0.3">
      <c r="A81" s="78" t="s">
        <v>17</v>
      </c>
      <c r="B81" s="78"/>
      <c r="C81" s="38">
        <v>4</v>
      </c>
      <c r="D81" s="38" t="s">
        <v>54</v>
      </c>
      <c r="E81" s="46"/>
      <c r="F81" s="20"/>
      <c r="G81" s="46"/>
      <c r="H81" s="21"/>
      <c r="I81" s="46"/>
      <c r="J81" s="19"/>
      <c r="L81" t="s">
        <v>164</v>
      </c>
      <c r="M81" s="60">
        <f>SUM(H82:H91)</f>
        <v>22314</v>
      </c>
      <c r="N81" t="s">
        <v>47</v>
      </c>
    </row>
    <row r="82" spans="1:14" ht="14.4" customHeight="1" x14ac:dyDescent="0.3">
      <c r="A82" s="79" t="s">
        <v>55</v>
      </c>
      <c r="B82" s="79"/>
      <c r="C82" s="33"/>
      <c r="D82" s="27"/>
      <c r="E82" s="27"/>
      <c r="F82" s="39">
        <v>3606</v>
      </c>
      <c r="G82" s="40"/>
      <c r="H82" s="41">
        <f>F82*C81</f>
        <v>14424</v>
      </c>
      <c r="I82" s="27" t="s">
        <v>47</v>
      </c>
      <c r="J82" s="19"/>
    </row>
    <row r="83" spans="1:14" x14ac:dyDescent="0.3">
      <c r="A83" s="42"/>
      <c r="B83" s="42"/>
      <c r="C83" s="48"/>
      <c r="D83" s="46"/>
      <c r="E83" s="46"/>
      <c r="F83" s="36"/>
      <c r="G83" s="38"/>
      <c r="H83" s="21"/>
      <c r="I83" s="46"/>
      <c r="J83" s="19"/>
    </row>
    <row r="84" spans="1:14" x14ac:dyDescent="0.3">
      <c r="A84" s="78" t="s">
        <v>57</v>
      </c>
      <c r="B84" s="78"/>
      <c r="C84" s="38">
        <v>215</v>
      </c>
      <c r="D84" s="68" t="s">
        <v>48</v>
      </c>
      <c r="E84" s="46"/>
      <c r="F84" s="36"/>
      <c r="G84" s="38"/>
      <c r="H84" s="21"/>
      <c r="I84" s="46"/>
      <c r="J84" s="19"/>
    </row>
    <row r="85" spans="1:14" ht="52.95" customHeight="1" x14ac:dyDescent="0.3">
      <c r="A85" s="79" t="s">
        <v>103</v>
      </c>
      <c r="B85" s="79"/>
      <c r="C85" s="27"/>
      <c r="D85" s="27"/>
      <c r="E85" s="27"/>
      <c r="F85" s="39">
        <v>19</v>
      </c>
      <c r="G85" s="40"/>
      <c r="H85" s="41">
        <f>F85*C84</f>
        <v>4085</v>
      </c>
      <c r="I85" s="27" t="s">
        <v>47</v>
      </c>
      <c r="J85" s="19"/>
    </row>
    <row r="86" spans="1:14" x14ac:dyDescent="0.3">
      <c r="A86" s="46"/>
      <c r="B86" s="46"/>
      <c r="C86" s="46"/>
      <c r="D86" s="46"/>
      <c r="E86" s="46"/>
      <c r="F86" s="20"/>
      <c r="G86" s="46"/>
      <c r="H86" s="21"/>
      <c r="I86" s="46"/>
      <c r="J86" s="19"/>
    </row>
    <row r="87" spans="1:14" x14ac:dyDescent="0.3">
      <c r="A87" s="76" t="s">
        <v>58</v>
      </c>
      <c r="B87" s="76"/>
      <c r="C87" s="46">
        <v>155</v>
      </c>
      <c r="D87" s="68" t="s">
        <v>48</v>
      </c>
      <c r="E87" s="46"/>
      <c r="F87" s="20"/>
      <c r="G87" s="46"/>
      <c r="H87" s="21"/>
      <c r="I87" s="46"/>
      <c r="J87" s="19"/>
    </row>
    <row r="88" spans="1:14" ht="47.4" customHeight="1" x14ac:dyDescent="0.3">
      <c r="A88" s="79" t="s">
        <v>104</v>
      </c>
      <c r="B88" s="79"/>
      <c r="C88" s="27"/>
      <c r="D88" s="27"/>
      <c r="E88" s="27"/>
      <c r="F88" s="39">
        <v>19</v>
      </c>
      <c r="G88" s="40"/>
      <c r="H88" s="41">
        <f>F88*C87</f>
        <v>2945</v>
      </c>
      <c r="I88" s="27" t="s">
        <v>47</v>
      </c>
      <c r="J88" s="19"/>
    </row>
    <row r="89" spans="1:14" x14ac:dyDescent="0.3">
      <c r="A89" s="46"/>
      <c r="B89" s="46"/>
      <c r="C89" s="46"/>
      <c r="D89" s="46"/>
      <c r="E89" s="46"/>
      <c r="F89" s="20"/>
      <c r="G89" s="46"/>
      <c r="H89" s="21"/>
      <c r="I89" s="46"/>
      <c r="J89" s="19"/>
    </row>
    <row r="90" spans="1:14" x14ac:dyDescent="0.3">
      <c r="A90" s="76" t="s">
        <v>59</v>
      </c>
      <c r="B90" s="76"/>
      <c r="C90" s="46">
        <v>215</v>
      </c>
      <c r="D90" s="46" t="s">
        <v>48</v>
      </c>
      <c r="E90" s="46"/>
      <c r="F90" s="20"/>
      <c r="G90" s="46"/>
      <c r="H90" s="21"/>
      <c r="I90" s="46"/>
      <c r="J90" s="19"/>
    </row>
    <row r="91" spans="1:14" ht="52.95" customHeight="1" x14ac:dyDescent="0.3">
      <c r="A91" s="79" t="s">
        <v>105</v>
      </c>
      <c r="B91" s="79"/>
      <c r="C91" s="27"/>
      <c r="D91" s="27"/>
      <c r="E91" s="27"/>
      <c r="F91" s="43">
        <v>4</v>
      </c>
      <c r="G91" s="27"/>
      <c r="H91" s="41">
        <f>F91*C90</f>
        <v>860</v>
      </c>
      <c r="I91" s="27" t="s">
        <v>47</v>
      </c>
      <c r="J91" s="19"/>
    </row>
    <row r="92" spans="1:14" x14ac:dyDescent="0.3">
      <c r="A92" s="42"/>
      <c r="B92" s="42"/>
      <c r="C92" s="33"/>
      <c r="D92" s="33"/>
      <c r="E92" s="33"/>
      <c r="F92" s="44"/>
      <c r="G92" s="33"/>
      <c r="H92" s="45"/>
      <c r="I92" s="33"/>
      <c r="J92" s="38"/>
    </row>
    <row r="93" spans="1:14" x14ac:dyDescent="0.3">
      <c r="A93" s="69" t="s">
        <v>64</v>
      </c>
      <c r="B93" s="81" t="s">
        <v>24</v>
      </c>
      <c r="C93" s="81"/>
      <c r="D93" s="81"/>
      <c r="E93" s="81"/>
      <c r="F93" s="81"/>
      <c r="G93" s="81"/>
      <c r="H93" s="81"/>
      <c r="I93" s="81"/>
      <c r="J93" s="19"/>
    </row>
    <row r="94" spans="1:14" x14ac:dyDescent="0.3">
      <c r="A94" s="34"/>
      <c r="B94" s="38"/>
      <c r="C94" s="38"/>
      <c r="D94" s="38"/>
      <c r="E94" s="38"/>
      <c r="F94" s="36"/>
      <c r="G94" s="38"/>
      <c r="H94" s="37"/>
      <c r="I94" s="34"/>
      <c r="J94" s="19"/>
    </row>
    <row r="95" spans="1:14" ht="14.4" customHeight="1" x14ac:dyDescent="0.3">
      <c r="A95" s="78" t="s">
        <v>17</v>
      </c>
      <c r="B95" s="78"/>
      <c r="C95" s="38">
        <v>4</v>
      </c>
      <c r="D95" s="46" t="s">
        <v>65</v>
      </c>
      <c r="E95" s="46"/>
      <c r="F95" s="20"/>
      <c r="G95" s="46"/>
      <c r="H95" s="21"/>
      <c r="I95" s="46"/>
      <c r="J95" s="19"/>
      <c r="L95" t="s">
        <v>165</v>
      </c>
      <c r="M95" s="60">
        <f>SUM(H96:H105)</f>
        <v>21081</v>
      </c>
      <c r="N95" t="s">
        <v>47</v>
      </c>
    </row>
    <row r="96" spans="1:14" ht="14.4" customHeight="1" x14ac:dyDescent="0.3">
      <c r="A96" s="79" t="s">
        <v>55</v>
      </c>
      <c r="B96" s="79"/>
      <c r="C96" s="33"/>
      <c r="D96" s="27"/>
      <c r="E96" s="27"/>
      <c r="F96" s="39">
        <v>3814</v>
      </c>
      <c r="G96" s="40"/>
      <c r="H96" s="41">
        <f>F96*C95</f>
        <v>15256</v>
      </c>
      <c r="I96" s="27" t="s">
        <v>47</v>
      </c>
      <c r="J96" s="19"/>
    </row>
    <row r="97" spans="1:14" x14ac:dyDescent="0.3">
      <c r="A97" s="42"/>
      <c r="B97" s="42"/>
      <c r="C97" s="48"/>
      <c r="D97" s="46"/>
      <c r="E97" s="46"/>
      <c r="F97" s="36"/>
      <c r="G97" s="38"/>
      <c r="H97" s="21"/>
      <c r="I97" s="46"/>
      <c r="J97" s="19"/>
    </row>
    <row r="98" spans="1:14" x14ac:dyDescent="0.3">
      <c r="A98" s="78" t="s">
        <v>57</v>
      </c>
      <c r="B98" s="78"/>
      <c r="C98" s="38">
        <v>215</v>
      </c>
      <c r="D98" s="68" t="s">
        <v>48</v>
      </c>
      <c r="E98" s="46"/>
      <c r="F98" s="36"/>
      <c r="G98" s="38"/>
      <c r="H98" s="21"/>
      <c r="I98" s="46"/>
      <c r="J98" s="19"/>
    </row>
    <row r="99" spans="1:14" ht="49.95" customHeight="1" x14ac:dyDescent="0.3">
      <c r="A99" s="79" t="s">
        <v>103</v>
      </c>
      <c r="B99" s="79"/>
      <c r="C99" s="27"/>
      <c r="D99" s="27"/>
      <c r="E99" s="27"/>
      <c r="F99" s="39">
        <v>14</v>
      </c>
      <c r="G99" s="40"/>
      <c r="H99" s="41">
        <f>F99*C98</f>
        <v>3010</v>
      </c>
      <c r="I99" s="27" t="s">
        <v>47</v>
      </c>
      <c r="J99" s="19"/>
    </row>
    <row r="100" spans="1:14" x14ac:dyDescent="0.3">
      <c r="A100" s="46"/>
      <c r="B100" s="46"/>
      <c r="C100" s="46"/>
      <c r="D100" s="46"/>
      <c r="E100" s="46"/>
      <c r="F100" s="20"/>
      <c r="G100" s="46"/>
      <c r="H100" s="21"/>
      <c r="I100" s="46"/>
      <c r="J100" s="19"/>
    </row>
    <row r="101" spans="1:14" x14ac:dyDescent="0.3">
      <c r="A101" s="76" t="s">
        <v>58</v>
      </c>
      <c r="B101" s="76"/>
      <c r="C101" s="46">
        <v>155</v>
      </c>
      <c r="D101" s="68" t="s">
        <v>48</v>
      </c>
      <c r="E101" s="46"/>
      <c r="F101" s="20"/>
      <c r="G101" s="46"/>
      <c r="H101" s="21"/>
      <c r="I101" s="46"/>
      <c r="J101" s="19"/>
    </row>
    <row r="102" spans="1:14" ht="43.2" customHeight="1" x14ac:dyDescent="0.3">
      <c r="A102" s="79" t="s">
        <v>104</v>
      </c>
      <c r="B102" s="79"/>
      <c r="C102" s="27"/>
      <c r="D102" s="27"/>
      <c r="E102" s="27"/>
      <c r="F102" s="39">
        <v>14</v>
      </c>
      <c r="G102" s="40"/>
      <c r="H102" s="41">
        <f>F102*C101</f>
        <v>2170</v>
      </c>
      <c r="I102" s="27" t="s">
        <v>47</v>
      </c>
      <c r="J102" s="19"/>
    </row>
    <row r="103" spans="1:14" x14ac:dyDescent="0.3">
      <c r="A103" s="46"/>
      <c r="B103" s="46"/>
      <c r="C103" s="46"/>
      <c r="D103" s="46"/>
      <c r="E103" s="46"/>
      <c r="F103" s="20"/>
      <c r="G103" s="46"/>
      <c r="H103" s="21"/>
      <c r="I103" s="46"/>
      <c r="J103" s="19"/>
    </row>
    <row r="104" spans="1:14" x14ac:dyDescent="0.3">
      <c r="A104" s="76" t="s">
        <v>59</v>
      </c>
      <c r="B104" s="76"/>
      <c r="C104" s="46">
        <v>215</v>
      </c>
      <c r="D104" s="46" t="s">
        <v>48</v>
      </c>
      <c r="E104" s="46"/>
      <c r="F104" s="20"/>
      <c r="G104" s="46"/>
      <c r="H104" s="21"/>
      <c r="I104" s="46"/>
      <c r="J104" s="19"/>
    </row>
    <row r="105" spans="1:14" ht="69.599999999999994" customHeight="1" x14ac:dyDescent="0.3">
      <c r="A105" s="79" t="s">
        <v>105</v>
      </c>
      <c r="B105" s="79"/>
      <c r="C105" s="27"/>
      <c r="D105" s="27"/>
      <c r="E105" s="27"/>
      <c r="F105" s="43">
        <v>3</v>
      </c>
      <c r="G105" s="27"/>
      <c r="H105" s="41">
        <f>F105*C104</f>
        <v>645</v>
      </c>
      <c r="I105" s="27" t="s">
        <v>47</v>
      </c>
      <c r="J105" s="19"/>
    </row>
    <row r="106" spans="1:14" x14ac:dyDescent="0.3">
      <c r="A106" s="42"/>
      <c r="B106" s="42"/>
      <c r="C106" s="33"/>
      <c r="D106" s="33"/>
      <c r="E106" s="33"/>
      <c r="F106" s="44"/>
      <c r="G106" s="33"/>
      <c r="H106" s="45"/>
      <c r="I106" s="33"/>
      <c r="J106" s="19"/>
      <c r="L106" t="s">
        <v>166</v>
      </c>
      <c r="M106" s="60">
        <f>H110</f>
        <v>27030.960000000003</v>
      </c>
      <c r="N106" t="s">
        <v>47</v>
      </c>
    </row>
    <row r="107" spans="1:14" x14ac:dyDescent="0.3">
      <c r="A107" s="69" t="s">
        <v>66</v>
      </c>
      <c r="B107" s="69" t="s">
        <v>25</v>
      </c>
      <c r="C107" s="69"/>
      <c r="D107" s="69"/>
      <c r="E107" s="69"/>
      <c r="F107" s="71"/>
      <c r="G107" s="69"/>
      <c r="H107" s="72"/>
      <c r="I107" s="73"/>
      <c r="J107" s="19"/>
    </row>
    <row r="108" spans="1:14" x14ac:dyDescent="0.3">
      <c r="A108" s="46"/>
      <c r="B108" s="46"/>
      <c r="C108" s="46"/>
      <c r="D108" s="46"/>
      <c r="E108" s="46"/>
      <c r="F108" s="20"/>
      <c r="G108" s="46"/>
      <c r="H108" s="21"/>
      <c r="I108" s="46"/>
      <c r="J108" s="35"/>
    </row>
    <row r="109" spans="1:14" ht="14.4" customHeight="1" x14ac:dyDescent="0.3">
      <c r="A109" s="78" t="s">
        <v>17</v>
      </c>
      <c r="B109" s="78"/>
      <c r="C109" s="36">
        <v>0.9</v>
      </c>
      <c r="D109" s="38" t="s">
        <v>54</v>
      </c>
      <c r="E109" s="38"/>
      <c r="F109" s="36"/>
      <c r="G109" s="38"/>
      <c r="H109" s="37"/>
      <c r="I109" s="38"/>
      <c r="J109" s="19"/>
    </row>
    <row r="110" spans="1:14" ht="14.4" customHeight="1" x14ac:dyDescent="0.3">
      <c r="A110" s="79" t="s">
        <v>55</v>
      </c>
      <c r="B110" s="79"/>
      <c r="C110" s="40"/>
      <c r="D110" s="40"/>
      <c r="E110" s="40"/>
      <c r="F110" s="39">
        <f>F26+F40+F54+F68+F82+F96</f>
        <v>30034.400000000001</v>
      </c>
      <c r="G110" s="40"/>
      <c r="H110" s="52">
        <f>F110*C109</f>
        <v>27030.960000000003</v>
      </c>
      <c r="I110" s="40" t="s">
        <v>47</v>
      </c>
      <c r="J110" s="38"/>
    </row>
    <row r="111" spans="1:14" x14ac:dyDescent="0.3">
      <c r="A111" s="42"/>
      <c r="B111" s="42"/>
      <c r="C111" s="53"/>
      <c r="D111" s="53"/>
      <c r="E111" s="53"/>
      <c r="F111" s="55"/>
      <c r="G111" s="53"/>
      <c r="H111" s="56"/>
      <c r="I111" s="53"/>
      <c r="J111" s="35"/>
    </row>
    <row r="112" spans="1:14" x14ac:dyDescent="0.3">
      <c r="A112" s="69" t="s">
        <v>67</v>
      </c>
      <c r="B112" s="69" t="s">
        <v>26</v>
      </c>
      <c r="C112" s="69"/>
      <c r="D112" s="69"/>
      <c r="E112" s="69"/>
      <c r="F112" s="71"/>
      <c r="G112" s="69"/>
      <c r="H112" s="72"/>
      <c r="I112" s="73"/>
      <c r="J112" s="35"/>
      <c r="L112" t="s">
        <v>167</v>
      </c>
      <c r="M112" s="60">
        <f>SUM(H115:H169)</f>
        <v>3535.1600000000003</v>
      </c>
      <c r="N112" t="s">
        <v>47</v>
      </c>
    </row>
    <row r="113" spans="1:10" x14ac:dyDescent="0.3">
      <c r="A113" s="38"/>
      <c r="B113" s="38"/>
      <c r="C113" s="38"/>
      <c r="D113" s="38"/>
      <c r="E113" s="38"/>
      <c r="F113" s="36"/>
      <c r="G113" s="38"/>
      <c r="H113" s="37"/>
      <c r="I113" s="38"/>
      <c r="J113" s="35"/>
    </row>
    <row r="114" spans="1:10" x14ac:dyDescent="0.3">
      <c r="A114" s="78" t="s">
        <v>106</v>
      </c>
      <c r="B114" s="78"/>
      <c r="C114" s="36">
        <v>400</v>
      </c>
      <c r="D114" s="38" t="s">
        <v>68</v>
      </c>
      <c r="E114" s="38"/>
      <c r="F114" s="36">
        <v>1</v>
      </c>
      <c r="G114" s="38"/>
      <c r="H114" s="37"/>
      <c r="I114" s="38"/>
      <c r="J114" s="35"/>
    </row>
    <row r="115" spans="1:10" x14ac:dyDescent="0.3">
      <c r="A115" s="77" t="s">
        <v>159</v>
      </c>
      <c r="B115" s="77"/>
      <c r="C115" s="40"/>
      <c r="D115" s="40"/>
      <c r="E115" s="40"/>
      <c r="F115" s="39"/>
      <c r="G115" s="40"/>
      <c r="H115" s="52">
        <f>C114*F114</f>
        <v>400</v>
      </c>
      <c r="I115" s="40" t="s">
        <v>47</v>
      </c>
      <c r="J115" s="35"/>
    </row>
    <row r="116" spans="1:10" x14ac:dyDescent="0.3">
      <c r="A116" s="54" t="s">
        <v>107</v>
      </c>
      <c r="B116" s="54"/>
      <c r="C116" s="53"/>
      <c r="D116" s="53"/>
      <c r="E116" s="53"/>
      <c r="F116" s="55"/>
      <c r="G116" s="53"/>
      <c r="H116" s="56"/>
      <c r="I116" s="53"/>
      <c r="J116" s="19"/>
    </row>
    <row r="117" spans="1:10" ht="14.4" customHeight="1" x14ac:dyDescent="0.3">
      <c r="A117" s="16"/>
      <c r="B117" s="16"/>
      <c r="C117" s="16"/>
      <c r="D117" s="16"/>
      <c r="E117" s="16"/>
      <c r="F117" s="17"/>
      <c r="G117" s="16"/>
      <c r="H117" s="18"/>
      <c r="I117" s="16"/>
      <c r="J117" s="19"/>
    </row>
    <row r="118" spans="1:10" x14ac:dyDescent="0.3">
      <c r="A118" s="38" t="s">
        <v>108</v>
      </c>
      <c r="B118" s="38"/>
      <c r="C118" s="36"/>
      <c r="D118" s="38"/>
      <c r="E118" s="38"/>
      <c r="F118" s="36"/>
      <c r="G118" s="38"/>
      <c r="H118" s="37"/>
      <c r="I118" s="38"/>
      <c r="J118" s="19"/>
    </row>
    <row r="119" spans="1:10" ht="46.95" customHeight="1" x14ac:dyDescent="0.3">
      <c r="A119" s="80" t="s">
        <v>109</v>
      </c>
      <c r="B119" s="80"/>
      <c r="C119" s="40">
        <v>6.18</v>
      </c>
      <c r="D119" s="40" t="s">
        <v>68</v>
      </c>
      <c r="E119" s="40"/>
      <c r="F119" s="39">
        <v>14</v>
      </c>
      <c r="G119" s="40"/>
      <c r="H119" s="52">
        <f>C119*8</f>
        <v>49.44</v>
      </c>
      <c r="I119" s="40" t="s">
        <v>47</v>
      </c>
      <c r="J119" s="19"/>
    </row>
    <row r="120" spans="1:10" x14ac:dyDescent="0.3">
      <c r="A120" s="54"/>
      <c r="B120" s="58"/>
      <c r="C120" s="53"/>
      <c r="D120" s="53"/>
      <c r="E120" s="53"/>
      <c r="F120" s="55"/>
      <c r="G120" s="53"/>
      <c r="H120" s="56"/>
      <c r="I120" s="53"/>
      <c r="J120" s="19"/>
    </row>
    <row r="121" spans="1:10" x14ac:dyDescent="0.3">
      <c r="A121" s="78" t="s">
        <v>110</v>
      </c>
      <c r="B121" s="78"/>
      <c r="C121" s="36"/>
      <c r="D121" s="38"/>
      <c r="E121" s="38"/>
      <c r="F121" s="36"/>
      <c r="G121" s="38"/>
      <c r="H121" s="37"/>
      <c r="I121" s="38"/>
      <c r="J121" s="19"/>
    </row>
    <row r="122" spans="1:10" ht="54.6" customHeight="1" x14ac:dyDescent="0.3">
      <c r="A122" s="77" t="s">
        <v>158</v>
      </c>
      <c r="B122" s="77"/>
      <c r="C122" s="40">
        <v>7.26</v>
      </c>
      <c r="D122" s="40" t="s">
        <v>68</v>
      </c>
      <c r="E122" s="40"/>
      <c r="F122" s="39">
        <v>14</v>
      </c>
      <c r="G122" s="40"/>
      <c r="H122" s="52">
        <f>C122*F122</f>
        <v>101.64</v>
      </c>
      <c r="I122" s="40" t="s">
        <v>47</v>
      </c>
      <c r="J122" s="19"/>
    </row>
    <row r="123" spans="1:10" ht="14.4" customHeight="1" x14ac:dyDescent="0.3">
      <c r="A123" s="54"/>
      <c r="B123" s="54"/>
      <c r="C123" s="53"/>
      <c r="D123" s="38"/>
      <c r="E123" s="38"/>
      <c r="F123" s="55"/>
      <c r="G123" s="38"/>
      <c r="H123" s="37"/>
      <c r="I123" s="53"/>
      <c r="J123" s="19"/>
    </row>
    <row r="124" spans="1:10" x14ac:dyDescent="0.3">
      <c r="A124" s="78" t="s">
        <v>112</v>
      </c>
      <c r="B124" s="78"/>
      <c r="C124" s="36"/>
      <c r="D124" s="38"/>
      <c r="E124" s="38"/>
      <c r="F124" s="36"/>
      <c r="G124" s="38"/>
      <c r="H124" s="37"/>
      <c r="I124" s="38"/>
      <c r="J124" s="35"/>
    </row>
    <row r="125" spans="1:10" x14ac:dyDescent="0.3">
      <c r="A125" s="77" t="s">
        <v>35</v>
      </c>
      <c r="B125" s="77"/>
      <c r="C125" s="40">
        <v>8.86</v>
      </c>
      <c r="D125" s="40" t="s">
        <v>68</v>
      </c>
      <c r="E125" s="40"/>
      <c r="F125" s="39">
        <v>14</v>
      </c>
      <c r="G125" s="40"/>
      <c r="H125" s="52">
        <f>C125*F125</f>
        <v>124.03999999999999</v>
      </c>
      <c r="I125" s="40" t="s">
        <v>47</v>
      </c>
      <c r="J125" s="35"/>
    </row>
    <row r="126" spans="1:10" x14ac:dyDescent="0.3">
      <c r="A126" s="54"/>
      <c r="B126" s="54"/>
      <c r="C126" s="53"/>
      <c r="D126" s="38"/>
      <c r="E126" s="38"/>
      <c r="F126" s="55"/>
      <c r="G126" s="38"/>
      <c r="H126" s="37"/>
      <c r="I126" s="53"/>
      <c r="J126" s="19"/>
    </row>
    <row r="127" spans="1:10" x14ac:dyDescent="0.3">
      <c r="A127" s="78" t="s">
        <v>113</v>
      </c>
      <c r="B127" s="78"/>
      <c r="C127" s="36"/>
      <c r="D127" s="38"/>
      <c r="E127" s="38"/>
      <c r="F127" s="36"/>
      <c r="G127" s="38"/>
      <c r="H127" s="37"/>
      <c r="I127" s="53"/>
      <c r="J127" s="19"/>
    </row>
    <row r="128" spans="1:10" ht="43.95" customHeight="1" x14ac:dyDescent="0.3">
      <c r="A128" s="77" t="s">
        <v>157</v>
      </c>
      <c r="B128" s="77"/>
      <c r="C128" s="40">
        <v>20.84</v>
      </c>
      <c r="D128" s="40" t="s">
        <v>68</v>
      </c>
      <c r="E128" s="40"/>
      <c r="F128" s="39">
        <v>14</v>
      </c>
      <c r="G128" s="40"/>
      <c r="H128" s="52">
        <f>C128*F128</f>
        <v>291.76</v>
      </c>
      <c r="I128" s="40" t="s">
        <v>47</v>
      </c>
      <c r="J128" s="19"/>
    </row>
    <row r="129" spans="1:13" ht="14.4" customHeight="1" x14ac:dyDescent="0.3">
      <c r="A129" s="54"/>
      <c r="B129" s="54"/>
      <c r="C129" s="53"/>
      <c r="D129" s="38"/>
      <c r="E129" s="38"/>
      <c r="F129" s="55"/>
      <c r="G129" s="38"/>
      <c r="H129" s="37"/>
      <c r="I129" s="53"/>
      <c r="J129" s="19"/>
    </row>
    <row r="130" spans="1:13" x14ac:dyDescent="0.3">
      <c r="A130" s="78" t="s">
        <v>115</v>
      </c>
      <c r="B130" s="78"/>
      <c r="C130" s="36"/>
      <c r="D130" s="38"/>
      <c r="E130" s="38"/>
      <c r="F130" s="36"/>
      <c r="G130" s="38"/>
      <c r="H130" s="37"/>
      <c r="I130" s="53"/>
      <c r="J130" s="19"/>
    </row>
    <row r="131" spans="1:13" ht="42" customHeight="1" x14ac:dyDescent="0.3">
      <c r="A131" s="77" t="s">
        <v>116</v>
      </c>
      <c r="B131" s="77"/>
      <c r="C131" s="40">
        <v>23.89</v>
      </c>
      <c r="D131" s="40" t="s">
        <v>68</v>
      </c>
      <c r="E131" s="40"/>
      <c r="F131" s="39">
        <v>14</v>
      </c>
      <c r="G131" s="40"/>
      <c r="H131" s="52">
        <f>C131*F131</f>
        <v>334.46000000000004</v>
      </c>
      <c r="I131" s="40" t="s">
        <v>47</v>
      </c>
      <c r="J131" s="19"/>
    </row>
    <row r="132" spans="1:13" ht="14.4" customHeight="1" x14ac:dyDescent="0.3">
      <c r="A132" s="54"/>
      <c r="B132" s="54"/>
      <c r="C132" s="53"/>
      <c r="D132" s="38"/>
      <c r="E132" s="38"/>
      <c r="F132" s="55"/>
      <c r="G132" s="38"/>
      <c r="H132" s="37"/>
      <c r="I132" s="53"/>
      <c r="J132" s="19"/>
    </row>
    <row r="133" spans="1:13" x14ac:dyDescent="0.3">
      <c r="A133" s="77" t="s">
        <v>69</v>
      </c>
      <c r="B133" s="77"/>
      <c r="C133" s="40"/>
      <c r="D133" s="40"/>
      <c r="E133" s="40"/>
      <c r="F133" s="39"/>
      <c r="G133" s="40"/>
      <c r="H133" s="52"/>
      <c r="I133" s="40"/>
      <c r="J133" s="19"/>
    </row>
    <row r="134" spans="1:13" x14ac:dyDescent="0.3">
      <c r="A134" s="54"/>
      <c r="B134" s="54"/>
      <c r="C134" s="38"/>
      <c r="D134" s="38"/>
      <c r="E134" s="38"/>
      <c r="F134" s="38"/>
      <c r="G134" s="38"/>
      <c r="H134" s="37"/>
      <c r="I134" s="37"/>
      <c r="J134" s="19"/>
    </row>
    <row r="135" spans="1:13" x14ac:dyDescent="0.3">
      <c r="A135" s="78" t="s">
        <v>117</v>
      </c>
      <c r="B135" s="78"/>
      <c r="C135" s="36"/>
      <c r="D135" s="38"/>
      <c r="E135" s="38"/>
      <c r="F135" s="36"/>
      <c r="G135" s="38"/>
      <c r="H135" s="37"/>
      <c r="I135" s="38"/>
      <c r="J135" s="19"/>
    </row>
    <row r="136" spans="1:13" ht="36.6" customHeight="1" x14ac:dyDescent="0.3">
      <c r="A136" s="77" t="s">
        <v>118</v>
      </c>
      <c r="B136" s="77"/>
      <c r="C136" s="40">
        <v>22.73</v>
      </c>
      <c r="D136" s="40" t="s">
        <v>68</v>
      </c>
      <c r="E136" s="40"/>
      <c r="F136" s="39">
        <v>2</v>
      </c>
      <c r="G136" s="40"/>
      <c r="H136" s="52">
        <f>C136*F136</f>
        <v>45.46</v>
      </c>
      <c r="I136" s="40" t="s">
        <v>47</v>
      </c>
      <c r="J136" s="19"/>
    </row>
    <row r="137" spans="1:13" ht="19.2" customHeight="1" x14ac:dyDescent="0.3">
      <c r="A137" s="54"/>
      <c r="B137" s="54"/>
      <c r="C137" s="38"/>
      <c r="D137" s="38"/>
      <c r="E137" s="38"/>
      <c r="F137" s="38"/>
      <c r="G137" s="38"/>
      <c r="H137" s="37"/>
      <c r="I137" s="53"/>
      <c r="J137" s="54"/>
    </row>
    <row r="138" spans="1:13" x14ac:dyDescent="0.3">
      <c r="A138" s="78" t="s">
        <v>119</v>
      </c>
      <c r="B138" s="78"/>
      <c r="C138" s="36"/>
      <c r="D138" s="38"/>
      <c r="E138" s="38"/>
      <c r="F138" s="36"/>
      <c r="G138" s="38"/>
      <c r="H138" s="37"/>
      <c r="I138" s="53"/>
      <c r="J138" s="54"/>
    </row>
    <row r="139" spans="1:13" ht="37.950000000000003" customHeight="1" x14ac:dyDescent="0.3">
      <c r="A139" s="77" t="s">
        <v>156</v>
      </c>
      <c r="B139" s="77"/>
      <c r="C139" s="40">
        <v>1.41</v>
      </c>
      <c r="D139" s="40" t="s">
        <v>68</v>
      </c>
      <c r="E139" s="40"/>
      <c r="F139" s="39">
        <v>900</v>
      </c>
      <c r="G139" s="40"/>
      <c r="H139" s="52">
        <f>C139*F139</f>
        <v>1269</v>
      </c>
      <c r="I139" s="40" t="s">
        <v>47</v>
      </c>
      <c r="J139" s="19"/>
    </row>
    <row r="140" spans="1:13" x14ac:dyDescent="0.3">
      <c r="A140" s="54"/>
      <c r="B140" s="38"/>
      <c r="C140" s="36"/>
      <c r="D140" s="38"/>
      <c r="E140" s="38"/>
      <c r="F140" s="36"/>
      <c r="G140" s="38"/>
      <c r="H140" s="37"/>
      <c r="I140" s="38"/>
      <c r="J140" s="20"/>
    </row>
    <row r="141" spans="1:13" x14ac:dyDescent="0.3">
      <c r="A141" s="78" t="s">
        <v>121</v>
      </c>
      <c r="B141" s="78"/>
      <c r="C141" s="36"/>
      <c r="D141" s="38"/>
      <c r="E141" s="38"/>
      <c r="F141" s="36"/>
      <c r="G141" s="38"/>
      <c r="H141" s="37"/>
      <c r="I141" s="38"/>
      <c r="J141" s="38"/>
      <c r="M141" s="60"/>
    </row>
    <row r="142" spans="1:13" ht="34.950000000000003" customHeight="1" x14ac:dyDescent="0.3">
      <c r="A142" s="77" t="s">
        <v>122</v>
      </c>
      <c r="B142" s="77"/>
      <c r="C142" s="40">
        <v>51.03</v>
      </c>
      <c r="D142" s="40" t="s">
        <v>68</v>
      </c>
      <c r="E142" s="40"/>
      <c r="F142" s="39">
        <v>1</v>
      </c>
      <c r="G142" s="40"/>
      <c r="H142" s="52">
        <f>C142*F142</f>
        <v>51.03</v>
      </c>
      <c r="I142" s="40" t="s">
        <v>47</v>
      </c>
      <c r="J142" s="19"/>
    </row>
    <row r="143" spans="1:13" x14ac:dyDescent="0.3">
      <c r="A143" s="54"/>
      <c r="B143" s="54"/>
      <c r="C143" s="38"/>
      <c r="D143" s="38"/>
      <c r="E143" s="38"/>
      <c r="F143" s="53"/>
      <c r="G143" s="57"/>
      <c r="H143" s="37"/>
      <c r="I143" s="53"/>
      <c r="J143" s="19"/>
    </row>
    <row r="144" spans="1:13" ht="14.4" customHeight="1" x14ac:dyDescent="0.3">
      <c r="A144" s="77" t="s">
        <v>70</v>
      </c>
      <c r="B144" s="77"/>
      <c r="C144" s="53"/>
      <c r="D144" s="53"/>
      <c r="E144" s="53"/>
      <c r="F144" s="55"/>
      <c r="G144" s="53"/>
      <c r="H144" s="56"/>
      <c r="I144" s="53"/>
      <c r="J144" s="19"/>
    </row>
    <row r="145" spans="1:10" ht="14.4" customHeight="1" x14ac:dyDescent="0.3">
      <c r="A145" s="54"/>
      <c r="B145" s="54"/>
      <c r="C145" s="54"/>
      <c r="D145" s="54"/>
      <c r="E145" s="46"/>
      <c r="F145" s="46"/>
      <c r="G145" s="46"/>
      <c r="H145" s="21"/>
      <c r="I145" s="46"/>
      <c r="J145" s="19"/>
    </row>
    <row r="146" spans="1:10" x14ac:dyDescent="0.3">
      <c r="A146" s="78" t="s">
        <v>123</v>
      </c>
      <c r="B146" s="78"/>
      <c r="C146" s="36"/>
      <c r="D146" s="38"/>
      <c r="E146" s="38"/>
      <c r="F146" s="36"/>
      <c r="G146" s="38"/>
      <c r="H146" s="37"/>
      <c r="I146" s="38"/>
      <c r="J146" s="19"/>
    </row>
    <row r="147" spans="1:10" ht="103.95" customHeight="1" x14ac:dyDescent="0.3">
      <c r="A147" s="77" t="s">
        <v>124</v>
      </c>
      <c r="B147" s="77"/>
      <c r="C147" s="40">
        <v>60</v>
      </c>
      <c r="D147" s="40"/>
      <c r="E147" s="40" t="s">
        <v>68</v>
      </c>
      <c r="F147" s="39">
        <v>3</v>
      </c>
      <c r="G147" s="40"/>
      <c r="H147" s="52">
        <f>C147*F147</f>
        <v>180</v>
      </c>
      <c r="I147" s="40" t="s">
        <v>47</v>
      </c>
      <c r="J147" s="19"/>
    </row>
    <row r="148" spans="1:10" ht="46.95" customHeight="1" x14ac:dyDescent="0.3">
      <c r="A148" s="54"/>
      <c r="B148" s="54"/>
      <c r="C148" s="54"/>
      <c r="D148" s="54"/>
      <c r="E148" s="38"/>
      <c r="F148" s="46"/>
      <c r="G148" s="46"/>
      <c r="H148" s="21"/>
      <c r="I148" s="53"/>
      <c r="J148" s="19"/>
    </row>
    <row r="149" spans="1:10" x14ac:dyDescent="0.3">
      <c r="A149" s="78" t="s">
        <v>125</v>
      </c>
      <c r="B149" s="78"/>
      <c r="C149" s="36"/>
      <c r="D149" s="38"/>
      <c r="E149" s="38"/>
      <c r="F149" s="36"/>
      <c r="G149" s="38"/>
      <c r="H149" s="37"/>
      <c r="I149" s="53"/>
      <c r="J149" s="19"/>
    </row>
    <row r="150" spans="1:10" ht="46.2" customHeight="1" x14ac:dyDescent="0.3">
      <c r="A150" s="77" t="s">
        <v>151</v>
      </c>
      <c r="B150" s="77"/>
      <c r="C150" s="40">
        <v>16.39</v>
      </c>
      <c r="D150" s="40"/>
      <c r="E150" s="40" t="s">
        <v>68</v>
      </c>
      <c r="F150" s="39">
        <v>3</v>
      </c>
      <c r="G150" s="40"/>
      <c r="H150" s="52">
        <f>C150*F150</f>
        <v>49.17</v>
      </c>
      <c r="I150" s="40" t="s">
        <v>47</v>
      </c>
      <c r="J150" s="19"/>
    </row>
    <row r="151" spans="1:10" x14ac:dyDescent="0.3">
      <c r="A151" s="54"/>
      <c r="B151" s="54"/>
      <c r="C151" s="54"/>
      <c r="D151" s="54"/>
      <c r="E151" s="38"/>
      <c r="F151" s="46"/>
      <c r="G151" s="46"/>
      <c r="H151" s="21"/>
      <c r="I151" s="53"/>
      <c r="J151" s="19"/>
    </row>
    <row r="152" spans="1:10" x14ac:dyDescent="0.3">
      <c r="A152" s="78" t="s">
        <v>126</v>
      </c>
      <c r="B152" s="78"/>
      <c r="C152" s="36"/>
      <c r="D152" s="38"/>
      <c r="E152" s="38"/>
      <c r="F152" s="36"/>
      <c r="G152" s="38"/>
      <c r="H152" s="37"/>
      <c r="I152" s="53"/>
      <c r="J152" s="19"/>
    </row>
    <row r="153" spans="1:10" ht="14.4" customHeight="1" x14ac:dyDescent="0.3">
      <c r="A153" s="77" t="s">
        <v>152</v>
      </c>
      <c r="B153" s="77"/>
      <c r="C153" s="40">
        <v>19.940000000000001</v>
      </c>
      <c r="D153" s="40"/>
      <c r="E153" s="40" t="s">
        <v>68</v>
      </c>
      <c r="F153" s="39">
        <v>5</v>
      </c>
      <c r="G153" s="40"/>
      <c r="H153" s="52">
        <f>C153*F153</f>
        <v>99.7</v>
      </c>
      <c r="I153" s="40" t="s">
        <v>47</v>
      </c>
      <c r="J153" s="19"/>
    </row>
    <row r="154" spans="1:10" x14ac:dyDescent="0.3">
      <c r="A154" s="54"/>
      <c r="B154" s="54"/>
      <c r="C154" s="54"/>
      <c r="D154" s="54"/>
      <c r="E154" s="38"/>
      <c r="F154" s="46"/>
      <c r="G154" s="46"/>
      <c r="H154" s="21"/>
      <c r="I154" s="53"/>
      <c r="J154" s="19"/>
    </row>
    <row r="155" spans="1:10" x14ac:dyDescent="0.3">
      <c r="A155" s="78" t="s">
        <v>127</v>
      </c>
      <c r="B155" s="78"/>
      <c r="C155" s="36"/>
      <c r="D155" s="38"/>
      <c r="E155" s="38"/>
      <c r="F155" s="36"/>
      <c r="G155" s="38"/>
      <c r="H155" s="37"/>
      <c r="I155" s="53"/>
      <c r="J155" s="19"/>
    </row>
    <row r="156" spans="1:10" ht="78" customHeight="1" x14ac:dyDescent="0.3">
      <c r="A156" s="77" t="s">
        <v>128</v>
      </c>
      <c r="B156" s="77"/>
      <c r="C156" s="40">
        <v>51.82</v>
      </c>
      <c r="D156" s="40"/>
      <c r="E156" s="40" t="s">
        <v>68</v>
      </c>
      <c r="F156" s="39">
        <v>3</v>
      </c>
      <c r="G156" s="40"/>
      <c r="H156" s="52">
        <f>C156*F156</f>
        <v>155.46</v>
      </c>
      <c r="I156" s="40" t="s">
        <v>47</v>
      </c>
      <c r="J156" s="19"/>
    </row>
    <row r="157" spans="1:10" x14ac:dyDescent="0.3">
      <c r="A157" s="54"/>
      <c r="B157" s="54"/>
      <c r="C157" s="54"/>
      <c r="D157" s="54"/>
      <c r="E157" s="38"/>
      <c r="F157" s="46"/>
      <c r="G157" s="46"/>
      <c r="H157" s="21"/>
      <c r="I157" s="53"/>
      <c r="J157" s="19"/>
    </row>
    <row r="158" spans="1:10" x14ac:dyDescent="0.3">
      <c r="A158" s="77" t="s">
        <v>71</v>
      </c>
      <c r="B158" s="77"/>
      <c r="C158" s="40"/>
      <c r="D158" s="40"/>
      <c r="E158" s="40"/>
      <c r="F158" s="39"/>
      <c r="G158" s="40"/>
      <c r="H158" s="52"/>
      <c r="I158" s="40"/>
      <c r="J158" s="19"/>
    </row>
    <row r="159" spans="1:10" x14ac:dyDescent="0.3">
      <c r="A159" s="54"/>
      <c r="B159" s="54"/>
      <c r="C159" s="54"/>
      <c r="D159" s="54"/>
      <c r="E159" s="54"/>
      <c r="F159" s="54"/>
      <c r="G159" s="54"/>
      <c r="H159" s="54"/>
      <c r="J159" s="19"/>
    </row>
    <row r="160" spans="1:10" x14ac:dyDescent="0.3">
      <c r="A160" s="78" t="s">
        <v>129</v>
      </c>
      <c r="B160" s="78"/>
      <c r="C160" s="36"/>
      <c r="D160" s="38"/>
      <c r="E160" s="38"/>
      <c r="F160" s="36"/>
      <c r="G160" s="38"/>
      <c r="H160" s="37"/>
      <c r="I160" s="38"/>
      <c r="J160" s="19"/>
    </row>
    <row r="161" spans="1:14" ht="66" customHeight="1" x14ac:dyDescent="0.3">
      <c r="A161" s="77" t="s">
        <v>130</v>
      </c>
      <c r="B161" s="77"/>
      <c r="C161" s="40">
        <v>107.16</v>
      </c>
      <c r="D161" s="40"/>
      <c r="E161" s="40" t="s">
        <v>68</v>
      </c>
      <c r="F161" s="39">
        <v>1</v>
      </c>
      <c r="G161" s="40"/>
      <c r="H161" s="52">
        <f>C161*F161</f>
        <v>107.16</v>
      </c>
      <c r="I161" s="40" t="s">
        <v>47</v>
      </c>
      <c r="J161" s="19"/>
    </row>
    <row r="162" spans="1:14" x14ac:dyDescent="0.3">
      <c r="A162" s="54"/>
      <c r="B162" s="54"/>
      <c r="C162" s="54"/>
      <c r="D162" s="54"/>
      <c r="E162" s="38"/>
      <c r="F162" s="38"/>
      <c r="G162" s="54"/>
      <c r="H162" s="58"/>
      <c r="I162" s="53"/>
      <c r="J162" s="19"/>
    </row>
    <row r="163" spans="1:14" x14ac:dyDescent="0.3">
      <c r="A163" s="78" t="s">
        <v>131</v>
      </c>
      <c r="B163" s="78"/>
      <c r="C163" s="36"/>
      <c r="D163" s="38"/>
      <c r="E163" s="38"/>
      <c r="F163" s="36"/>
      <c r="G163" s="38"/>
      <c r="H163" s="37"/>
      <c r="I163" s="53"/>
      <c r="J163" s="19"/>
    </row>
    <row r="164" spans="1:14" ht="68.400000000000006" customHeight="1" x14ac:dyDescent="0.3">
      <c r="A164" s="77" t="s">
        <v>132</v>
      </c>
      <c r="B164" s="77"/>
      <c r="C164" s="40">
        <v>71.430000000000007</v>
      </c>
      <c r="D164" s="40"/>
      <c r="E164" s="40" t="s">
        <v>68</v>
      </c>
      <c r="F164" s="39">
        <v>2</v>
      </c>
      <c r="G164" s="40"/>
      <c r="H164" s="52">
        <f>C164*F164</f>
        <v>142.86000000000001</v>
      </c>
      <c r="I164" s="40" t="s">
        <v>47</v>
      </c>
      <c r="J164" s="19"/>
    </row>
    <row r="165" spans="1:14" x14ac:dyDescent="0.3">
      <c r="A165" s="54"/>
      <c r="B165" s="54"/>
      <c r="C165" s="54"/>
      <c r="D165" s="54"/>
      <c r="E165" s="38"/>
      <c r="F165" s="38"/>
      <c r="G165" s="54"/>
      <c r="H165" s="58"/>
      <c r="I165" s="53"/>
      <c r="J165" s="19"/>
    </row>
    <row r="166" spans="1:14" x14ac:dyDescent="0.3">
      <c r="A166" s="77" t="s">
        <v>72</v>
      </c>
      <c r="B166" s="77"/>
      <c r="C166" s="40"/>
      <c r="D166" s="40"/>
      <c r="E166" s="40"/>
      <c r="F166" s="39"/>
      <c r="G166" s="40"/>
      <c r="H166" s="52"/>
      <c r="I166" s="40"/>
      <c r="J166" s="19"/>
    </row>
    <row r="167" spans="1:14" x14ac:dyDescent="0.3">
      <c r="A167" s="54"/>
      <c r="B167" s="54"/>
      <c r="C167" s="54"/>
      <c r="D167" s="54"/>
      <c r="E167" s="54"/>
      <c r="F167" s="54"/>
      <c r="G167" s="54"/>
      <c r="H167" s="58"/>
      <c r="I167" s="54"/>
      <c r="J167" s="19"/>
    </row>
    <row r="168" spans="1:14" x14ac:dyDescent="0.3">
      <c r="A168" s="78" t="s">
        <v>133</v>
      </c>
      <c r="B168" s="78"/>
      <c r="C168" s="36"/>
      <c r="D168" s="38"/>
      <c r="E168" s="38"/>
      <c r="F168" s="36"/>
      <c r="G168" s="38"/>
      <c r="H168" s="37"/>
      <c r="I168" s="38"/>
      <c r="J168" s="19"/>
    </row>
    <row r="169" spans="1:14" ht="39.6" customHeight="1" x14ac:dyDescent="0.3">
      <c r="A169" s="77" t="s">
        <v>134</v>
      </c>
      <c r="B169" s="77"/>
      <c r="C169" s="40">
        <v>133.97999999999999</v>
      </c>
      <c r="D169" s="40" t="s">
        <v>68</v>
      </c>
      <c r="E169" s="40"/>
      <c r="F169" s="39"/>
      <c r="G169" s="40">
        <v>1</v>
      </c>
      <c r="H169" s="52">
        <f>C169*G169</f>
        <v>133.97999999999999</v>
      </c>
      <c r="I169" s="40" t="s">
        <v>47</v>
      </c>
      <c r="J169" s="19"/>
    </row>
    <row r="170" spans="1:14" x14ac:dyDescent="0.3">
      <c r="A170" s="46"/>
      <c r="B170" s="46"/>
      <c r="C170" s="46"/>
      <c r="D170" s="46"/>
      <c r="E170" s="46"/>
      <c r="F170" s="20"/>
      <c r="G170" s="46"/>
      <c r="H170" s="21"/>
      <c r="I170" s="46"/>
      <c r="J170" s="19"/>
    </row>
    <row r="171" spans="1:14" x14ac:dyDescent="0.3">
      <c r="A171" s="69" t="s">
        <v>73</v>
      </c>
      <c r="B171" s="81" t="s">
        <v>74</v>
      </c>
      <c r="C171" s="81"/>
      <c r="D171" s="81"/>
      <c r="E171" s="81"/>
      <c r="F171" s="81"/>
      <c r="G171" s="81"/>
      <c r="H171" s="81"/>
      <c r="I171" s="81"/>
      <c r="J171" s="19"/>
    </row>
    <row r="172" spans="1:14" x14ac:dyDescent="0.3">
      <c r="A172" s="46"/>
      <c r="B172" s="46"/>
      <c r="C172" s="46"/>
      <c r="D172" s="46"/>
      <c r="E172" s="46"/>
      <c r="F172" s="20"/>
      <c r="G172" s="46"/>
      <c r="H172" s="21"/>
      <c r="I172" s="46"/>
      <c r="J172" s="19"/>
    </row>
    <row r="173" spans="1:14" x14ac:dyDescent="0.3">
      <c r="A173" s="42"/>
      <c r="B173" s="42"/>
      <c r="C173" s="33"/>
      <c r="D173" s="33"/>
      <c r="E173" s="33"/>
      <c r="F173" s="44"/>
      <c r="G173" s="33"/>
      <c r="H173" s="45"/>
      <c r="I173" s="33"/>
      <c r="J173" s="19"/>
    </row>
    <row r="174" spans="1:14" x14ac:dyDescent="0.3">
      <c r="A174" s="76" t="s">
        <v>75</v>
      </c>
      <c r="B174" s="76"/>
      <c r="C174" s="20">
        <v>3500</v>
      </c>
      <c r="D174" s="46" t="s">
        <v>68</v>
      </c>
      <c r="E174" s="46"/>
      <c r="F174" s="20"/>
      <c r="G174" s="46"/>
      <c r="H174" s="21"/>
      <c r="I174" s="46"/>
      <c r="J174" s="19"/>
      <c r="L174" s="60" t="s">
        <v>168</v>
      </c>
      <c r="M174" s="60">
        <f>SUM(H175:H178)</f>
        <v>37000</v>
      </c>
      <c r="N174" t="s">
        <v>47</v>
      </c>
    </row>
    <row r="175" spans="1:14" ht="87" customHeight="1" x14ac:dyDescent="0.3">
      <c r="A175" s="79" t="s">
        <v>154</v>
      </c>
      <c r="B175" s="79"/>
      <c r="C175" s="27"/>
      <c r="D175" s="27"/>
      <c r="E175" s="27"/>
      <c r="F175" s="43">
        <v>1</v>
      </c>
      <c r="G175" s="27"/>
      <c r="H175" s="41">
        <f>F175*C174</f>
        <v>3500</v>
      </c>
      <c r="I175" s="27" t="s">
        <v>47</v>
      </c>
      <c r="J175" s="19"/>
    </row>
    <row r="176" spans="1:14" x14ac:dyDescent="0.3">
      <c r="A176" s="42"/>
      <c r="B176" s="42"/>
      <c r="C176" s="33"/>
      <c r="D176" s="33"/>
      <c r="E176" s="33"/>
      <c r="F176" s="44"/>
      <c r="G176" s="33"/>
      <c r="H176" s="45"/>
      <c r="I176" s="33"/>
      <c r="J176" s="19"/>
    </row>
    <row r="177" spans="1:14" x14ac:dyDescent="0.3">
      <c r="A177" s="76" t="s">
        <v>34</v>
      </c>
      <c r="B177" s="76"/>
      <c r="C177" s="20">
        <v>33500</v>
      </c>
      <c r="D177" s="46" t="s">
        <v>68</v>
      </c>
      <c r="E177" s="46"/>
      <c r="F177" s="20"/>
      <c r="G177" s="46"/>
      <c r="H177" s="21"/>
      <c r="I177" s="46"/>
      <c r="J177" s="19"/>
    </row>
    <row r="178" spans="1:14" ht="84" customHeight="1" x14ac:dyDescent="0.3">
      <c r="A178" s="79" t="s">
        <v>155</v>
      </c>
      <c r="B178" s="79"/>
      <c r="C178" s="27"/>
      <c r="D178" s="27"/>
      <c r="E178" s="27"/>
      <c r="F178" s="43">
        <v>1</v>
      </c>
      <c r="G178" s="27"/>
      <c r="H178" s="41">
        <f>F178*C177</f>
        <v>33500</v>
      </c>
      <c r="I178" s="27" t="s">
        <v>47</v>
      </c>
      <c r="J178" s="19"/>
    </row>
    <row r="179" spans="1:14" x14ac:dyDescent="0.3">
      <c r="A179" s="46"/>
      <c r="B179" s="46"/>
      <c r="C179" s="46"/>
      <c r="D179" s="46"/>
      <c r="E179" s="46"/>
      <c r="F179" s="20"/>
      <c r="G179" s="46"/>
      <c r="H179" s="21"/>
      <c r="I179" s="46"/>
      <c r="J179" s="33"/>
    </row>
    <row r="180" spans="1:14" x14ac:dyDescent="0.3">
      <c r="A180" s="20"/>
      <c r="B180" s="20"/>
      <c r="C180" s="20"/>
      <c r="D180" s="20"/>
      <c r="E180" s="20"/>
      <c r="F180" s="59" t="s">
        <v>76</v>
      </c>
      <c r="G180" s="59"/>
      <c r="H180" s="41">
        <f>SUM(H10:H178)</f>
        <v>323546.98000000004</v>
      </c>
      <c r="I180" s="20" t="s">
        <v>47</v>
      </c>
      <c r="J180" s="19"/>
      <c r="M180" s="75">
        <f>SUM(L3:N174)</f>
        <v>323546.98</v>
      </c>
      <c r="N180" t="s">
        <v>47</v>
      </c>
    </row>
    <row r="181" spans="1:14" x14ac:dyDescent="0.3">
      <c r="A181" s="19"/>
      <c r="B181" s="19"/>
      <c r="C181" s="19"/>
      <c r="D181" s="19"/>
      <c r="E181" s="19"/>
      <c r="F181" s="20"/>
      <c r="G181" s="19"/>
      <c r="H181" s="21"/>
      <c r="I181" s="19"/>
      <c r="J181" s="19"/>
    </row>
    <row r="182" spans="1:14" x14ac:dyDescent="0.3">
      <c r="A182" s="19"/>
      <c r="B182" s="19"/>
      <c r="C182" s="19"/>
      <c r="D182" s="19"/>
      <c r="E182" s="19"/>
      <c r="F182" s="20"/>
      <c r="G182" s="19"/>
      <c r="H182" s="21"/>
      <c r="I182" s="19"/>
      <c r="J182" s="19"/>
    </row>
    <row r="183" spans="1:14" x14ac:dyDescent="0.3">
      <c r="A183" s="19"/>
      <c r="B183" s="19"/>
      <c r="C183" s="19"/>
      <c r="D183" s="19"/>
      <c r="E183" s="19"/>
      <c r="F183" s="20"/>
      <c r="G183" s="19"/>
      <c r="H183" s="21"/>
      <c r="I183" s="19"/>
      <c r="J183" s="19"/>
    </row>
    <row r="184" spans="1:14" x14ac:dyDescent="0.3">
      <c r="A184" s="19"/>
      <c r="B184" s="19"/>
      <c r="C184" s="19"/>
      <c r="D184" s="19"/>
      <c r="E184" s="19"/>
      <c r="F184" s="20"/>
      <c r="G184" s="19"/>
      <c r="H184" s="21"/>
      <c r="I184" s="19"/>
      <c r="J184" s="19"/>
    </row>
    <row r="185" spans="1:14" x14ac:dyDescent="0.3">
      <c r="A185" s="19"/>
      <c r="B185" s="19"/>
      <c r="C185" s="19"/>
      <c r="D185" s="19"/>
      <c r="E185" s="19"/>
      <c r="F185" s="20"/>
      <c r="G185" s="19"/>
      <c r="H185" s="21"/>
      <c r="I185" s="19"/>
      <c r="J185" s="19"/>
    </row>
    <row r="186" spans="1:14" x14ac:dyDescent="0.3">
      <c r="A186" s="19"/>
      <c r="B186" s="19"/>
      <c r="C186" s="19"/>
      <c r="D186" s="19"/>
      <c r="E186" s="19"/>
      <c r="F186" s="20"/>
      <c r="G186" s="19"/>
      <c r="H186" s="21"/>
      <c r="I186" s="19"/>
      <c r="J186" s="19"/>
    </row>
    <row r="187" spans="1:14" x14ac:dyDescent="0.3">
      <c r="A187" s="19"/>
      <c r="B187" s="19"/>
      <c r="C187" s="19"/>
      <c r="D187" s="19"/>
      <c r="E187" s="19"/>
      <c r="F187" s="20"/>
      <c r="G187" s="19"/>
      <c r="H187" s="21"/>
      <c r="I187" s="19"/>
      <c r="J187" s="19"/>
    </row>
    <row r="188" spans="1:14" x14ac:dyDescent="0.3">
      <c r="A188" s="19"/>
      <c r="B188" s="19"/>
      <c r="C188" s="19"/>
      <c r="D188" s="19"/>
      <c r="E188" s="19"/>
      <c r="F188" s="20"/>
      <c r="G188" s="19"/>
      <c r="H188" s="21"/>
      <c r="I188" s="19"/>
      <c r="J188" s="19"/>
    </row>
    <row r="189" spans="1:14" x14ac:dyDescent="0.3">
      <c r="A189" s="19"/>
      <c r="B189" s="19"/>
      <c r="C189" s="19"/>
      <c r="D189" s="19"/>
      <c r="E189" s="19"/>
      <c r="F189" s="20"/>
      <c r="G189" s="19"/>
      <c r="H189" s="21"/>
      <c r="I189" s="19"/>
      <c r="J189" s="19"/>
    </row>
    <row r="190" spans="1:14" x14ac:dyDescent="0.3">
      <c r="A190" s="19"/>
      <c r="B190" s="19"/>
      <c r="C190" s="19"/>
      <c r="D190" s="19"/>
      <c r="E190" s="19"/>
      <c r="F190" s="20"/>
      <c r="G190" s="19"/>
      <c r="H190" s="21"/>
      <c r="I190" s="19"/>
      <c r="J190" s="19"/>
    </row>
    <row r="191" spans="1:14" x14ac:dyDescent="0.3">
      <c r="A191" s="19"/>
      <c r="B191" s="19"/>
      <c r="C191" s="19"/>
      <c r="D191" s="19"/>
      <c r="E191" s="19"/>
      <c r="F191" s="20"/>
      <c r="G191" s="19"/>
      <c r="H191" s="21"/>
      <c r="I191" s="19"/>
      <c r="J191" s="19"/>
    </row>
    <row r="192" spans="1:14" x14ac:dyDescent="0.3">
      <c r="A192" s="19"/>
      <c r="B192" s="19"/>
      <c r="C192" s="19"/>
      <c r="D192" s="19"/>
      <c r="E192" s="19"/>
      <c r="F192" s="20"/>
      <c r="G192" s="19"/>
      <c r="H192" s="21"/>
      <c r="I192" s="19"/>
      <c r="J192" s="19"/>
    </row>
    <row r="193" spans="1:10" x14ac:dyDescent="0.3">
      <c r="A193" s="19"/>
      <c r="B193" s="19"/>
      <c r="C193" s="19"/>
      <c r="D193" s="19"/>
      <c r="E193" s="19"/>
      <c r="F193" s="20"/>
      <c r="G193" s="19"/>
      <c r="H193" s="21"/>
      <c r="I193" s="19"/>
      <c r="J193" s="19"/>
    </row>
    <row r="194" spans="1:10" x14ac:dyDescent="0.3">
      <c r="A194" s="19"/>
      <c r="B194" s="19"/>
      <c r="C194" s="19"/>
      <c r="D194" s="19"/>
      <c r="E194" s="19"/>
      <c r="F194" s="20"/>
      <c r="G194" s="19"/>
      <c r="H194" s="21"/>
      <c r="I194" s="19"/>
      <c r="J194" s="19"/>
    </row>
    <row r="195" spans="1:10" x14ac:dyDescent="0.3">
      <c r="A195" s="19"/>
      <c r="B195" s="19"/>
      <c r="C195" s="19"/>
      <c r="D195" s="19"/>
      <c r="E195" s="19"/>
      <c r="F195" s="20"/>
      <c r="G195" s="19"/>
      <c r="H195" s="21"/>
      <c r="I195" s="19"/>
      <c r="J195" s="19"/>
    </row>
    <row r="196" spans="1:10" x14ac:dyDescent="0.3">
      <c r="A196" s="19"/>
      <c r="B196" s="19"/>
      <c r="C196" s="19"/>
      <c r="D196" s="19"/>
      <c r="E196" s="19"/>
      <c r="F196" s="20"/>
      <c r="G196" s="19"/>
      <c r="H196" s="21"/>
      <c r="I196" s="19"/>
      <c r="J196" s="19"/>
    </row>
    <row r="197" spans="1:10" x14ac:dyDescent="0.3">
      <c r="A197" s="19"/>
      <c r="B197" s="19"/>
      <c r="C197" s="19"/>
      <c r="D197" s="19"/>
      <c r="E197" s="19"/>
      <c r="F197" s="20"/>
      <c r="G197" s="19"/>
      <c r="H197" s="21"/>
      <c r="I197" s="19"/>
      <c r="J197" s="19"/>
    </row>
    <row r="198" spans="1:10" x14ac:dyDescent="0.3">
      <c r="A198" s="19"/>
      <c r="B198" s="19"/>
      <c r="C198" s="19"/>
      <c r="D198" s="19"/>
      <c r="E198" s="19"/>
      <c r="F198" s="20"/>
      <c r="G198" s="19"/>
      <c r="H198" s="21"/>
      <c r="I198" s="19"/>
      <c r="J198" s="19"/>
    </row>
    <row r="199" spans="1:10" x14ac:dyDescent="0.3">
      <c r="A199" s="19"/>
      <c r="B199" s="19"/>
      <c r="C199" s="19"/>
      <c r="D199" s="19"/>
      <c r="E199" s="19"/>
      <c r="F199" s="20"/>
      <c r="G199" s="19"/>
      <c r="H199" s="21"/>
      <c r="I199" s="19"/>
      <c r="J199" s="19"/>
    </row>
    <row r="200" spans="1:10" x14ac:dyDescent="0.3">
      <c r="A200" s="19"/>
      <c r="B200" s="19"/>
      <c r="C200" s="19"/>
      <c r="D200" s="19"/>
      <c r="E200" s="19"/>
      <c r="F200" s="20"/>
      <c r="G200" s="19"/>
      <c r="H200" s="21"/>
      <c r="I200" s="19"/>
      <c r="J200" s="19"/>
    </row>
    <row r="201" spans="1:10" x14ac:dyDescent="0.3">
      <c r="A201" s="19"/>
      <c r="B201" s="19"/>
      <c r="C201" s="19"/>
      <c r="D201" s="19"/>
      <c r="E201" s="19"/>
      <c r="F201" s="20"/>
      <c r="G201" s="19"/>
      <c r="H201" s="21"/>
      <c r="I201" s="19"/>
      <c r="J201" s="19"/>
    </row>
    <row r="202" spans="1:10" x14ac:dyDescent="0.3">
      <c r="A202" s="19"/>
      <c r="B202" s="19"/>
      <c r="C202" s="19"/>
      <c r="D202" s="19"/>
      <c r="E202" s="19"/>
      <c r="F202" s="20"/>
      <c r="G202" s="19"/>
      <c r="H202" s="21"/>
      <c r="I202" s="19"/>
      <c r="J202" s="19"/>
    </row>
    <row r="203" spans="1:10" x14ac:dyDescent="0.3">
      <c r="A203" s="19"/>
      <c r="B203" s="19"/>
      <c r="C203" s="19"/>
      <c r="D203" s="19"/>
      <c r="E203" s="19"/>
      <c r="F203" s="20"/>
      <c r="G203" s="19"/>
      <c r="H203" s="21"/>
      <c r="I203" s="19"/>
      <c r="J203" s="19"/>
    </row>
    <row r="204" spans="1:10" x14ac:dyDescent="0.3">
      <c r="A204" s="19"/>
      <c r="B204" s="19"/>
      <c r="C204" s="19"/>
      <c r="D204" s="19"/>
      <c r="E204" s="19"/>
      <c r="F204" s="20"/>
      <c r="G204" s="19"/>
      <c r="H204" s="21"/>
      <c r="I204" s="19"/>
      <c r="J204" s="19"/>
    </row>
    <row r="205" spans="1:10" x14ac:dyDescent="0.3">
      <c r="A205" s="19"/>
      <c r="B205" s="19"/>
      <c r="C205" s="19"/>
      <c r="D205" s="19"/>
      <c r="E205" s="19"/>
      <c r="F205" s="20"/>
      <c r="G205" s="19"/>
      <c r="H205" s="21"/>
      <c r="I205" s="19"/>
      <c r="J205" s="19"/>
    </row>
    <row r="206" spans="1:10" x14ac:dyDescent="0.3">
      <c r="A206" s="19"/>
      <c r="B206" s="19"/>
      <c r="C206" s="19"/>
      <c r="D206" s="19"/>
      <c r="E206" s="19"/>
      <c r="F206" s="20"/>
      <c r="G206" s="19"/>
      <c r="H206" s="21"/>
      <c r="I206" s="19"/>
      <c r="J206" s="19"/>
    </row>
    <row r="207" spans="1:10" x14ac:dyDescent="0.3">
      <c r="A207" s="19"/>
      <c r="B207" s="19"/>
      <c r="C207" s="19"/>
      <c r="D207" s="19"/>
      <c r="E207" s="19"/>
      <c r="F207" s="20"/>
      <c r="G207" s="19"/>
      <c r="H207" s="21"/>
      <c r="I207" s="19"/>
      <c r="J207" s="19"/>
    </row>
    <row r="208" spans="1:10" x14ac:dyDescent="0.3">
      <c r="A208" s="19"/>
      <c r="B208" s="19"/>
      <c r="C208" s="19"/>
      <c r="D208" s="19"/>
      <c r="E208" s="19"/>
      <c r="F208" s="20"/>
      <c r="G208" s="19"/>
      <c r="H208" s="21"/>
      <c r="I208" s="19"/>
      <c r="J208" s="19"/>
    </row>
    <row r="209" spans="1:10" x14ac:dyDescent="0.3">
      <c r="A209" s="19"/>
      <c r="B209" s="19"/>
      <c r="C209" s="19"/>
      <c r="D209" s="19"/>
      <c r="E209" s="19"/>
      <c r="F209" s="20"/>
      <c r="G209" s="19"/>
      <c r="H209" s="21"/>
      <c r="I209" s="19"/>
      <c r="J209" s="19"/>
    </row>
    <row r="210" spans="1:10" x14ac:dyDescent="0.3">
      <c r="A210" s="19"/>
      <c r="B210" s="19"/>
      <c r="C210" s="19"/>
      <c r="D210" s="19"/>
      <c r="E210" s="19"/>
      <c r="F210" s="20"/>
      <c r="G210" s="19"/>
      <c r="H210" s="21"/>
      <c r="I210" s="19"/>
      <c r="J210" s="19"/>
    </row>
    <row r="211" spans="1:10" x14ac:dyDescent="0.3">
      <c r="A211" s="19"/>
      <c r="B211" s="19"/>
      <c r="C211" s="19"/>
      <c r="D211" s="19"/>
      <c r="E211" s="19"/>
      <c r="F211" s="20"/>
      <c r="G211" s="19"/>
      <c r="H211" s="21"/>
      <c r="I211" s="19"/>
      <c r="J211" s="19"/>
    </row>
    <row r="212" spans="1:10" x14ac:dyDescent="0.3">
      <c r="A212" s="19"/>
      <c r="B212" s="19"/>
      <c r="C212" s="19"/>
      <c r="D212" s="19"/>
      <c r="E212" s="19"/>
      <c r="F212" s="20"/>
      <c r="G212" s="19"/>
      <c r="H212" s="21"/>
      <c r="I212" s="19"/>
      <c r="J212" s="19"/>
    </row>
    <row r="213" spans="1:10" x14ac:dyDescent="0.3">
      <c r="A213" s="19"/>
      <c r="B213" s="19"/>
      <c r="C213" s="19"/>
      <c r="D213" s="19"/>
      <c r="E213" s="19"/>
      <c r="F213" s="20"/>
      <c r="G213" s="19"/>
      <c r="H213" s="21"/>
      <c r="I213" s="19"/>
      <c r="J213" s="19"/>
    </row>
    <row r="214" spans="1:10" x14ac:dyDescent="0.3">
      <c r="A214" s="19"/>
      <c r="B214" s="19"/>
      <c r="C214" s="19"/>
      <c r="D214" s="19"/>
      <c r="E214" s="19"/>
      <c r="F214" s="20"/>
      <c r="G214" s="19"/>
      <c r="H214" s="21"/>
      <c r="I214" s="19"/>
      <c r="J214" s="19"/>
    </row>
    <row r="215" spans="1:10" x14ac:dyDescent="0.3">
      <c r="A215" s="19"/>
      <c r="B215" s="19"/>
      <c r="C215" s="19"/>
      <c r="D215" s="19"/>
      <c r="E215" s="19"/>
      <c r="F215" s="20"/>
      <c r="G215" s="19"/>
      <c r="H215" s="21"/>
      <c r="I215" s="19"/>
      <c r="J215" s="19"/>
    </row>
    <row r="216" spans="1:10" x14ac:dyDescent="0.3">
      <c r="A216" s="19"/>
      <c r="B216" s="19"/>
      <c r="C216" s="19"/>
      <c r="D216" s="19"/>
      <c r="E216" s="19"/>
      <c r="F216" s="20"/>
      <c r="G216" s="19"/>
      <c r="H216" s="21"/>
      <c r="I216" s="19"/>
      <c r="J216" s="19"/>
    </row>
    <row r="217" spans="1:10" x14ac:dyDescent="0.3">
      <c r="A217" s="19"/>
      <c r="B217" s="19"/>
      <c r="C217" s="19"/>
      <c r="D217" s="19"/>
      <c r="E217" s="19"/>
      <c r="F217" s="20"/>
      <c r="G217" s="19"/>
      <c r="H217" s="21"/>
      <c r="I217" s="19"/>
      <c r="J217" s="19"/>
    </row>
    <row r="218" spans="1:10" x14ac:dyDescent="0.3">
      <c r="A218" s="19"/>
      <c r="B218" s="19"/>
      <c r="C218" s="19"/>
      <c r="D218" s="19"/>
      <c r="E218" s="19"/>
      <c r="F218" s="20"/>
      <c r="G218" s="19"/>
      <c r="H218" s="21"/>
      <c r="I218" s="19"/>
      <c r="J218" s="19"/>
    </row>
    <row r="219" spans="1:10" x14ac:dyDescent="0.3">
      <c r="A219" s="19"/>
      <c r="B219" s="19"/>
      <c r="C219" s="19"/>
      <c r="D219" s="19"/>
      <c r="E219" s="19"/>
      <c r="F219" s="20"/>
      <c r="G219" s="19"/>
      <c r="H219" s="21"/>
      <c r="I219" s="19"/>
      <c r="J219" s="19"/>
    </row>
    <row r="220" spans="1:10" x14ac:dyDescent="0.3">
      <c r="A220" s="19"/>
      <c r="B220" s="19"/>
      <c r="C220" s="19"/>
      <c r="D220" s="19"/>
      <c r="E220" s="19"/>
      <c r="F220" s="20"/>
      <c r="G220" s="19"/>
      <c r="H220" s="21"/>
      <c r="I220" s="19"/>
      <c r="J220" s="19"/>
    </row>
    <row r="221" spans="1:10" x14ac:dyDescent="0.3">
      <c r="A221" s="19"/>
      <c r="B221" s="19"/>
      <c r="C221" s="19"/>
      <c r="D221" s="19"/>
      <c r="E221" s="19"/>
      <c r="F221" s="20"/>
      <c r="G221" s="19"/>
      <c r="H221" s="21"/>
      <c r="I221" s="19"/>
      <c r="J221" s="19"/>
    </row>
    <row r="222" spans="1:10" x14ac:dyDescent="0.3">
      <c r="A222" s="19"/>
      <c r="B222" s="19"/>
      <c r="C222" s="19"/>
      <c r="D222" s="19"/>
      <c r="E222" s="19"/>
      <c r="F222" s="20"/>
      <c r="G222" s="19"/>
      <c r="H222" s="21"/>
      <c r="I222" s="19"/>
      <c r="J222" s="19"/>
    </row>
    <row r="223" spans="1:10" x14ac:dyDescent="0.3">
      <c r="A223" s="19"/>
      <c r="B223" s="19"/>
      <c r="C223" s="19"/>
      <c r="D223" s="19"/>
      <c r="E223" s="19"/>
      <c r="F223" s="20"/>
      <c r="G223" s="19"/>
      <c r="H223" s="21"/>
      <c r="I223" s="19"/>
      <c r="J223" s="19"/>
    </row>
    <row r="224" spans="1:10" x14ac:dyDescent="0.3">
      <c r="A224" s="19"/>
      <c r="B224" s="19"/>
      <c r="C224" s="19"/>
      <c r="D224" s="19"/>
      <c r="E224" s="19"/>
      <c r="F224" s="20"/>
      <c r="G224" s="19"/>
      <c r="H224" s="21"/>
      <c r="I224" s="19"/>
      <c r="J224" s="19"/>
    </row>
    <row r="225" spans="1:10" x14ac:dyDescent="0.3">
      <c r="A225" s="19"/>
      <c r="B225" s="19"/>
      <c r="C225" s="19"/>
      <c r="D225" s="19"/>
      <c r="E225" s="19"/>
      <c r="F225" s="20"/>
      <c r="G225" s="19"/>
      <c r="H225" s="21"/>
      <c r="I225" s="19"/>
      <c r="J225" s="19"/>
    </row>
    <row r="226" spans="1:10" x14ac:dyDescent="0.3">
      <c r="A226" s="19"/>
      <c r="B226" s="19"/>
      <c r="C226" s="19"/>
      <c r="D226" s="19"/>
      <c r="E226" s="19"/>
      <c r="F226" s="20"/>
      <c r="G226" s="19"/>
      <c r="H226" s="21"/>
      <c r="I226" s="19"/>
      <c r="J226" s="19"/>
    </row>
    <row r="227" spans="1:10" x14ac:dyDescent="0.3">
      <c r="A227" s="19"/>
      <c r="B227" s="19"/>
      <c r="C227" s="19"/>
      <c r="D227" s="19"/>
      <c r="E227" s="19"/>
      <c r="F227" s="20"/>
      <c r="G227" s="19"/>
      <c r="H227" s="21"/>
      <c r="I227" s="19"/>
      <c r="J227" s="19"/>
    </row>
    <row r="228" spans="1:10" x14ac:dyDescent="0.3">
      <c r="A228" s="19"/>
      <c r="B228" s="19"/>
      <c r="C228" s="19"/>
      <c r="D228" s="19"/>
      <c r="E228" s="19"/>
      <c r="F228" s="20"/>
      <c r="G228" s="19"/>
      <c r="H228" s="21"/>
      <c r="I228" s="19"/>
      <c r="J228" s="19"/>
    </row>
    <row r="229" spans="1:10" x14ac:dyDescent="0.3">
      <c r="A229" s="19"/>
      <c r="B229" s="19"/>
      <c r="C229" s="19"/>
      <c r="D229" s="19"/>
      <c r="E229" s="19"/>
      <c r="F229" s="20"/>
      <c r="G229" s="19"/>
      <c r="H229" s="21"/>
      <c r="I229" s="19"/>
      <c r="J229" s="19"/>
    </row>
    <row r="230" spans="1:10" x14ac:dyDescent="0.3">
      <c r="A230" s="19"/>
      <c r="B230" s="19"/>
      <c r="C230" s="19"/>
      <c r="D230" s="19"/>
      <c r="E230" s="19"/>
      <c r="F230" s="20"/>
      <c r="G230" s="19"/>
      <c r="H230" s="21"/>
      <c r="I230" s="19"/>
      <c r="J230" s="19"/>
    </row>
    <row r="231" spans="1:10" x14ac:dyDescent="0.3">
      <c r="A231" s="19"/>
      <c r="B231" s="19"/>
      <c r="C231" s="19"/>
      <c r="D231" s="19"/>
      <c r="E231" s="19"/>
      <c r="F231" s="20"/>
      <c r="G231" s="19"/>
      <c r="H231" s="21"/>
      <c r="I231" s="19"/>
      <c r="J231" s="19"/>
    </row>
    <row r="232" spans="1:10" x14ac:dyDescent="0.3">
      <c r="A232" s="19"/>
      <c r="B232" s="19"/>
      <c r="C232" s="19"/>
      <c r="D232" s="19"/>
      <c r="E232" s="19"/>
      <c r="F232" s="20"/>
      <c r="G232" s="19"/>
      <c r="H232" s="21"/>
      <c r="I232" s="19"/>
      <c r="J232" s="19"/>
    </row>
    <row r="233" spans="1:10" x14ac:dyDescent="0.3">
      <c r="A233" s="19"/>
      <c r="B233" s="19"/>
      <c r="C233" s="19"/>
      <c r="D233" s="19"/>
      <c r="E233" s="19"/>
      <c r="F233" s="20"/>
      <c r="G233" s="19"/>
      <c r="H233" s="21"/>
      <c r="I233" s="19"/>
      <c r="J233" s="19"/>
    </row>
    <row r="234" spans="1:10" x14ac:dyDescent="0.3">
      <c r="A234" s="19"/>
      <c r="B234" s="19"/>
      <c r="C234" s="19"/>
      <c r="D234" s="19"/>
      <c r="E234" s="19"/>
      <c r="F234" s="20"/>
      <c r="G234" s="19"/>
      <c r="H234" s="21"/>
      <c r="I234" s="19"/>
      <c r="J234" s="19"/>
    </row>
  </sheetData>
  <mergeCells count="107">
    <mergeCell ref="A174:B174"/>
    <mergeCell ref="A175:B175"/>
    <mergeCell ref="A177:B177"/>
    <mergeCell ref="A178:B178"/>
    <mergeCell ref="A164:B164"/>
    <mergeCell ref="A166:B166"/>
    <mergeCell ref="A168:B168"/>
    <mergeCell ref="A169:B169"/>
    <mergeCell ref="B171:I171"/>
    <mergeCell ref="A156:B156"/>
    <mergeCell ref="A158:B158"/>
    <mergeCell ref="A160:B160"/>
    <mergeCell ref="A161:B161"/>
    <mergeCell ref="A163:B163"/>
    <mergeCell ref="A149:B149"/>
    <mergeCell ref="A150:B150"/>
    <mergeCell ref="A152:B152"/>
    <mergeCell ref="A153:B153"/>
    <mergeCell ref="A155:B155"/>
    <mergeCell ref="A2:H2"/>
    <mergeCell ref="E7:G7"/>
    <mergeCell ref="B9:H9"/>
    <mergeCell ref="A11:B11"/>
    <mergeCell ref="A12:B12"/>
    <mergeCell ref="A14:B14"/>
    <mergeCell ref="B23:I23"/>
    <mergeCell ref="A15:B15"/>
    <mergeCell ref="A17:B17"/>
    <mergeCell ref="A18:B18"/>
    <mergeCell ref="A20:B20"/>
    <mergeCell ref="A21:B21"/>
    <mergeCell ref="A28:B28"/>
    <mergeCell ref="A31:B31"/>
    <mergeCell ref="A25:B25"/>
    <mergeCell ref="A26:B26"/>
    <mergeCell ref="A29:B29"/>
    <mergeCell ref="A32:B32"/>
    <mergeCell ref="A35:B35"/>
    <mergeCell ref="B37:I37"/>
    <mergeCell ref="A39:B39"/>
    <mergeCell ref="A40:B40"/>
    <mergeCell ref="A43:B43"/>
    <mergeCell ref="A34:B34"/>
    <mergeCell ref="A42:B42"/>
    <mergeCell ref="A63:B63"/>
    <mergeCell ref="A45:B45"/>
    <mergeCell ref="A48:B48"/>
    <mergeCell ref="A54:B54"/>
    <mergeCell ref="A46:B46"/>
    <mergeCell ref="A49:B49"/>
    <mergeCell ref="B51:I51"/>
    <mergeCell ref="A53:B53"/>
    <mergeCell ref="A56:B56"/>
    <mergeCell ref="A59:B59"/>
    <mergeCell ref="A62:B62"/>
    <mergeCell ref="A57:B57"/>
    <mergeCell ref="A60:B60"/>
    <mergeCell ref="A84:B84"/>
    <mergeCell ref="A68:B68"/>
    <mergeCell ref="A71:B71"/>
    <mergeCell ref="A74:B74"/>
    <mergeCell ref="B65:I65"/>
    <mergeCell ref="A67:B67"/>
    <mergeCell ref="A70:B70"/>
    <mergeCell ref="A73:B73"/>
    <mergeCell ref="A76:B76"/>
    <mergeCell ref="B79:I79"/>
    <mergeCell ref="A77:B77"/>
    <mergeCell ref="A81:B81"/>
    <mergeCell ref="A82:B82"/>
    <mergeCell ref="A85:B85"/>
    <mergeCell ref="A87:B87"/>
    <mergeCell ref="A88:B88"/>
    <mergeCell ref="A90:B90"/>
    <mergeCell ref="A91:B91"/>
    <mergeCell ref="B93:I93"/>
    <mergeCell ref="A96:B96"/>
    <mergeCell ref="A99:B99"/>
    <mergeCell ref="A102:B102"/>
    <mergeCell ref="A95:B95"/>
    <mergeCell ref="A98:B98"/>
    <mergeCell ref="A101:B101"/>
    <mergeCell ref="A121:B121"/>
    <mergeCell ref="A104:B104"/>
    <mergeCell ref="A109:B109"/>
    <mergeCell ref="A114:B114"/>
    <mergeCell ref="A105:B105"/>
    <mergeCell ref="A110:B110"/>
    <mergeCell ref="A115:B115"/>
    <mergeCell ref="A119:B119"/>
    <mergeCell ref="A131:B131"/>
    <mergeCell ref="A122:B122"/>
    <mergeCell ref="A125:B125"/>
    <mergeCell ref="A127:B127"/>
    <mergeCell ref="A128:B128"/>
    <mergeCell ref="A124:B124"/>
    <mergeCell ref="A130:B130"/>
    <mergeCell ref="A133:B133"/>
    <mergeCell ref="A147:B147"/>
    <mergeCell ref="A135:B135"/>
    <mergeCell ref="A136:B136"/>
    <mergeCell ref="A144:B144"/>
    <mergeCell ref="A138:B138"/>
    <mergeCell ref="A139:B139"/>
    <mergeCell ref="A141:B141"/>
    <mergeCell ref="A142:B142"/>
    <mergeCell ref="A146:B14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AMIDAMENTS</vt:lpstr>
      <vt:lpstr>QUADRE DE PREUS</vt:lpstr>
      <vt:lpstr>RESUM DE PRESSUPOST</vt:lpstr>
      <vt:lpstr>PRESSUPOST PER CONTRACTE</vt:lpstr>
      <vt:lpstr>PRESSUPOST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Mikel Neira Zubieta</dc:creator>
  <cp:lastModifiedBy>Mikel Neira Zubieta</cp:lastModifiedBy>
  <cp:lastPrinted>2025-12-12T10:49:29Z</cp:lastPrinted>
  <dcterms:created xsi:type="dcterms:W3CDTF">2025-12-11T12:28:30Z</dcterms:created>
  <dcterms:modified xsi:type="dcterms:W3CDTF">2025-12-16T11:55:53Z</dcterms:modified>
</cp:coreProperties>
</file>