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ndeta\Desktop\"/>
    </mc:Choice>
  </mc:AlternateContent>
  <xr:revisionPtr revIDLastSave="0" documentId="8_{7F7DB53D-CAEC-448F-9106-40C46E751830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CRITERIS JUDICI DE VALOR" sheetId="2" r:id="rId1"/>
    <sheet name="CRITERIS AUTOMÀTICS" sheetId="1" r:id="rId2"/>
    <sheet name="TOTAL CRITERI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J19" i="1"/>
  <c r="E8" i="1"/>
  <c r="E9" i="1"/>
  <c r="C9" i="2"/>
  <c r="D38" i="1"/>
  <c r="E38" i="1"/>
  <c r="E37" i="1"/>
  <c r="H38" i="1"/>
  <c r="H37" i="1"/>
  <c r="G38" i="1"/>
  <c r="I38" i="1" s="1"/>
  <c r="H5" i="3" s="1"/>
  <c r="G37" i="1"/>
  <c r="H36" i="1"/>
  <c r="G36" i="1"/>
  <c r="E36" i="1"/>
  <c r="B5" i="3"/>
  <c r="C5" i="3"/>
  <c r="D5" i="3"/>
  <c r="C4" i="3"/>
  <c r="D4" i="3"/>
  <c r="B4" i="3"/>
  <c r="D37" i="1"/>
  <c r="F9" i="2"/>
  <c r="F8" i="2"/>
  <c r="E30" i="1"/>
  <c r="E29" i="1"/>
  <c r="E21" i="1"/>
  <c r="I20" i="1"/>
  <c r="E20" i="1"/>
  <c r="I19" i="1"/>
  <c r="E19" i="1"/>
  <c r="E18" i="1"/>
  <c r="E17" i="1"/>
  <c r="L9" i="1"/>
  <c r="D9" i="1" s="1"/>
  <c r="J9" i="1"/>
  <c r="K9" i="1" s="1"/>
  <c r="Q8" i="1"/>
  <c r="Q9" i="1" s="1"/>
  <c r="L8" i="1"/>
  <c r="D8" i="1" s="1"/>
  <c r="J8" i="1"/>
  <c r="K8" i="1" s="1"/>
  <c r="E5" i="3" l="1"/>
  <c r="F38" i="1"/>
  <c r="G5" i="3" s="1"/>
  <c r="F37" i="1"/>
  <c r="G4" i="3" s="1"/>
  <c r="I37" i="1"/>
  <c r="H4" i="3" s="1"/>
  <c r="E4" i="3"/>
  <c r="F8" i="1"/>
  <c r="C37" i="1" s="1"/>
  <c r="J37" i="1" s="1"/>
  <c r="F9" i="1"/>
  <c r="C38" i="1" s="1"/>
  <c r="F5" i="3" l="1"/>
  <c r="I5" i="3" s="1"/>
  <c r="J5" i="3" s="1"/>
  <c r="J38" i="1"/>
  <c r="F4" i="3"/>
  <c r="I4" i="3" s="1"/>
  <c r="J4" i="3" s="1"/>
</calcChain>
</file>

<file path=xl/sharedStrings.xml><?xml version="1.0" encoding="utf-8"?>
<sst xmlns="http://schemas.openxmlformats.org/spreadsheetml/2006/main" count="80" uniqueCount="51">
  <si>
    <t>VALORACIÓ CRITERIS AUTÒMATICS</t>
  </si>
  <si>
    <t>Oferta econòmica (màx.40p)</t>
  </si>
  <si>
    <t>P= Cri*(B/ Bmax)</t>
  </si>
  <si>
    <t>Empresa</t>
  </si>
  <si>
    <t>Puntuació màx. Oferta econòmica (Cri)</t>
  </si>
  <si>
    <t>Baixa proposada pel licitador (B)</t>
  </si>
  <si>
    <t>Baixa més alta de les admeses (Bmax)</t>
  </si>
  <si>
    <t>Puntuació oferta (P)</t>
  </si>
  <si>
    <t>EMPRESA</t>
  </si>
  <si>
    <t>Oferta econòmica Sense IVA</t>
  </si>
  <si>
    <t>IVA (21%)</t>
  </si>
  <si>
    <t>OFERTES PROPOSADES (amb IVA)</t>
  </si>
  <si>
    <t>BAIXA PROPOSADA PEL LICITADOR (b)</t>
  </si>
  <si>
    <t xml:space="preserve">VALOR ESTIMAT DEL CONTRACTE </t>
  </si>
  <si>
    <t>IVA</t>
  </si>
  <si>
    <t>PRESSUPOST BASE LICITACIÓ</t>
  </si>
  <si>
    <t>IRRIGA WATER SOLUTIONS, SL</t>
  </si>
  <si>
    <t>Puntuació final</t>
  </si>
  <si>
    <t>BAIXA TEMERÀRIA (20% PER SOTA DE L'ALTRA OFERTA)</t>
  </si>
  <si>
    <t>ART.85.2 RD 1098/2001</t>
  </si>
  <si>
    <t>Ampliació termini de garantia</t>
  </si>
  <si>
    <t>MILLORES</t>
  </si>
  <si>
    <t xml:space="preserve">Quadre de resultats </t>
  </si>
  <si>
    <t>PROPOSICIÓ ECONÒMICA (màx. 40 punts)</t>
  </si>
  <si>
    <t xml:space="preserve">EMPRESA </t>
  </si>
  <si>
    <t>OFERTA ECONÒMICA (màx. 40 punts)</t>
  </si>
  <si>
    <t>CONSTRUCCIONS I REBAIXOS SL</t>
  </si>
  <si>
    <t>LICITACIÓ : Renovació canonades C/ Prat de la Riba</t>
  </si>
  <si>
    <t>VALORACIÓ CRITERIS SOTMESOS A JUDICI DE VALOR</t>
  </si>
  <si>
    <t>Màx. 25 punts.</t>
  </si>
  <si>
    <t>Empreses</t>
  </si>
  <si>
    <t>Organització de les actuacions en obra (5 punts)</t>
  </si>
  <si>
    <t>Organització de la circulació viària durant l'execució de l'obra (5 punts)</t>
  </si>
  <si>
    <t>Certificat acreditatiu d'haver realitzat la visita d'obra (15 punts)</t>
  </si>
  <si>
    <t>Total</t>
  </si>
  <si>
    <t>PLA DE TREBALL</t>
  </si>
  <si>
    <t>(màx. 15 punts)</t>
  </si>
  <si>
    <t>AMPLIACIÓ TERMINI DE GARANTIA</t>
  </si>
  <si>
    <t>Ampliació dos anys més ( 15 putns)</t>
  </si>
  <si>
    <t>Millores</t>
  </si>
  <si>
    <t>(màx. 20 punts)</t>
  </si>
  <si>
    <t>Millora núm. 1 (10 punts)</t>
  </si>
  <si>
    <t>Millora núm. 2 (10 punts)</t>
  </si>
  <si>
    <t>Ampliació d'un any més (7 putns)</t>
  </si>
  <si>
    <t>AMPLIACIÓ TERMINI GARANTIA (màx. 15 punts)</t>
  </si>
  <si>
    <t>Ampliació d'un any més (7 punts)</t>
  </si>
  <si>
    <t>TOTAL</t>
  </si>
  <si>
    <t>MILLORES (màx. 20 punts)</t>
  </si>
  <si>
    <t>PUNTUACIÓ TOTAL (màx. 75 punts)</t>
  </si>
  <si>
    <t>CRITERIS JUDICIS DE VALOR (25 PUNTS)</t>
  </si>
  <si>
    <t>CRITERIS AUTOMÀTICS (75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</si>
</sst>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€&quot;_-;\-* #,##0.00&quot; €&quot;_-;_-* \-??&quot; €&quot;_-;_-@_-"/>
    <numFmt numFmtId="165" formatCode="0.000%"/>
    <numFmt numFmtId="166" formatCode="#,##0.00_ ;[Red]\-#,##0.00\ "/>
  </numFmts>
  <fonts count="10" x14ac:knownFonts="1">
    <font>
      <sz val="11"/>
      <color rgb="FF000000"/>
      <name val="Aptos Narrow"/>
      <family val="2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Aptos Narrow"/>
      <family val="2"/>
      <charset val="1"/>
    </font>
    <font>
      <b/>
      <sz val="11"/>
      <color rgb="FF000000"/>
      <name val="Aptos Narrow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6C6AD"/>
        <bgColor rgb="FFFBE3D6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00"/>
      </patternFill>
    </fill>
    <fill>
      <patternFill patternType="solid">
        <fgColor rgb="FFE97132"/>
        <bgColor rgb="FFFF8080"/>
      </patternFill>
    </fill>
    <fill>
      <patternFill patternType="solid">
        <fgColor rgb="FFFBE3D6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FBE3D6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Border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3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3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2" fontId="3" fillId="0" borderId="0" xfId="0" applyNumberFormat="1" applyFont="1"/>
    <xf numFmtId="165" fontId="2" fillId="0" borderId="0" xfId="1" applyNumberFormat="1" applyFont="1" applyBorder="1" applyProtection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4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4" fillId="5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1" fillId="8" borderId="0" xfId="0" applyFont="1" applyFill="1"/>
    <xf numFmtId="0" fontId="1" fillId="9" borderId="0" xfId="0" applyFont="1" applyFill="1"/>
    <xf numFmtId="0" fontId="3" fillId="9" borderId="0" xfId="0" applyFont="1" applyFill="1"/>
    <xf numFmtId="0" fontId="3" fillId="0" borderId="1" xfId="0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166" fontId="2" fillId="0" borderId="14" xfId="0" applyNumberFormat="1" applyFont="1" applyBorder="1"/>
    <xf numFmtId="166" fontId="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2" xfId="0" applyFont="1" applyBorder="1"/>
    <xf numFmtId="0" fontId="3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166" fontId="2" fillId="0" borderId="24" xfId="0" applyNumberFormat="1" applyFont="1" applyBorder="1"/>
    <xf numFmtId="166" fontId="2" fillId="0" borderId="25" xfId="0" applyNumberFormat="1" applyFont="1" applyBorder="1" applyAlignment="1">
      <alignment horizontal="center" vertical="center" wrapText="1"/>
    </xf>
    <xf numFmtId="166" fontId="0" fillId="7" borderId="27" xfId="0" applyNumberFormat="1" applyFill="1" applyBorder="1"/>
    <xf numFmtId="166" fontId="0" fillId="7" borderId="28" xfId="0" applyNumberFormat="1" applyFill="1" applyBorder="1"/>
    <xf numFmtId="0" fontId="7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vertical="center" wrapText="1"/>
    </xf>
    <xf numFmtId="166" fontId="3" fillId="0" borderId="29" xfId="0" applyNumberFormat="1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3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6C6AD"/>
      <rgbColor rgb="FF3366FF"/>
      <rgbColor rgb="FF33CCCC"/>
      <rgbColor rgb="FF99CC00"/>
      <rgbColor rgb="FFFFCC00"/>
      <rgbColor rgb="FFFF9900"/>
      <rgbColor rgb="FFE9713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9"/>
  <sheetViews>
    <sheetView zoomScaleNormal="100" workbookViewId="0">
      <selection activeCell="C11" sqref="C11"/>
    </sheetView>
  </sheetViews>
  <sheetFormatPr baseColWidth="10" defaultColWidth="10.7109375" defaultRowHeight="15" x14ac:dyDescent="0.25"/>
  <cols>
    <col min="2" max="2" width="34.85546875" customWidth="1"/>
    <col min="3" max="3" width="25.28515625" customWidth="1"/>
    <col min="4" max="4" width="25.140625" customWidth="1"/>
    <col min="5" max="5" width="20.7109375" customWidth="1"/>
    <col min="8" max="8" width="14.140625" customWidth="1"/>
    <col min="10" max="10" width="14.85546875" customWidth="1"/>
    <col min="13" max="13" width="15" customWidth="1"/>
  </cols>
  <sheetData>
    <row r="1" spans="2:19" ht="15.75" x14ac:dyDescent="0.25">
      <c r="B1" s="5" t="s">
        <v>27</v>
      </c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2:19" ht="15.75" x14ac:dyDescent="0.25">
      <c r="B2" s="5"/>
      <c r="C2" s="8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2:19" ht="15.75" x14ac:dyDescent="0.25">
      <c r="B3" s="34" t="s">
        <v>28</v>
      </c>
      <c r="C3" s="34"/>
      <c r="D3" s="35"/>
      <c r="E3" s="8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2:19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2:19" x14ac:dyDescent="0.25">
      <c r="B5" s="36" t="s">
        <v>35</v>
      </c>
      <c r="C5" s="9" t="s">
        <v>29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19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2:19" ht="47.25" customHeight="1" x14ac:dyDescent="0.25">
      <c r="B7" s="2" t="s">
        <v>30</v>
      </c>
      <c r="C7" s="29" t="s">
        <v>31</v>
      </c>
      <c r="D7" s="29" t="s">
        <v>32</v>
      </c>
      <c r="E7" s="29" t="s">
        <v>33</v>
      </c>
      <c r="F7" s="1" t="s">
        <v>34</v>
      </c>
      <c r="G7" s="6"/>
      <c r="H7" s="23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19" ht="33.950000000000003" customHeight="1" x14ac:dyDescent="0.25">
      <c r="B8" s="12" t="s">
        <v>26</v>
      </c>
      <c r="C8" s="3">
        <v>5</v>
      </c>
      <c r="D8" s="3">
        <v>5</v>
      </c>
      <c r="E8" s="3">
        <v>15</v>
      </c>
      <c r="F8" s="3">
        <f>SUM(C8:E8)</f>
        <v>25</v>
      </c>
      <c r="G8" s="6"/>
      <c r="H8" s="19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ht="33.950000000000003" customHeight="1" x14ac:dyDescent="0.25">
      <c r="B9" s="12" t="s">
        <v>16</v>
      </c>
      <c r="C9" s="3">
        <f>1+0.5+1+0.5</f>
        <v>3</v>
      </c>
      <c r="D9" s="3">
        <v>4</v>
      </c>
      <c r="E9" s="3">
        <v>15</v>
      </c>
      <c r="F9" s="3">
        <f>SUM(C9:E9)</f>
        <v>22</v>
      </c>
      <c r="G9" s="6"/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9"/>
  <sheetViews>
    <sheetView topLeftCell="A7" zoomScale="80" zoomScaleNormal="80" workbookViewId="0">
      <selection activeCell="J20" sqref="J20"/>
    </sheetView>
  </sheetViews>
  <sheetFormatPr baseColWidth="10" defaultColWidth="10.7109375" defaultRowHeight="15" x14ac:dyDescent="0.25"/>
  <cols>
    <col min="2" max="2" width="33.5703125" customWidth="1"/>
    <col min="3" max="3" width="24.28515625" customWidth="1"/>
    <col min="4" max="4" width="20.7109375" customWidth="1"/>
    <col min="5" max="5" width="20.28515625" customWidth="1"/>
    <col min="6" max="6" width="19.7109375" customWidth="1"/>
    <col min="7" max="7" width="19.42578125" customWidth="1"/>
    <col min="8" max="8" width="29.28515625" style="4" customWidth="1"/>
    <col min="9" max="9" width="21.5703125" style="4" customWidth="1"/>
    <col min="10" max="10" width="22" style="4" customWidth="1"/>
    <col min="11" max="13" width="18.28515625" customWidth="1"/>
    <col min="14" max="14" width="14.5703125" customWidth="1"/>
    <col min="17" max="17" width="14.140625" customWidth="1"/>
  </cols>
  <sheetData>
    <row r="1" spans="2:23" ht="15.75" x14ac:dyDescent="0.25">
      <c r="B1" s="5" t="s">
        <v>27</v>
      </c>
      <c r="C1" s="5"/>
      <c r="D1" s="5"/>
      <c r="E1" s="5"/>
      <c r="F1" s="5"/>
      <c r="G1" s="6"/>
      <c r="H1" s="7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23" ht="15.75" x14ac:dyDescent="0.25">
      <c r="B2" s="5"/>
      <c r="C2" s="8"/>
      <c r="D2" s="8"/>
      <c r="E2" s="8"/>
      <c r="F2" s="8"/>
      <c r="G2" s="6"/>
      <c r="H2" s="7"/>
      <c r="I2" s="7"/>
      <c r="J2" s="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23" ht="15.75" x14ac:dyDescent="0.25">
      <c r="B3" s="5" t="s">
        <v>0</v>
      </c>
      <c r="C3" s="5"/>
      <c r="D3" s="8"/>
      <c r="E3" s="8"/>
      <c r="F3" s="8"/>
      <c r="G3" s="6"/>
      <c r="H3" s="7"/>
      <c r="I3" s="7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3" x14ac:dyDescent="0.25">
      <c r="B4" s="6"/>
      <c r="C4" s="6"/>
      <c r="D4" s="6"/>
      <c r="E4" s="6"/>
      <c r="F4" s="6"/>
      <c r="G4" s="6"/>
      <c r="H4" s="7"/>
      <c r="I4" s="7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23" x14ac:dyDescent="0.25">
      <c r="B5" s="9" t="s">
        <v>1</v>
      </c>
      <c r="C5" s="9" t="s">
        <v>2</v>
      </c>
      <c r="D5" s="6"/>
      <c r="E5" s="6"/>
      <c r="F5" s="6"/>
      <c r="G5" s="6"/>
      <c r="H5" s="7"/>
      <c r="I5" s="7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3" x14ac:dyDescent="0.25">
      <c r="B6" s="6"/>
      <c r="C6" s="6"/>
      <c r="D6" s="6"/>
      <c r="E6" s="6"/>
      <c r="F6" s="6"/>
      <c r="G6" s="6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57" x14ac:dyDescent="0.25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6"/>
      <c r="H7" s="10" t="s">
        <v>8</v>
      </c>
      <c r="I7" s="10" t="s">
        <v>9</v>
      </c>
      <c r="J7" s="10" t="s">
        <v>10</v>
      </c>
      <c r="K7" s="1" t="s">
        <v>11</v>
      </c>
      <c r="L7" s="1" t="s">
        <v>12</v>
      </c>
      <c r="N7" s="3" t="s">
        <v>13</v>
      </c>
      <c r="O7" s="3"/>
      <c r="P7" s="3"/>
      <c r="Q7" s="11">
        <v>163885.70000000001</v>
      </c>
      <c r="R7" s="6"/>
      <c r="S7" s="6"/>
      <c r="T7" s="6"/>
      <c r="U7" s="6"/>
      <c r="V7" s="6"/>
      <c r="W7" s="6"/>
    </row>
    <row r="8" spans="2:23" ht="30" x14ac:dyDescent="0.25">
      <c r="B8" s="12" t="s">
        <v>26</v>
      </c>
      <c r="C8" s="3">
        <v>40</v>
      </c>
      <c r="D8" s="11">
        <f>L8</f>
        <v>0</v>
      </c>
      <c r="E8" s="11">
        <f>L9</f>
        <v>14922.620000000024</v>
      </c>
      <c r="F8" s="13">
        <f t="shared" ref="F8:F9" si="0">(D8/E8)*C8</f>
        <v>0</v>
      </c>
      <c r="G8" s="6"/>
      <c r="H8" s="12" t="s">
        <v>26</v>
      </c>
      <c r="I8" s="15">
        <v>163885.70000000001</v>
      </c>
      <c r="J8" s="15">
        <f t="shared" ref="J8:J9" si="1">(I8*21)/100</f>
        <v>34415.997000000003</v>
      </c>
      <c r="K8" s="11">
        <f t="shared" ref="K8:K9" si="2">SUM(I8:J8)</f>
        <v>198301.69700000001</v>
      </c>
      <c r="L8" s="11">
        <f t="shared" ref="L8:L9" si="3">$Q$7-I8</f>
        <v>0</v>
      </c>
      <c r="N8" s="62" t="s">
        <v>14</v>
      </c>
      <c r="O8" s="62"/>
      <c r="P8" s="62"/>
      <c r="Q8" s="11">
        <f>Q7*21%</f>
        <v>34415.997000000003</v>
      </c>
      <c r="R8" s="6"/>
      <c r="S8" s="6"/>
      <c r="T8" s="6"/>
      <c r="U8" s="6"/>
      <c r="V8" s="6"/>
      <c r="W8" s="6"/>
    </row>
    <row r="9" spans="2:23" ht="30" x14ac:dyDescent="0.25">
      <c r="B9" s="12" t="s">
        <v>16</v>
      </c>
      <c r="C9" s="3">
        <v>40</v>
      </c>
      <c r="D9" s="11">
        <f>L9</f>
        <v>14922.620000000024</v>
      </c>
      <c r="E9" s="11">
        <f>L9</f>
        <v>14922.620000000024</v>
      </c>
      <c r="F9" s="13">
        <f t="shared" si="0"/>
        <v>40</v>
      </c>
      <c r="G9" s="6"/>
      <c r="H9" s="12" t="s">
        <v>16</v>
      </c>
      <c r="I9" s="15">
        <v>148963.07999999999</v>
      </c>
      <c r="J9" s="15">
        <f t="shared" si="1"/>
        <v>31282.246799999997</v>
      </c>
      <c r="K9" s="11">
        <f t="shared" si="2"/>
        <v>180245.32679999998</v>
      </c>
      <c r="L9" s="11">
        <f t="shared" si="3"/>
        <v>14922.620000000024</v>
      </c>
      <c r="N9" s="3" t="s">
        <v>15</v>
      </c>
      <c r="O9" s="16"/>
      <c r="P9" s="17"/>
      <c r="Q9" s="18">
        <f>SUM(Q7:Q8)</f>
        <v>198301.69700000001</v>
      </c>
      <c r="R9" s="6"/>
      <c r="S9" s="6"/>
      <c r="T9" s="6"/>
      <c r="U9" s="6"/>
      <c r="V9" s="6"/>
      <c r="W9" s="6"/>
    </row>
    <row r="10" spans="2:23" x14ac:dyDescent="0.25">
      <c r="B10" s="12"/>
      <c r="C10" s="3"/>
      <c r="D10" s="11"/>
      <c r="E10" s="11"/>
      <c r="F10" s="13"/>
      <c r="G10" s="6"/>
      <c r="H10" s="14"/>
      <c r="I10" s="15"/>
      <c r="J10" s="15"/>
      <c r="K10" s="11"/>
      <c r="L10" s="11"/>
      <c r="N10" s="6"/>
      <c r="O10" s="6"/>
      <c r="P10" s="6"/>
      <c r="Q10" s="19"/>
      <c r="R10" s="6"/>
      <c r="S10" s="6"/>
      <c r="T10" s="6"/>
      <c r="U10" s="6"/>
      <c r="V10" s="6"/>
      <c r="W10" s="6"/>
    </row>
    <row r="11" spans="2:23" x14ac:dyDescent="0.25">
      <c r="B11" s="6"/>
      <c r="C11" s="6"/>
      <c r="D11" s="20"/>
      <c r="E11" s="20"/>
      <c r="F11" s="21"/>
      <c r="G11" s="6"/>
      <c r="H11" s="7"/>
      <c r="I11" s="7"/>
      <c r="J11" s="7"/>
      <c r="K11" s="20"/>
      <c r="L11" s="20"/>
      <c r="N11" s="6"/>
      <c r="O11" s="6"/>
      <c r="P11" s="6"/>
      <c r="Q11" s="19"/>
      <c r="R11" s="6"/>
      <c r="S11" s="6"/>
      <c r="T11" s="6"/>
      <c r="U11" s="6"/>
      <c r="V11" s="6"/>
      <c r="W11" s="6"/>
    </row>
    <row r="12" spans="2:23" x14ac:dyDescent="0.25">
      <c r="B12" s="6"/>
      <c r="C12" s="6"/>
      <c r="D12" s="6"/>
      <c r="E12" s="6"/>
      <c r="F12" s="6"/>
      <c r="G12" s="6"/>
      <c r="H12" s="7"/>
      <c r="I12" s="7"/>
      <c r="J12" s="7"/>
      <c r="K12" s="20"/>
      <c r="L12" s="20"/>
      <c r="M12" s="20"/>
      <c r="N12" s="22"/>
      <c r="O12" s="6"/>
      <c r="P12" s="6"/>
      <c r="Q12" s="6"/>
      <c r="R12" s="6"/>
      <c r="S12" s="6"/>
      <c r="T12" s="6"/>
      <c r="U12" s="6"/>
      <c r="V12" s="6"/>
      <c r="W12" s="6"/>
    </row>
    <row r="13" spans="2:23" x14ac:dyDescent="0.25">
      <c r="B13" s="9" t="s">
        <v>20</v>
      </c>
      <c r="C13" s="9" t="s">
        <v>36</v>
      </c>
      <c r="D13" s="6"/>
      <c r="E13" s="6"/>
      <c r="F13" s="6"/>
      <c r="G13" s="6"/>
      <c r="H13" s="7"/>
      <c r="I13" s="7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2:23" x14ac:dyDescent="0.25">
      <c r="B14" s="6"/>
      <c r="C14" s="6"/>
      <c r="D14" s="6"/>
      <c r="E14" s="6"/>
      <c r="F14" s="6"/>
      <c r="G14" s="6"/>
      <c r="H14" s="7"/>
      <c r="I14" s="7"/>
      <c r="J14" s="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24" customHeight="1" x14ac:dyDescent="0.25">
      <c r="B15" s="63" t="s">
        <v>3</v>
      </c>
      <c r="C15" s="37" t="s">
        <v>37</v>
      </c>
      <c r="D15" s="37"/>
      <c r="E15" s="67" t="s">
        <v>17</v>
      </c>
      <c r="F15" s="23"/>
      <c r="G15" s="23"/>
      <c r="H15" s="24"/>
      <c r="I15" s="24"/>
      <c r="J15" s="24"/>
      <c r="K15" s="25"/>
      <c r="L15" s="25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ht="26.25" customHeight="1" x14ac:dyDescent="0.25">
      <c r="B16" s="63"/>
      <c r="C16" s="26" t="s">
        <v>45</v>
      </c>
      <c r="D16" s="26" t="s">
        <v>38</v>
      </c>
      <c r="E16" s="68"/>
      <c r="F16" s="23"/>
      <c r="G16" s="6"/>
      <c r="H16" s="64" t="s">
        <v>18</v>
      </c>
      <c r="I16" s="27"/>
      <c r="J16" s="27"/>
      <c r="K16" s="23"/>
      <c r="L16" s="23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23" ht="30" x14ac:dyDescent="0.25">
      <c r="B17" s="12" t="s">
        <v>26</v>
      </c>
      <c r="C17" s="3"/>
      <c r="D17" s="3">
        <v>15</v>
      </c>
      <c r="E17" s="3">
        <f>SUM(C17:D17)</f>
        <v>15</v>
      </c>
      <c r="F17" s="6"/>
      <c r="G17" s="6"/>
      <c r="H17" s="64"/>
      <c r="I17" s="7"/>
      <c r="J17" s="7"/>
      <c r="K17" s="19"/>
      <c r="L17" s="1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x14ac:dyDescent="0.25">
      <c r="B18" s="12" t="s">
        <v>16</v>
      </c>
      <c r="C18" s="3"/>
      <c r="D18" s="3">
        <v>15</v>
      </c>
      <c r="E18" s="3">
        <f>SUM(C18:D18)</f>
        <v>15</v>
      </c>
      <c r="F18" s="6"/>
      <c r="G18" s="6"/>
      <c r="J18" s="7" t="s">
        <v>19</v>
      </c>
      <c r="K18" s="9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2:23" ht="30" x14ac:dyDescent="0.25">
      <c r="B19" s="12"/>
      <c r="C19" s="3"/>
      <c r="D19" s="3"/>
      <c r="E19" s="3">
        <f>SUM(C19:D19)</f>
        <v>0</v>
      </c>
      <c r="F19" s="6"/>
      <c r="G19" s="6"/>
      <c r="H19" s="12" t="s">
        <v>26</v>
      </c>
      <c r="I19" s="15">
        <f>I8</f>
        <v>163885.70000000001</v>
      </c>
      <c r="J19" s="28">
        <f>0.2*I19</f>
        <v>32777.140000000007</v>
      </c>
      <c r="K19" s="9"/>
      <c r="L19" s="9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2:23" ht="30" x14ac:dyDescent="0.25">
      <c r="B20" s="12"/>
      <c r="C20" s="3"/>
      <c r="D20" s="3"/>
      <c r="E20" s="3">
        <f>SUM(C20:D20)</f>
        <v>0</v>
      </c>
      <c r="F20" s="6"/>
      <c r="G20" s="6"/>
      <c r="H20" s="12" t="s">
        <v>16</v>
      </c>
      <c r="I20" s="15">
        <f>I9</f>
        <v>148963.07999999999</v>
      </c>
      <c r="J20" s="28">
        <f>0.2*I19</f>
        <v>32777.140000000007</v>
      </c>
      <c r="K20" s="9"/>
      <c r="L20" s="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2:23" x14ac:dyDescent="0.25">
      <c r="B21" s="12"/>
      <c r="C21" s="3"/>
      <c r="D21" s="3"/>
      <c r="E21" s="3">
        <f>SUM(C21:D21)</f>
        <v>0</v>
      </c>
      <c r="F21" s="6"/>
      <c r="G21" s="6"/>
      <c r="H21" s="14"/>
      <c r="I21" s="15"/>
      <c r="J21" s="28"/>
      <c r="K21" s="9"/>
      <c r="L21" s="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2:23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23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23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23" x14ac:dyDescent="0.25">
      <c r="B25" s="9" t="s">
        <v>39</v>
      </c>
      <c r="C25" s="9" t="s">
        <v>40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23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23" ht="25.15" customHeight="1" x14ac:dyDescent="0.25">
      <c r="B27" s="63" t="s">
        <v>3</v>
      </c>
      <c r="C27" s="75" t="s">
        <v>21</v>
      </c>
      <c r="D27" s="75"/>
      <c r="E27" s="1" t="s">
        <v>17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23" ht="30" x14ac:dyDescent="0.25">
      <c r="B28" s="63"/>
      <c r="C28" s="26" t="s">
        <v>41</v>
      </c>
      <c r="D28" s="26" t="s">
        <v>42</v>
      </c>
      <c r="E28" s="1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23" ht="30" x14ac:dyDescent="0.25">
      <c r="B29" s="12" t="s">
        <v>26</v>
      </c>
      <c r="C29" s="3">
        <v>10</v>
      </c>
      <c r="D29" s="3">
        <v>10</v>
      </c>
      <c r="E29" s="3">
        <f t="shared" ref="E29:E30" si="4">SUM(C29:D29)</f>
        <v>20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23" x14ac:dyDescent="0.25">
      <c r="B30" s="12" t="s">
        <v>16</v>
      </c>
      <c r="C30" s="3">
        <v>10</v>
      </c>
      <c r="D30" s="3">
        <v>10</v>
      </c>
      <c r="E30" s="3">
        <f t="shared" si="4"/>
        <v>20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23" x14ac:dyDescent="0.25">
      <c r="B31" s="6"/>
      <c r="C31" s="6"/>
      <c r="D31" s="6"/>
      <c r="E31" s="6"/>
      <c r="F31" s="6"/>
      <c r="G31" s="6"/>
      <c r="H31" s="7"/>
      <c r="I31" s="7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3" x14ac:dyDescent="0.25">
      <c r="B32" s="6"/>
      <c r="C32" s="6"/>
      <c r="D32" s="6"/>
      <c r="E32" s="6"/>
      <c r="F32" s="6"/>
      <c r="G32" s="6"/>
      <c r="H32" s="7"/>
      <c r="I32" s="7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2:23" x14ac:dyDescent="0.25">
      <c r="B33" s="30" t="s">
        <v>22</v>
      </c>
      <c r="C33" s="9"/>
      <c r="D33" s="6"/>
      <c r="E33" s="6"/>
      <c r="F33" s="6"/>
      <c r="G33" s="6"/>
      <c r="H33" s="7"/>
      <c r="I33" s="7"/>
      <c r="J33" s="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2:23" x14ac:dyDescent="0.25">
      <c r="B34" s="9"/>
      <c r="C34" s="9"/>
      <c r="D34" s="6"/>
      <c r="E34" s="6"/>
      <c r="F34" s="6"/>
      <c r="G34" s="6"/>
      <c r="H34" s="7"/>
      <c r="I34" s="7"/>
      <c r="J34" s="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2:23" ht="41.25" customHeight="1" x14ac:dyDescent="0.25">
      <c r="B35" s="3"/>
      <c r="C35" s="31" t="s">
        <v>23</v>
      </c>
      <c r="D35" s="72" t="s">
        <v>44</v>
      </c>
      <c r="E35" s="73"/>
      <c r="F35" s="74"/>
      <c r="G35" s="69" t="s">
        <v>47</v>
      </c>
      <c r="H35" s="70"/>
      <c r="I35" s="71"/>
      <c r="J35" s="65" t="s">
        <v>48</v>
      </c>
      <c r="L35" s="6"/>
      <c r="M35" s="6"/>
      <c r="N35" s="6"/>
      <c r="O35" s="6"/>
      <c r="P35" s="6"/>
      <c r="Q35" s="6"/>
      <c r="R35" s="6"/>
      <c r="S35" s="6"/>
      <c r="T35" s="6"/>
    </row>
    <row r="36" spans="2:23" ht="52.5" customHeight="1" x14ac:dyDescent="0.25">
      <c r="B36" s="2" t="s">
        <v>24</v>
      </c>
      <c r="C36" s="29" t="s">
        <v>25</v>
      </c>
      <c r="D36" s="26" t="s">
        <v>43</v>
      </c>
      <c r="E36" s="26" t="str">
        <f>D16</f>
        <v>Ampliació dos anys més ( 15 putns)</v>
      </c>
      <c r="F36" s="44" t="s">
        <v>46</v>
      </c>
      <c r="G36" s="26" t="str">
        <f t="shared" ref="G36:H38" si="5">C28</f>
        <v>Millora núm. 1 (10 punts)</v>
      </c>
      <c r="H36" s="26" t="str">
        <f t="shared" si="5"/>
        <v>Millora núm. 2 (10 punts)</v>
      </c>
      <c r="I36" s="26" t="s">
        <v>46</v>
      </c>
      <c r="J36" s="66"/>
      <c r="L36" s="6"/>
      <c r="M36" s="6"/>
      <c r="N36" s="6"/>
      <c r="O36" s="6"/>
      <c r="P36" s="6"/>
      <c r="Q36" s="6"/>
      <c r="R36" s="6"/>
      <c r="S36" s="6"/>
      <c r="T36" s="6"/>
    </row>
    <row r="37" spans="2:23" ht="30" x14ac:dyDescent="0.25">
      <c r="B37" s="12" t="s">
        <v>26</v>
      </c>
      <c r="C37" s="38">
        <f>F8</f>
        <v>0</v>
      </c>
      <c r="D37" s="39">
        <f>C17</f>
        <v>0</v>
      </c>
      <c r="E37" s="39">
        <f>D17</f>
        <v>15</v>
      </c>
      <c r="F37" s="39">
        <f>SUM(D37:E37)</f>
        <v>15</v>
      </c>
      <c r="G37" s="39">
        <f t="shared" si="5"/>
        <v>10</v>
      </c>
      <c r="H37" s="39">
        <f t="shared" si="5"/>
        <v>10</v>
      </c>
      <c r="I37" s="39">
        <f>SUM(G37:H37)</f>
        <v>20</v>
      </c>
      <c r="J37" s="39">
        <f>C37+F37+I37</f>
        <v>35</v>
      </c>
      <c r="L37" s="6"/>
      <c r="M37" s="6"/>
      <c r="N37" s="6"/>
      <c r="O37" s="6"/>
      <c r="P37" s="6"/>
      <c r="Q37" s="6"/>
      <c r="R37" s="6"/>
      <c r="S37" s="6"/>
      <c r="T37" s="6"/>
    </row>
    <row r="38" spans="2:23" x14ac:dyDescent="0.25">
      <c r="B38" s="12" t="s">
        <v>16</v>
      </c>
      <c r="C38" s="38">
        <f>F9</f>
        <v>40</v>
      </c>
      <c r="D38" s="39">
        <f>C18</f>
        <v>0</v>
      </c>
      <c r="E38" s="39">
        <f>D18</f>
        <v>15</v>
      </c>
      <c r="F38" s="39">
        <f>SUM(D38:E38)</f>
        <v>15</v>
      </c>
      <c r="G38" s="39">
        <f t="shared" si="5"/>
        <v>10</v>
      </c>
      <c r="H38" s="39">
        <f t="shared" si="5"/>
        <v>10</v>
      </c>
      <c r="I38" s="39">
        <f>SUM(G38:H38)</f>
        <v>20</v>
      </c>
      <c r="J38" s="39">
        <f>C38+F38+I38</f>
        <v>75</v>
      </c>
      <c r="L38" s="6"/>
      <c r="M38" s="6"/>
      <c r="N38" s="6"/>
      <c r="O38" s="6"/>
      <c r="P38" s="6"/>
      <c r="Q38" s="6"/>
      <c r="R38" s="6"/>
      <c r="S38" s="6"/>
      <c r="T38" s="6"/>
    </row>
    <row r="39" spans="2:23" x14ac:dyDescent="0.25">
      <c r="B39" s="12"/>
      <c r="C39" s="33"/>
      <c r="D39" s="32"/>
      <c r="E39" s="32"/>
      <c r="F39" s="32"/>
      <c r="G39" s="32"/>
      <c r="H39" s="29"/>
      <c r="I39" s="29"/>
      <c r="J39" s="29"/>
      <c r="K39" s="6"/>
      <c r="L39" s="6"/>
      <c r="M39" s="6"/>
      <c r="N39" s="6"/>
      <c r="O39" s="6"/>
      <c r="P39" s="6"/>
      <c r="Q39" s="6"/>
      <c r="R39" s="6"/>
    </row>
  </sheetData>
  <mergeCells count="9">
    <mergeCell ref="N8:P8"/>
    <mergeCell ref="B15:B16"/>
    <mergeCell ref="H16:H17"/>
    <mergeCell ref="J35:J36"/>
    <mergeCell ref="E15:E16"/>
    <mergeCell ref="G35:I35"/>
    <mergeCell ref="D35:F35"/>
    <mergeCell ref="B27:B28"/>
    <mergeCell ref="C27:D2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79D1-24FF-45A6-99D4-2AAEFCAE5BAC}">
  <dimension ref="A1:J5"/>
  <sheetViews>
    <sheetView tabSelected="1" workbookViewId="0">
      <selection activeCell="D12" sqref="D12"/>
    </sheetView>
  </sheetViews>
  <sheetFormatPr baseColWidth="10" defaultRowHeight="15" x14ac:dyDescent="0.25"/>
  <cols>
    <col min="1" max="1" width="34" customWidth="1"/>
    <col min="2" max="2" width="16" customWidth="1"/>
    <col min="3" max="3" width="16.85546875" customWidth="1"/>
    <col min="4" max="4" width="19.7109375" customWidth="1"/>
    <col min="6" max="6" width="12.42578125" customWidth="1"/>
    <col min="8" max="8" width="13.28515625" customWidth="1"/>
  </cols>
  <sheetData>
    <row r="1" spans="1:10" ht="15.75" thickBot="1" x14ac:dyDescent="0.3"/>
    <row r="2" spans="1:10" ht="15.75" thickBot="1" x14ac:dyDescent="0.3">
      <c r="B2" s="76" t="s">
        <v>49</v>
      </c>
      <c r="C2" s="77"/>
      <c r="D2" s="77"/>
      <c r="E2" s="78"/>
      <c r="F2" s="76" t="s">
        <v>50</v>
      </c>
      <c r="G2" s="77"/>
      <c r="H2" s="77"/>
      <c r="I2" s="78"/>
      <c r="J2" s="79" t="s">
        <v>46</v>
      </c>
    </row>
    <row r="3" spans="1:10" ht="60" customHeight="1" x14ac:dyDescent="0.25">
      <c r="A3" s="47" t="s">
        <v>30</v>
      </c>
      <c r="B3" s="48" t="s">
        <v>31</v>
      </c>
      <c r="C3" s="49" t="s">
        <v>32</v>
      </c>
      <c r="D3" s="49" t="s">
        <v>33</v>
      </c>
      <c r="E3" s="59" t="s">
        <v>34</v>
      </c>
      <c r="F3" s="58" t="s">
        <v>23</v>
      </c>
      <c r="G3" s="50" t="s">
        <v>44</v>
      </c>
      <c r="H3" s="51" t="s">
        <v>47</v>
      </c>
      <c r="I3" s="59" t="s">
        <v>34</v>
      </c>
      <c r="J3" s="80"/>
    </row>
    <row r="4" spans="1:10" ht="30" x14ac:dyDescent="0.25">
      <c r="A4" s="52" t="s">
        <v>26</v>
      </c>
      <c r="B4" s="40">
        <f>'CRITERIS JUDICI DE VALOR'!C8</f>
        <v>5</v>
      </c>
      <c r="C4" s="40">
        <f>'CRITERIS JUDICI DE VALOR'!D8</f>
        <v>5</v>
      </c>
      <c r="D4" s="40">
        <f>'CRITERIS JUDICI DE VALOR'!E8</f>
        <v>15</v>
      </c>
      <c r="E4" s="45">
        <f>SUM(B4:D4)</f>
        <v>25</v>
      </c>
      <c r="F4" s="42">
        <f>'CRITERIS AUTOMÀTICS'!C37</f>
        <v>0</v>
      </c>
      <c r="G4" s="43">
        <f>'CRITERIS AUTOMÀTICS'!F37</f>
        <v>15</v>
      </c>
      <c r="H4" s="43">
        <f>'CRITERIS AUTOMÀTICS'!I37</f>
        <v>20</v>
      </c>
      <c r="I4" s="60">
        <f>SUM(F4:H4)</f>
        <v>35</v>
      </c>
      <c r="J4" s="56">
        <f>E4+I4</f>
        <v>60</v>
      </c>
    </row>
    <row r="5" spans="1:10" ht="15.75" thickBot="1" x14ac:dyDescent="0.3">
      <c r="A5" s="53" t="s">
        <v>16</v>
      </c>
      <c r="B5" s="41">
        <f>'CRITERIS JUDICI DE VALOR'!C9</f>
        <v>3</v>
      </c>
      <c r="C5" s="41">
        <f>'CRITERIS JUDICI DE VALOR'!D9</f>
        <v>4</v>
      </c>
      <c r="D5" s="41">
        <f>'CRITERIS JUDICI DE VALOR'!E9</f>
        <v>15</v>
      </c>
      <c r="E5" s="46">
        <f>SUM(B5:D5)</f>
        <v>22</v>
      </c>
      <c r="F5" s="54">
        <f>'CRITERIS AUTOMÀTICS'!C38</f>
        <v>40</v>
      </c>
      <c r="G5" s="55">
        <f>'CRITERIS AUTOMÀTICS'!F38</f>
        <v>15</v>
      </c>
      <c r="H5" s="55">
        <f>'CRITERIS AUTOMÀTICS'!I38</f>
        <v>20</v>
      </c>
      <c r="I5" s="61">
        <f>SUM(F5:H5)</f>
        <v>75</v>
      </c>
      <c r="J5" s="57">
        <f>E5+I5</f>
        <v>97</v>
      </c>
    </row>
  </sheetData>
  <mergeCells count="3">
    <mergeCell ref="B2:E2"/>
    <mergeCell ref="F2:I2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CRITERIS JUDICI DE VALOR</vt:lpstr>
      <vt:lpstr>CRITERIS AUTOMÀTICS</vt:lpstr>
      <vt:lpstr>TOTAL CRITERIS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AJUNTAMENT JUNEDA</dc:creator>
  <dc:description/>
  <cp:lastModifiedBy>AJUNTAMENT JUNEDA</cp:lastModifiedBy>
  <cp:revision>16</cp:revision>
  <dcterms:created xsi:type="dcterms:W3CDTF">2024-01-04T12:52:58Z</dcterms:created>
  <dcterms:modified xsi:type="dcterms:W3CDTF">2026-02-19T12:59:14Z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