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1 LICITACIONS\03 PRODUCCIÓ\035-2025-1408 Instalació elec i clma Fires de Maig - PS DEC 11-02 - En esborrany al PSCP\Publicacions\Docs. Licitació\"/>
    </mc:Choice>
  </mc:AlternateContent>
  <xr:revisionPtr revIDLastSave="0" documentId="13_ncr:1_{9BD3CFC2-CC67-4559-A664-33A5F6E2FEB6}" xr6:coauthVersionLast="36" xr6:coauthVersionMax="36" xr10:uidLastSave="{00000000-0000-0000-0000-000000000000}"/>
  <bookViews>
    <workbookView xWindow="0" yWindow="0" windowWidth="28800" windowHeight="12108" xr2:uid="{9C046F16-A55A-43FA-9F05-9279C4949B4A}"/>
  </bookViews>
  <sheets>
    <sheet name="Presentació Oferta" sheetId="2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2" l="1"/>
  <c r="H74" i="2"/>
  <c r="H73" i="2"/>
  <c r="H82" i="2"/>
  <c r="H81" i="2"/>
  <c r="H80" i="2" s="1"/>
  <c r="H79" i="2"/>
  <c r="H78" i="2" s="1"/>
  <c r="H68" i="2"/>
  <c r="H67" i="2" s="1"/>
  <c r="H64" i="2"/>
  <c r="H63" i="2" s="1"/>
  <c r="H60" i="2"/>
  <c r="H59" i="2" s="1"/>
  <c r="H55" i="2"/>
  <c r="H54" i="2"/>
  <c r="H49" i="2"/>
  <c r="H48" i="2"/>
  <c r="H47" i="2"/>
  <c r="H42" i="2"/>
  <c r="H41" i="2"/>
  <c r="H40" i="2"/>
  <c r="H32" i="2"/>
  <c r="H33" i="2"/>
  <c r="H34" i="2"/>
  <c r="H35" i="2"/>
  <c r="H31" i="2"/>
  <c r="H30" i="2"/>
  <c r="H29" i="2"/>
  <c r="H24" i="2"/>
  <c r="H23" i="2"/>
  <c r="H22" i="2"/>
  <c r="H17" i="2"/>
  <c r="H16" i="2"/>
  <c r="H15" i="2"/>
  <c r="H10" i="2"/>
  <c r="H9" i="2"/>
  <c r="H8" i="2"/>
  <c r="H7" i="2"/>
  <c r="H6" i="2"/>
  <c r="F82" i="2"/>
  <c r="F81" i="2"/>
  <c r="F80" i="2"/>
  <c r="F79" i="2"/>
  <c r="F78" i="2"/>
  <c r="F75" i="2"/>
  <c r="F74" i="2"/>
  <c r="F71" i="2" s="1"/>
  <c r="F73" i="2"/>
  <c r="F68" i="2"/>
  <c r="F67" i="2"/>
  <c r="F64" i="2"/>
  <c r="F63" i="2"/>
  <c r="F60" i="2"/>
  <c r="F59" i="2" s="1"/>
  <c r="F55" i="2"/>
  <c r="F54" i="2"/>
  <c r="F52" i="2"/>
  <c r="F49" i="2"/>
  <c r="F48" i="2"/>
  <c r="F47" i="2"/>
  <c r="F45" i="2"/>
  <c r="F42" i="2"/>
  <c r="F38" i="2" s="1"/>
  <c r="F41" i="2"/>
  <c r="F40" i="2"/>
  <c r="F35" i="2"/>
  <c r="F34" i="2"/>
  <c r="F33" i="2"/>
  <c r="F32" i="2"/>
  <c r="F31" i="2"/>
  <c r="F27" i="2" s="1"/>
  <c r="F30" i="2"/>
  <c r="F29" i="2"/>
  <c r="F24" i="2"/>
  <c r="F23" i="2"/>
  <c r="F22" i="2"/>
  <c r="F20" i="2"/>
  <c r="F17" i="2"/>
  <c r="F13" i="2" s="1"/>
  <c r="F16" i="2"/>
  <c r="F15" i="2"/>
  <c r="F10" i="2"/>
  <c r="F9" i="2"/>
  <c r="F8" i="2"/>
  <c r="F7" i="2"/>
  <c r="F6" i="2"/>
  <c r="F4" i="2" s="1"/>
  <c r="H27" i="2" l="1"/>
  <c r="H13" i="2"/>
  <c r="H71" i="2"/>
  <c r="H38" i="2"/>
  <c r="H52" i="2"/>
  <c r="H45" i="2"/>
  <c r="H20" i="2"/>
  <c r="H4" i="2"/>
  <c r="F83" i="2"/>
  <c r="H83" i="2" l="1"/>
  <c r="H85" i="2" s="1"/>
  <c r="F84" i="2"/>
  <c r="F85" i="2"/>
  <c r="F87" i="2"/>
  <c r="H84" i="2" l="1"/>
  <c r="H87" i="2" s="1"/>
  <c r="H88" i="2" s="1"/>
  <c r="F88" i="2"/>
  <c r="F90" i="2" s="1"/>
  <c r="H90" i="2" l="1"/>
</calcChain>
</file>

<file path=xl/sharedStrings.xml><?xml version="1.0" encoding="utf-8"?>
<sst xmlns="http://schemas.openxmlformats.org/spreadsheetml/2006/main" count="135" uniqueCount="95">
  <si>
    <t>REF.</t>
  </si>
  <si>
    <t>DESCRIPCIÓ</t>
  </si>
  <si>
    <t>UNT</t>
  </si>
  <si>
    <t>QTAT.</t>
  </si>
  <si>
    <t>1. INSTAL·LACIÓ ELÈCTRICA</t>
  </si>
  <si>
    <t>1.1</t>
  </si>
  <si>
    <t>PARADES D'ARTESANS D'AUDITOR</t>
  </si>
  <si>
    <t xml:space="preserve">Muntatge, desmuntatge i distribució elèctrica per les parades d'artesans i altres parades de petit format, a Avda. Catalunya de l'Av. Pla del Diable fins davant Pavelló Firal i l'espai al darrere de l'edifici de l'Auditori. S'inclou el lloguer del material previst: </t>
  </si>
  <si>
    <t xml:space="preserve">cable trenat d'alumini 5×25mm2 </t>
  </si>
  <si>
    <t>m</t>
  </si>
  <si>
    <t>cable de coure 5x16mm2</t>
  </si>
  <si>
    <t>cable de coure 5x6mm2</t>
  </si>
  <si>
    <t>quadres distribució 63A</t>
  </si>
  <si>
    <t>ut</t>
  </si>
  <si>
    <t>quadres endolls amb 4 ebdolls tipus schuko 2P 16A</t>
  </si>
  <si>
    <t>Inclou material auxiliar per al muntatge i subjecció, accessoris i peces especials.</t>
  </si>
  <si>
    <t>1.2</t>
  </si>
  <si>
    <t>PAVELLÓ 1 (PAVELLÓ FIRAL)</t>
  </si>
  <si>
    <t>Muntatge, desmuntatge i distribució elèctrica interior pavelló 1 (Pavelló Firal). S'inclou el lloguer del material previst:</t>
  </si>
  <si>
    <t>390m de cable de coure 5×6mm2</t>
  </si>
  <si>
    <t>20 quadres distribució 32A</t>
  </si>
  <si>
    <t>8 quadres endolls amb 4 endolls tipus schuko 2P 16A</t>
  </si>
  <si>
    <t>1.3</t>
  </si>
  <si>
    <t>ZONA EXTERIOR ENTRE PAVELLONS</t>
  </si>
  <si>
    <t xml:space="preserve">Muntatge, desmuntatge i distribució elèctrica per a l'espai entre pavellons. S'inclou el lloguer del material previst: </t>
  </si>
  <si>
    <t xml:space="preserve">120m de cable de coure 5×6mm2 </t>
  </si>
  <si>
    <t xml:space="preserve">2 quadres distribució 32A </t>
  </si>
  <si>
    <t>4 quadres endolls amb 4 endolls tipus schuko 2P 16A</t>
  </si>
  <si>
    <t>1.4</t>
  </si>
  <si>
    <t>PAVELLÓ 2 (LA GAMBA), PAVELLÓ 3 I EXT.LATERAL (LÍNIA 6)</t>
  </si>
  <si>
    <t xml:space="preserve">Muntatge, desmuntatge i distribució elèctrica de l'interior del pavelló 2, pavelló 3 (exterior semicobert), dedicada a articles de llar i serveis i, l'espai exterior lateral destinat al sector d'alimentació.  S'inclou el lloguer del material previst: </t>
  </si>
  <si>
    <t>55m de cable trenat d'alumini 5×50mm2</t>
  </si>
  <si>
    <t xml:space="preserve">200m de cable de coure 5×16mm2 </t>
  </si>
  <si>
    <t>210m de cable de coure 5×6mm2</t>
  </si>
  <si>
    <t>1 quadre distribució 125A</t>
  </si>
  <si>
    <t>3 quadres distribució 63A</t>
  </si>
  <si>
    <t>4 quadres distribució 32A</t>
  </si>
  <si>
    <t>12 quadres endolls amb un mínim de 4 endolls tipus schuko 2P 16A</t>
  </si>
  <si>
    <t>1.5</t>
  </si>
  <si>
    <t xml:space="preserve">PAVELLÓ 4 </t>
  </si>
  <si>
    <t xml:space="preserve">Muntatge, desmuntatge i distribució elèctrica exterior pavelló 4 (semicobert), maquinària agrícola, corresponent a L7 i L8. S'inclou el lloguer del material previst: </t>
  </si>
  <si>
    <t>90m de cable de coure 5×16mm2</t>
  </si>
  <si>
    <t>150m de cable de coure 5×6mm2</t>
  </si>
  <si>
    <t>1.6</t>
  </si>
  <si>
    <t xml:space="preserve">EXTERIOR DAVANT PAVELLÓ 4 </t>
  </si>
  <si>
    <t>Muntatge, desmuntatge i distribució elèctrica exterior davant de pavelló 4, alimentació i gastronomia, corresponent a L8 i L9. S'inclou el lloguer del material previst:</t>
  </si>
  <si>
    <t>240m de cable de coure 5×16mm2</t>
  </si>
  <si>
    <t>6 quadres distribució 63A</t>
  </si>
  <si>
    <t>1.7</t>
  </si>
  <si>
    <t>ENLLUMENAT ZONES EXTERIORS</t>
  </si>
  <si>
    <t xml:space="preserve">Muntatge, desmuntatge i distribució elèctrica d'il·luminació. S'inclou el lloguer del material previst: </t>
  </si>
  <si>
    <t>projector LED</t>
  </si>
  <si>
    <t>cable de coure 2×2,5mm2</t>
  </si>
  <si>
    <t>2. INSTAL·LACIÓ D'AIGUA</t>
  </si>
  <si>
    <t>2.1</t>
  </si>
  <si>
    <t>INSTAL·LACIÓ D'AIGUA</t>
  </si>
  <si>
    <t>Muntatge, desmuntatge i distribució de tub per a alimentació d'aigua potable, formada per tub de polietilè, de 20 mm de diàmetre exterior PN10. Inclou material auxiliar per al muntatge i subjecció, accessoris i peces especials.</t>
  </si>
  <si>
    <t>3. MANTENIMENT DURANT LES FIRES</t>
  </si>
  <si>
    <t xml:space="preserve">3.1 </t>
  </si>
  <si>
    <t>MANTENIMENT DURANT LES FIRES</t>
  </si>
  <si>
    <t>Manteniment elèctric i d'aigua de les instal·lacions executades durant el funcionament de la fira. Servei presencial durant 12h diàries de fires i servei de guàrdia durant les 12 hores restants del dia.</t>
  </si>
  <si>
    <t>h</t>
  </si>
  <si>
    <t>4. VENTILACIÓ I CLIMA PAVELLÓ 2 - LA GAMBA</t>
  </si>
  <si>
    <t xml:space="preserve">4.1 </t>
  </si>
  <si>
    <t>VENTILACIÓ I CLIMA PAVELLÓ 2 - LA GAMBA</t>
  </si>
  <si>
    <t>Lloguer, muntatge i desmuntatge de sistema de ventilació i climatització format per 2 màquines, model FOTD o equivalent. Màquines compactes d'expansió directa amb condensació per aire, amb ventilador centrífugs al condensador i a l'evaporador, de 72,6 kW de potència tèrmica aproximada en fred, amb un EER de 2.3, amb alimentació trifàsica de 400 V, amb una pressió disponible de 140 Pa, amb 2 compressors hermètics alternatius i fluid frigorífic R-410A, amb termòstat ambient per cable i safata de recollida de condensats, col·locada.  Potència tèrmica total en fred de 145,2KW, cabal d'aire de ventilació de 28.000m3/h. Inclou conductes aïllats d'impulsió d'aire fins al interior en zona grades (2×10m), màquines a ubicar en pati exterior zona darrera pavelló 2 (La Gamba), inclou quadre elèctric de comandament i protecció i escomesa elèctrica fins a subquadre SQL-8 (2×20m). Inclou també camió grua per a càrrega i descàrrega de la maquinària al seu lloc definitiu. Inclou material auxiliar per al muntatge i subjecció, accessoris i peces especials.</t>
  </si>
  <si>
    <t>5. ALTRES NO CLASSIFICATS</t>
  </si>
  <si>
    <t>5.1</t>
  </si>
  <si>
    <t xml:space="preserve"> ALTRES NO CLASSIFICATS</t>
  </si>
  <si>
    <t>Valoració de possibles treballs no previstos en els capítols anteriors:</t>
  </si>
  <si>
    <t>Lloguer de plataforma elevadora especial, per respectar paviment existent</t>
  </si>
  <si>
    <t>dies</t>
  </si>
  <si>
    <t>Línia per pantalla panoràmica de 5m×3,5m (cable de coure 5x6mm2)</t>
  </si>
  <si>
    <t>Línia per equip de clima pavelló gamba 5kW (cable de coure 5x6mm2)</t>
  </si>
  <si>
    <t>6. LEGALITZACIONS I ESTUDIS</t>
  </si>
  <si>
    <t>6.1</t>
  </si>
  <si>
    <t xml:space="preserve">ESTUDI CONSUMS ELÈCTRICS: </t>
  </si>
  <si>
    <t xml:space="preserve">Realització d'estudi de consums de la Fira, consistent en la instal·lació d'un equip analitzador de xarxes elèctriques, anàlisi dels resultats i posterior informe. </t>
  </si>
  <si>
    <t>6.2</t>
  </si>
  <si>
    <t>EXECUCIÓ PROJECTE ELÈCTRIC</t>
  </si>
  <si>
    <t>Legalització de la instal·lació elèctrica zona exterior Auditori/parades artesants Avda Catalunya. Inclou documentació i tràmits. Memòria tècnica, CIE</t>
  </si>
  <si>
    <t>Legalització de la instal·lació elèctrica EVENTUAL, QGBT de zona pavellons i exteriors. Inclou documentació i tràmits. Projecte elèctric, CIE</t>
  </si>
  <si>
    <t>TOTAL PRESSUPOST D'EXECUCIÓ MATERIAL</t>
  </si>
  <si>
    <t>PEM</t>
  </si>
  <si>
    <t>DESPESES GENERALS</t>
  </si>
  <si>
    <t>BEBEFICI INDUSTRIAL</t>
  </si>
  <si>
    <t>TOTAL PRESSUPOST D'EXECUCIÓ DE CONTRACTE sense IVA</t>
  </si>
  <si>
    <t>PEC</t>
  </si>
  <si>
    <t>IMPOST SOBRE EL VALOR AFEGIT</t>
  </si>
  <si>
    <t>IVA</t>
  </si>
  <si>
    <t>TOTAL PRESSUPOST D'EXECUCIÓ DE CONTRACTE amb IVA</t>
  </si>
  <si>
    <t>Preu unitari licitació</t>
  </si>
  <si>
    <t>Preu unitari oferta</t>
  </si>
  <si>
    <t>Total oferta</t>
  </si>
  <si>
    <t>Total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</si>
</sst>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44" fontId="0" fillId="2" borderId="6" xfId="1" applyFont="1" applyFill="1" applyBorder="1" applyAlignment="1" applyProtection="1">
      <alignment vertical="top"/>
      <protection locked="0"/>
    </xf>
    <xf numFmtId="44" fontId="0" fillId="2" borderId="0" xfId="1" applyFont="1" applyFill="1" applyBorder="1" applyAlignment="1" applyProtection="1">
      <alignment vertical="top"/>
      <protection locked="0"/>
    </xf>
    <xf numFmtId="44" fontId="0" fillId="2" borderId="6" xfId="1" applyFont="1" applyFill="1" applyBorder="1" applyAlignment="1" applyProtection="1">
      <alignment vertical="center"/>
      <protection locked="0"/>
    </xf>
    <xf numFmtId="44" fontId="0" fillId="2" borderId="0" xfId="1" applyFont="1" applyFill="1" applyBorder="1" applyAlignment="1" applyProtection="1">
      <alignment vertical="center"/>
      <protection locked="0"/>
    </xf>
    <xf numFmtId="165" fontId="0" fillId="2" borderId="0" xfId="1" applyNumberFormat="1" applyFont="1" applyFill="1" applyBorder="1" applyAlignment="1" applyProtection="1">
      <alignment vertical="center"/>
      <protection locked="0"/>
    </xf>
    <xf numFmtId="44" fontId="0" fillId="2" borderId="17" xfId="1" applyFont="1" applyFill="1" applyBorder="1" applyAlignment="1" applyProtection="1">
      <alignment vertical="center"/>
      <protection locked="0"/>
    </xf>
    <xf numFmtId="0" fontId="0" fillId="0" borderId="22" xfId="0" applyFont="1" applyBorder="1" applyProtection="1"/>
    <xf numFmtId="0" fontId="2" fillId="0" borderId="23" xfId="0" applyFont="1" applyBorder="1" applyAlignment="1" applyProtection="1">
      <alignment horizontal="right" wrapText="1"/>
    </xf>
    <xf numFmtId="0" fontId="2" fillId="0" borderId="24" xfId="0" applyFont="1" applyBorder="1" applyAlignment="1" applyProtection="1">
      <alignment horizontal="right" vertical="top"/>
    </xf>
    <xf numFmtId="0" fontId="0" fillId="0" borderId="24" xfId="0" applyFont="1" applyBorder="1" applyAlignment="1" applyProtection="1">
      <alignment vertical="top"/>
    </xf>
    <xf numFmtId="44" fontId="0" fillId="0" borderId="24" xfId="1" applyFont="1" applyBorder="1" applyAlignment="1" applyProtection="1">
      <alignment vertical="top"/>
    </xf>
    <xf numFmtId="164" fontId="2" fillId="0" borderId="25" xfId="0" applyNumberFormat="1" applyFont="1" applyFill="1" applyBorder="1" applyProtection="1"/>
    <xf numFmtId="0" fontId="0" fillId="0" borderId="0" xfId="0" applyProtection="1"/>
    <xf numFmtId="0" fontId="0" fillId="0" borderId="26" xfId="0" applyFont="1" applyBorder="1" applyProtection="1"/>
    <xf numFmtId="0" fontId="2" fillId="0" borderId="27" xfId="0" applyFont="1" applyBorder="1" applyAlignment="1" applyProtection="1">
      <alignment horizontal="right" wrapText="1"/>
    </xf>
    <xf numFmtId="0" fontId="0" fillId="0" borderId="28" xfId="0" applyFont="1" applyBorder="1" applyAlignment="1" applyProtection="1">
      <alignment vertical="top"/>
    </xf>
    <xf numFmtId="9" fontId="2" fillId="0" borderId="28" xfId="0" applyNumberFormat="1" applyFont="1" applyBorder="1" applyAlignment="1" applyProtection="1">
      <alignment vertical="top"/>
    </xf>
    <xf numFmtId="44" fontId="0" fillId="0" borderId="28" xfId="1" applyFont="1" applyBorder="1" applyAlignment="1" applyProtection="1">
      <alignment vertical="top"/>
    </xf>
    <xf numFmtId="164" fontId="0" fillId="0" borderId="29" xfId="0" applyNumberFormat="1" applyFont="1" applyFill="1" applyBorder="1" applyProtection="1"/>
    <xf numFmtId="0" fontId="0" fillId="0" borderId="27" xfId="0" applyFont="1" applyBorder="1" applyAlignment="1" applyProtection="1">
      <alignment wrapText="1"/>
    </xf>
    <xf numFmtId="0" fontId="0" fillId="0" borderId="29" xfId="0" applyFont="1" applyFill="1" applyBorder="1" applyProtection="1"/>
    <xf numFmtId="0" fontId="2" fillId="0" borderId="28" xfId="0" applyFont="1" applyBorder="1" applyAlignment="1" applyProtection="1">
      <alignment horizontal="right" vertical="top"/>
    </xf>
    <xf numFmtId="164" fontId="2" fillId="0" borderId="29" xfId="0" applyNumberFormat="1" applyFont="1" applyFill="1" applyBorder="1" applyProtection="1"/>
    <xf numFmtId="0" fontId="0" fillId="0" borderId="30" xfId="0" applyFont="1" applyBorder="1" applyProtection="1"/>
    <xf numFmtId="0" fontId="2" fillId="0" borderId="31" xfId="0" applyFont="1" applyBorder="1" applyAlignment="1" applyProtection="1">
      <alignment horizontal="right" wrapText="1"/>
    </xf>
    <xf numFmtId="0" fontId="2" fillId="0" borderId="32" xfId="0" applyFont="1" applyBorder="1" applyAlignment="1" applyProtection="1">
      <alignment horizontal="right" vertical="top"/>
    </xf>
    <xf numFmtId="0" fontId="0" fillId="0" borderId="32" xfId="0" applyFont="1" applyBorder="1" applyAlignment="1" applyProtection="1">
      <alignment vertical="top"/>
    </xf>
    <xf numFmtId="44" fontId="0" fillId="0" borderId="32" xfId="1" applyFont="1" applyBorder="1" applyAlignment="1" applyProtection="1">
      <alignment vertical="top"/>
    </xf>
    <xf numFmtId="164" fontId="2" fillId="0" borderId="33" xfId="0" applyNumberFormat="1" applyFont="1" applyFill="1" applyBorder="1" applyProtection="1"/>
    <xf numFmtId="14" fontId="0" fillId="0" borderId="0" xfId="0" applyNumberFormat="1" applyProtection="1"/>
    <xf numFmtId="4" fontId="0" fillId="0" borderId="0" xfId="0" applyNumberFormat="1" applyProtection="1"/>
    <xf numFmtId="164" fontId="0" fillId="0" borderId="21" xfId="0" applyNumberFormat="1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justify" vertical="center" wrapText="1"/>
    </xf>
    <xf numFmtId="0" fontId="0" fillId="0" borderId="6" xfId="0" applyFont="1" applyBorder="1" applyAlignment="1" applyProtection="1">
      <alignment vertical="center"/>
    </xf>
    <xf numFmtId="44" fontId="0" fillId="0" borderId="0" xfId="1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justify" vertical="center" wrapText="1"/>
    </xf>
    <xf numFmtId="0" fontId="0" fillId="0" borderId="18" xfId="0" applyFont="1" applyBorder="1" applyAlignment="1" applyProtection="1">
      <alignment vertical="center"/>
    </xf>
    <xf numFmtId="44" fontId="0" fillId="0" borderId="17" xfId="1" applyFont="1" applyBorder="1" applyAlignment="1" applyProtection="1">
      <alignment vertical="center"/>
    </xf>
    <xf numFmtId="164" fontId="0" fillId="0" borderId="19" xfId="0" applyNumberFormat="1" applyFont="1" applyFill="1" applyBorder="1" applyAlignment="1" applyProtection="1">
      <alignment vertical="center"/>
    </xf>
    <xf numFmtId="0" fontId="2" fillId="0" borderId="14" xfId="0" applyFont="1" applyBorder="1" applyProtection="1"/>
    <xf numFmtId="0" fontId="2" fillId="0" borderId="13" xfId="0" applyFont="1" applyBorder="1" applyAlignment="1" applyProtection="1">
      <alignment wrapText="1"/>
    </xf>
    <xf numFmtId="0" fontId="0" fillId="0" borderId="7" xfId="0" applyFont="1" applyBorder="1" applyAlignment="1" applyProtection="1">
      <alignment vertical="top"/>
    </xf>
    <xf numFmtId="44" fontId="0" fillId="0" borderId="7" xfId="1" applyFont="1" applyBorder="1" applyAlignment="1" applyProtection="1">
      <alignment vertical="top"/>
    </xf>
    <xf numFmtId="164" fontId="2" fillId="0" borderId="15" xfId="0" applyNumberFormat="1" applyFont="1" applyFill="1" applyBorder="1" applyProtection="1"/>
    <xf numFmtId="0" fontId="2" fillId="0" borderId="16" xfId="0" applyFont="1" applyBorder="1" applyProtection="1"/>
    <xf numFmtId="0" fontId="0" fillId="0" borderId="17" xfId="0" applyFont="1" applyBorder="1" applyAlignment="1" applyProtection="1">
      <alignment wrapText="1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6" xfId="0" applyFont="1" applyBorder="1" applyAlignment="1" applyProtection="1">
      <alignment vertical="top"/>
    </xf>
    <xf numFmtId="44" fontId="0" fillId="0" borderId="0" xfId="1" applyFont="1" applyBorder="1" applyAlignment="1" applyProtection="1">
      <alignment vertical="top"/>
    </xf>
    <xf numFmtId="164" fontId="0" fillId="0" borderId="6" xfId="0" applyNumberFormat="1" applyFont="1" applyFill="1" applyBorder="1" applyProtection="1"/>
    <xf numFmtId="0" fontId="0" fillId="0" borderId="4" xfId="0" applyBorder="1" applyProtection="1"/>
    <xf numFmtId="0" fontId="0" fillId="0" borderId="3" xfId="0" applyBorder="1" applyProtection="1"/>
    <xf numFmtId="44" fontId="0" fillId="0" borderId="13" xfId="1" applyFont="1" applyBorder="1" applyAlignment="1" applyProtection="1">
      <alignment vertical="top"/>
    </xf>
    <xf numFmtId="164" fontId="0" fillId="0" borderId="6" xfId="0" applyNumberFormat="1" applyFont="1" applyFill="1" applyBorder="1" applyAlignment="1" applyProtection="1">
      <alignment vertical="center"/>
    </xf>
    <xf numFmtId="0" fontId="2" fillId="0" borderId="5" xfId="0" applyFont="1" applyBorder="1" applyProtection="1"/>
    <xf numFmtId="44" fontId="0" fillId="0" borderId="6" xfId="1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0" fillId="0" borderId="6" xfId="0" applyFont="1" applyBorder="1" applyAlignment="1" applyProtection="1">
      <alignment horizontal="right" vertical="top"/>
    </xf>
    <xf numFmtId="44" fontId="0" fillId="0" borderId="6" xfId="1" applyFont="1" applyBorder="1" applyAlignment="1" applyProtection="1">
      <alignment vertical="top"/>
    </xf>
    <xf numFmtId="0" fontId="2" fillId="0" borderId="5" xfId="0" applyFont="1" applyBorder="1" applyAlignment="1" applyProtection="1">
      <alignment wrapText="1"/>
    </xf>
    <xf numFmtId="164" fontId="2" fillId="0" borderId="6" xfId="0" applyNumberFormat="1" applyFont="1" applyFill="1" applyBorder="1" applyProtection="1"/>
    <xf numFmtId="0" fontId="0" fillId="0" borderId="0" xfId="0" applyFont="1" applyBorder="1" applyAlignment="1" applyProtection="1">
      <alignment vertical="top" wrapText="1"/>
    </xf>
    <xf numFmtId="0" fontId="0" fillId="0" borderId="6" xfId="0" applyFont="1" applyBorder="1" applyAlignment="1" applyProtection="1">
      <alignment horizontal="right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6" xfId="0" applyFont="1" applyFill="1" applyBorder="1" applyProtection="1"/>
    <xf numFmtId="0" fontId="0" fillId="0" borderId="6" xfId="0" applyBorder="1" applyAlignment="1" applyProtection="1">
      <alignment vertical="top"/>
    </xf>
    <xf numFmtId="164" fontId="2" fillId="0" borderId="6" xfId="0" applyNumberFormat="1" applyFont="1" applyFill="1" applyBorder="1" applyAlignment="1" applyProtection="1">
      <alignment vertical="top"/>
    </xf>
    <xf numFmtId="0" fontId="0" fillId="0" borderId="8" xfId="0" applyFont="1" applyBorder="1" applyAlignment="1" applyProtection="1">
      <alignment horizontal="right" vertical="top"/>
    </xf>
    <xf numFmtId="0" fontId="0" fillId="0" borderId="8" xfId="0" applyFont="1" applyBorder="1" applyAlignment="1" applyProtection="1">
      <alignment vertical="top"/>
    </xf>
    <xf numFmtId="44" fontId="0" fillId="0" borderId="8" xfId="1" applyFont="1" applyBorder="1" applyAlignment="1" applyProtection="1">
      <alignment vertical="top"/>
    </xf>
    <xf numFmtId="164" fontId="0" fillId="0" borderId="8" xfId="0" applyNumberFormat="1" applyFont="1" applyFill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wrapText="1"/>
    </xf>
    <xf numFmtId="0" fontId="2" fillId="0" borderId="10" xfId="0" applyFont="1" applyFill="1" applyBorder="1" applyAlignment="1" applyProtection="1">
      <alignment wrapText="1"/>
    </xf>
    <xf numFmtId="0" fontId="0" fillId="0" borderId="8" xfId="0" applyFont="1" applyFill="1" applyBorder="1" applyProtection="1"/>
    <xf numFmtId="0" fontId="0" fillId="0" borderId="11" xfId="0" applyFont="1" applyBorder="1" applyAlignment="1" applyProtection="1">
      <alignment horizontal="right" vertical="top"/>
    </xf>
    <xf numFmtId="0" fontId="0" fillId="0" borderId="11" xfId="0" applyFont="1" applyBorder="1" applyAlignment="1" applyProtection="1">
      <alignment vertical="top"/>
    </xf>
    <xf numFmtId="164" fontId="2" fillId="0" borderId="11" xfId="0" applyNumberFormat="1" applyFont="1" applyBorder="1" applyProtection="1"/>
    <xf numFmtId="164" fontId="6" fillId="0" borderId="6" xfId="0" applyNumberFormat="1" applyFont="1" applyFill="1" applyBorder="1" applyProtection="1"/>
    <xf numFmtId="0" fontId="2" fillId="0" borderId="1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right" vertical="top"/>
    </xf>
    <xf numFmtId="44" fontId="2" fillId="0" borderId="2" xfId="1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64" fontId="5" fillId="0" borderId="6" xfId="0" applyNumberFormat="1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4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0392-205B-4742-9033-BC0F5A4134E9}">
  <dimension ref="A1:H98"/>
  <sheetViews>
    <sheetView tabSelected="1" zoomScale="85" zoomScaleNormal="85" workbookViewId="0">
      <selection activeCell="G6" sqref="G6:G10"/>
    </sheetView>
  </sheetViews>
  <sheetFormatPr defaultColWidth="9.109375" defaultRowHeight="14.4" x14ac:dyDescent="0.3"/>
  <cols>
    <col min="1" max="1" width="4.6640625" style="13" bestFit="1" customWidth="1"/>
    <col min="2" max="2" width="48.5546875" style="13" customWidth="1"/>
    <col min="3" max="3" width="5" style="13" bestFit="1" customWidth="1"/>
    <col min="4" max="4" width="6.33203125" style="13" bestFit="1" customWidth="1"/>
    <col min="5" max="5" width="11.5546875" style="13" bestFit="1" customWidth="1"/>
    <col min="6" max="6" width="11.33203125" style="13" customWidth="1"/>
    <col min="7" max="7" width="11.6640625" style="13" customWidth="1"/>
    <col min="8" max="8" width="11.5546875" style="13" customWidth="1"/>
    <col min="9" max="16384" width="9.109375" style="13"/>
  </cols>
  <sheetData>
    <row r="1" spans="1:8" ht="39.75" customHeight="1" thickBot="1" x14ac:dyDescent="0.35"/>
    <row r="2" spans="1:8" ht="46.5" customHeight="1" thickBot="1" x14ac:dyDescent="0.35">
      <c r="A2" s="85" t="s">
        <v>0</v>
      </c>
      <c r="B2" s="86" t="s">
        <v>1</v>
      </c>
      <c r="C2" s="87" t="s">
        <v>2</v>
      </c>
      <c r="D2" s="87" t="s">
        <v>3</v>
      </c>
      <c r="E2" s="88" t="s">
        <v>91</v>
      </c>
      <c r="F2" s="89" t="s">
        <v>94</v>
      </c>
      <c r="G2" s="88" t="s">
        <v>92</v>
      </c>
      <c r="H2" s="90" t="s">
        <v>93</v>
      </c>
    </row>
    <row r="3" spans="1:8" ht="15" thickBot="1" x14ac:dyDescent="0.35">
      <c r="A3" s="92" t="s">
        <v>4</v>
      </c>
      <c r="B3" s="93"/>
      <c r="C3" s="93"/>
      <c r="D3" s="93"/>
      <c r="E3" s="93"/>
      <c r="F3" s="94"/>
      <c r="G3" s="54"/>
      <c r="H3" s="55"/>
    </row>
    <row r="4" spans="1:8" x14ac:dyDescent="0.3">
      <c r="A4" s="58" t="s">
        <v>5</v>
      </c>
      <c r="B4" s="61" t="s">
        <v>6</v>
      </c>
      <c r="C4" s="62"/>
      <c r="D4" s="51"/>
      <c r="E4" s="52"/>
      <c r="F4" s="91">
        <f>SUM(F6:F10)</f>
        <v>2591.39</v>
      </c>
      <c r="G4" s="52"/>
      <c r="H4" s="91">
        <f>SUM(H6:H10)</f>
        <v>0</v>
      </c>
    </row>
    <row r="5" spans="1:8" ht="72" x14ac:dyDescent="0.3">
      <c r="A5" s="49"/>
      <c r="B5" s="69" t="s">
        <v>7</v>
      </c>
      <c r="C5" s="51"/>
      <c r="D5" s="51"/>
      <c r="E5" s="63"/>
      <c r="F5" s="70"/>
      <c r="G5" s="63"/>
      <c r="H5" s="70"/>
    </row>
    <row r="6" spans="1:8" x14ac:dyDescent="0.3">
      <c r="A6" s="49"/>
      <c r="B6" s="69" t="s">
        <v>8</v>
      </c>
      <c r="C6" s="51" t="s">
        <v>9</v>
      </c>
      <c r="D6" s="51">
        <v>215</v>
      </c>
      <c r="E6" s="63">
        <v>3.28</v>
      </c>
      <c r="F6" s="84">
        <f>D6*E6</f>
        <v>705.2</v>
      </c>
      <c r="G6" s="1"/>
      <c r="H6" s="84">
        <f>+D6*G6</f>
        <v>0</v>
      </c>
    </row>
    <row r="7" spans="1:8" x14ac:dyDescent="0.3">
      <c r="A7" s="49"/>
      <c r="B7" s="69" t="s">
        <v>10</v>
      </c>
      <c r="C7" s="51" t="s">
        <v>9</v>
      </c>
      <c r="D7" s="51">
        <v>30</v>
      </c>
      <c r="E7" s="63">
        <v>2.38</v>
      </c>
      <c r="F7" s="53">
        <f t="shared" ref="F7:F10" si="0">D7*E7</f>
        <v>71.400000000000006</v>
      </c>
      <c r="G7" s="1"/>
      <c r="H7" s="84">
        <f t="shared" ref="H7:H10" si="1">+D7*G7</f>
        <v>0</v>
      </c>
    </row>
    <row r="8" spans="1:8" x14ac:dyDescent="0.3">
      <c r="A8" s="49"/>
      <c r="B8" s="69" t="s">
        <v>11</v>
      </c>
      <c r="C8" s="51" t="s">
        <v>9</v>
      </c>
      <c r="D8" s="51">
        <v>150</v>
      </c>
      <c r="E8" s="63">
        <v>1.1000000000000001</v>
      </c>
      <c r="F8" s="53">
        <f t="shared" si="0"/>
        <v>165</v>
      </c>
      <c r="G8" s="1"/>
      <c r="H8" s="84">
        <f t="shared" si="1"/>
        <v>0</v>
      </c>
    </row>
    <row r="9" spans="1:8" x14ac:dyDescent="0.3">
      <c r="A9" s="49"/>
      <c r="B9" s="69" t="s">
        <v>12</v>
      </c>
      <c r="C9" s="51" t="s">
        <v>13</v>
      </c>
      <c r="D9" s="51">
        <v>3</v>
      </c>
      <c r="E9" s="63">
        <v>132.25</v>
      </c>
      <c r="F9" s="53">
        <f t="shared" si="0"/>
        <v>396.75</v>
      </c>
      <c r="G9" s="1"/>
      <c r="H9" s="84">
        <f t="shared" si="1"/>
        <v>0</v>
      </c>
    </row>
    <row r="10" spans="1:8" x14ac:dyDescent="0.3">
      <c r="A10" s="49"/>
      <c r="B10" s="69" t="s">
        <v>14</v>
      </c>
      <c r="C10" s="51" t="s">
        <v>13</v>
      </c>
      <c r="D10" s="51">
        <v>24</v>
      </c>
      <c r="E10" s="63">
        <v>52.21</v>
      </c>
      <c r="F10" s="53">
        <f t="shared" si="0"/>
        <v>1253.04</v>
      </c>
      <c r="G10" s="1"/>
      <c r="H10" s="84">
        <f t="shared" si="1"/>
        <v>0</v>
      </c>
    </row>
    <row r="11" spans="1:8" ht="28.8" x14ac:dyDescent="0.3">
      <c r="A11" s="49"/>
      <c r="B11" s="69" t="s">
        <v>15</v>
      </c>
      <c r="C11" s="51"/>
      <c r="D11" s="51"/>
      <c r="E11" s="63"/>
      <c r="F11" s="70"/>
      <c r="G11" s="63"/>
      <c r="H11" s="70"/>
    </row>
    <row r="12" spans="1:8" x14ac:dyDescent="0.3">
      <c r="A12" s="49"/>
      <c r="B12" s="69"/>
      <c r="C12" s="51"/>
      <c r="D12" s="51"/>
      <c r="E12" s="75"/>
      <c r="F12" s="70"/>
      <c r="G12" s="75"/>
      <c r="H12" s="70"/>
    </row>
    <row r="13" spans="1:8" x14ac:dyDescent="0.3">
      <c r="A13" s="77" t="s">
        <v>16</v>
      </c>
      <c r="B13" s="78" t="s">
        <v>17</v>
      </c>
      <c r="C13" s="81"/>
      <c r="D13" s="82"/>
      <c r="E13" s="52"/>
      <c r="F13" s="83">
        <f>SUM(F15:F17)</f>
        <v>2357.08</v>
      </c>
      <c r="G13" s="52"/>
      <c r="H13" s="83">
        <f>SUM(H15:H17)</f>
        <v>0</v>
      </c>
    </row>
    <row r="14" spans="1:8" ht="43.2" x14ac:dyDescent="0.3">
      <c r="A14" s="58"/>
      <c r="B14" s="69" t="s">
        <v>18</v>
      </c>
      <c r="C14" s="62"/>
      <c r="D14" s="51"/>
      <c r="E14" s="63"/>
      <c r="F14" s="53"/>
      <c r="G14" s="63"/>
      <c r="H14" s="53"/>
    </row>
    <row r="15" spans="1:8" x14ac:dyDescent="0.3">
      <c r="A15" s="58"/>
      <c r="B15" s="69" t="s">
        <v>19</v>
      </c>
      <c r="C15" s="62" t="s">
        <v>9</v>
      </c>
      <c r="D15" s="51">
        <v>390</v>
      </c>
      <c r="E15" s="63">
        <v>1.1000000000000001</v>
      </c>
      <c r="F15" s="53">
        <f>D15*E15</f>
        <v>429</v>
      </c>
      <c r="G15" s="1"/>
      <c r="H15" s="53">
        <f>+D15*G15</f>
        <v>0</v>
      </c>
    </row>
    <row r="16" spans="1:8" x14ac:dyDescent="0.3">
      <c r="A16" s="58"/>
      <c r="B16" s="69" t="s">
        <v>20</v>
      </c>
      <c r="C16" s="62" t="s">
        <v>13</v>
      </c>
      <c r="D16" s="51">
        <v>20</v>
      </c>
      <c r="E16" s="63">
        <v>75.52</v>
      </c>
      <c r="F16" s="53">
        <f t="shared" ref="F16:F17" si="2">D16*E16</f>
        <v>1510.4</v>
      </c>
      <c r="G16" s="1"/>
      <c r="H16" s="53">
        <f>+D16*G16</f>
        <v>0</v>
      </c>
    </row>
    <row r="17" spans="1:8" x14ac:dyDescent="0.3">
      <c r="A17" s="58"/>
      <c r="B17" s="69" t="s">
        <v>21</v>
      </c>
      <c r="C17" s="62" t="s">
        <v>13</v>
      </c>
      <c r="D17" s="51">
        <v>8</v>
      </c>
      <c r="E17" s="63">
        <v>52.21</v>
      </c>
      <c r="F17" s="53">
        <f t="shared" si="2"/>
        <v>417.68</v>
      </c>
      <c r="G17" s="1"/>
      <c r="H17" s="53">
        <f>+D17*G17</f>
        <v>0</v>
      </c>
    </row>
    <row r="18" spans="1:8" ht="28.8" x14ac:dyDescent="0.3">
      <c r="A18" s="58"/>
      <c r="B18" s="69" t="s">
        <v>15</v>
      </c>
      <c r="C18" s="62"/>
      <c r="D18" s="51"/>
      <c r="E18" s="63"/>
      <c r="F18" s="53"/>
      <c r="G18" s="63"/>
      <c r="H18" s="53"/>
    </row>
    <row r="19" spans="1:8" x14ac:dyDescent="0.3">
      <c r="A19" s="49"/>
      <c r="B19" s="69"/>
      <c r="C19" s="51"/>
      <c r="D19" s="51"/>
      <c r="E19" s="75"/>
      <c r="F19" s="70"/>
      <c r="G19" s="75"/>
      <c r="H19" s="70"/>
    </row>
    <row r="20" spans="1:8" x14ac:dyDescent="0.3">
      <c r="A20" s="77" t="s">
        <v>22</v>
      </c>
      <c r="B20" s="78" t="s">
        <v>23</v>
      </c>
      <c r="C20" s="81"/>
      <c r="D20" s="82"/>
      <c r="E20" s="52"/>
      <c r="F20" s="83">
        <f>SUM(F22:F24)</f>
        <v>491.88</v>
      </c>
      <c r="G20" s="52"/>
      <c r="H20" s="83">
        <f>SUM(H22:H24)</f>
        <v>0</v>
      </c>
    </row>
    <row r="21" spans="1:8" ht="43.2" x14ac:dyDescent="0.3">
      <c r="A21" s="58"/>
      <c r="B21" s="69" t="s">
        <v>24</v>
      </c>
      <c r="C21" s="62"/>
      <c r="D21" s="51"/>
      <c r="E21" s="52"/>
      <c r="F21" s="53"/>
      <c r="G21" s="52"/>
      <c r="H21" s="53"/>
    </row>
    <row r="22" spans="1:8" x14ac:dyDescent="0.3">
      <c r="A22" s="58"/>
      <c r="B22" s="69" t="s">
        <v>25</v>
      </c>
      <c r="C22" s="62" t="s">
        <v>9</v>
      </c>
      <c r="D22" s="51">
        <v>120</v>
      </c>
      <c r="E22" s="52">
        <v>1.1000000000000001</v>
      </c>
      <c r="F22" s="53">
        <f>D22*E22</f>
        <v>132</v>
      </c>
      <c r="G22" s="2"/>
      <c r="H22" s="53">
        <f>+D22*G22</f>
        <v>0</v>
      </c>
    </row>
    <row r="23" spans="1:8" x14ac:dyDescent="0.3">
      <c r="A23" s="58"/>
      <c r="B23" s="69" t="s">
        <v>26</v>
      </c>
      <c r="C23" s="62" t="s">
        <v>13</v>
      </c>
      <c r="D23" s="51">
        <v>2</v>
      </c>
      <c r="E23" s="52">
        <v>75.52</v>
      </c>
      <c r="F23" s="53">
        <f t="shared" ref="F23:F24" si="3">D23*E23</f>
        <v>151.04</v>
      </c>
      <c r="G23" s="2"/>
      <c r="H23" s="53">
        <f>+D23*G23</f>
        <v>0</v>
      </c>
    </row>
    <row r="24" spans="1:8" x14ac:dyDescent="0.3">
      <c r="A24" s="58"/>
      <c r="B24" s="69" t="s">
        <v>27</v>
      </c>
      <c r="C24" s="62" t="s">
        <v>13</v>
      </c>
      <c r="D24" s="51">
        <v>4</v>
      </c>
      <c r="E24" s="52">
        <v>52.21</v>
      </c>
      <c r="F24" s="53">
        <f t="shared" si="3"/>
        <v>208.84</v>
      </c>
      <c r="G24" s="2"/>
      <c r="H24" s="53">
        <f>+D24*G24</f>
        <v>0</v>
      </c>
    </row>
    <row r="25" spans="1:8" ht="28.8" x14ac:dyDescent="0.3">
      <c r="A25" s="58"/>
      <c r="B25" s="69" t="s">
        <v>15</v>
      </c>
      <c r="C25" s="62"/>
      <c r="D25" s="51"/>
      <c r="E25" s="52"/>
      <c r="F25" s="53"/>
      <c r="G25" s="52"/>
      <c r="H25" s="53"/>
    </row>
    <row r="26" spans="1:8" x14ac:dyDescent="0.3">
      <c r="A26" s="58"/>
      <c r="B26" s="61"/>
      <c r="C26" s="62"/>
      <c r="D26" s="51"/>
      <c r="E26" s="75"/>
      <c r="F26" s="76"/>
      <c r="G26" s="75"/>
      <c r="H26" s="76"/>
    </row>
    <row r="27" spans="1:8" ht="28.8" x14ac:dyDescent="0.3">
      <c r="A27" s="77" t="s">
        <v>28</v>
      </c>
      <c r="B27" s="78" t="s">
        <v>29</v>
      </c>
      <c r="C27" s="81"/>
      <c r="D27" s="82"/>
      <c r="E27" s="52"/>
      <c r="F27" s="83">
        <f>SUM(F29:F35)</f>
        <v>2361.83</v>
      </c>
      <c r="G27" s="52"/>
      <c r="H27" s="83">
        <f>SUM(H29:H35)</f>
        <v>0</v>
      </c>
    </row>
    <row r="28" spans="1:8" ht="72" x14ac:dyDescent="0.3">
      <c r="A28" s="58"/>
      <c r="B28" s="50" t="s">
        <v>30</v>
      </c>
      <c r="C28" s="62"/>
      <c r="D28" s="51"/>
      <c r="E28" s="63"/>
      <c r="F28" s="53"/>
      <c r="G28" s="63"/>
      <c r="H28" s="53"/>
    </row>
    <row r="29" spans="1:8" x14ac:dyDescent="0.3">
      <c r="A29" s="58"/>
      <c r="B29" s="50" t="s">
        <v>31</v>
      </c>
      <c r="C29" s="35" t="s">
        <v>9</v>
      </c>
      <c r="D29" s="67">
        <v>55</v>
      </c>
      <c r="E29" s="59">
        <v>2.44</v>
      </c>
      <c r="F29" s="57">
        <f>D29*E29</f>
        <v>134.19999999999999</v>
      </c>
      <c r="G29" s="2"/>
      <c r="H29" s="57">
        <f>+D29*G29</f>
        <v>0</v>
      </c>
    </row>
    <row r="30" spans="1:8" x14ac:dyDescent="0.3">
      <c r="A30" s="58"/>
      <c r="B30" s="50" t="s">
        <v>32</v>
      </c>
      <c r="C30" s="35" t="s">
        <v>9</v>
      </c>
      <c r="D30" s="67">
        <v>200</v>
      </c>
      <c r="E30" s="59">
        <v>2.38</v>
      </c>
      <c r="F30" s="57">
        <f t="shared" ref="F30:F35" si="4">D30*E30</f>
        <v>476</v>
      </c>
      <c r="G30" s="2"/>
      <c r="H30" s="57">
        <f>+D30*G30</f>
        <v>0</v>
      </c>
    </row>
    <row r="31" spans="1:8" x14ac:dyDescent="0.3">
      <c r="A31" s="58"/>
      <c r="B31" s="50" t="s">
        <v>33</v>
      </c>
      <c r="C31" s="35" t="s">
        <v>9</v>
      </c>
      <c r="D31" s="67">
        <v>210</v>
      </c>
      <c r="E31" s="59">
        <v>1.1000000000000001</v>
      </c>
      <c r="F31" s="57">
        <f t="shared" si="4"/>
        <v>231</v>
      </c>
      <c r="G31" s="2"/>
      <c r="H31" s="57">
        <f>+D31*G31</f>
        <v>0</v>
      </c>
    </row>
    <row r="32" spans="1:8" x14ac:dyDescent="0.3">
      <c r="A32" s="58"/>
      <c r="B32" s="50" t="s">
        <v>34</v>
      </c>
      <c r="C32" s="35" t="s">
        <v>13</v>
      </c>
      <c r="D32" s="67">
        <v>1</v>
      </c>
      <c r="E32" s="59">
        <v>195.28</v>
      </c>
      <c r="F32" s="57">
        <f t="shared" si="4"/>
        <v>195.28</v>
      </c>
      <c r="G32" s="2"/>
      <c r="H32" s="57">
        <f t="shared" ref="H32:H35" si="5">+D32*G32</f>
        <v>0</v>
      </c>
    </row>
    <row r="33" spans="1:8" x14ac:dyDescent="0.3">
      <c r="A33" s="58"/>
      <c r="B33" s="50" t="s">
        <v>35</v>
      </c>
      <c r="C33" s="35" t="s">
        <v>13</v>
      </c>
      <c r="D33" s="67">
        <v>3</v>
      </c>
      <c r="E33" s="59">
        <v>132.25</v>
      </c>
      <c r="F33" s="57">
        <f t="shared" si="4"/>
        <v>396.75</v>
      </c>
      <c r="G33" s="2"/>
      <c r="H33" s="57">
        <f t="shared" si="5"/>
        <v>0</v>
      </c>
    </row>
    <row r="34" spans="1:8" x14ac:dyDescent="0.3">
      <c r="A34" s="58"/>
      <c r="B34" s="50" t="s">
        <v>36</v>
      </c>
      <c r="C34" s="35" t="s">
        <v>13</v>
      </c>
      <c r="D34" s="67">
        <v>4</v>
      </c>
      <c r="E34" s="59">
        <v>75.52</v>
      </c>
      <c r="F34" s="57">
        <f t="shared" si="4"/>
        <v>302.08</v>
      </c>
      <c r="G34" s="2"/>
      <c r="H34" s="57">
        <f t="shared" si="5"/>
        <v>0</v>
      </c>
    </row>
    <row r="35" spans="1:8" ht="28.8" x14ac:dyDescent="0.3">
      <c r="A35" s="58"/>
      <c r="B35" s="50" t="s">
        <v>37</v>
      </c>
      <c r="C35" s="35" t="s">
        <v>13</v>
      </c>
      <c r="D35" s="67">
        <v>12</v>
      </c>
      <c r="E35" s="59">
        <v>52.21</v>
      </c>
      <c r="F35" s="57">
        <f t="shared" si="4"/>
        <v>626.52</v>
      </c>
      <c r="G35" s="2"/>
      <c r="H35" s="57">
        <f t="shared" si="5"/>
        <v>0</v>
      </c>
    </row>
    <row r="36" spans="1:8" ht="28.8" x14ac:dyDescent="0.3">
      <c r="A36" s="58"/>
      <c r="B36" s="69" t="s">
        <v>15</v>
      </c>
      <c r="C36" s="51"/>
      <c r="D36" s="62"/>
      <c r="E36" s="63"/>
      <c r="F36" s="53"/>
      <c r="G36" s="63"/>
      <c r="H36" s="53"/>
    </row>
    <row r="37" spans="1:8" x14ac:dyDescent="0.3">
      <c r="A37" s="49"/>
      <c r="B37" s="50"/>
      <c r="C37" s="74"/>
      <c r="D37" s="74"/>
      <c r="E37" s="75"/>
      <c r="F37" s="80"/>
      <c r="G37" s="75"/>
      <c r="H37" s="80"/>
    </row>
    <row r="38" spans="1:8" x14ac:dyDescent="0.3">
      <c r="A38" s="77" t="s">
        <v>38</v>
      </c>
      <c r="B38" s="78" t="s">
        <v>39</v>
      </c>
      <c r="C38" s="51"/>
      <c r="D38" s="51"/>
      <c r="E38" s="52"/>
      <c r="F38" s="65">
        <f>SUM(F40:F42)</f>
        <v>775.95</v>
      </c>
      <c r="G38" s="52"/>
      <c r="H38" s="65">
        <f>SUM(H40:H42)</f>
        <v>0</v>
      </c>
    </row>
    <row r="39" spans="1:8" ht="57.6" x14ac:dyDescent="0.3">
      <c r="A39" s="58"/>
      <c r="B39" s="69" t="s">
        <v>40</v>
      </c>
      <c r="C39" s="51"/>
      <c r="D39" s="51"/>
      <c r="E39" s="52"/>
      <c r="F39" s="53"/>
      <c r="G39" s="52"/>
      <c r="H39" s="53"/>
    </row>
    <row r="40" spans="1:8" x14ac:dyDescent="0.3">
      <c r="A40" s="58"/>
      <c r="B40" s="69" t="s">
        <v>41</v>
      </c>
      <c r="C40" s="51" t="s">
        <v>9</v>
      </c>
      <c r="D40" s="51">
        <v>90</v>
      </c>
      <c r="E40" s="63">
        <v>2.38</v>
      </c>
      <c r="F40" s="53">
        <f>D40*E40</f>
        <v>214.2</v>
      </c>
      <c r="G40" s="1"/>
      <c r="H40" s="53">
        <f>+D40*G40</f>
        <v>0</v>
      </c>
    </row>
    <row r="41" spans="1:8" x14ac:dyDescent="0.3">
      <c r="A41" s="58"/>
      <c r="B41" s="69" t="s">
        <v>42</v>
      </c>
      <c r="C41" s="51" t="s">
        <v>9</v>
      </c>
      <c r="D41" s="51">
        <v>150</v>
      </c>
      <c r="E41" s="52">
        <v>1.1000000000000001</v>
      </c>
      <c r="F41" s="53">
        <f t="shared" ref="F41:F42" si="6">D41*E41</f>
        <v>165</v>
      </c>
      <c r="G41" s="2"/>
      <c r="H41" s="53">
        <f>+D41*G41</f>
        <v>0</v>
      </c>
    </row>
    <row r="42" spans="1:8" x14ac:dyDescent="0.3">
      <c r="A42" s="58"/>
      <c r="B42" s="69" t="s">
        <v>35</v>
      </c>
      <c r="C42" s="51" t="s">
        <v>13</v>
      </c>
      <c r="D42" s="51">
        <v>3</v>
      </c>
      <c r="E42" s="52">
        <v>132.25</v>
      </c>
      <c r="F42" s="53">
        <f t="shared" si="6"/>
        <v>396.75</v>
      </c>
      <c r="G42" s="2"/>
      <c r="H42" s="53">
        <f>+D42*G42</f>
        <v>0</v>
      </c>
    </row>
    <row r="43" spans="1:8" ht="28.8" x14ac:dyDescent="0.3">
      <c r="A43" s="58"/>
      <c r="B43" s="69" t="s">
        <v>15</v>
      </c>
      <c r="C43" s="51"/>
      <c r="D43" s="51"/>
      <c r="E43" s="52"/>
      <c r="F43" s="53"/>
      <c r="G43" s="52"/>
      <c r="H43" s="53"/>
    </row>
    <row r="44" spans="1:8" x14ac:dyDescent="0.3">
      <c r="A44" s="58"/>
      <c r="B44" s="69"/>
      <c r="C44" s="73"/>
      <c r="D44" s="74"/>
      <c r="E44" s="75"/>
      <c r="F44" s="76"/>
      <c r="G44" s="75"/>
      <c r="H44" s="76"/>
    </row>
    <row r="45" spans="1:8" x14ac:dyDescent="0.3">
      <c r="A45" s="77" t="s">
        <v>43</v>
      </c>
      <c r="B45" s="79" t="s">
        <v>44</v>
      </c>
      <c r="C45" s="51"/>
      <c r="D45" s="51"/>
      <c r="E45" s="52"/>
      <c r="F45" s="65">
        <f>SUM(F47:F49)</f>
        <v>1595.7</v>
      </c>
      <c r="G45" s="52"/>
      <c r="H45" s="65">
        <f>SUM(H47:H49)</f>
        <v>0</v>
      </c>
    </row>
    <row r="46" spans="1:8" ht="57.6" x14ac:dyDescent="0.3">
      <c r="A46" s="58"/>
      <c r="B46" s="50" t="s">
        <v>45</v>
      </c>
      <c r="C46" s="51"/>
      <c r="D46" s="51"/>
      <c r="E46" s="52"/>
      <c r="F46" s="53"/>
      <c r="G46" s="52"/>
      <c r="H46" s="53"/>
    </row>
    <row r="47" spans="1:8" x14ac:dyDescent="0.3">
      <c r="A47" s="58"/>
      <c r="B47" s="50" t="s">
        <v>46</v>
      </c>
      <c r="C47" s="51" t="s">
        <v>9</v>
      </c>
      <c r="D47" s="51">
        <v>240</v>
      </c>
      <c r="E47" s="63">
        <v>2.38</v>
      </c>
      <c r="F47" s="53">
        <f>D47*E47</f>
        <v>571.20000000000005</v>
      </c>
      <c r="G47" s="1"/>
      <c r="H47" s="53">
        <f>+D47*G47</f>
        <v>0</v>
      </c>
    </row>
    <row r="48" spans="1:8" x14ac:dyDescent="0.3">
      <c r="A48" s="58"/>
      <c r="B48" s="50" t="s">
        <v>33</v>
      </c>
      <c r="C48" s="51" t="s">
        <v>9</v>
      </c>
      <c r="D48" s="51">
        <v>210</v>
      </c>
      <c r="E48" s="52">
        <v>1.1000000000000001</v>
      </c>
      <c r="F48" s="53">
        <f t="shared" ref="F48:F49" si="7">D48*E48</f>
        <v>231</v>
      </c>
      <c r="G48" s="2"/>
      <c r="H48" s="53">
        <f>+D48*G48</f>
        <v>0</v>
      </c>
    </row>
    <row r="49" spans="1:8" x14ac:dyDescent="0.3">
      <c r="A49" s="58"/>
      <c r="B49" s="50" t="s">
        <v>47</v>
      </c>
      <c r="C49" s="51" t="s">
        <v>13</v>
      </c>
      <c r="D49" s="51">
        <v>6</v>
      </c>
      <c r="E49" s="52">
        <v>132.25</v>
      </c>
      <c r="F49" s="53">
        <f t="shared" si="7"/>
        <v>793.5</v>
      </c>
      <c r="G49" s="2"/>
      <c r="H49" s="53">
        <f>+D49*G49</f>
        <v>0</v>
      </c>
    </row>
    <row r="50" spans="1:8" ht="28.8" x14ac:dyDescent="0.3">
      <c r="A50" s="58"/>
      <c r="B50" s="69" t="s">
        <v>15</v>
      </c>
      <c r="C50" s="51"/>
      <c r="D50" s="51"/>
      <c r="E50" s="52"/>
      <c r="F50" s="53"/>
      <c r="G50" s="52"/>
      <c r="H50" s="53"/>
    </row>
    <row r="51" spans="1:8" x14ac:dyDescent="0.3">
      <c r="A51" s="58"/>
      <c r="B51" s="61"/>
      <c r="C51" s="73"/>
      <c r="D51" s="74"/>
      <c r="E51" s="75"/>
      <c r="F51" s="76"/>
      <c r="G51" s="75"/>
      <c r="H51" s="76"/>
    </row>
    <row r="52" spans="1:8" x14ac:dyDescent="0.3">
      <c r="A52" s="77" t="s">
        <v>48</v>
      </c>
      <c r="B52" s="78" t="s">
        <v>49</v>
      </c>
      <c r="C52" s="51"/>
      <c r="D52" s="51"/>
      <c r="E52" s="52"/>
      <c r="F52" s="65">
        <f>SUM(F54:F55)</f>
        <v>965</v>
      </c>
      <c r="G52" s="52"/>
      <c r="H52" s="65">
        <f>SUM(H54:H55)</f>
        <v>0</v>
      </c>
    </row>
    <row r="53" spans="1:8" ht="28.8" x14ac:dyDescent="0.3">
      <c r="A53" s="58"/>
      <c r="B53" s="69" t="s">
        <v>50</v>
      </c>
      <c r="C53" s="51"/>
      <c r="D53" s="51"/>
      <c r="E53" s="52"/>
      <c r="F53" s="53"/>
      <c r="G53" s="52"/>
      <c r="H53" s="53"/>
    </row>
    <row r="54" spans="1:8" x14ac:dyDescent="0.3">
      <c r="A54" s="58"/>
      <c r="B54" s="69" t="s">
        <v>51</v>
      </c>
      <c r="C54" s="51" t="s">
        <v>13</v>
      </c>
      <c r="D54" s="51">
        <v>17</v>
      </c>
      <c r="E54" s="63">
        <v>45</v>
      </c>
      <c r="F54" s="53">
        <f>D54*E54</f>
        <v>765</v>
      </c>
      <c r="G54" s="1"/>
      <c r="H54" s="53">
        <f>+D54*G54</f>
        <v>0</v>
      </c>
    </row>
    <row r="55" spans="1:8" x14ac:dyDescent="0.3">
      <c r="A55" s="58"/>
      <c r="B55" s="69" t="s">
        <v>52</v>
      </c>
      <c r="C55" s="51" t="s">
        <v>9</v>
      </c>
      <c r="D55" s="51">
        <v>400</v>
      </c>
      <c r="E55" s="52">
        <v>0.5</v>
      </c>
      <c r="F55" s="53">
        <f>D55*E55</f>
        <v>200</v>
      </c>
      <c r="G55" s="2"/>
      <c r="H55" s="53">
        <f>+D55*G55</f>
        <v>0</v>
      </c>
    </row>
    <row r="56" spans="1:8" ht="28.8" x14ac:dyDescent="0.3">
      <c r="A56" s="58"/>
      <c r="B56" s="69" t="s">
        <v>15</v>
      </c>
      <c r="C56" s="51"/>
      <c r="D56" s="51"/>
      <c r="E56" s="52"/>
      <c r="F56" s="53"/>
      <c r="G56" s="52"/>
      <c r="H56" s="53"/>
    </row>
    <row r="57" spans="1:8" ht="15" thickBot="1" x14ac:dyDescent="0.35">
      <c r="A57" s="49"/>
      <c r="B57" s="50"/>
      <c r="C57" s="51"/>
      <c r="D57" s="51"/>
      <c r="E57" s="63"/>
      <c r="F57" s="70"/>
      <c r="G57" s="63"/>
      <c r="H57" s="70"/>
    </row>
    <row r="58" spans="1:8" ht="15" thickBot="1" x14ac:dyDescent="0.35">
      <c r="A58" s="95" t="s">
        <v>53</v>
      </c>
      <c r="B58" s="96"/>
      <c r="C58" s="97"/>
      <c r="D58" s="97"/>
      <c r="E58" s="97"/>
      <c r="F58" s="98"/>
      <c r="G58" s="54"/>
      <c r="H58" s="55"/>
    </row>
    <row r="59" spans="1:8" x14ac:dyDescent="0.3">
      <c r="A59" s="64" t="s">
        <v>54</v>
      </c>
      <c r="B59" s="61" t="s">
        <v>55</v>
      </c>
      <c r="C59" s="51"/>
      <c r="D59" s="51"/>
      <c r="E59" s="52"/>
      <c r="F59" s="65">
        <f>F60</f>
        <v>121</v>
      </c>
      <c r="G59" s="52"/>
      <c r="H59" s="65">
        <f>H60</f>
        <v>0</v>
      </c>
    </row>
    <row r="60" spans="1:8" ht="72" x14ac:dyDescent="0.3">
      <c r="A60" s="58"/>
      <c r="B60" s="50" t="s">
        <v>56</v>
      </c>
      <c r="C60" s="35" t="s">
        <v>9</v>
      </c>
      <c r="D60" s="35">
        <v>100</v>
      </c>
      <c r="E60" s="36">
        <v>1.21</v>
      </c>
      <c r="F60" s="57">
        <f>D60*E60</f>
        <v>121</v>
      </c>
      <c r="G60" s="4"/>
      <c r="H60" s="57">
        <f>+D60*G60</f>
        <v>0</v>
      </c>
    </row>
    <row r="61" spans="1:8" ht="15" thickBot="1" x14ac:dyDescent="0.35">
      <c r="A61" s="49"/>
      <c r="B61" s="69"/>
      <c r="C61" s="51"/>
      <c r="D61" s="51"/>
      <c r="E61" s="63"/>
      <c r="F61" s="53"/>
      <c r="G61" s="63"/>
      <c r="H61" s="53"/>
    </row>
    <row r="62" spans="1:8" ht="15" thickBot="1" x14ac:dyDescent="0.35">
      <c r="A62" s="95" t="s">
        <v>57</v>
      </c>
      <c r="B62" s="96"/>
      <c r="C62" s="97"/>
      <c r="D62" s="97"/>
      <c r="E62" s="97"/>
      <c r="F62" s="98"/>
      <c r="G62" s="54"/>
      <c r="H62" s="55"/>
    </row>
    <row r="63" spans="1:8" x14ac:dyDescent="0.3">
      <c r="A63" s="64" t="s">
        <v>58</v>
      </c>
      <c r="B63" s="61" t="s">
        <v>59</v>
      </c>
      <c r="C63" s="62"/>
      <c r="D63" s="51"/>
      <c r="E63" s="52"/>
      <c r="F63" s="65">
        <f>F64</f>
        <v>2087.1</v>
      </c>
      <c r="G63" s="52"/>
      <c r="H63" s="65">
        <f>H64</f>
        <v>0</v>
      </c>
    </row>
    <row r="64" spans="1:8" ht="57.6" x14ac:dyDescent="0.3">
      <c r="A64" s="58"/>
      <c r="B64" s="50" t="s">
        <v>60</v>
      </c>
      <c r="C64" s="67" t="s">
        <v>61</v>
      </c>
      <c r="D64" s="35">
        <v>54</v>
      </c>
      <c r="E64" s="36">
        <v>38.65</v>
      </c>
      <c r="F64" s="57">
        <f>D64*E64</f>
        <v>2087.1</v>
      </c>
      <c r="G64" s="4"/>
      <c r="H64" s="57">
        <f>+D64*G64</f>
        <v>0</v>
      </c>
    </row>
    <row r="65" spans="1:8" ht="15" thickBot="1" x14ac:dyDescent="0.35">
      <c r="A65" s="49"/>
      <c r="B65" s="69"/>
      <c r="C65" s="51"/>
      <c r="D65" s="51"/>
      <c r="E65" s="63"/>
      <c r="F65" s="70"/>
      <c r="G65" s="63"/>
      <c r="H65" s="70"/>
    </row>
    <row r="66" spans="1:8" ht="15" thickBot="1" x14ac:dyDescent="0.35">
      <c r="A66" s="95" t="s">
        <v>62</v>
      </c>
      <c r="B66" s="96"/>
      <c r="C66" s="97"/>
      <c r="D66" s="97"/>
      <c r="E66" s="97"/>
      <c r="F66" s="98"/>
      <c r="G66" s="54"/>
      <c r="H66" s="55"/>
    </row>
    <row r="67" spans="1:8" x14ac:dyDescent="0.3">
      <c r="A67" s="64" t="s">
        <v>63</v>
      </c>
      <c r="B67" s="61" t="s">
        <v>64</v>
      </c>
      <c r="C67" s="71"/>
      <c r="D67" s="71"/>
      <c r="E67" s="63"/>
      <c r="F67" s="72">
        <f>D68*E68</f>
        <v>6685.75</v>
      </c>
      <c r="G67" s="63"/>
      <c r="H67" s="72">
        <f>+H68</f>
        <v>0</v>
      </c>
    </row>
    <row r="68" spans="1:8" ht="288" x14ac:dyDescent="0.3">
      <c r="A68" s="58"/>
      <c r="B68" s="66" t="s">
        <v>65</v>
      </c>
      <c r="C68" s="67" t="s">
        <v>13</v>
      </c>
      <c r="D68" s="35">
        <v>1</v>
      </c>
      <c r="E68" s="68">
        <v>6685.75</v>
      </c>
      <c r="F68" s="57">
        <f>D68*E68</f>
        <v>6685.75</v>
      </c>
      <c r="G68" s="5"/>
      <c r="H68" s="57">
        <f>+D68*G68</f>
        <v>0</v>
      </c>
    </row>
    <row r="69" spans="1:8" ht="15" thickBot="1" x14ac:dyDescent="0.35">
      <c r="A69" s="58"/>
      <c r="B69" s="61"/>
      <c r="C69" s="62"/>
      <c r="D69" s="51"/>
      <c r="E69" s="63"/>
      <c r="F69" s="53"/>
      <c r="G69" s="63"/>
      <c r="H69" s="53"/>
    </row>
    <row r="70" spans="1:8" ht="15" thickBot="1" x14ac:dyDescent="0.35">
      <c r="A70" s="95" t="s">
        <v>66</v>
      </c>
      <c r="B70" s="96"/>
      <c r="C70" s="97"/>
      <c r="D70" s="97"/>
      <c r="E70" s="97"/>
      <c r="F70" s="98"/>
      <c r="G70" s="54"/>
      <c r="H70" s="55"/>
    </row>
    <row r="71" spans="1:8" x14ac:dyDescent="0.3">
      <c r="A71" s="64" t="s">
        <v>67</v>
      </c>
      <c r="B71" s="61" t="s">
        <v>68</v>
      </c>
      <c r="C71" s="51"/>
      <c r="D71" s="51"/>
      <c r="E71" s="52"/>
      <c r="F71" s="65">
        <f>SUM(F73:F75)</f>
        <v>769.93</v>
      </c>
      <c r="G71" s="52"/>
      <c r="H71" s="65">
        <f>SUM(H73:H75)</f>
        <v>0</v>
      </c>
    </row>
    <row r="72" spans="1:8" ht="28.8" x14ac:dyDescent="0.3">
      <c r="A72" s="58"/>
      <c r="B72" s="50" t="s">
        <v>69</v>
      </c>
      <c r="C72" s="35"/>
      <c r="D72" s="35"/>
      <c r="E72" s="36"/>
      <c r="F72" s="57"/>
      <c r="G72" s="36"/>
      <c r="H72" s="57"/>
    </row>
    <row r="73" spans="1:8" ht="28.8" x14ac:dyDescent="0.3">
      <c r="A73" s="58"/>
      <c r="B73" s="50" t="s">
        <v>70</v>
      </c>
      <c r="C73" s="35" t="s">
        <v>71</v>
      </c>
      <c r="D73" s="35">
        <v>3</v>
      </c>
      <c r="E73" s="59">
        <v>183.31</v>
      </c>
      <c r="F73" s="57">
        <f>D73*E73</f>
        <v>549.92999999999995</v>
      </c>
      <c r="G73" s="3"/>
      <c r="H73" s="57">
        <f>+D73*G73</f>
        <v>0</v>
      </c>
    </row>
    <row r="74" spans="1:8" ht="28.8" x14ac:dyDescent="0.3">
      <c r="A74" s="58"/>
      <c r="B74" s="60" t="s">
        <v>72</v>
      </c>
      <c r="C74" s="35" t="s">
        <v>9</v>
      </c>
      <c r="D74" s="35">
        <v>50</v>
      </c>
      <c r="E74" s="36">
        <v>1.1000000000000001</v>
      </c>
      <c r="F74" s="57">
        <f>D74*E74</f>
        <v>55</v>
      </c>
      <c r="G74" s="4"/>
      <c r="H74" s="57">
        <f>+D74*G74</f>
        <v>0</v>
      </c>
    </row>
    <row r="75" spans="1:8" ht="28.8" x14ac:dyDescent="0.3">
      <c r="A75" s="58"/>
      <c r="B75" s="60" t="s">
        <v>73</v>
      </c>
      <c r="C75" s="35" t="s">
        <v>9</v>
      </c>
      <c r="D75" s="35">
        <v>150</v>
      </c>
      <c r="E75" s="36">
        <v>1.1000000000000001</v>
      </c>
      <c r="F75" s="57">
        <f>D75*E75</f>
        <v>165</v>
      </c>
      <c r="G75" s="4"/>
      <c r="H75" s="57">
        <f>+D75*G75</f>
        <v>0</v>
      </c>
    </row>
    <row r="76" spans="1:8" ht="15" thickBot="1" x14ac:dyDescent="0.35">
      <c r="A76" s="49"/>
      <c r="B76" s="50"/>
      <c r="C76" s="51"/>
      <c r="D76" s="51"/>
      <c r="E76" s="52"/>
      <c r="F76" s="53"/>
      <c r="G76" s="52"/>
      <c r="H76" s="53"/>
    </row>
    <row r="77" spans="1:8" ht="15" thickBot="1" x14ac:dyDescent="0.35">
      <c r="A77" s="95" t="s">
        <v>74</v>
      </c>
      <c r="B77" s="96"/>
      <c r="C77" s="97"/>
      <c r="D77" s="97"/>
      <c r="E77" s="97"/>
      <c r="F77" s="98"/>
      <c r="G77" s="54"/>
      <c r="H77" s="55"/>
    </row>
    <row r="78" spans="1:8" x14ac:dyDescent="0.3">
      <c r="A78" s="42" t="s">
        <v>75</v>
      </c>
      <c r="B78" s="43" t="s">
        <v>76</v>
      </c>
      <c r="C78" s="44"/>
      <c r="D78" s="44"/>
      <c r="E78" s="56"/>
      <c r="F78" s="46">
        <f>D79*E79</f>
        <v>308.73</v>
      </c>
      <c r="G78" s="56"/>
      <c r="H78" s="46">
        <f>+H79</f>
        <v>0</v>
      </c>
    </row>
    <row r="79" spans="1:8" ht="43.8" thickBot="1" x14ac:dyDescent="0.35">
      <c r="A79" s="47"/>
      <c r="B79" s="48" t="s">
        <v>77</v>
      </c>
      <c r="C79" s="39" t="s">
        <v>13</v>
      </c>
      <c r="D79" s="39">
        <v>1</v>
      </c>
      <c r="E79" s="40">
        <v>308.73</v>
      </c>
      <c r="F79" s="41">
        <f>D79*E79</f>
        <v>308.73</v>
      </c>
      <c r="G79" s="6"/>
      <c r="H79" s="41">
        <f>+D79*G79</f>
        <v>0</v>
      </c>
    </row>
    <row r="80" spans="1:8" x14ac:dyDescent="0.3">
      <c r="A80" s="42" t="s">
        <v>78</v>
      </c>
      <c r="B80" s="43" t="s">
        <v>79</v>
      </c>
      <c r="C80" s="44"/>
      <c r="D80" s="44"/>
      <c r="E80" s="45"/>
      <c r="F80" s="46">
        <f>SUM(E81:E82)</f>
        <v>762.45</v>
      </c>
      <c r="G80" s="45"/>
      <c r="H80" s="46">
        <f>SUM(H81:H82)</f>
        <v>0</v>
      </c>
    </row>
    <row r="81" spans="1:8" ht="43.2" x14ac:dyDescent="0.3">
      <c r="A81" s="33"/>
      <c r="B81" s="34" t="s">
        <v>80</v>
      </c>
      <c r="C81" s="35" t="s">
        <v>13</v>
      </c>
      <c r="D81" s="35">
        <v>1</v>
      </c>
      <c r="E81" s="36">
        <v>150</v>
      </c>
      <c r="F81" s="32">
        <f>D81*E81</f>
        <v>150</v>
      </c>
      <c r="G81" s="4"/>
      <c r="H81" s="32">
        <f>+D81*G81</f>
        <v>0</v>
      </c>
    </row>
    <row r="82" spans="1:8" ht="43.8" thickBot="1" x14ac:dyDescent="0.35">
      <c r="A82" s="37"/>
      <c r="B82" s="38" t="s">
        <v>81</v>
      </c>
      <c r="C82" s="39" t="s">
        <v>13</v>
      </c>
      <c r="D82" s="39">
        <v>1</v>
      </c>
      <c r="E82" s="40">
        <v>612.45000000000005</v>
      </c>
      <c r="F82" s="41">
        <f>D82*E82</f>
        <v>612.45000000000005</v>
      </c>
      <c r="G82" s="6"/>
      <c r="H82" s="32">
        <f>+D82*G82</f>
        <v>0</v>
      </c>
    </row>
    <row r="83" spans="1:8" x14ac:dyDescent="0.3">
      <c r="A83" s="7"/>
      <c r="B83" s="8" t="s">
        <v>82</v>
      </c>
      <c r="C83" s="9" t="s">
        <v>83</v>
      </c>
      <c r="D83" s="10"/>
      <c r="E83" s="11"/>
      <c r="F83" s="12">
        <f>F4+F13+F20+F27+F38+F45+F52+F59+F63+F67+F71+F78+F80</f>
        <v>21873.79</v>
      </c>
      <c r="G83" s="11"/>
      <c r="H83" s="12">
        <f>H4+H13+H20+H27+H38+H45+H52+H59+H63+H67+H71+H78+H80</f>
        <v>0</v>
      </c>
    </row>
    <row r="84" spans="1:8" x14ac:dyDescent="0.3">
      <c r="A84" s="14"/>
      <c r="B84" s="15" t="s">
        <v>84</v>
      </c>
      <c r="C84" s="16"/>
      <c r="D84" s="17">
        <v>0.06</v>
      </c>
      <c r="E84" s="18"/>
      <c r="F84" s="19">
        <f>F83*D84</f>
        <v>1312.43</v>
      </c>
      <c r="G84" s="18"/>
      <c r="H84" s="19">
        <f>+H83*D84</f>
        <v>0</v>
      </c>
    </row>
    <row r="85" spans="1:8" x14ac:dyDescent="0.3">
      <c r="A85" s="14"/>
      <c r="B85" s="15" t="s">
        <v>85</v>
      </c>
      <c r="C85" s="16"/>
      <c r="D85" s="17">
        <v>0.13</v>
      </c>
      <c r="E85" s="18"/>
      <c r="F85" s="19">
        <f>F83*D85</f>
        <v>2843.59</v>
      </c>
      <c r="G85" s="18"/>
      <c r="H85" s="19">
        <f>+H83*D85</f>
        <v>0</v>
      </c>
    </row>
    <row r="86" spans="1:8" x14ac:dyDescent="0.3">
      <c r="A86" s="14"/>
      <c r="B86" s="20"/>
      <c r="C86" s="16"/>
      <c r="D86" s="16"/>
      <c r="E86" s="18"/>
      <c r="F86" s="21"/>
      <c r="G86" s="18"/>
      <c r="H86" s="21"/>
    </row>
    <row r="87" spans="1:8" ht="28.8" x14ac:dyDescent="0.3">
      <c r="A87" s="14"/>
      <c r="B87" s="15" t="s">
        <v>86</v>
      </c>
      <c r="C87" s="22" t="s">
        <v>87</v>
      </c>
      <c r="D87" s="16"/>
      <c r="E87" s="18"/>
      <c r="F87" s="23">
        <f>SUM(F83:F85)</f>
        <v>26029.81</v>
      </c>
      <c r="G87" s="18"/>
      <c r="H87" s="23">
        <f>SUM(H83:H85)</f>
        <v>0</v>
      </c>
    </row>
    <row r="88" spans="1:8" x14ac:dyDescent="0.3">
      <c r="A88" s="14"/>
      <c r="B88" s="15" t="s">
        <v>88</v>
      </c>
      <c r="C88" s="22" t="s">
        <v>89</v>
      </c>
      <c r="D88" s="17">
        <v>0.21</v>
      </c>
      <c r="E88" s="18"/>
      <c r="F88" s="23">
        <f>F87*D88</f>
        <v>5466.26</v>
      </c>
      <c r="G88" s="18"/>
      <c r="H88" s="23">
        <f>+H87*D88</f>
        <v>0</v>
      </c>
    </row>
    <row r="89" spans="1:8" x14ac:dyDescent="0.3">
      <c r="A89" s="14"/>
      <c r="B89" s="20"/>
      <c r="C89" s="16"/>
      <c r="D89" s="16"/>
      <c r="E89" s="18"/>
      <c r="F89" s="21"/>
      <c r="G89" s="18"/>
      <c r="H89" s="21"/>
    </row>
    <row r="90" spans="1:8" ht="29.4" thickBot="1" x14ac:dyDescent="0.35">
      <c r="A90" s="24"/>
      <c r="B90" s="25" t="s">
        <v>90</v>
      </c>
      <c r="C90" s="26" t="s">
        <v>87</v>
      </c>
      <c r="D90" s="27"/>
      <c r="E90" s="28"/>
      <c r="F90" s="29">
        <f>SUM(F87:F88)</f>
        <v>31496.07</v>
      </c>
      <c r="G90" s="28"/>
      <c r="H90" s="29">
        <f>SUM(H87:H88)</f>
        <v>0</v>
      </c>
    </row>
    <row r="95" spans="1:8" x14ac:dyDescent="0.3">
      <c r="B95" s="30"/>
      <c r="F95" s="31"/>
    </row>
    <row r="96" spans="1:8" x14ac:dyDescent="0.3">
      <c r="F96" s="31"/>
    </row>
    <row r="97" spans="6:6" x14ac:dyDescent="0.3">
      <c r="F97" s="31"/>
    </row>
    <row r="98" spans="6:6" x14ac:dyDescent="0.3">
      <c r="F98" s="31"/>
    </row>
  </sheetData>
  <sheetProtection algorithmName="SHA-512" hashValue="K4BQ1QkONedaANDDXR9NrkKwYYGA/4Zixerbv5/QevgV0ogAv2zj6FYvzVLnEAPWeg1DTXWM90PMWaAHpqlLmQ==" saltValue="+qPyGdR3eDO0vPoPfYpUbw==" spinCount="100000" sheet="1" objects="1" scenarios="1"/>
  <mergeCells count="6">
    <mergeCell ref="A77:F77"/>
    <mergeCell ref="A3:F3"/>
    <mergeCell ref="A58:F58"/>
    <mergeCell ref="A62:F62"/>
    <mergeCell ref="A66:F66"/>
    <mergeCell ref="A70:F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Presentació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CHICOTE, Carme</dc:creator>
  <cp:lastModifiedBy>GONZALEZ VILLENA, Olimpia</cp:lastModifiedBy>
  <dcterms:created xsi:type="dcterms:W3CDTF">2026-01-29T07:28:14Z</dcterms:created>
  <dcterms:modified xsi:type="dcterms:W3CDTF">2026-02-12T10:20:50Z</dcterms:modified>
</cp:coreProperties>
</file>