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NO PUBLICATS\VESTUARI I CALÇAT\"/>
    </mc:Choice>
  </mc:AlternateContent>
  <xr:revisionPtr revIDLastSave="0" documentId="13_ncr:1_{67E32797-D972-4725-B902-E2A3092540D4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5" i="1"/>
  <c r="J4" i="1"/>
  <c r="A16" i="1" s="1"/>
  <c r="L29" i="1"/>
  <c r="L30" i="1"/>
  <c r="L31" i="1"/>
  <c r="L32" i="1"/>
  <c r="L33" i="1"/>
  <c r="L34" i="1"/>
  <c r="L35" i="1"/>
  <c r="L28" i="1"/>
  <c r="K29" i="1"/>
  <c r="M29" i="1" s="1"/>
  <c r="N29" i="1" s="1"/>
  <c r="K30" i="1"/>
  <c r="M30" i="1" s="1"/>
  <c r="N30" i="1" s="1"/>
  <c r="K31" i="1"/>
  <c r="K32" i="1"/>
  <c r="K33" i="1"/>
  <c r="K34" i="1"/>
  <c r="K35" i="1"/>
  <c r="K21" i="1"/>
  <c r="L21" i="1"/>
  <c r="K22" i="1"/>
  <c r="L22" i="1"/>
  <c r="K23" i="1"/>
  <c r="L23" i="1"/>
  <c r="K24" i="1"/>
  <c r="M24" i="1" s="1"/>
  <c r="N24" i="1" s="1"/>
  <c r="L24" i="1"/>
  <c r="K25" i="1"/>
  <c r="L25" i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A37" i="1"/>
  <c r="L20" i="1"/>
  <c r="K28" i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28" i="1"/>
  <c r="H28" i="1" s="1"/>
  <c r="I28" i="1" s="1"/>
  <c r="K20" i="1"/>
  <c r="F20" i="1"/>
  <c r="H20" i="1" s="1"/>
  <c r="M32" i="1" l="1"/>
  <c r="N32" i="1" s="1"/>
  <c r="M31" i="1"/>
  <c r="N31" i="1" s="1"/>
  <c r="M21" i="1"/>
  <c r="N21" i="1" s="1"/>
  <c r="M25" i="1"/>
  <c r="N25" i="1" s="1"/>
  <c r="M23" i="1"/>
  <c r="N23" i="1" s="1"/>
  <c r="M22" i="1"/>
  <c r="N22" i="1" s="1"/>
  <c r="M35" i="1"/>
  <c r="N35" i="1" s="1"/>
  <c r="M33" i="1"/>
  <c r="N33" i="1" s="1"/>
  <c r="M34" i="1"/>
  <c r="N34" i="1" s="1"/>
  <c r="K36" i="1"/>
  <c r="K26" i="1"/>
  <c r="M28" i="1"/>
  <c r="M20" i="1"/>
  <c r="F26" i="1"/>
  <c r="J17" i="1"/>
  <c r="A17" i="1"/>
  <c r="F36" i="1" l="1"/>
  <c r="F38" i="1" s="1"/>
  <c r="K38" i="1"/>
  <c r="J7" i="1" s="1"/>
  <c r="N20" i="1"/>
  <c r="N28" i="1"/>
  <c r="M36" i="1" l="1"/>
  <c r="M26" i="1"/>
  <c r="N36" i="1" l="1"/>
  <c r="M38" i="1"/>
  <c r="K7" i="1" s="1"/>
  <c r="H36" i="1"/>
  <c r="N26" i="1" l="1"/>
  <c r="N38" i="1" s="1"/>
  <c r="L7" i="1" s="1"/>
  <c r="I36" i="1"/>
  <c r="H26" i="1" l="1"/>
  <c r="I26" i="1" l="1"/>
  <c r="I38" i="1" s="1"/>
  <c r="H38" i="1"/>
  <c r="C6" i="1" s="1"/>
  <c r="B6" i="1"/>
  <c r="D6" i="1" l="1"/>
</calcChain>
</file>

<file path=xl/sharedStrings.xml><?xml version="1.0" encoding="utf-8"?>
<sst xmlns="http://schemas.openxmlformats.org/spreadsheetml/2006/main" count="58" uniqueCount="38">
  <si>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</si>
  <si>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</si>
  <si>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</si>
  <si>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</si>
  <si>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</si>
  <si>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</si>
  <si>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</si>
  <si>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</si>
  <si>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</si>
  <si>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</si>
  <si>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</si>
  <si>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</si>
  <si>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</si>
  <si>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</si>
  <si>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</si>
  <si>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</si>
  <si>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UNITAT BASE DE COMPRA</t>
  </si>
  <si>
    <t>TOTAL TRAM 1</t>
  </si>
  <si>
    <t>TOTAL LICITACIÓ</t>
  </si>
  <si>
    <t>Annex 2: VESTUARI I CALÇAT</t>
  </si>
  <si>
    <t>LOT 1 VESTUARI</t>
  </si>
  <si>
    <t>GRUP 1 VESTUARI RESIDÈNCIES I SAD</t>
  </si>
  <si>
    <t>BATA BLANCA CURTA AMB BOTONS</t>
  </si>
  <si>
    <t>UDS</t>
  </si>
  <si>
    <t>CAMISOLA 3 BUTXAQUES MÀNIGA CURTA</t>
  </si>
  <si>
    <t>CASULLA BLANCA</t>
  </si>
  <si>
    <t>JAQUETA FOLRE POLAR</t>
  </si>
  <si>
    <t>PANTALO GOMES TERGAL</t>
  </si>
  <si>
    <t>GRUP 2 VESTUARI CUINES I MANTENIMENT</t>
  </si>
  <si>
    <t>DAVANTAL CUINA ESTAMPATS</t>
  </si>
  <si>
    <t>DAVANTAL IMPERMEABLE RUS</t>
  </si>
  <si>
    <t>CASSACA DE CUINER/A</t>
  </si>
  <si>
    <t>GORRA COFIA REIXETA VISERA</t>
  </si>
  <si>
    <t>PANTALONS MANTENIMENT MULTIBUTXACA FRANGES REFLECTANTS</t>
  </si>
  <si>
    <t>PANTALONS PIRATES</t>
  </si>
  <si>
    <t>GUANT LLARG PEL FORN</t>
  </si>
  <si>
    <t>GUANT ANTITALL</t>
  </si>
  <si>
    <t>GUANT CONGELADOR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</si>
</sst>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3" fillId="0" borderId="16" applyNumberFormat="0" applyFill="0" applyAlignment="0" applyProtection="0"/>
  </cellStyleXfs>
  <cellXfs count="92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4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6" borderId="0" xfId="2" applyFont="1" applyFill="1" applyBorder="1" applyAlignment="1" applyProtection="1">
      <alignment horizontal="center" vertical="center"/>
    </xf>
    <xf numFmtId="9" fontId="3" fillId="13" borderId="16" xfId="4" applyNumberFormat="1" applyFill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5" fillId="9" borderId="2" xfId="3" applyNumberFormat="1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0" fillId="0" borderId="2" xfId="0" applyBorder="1"/>
    <xf numFmtId="0" fontId="5" fillId="0" borderId="13" xfId="0" applyFont="1" applyBorder="1"/>
    <xf numFmtId="0" fontId="0" fillId="0" borderId="13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3" xfId="0" applyNumberFormat="1" applyBorder="1"/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9" fontId="0" fillId="0" borderId="2" xfId="2" applyFont="1" applyBorder="1" applyProtection="1"/>
    <xf numFmtId="0" fontId="3" fillId="0" borderId="16" xfId="4" applyProtection="1"/>
    <xf numFmtId="0" fontId="3" fillId="0" borderId="16" xfId="4" applyAlignment="1" applyProtection="1">
      <alignment horizontal="center"/>
    </xf>
    <xf numFmtId="165" fontId="3" fillId="0" borderId="16" xfId="4" applyNumberFormat="1" applyAlignment="1" applyProtection="1">
      <alignment horizontal="center"/>
    </xf>
    <xf numFmtId="164" fontId="3" fillId="13" borderId="16" xfId="4" applyNumberFormat="1" applyFill="1" applyProtection="1"/>
    <xf numFmtId="44" fontId="3" fillId="13" borderId="16" xfId="4" applyNumberFormat="1" applyFill="1" applyProtection="1"/>
    <xf numFmtId="44" fontId="3" fillId="0" borderId="16" xfId="4" applyNumberFormat="1" applyProtection="1"/>
    <xf numFmtId="164" fontId="3" fillId="13" borderId="16" xfId="4" applyNumberFormat="1" applyFill="1" applyAlignment="1" applyProtection="1">
      <alignment horizontal="center"/>
    </xf>
    <xf numFmtId="0" fontId="0" fillId="0" borderId="18" xfId="0" applyBorder="1"/>
    <xf numFmtId="0" fontId="5" fillId="0" borderId="19" xfId="0" applyFont="1" applyBorder="1"/>
    <xf numFmtId="165" fontId="0" fillId="0" borderId="0" xfId="0" applyNumberFormat="1" applyAlignment="1">
      <alignment horizontal="center"/>
    </xf>
    <xf numFmtId="164" fontId="5" fillId="0" borderId="0" xfId="0" applyNumberFormat="1" applyFont="1"/>
    <xf numFmtId="44" fontId="5" fillId="6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center"/>
    </xf>
    <xf numFmtId="44" fontId="0" fillId="0" borderId="17" xfId="0" applyNumberFormat="1" applyBorder="1"/>
    <xf numFmtId="164" fontId="3" fillId="0" borderId="16" xfId="4" applyNumberFormat="1" applyProtection="1"/>
    <xf numFmtId="44" fontId="0" fillId="5" borderId="1" xfId="0" applyNumberForma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center"/>
    </xf>
    <xf numFmtId="44" fontId="5" fillId="0" borderId="0" xfId="0" applyNumberFormat="1" applyFont="1"/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44" fontId="0" fillId="0" borderId="2" xfId="1" applyFont="1" applyBorder="1"/>
    <xf numFmtId="164" fontId="0" fillId="12" borderId="2" xfId="0" applyNumberFormat="1" applyFill="1" applyBorder="1" applyProtection="1">
      <protection locked="0"/>
    </xf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</cellXfs>
  <cellStyles count="5">
    <cellStyle name="Moneda" xfId="1" builtinId="4"/>
    <cellStyle name="Normal" xfId="0" builtinId="0"/>
    <cellStyle name="Normal 2" xfId="3" xr:uid="{00000000-0005-0000-0000-000002000000}"/>
    <cellStyle name="Porcentaje" xfId="2" builtinId="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topLeftCell="A9" zoomScaleNormal="100" workbookViewId="0">
      <selection activeCell="J20" sqref="J20"/>
    </sheetView>
  </sheetViews>
  <sheetFormatPr baseColWidth="10" defaultColWidth="11.44140625" defaultRowHeight="14.4" x14ac:dyDescent="0.3"/>
  <cols>
    <col min="2" max="2" width="64.44140625" bestFit="1" customWidth="1"/>
    <col min="3" max="3" width="12.21875" style="12" bestFit="1" customWidth="1"/>
    <col min="4" max="4" width="11.33203125" style="13" bestFit="1" customWidth="1"/>
    <col min="5" max="5" width="14.5546875" style="12" customWidth="1"/>
    <col min="6" max="6" width="16.5546875" bestFit="1" customWidth="1"/>
    <col min="8" max="8" width="15.109375" bestFit="1" customWidth="1"/>
    <col min="9" max="9" width="17.5546875" bestFit="1" customWidth="1"/>
    <col min="10" max="10" width="20.6640625" customWidth="1"/>
    <col min="11" max="11" width="18.33203125" customWidth="1"/>
    <col min="12" max="12" width="21.44140625" style="12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14" t="s">
        <v>19</v>
      </c>
      <c r="C2" s="15"/>
    </row>
    <row r="4" spans="1:16" x14ac:dyDescent="0.3">
      <c r="B4" s="86" t="s">
        <v>20</v>
      </c>
      <c r="C4" s="90"/>
      <c r="D4" s="91"/>
      <c r="E4"/>
      <c r="J4" s="75" t="str">
        <f>B2</f>
        <v>Annex 2: VESTUARI I CALÇAT</v>
      </c>
      <c r="K4" s="75"/>
      <c r="L4" s="75"/>
    </row>
    <row r="5" spans="1:16" x14ac:dyDescent="0.3">
      <c r="B5" s="16" t="s">
        <v>0</v>
      </c>
      <c r="C5" s="16" t="s">
        <v>1</v>
      </c>
      <c r="D5" s="16" t="s">
        <v>2</v>
      </c>
      <c r="J5" s="76" t="str">
        <f>B4</f>
        <v>LOT 1 VESTUARI</v>
      </c>
      <c r="K5" s="76"/>
      <c r="L5" s="76"/>
      <c r="N5" s="17"/>
      <c r="O5" s="17"/>
    </row>
    <row r="6" spans="1:16" ht="15.75" customHeight="1" x14ac:dyDescent="0.3">
      <c r="B6" s="18">
        <f>F38</f>
        <v>19710</v>
      </c>
      <c r="C6" s="18">
        <f>H38</f>
        <v>4139.0999999999995</v>
      </c>
      <c r="D6" s="18">
        <f>I38</f>
        <v>23849.1</v>
      </c>
      <c r="J6" s="19" t="s">
        <v>3</v>
      </c>
      <c r="K6" s="19" t="s">
        <v>1</v>
      </c>
      <c r="L6" s="19" t="s">
        <v>2</v>
      </c>
    </row>
    <row r="7" spans="1:16" x14ac:dyDescent="0.3">
      <c r="J7" s="20">
        <f>K38</f>
        <v>0</v>
      </c>
      <c r="K7" s="20">
        <f>M38</f>
        <v>0</v>
      </c>
      <c r="L7" s="20">
        <f>N38</f>
        <v>0</v>
      </c>
    </row>
    <row r="8" spans="1:16" ht="15" customHeight="1" x14ac:dyDescent="0.3">
      <c r="B8" s="77"/>
      <c r="C8" s="77"/>
      <c r="D8" s="77"/>
      <c r="E8" s="77"/>
      <c r="G8" s="22"/>
      <c r="J8" s="23"/>
      <c r="K8" s="23"/>
      <c r="L8" s="23"/>
    </row>
    <row r="9" spans="1:16" x14ac:dyDescent="0.3">
      <c r="B9" s="21"/>
      <c r="C9" s="21"/>
      <c r="D9" s="21"/>
      <c r="E9" s="21"/>
    </row>
    <row r="10" spans="1:16" x14ac:dyDescent="0.3">
      <c r="B10" s="23"/>
      <c r="C10" s="23"/>
      <c r="D10" s="23"/>
      <c r="E10" s="23"/>
      <c r="J10" s="79" t="s">
        <v>14</v>
      </c>
      <c r="K10" s="79"/>
      <c r="L10" s="79"/>
      <c r="M10" s="79"/>
      <c r="N10" s="79"/>
      <c r="O10" s="79"/>
      <c r="P10" s="79"/>
    </row>
    <row r="11" spans="1:16" ht="15.6" x14ac:dyDescent="0.3">
      <c r="B11" s="24"/>
      <c r="C11" s="25"/>
      <c r="D11" s="25"/>
      <c r="E11" s="24"/>
      <c r="J11" s="26" t="s">
        <v>13</v>
      </c>
      <c r="K11" s="27"/>
      <c r="L11" s="28"/>
      <c r="M11" s="27"/>
      <c r="N11" s="27"/>
      <c r="O11" s="27"/>
      <c r="P11" s="27"/>
    </row>
    <row r="12" spans="1:16" x14ac:dyDescent="0.3">
      <c r="B12" s="24"/>
      <c r="C12" s="25"/>
      <c r="D12" s="25"/>
      <c r="E12" s="24"/>
      <c r="J12" s="78" t="s">
        <v>15</v>
      </c>
      <c r="K12" s="78"/>
      <c r="L12" s="78"/>
      <c r="M12" s="78"/>
      <c r="N12" s="78"/>
    </row>
    <row r="13" spans="1:16" x14ac:dyDescent="0.3">
      <c r="D13" s="12"/>
      <c r="E13"/>
      <c r="J13" s="78"/>
      <c r="K13" s="78"/>
      <c r="L13" s="78"/>
      <c r="M13" s="78"/>
      <c r="N13" s="78"/>
    </row>
    <row r="14" spans="1:16" x14ac:dyDescent="0.3">
      <c r="D14" s="12"/>
      <c r="E14"/>
    </row>
    <row r="15" spans="1:16" ht="15" thickBot="1" x14ac:dyDescent="0.35"/>
    <row r="16" spans="1:16" ht="15.75" customHeight="1" x14ac:dyDescent="0.3">
      <c r="A16" s="80" t="str">
        <f>J4</f>
        <v>Annex 2: VESTUARI I CALÇAT</v>
      </c>
      <c r="B16" s="81"/>
      <c r="C16" s="81"/>
      <c r="D16" s="81"/>
      <c r="E16" s="81"/>
      <c r="F16" s="81"/>
      <c r="G16" s="81"/>
      <c r="H16" s="81"/>
      <c r="I16" s="81"/>
      <c r="J16" s="82" t="s">
        <v>4</v>
      </c>
      <c r="K16" s="83"/>
      <c r="L16" s="83"/>
      <c r="M16" s="83"/>
      <c r="N16" s="84"/>
    </row>
    <row r="17" spans="1:15" x14ac:dyDescent="0.3">
      <c r="A17" s="85" t="str">
        <f>B4</f>
        <v>LOT 1 VESTUARI</v>
      </c>
      <c r="B17" s="85"/>
      <c r="C17" s="85"/>
      <c r="D17" s="85"/>
      <c r="E17" s="85"/>
      <c r="F17" s="85"/>
      <c r="G17" s="85"/>
      <c r="H17" s="85"/>
      <c r="I17" s="86"/>
      <c r="J17" s="87" t="str">
        <f>B4</f>
        <v>LOT 1 VESTUARI</v>
      </c>
      <c r="K17" s="88"/>
      <c r="L17" s="88"/>
      <c r="M17" s="88"/>
      <c r="N17" s="89"/>
    </row>
    <row r="18" spans="1:15" ht="33" customHeight="1" x14ac:dyDescent="0.3">
      <c r="A18" s="29" t="s">
        <v>5</v>
      </c>
      <c r="B18" s="30" t="s">
        <v>6</v>
      </c>
      <c r="C18" s="31" t="s">
        <v>16</v>
      </c>
      <c r="D18" s="32" t="s">
        <v>7</v>
      </c>
      <c r="E18" s="33" t="s">
        <v>8</v>
      </c>
      <c r="F18" s="33" t="s">
        <v>9</v>
      </c>
      <c r="G18" s="3" t="s">
        <v>1</v>
      </c>
      <c r="H18" s="4" t="s">
        <v>10</v>
      </c>
      <c r="I18" s="4" t="s">
        <v>11</v>
      </c>
      <c r="J18" s="34" t="s">
        <v>12</v>
      </c>
      <c r="K18" s="35" t="s">
        <v>9</v>
      </c>
      <c r="L18" s="5" t="s">
        <v>1</v>
      </c>
      <c r="M18" s="6" t="s">
        <v>10</v>
      </c>
      <c r="N18" s="7" t="s">
        <v>11</v>
      </c>
    </row>
    <row r="19" spans="1:15" x14ac:dyDescent="0.3">
      <c r="A19" s="36"/>
      <c r="B19" s="37" t="s">
        <v>21</v>
      </c>
      <c r="C19" s="38"/>
      <c r="D19" s="39"/>
      <c r="E19" s="40"/>
      <c r="F19" s="41"/>
      <c r="G19" s="1"/>
      <c r="H19" s="41"/>
      <c r="I19" s="42"/>
      <c r="J19" s="40"/>
      <c r="K19" s="43"/>
      <c r="L19" s="1"/>
      <c r="M19" s="43"/>
      <c r="N19" s="44"/>
    </row>
    <row r="20" spans="1:15" x14ac:dyDescent="0.3">
      <c r="A20" s="36">
        <v>100792</v>
      </c>
      <c r="B20" s="36" t="s">
        <v>22</v>
      </c>
      <c r="C20" s="66" t="s">
        <v>23</v>
      </c>
      <c r="D20" s="67">
        <v>450</v>
      </c>
      <c r="E20" s="68">
        <v>12.3</v>
      </c>
      <c r="F20" s="41">
        <f>+D20*E20</f>
        <v>5535</v>
      </c>
      <c r="G20" s="45">
        <v>0.21</v>
      </c>
      <c r="H20" s="41">
        <f t="shared" ref="H20" si="0">F20*G20</f>
        <v>1162.3499999999999</v>
      </c>
      <c r="I20" s="42">
        <f>H20+F20</f>
        <v>6697.35</v>
      </c>
      <c r="J20" s="2"/>
      <c r="K20" s="43" t="str">
        <f t="shared" ref="K20" si="1">IF(J20&gt;E20,"PREU SUPERIOR AL DEMANAT",IF(J20=0,"FALTA PREU",IF(J20="","FALTA PREU",ROUND(J20*D20,2))))</f>
        <v>FALTA PREU</v>
      </c>
      <c r="L20" s="1">
        <f>G20</f>
        <v>0.21</v>
      </c>
      <c r="M20" s="43" t="str">
        <f t="shared" ref="M20" si="2">IFERROR(K20*L20,"REVISAR PREU")</f>
        <v>REVISAR PREU</v>
      </c>
      <c r="N20" s="44" t="str">
        <f t="shared" ref="N20" si="3">IFERROR(M20+K20,"REVISAR PREU")</f>
        <v>REVISAR PREU</v>
      </c>
      <c r="O20" s="24"/>
    </row>
    <row r="21" spans="1:15" x14ac:dyDescent="0.3">
      <c r="A21" s="36">
        <v>100803</v>
      </c>
      <c r="B21" s="36" t="s">
        <v>24</v>
      </c>
      <c r="C21" s="66" t="s">
        <v>23</v>
      </c>
      <c r="D21" s="67">
        <v>260</v>
      </c>
      <c r="E21" s="68">
        <v>10.5</v>
      </c>
      <c r="F21" s="41">
        <f t="shared" ref="F21:F25" si="4">+D21*E21</f>
        <v>2730</v>
      </c>
      <c r="G21" s="45">
        <v>0.21</v>
      </c>
      <c r="H21" s="41">
        <f t="shared" ref="H21:H25" si="5">F21*G21</f>
        <v>573.29999999999995</v>
      </c>
      <c r="I21" s="42">
        <f t="shared" ref="I21:I25" si="6">H21+F21</f>
        <v>3303.3</v>
      </c>
      <c r="J21" s="2"/>
      <c r="K21" s="43" t="str">
        <f t="shared" ref="K21:K25" si="7">IF(J21&gt;E21,"PREU SUPERIOR AL DEMANAT",IF(J21=0,"FALTA PREU",IF(J21="","FALTA PREU",ROUND(J21*D21,2))))</f>
        <v>FALTA PREU</v>
      </c>
      <c r="L21" s="1">
        <f t="shared" ref="L21:L25" si="8">G21</f>
        <v>0.21</v>
      </c>
      <c r="M21" s="43" t="str">
        <f t="shared" ref="M21:M25" si="9">IFERROR(K21*L21,"REVISAR PREU")</f>
        <v>REVISAR PREU</v>
      </c>
      <c r="N21" s="44" t="str">
        <f t="shared" ref="N21:N25" si="10">IFERROR(M21+K21,"REVISAR PREU")</f>
        <v>REVISAR PREU</v>
      </c>
      <c r="O21" s="24"/>
    </row>
    <row r="22" spans="1:15" x14ac:dyDescent="0.3">
      <c r="A22" s="36">
        <v>103120</v>
      </c>
      <c r="B22" s="36" t="s">
        <v>25</v>
      </c>
      <c r="C22" s="66" t="s">
        <v>23</v>
      </c>
      <c r="D22" s="67">
        <v>260</v>
      </c>
      <c r="E22" s="68">
        <v>10.5</v>
      </c>
      <c r="F22" s="41">
        <f t="shared" si="4"/>
        <v>2730</v>
      </c>
      <c r="G22" s="45">
        <v>0.21</v>
      </c>
      <c r="H22" s="41">
        <f t="shared" si="5"/>
        <v>573.29999999999995</v>
      </c>
      <c r="I22" s="42">
        <f t="shared" si="6"/>
        <v>3303.3</v>
      </c>
      <c r="J22" s="2"/>
      <c r="K22" s="43" t="str">
        <f t="shared" si="7"/>
        <v>FALTA PREU</v>
      </c>
      <c r="L22" s="1">
        <f t="shared" si="8"/>
        <v>0.21</v>
      </c>
      <c r="M22" s="43" t="str">
        <f t="shared" si="9"/>
        <v>REVISAR PREU</v>
      </c>
      <c r="N22" s="44" t="str">
        <f t="shared" si="10"/>
        <v>REVISAR PREU</v>
      </c>
      <c r="O22" s="24"/>
    </row>
    <row r="23" spans="1:15" x14ac:dyDescent="0.3">
      <c r="A23" s="36">
        <v>101056</v>
      </c>
      <c r="B23" s="36" t="s">
        <v>26</v>
      </c>
      <c r="C23" s="66" t="s">
        <v>23</v>
      </c>
      <c r="D23" s="67">
        <v>100</v>
      </c>
      <c r="E23" s="68">
        <v>12.3</v>
      </c>
      <c r="F23" s="41">
        <f t="shared" si="4"/>
        <v>1230</v>
      </c>
      <c r="G23" s="45">
        <v>0.21</v>
      </c>
      <c r="H23" s="41">
        <f t="shared" si="5"/>
        <v>258.3</v>
      </c>
      <c r="I23" s="42">
        <f t="shared" si="6"/>
        <v>1488.3</v>
      </c>
      <c r="J23" s="2"/>
      <c r="K23" s="43" t="str">
        <f t="shared" si="7"/>
        <v>FALTA PREU</v>
      </c>
      <c r="L23" s="1">
        <f t="shared" si="8"/>
        <v>0.21</v>
      </c>
      <c r="M23" s="43" t="str">
        <f t="shared" si="9"/>
        <v>REVISAR PREU</v>
      </c>
      <c r="N23" s="44" t="str">
        <f t="shared" si="10"/>
        <v>REVISAR PREU</v>
      </c>
      <c r="O23" s="24"/>
    </row>
    <row r="24" spans="1:15" x14ac:dyDescent="0.3">
      <c r="A24" s="36">
        <v>100802</v>
      </c>
      <c r="B24" s="36" t="s">
        <v>27</v>
      </c>
      <c r="C24" s="66" t="s">
        <v>23</v>
      </c>
      <c r="D24" s="67">
        <v>350</v>
      </c>
      <c r="E24" s="68">
        <v>10</v>
      </c>
      <c r="F24" s="41">
        <f t="shared" si="4"/>
        <v>3500</v>
      </c>
      <c r="G24" s="45">
        <v>0.21</v>
      </c>
      <c r="H24" s="41">
        <f t="shared" si="5"/>
        <v>735</v>
      </c>
      <c r="I24" s="42">
        <f t="shared" si="6"/>
        <v>4235</v>
      </c>
      <c r="J24" s="2"/>
      <c r="K24" s="43" t="str">
        <f t="shared" si="7"/>
        <v>FALTA PREU</v>
      </c>
      <c r="L24" s="1">
        <f t="shared" si="8"/>
        <v>0.21</v>
      </c>
      <c r="M24" s="43" t="str">
        <f t="shared" si="9"/>
        <v>REVISAR PREU</v>
      </c>
      <c r="N24" s="44" t="str">
        <f t="shared" si="10"/>
        <v>REVISAR PREU</v>
      </c>
      <c r="O24" s="24"/>
    </row>
    <row r="25" spans="1:15" x14ac:dyDescent="0.3">
      <c r="A25" s="36">
        <v>102576</v>
      </c>
      <c r="B25" s="36" t="s">
        <v>34</v>
      </c>
      <c r="C25" s="66" t="s">
        <v>23</v>
      </c>
      <c r="D25" s="67">
        <v>15</v>
      </c>
      <c r="E25" s="68">
        <v>8</v>
      </c>
      <c r="F25" s="41">
        <f t="shared" si="4"/>
        <v>120</v>
      </c>
      <c r="G25" s="45">
        <v>0.21</v>
      </c>
      <c r="H25" s="41">
        <f t="shared" si="5"/>
        <v>25.2</v>
      </c>
      <c r="I25" s="42">
        <f t="shared" si="6"/>
        <v>145.19999999999999</v>
      </c>
      <c r="J25" s="2"/>
      <c r="K25" s="43" t="str">
        <f t="shared" si="7"/>
        <v>FALTA PREU</v>
      </c>
      <c r="L25" s="1">
        <f t="shared" si="8"/>
        <v>0.21</v>
      </c>
      <c r="M25" s="43" t="str">
        <f t="shared" si="9"/>
        <v>REVISAR PREU</v>
      </c>
      <c r="N25" s="44" t="str">
        <f t="shared" si="10"/>
        <v>REVISAR PREU</v>
      </c>
      <c r="O25" s="24"/>
    </row>
    <row r="26" spans="1:15" ht="15" thickBot="1" x14ac:dyDescent="0.35">
      <c r="A26" s="46"/>
      <c r="B26" s="46"/>
      <c r="C26" s="47"/>
      <c r="D26" s="48"/>
      <c r="E26" s="49" t="s">
        <v>17</v>
      </c>
      <c r="F26" s="50">
        <f>SUM(F20:F25)</f>
        <v>15845</v>
      </c>
      <c r="G26" s="11"/>
      <c r="H26" s="50">
        <f>SUM(H20:H25)</f>
        <v>3327.45</v>
      </c>
      <c r="I26" s="50">
        <f t="shared" ref="I26" si="11">H26+F26</f>
        <v>19172.45</v>
      </c>
      <c r="J26" s="51"/>
      <c r="K26" s="49">
        <f>SUM(K20:K25)</f>
        <v>0</v>
      </c>
      <c r="L26" s="52"/>
      <c r="M26" s="49">
        <f>SUM(M20:M25)</f>
        <v>0</v>
      </c>
      <c r="N26" s="49">
        <f>SUM(N20:N25)</f>
        <v>0</v>
      </c>
      <c r="O26" s="24"/>
    </row>
    <row r="27" spans="1:15" ht="15" thickTop="1" x14ac:dyDescent="0.3">
      <c r="A27" s="53"/>
      <c r="B27" s="54" t="s">
        <v>28</v>
      </c>
      <c r="D27" s="55"/>
      <c r="E27" s="56"/>
      <c r="F27" s="57"/>
      <c r="G27" s="10"/>
      <c r="H27" s="57"/>
      <c r="I27" s="57"/>
      <c r="J27" s="24"/>
      <c r="K27" s="58"/>
      <c r="L27" s="59"/>
      <c r="M27" s="58"/>
      <c r="N27" s="60"/>
      <c r="O27" s="24"/>
    </row>
    <row r="28" spans="1:15" x14ac:dyDescent="0.3">
      <c r="A28" s="36">
        <v>100810</v>
      </c>
      <c r="B28" s="36" t="s">
        <v>29</v>
      </c>
      <c r="C28" s="66" t="s">
        <v>23</v>
      </c>
      <c r="D28" s="67">
        <v>100</v>
      </c>
      <c r="E28" s="68">
        <v>18</v>
      </c>
      <c r="F28" s="41">
        <f t="shared" ref="F28:F35" si="12">+D28*E28</f>
        <v>1800</v>
      </c>
      <c r="G28" s="45">
        <v>0.21</v>
      </c>
      <c r="H28" s="41">
        <f t="shared" ref="H28" si="13">F28*G28</f>
        <v>378</v>
      </c>
      <c r="I28" s="42">
        <f t="shared" ref="I28" si="14">H28+F28</f>
        <v>2178</v>
      </c>
      <c r="J28" s="69"/>
      <c r="K28" s="43" t="str">
        <f t="shared" ref="K28" si="15">IF(J28&gt;E28,"PREU SUPERIOR AL DEMANAT",IF(J28=0,"FALTA PREU",IF(J28="","FALTA PREU",ROUND(J28*D28,2))))</f>
        <v>FALTA PREU</v>
      </c>
      <c r="L28" s="1">
        <f t="shared" ref="L28:L35" si="16">G28</f>
        <v>0.21</v>
      </c>
      <c r="M28" s="43" t="str">
        <f t="shared" ref="M28" si="17">IFERROR(K28*L28,"REVISAR PREU")</f>
        <v>REVISAR PREU</v>
      </c>
      <c r="N28" s="44" t="str">
        <f t="shared" ref="N28" si="18">IFERROR(M28+K28,"REVISAR PREU")</f>
        <v>REVISAR PREU</v>
      </c>
      <c r="O28" s="24"/>
    </row>
    <row r="29" spans="1:15" x14ac:dyDescent="0.3">
      <c r="A29" s="36">
        <v>103459</v>
      </c>
      <c r="B29" s="36" t="s">
        <v>30</v>
      </c>
      <c r="C29" s="66" t="s">
        <v>23</v>
      </c>
      <c r="D29" s="67">
        <v>25</v>
      </c>
      <c r="E29" s="68">
        <v>15</v>
      </c>
      <c r="F29" s="41">
        <f t="shared" si="12"/>
        <v>375</v>
      </c>
      <c r="G29" s="45">
        <v>0.21</v>
      </c>
      <c r="H29" s="41">
        <f t="shared" ref="H29:H35" si="19">F29*G29</f>
        <v>78.75</v>
      </c>
      <c r="I29" s="42">
        <f t="shared" ref="I29:I35" si="20">H29+F29</f>
        <v>453.75</v>
      </c>
      <c r="J29" s="2"/>
      <c r="K29" s="43" t="str">
        <f t="shared" ref="K29:K35" si="21">IF(J29&gt;E29,"PREU SUPERIOR AL DEMANAT",IF(J29=0,"FALTA PREU",IF(J29="","FALTA PREU",ROUND(J29*D29,2))))</f>
        <v>FALTA PREU</v>
      </c>
      <c r="L29" s="1">
        <f t="shared" si="16"/>
        <v>0.21</v>
      </c>
      <c r="M29" s="43" t="str">
        <f t="shared" ref="M29:M35" si="22">IFERROR(K29*L29,"REVISAR PREU")</f>
        <v>REVISAR PREU</v>
      </c>
      <c r="N29" s="44" t="str">
        <f t="shared" ref="N29:N35" si="23">IFERROR(M29+K29,"REVISAR PREU")</f>
        <v>REVISAR PREU</v>
      </c>
      <c r="O29" s="24"/>
    </row>
    <row r="30" spans="1:15" x14ac:dyDescent="0.3">
      <c r="A30" s="36">
        <v>103460</v>
      </c>
      <c r="B30" s="36" t="s">
        <v>31</v>
      </c>
      <c r="C30" s="66" t="s">
        <v>23</v>
      </c>
      <c r="D30" s="67">
        <v>5</v>
      </c>
      <c r="E30" s="68">
        <v>35</v>
      </c>
      <c r="F30" s="41">
        <f t="shared" si="12"/>
        <v>175</v>
      </c>
      <c r="G30" s="45">
        <v>0.21</v>
      </c>
      <c r="H30" s="41">
        <f t="shared" si="19"/>
        <v>36.75</v>
      </c>
      <c r="I30" s="42">
        <f t="shared" si="20"/>
        <v>211.75</v>
      </c>
      <c r="J30" s="2"/>
      <c r="K30" s="43" t="str">
        <f t="shared" si="21"/>
        <v>FALTA PREU</v>
      </c>
      <c r="L30" s="1">
        <f t="shared" si="16"/>
        <v>0.21</v>
      </c>
      <c r="M30" s="43" t="str">
        <f t="shared" si="22"/>
        <v>REVISAR PREU</v>
      </c>
      <c r="N30" s="44" t="str">
        <f t="shared" si="23"/>
        <v>REVISAR PREU</v>
      </c>
      <c r="O30" s="24"/>
    </row>
    <row r="31" spans="1:15" x14ac:dyDescent="0.3">
      <c r="A31" s="36">
        <v>100804</v>
      </c>
      <c r="B31" s="36" t="s">
        <v>32</v>
      </c>
      <c r="C31" s="66" t="s">
        <v>23</v>
      </c>
      <c r="D31" s="67">
        <v>60</v>
      </c>
      <c r="E31" s="68">
        <v>4</v>
      </c>
      <c r="F31" s="41">
        <f t="shared" si="12"/>
        <v>240</v>
      </c>
      <c r="G31" s="45">
        <v>0.21</v>
      </c>
      <c r="H31" s="41">
        <f t="shared" si="19"/>
        <v>50.4</v>
      </c>
      <c r="I31" s="42">
        <f t="shared" si="20"/>
        <v>290.39999999999998</v>
      </c>
      <c r="J31" s="2"/>
      <c r="K31" s="43" t="str">
        <f t="shared" si="21"/>
        <v>FALTA PREU</v>
      </c>
      <c r="L31" s="1">
        <f t="shared" si="16"/>
        <v>0.21</v>
      </c>
      <c r="M31" s="43" t="str">
        <f t="shared" si="22"/>
        <v>REVISAR PREU</v>
      </c>
      <c r="N31" s="44" t="str">
        <f t="shared" si="23"/>
        <v>REVISAR PREU</v>
      </c>
      <c r="O31" s="24"/>
    </row>
    <row r="32" spans="1:15" x14ac:dyDescent="0.3">
      <c r="A32" s="36">
        <v>103461</v>
      </c>
      <c r="B32" s="36" t="s">
        <v>35</v>
      </c>
      <c r="C32" s="66" t="s">
        <v>23</v>
      </c>
      <c r="D32" s="67">
        <v>15</v>
      </c>
      <c r="E32" s="68">
        <v>35</v>
      </c>
      <c r="F32" s="41">
        <f t="shared" si="12"/>
        <v>525</v>
      </c>
      <c r="G32" s="45">
        <v>0.21</v>
      </c>
      <c r="H32" s="41">
        <f t="shared" si="19"/>
        <v>110.25</v>
      </c>
      <c r="I32" s="42">
        <f t="shared" si="20"/>
        <v>635.25</v>
      </c>
      <c r="J32" s="2"/>
      <c r="K32" s="43" t="str">
        <f t="shared" si="21"/>
        <v>FALTA PREU</v>
      </c>
      <c r="L32" s="1">
        <f t="shared" si="16"/>
        <v>0.21</v>
      </c>
      <c r="M32" s="43" t="str">
        <f t="shared" si="22"/>
        <v>REVISAR PREU</v>
      </c>
      <c r="N32" s="44" t="str">
        <f t="shared" si="23"/>
        <v>REVISAR PREU</v>
      </c>
      <c r="O32" s="24"/>
    </row>
    <row r="33" spans="1:15" x14ac:dyDescent="0.3">
      <c r="A33" s="36">
        <v>103462</v>
      </c>
      <c r="B33" s="36" t="s">
        <v>36</v>
      </c>
      <c r="C33" s="66" t="s">
        <v>23</v>
      </c>
      <c r="D33" s="67">
        <v>15</v>
      </c>
      <c r="E33" s="68">
        <v>20</v>
      </c>
      <c r="F33" s="41">
        <f t="shared" si="12"/>
        <v>300</v>
      </c>
      <c r="G33" s="45">
        <v>0.21</v>
      </c>
      <c r="H33" s="41">
        <f t="shared" si="19"/>
        <v>63</v>
      </c>
      <c r="I33" s="42">
        <f t="shared" si="20"/>
        <v>363</v>
      </c>
      <c r="J33" s="2"/>
      <c r="K33" s="43" t="str">
        <f t="shared" si="21"/>
        <v>FALTA PREU</v>
      </c>
      <c r="L33" s="1">
        <f t="shared" si="16"/>
        <v>0.21</v>
      </c>
      <c r="M33" s="43" t="str">
        <f t="shared" si="22"/>
        <v>REVISAR PREU</v>
      </c>
      <c r="N33" s="44" t="str">
        <f t="shared" si="23"/>
        <v>REVISAR PREU</v>
      </c>
      <c r="O33" s="24"/>
    </row>
    <row r="34" spans="1:15" x14ac:dyDescent="0.3">
      <c r="A34" s="36">
        <v>103463</v>
      </c>
      <c r="B34" s="36" t="s">
        <v>37</v>
      </c>
      <c r="C34" s="66" t="s">
        <v>23</v>
      </c>
      <c r="D34" s="67">
        <v>15</v>
      </c>
      <c r="E34" s="68">
        <v>25</v>
      </c>
      <c r="F34" s="41">
        <f t="shared" si="12"/>
        <v>375</v>
      </c>
      <c r="G34" s="45">
        <v>0.21</v>
      </c>
      <c r="H34" s="41">
        <f t="shared" si="19"/>
        <v>78.75</v>
      </c>
      <c r="I34" s="42">
        <f t="shared" si="20"/>
        <v>453.75</v>
      </c>
      <c r="J34" s="2"/>
      <c r="K34" s="43" t="str">
        <f t="shared" si="21"/>
        <v>FALTA PREU</v>
      </c>
      <c r="L34" s="1">
        <f t="shared" si="16"/>
        <v>0.21</v>
      </c>
      <c r="M34" s="43" t="str">
        <f t="shared" si="22"/>
        <v>REVISAR PREU</v>
      </c>
      <c r="N34" s="44" t="str">
        <f t="shared" si="23"/>
        <v>REVISAR PREU</v>
      </c>
      <c r="O34" s="24"/>
    </row>
    <row r="35" spans="1:15" x14ac:dyDescent="0.3">
      <c r="A35" s="36">
        <v>103464</v>
      </c>
      <c r="B35" s="36" t="s">
        <v>33</v>
      </c>
      <c r="C35" s="66" t="s">
        <v>23</v>
      </c>
      <c r="D35" s="67">
        <v>5</v>
      </c>
      <c r="E35" s="68">
        <v>15</v>
      </c>
      <c r="F35" s="41">
        <f t="shared" si="12"/>
        <v>75</v>
      </c>
      <c r="G35" s="45">
        <v>0.21</v>
      </c>
      <c r="H35" s="41">
        <f t="shared" si="19"/>
        <v>15.75</v>
      </c>
      <c r="I35" s="42">
        <f t="shared" si="20"/>
        <v>90.75</v>
      </c>
      <c r="J35" s="2"/>
      <c r="K35" s="43" t="str">
        <f t="shared" si="21"/>
        <v>FALTA PREU</v>
      </c>
      <c r="L35" s="1">
        <f t="shared" si="16"/>
        <v>0.21</v>
      </c>
      <c r="M35" s="43" t="str">
        <f t="shared" si="22"/>
        <v>REVISAR PREU</v>
      </c>
      <c r="N35" s="44" t="str">
        <f t="shared" si="23"/>
        <v>REVISAR PREU</v>
      </c>
      <c r="O35" s="24"/>
    </row>
    <row r="36" spans="1:15" ht="15" thickBot="1" x14ac:dyDescent="0.35">
      <c r="A36" s="46"/>
      <c r="B36" s="46"/>
      <c r="C36" s="47"/>
      <c r="D36" s="48"/>
      <c r="E36" s="61"/>
      <c r="F36" s="50">
        <f>SUM(F28:F35)</f>
        <v>3865</v>
      </c>
      <c r="G36" s="11"/>
      <c r="H36" s="50">
        <f>SUM(H28:H35)</f>
        <v>811.65</v>
      </c>
      <c r="I36" s="50">
        <f>SUM(I28:I35)</f>
        <v>4676.6499999999996</v>
      </c>
      <c r="J36" s="51"/>
      <c r="K36" s="49">
        <f>SUM(K28:K35)</f>
        <v>0</v>
      </c>
      <c r="L36" s="52"/>
      <c r="M36" s="49">
        <f>SUM(M28:M35)</f>
        <v>0</v>
      </c>
      <c r="N36" s="49">
        <f>SUM(N28:N35)</f>
        <v>0</v>
      </c>
      <c r="O36" s="24"/>
    </row>
    <row r="37" spans="1:15" ht="15.6" thickTop="1" thickBot="1" x14ac:dyDescent="0.35">
      <c r="A37" s="70" t="str">
        <f>B4</f>
        <v>LOT 1 VESTUARI</v>
      </c>
      <c r="B37" s="71"/>
      <c r="C37" s="71"/>
      <c r="D37" s="71"/>
      <c r="E37" s="72"/>
      <c r="F37" s="70"/>
      <c r="G37" s="71"/>
      <c r="H37" s="71"/>
      <c r="I37" s="71"/>
      <c r="J37" s="72"/>
      <c r="K37" s="70"/>
      <c r="L37" s="71"/>
      <c r="M37" s="71"/>
      <c r="N37" s="71"/>
      <c r="O37" s="24"/>
    </row>
    <row r="38" spans="1:15" ht="15" customHeight="1" thickBot="1" x14ac:dyDescent="0.35">
      <c r="A38" s="73" t="s">
        <v>18</v>
      </c>
      <c r="B38" s="74"/>
      <c r="C38" s="74"/>
      <c r="D38" s="74"/>
      <c r="E38" s="74"/>
      <c r="F38" s="62">
        <f>F36+F26</f>
        <v>19710</v>
      </c>
      <c r="G38" s="62"/>
      <c r="H38" s="62">
        <f>H36+H26</f>
        <v>4139.0999999999995</v>
      </c>
      <c r="I38" s="62">
        <f>I36+I26</f>
        <v>23849.1</v>
      </c>
      <c r="J38" s="63"/>
      <c r="K38" s="63">
        <f>K26+K36</f>
        <v>0</v>
      </c>
      <c r="L38" s="64"/>
      <c r="M38" s="63">
        <f>M26+M36</f>
        <v>0</v>
      </c>
      <c r="N38" s="63">
        <f>N26+N36</f>
        <v>0</v>
      </c>
      <c r="O38" s="24"/>
    </row>
    <row r="39" spans="1:15" x14ac:dyDescent="0.3">
      <c r="E39" s="8"/>
      <c r="F39" s="24"/>
      <c r="G39" s="9"/>
      <c r="H39" s="24"/>
      <c r="I39" s="24"/>
    </row>
    <row r="40" spans="1:15" x14ac:dyDescent="0.3">
      <c r="E40" s="8"/>
      <c r="F40" s="24"/>
      <c r="G40" s="9"/>
      <c r="H40" s="24"/>
      <c r="I40" s="24"/>
    </row>
    <row r="41" spans="1:15" x14ac:dyDescent="0.3">
      <c r="E41" s="8"/>
      <c r="F41" s="24"/>
      <c r="G41" s="9"/>
      <c r="H41" s="24"/>
      <c r="I41" s="24"/>
    </row>
    <row r="42" spans="1:15" x14ac:dyDescent="0.3">
      <c r="E42" s="8"/>
      <c r="F42" s="24"/>
      <c r="G42" s="9"/>
      <c r="H42" s="24"/>
      <c r="I42" s="24"/>
    </row>
    <row r="43" spans="1:15" x14ac:dyDescent="0.3">
      <c r="E43" s="8"/>
      <c r="F43" s="24"/>
      <c r="G43" s="9"/>
      <c r="H43" s="24"/>
      <c r="I43" s="24"/>
    </row>
    <row r="44" spans="1:15" x14ac:dyDescent="0.3">
      <c r="E44" s="8"/>
      <c r="F44" s="24"/>
      <c r="G44" s="9"/>
      <c r="H44" s="24"/>
      <c r="I44" s="24"/>
    </row>
    <row r="45" spans="1:15" x14ac:dyDescent="0.3">
      <c r="E45" s="8"/>
      <c r="F45" s="24"/>
      <c r="G45" s="9"/>
      <c r="H45" s="24"/>
      <c r="I45" s="24"/>
    </row>
    <row r="46" spans="1:15" x14ac:dyDescent="0.3">
      <c r="E46" s="8"/>
      <c r="F46" s="24"/>
      <c r="G46" s="9"/>
      <c r="H46" s="24"/>
      <c r="I46" s="24"/>
    </row>
    <row r="47" spans="1:15" x14ac:dyDescent="0.3">
      <c r="E47" s="8"/>
      <c r="F47" s="24"/>
      <c r="G47" s="9"/>
      <c r="H47" s="24"/>
      <c r="I47" s="24"/>
    </row>
    <row r="48" spans="1:15" x14ac:dyDescent="0.3">
      <c r="E48" s="8"/>
      <c r="F48" s="24"/>
      <c r="G48" s="9"/>
      <c r="H48" s="24"/>
      <c r="I48" s="24"/>
    </row>
    <row r="49" spans="5:9" x14ac:dyDescent="0.3">
      <c r="E49" s="8"/>
      <c r="F49" s="24"/>
      <c r="G49" s="9"/>
      <c r="H49" s="24"/>
      <c r="I49" s="24"/>
    </row>
    <row r="50" spans="5:9" x14ac:dyDescent="0.3">
      <c r="E50" s="8"/>
      <c r="F50" s="24"/>
      <c r="G50" s="9"/>
      <c r="H50" s="24"/>
      <c r="I50" s="24"/>
    </row>
    <row r="51" spans="5:9" x14ac:dyDescent="0.3">
      <c r="E51" s="8"/>
      <c r="F51" s="24"/>
      <c r="G51" s="9"/>
      <c r="H51" s="24"/>
      <c r="I51" s="24"/>
    </row>
    <row r="52" spans="5:9" x14ac:dyDescent="0.3">
      <c r="E52" s="8"/>
      <c r="F52" s="24"/>
      <c r="G52" s="9"/>
      <c r="H52" s="24"/>
      <c r="I52" s="24"/>
    </row>
    <row r="53" spans="5:9" x14ac:dyDescent="0.3">
      <c r="E53" s="8"/>
      <c r="F53" s="24"/>
      <c r="G53" s="9"/>
      <c r="H53" s="24"/>
      <c r="I53" s="24"/>
    </row>
    <row r="54" spans="5:9" x14ac:dyDescent="0.3">
      <c r="E54" s="8"/>
      <c r="F54" s="24"/>
      <c r="G54" s="9"/>
      <c r="H54" s="24"/>
      <c r="I54" s="24"/>
    </row>
    <row r="55" spans="5:9" x14ac:dyDescent="0.3">
      <c r="E55" s="8"/>
      <c r="F55" s="24"/>
      <c r="G55" s="9"/>
      <c r="H55" s="24"/>
      <c r="I55" s="24"/>
    </row>
    <row r="56" spans="5:9" x14ac:dyDescent="0.3">
      <c r="E56" s="8"/>
      <c r="F56" s="24"/>
      <c r="G56" s="9"/>
      <c r="H56" s="24"/>
      <c r="I56" s="24"/>
    </row>
    <row r="57" spans="5:9" x14ac:dyDescent="0.3">
      <c r="E57" s="8"/>
      <c r="F57" s="24"/>
      <c r="G57" s="9"/>
      <c r="H57" s="24"/>
      <c r="I57" s="24"/>
    </row>
    <row r="58" spans="5:9" x14ac:dyDescent="0.3">
      <c r="E58" s="8"/>
      <c r="F58" s="24"/>
      <c r="G58" s="9"/>
      <c r="H58" s="24"/>
      <c r="I58" s="24"/>
    </row>
    <row r="59" spans="5:9" x14ac:dyDescent="0.3">
      <c r="E59" s="8"/>
      <c r="F59" s="24"/>
      <c r="G59" s="9"/>
      <c r="H59" s="24"/>
      <c r="I59" s="24"/>
    </row>
    <row r="60" spans="5:9" x14ac:dyDescent="0.3">
      <c r="E60" s="8"/>
      <c r="F60" s="24"/>
      <c r="G60" s="9"/>
      <c r="H60" s="24"/>
      <c r="I60" s="24"/>
    </row>
    <row r="61" spans="5:9" x14ac:dyDescent="0.3">
      <c r="E61" s="8"/>
      <c r="F61" s="24"/>
      <c r="G61" s="9"/>
      <c r="H61" s="24"/>
      <c r="I61" s="24"/>
    </row>
    <row r="62" spans="5:9" x14ac:dyDescent="0.3">
      <c r="E62" s="8"/>
      <c r="F62" s="24"/>
      <c r="G62" s="9"/>
      <c r="H62" s="24"/>
      <c r="I62" s="24"/>
    </row>
    <row r="63" spans="5:9" x14ac:dyDescent="0.3">
      <c r="E63" s="8"/>
      <c r="F63" s="24"/>
      <c r="G63" s="9"/>
      <c r="H63" s="24"/>
      <c r="I63" s="24"/>
    </row>
    <row r="64" spans="5:9" x14ac:dyDescent="0.3">
      <c r="E64" s="8"/>
      <c r="F64" s="24"/>
      <c r="G64" s="9"/>
      <c r="H64" s="24"/>
      <c r="I64" s="24"/>
    </row>
    <row r="65" spans="5:9" x14ac:dyDescent="0.3">
      <c r="E65" s="8"/>
      <c r="F65" s="24"/>
      <c r="G65" s="9"/>
      <c r="H65" s="24"/>
      <c r="I65" s="24"/>
    </row>
    <row r="66" spans="5:9" x14ac:dyDescent="0.3">
      <c r="E66" s="8"/>
      <c r="F66" s="24"/>
      <c r="G66" s="9"/>
      <c r="H66" s="24"/>
      <c r="I66" s="24"/>
    </row>
    <row r="67" spans="5:9" x14ac:dyDescent="0.3">
      <c r="E67" s="8"/>
      <c r="F67" s="24"/>
      <c r="G67" s="9"/>
      <c r="H67" s="24"/>
      <c r="I67" s="24"/>
    </row>
    <row r="68" spans="5:9" x14ac:dyDescent="0.3">
      <c r="E68" s="8"/>
      <c r="F68" s="24"/>
      <c r="G68" s="9"/>
      <c r="H68" s="24"/>
      <c r="I68" s="24"/>
    </row>
    <row r="69" spans="5:9" x14ac:dyDescent="0.3">
      <c r="E69" s="8"/>
      <c r="F69" s="24"/>
      <c r="G69" s="9"/>
      <c r="H69" s="24"/>
      <c r="I69" s="24"/>
    </row>
    <row r="70" spans="5:9" x14ac:dyDescent="0.3">
      <c r="E70" s="8"/>
      <c r="F70" s="24"/>
      <c r="G70" s="9"/>
      <c r="H70" s="24"/>
      <c r="I70" s="24"/>
    </row>
    <row r="71" spans="5:9" x14ac:dyDescent="0.3">
      <c r="E71" s="8"/>
      <c r="F71" s="24"/>
      <c r="G71" s="9"/>
      <c r="H71" s="24"/>
      <c r="I71" s="24"/>
    </row>
    <row r="72" spans="5:9" x14ac:dyDescent="0.3">
      <c r="E72" s="8"/>
      <c r="F72" s="24"/>
      <c r="G72" s="9"/>
      <c r="H72" s="24"/>
      <c r="I72" s="24"/>
    </row>
    <row r="73" spans="5:9" x14ac:dyDescent="0.3">
      <c r="E73" s="8"/>
      <c r="F73" s="24"/>
      <c r="G73" s="9"/>
      <c r="H73" s="24"/>
      <c r="I73" s="24"/>
    </row>
    <row r="74" spans="5:9" x14ac:dyDescent="0.3">
      <c r="E74" s="8"/>
      <c r="F74" s="24"/>
      <c r="G74" s="9"/>
      <c r="H74" s="24"/>
      <c r="I74" s="24"/>
    </row>
    <row r="75" spans="5:9" x14ac:dyDescent="0.3">
      <c r="E75" s="8"/>
      <c r="F75" s="24"/>
      <c r="G75" s="9"/>
      <c r="H75" s="24"/>
      <c r="I75" s="24"/>
    </row>
    <row r="76" spans="5:9" x14ac:dyDescent="0.3">
      <c r="E76" s="8"/>
      <c r="F76" s="24"/>
      <c r="G76" s="9"/>
      <c r="H76" s="24"/>
      <c r="I76" s="24"/>
    </row>
    <row r="77" spans="5:9" x14ac:dyDescent="0.3">
      <c r="E77" s="8"/>
      <c r="F77" s="24"/>
      <c r="G77" s="9"/>
      <c r="H77" s="24"/>
      <c r="I77" s="24"/>
    </row>
    <row r="78" spans="5:9" x14ac:dyDescent="0.3">
      <c r="E78" s="8"/>
      <c r="F78" s="65"/>
      <c r="G78" s="65"/>
      <c r="H78" s="65"/>
      <c r="I78" s="65"/>
    </row>
  </sheetData>
  <sheetProtection algorithmName="SHA-512" hashValue="77O15QtegUAIfu6+Xi0Ol2k8FudWgjltKb72MxKn3hK2UqmO/EXKyHLolA+DdNsEFpMGbHzx/ml9YAh/ZwGKtQ==" saltValue="pgEUOsylTYIp0XPlVpT0YQ==" spinCount="100000" sheet="1" selectLockedCells="1"/>
  <mergeCells count="14">
    <mergeCell ref="A37:E37"/>
    <mergeCell ref="A38:E38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  <mergeCell ref="F37:J37"/>
    <mergeCell ref="K37:N37"/>
  </mergeCells>
  <dataValidations count="1">
    <dataValidation type="custom" allowBlank="1" showInputMessage="1" showErrorMessage="1" errorTitle="ERROR PREU" error="Preu superior al demanat. Reviseu el preu de sortida de la columna E i introduiu un valor igual o inferior." sqref="J20:J25 J28:J35" xr:uid="{2D38A684-5AAD-4F20-9A56-817DA7A413E0}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72EDC26FA364EBC335C2C7B125DF6" ma:contentTypeVersion="10" ma:contentTypeDescription="Crea un document nou" ma:contentTypeScope="" ma:versionID="e268d42a1da56fbaf2c73f09f87da76b">
  <xsd:schema xmlns:xsd="http://www.w3.org/2001/XMLSchema" xmlns:xs="http://www.w3.org/2001/XMLSchema" xmlns:p="http://schemas.microsoft.com/office/2006/metadata/properties" xmlns:ns2="48069c78-be55-44f0-a23f-9cda252a0737" xmlns:ns3="aef5053b-41fd-46f9-960c-87a729468e3b" targetNamespace="http://schemas.microsoft.com/office/2006/metadata/properties" ma:root="true" ma:fieldsID="800fda9852a9f662a66572b42413e4cb" ns2:_="" ns3:_="">
    <xsd:import namespace="48069c78-be55-44f0-a23f-9cda252a0737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9c78-be55-44f0-a23f-9cda252a0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069c78-be55-44f0-a23f-9cda252a0737">
      <Terms xmlns="http://schemas.microsoft.com/office/infopath/2007/PartnerControls"/>
    </lcf76f155ced4ddcb4097134ff3c332f>
    <TaxCatchAll xmlns="aef5053b-41fd-46f9-960c-87a729468e3b" xsi:nil="true"/>
  </documentManagement>
</p:properties>
</file>

<file path=customXml/itemProps1.xml><?xml version="1.0" encoding="utf-8"?>
<ds:datastoreItem xmlns:ds="http://schemas.openxmlformats.org/officeDocument/2006/customXml" ds:itemID="{D77D34FB-1DD3-46FB-A9CF-17C13441B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69c78-be55-44f0-a23f-9cda252a0737"/>
    <ds:schemaRef ds:uri="aef5053b-41fd-46f9-960c-87a729468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466D9-1414-4D78-9902-2471D7634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958A4-800C-4183-AD93-82BF301BCF86}">
  <ds:schemaRefs>
    <ds:schemaRef ds:uri="http://schemas.microsoft.com/office/2006/metadata/properties"/>
    <ds:schemaRef ds:uri="http://schemas.microsoft.com/office/infopath/2007/PartnerControls"/>
    <ds:schemaRef ds:uri="48069c78-be55-44f0-a23f-9cda252a0737"/>
    <ds:schemaRef ds:uri="aef5053b-41fd-46f9-960c-87a729468e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2026-02-04T12:06:56Z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0x01010079A72EDC26FA364EBC335C2C7B125DF6</vt:lpwstr>
  </property>
  <property fmtid="{D5CDD505-2E9C-101B-9397-08002B2CF9AE}" pid="3" name="Order">
    <vt:r8>4566600</vt:r8>
  </property>
</Properties>
</file>