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8"/>
  <workbookPr/>
  <mc:AlternateContent xmlns:mc="http://schemas.openxmlformats.org/markup-compatibility/2006">
    <mc:Choice Requires="x15">
      <x15ac:absPath xmlns:x15ac="http://schemas.microsoft.com/office/spreadsheetml/2010/11/ac" url="Z:\302\DGD_0019786\EF00040_GESTIO_ECO_CONTRACTACIO\G0647_Contractació\N-2026\PR-2026-380 CC Preinscripcions i AAEE\"/>
    </mc:Choice>
  </mc:AlternateContent>
  <xr:revisionPtr revIDLastSave="0" documentId="13_ncr:1_{3154C698-89EB-40D8-B413-7C0F96BF6C0F}" xr6:coauthVersionLast="47" xr6:coauthVersionMax="47" xr10:uidLastSave="{00000000-0000-0000-0000-000000000000}"/>
  <bookViews>
    <workbookView xWindow="-110" yWindow="-110" windowWidth="19420" windowHeight="10420" tabRatio="531" xr2:uid="{00000000-000D-0000-FFFF-FFFF00000000}"/>
  </bookViews>
  <sheets>
    <sheet name="APROX PPOST" sheetId="5" r:id="rId1"/>
  </sheets>
  <definedNames>
    <definedName name="_xlnm.Print_Area" localSheetId="0">'APROX PPOST'!$A$1:$K$142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5" l="1"/>
  <c r="I8" i="5"/>
  <c r="I7" i="5"/>
  <c r="H138" i="5"/>
  <c r="H134" i="5"/>
  <c r="H130" i="5"/>
  <c r="H126" i="5"/>
  <c r="H122" i="5"/>
  <c r="I140" i="5"/>
  <c r="I138" i="5" s="1"/>
  <c r="I136" i="5"/>
  <c r="I134" i="5" s="1"/>
  <c r="I132" i="5"/>
  <c r="I130" i="5" s="1"/>
  <c r="I128" i="5"/>
  <c r="I126" i="5" s="1"/>
  <c r="I124" i="5"/>
  <c r="I122" i="5" s="1"/>
  <c r="H120" i="5"/>
  <c r="I120" i="5" s="1"/>
  <c r="H119" i="5"/>
  <c r="I119" i="5" s="1"/>
  <c r="H118" i="5"/>
  <c r="I118" i="5" s="1"/>
  <c r="H116" i="5" l="1"/>
  <c r="I116" i="5"/>
  <c r="I61" i="5" l="1"/>
  <c r="H60" i="5"/>
  <c r="I60" i="5" s="1"/>
  <c r="H59" i="5"/>
  <c r="I59" i="5" s="1"/>
  <c r="H58" i="5"/>
  <c r="I58" i="5" s="1"/>
  <c r="H57" i="5"/>
  <c r="I57" i="5" s="1"/>
  <c r="H56" i="5"/>
  <c r="I56" i="5" s="1"/>
  <c r="H55" i="5"/>
  <c r="I55" i="5" s="1"/>
  <c r="H54" i="5"/>
  <c r="I54" i="5" s="1"/>
  <c r="H53" i="5"/>
  <c r="I53" i="5" s="1"/>
  <c r="H52" i="5"/>
  <c r="I52" i="5" s="1"/>
  <c r="H51" i="5"/>
  <c r="I51" i="5" s="1"/>
  <c r="H50" i="5"/>
  <c r="I50" i="5" s="1"/>
  <c r="H49" i="5"/>
  <c r="I49" i="5" s="1"/>
  <c r="H48" i="5"/>
  <c r="I48" i="5" s="1"/>
  <c r="H47" i="5"/>
  <c r="I47" i="5" s="1"/>
  <c r="H46" i="5"/>
  <c r="I46" i="5" s="1"/>
  <c r="H45" i="5"/>
  <c r="I45" i="5" s="1"/>
  <c r="H44" i="5"/>
  <c r="I44" i="5" s="1"/>
  <c r="H43" i="5"/>
  <c r="I43" i="5" s="1"/>
  <c r="H42" i="5"/>
  <c r="I42" i="5" s="1"/>
  <c r="H41" i="5"/>
  <c r="I41" i="5" s="1"/>
  <c r="H40" i="5"/>
  <c r="I40" i="5" s="1"/>
  <c r="H39" i="5"/>
  <c r="I39" i="5" s="1"/>
  <c r="H38" i="5"/>
  <c r="I38" i="5" s="1"/>
  <c r="H37" i="5"/>
  <c r="I37" i="5" s="1"/>
  <c r="H36" i="5"/>
  <c r="I36" i="5" s="1"/>
  <c r="H35" i="5"/>
  <c r="I35" i="5" s="1"/>
  <c r="H34" i="5"/>
  <c r="I34" i="5" s="1"/>
  <c r="H33" i="5"/>
  <c r="I33" i="5" s="1"/>
  <c r="H32" i="5"/>
  <c r="I32" i="5" s="1"/>
  <c r="H31" i="5"/>
  <c r="I31" i="5" s="1"/>
  <c r="H30" i="5"/>
  <c r="I30" i="5" s="1"/>
  <c r="H29" i="5"/>
  <c r="I29" i="5" s="1"/>
  <c r="H28" i="5"/>
  <c r="I28" i="5" s="1"/>
  <c r="H27" i="5"/>
  <c r="I27" i="5" s="1"/>
  <c r="H26" i="5"/>
  <c r="I26" i="5" s="1"/>
  <c r="H25" i="5"/>
  <c r="I25" i="5" s="1"/>
  <c r="H24" i="5"/>
  <c r="I24" i="5" s="1"/>
  <c r="H23" i="5"/>
  <c r="I23" i="5" s="1"/>
  <c r="H22" i="5"/>
  <c r="H21" i="5"/>
  <c r="I21" i="5" s="1"/>
  <c r="H20" i="5"/>
  <c r="I20" i="5" s="1"/>
  <c r="H19" i="5"/>
  <c r="I19" i="5" s="1"/>
  <c r="H18" i="5"/>
  <c r="I18" i="5" s="1"/>
  <c r="H17" i="5"/>
  <c r="I17" i="5" s="1"/>
  <c r="H16" i="5"/>
  <c r="I16" i="5" s="1"/>
  <c r="H15" i="5"/>
  <c r="I15" i="5" s="1"/>
  <c r="H112" i="5"/>
  <c r="I112" i="5" s="1"/>
  <c r="H111" i="5"/>
  <c r="I111" i="5" s="1"/>
  <c r="H110" i="5"/>
  <c r="I110" i="5" s="1"/>
  <c r="H109" i="5"/>
  <c r="I109" i="5" s="1"/>
  <c r="H108" i="5"/>
  <c r="I108" i="5" s="1"/>
  <c r="H107" i="5"/>
  <c r="I107" i="5" s="1"/>
  <c r="H106" i="5"/>
  <c r="I106" i="5" s="1"/>
  <c r="H105" i="5"/>
  <c r="I105" i="5" s="1"/>
  <c r="H104" i="5"/>
  <c r="I104" i="5" s="1"/>
  <c r="H103" i="5"/>
  <c r="I103" i="5" s="1"/>
  <c r="H102" i="5"/>
  <c r="I102" i="5" s="1"/>
  <c r="H101" i="5"/>
  <c r="I101" i="5" s="1"/>
  <c r="H100" i="5"/>
  <c r="I100" i="5" s="1"/>
  <c r="H99" i="5"/>
  <c r="I99" i="5" s="1"/>
  <c r="H98" i="5"/>
  <c r="I98" i="5" s="1"/>
  <c r="H97" i="5"/>
  <c r="I97" i="5" s="1"/>
  <c r="H96" i="5"/>
  <c r="I96" i="5" s="1"/>
  <c r="H95" i="5"/>
  <c r="I95" i="5" s="1"/>
  <c r="H94" i="5"/>
  <c r="I94" i="5" s="1"/>
  <c r="H89" i="5"/>
  <c r="I89" i="5" s="1"/>
  <c r="H88" i="5"/>
  <c r="I88" i="5" s="1"/>
  <c r="H87" i="5"/>
  <c r="I87" i="5" s="1"/>
  <c r="H86" i="5"/>
  <c r="I86" i="5" s="1"/>
  <c r="H85" i="5"/>
  <c r="I85" i="5" s="1"/>
  <c r="H84" i="5"/>
  <c r="I84" i="5" s="1"/>
  <c r="H83" i="5"/>
  <c r="I83" i="5" s="1"/>
  <c r="H82" i="5"/>
  <c r="I82" i="5" s="1"/>
  <c r="H81" i="5"/>
  <c r="I81" i="5" s="1"/>
  <c r="H80" i="5"/>
  <c r="I80" i="5" s="1"/>
  <c r="H79" i="5"/>
  <c r="I79" i="5" s="1"/>
  <c r="H78" i="5"/>
  <c r="I78" i="5" s="1"/>
  <c r="H77" i="5"/>
  <c r="I77" i="5" s="1"/>
  <c r="H76" i="5"/>
  <c r="I76" i="5" s="1"/>
  <c r="H75" i="5"/>
  <c r="I75" i="5" s="1"/>
  <c r="H74" i="5"/>
  <c r="I74" i="5" s="1"/>
  <c r="H73" i="5"/>
  <c r="I73" i="5" s="1"/>
  <c r="H72" i="5"/>
  <c r="I72" i="5" s="1"/>
  <c r="H71" i="5"/>
  <c r="I71" i="5" s="1"/>
  <c r="H70" i="5"/>
  <c r="I70" i="5" s="1"/>
  <c r="H69" i="5"/>
  <c r="H68" i="5"/>
  <c r="H67" i="5"/>
  <c r="I22" i="5" l="1"/>
  <c r="I13" i="5" s="1"/>
  <c r="H13" i="5"/>
  <c r="I68" i="5"/>
  <c r="I69" i="5"/>
  <c r="H65" i="5"/>
  <c r="I91" i="5"/>
  <c r="I67" i="5"/>
  <c r="H91" i="5"/>
  <c r="H6" i="5" l="1"/>
  <c r="I65" i="5"/>
  <c r="I6" i="5" l="1"/>
  <c r="H9" i="5"/>
  <c r="H11" i="5" s="1"/>
  <c r="I9" i="5"/>
  <c r="H4" i="5" l="1"/>
  <c r="I11" i="5"/>
</calcChain>
</file>

<file path=xl/sharedStrings.xml><?xml version="1.0" encoding="utf-8"?>
<sst xmlns="http://schemas.openxmlformats.org/spreadsheetml/2006/main" count="353" uniqueCount="163">
  <si>
    <t xml:space="preserve"> </t>
  </si>
  <si>
    <t>Total Aprox.Ppost
(abans IVA)</t>
  </si>
  <si>
    <t>Total Aprox.Ppost
(IVA inclòs)</t>
  </si>
  <si>
    <t>APROX. PRESSUPOST</t>
  </si>
  <si>
    <t>PREINSCRIPCIONS ESCOLARS i FORMACIÓ PROFESSIONAL</t>
  </si>
  <si>
    <t>Acció Especial FOMENT DEL CATALÀ</t>
  </si>
  <si>
    <t>Difusió i participació en premis i fòrums</t>
  </si>
  <si>
    <t>TOTAL</t>
  </si>
  <si>
    <t>Comissió d'agència tipus A (0,20%* 499.000,00€)</t>
  </si>
  <si>
    <t>PREINSCRIPCIONS - DIGITAL</t>
  </si>
  <si>
    <t>Suport</t>
  </si>
  <si>
    <t>IP, Tipologia de compra i Format</t>
  </si>
  <si>
    <t>Import
Aprox.</t>
  </si>
  <si>
    <t>nº ins.</t>
  </si>
  <si>
    <t>Detall</t>
  </si>
  <si>
    <t>Spotify</t>
  </si>
  <si>
    <t>IP Cat.  CPM* Falca+Cover</t>
  </si>
  <si>
    <t>impressions</t>
  </si>
  <si>
    <t>Compra Programàtica</t>
  </si>
  <si>
    <t>IP Cat.  CPM* Formats display IAB</t>
  </si>
  <si>
    <t>Facebook</t>
  </si>
  <si>
    <t>IP Cat.  CPM* Page Post Photo</t>
  </si>
  <si>
    <t>Instagram</t>
  </si>
  <si>
    <t>IP Cat.  CPM* Story</t>
  </si>
  <si>
    <t>X (Twitter)</t>
  </si>
  <si>
    <t>IP Cat.  CPM* Promoted Tweet</t>
  </si>
  <si>
    <t>Google</t>
  </si>
  <si>
    <t>IP Cat.  CPM* Google Ads</t>
  </si>
  <si>
    <r>
      <t xml:space="preserve">LaVanguardia. </t>
    </r>
    <r>
      <rPr>
        <sz val="8"/>
        <rFont val="Calibri"/>
        <family val="2"/>
        <scheme val="minor"/>
      </rPr>
      <t>(GODÓ)</t>
    </r>
  </si>
  <si>
    <t>IP Cat.  CPM* Doble Roba</t>
  </si>
  <si>
    <r>
      <t xml:space="preserve">MundoDeportivo. </t>
    </r>
    <r>
      <rPr>
        <sz val="8"/>
        <rFont val="Calibri"/>
        <family val="2"/>
        <scheme val="minor"/>
      </rPr>
      <t>(GODÓ)</t>
    </r>
  </si>
  <si>
    <r>
      <t>ElPeriodico</t>
    </r>
    <r>
      <rPr>
        <sz val="8"/>
        <rFont val="Calibri"/>
        <family val="2"/>
        <scheme val="minor"/>
      </rPr>
      <t xml:space="preserve"> (PRENSA IBÉRICA)</t>
    </r>
  </si>
  <si>
    <r>
      <t xml:space="preserve">Sport </t>
    </r>
    <r>
      <rPr>
        <sz val="8"/>
        <rFont val="Calibri"/>
        <family val="2"/>
        <scheme val="minor"/>
      </rPr>
      <t>(PRENSA IBÉRICA)</t>
    </r>
  </si>
  <si>
    <r>
      <t>ElPuntAvui.</t>
    </r>
    <r>
      <rPr>
        <sz val="8"/>
        <rFont val="Calibri"/>
        <family val="2"/>
        <scheme val="minor"/>
      </rPr>
      <t xml:space="preserve"> (HERMES)</t>
    </r>
  </si>
  <si>
    <r>
      <t xml:space="preserve">LEsportiuDeCatalunya. </t>
    </r>
    <r>
      <rPr>
        <sz val="8"/>
        <rFont val="Calibri"/>
        <family val="2"/>
        <scheme val="minor"/>
      </rPr>
      <t>(HERMES)</t>
    </r>
  </si>
  <si>
    <t>Ara.</t>
  </si>
  <si>
    <r>
      <t xml:space="preserve">ElPais. </t>
    </r>
    <r>
      <rPr>
        <sz val="8"/>
        <rFont val="Calibri"/>
        <family val="2"/>
        <scheme val="minor"/>
      </rPr>
      <t>(PRISA)</t>
    </r>
  </si>
  <si>
    <r>
      <t xml:space="preserve">As. </t>
    </r>
    <r>
      <rPr>
        <sz val="8"/>
        <rFont val="Calibri"/>
        <family val="2"/>
        <scheme val="minor"/>
      </rPr>
      <t>(PRISA)</t>
    </r>
  </si>
  <si>
    <r>
      <t>Abc.</t>
    </r>
    <r>
      <rPr>
        <sz val="8"/>
        <rFont val="Calibri"/>
        <family val="2"/>
        <scheme val="minor"/>
      </rPr>
      <t xml:space="preserve"> (VOCENTO)</t>
    </r>
  </si>
  <si>
    <r>
      <t xml:space="preserve">ElMundo. </t>
    </r>
    <r>
      <rPr>
        <sz val="8"/>
        <rFont val="Calibri"/>
        <family val="2"/>
        <scheme val="minor"/>
      </rPr>
      <t>(UNIDAD EDITORIAL)</t>
    </r>
  </si>
  <si>
    <r>
      <t xml:space="preserve">Marca. </t>
    </r>
    <r>
      <rPr>
        <sz val="8"/>
        <rFont val="Calibri"/>
        <family val="2"/>
        <scheme val="minor"/>
      </rPr>
      <t>(UNIDAD EDITORIAL)</t>
    </r>
  </si>
  <si>
    <t>LaRazon.</t>
  </si>
  <si>
    <t>20Minutos.</t>
  </si>
  <si>
    <t>Publico.</t>
  </si>
  <si>
    <t>Webs d'ElNacional.</t>
  </si>
  <si>
    <t>Webs de NacioDigital.</t>
  </si>
  <si>
    <t>Webs de Vilaweb.</t>
  </si>
  <si>
    <t>Webs d'ElMon.</t>
  </si>
  <si>
    <t>Webs de LaRepublica.</t>
  </si>
  <si>
    <t>Webs de l'ACPC</t>
  </si>
  <si>
    <t>Webs de l'AMIC</t>
  </si>
  <si>
    <t>Webs de l'APPEC</t>
  </si>
  <si>
    <t>IP Cat.  CPM* Net div. formats Display</t>
  </si>
  <si>
    <t>Webs de CronicaGlobal.</t>
  </si>
  <si>
    <t>Webs d'ElConfidencial.</t>
  </si>
  <si>
    <t>Webs d'ElDiario.</t>
  </si>
  <si>
    <t>Webs d'El grup Tirabol</t>
  </si>
  <si>
    <t>DiariDeTarragona.</t>
  </si>
  <si>
    <t>DiariDeGirona.</t>
  </si>
  <si>
    <t>Segre.</t>
  </si>
  <si>
    <t>LaManyana.</t>
  </si>
  <si>
    <t>Regio7.</t>
  </si>
  <si>
    <t>El9Nou.</t>
  </si>
  <si>
    <t>IP Cat.  Cost Fixe 1 Setmana Doble Roba</t>
  </si>
  <si>
    <t>setmana/es</t>
  </si>
  <si>
    <t>DiariDeTerrassa.</t>
  </si>
  <si>
    <t>DiariDeSabadell.</t>
  </si>
  <si>
    <t>DiariMes.</t>
  </si>
  <si>
    <t>TheNewBcnPost.</t>
  </si>
  <si>
    <t>TikTok</t>
  </si>
  <si>
    <t>IP Cat.  CPM* Video In Feed</t>
  </si>
  <si>
    <t>IP Cat.  CPM* Reels</t>
  </si>
  <si>
    <t>COST TECNOLÒGIC</t>
  </si>
  <si>
    <t>*Pel càlcul dels imports del mitjà digital cal tenir en compte que el resultat final de multiplicar l’import aproximat pel número insercions previstes s’ha dividit entre 1.000 ja que el preu unitari en virtut del qual s’ha fet el càlcul fa referència al cost per 1.000 unitats, excepte en aquells casos que el cost és un cost fixe.</t>
  </si>
  <si>
    <t>PREINSCRIPCIONS - IMPRESOS</t>
  </si>
  <si>
    <t>Tipologia de compra i Format</t>
  </si>
  <si>
    <t>La Vanguardia</t>
  </si>
  <si>
    <t>Pàgina Color Senar Lab</t>
  </si>
  <si>
    <t>insercions</t>
  </si>
  <si>
    <t>El Periódico de Cat.</t>
  </si>
  <si>
    <t>El Punt Avui</t>
  </si>
  <si>
    <t>Ara</t>
  </si>
  <si>
    <t>El País</t>
  </si>
  <si>
    <t>El Mundo</t>
  </si>
  <si>
    <t>ABC</t>
  </si>
  <si>
    <t>La Razón</t>
  </si>
  <si>
    <t>Diari de Tarragona</t>
  </si>
  <si>
    <t>Diari de Girona</t>
  </si>
  <si>
    <t>Segre</t>
  </si>
  <si>
    <t>Pàgina Color Senar Dm-Dv</t>
  </si>
  <si>
    <t>La Mañana</t>
  </si>
  <si>
    <t>Pàgina Color Senar</t>
  </si>
  <si>
    <t>Regió 7</t>
  </si>
  <si>
    <t>El 9 Nou</t>
  </si>
  <si>
    <t>Pàgina Color Senar Dv</t>
  </si>
  <si>
    <t>Diari de Sabadell</t>
  </si>
  <si>
    <t>Diari de Terrassa</t>
  </si>
  <si>
    <t xml:space="preserve">20 Minutos </t>
  </si>
  <si>
    <t>Més Tarragona</t>
  </si>
  <si>
    <t>El Mundo Deportivo</t>
  </si>
  <si>
    <t>Pàg.Color Senar secció Barça</t>
  </si>
  <si>
    <t>Sport</t>
  </si>
  <si>
    <t>Marca</t>
  </si>
  <si>
    <t>As</t>
  </si>
  <si>
    <t>L'Esportiu</t>
  </si>
  <si>
    <t>PREINSCRIPCIONS - RÀDIO</t>
  </si>
  <si>
    <t>Durada Falca (en segons):</t>
  </si>
  <si>
    <t>Catalunya Ràdio</t>
  </si>
  <si>
    <t>Falca Dl-Dv (7h-10h)</t>
  </si>
  <si>
    <t>falques</t>
  </si>
  <si>
    <t>Rac 1</t>
  </si>
  <si>
    <t>Falca El Mon a Rac 1/La Competència/El Barça juga a Rac1</t>
  </si>
  <si>
    <t>Rac 105</t>
  </si>
  <si>
    <t>Falca Dl-Dv (7h-11h)</t>
  </si>
  <si>
    <t>Flaixbac</t>
  </si>
  <si>
    <t>Falca Dl-Dv (6h-11h) 
+ Va de Barça</t>
  </si>
  <si>
    <t>Flaix FM</t>
  </si>
  <si>
    <t>Falca 20" Dl-Dv (6h-11h)</t>
  </si>
  <si>
    <t>Ser Regional Cat.</t>
  </si>
  <si>
    <t>Falca Dl-Dv (6h-10h)</t>
  </si>
  <si>
    <t>Ser Catalunya</t>
  </si>
  <si>
    <t>Falca Dl-Dv (7h-12h)</t>
  </si>
  <si>
    <t>Los 40 Cat.</t>
  </si>
  <si>
    <t>Falca Dl-Dv (6h-11h)</t>
  </si>
  <si>
    <t>Dial Cat.</t>
  </si>
  <si>
    <t>Los 40 Classic Cat.</t>
  </si>
  <si>
    <t>Europa FM Cat.</t>
  </si>
  <si>
    <t>Onda Cero Cat.</t>
  </si>
  <si>
    <t>Melodia FM Cat.</t>
  </si>
  <si>
    <t>Cadena 100 Cat.</t>
  </si>
  <si>
    <t>Cope Cat.</t>
  </si>
  <si>
    <t>Falca Herrera en la Cope</t>
  </si>
  <si>
    <t>Rock FM Cat.</t>
  </si>
  <si>
    <t>Falca Dl-Dv (6h-14,30h)</t>
  </si>
  <si>
    <t>Ràdio Tele Taxi</t>
  </si>
  <si>
    <t>Falca Tota la graella</t>
  </si>
  <si>
    <t>Kiss FM Cat.</t>
  </si>
  <si>
    <t>Los 40 Urban</t>
  </si>
  <si>
    <t>Falca Dl-Dv (8h-12h)</t>
  </si>
  <si>
    <t xml:space="preserve">*El total aproximat dels suports del mitjà rèdio s’ha calculat multiplicant per 1,5 el total resultant de multiplicar l’import aproximat pel número insercions previstes. Cal fer  constar que aquest 1,5 respon a l’adaptació que cal efectuar ja que la tarifa estàndard està prevista per una durada de 20 segons i, en canvi, el càlcul s’ha fet per una durada de 30 segons. </t>
  </si>
  <si>
    <t>PREINSCRIPCIONS - EXTERIOR</t>
  </si>
  <si>
    <t>Circuit</t>
  </si>
  <si>
    <t>Opis Metro</t>
  </si>
  <si>
    <t>Circuit 1 setmana 185 Opis paper</t>
  </si>
  <si>
    <r>
      <t xml:space="preserve">Opis Barcelona Life </t>
    </r>
    <r>
      <rPr>
        <sz val="8"/>
        <rFont val="Calibri"/>
        <family val="2"/>
        <scheme val="minor"/>
      </rPr>
      <t>(CLEAR CHANNEL)</t>
    </r>
  </si>
  <si>
    <t>Circuit 1 setmana 73 Opis Digital</t>
  </si>
  <si>
    <t>Producció</t>
  </si>
  <si>
    <t>producció</t>
  </si>
  <si>
    <t>Contingut</t>
  </si>
  <si>
    <t>CRIAR + Grup Nació</t>
  </si>
  <si>
    <t>4 microdocumentals + 4 guies de català quotidià per història (16 en total) + píndoles audiovisuals corresponents a les 4 històries + reportatge als mitjans del grup Nació.</t>
  </si>
  <si>
    <t>Difusió i participació en premis i fòrums - Patrocini Premis GENIO Innovació</t>
  </si>
  <si>
    <t>Suports Grup VOCENTO</t>
  </si>
  <si>
    <t xml:space="preserve">   - Producció de 3 continguts audiovisuals, adaptació a xarxes i adaptació a print.
   - Comunicació Prèvia: Publicació de 2 continguts digitals, 2 continguts print, 2 ampliacions xarxes
   - Participació activa i visibilitat del logotip Generalitat  Digital
   - Comunicació Posterior: 1 contingut digital, 1 contingut print, 1 ampliació xarxes.</t>
  </si>
  <si>
    <t>Difusió i participació en premis i fòrums - Patrocini Premis Orgull</t>
  </si>
  <si>
    <t>Suports Grup Comunicació 21</t>
  </si>
  <si>
    <t xml:space="preserve">   - Presència del patrocinador a anunci de mitja pàgina a color publicata a les 34
edicions de Línia
   - Presència del patrocinador a anunci de pàgina a color al diari ARA amb la promoció del Segon Premi Orgull 2026
   - Notícia corporativa publicada a les 21 edicions digitals de Línia, a Orgull.barcelona i Comunicació21.cat, amb menció de la participació del patrocinador en el lliurament del premi
   - Presència del logotip del patrocinador a la imatge principal del lliurament del premi 
   - Menció de la participació del patrocinador a les notes de premsa.</t>
  </si>
  <si>
    <t>Difusió i participació en premis i fòrums - Patrocini Premis Drac</t>
  </si>
  <si>
    <t>Rac 1 i Vanguardia</t>
  </si>
  <si>
    <t xml:space="preserve">   - Presència del patrocinador a l'antena de RAC1: 150 Autopromos, 50 Prescripcions en directe, 20 Promos personalitzades amb presència exclusiva
   - Presència digital del patrocinador: logo a les notícies dels Premis DRACa RAC1.cat, Branded Content a RAC1.cat 
   - Presència del patrocinador durant la Gala: Logo a la pantalla de l'escenari, Logo a les invitacions de la Gala.
   - Presència del logo del patrocinador a les insercions dels Premis DRAC a la versió print de La Vanguardia.
   - Presència del patrocinador a les xarxes socials: Logo a la imatge gràfica, Posts genèrics de cobertura de la Gala, Post personalitzat durant la Gala, Etiquetat al perfil del patrocinador als posts genèrics i als personalitzats.</t>
  </si>
  <si>
    <t>Difusió i participació en premis i fòrums - Patrocini Fòrum Econòmic de Catalunya</t>
  </si>
  <si>
    <t>Expansión</t>
  </si>
  <si>
    <t xml:space="preserve">   - Presència del patrocinador a la cobertura print i digital del Fòrum per part d'Expansión
   - Logotip a la campanya de comunicació i cartelleria
   - Pàgina de publicitat a Expansión.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</si>
</sst>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0.00\ &quot;€&quot;;\-#,##0.00\ &quot;€&quot;"/>
    <numFmt numFmtId="44" formatCode="_-* #,##0.00\ &quot;€&quot;_-;\-* #,##0.00\ &quot;€&quot;_-;_-* &quot;-&quot;??\ &quot;€&quot;_-;_-@_-"/>
    <numFmt numFmtId="164" formatCode="0.0"/>
    <numFmt numFmtId="165" formatCode="#,##0.00\ &quot;€&quot;"/>
    <numFmt numFmtId="166" formatCode="0.000"/>
    <numFmt numFmtId="167" formatCode="#,##0_ ;\-#,##0\ "/>
  </numFmts>
  <fonts count="16">
    <font>
      <sz val="11"/>
      <color theme="1"/>
      <name val="Calibri"/>
      <family val="2"/>
      <scheme val="minor"/>
    </font>
    <font>
      <sz val="11"/>
      <color theme="1"/>
      <name val="Calibri"/>
      <family val="2"/>
      <scheme val="minor"/>
    </font>
    <font>
      <sz val="11"/>
      <name val="Calibri"/>
      <family val="2"/>
      <scheme val="minor"/>
    </font>
    <font>
      <sz val="8"/>
      <name val="Calibri"/>
      <family val="2"/>
      <scheme val="minor"/>
    </font>
    <font>
      <sz val="8"/>
      <color rgb="FF0000FF"/>
      <name val="Calibri"/>
      <family val="2"/>
      <scheme val="minor"/>
    </font>
    <font>
      <b/>
      <sz val="8"/>
      <name val="Calibri"/>
      <family val="2"/>
      <scheme val="minor"/>
    </font>
    <font>
      <b/>
      <sz val="10"/>
      <name val="Calibri"/>
      <family val="2"/>
      <scheme val="minor"/>
    </font>
    <font>
      <sz val="10"/>
      <name val="Calibri"/>
      <family val="2"/>
      <scheme val="minor"/>
    </font>
    <font>
      <b/>
      <sz val="11"/>
      <name val="Calibri"/>
      <family val="2"/>
      <scheme val="minor"/>
    </font>
    <font>
      <b/>
      <sz val="10"/>
      <color theme="0"/>
      <name val="Calibri"/>
      <family val="2"/>
      <scheme val="minor"/>
    </font>
    <font>
      <b/>
      <sz val="9"/>
      <name val="Calibri"/>
      <family val="2"/>
      <scheme val="minor"/>
    </font>
    <font>
      <b/>
      <u/>
      <sz val="10"/>
      <color theme="0"/>
      <name val="Calibri"/>
      <family val="2"/>
      <scheme val="minor"/>
    </font>
    <font>
      <u/>
      <sz val="10"/>
      <color theme="0"/>
      <name val="Calibri"/>
      <family val="2"/>
      <scheme val="minor"/>
    </font>
    <font>
      <i/>
      <sz val="9"/>
      <color theme="1"/>
      <name val="Calibri"/>
      <family val="2"/>
    </font>
    <font>
      <b/>
      <sz val="9"/>
      <color theme="1"/>
      <name val="Calibri"/>
      <family val="2"/>
    </font>
    <font>
      <sz val="10"/>
      <color theme="0"/>
      <name val="Calibri"/>
      <family val="2"/>
      <scheme val="minor"/>
    </font>
  </fonts>
  <fills count="10">
    <fill>
      <patternFill patternType="none"/>
    </fill>
    <fill>
      <patternFill patternType="gray125"/>
    </fill>
    <fill>
      <patternFill patternType="solid">
        <fgColor indexed="65"/>
        <bgColor auto="1"/>
      </patternFill>
    </fill>
    <fill>
      <patternFill patternType="solid">
        <fgColor theme="0"/>
        <bgColor auto="1"/>
      </patternFill>
    </fill>
    <fill>
      <patternFill patternType="solid">
        <fgColor theme="0"/>
        <bgColor theme="6"/>
      </patternFill>
    </fill>
    <fill>
      <patternFill patternType="solid">
        <fgColor theme="0"/>
        <bgColor indexed="64"/>
      </patternFill>
    </fill>
    <fill>
      <patternFill patternType="solid">
        <fgColor theme="2"/>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62">
    <xf numFmtId="0" fontId="0" fillId="0" borderId="0" xfId="0"/>
    <xf numFmtId="3" fontId="3" fillId="3" borderId="1" xfId="1" quotePrefix="1" applyNumberFormat="1" applyFont="1" applyFill="1" applyBorder="1" applyAlignment="1">
      <alignment horizontal="center" vertical="center" wrapText="1"/>
    </xf>
    <xf numFmtId="0" fontId="3" fillId="3" borderId="1" xfId="0" applyFont="1" applyFill="1" applyBorder="1" applyAlignment="1">
      <alignment vertical="center" wrapText="1"/>
    </xf>
    <xf numFmtId="0" fontId="5" fillId="3" borderId="1" xfId="0" applyFont="1" applyFill="1" applyBorder="1" applyAlignment="1">
      <alignment vertical="center" wrapText="1"/>
    </xf>
    <xf numFmtId="3" fontId="3" fillId="5" borderId="1" xfId="1" quotePrefix="1" applyNumberFormat="1" applyFont="1" applyFill="1" applyBorder="1" applyAlignment="1">
      <alignment horizontal="center" vertical="center" wrapText="1"/>
    </xf>
    <xf numFmtId="10" fontId="5" fillId="6" borderId="1" xfId="2" applyNumberFormat="1" applyFont="1" applyFill="1" applyBorder="1" applyAlignment="1">
      <alignment horizontal="center" vertical="center" wrapText="1"/>
    </xf>
    <xf numFmtId="0" fontId="5" fillId="6" borderId="3"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5" fillId="3" borderId="3" xfId="0" applyFont="1" applyFill="1" applyBorder="1" applyAlignment="1">
      <alignment horizontal="left" vertical="center"/>
    </xf>
    <xf numFmtId="0" fontId="5" fillId="3" borderId="3" xfId="0" applyFont="1" applyFill="1" applyBorder="1" applyAlignment="1">
      <alignment horizontal="left" vertical="center" wrapText="1"/>
    </xf>
    <xf numFmtId="0" fontId="3" fillId="3" borderId="1" xfId="0" applyFont="1" applyFill="1" applyBorder="1" applyAlignment="1">
      <alignment horizontal="left" vertical="center"/>
    </xf>
    <xf numFmtId="0" fontId="5" fillId="5" borderId="3" xfId="0" applyFont="1" applyFill="1" applyBorder="1" applyAlignment="1">
      <alignment horizontal="left" vertical="center" wrapText="1"/>
    </xf>
    <xf numFmtId="0" fontId="3" fillId="3" borderId="0" xfId="0" applyFont="1" applyFill="1" applyAlignment="1">
      <alignment vertical="center"/>
    </xf>
    <xf numFmtId="0" fontId="2" fillId="2" borderId="0" xfId="0" applyFont="1" applyFill="1" applyAlignment="1">
      <alignment vertical="center"/>
    </xf>
    <xf numFmtId="0" fontId="2" fillId="3" borderId="0" xfId="0" applyFont="1" applyFill="1" applyAlignment="1">
      <alignment vertical="center"/>
    </xf>
    <xf numFmtId="164" fontId="2" fillId="2" borderId="0" xfId="0" applyNumberFormat="1" applyFont="1" applyFill="1" applyAlignment="1">
      <alignment vertical="center"/>
    </xf>
    <xf numFmtId="165" fontId="2" fillId="2" borderId="0" xfId="0" applyNumberFormat="1" applyFont="1" applyFill="1" applyAlignment="1">
      <alignment vertical="center"/>
    </xf>
    <xf numFmtId="0" fontId="3" fillId="5" borderId="1" xfId="0" applyFont="1" applyFill="1" applyBorder="1" applyAlignment="1">
      <alignment horizontal="left" vertical="center"/>
    </xf>
    <xf numFmtId="10" fontId="5" fillId="6" borderId="1" xfId="2" applyNumberFormat="1" applyFont="1" applyFill="1" applyBorder="1" applyAlignment="1">
      <alignment horizontal="center" vertical="center"/>
    </xf>
    <xf numFmtId="0" fontId="5" fillId="5" borderId="1" xfId="0" applyFont="1" applyFill="1" applyBorder="1" applyAlignment="1">
      <alignment vertical="center" wrapText="1"/>
    </xf>
    <xf numFmtId="0" fontId="3" fillId="5" borderId="1" xfId="0" applyFont="1" applyFill="1" applyBorder="1" applyAlignment="1">
      <alignment vertical="center" wrapText="1"/>
    </xf>
    <xf numFmtId="0" fontId="2" fillId="5" borderId="0" xfId="0" applyFont="1" applyFill="1" applyAlignment="1">
      <alignment vertical="center"/>
    </xf>
    <xf numFmtId="0" fontId="2" fillId="5" borderId="5" xfId="0" applyFont="1" applyFill="1" applyBorder="1" applyAlignment="1">
      <alignment vertical="center"/>
    </xf>
    <xf numFmtId="0" fontId="2" fillId="2" borderId="6" xfId="0" applyFont="1" applyFill="1" applyBorder="1" applyAlignment="1">
      <alignment vertical="center"/>
    </xf>
    <xf numFmtId="0" fontId="2" fillId="3" borderId="6" xfId="0" applyFont="1" applyFill="1" applyBorder="1" applyAlignment="1">
      <alignment vertical="center"/>
    </xf>
    <xf numFmtId="0" fontId="2" fillId="2" borderId="7" xfId="0" applyFont="1" applyFill="1" applyBorder="1" applyAlignment="1">
      <alignment vertical="center"/>
    </xf>
    <xf numFmtId="0" fontId="10" fillId="8" borderId="3" xfId="0" applyFont="1" applyFill="1" applyBorder="1" applyAlignment="1">
      <alignment horizontal="right" vertical="center" wrapText="1"/>
    </xf>
    <xf numFmtId="0" fontId="11" fillId="7" borderId="3" xfId="0" applyFont="1" applyFill="1" applyBorder="1" applyAlignment="1">
      <alignment vertical="center"/>
    </xf>
    <xf numFmtId="0" fontId="12" fillId="7" borderId="4" xfId="0" applyFont="1" applyFill="1" applyBorder="1" applyAlignment="1">
      <alignment vertical="center"/>
    </xf>
    <xf numFmtId="166" fontId="11" fillId="7" borderId="3" xfId="0" applyNumberFormat="1" applyFont="1" applyFill="1" applyBorder="1" applyAlignment="1">
      <alignment horizontal="left" vertical="center"/>
    </xf>
    <xf numFmtId="167" fontId="10" fillId="8" borderId="4" xfId="1" applyNumberFormat="1" applyFont="1" applyFill="1" applyBorder="1" applyAlignment="1">
      <alignment horizontal="lef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2" fillId="3" borderId="10" xfId="0" applyFont="1" applyFill="1" applyBorder="1" applyAlignment="1">
      <alignment vertical="center"/>
    </xf>
    <xf numFmtId="0" fontId="3" fillId="3" borderId="10" xfId="0" applyFont="1" applyFill="1" applyBorder="1" applyAlignment="1">
      <alignment vertical="center"/>
    </xf>
    <xf numFmtId="164" fontId="2" fillId="2" borderId="10" xfId="0" applyNumberFormat="1" applyFont="1" applyFill="1" applyBorder="1" applyAlignment="1">
      <alignment vertical="center"/>
    </xf>
    <xf numFmtId="165" fontId="2" fillId="2" borderId="10" xfId="0" applyNumberFormat="1" applyFont="1" applyFill="1" applyBorder="1" applyAlignment="1">
      <alignment vertical="center"/>
    </xf>
    <xf numFmtId="0" fontId="2" fillId="5" borderId="6" xfId="0" applyFont="1" applyFill="1" applyBorder="1" applyAlignment="1">
      <alignment vertical="center"/>
    </xf>
    <xf numFmtId="0" fontId="2" fillId="3" borderId="11" xfId="0" applyFont="1" applyFill="1" applyBorder="1" applyAlignment="1">
      <alignment vertical="center"/>
    </xf>
    <xf numFmtId="165" fontId="2" fillId="2" borderId="12" xfId="0" applyNumberFormat="1" applyFont="1" applyFill="1" applyBorder="1" applyAlignment="1">
      <alignment vertical="center"/>
    </xf>
    <xf numFmtId="0" fontId="5" fillId="5" borderId="1" xfId="0" applyFont="1" applyFill="1" applyBorder="1" applyAlignment="1">
      <alignment horizontal="left" vertical="center" wrapText="1"/>
    </xf>
    <xf numFmtId="3" fontId="4" fillId="4" borderId="0" xfId="0" applyNumberFormat="1" applyFont="1" applyFill="1" applyAlignment="1">
      <alignment vertical="center"/>
    </xf>
    <xf numFmtId="0" fontId="5" fillId="5" borderId="1" xfId="0" applyFont="1" applyFill="1" applyBorder="1" applyAlignment="1">
      <alignment vertical="center"/>
    </xf>
    <xf numFmtId="0" fontId="5" fillId="5" borderId="3" xfId="0" applyFont="1" applyFill="1" applyBorder="1" applyAlignment="1">
      <alignment vertical="center" wrapText="1"/>
    </xf>
    <xf numFmtId="0" fontId="3" fillId="5" borderId="4" xfId="0" applyFont="1" applyFill="1" applyBorder="1" applyAlignment="1">
      <alignment vertical="center" wrapText="1"/>
    </xf>
    <xf numFmtId="3" fontId="3" fillId="5" borderId="4" xfId="1" quotePrefix="1" applyNumberFormat="1" applyFont="1" applyFill="1" applyBorder="1" applyAlignment="1">
      <alignment horizontal="center" vertical="center" wrapText="1"/>
    </xf>
    <xf numFmtId="165" fontId="2" fillId="3" borderId="10" xfId="0" applyNumberFormat="1" applyFont="1" applyFill="1" applyBorder="1" applyAlignment="1">
      <alignment vertical="center"/>
    </xf>
    <xf numFmtId="165" fontId="2" fillId="3" borderId="0" xfId="0" applyNumberFormat="1" applyFont="1" applyFill="1" applyAlignment="1">
      <alignment vertical="center"/>
    </xf>
    <xf numFmtId="165" fontId="3" fillId="3" borderId="0" xfId="0" applyNumberFormat="1" applyFont="1" applyFill="1" applyAlignment="1">
      <alignment horizontal="center" vertical="center"/>
    </xf>
    <xf numFmtId="165" fontId="3" fillId="3" borderId="8" xfId="0" applyNumberFormat="1" applyFont="1" applyFill="1" applyBorder="1" applyAlignment="1">
      <alignment horizontal="center" vertical="center"/>
    </xf>
    <xf numFmtId="165" fontId="11" fillId="7" borderId="4" xfId="1" applyNumberFormat="1" applyFont="1" applyFill="1" applyBorder="1" applyAlignment="1">
      <alignment horizontal="right" vertical="center"/>
    </xf>
    <xf numFmtId="165" fontId="6" fillId="8" borderId="4" xfId="1" applyNumberFormat="1" applyFont="1" applyFill="1" applyBorder="1" applyAlignment="1">
      <alignment horizontal="right" vertical="center"/>
    </xf>
    <xf numFmtId="165" fontId="5" fillId="6" borderId="3" xfId="0" applyNumberFormat="1" applyFont="1" applyFill="1" applyBorder="1" applyAlignment="1">
      <alignment horizontal="center" vertical="center" wrapText="1"/>
    </xf>
    <xf numFmtId="165" fontId="3" fillId="5" borderId="3" xfId="1" quotePrefix="1" applyNumberFormat="1" applyFont="1" applyFill="1" applyBorder="1" applyAlignment="1">
      <alignment horizontal="center" vertical="center"/>
    </xf>
    <xf numFmtId="165" fontId="3" fillId="3" borderId="3" xfId="1" quotePrefix="1" applyNumberFormat="1" applyFont="1" applyFill="1" applyBorder="1" applyAlignment="1">
      <alignment horizontal="center" vertical="center"/>
    </xf>
    <xf numFmtId="165" fontId="3" fillId="3" borderId="3" xfId="1" quotePrefix="1" applyNumberFormat="1" applyFont="1" applyFill="1" applyBorder="1" applyAlignment="1">
      <alignment horizontal="center" vertical="center" wrapText="1"/>
    </xf>
    <xf numFmtId="165" fontId="3" fillId="5" borderId="3" xfId="1" quotePrefix="1" applyNumberFormat="1" applyFont="1" applyFill="1" applyBorder="1" applyAlignment="1">
      <alignment horizontal="center" vertical="center" wrapText="1"/>
    </xf>
    <xf numFmtId="165" fontId="3" fillId="5" borderId="1" xfId="1" quotePrefix="1" applyNumberFormat="1" applyFont="1" applyFill="1" applyBorder="1" applyAlignment="1">
      <alignment horizontal="center" vertical="center" wrapText="1"/>
    </xf>
    <xf numFmtId="165" fontId="5" fillId="6" borderId="1" xfId="0" applyNumberFormat="1" applyFont="1" applyFill="1" applyBorder="1" applyAlignment="1">
      <alignment horizontal="center" vertical="center" wrapText="1"/>
    </xf>
    <xf numFmtId="165" fontId="3" fillId="5" borderId="4" xfId="1" quotePrefix="1" applyNumberFormat="1" applyFont="1" applyFill="1" applyBorder="1" applyAlignment="1">
      <alignment horizontal="center" vertical="center"/>
    </xf>
    <xf numFmtId="165" fontId="3" fillId="3" borderId="11" xfId="0" applyNumberFormat="1" applyFont="1" applyFill="1" applyBorder="1" applyAlignment="1">
      <alignment horizontal="center" vertical="center"/>
    </xf>
    <xf numFmtId="165" fontId="4" fillId="4" borderId="0" xfId="0" applyNumberFormat="1" applyFont="1" applyFill="1" applyAlignment="1">
      <alignment horizontal="center" vertical="center"/>
    </xf>
    <xf numFmtId="165" fontId="3"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44" fontId="8" fillId="3" borderId="0" xfId="1" applyFont="1" applyFill="1" applyAlignment="1">
      <alignment vertical="center"/>
    </xf>
    <xf numFmtId="44" fontId="8" fillId="3" borderId="8" xfId="1" applyFont="1" applyFill="1" applyBorder="1" applyAlignment="1">
      <alignment vertical="center"/>
    </xf>
    <xf numFmtId="44" fontId="5" fillId="6" borderId="1" xfId="1" applyFont="1" applyFill="1" applyBorder="1" applyAlignment="1">
      <alignment horizontal="center" vertical="center" wrapText="1"/>
    </xf>
    <xf numFmtId="44" fontId="3" fillId="3" borderId="1" xfId="1" quotePrefix="1" applyFont="1" applyFill="1" applyBorder="1" applyAlignment="1">
      <alignment vertical="center" wrapText="1"/>
    </xf>
    <xf numFmtId="44" fontId="3" fillId="3" borderId="0" xfId="1" applyFont="1" applyFill="1" applyBorder="1" applyAlignment="1">
      <alignment vertical="center"/>
    </xf>
    <xf numFmtId="44" fontId="3" fillId="5" borderId="1" xfId="1" quotePrefix="1" applyFont="1" applyFill="1" applyBorder="1" applyAlignment="1">
      <alignment vertical="center" wrapText="1"/>
    </xf>
    <xf numFmtId="44" fontId="3" fillId="3" borderId="1" xfId="1" quotePrefix="1" applyFont="1" applyFill="1" applyBorder="1" applyAlignment="1">
      <alignment horizontal="right" vertical="center" wrapText="1"/>
    </xf>
    <xf numFmtId="44" fontId="3" fillId="5" borderId="1" xfId="1" quotePrefix="1" applyFont="1" applyFill="1" applyBorder="1" applyAlignment="1">
      <alignment horizontal="right" vertical="center" wrapText="1"/>
    </xf>
    <xf numFmtId="44" fontId="3" fillId="3" borderId="11" xfId="1" applyFont="1" applyFill="1" applyBorder="1" applyAlignment="1">
      <alignment vertical="center"/>
    </xf>
    <xf numFmtId="44" fontId="3" fillId="3" borderId="0" xfId="1" applyFont="1" applyFill="1" applyAlignment="1">
      <alignment vertical="center"/>
    </xf>
    <xf numFmtId="44" fontId="3" fillId="5" borderId="0" xfId="1" applyFont="1" applyFill="1" applyAlignment="1">
      <alignment vertical="center"/>
    </xf>
    <xf numFmtId="44" fontId="2" fillId="5" borderId="0" xfId="1" applyFont="1" applyFill="1" applyAlignment="1">
      <alignment vertical="center"/>
    </xf>
    <xf numFmtId="44" fontId="3" fillId="3" borderId="0" xfId="1" applyFont="1" applyFill="1" applyAlignment="1">
      <alignment horizontal="right" vertical="center"/>
    </xf>
    <xf numFmtId="44" fontId="3" fillId="3" borderId="8" xfId="1" applyFont="1" applyFill="1" applyBorder="1" applyAlignment="1">
      <alignment horizontal="right" vertical="center"/>
    </xf>
    <xf numFmtId="44" fontId="3" fillId="3" borderId="0" xfId="1" applyFont="1" applyFill="1" applyBorder="1" applyAlignment="1">
      <alignment horizontal="right" vertical="center"/>
    </xf>
    <xf numFmtId="44" fontId="12" fillId="7" borderId="4" xfId="1" applyFont="1" applyFill="1" applyBorder="1" applyAlignment="1">
      <alignment vertical="center"/>
    </xf>
    <xf numFmtId="44" fontId="3" fillId="8" borderId="4" xfId="1" applyFont="1" applyFill="1" applyBorder="1" applyAlignment="1">
      <alignment vertical="center"/>
    </xf>
    <xf numFmtId="44" fontId="3" fillId="3" borderId="1" xfId="1" applyFont="1" applyFill="1" applyBorder="1" applyAlignment="1">
      <alignment horizontal="right" vertical="center"/>
    </xf>
    <xf numFmtId="44" fontId="3" fillId="5" borderId="1" xfId="1" applyFont="1" applyFill="1" applyBorder="1" applyAlignment="1">
      <alignment horizontal="right" vertical="center"/>
    </xf>
    <xf numFmtId="44" fontId="3" fillId="5" borderId="4" xfId="1" quotePrefix="1" applyFont="1" applyFill="1" applyBorder="1" applyAlignment="1">
      <alignment horizontal="right" vertical="center" wrapText="1"/>
    </xf>
    <xf numFmtId="44" fontId="3" fillId="3" borderId="11" xfId="1" applyFont="1" applyFill="1" applyBorder="1" applyAlignment="1">
      <alignment horizontal="right" vertical="center"/>
    </xf>
    <xf numFmtId="44" fontId="3" fillId="5" borderId="0" xfId="1" applyFont="1" applyFill="1" applyAlignment="1">
      <alignment horizontal="right" vertical="center"/>
    </xf>
    <xf numFmtId="44" fontId="3" fillId="5" borderId="0" xfId="1" applyFont="1" applyFill="1" applyBorder="1" applyAlignment="1">
      <alignment horizontal="center" vertical="center"/>
    </xf>
    <xf numFmtId="44" fontId="11" fillId="7" borderId="4" xfId="1" applyFont="1" applyFill="1" applyBorder="1" applyAlignment="1">
      <alignment horizontal="right" vertical="center"/>
    </xf>
    <xf numFmtId="44" fontId="11" fillId="7" borderId="2" xfId="1" applyFont="1" applyFill="1" applyBorder="1" applyAlignment="1">
      <alignment horizontal="right" vertical="center"/>
    </xf>
    <xf numFmtId="44" fontId="6" fillId="8" borderId="4" xfId="1" applyFont="1" applyFill="1" applyBorder="1" applyAlignment="1">
      <alignment horizontal="right" vertical="center"/>
    </xf>
    <xf numFmtId="44" fontId="6" fillId="8" borderId="2" xfId="1" applyFont="1" applyFill="1" applyBorder="1" applyAlignment="1">
      <alignment horizontal="right" vertical="center"/>
    </xf>
    <xf numFmtId="3" fontId="3" fillId="3" borderId="0" xfId="0" applyNumberFormat="1" applyFont="1" applyFill="1" applyAlignment="1">
      <alignment vertical="center"/>
    </xf>
    <xf numFmtId="3" fontId="3" fillId="3" borderId="8" xfId="0" applyNumberFormat="1" applyFont="1" applyFill="1" applyBorder="1" applyAlignment="1">
      <alignment vertical="center"/>
    </xf>
    <xf numFmtId="3" fontId="12" fillId="7" borderId="4" xfId="1" applyNumberFormat="1" applyFont="1" applyFill="1" applyBorder="1" applyAlignment="1">
      <alignment vertical="center"/>
    </xf>
    <xf numFmtId="3" fontId="3" fillId="8" borderId="4" xfId="1" applyNumberFormat="1" applyFont="1" applyFill="1" applyBorder="1" applyAlignment="1">
      <alignment vertical="center"/>
    </xf>
    <xf numFmtId="3" fontId="5" fillId="6" borderId="1" xfId="0" applyNumberFormat="1" applyFont="1" applyFill="1" applyBorder="1" applyAlignment="1">
      <alignment horizontal="center" vertical="center" wrapText="1"/>
    </xf>
    <xf numFmtId="3" fontId="3" fillId="3" borderId="11" xfId="0" applyNumberFormat="1" applyFont="1" applyFill="1" applyBorder="1" applyAlignment="1">
      <alignment horizontal="center" vertical="center"/>
    </xf>
    <xf numFmtId="3" fontId="3" fillId="3" borderId="0" xfId="0" applyNumberFormat="1" applyFont="1" applyFill="1" applyAlignment="1">
      <alignment horizontal="center" vertical="center"/>
    </xf>
    <xf numFmtId="3" fontId="3" fillId="5" borderId="0" xfId="0" applyNumberFormat="1" applyFont="1" applyFill="1" applyAlignment="1">
      <alignment horizontal="center" vertical="center"/>
    </xf>
    <xf numFmtId="3" fontId="2" fillId="5" borderId="0" xfId="0" applyNumberFormat="1" applyFont="1" applyFill="1" applyAlignment="1">
      <alignment vertical="center"/>
    </xf>
    <xf numFmtId="0" fontId="7" fillId="2" borderId="0" xfId="0" applyFont="1" applyFill="1" applyAlignment="1">
      <alignment vertical="center"/>
    </xf>
    <xf numFmtId="0" fontId="7" fillId="2" borderId="6" xfId="0" applyFont="1" applyFill="1" applyBorder="1" applyAlignment="1">
      <alignment vertical="center"/>
    </xf>
    <xf numFmtId="0" fontId="9" fillId="7" borderId="3" xfId="0" applyFont="1" applyFill="1" applyBorder="1" applyAlignment="1">
      <alignment vertical="center"/>
    </xf>
    <xf numFmtId="0" fontId="9" fillId="7" borderId="4" xfId="0" applyFont="1" applyFill="1" applyBorder="1" applyAlignment="1">
      <alignment vertical="center"/>
    </xf>
    <xf numFmtId="44" fontId="9" fillId="7" borderId="4" xfId="1" applyFont="1" applyFill="1" applyBorder="1" applyAlignment="1">
      <alignment horizontal="right" vertical="center"/>
    </xf>
    <xf numFmtId="165" fontId="9" fillId="7" borderId="4" xfId="0" applyNumberFormat="1" applyFont="1" applyFill="1" applyBorder="1" applyAlignment="1">
      <alignment horizontal="right" vertical="center"/>
    </xf>
    <xf numFmtId="44" fontId="9" fillId="7" borderId="4" xfId="1" applyFont="1" applyFill="1" applyBorder="1" applyAlignment="1">
      <alignment vertical="center"/>
    </xf>
    <xf numFmtId="44" fontId="9" fillId="7" borderId="2" xfId="1" applyFont="1" applyFill="1" applyBorder="1" applyAlignment="1">
      <alignment vertical="center"/>
    </xf>
    <xf numFmtId="0" fontId="7" fillId="2" borderId="10" xfId="0" applyFont="1" applyFill="1" applyBorder="1" applyAlignment="1">
      <alignment vertical="center"/>
    </xf>
    <xf numFmtId="3" fontId="9" fillId="7" borderId="4" xfId="0" applyNumberFormat="1" applyFont="1" applyFill="1" applyBorder="1" applyAlignment="1">
      <alignment vertical="center"/>
    </xf>
    <xf numFmtId="0" fontId="5" fillId="3" borderId="1" xfId="0" applyFont="1" applyFill="1" applyBorder="1" applyAlignment="1">
      <alignment horizontal="left" vertical="center" wrapText="1"/>
    </xf>
    <xf numFmtId="165" fontId="3" fillId="3" borderId="1" xfId="1" quotePrefix="1" applyNumberFormat="1" applyFont="1" applyFill="1" applyBorder="1" applyAlignment="1">
      <alignment horizontal="center" vertical="center" wrapText="1"/>
    </xf>
    <xf numFmtId="167" fontId="3" fillId="3" borderId="1" xfId="1" quotePrefix="1" applyNumberFormat="1" applyFont="1" applyFill="1" applyBorder="1" applyAlignment="1">
      <alignment horizontal="center" vertical="center" wrapText="1"/>
    </xf>
    <xf numFmtId="165" fontId="3" fillId="3" borderId="1" xfId="1" quotePrefix="1" applyNumberFormat="1" applyFont="1" applyFill="1" applyBorder="1" applyAlignment="1">
      <alignment vertical="center" wrapText="1"/>
    </xf>
    <xf numFmtId="1" fontId="3" fillId="3" borderId="1" xfId="1" quotePrefix="1" applyNumberFormat="1" applyFont="1" applyFill="1" applyBorder="1" applyAlignment="1">
      <alignment horizontal="center" vertical="center" wrapText="1"/>
    </xf>
    <xf numFmtId="165" fontId="3" fillId="5" borderId="1" xfId="1" quotePrefix="1" applyNumberFormat="1" applyFont="1" applyFill="1" applyBorder="1" applyAlignment="1">
      <alignment vertical="center" wrapText="1"/>
    </xf>
    <xf numFmtId="7" fontId="3" fillId="5" borderId="1" xfId="1" quotePrefix="1" applyNumberFormat="1" applyFont="1" applyFill="1" applyBorder="1" applyAlignment="1">
      <alignment horizontal="right" vertical="center" wrapText="1"/>
    </xf>
    <xf numFmtId="7" fontId="3" fillId="3" borderId="1" xfId="1" quotePrefix="1" applyNumberFormat="1" applyFont="1" applyFill="1" applyBorder="1" applyAlignment="1">
      <alignment horizontal="right" vertical="center" wrapText="1"/>
    </xf>
    <xf numFmtId="7" fontId="3" fillId="3" borderId="1" xfId="1" applyNumberFormat="1" applyFont="1" applyFill="1" applyBorder="1" applyAlignment="1">
      <alignment horizontal="right" vertical="center"/>
    </xf>
    <xf numFmtId="0" fontId="3" fillId="3" borderId="0" xfId="0" applyFont="1" applyFill="1" applyAlignment="1">
      <alignment horizontal="left" vertical="center"/>
    </xf>
    <xf numFmtId="44" fontId="3" fillId="3" borderId="0" xfId="1" quotePrefix="1" applyFont="1" applyFill="1" applyBorder="1" applyAlignment="1">
      <alignment vertical="center" wrapText="1"/>
    </xf>
    <xf numFmtId="0" fontId="5" fillId="3" borderId="0" xfId="0" applyFont="1" applyFill="1" applyAlignment="1">
      <alignment horizontal="left" vertical="center"/>
    </xf>
    <xf numFmtId="3" fontId="3" fillId="3" borderId="0" xfId="1" quotePrefix="1" applyNumberFormat="1" applyFont="1" applyFill="1" applyBorder="1" applyAlignment="1">
      <alignment horizontal="center" vertical="center" wrapText="1"/>
    </xf>
    <xf numFmtId="165" fontId="3" fillId="3" borderId="0" xfId="1" quotePrefix="1" applyNumberFormat="1" applyFont="1" applyFill="1" applyBorder="1" applyAlignment="1">
      <alignment horizontal="center" vertical="center" wrapText="1"/>
    </xf>
    <xf numFmtId="0" fontId="3" fillId="5" borderId="0" xfId="0" applyFont="1" applyFill="1" applyAlignment="1">
      <alignment vertical="center" wrapText="1"/>
    </xf>
    <xf numFmtId="7" fontId="3" fillId="5" borderId="0" xfId="1" quotePrefix="1" applyNumberFormat="1" applyFont="1" applyFill="1" applyBorder="1" applyAlignment="1">
      <alignment horizontal="right" vertical="center" wrapText="1"/>
    </xf>
    <xf numFmtId="3" fontId="3" fillId="5" borderId="0" xfId="1" quotePrefix="1" applyNumberFormat="1" applyFont="1" applyFill="1" applyBorder="1" applyAlignment="1">
      <alignment horizontal="center" vertical="center" wrapText="1"/>
    </xf>
    <xf numFmtId="165" fontId="3" fillId="5" borderId="0" xfId="1" quotePrefix="1" applyNumberFormat="1" applyFont="1" applyFill="1" applyBorder="1" applyAlignment="1">
      <alignment horizontal="center" vertical="center" wrapText="1"/>
    </xf>
    <xf numFmtId="165" fontId="3" fillId="5" borderId="0" xfId="1" quotePrefix="1" applyNumberFormat="1" applyFont="1" applyFill="1" applyBorder="1" applyAlignment="1">
      <alignment vertical="center" wrapText="1"/>
    </xf>
    <xf numFmtId="0" fontId="5" fillId="5" borderId="0" xfId="0" applyFont="1" applyFill="1" applyAlignment="1">
      <alignment vertical="center" wrapText="1"/>
    </xf>
    <xf numFmtId="44" fontId="3" fillId="5" borderId="0" xfId="1" quotePrefix="1" applyFont="1" applyFill="1" applyBorder="1" applyAlignment="1">
      <alignment horizontal="right" vertical="center" wrapText="1"/>
    </xf>
    <xf numFmtId="165" fontId="3" fillId="5" borderId="0" xfId="1" quotePrefix="1" applyNumberFormat="1" applyFont="1" applyFill="1" applyBorder="1" applyAlignment="1">
      <alignment horizontal="center" vertical="center"/>
    </xf>
    <xf numFmtId="0" fontId="5" fillId="5" borderId="0" xfId="0" applyFont="1" applyFill="1" applyAlignment="1">
      <alignment horizontal="left" vertical="center" wrapText="1"/>
    </xf>
    <xf numFmtId="0" fontId="14" fillId="0" borderId="1" xfId="0" applyFont="1" applyBorder="1" applyAlignment="1">
      <alignment horizontal="justify" vertical="center"/>
    </xf>
    <xf numFmtId="0" fontId="9" fillId="9" borderId="4" xfId="0" applyFont="1" applyFill="1" applyBorder="1" applyAlignment="1">
      <alignment vertical="center"/>
    </xf>
    <xf numFmtId="44" fontId="9" fillId="9" borderId="4" xfId="1" applyFont="1" applyFill="1" applyBorder="1" applyAlignment="1">
      <alignment horizontal="right" vertical="center"/>
    </xf>
    <xf numFmtId="3" fontId="9" fillId="9" borderId="4" xfId="0" applyNumberFormat="1" applyFont="1" applyFill="1" applyBorder="1" applyAlignment="1">
      <alignment vertical="center"/>
    </xf>
    <xf numFmtId="165" fontId="9" fillId="9" borderId="4" xfId="0" applyNumberFormat="1" applyFont="1" applyFill="1" applyBorder="1" applyAlignment="1">
      <alignment horizontal="right" vertical="center"/>
    </xf>
    <xf numFmtId="44" fontId="9" fillId="9" borderId="4" xfId="1" applyFont="1" applyFill="1" applyBorder="1" applyAlignment="1">
      <alignment vertical="center"/>
    </xf>
    <xf numFmtId="44" fontId="9" fillId="9" borderId="2" xfId="1" applyFont="1" applyFill="1" applyBorder="1" applyAlignment="1">
      <alignment vertical="center"/>
    </xf>
    <xf numFmtId="44" fontId="7" fillId="2" borderId="0" xfId="0" applyNumberFormat="1" applyFont="1" applyFill="1" applyAlignment="1">
      <alignment vertical="center"/>
    </xf>
    <xf numFmtId="0" fontId="15" fillId="9" borderId="3" xfId="0" applyFont="1" applyFill="1" applyBorder="1" applyAlignment="1">
      <alignment vertical="center"/>
    </xf>
    <xf numFmtId="0" fontId="11" fillId="9" borderId="3" xfId="0" applyFont="1" applyFill="1" applyBorder="1" applyAlignment="1">
      <alignment vertical="center"/>
    </xf>
    <xf numFmtId="0" fontId="15" fillId="9" borderId="4" xfId="0" applyFont="1" applyFill="1" applyBorder="1" applyAlignment="1">
      <alignment vertical="center"/>
    </xf>
    <xf numFmtId="44" fontId="15" fillId="9" borderId="4" xfId="1" applyFont="1" applyFill="1" applyBorder="1" applyAlignment="1">
      <alignment horizontal="right" vertical="center"/>
    </xf>
    <xf numFmtId="3" fontId="15" fillId="9" borderId="4" xfId="0" applyNumberFormat="1" applyFont="1" applyFill="1" applyBorder="1" applyAlignment="1">
      <alignment vertical="center"/>
    </xf>
    <xf numFmtId="165" fontId="15" fillId="9" borderId="4" xfId="0" applyNumberFormat="1" applyFont="1" applyFill="1" applyBorder="1" applyAlignment="1">
      <alignment horizontal="right" vertical="center"/>
    </xf>
    <xf numFmtId="44" fontId="15" fillId="9" borderId="4" xfId="1" applyFont="1" applyFill="1" applyBorder="1" applyAlignment="1">
      <alignment vertical="center"/>
    </xf>
    <xf numFmtId="44" fontId="15" fillId="9" borderId="2" xfId="1" applyFont="1" applyFill="1" applyBorder="1" applyAlignment="1">
      <alignment vertical="center"/>
    </xf>
    <xf numFmtId="10" fontId="5" fillId="6" borderId="3" xfId="2" applyNumberFormat="1" applyFont="1" applyFill="1" applyBorder="1" applyAlignment="1">
      <alignment horizontal="center" vertical="center" wrapText="1"/>
    </xf>
    <xf numFmtId="10" fontId="5" fillId="6" borderId="4" xfId="2" applyNumberFormat="1" applyFont="1" applyFill="1" applyBorder="1" applyAlignment="1">
      <alignment horizontal="center" vertical="center" wrapText="1"/>
    </xf>
    <xf numFmtId="10" fontId="5" fillId="6" borderId="2" xfId="2" applyNumberFormat="1" applyFont="1" applyFill="1" applyBorder="1" applyAlignment="1">
      <alignment horizontal="center" vertical="center" wrapText="1"/>
    </xf>
    <xf numFmtId="166" fontId="3" fillId="5" borderId="1" xfId="0" quotePrefix="1" applyNumberFormat="1" applyFont="1" applyFill="1" applyBorder="1" applyAlignment="1">
      <alignment horizontal="left" vertical="center" wrapText="1"/>
    </xf>
    <xf numFmtId="166" fontId="3" fillId="5" borderId="3" xfId="0" quotePrefix="1" applyNumberFormat="1" applyFont="1" applyFill="1" applyBorder="1" applyAlignment="1">
      <alignment horizontal="left" vertical="center" wrapText="1"/>
    </xf>
    <xf numFmtId="166" fontId="3" fillId="5" borderId="4" xfId="0" quotePrefix="1" applyNumberFormat="1" applyFont="1" applyFill="1" applyBorder="1" applyAlignment="1">
      <alignment horizontal="left" vertical="center" wrapText="1"/>
    </xf>
    <xf numFmtId="166" fontId="3" fillId="5" borderId="2" xfId="0" quotePrefix="1" applyNumberFormat="1" applyFont="1" applyFill="1" applyBorder="1" applyAlignment="1">
      <alignment horizontal="left" vertical="center" wrapText="1"/>
    </xf>
    <xf numFmtId="0" fontId="3" fillId="3" borderId="3" xfId="0" quotePrefix="1" applyFont="1" applyFill="1" applyBorder="1" applyAlignment="1">
      <alignment horizontal="center" vertical="center" wrapText="1"/>
    </xf>
    <xf numFmtId="0" fontId="3" fillId="3" borderId="4" xfId="0" quotePrefix="1" applyFont="1" applyFill="1" applyBorder="1" applyAlignment="1">
      <alignment horizontal="center" vertical="center" wrapText="1"/>
    </xf>
    <xf numFmtId="0" fontId="3" fillId="3" borderId="2" xfId="0" quotePrefix="1" applyFont="1" applyFill="1" applyBorder="1" applyAlignment="1">
      <alignment horizontal="center" vertical="center" wrapText="1"/>
    </xf>
    <xf numFmtId="0" fontId="13" fillId="0" borderId="0" xfId="0" applyFont="1" applyAlignment="1">
      <alignment horizontal="justify" vertical="center"/>
    </xf>
    <xf numFmtId="0" fontId="13" fillId="0" borderId="0" xfId="0" applyFont="1" applyAlignment="1">
      <alignment vertical="center"/>
    </xf>
  </cellXfs>
  <cellStyles count="4">
    <cellStyle name="Moneda" xfId="1" builtinId="4"/>
    <cellStyle name="Moneda 2" xfId="3" xr:uid="{00000000-0005-0000-0000-000002000000}"/>
    <cellStyle name="Normal" xfId="0" builtinId="0"/>
    <cellStyle name="Percentatge" xfId="2" builtinId="5"/>
  </cellStyles>
  <dxfs count="0"/>
  <tableStyles count="0" defaultTableStyle="TableStyleMedium2" defaultPivotStyle="PivotStyleLight16"/>
  <colors>
    <mruColors>
      <color rgb="FFFFFF66"/>
      <color rgb="FF0000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DB0F0-645A-49B6-A70B-C08D44CD4633}">
  <sheetPr>
    <pageSetUpPr fitToPage="1"/>
  </sheetPr>
  <dimension ref="A1:L166"/>
  <sheetViews>
    <sheetView tabSelected="1" zoomScaleNormal="100" workbookViewId="0">
      <selection activeCell="N11" sqref="N11"/>
    </sheetView>
  </sheetViews>
  <sheetFormatPr defaultColWidth="8.85546875" defaultRowHeight="14.1" customHeight="1"/>
  <cols>
    <col min="1" max="2" width="1.5703125" style="13" customWidth="1"/>
    <col min="3" max="3" width="21.5703125" style="13" customWidth="1"/>
    <col min="4" max="4" width="27.5703125" style="13" customWidth="1"/>
    <col min="5" max="5" width="8.5703125" style="77" customWidth="1"/>
    <col min="6" max="6" width="8.5703125" style="98" customWidth="1"/>
    <col min="7" max="7" width="8.5703125" style="49" customWidth="1"/>
    <col min="8" max="8" width="13.5703125" style="74" customWidth="1"/>
    <col min="9" max="9" width="12.5703125" style="74" customWidth="1"/>
    <col min="10" max="11" width="1.5703125" style="13" customWidth="1"/>
    <col min="12" max="12" width="12.42578125" style="13" bestFit="1" customWidth="1"/>
    <col min="13" max="16384" width="8.85546875" style="13"/>
  </cols>
  <sheetData>
    <row r="1" spans="1:12" ht="15" customHeight="1" thickBot="1">
      <c r="C1" s="13" t="s">
        <v>0</v>
      </c>
      <c r="F1" s="92"/>
      <c r="H1" s="65"/>
      <c r="I1" s="65"/>
    </row>
    <row r="2" spans="1:12" ht="15" customHeight="1">
      <c r="A2" s="21"/>
      <c r="B2" s="22"/>
      <c r="C2" s="31"/>
      <c r="D2" s="31"/>
      <c r="E2" s="78"/>
      <c r="F2" s="93"/>
      <c r="G2" s="50"/>
      <c r="H2" s="66"/>
      <c r="I2" s="66"/>
      <c r="J2" s="32"/>
    </row>
    <row r="3" spans="1:12" ht="21">
      <c r="A3" s="21"/>
      <c r="B3" s="38"/>
      <c r="E3" s="79"/>
      <c r="F3" s="92"/>
      <c r="H3" s="67" t="s">
        <v>1</v>
      </c>
      <c r="I3" s="67" t="s">
        <v>2</v>
      </c>
      <c r="J3" s="33"/>
    </row>
    <row r="4" spans="1:12" s="101" customFormat="1" ht="21.95" customHeight="1">
      <c r="B4" s="102"/>
      <c r="C4" s="103" t="s">
        <v>3</v>
      </c>
      <c r="D4" s="104"/>
      <c r="E4" s="105"/>
      <c r="F4" s="110"/>
      <c r="G4" s="106"/>
      <c r="H4" s="107">
        <f>H9+H11</f>
        <v>499998</v>
      </c>
      <c r="I4" s="108">
        <f>H4*1.21</f>
        <v>604997.57999999996</v>
      </c>
      <c r="J4" s="109"/>
      <c r="L4" s="141"/>
    </row>
    <row r="5" spans="1:12" ht="8.4499999999999993" customHeight="1">
      <c r="B5" s="23"/>
      <c r="E5" s="79"/>
      <c r="F5" s="92"/>
      <c r="G5" s="63"/>
      <c r="H5" s="87"/>
      <c r="I5" s="87"/>
      <c r="J5" s="33"/>
    </row>
    <row r="6" spans="1:12" s="101" customFormat="1" ht="18.600000000000001" customHeight="1">
      <c r="B6" s="102"/>
      <c r="C6" s="142" t="s">
        <v>4</v>
      </c>
      <c r="D6" s="144"/>
      <c r="E6" s="145"/>
      <c r="F6" s="146"/>
      <c r="G6" s="147"/>
      <c r="H6" s="148">
        <f>SUM(H13:H120)/2</f>
        <v>305000</v>
      </c>
      <c r="I6" s="149">
        <f>H6*1.21</f>
        <v>369050</v>
      </c>
      <c r="J6" s="109"/>
      <c r="L6" s="141"/>
    </row>
    <row r="7" spans="1:12" s="101" customFormat="1" ht="18.600000000000001" customHeight="1">
      <c r="B7" s="102"/>
      <c r="C7" s="142" t="s">
        <v>5</v>
      </c>
      <c r="D7" s="144"/>
      <c r="E7" s="145"/>
      <c r="F7" s="146"/>
      <c r="G7" s="147"/>
      <c r="H7" s="148">
        <v>49000</v>
      </c>
      <c r="I7" s="149">
        <f>H7*1.21</f>
        <v>59290</v>
      </c>
      <c r="J7" s="109"/>
      <c r="L7" s="141"/>
    </row>
    <row r="8" spans="1:12" s="101" customFormat="1" ht="18.600000000000001" customHeight="1">
      <c r="B8" s="102"/>
      <c r="C8" s="142" t="s">
        <v>6</v>
      </c>
      <c r="D8" s="144"/>
      <c r="E8" s="145"/>
      <c r="F8" s="146"/>
      <c r="G8" s="147"/>
      <c r="H8" s="148">
        <v>145000</v>
      </c>
      <c r="I8" s="149">
        <f>H8*1.21</f>
        <v>175450</v>
      </c>
      <c r="J8" s="109"/>
      <c r="L8" s="141"/>
    </row>
    <row r="9" spans="1:12" s="101" customFormat="1" ht="18.600000000000001" customHeight="1">
      <c r="B9" s="102"/>
      <c r="C9" s="143" t="s">
        <v>7</v>
      </c>
      <c r="D9" s="135"/>
      <c r="E9" s="136"/>
      <c r="F9" s="137"/>
      <c r="G9" s="138"/>
      <c r="H9" s="139">
        <f>SUM(H6:H8)</f>
        <v>499000</v>
      </c>
      <c r="I9" s="140">
        <f>H9*1.21</f>
        <v>603790</v>
      </c>
      <c r="J9" s="109"/>
      <c r="L9" s="141"/>
    </row>
    <row r="10" spans="1:12" ht="8.4499999999999993" customHeight="1">
      <c r="B10" s="23"/>
      <c r="E10" s="79"/>
      <c r="F10" s="92"/>
      <c r="G10" s="63"/>
      <c r="H10" s="87"/>
      <c r="I10" s="87"/>
      <c r="J10" s="33"/>
    </row>
    <row r="11" spans="1:12" s="101" customFormat="1" ht="18.600000000000001" customHeight="1">
      <c r="B11" s="102"/>
      <c r="C11" s="143" t="s">
        <v>8</v>
      </c>
      <c r="D11" s="135"/>
      <c r="E11" s="136"/>
      <c r="F11" s="137"/>
      <c r="G11" s="138"/>
      <c r="H11" s="139">
        <f>H9*0.002</f>
        <v>998</v>
      </c>
      <c r="I11" s="140">
        <f>H11*1.21</f>
        <v>1207.58</v>
      </c>
      <c r="J11" s="109"/>
      <c r="L11" s="141"/>
    </row>
    <row r="12" spans="1:12" ht="21.95" customHeight="1">
      <c r="B12" s="23"/>
      <c r="E12" s="79"/>
      <c r="F12" s="92"/>
      <c r="G12" s="63"/>
      <c r="H12" s="87"/>
      <c r="I12" s="87"/>
      <c r="J12" s="33"/>
    </row>
    <row r="13" spans="1:12" ht="21.95" customHeight="1">
      <c r="B13" s="23"/>
      <c r="C13" s="29" t="s">
        <v>9</v>
      </c>
      <c r="D13" s="28"/>
      <c r="E13" s="80"/>
      <c r="F13" s="94"/>
      <c r="G13" s="51"/>
      <c r="H13" s="88">
        <f>SUM(H15:H61)</f>
        <v>71675</v>
      </c>
      <c r="I13" s="89">
        <f>SUM(I15:I61)</f>
        <v>86726.75</v>
      </c>
      <c r="J13" s="37"/>
      <c r="K13" s="16"/>
    </row>
    <row r="14" spans="1:12" ht="21.95" customHeight="1">
      <c r="B14" s="23"/>
      <c r="C14" s="6" t="s">
        <v>10</v>
      </c>
      <c r="D14" s="5" t="s">
        <v>11</v>
      </c>
      <c r="E14" s="67" t="s">
        <v>12</v>
      </c>
      <c r="F14" s="96" t="s">
        <v>13</v>
      </c>
      <c r="G14" s="53" t="s">
        <v>14</v>
      </c>
      <c r="H14" s="67" t="s">
        <v>1</v>
      </c>
      <c r="I14" s="67" t="s">
        <v>2</v>
      </c>
      <c r="J14" s="37"/>
      <c r="K14" s="16"/>
    </row>
    <row r="15" spans="1:12" ht="14.45">
      <c r="B15" s="23"/>
      <c r="C15" s="3" t="s">
        <v>15</v>
      </c>
      <c r="D15" s="2" t="s">
        <v>16</v>
      </c>
      <c r="E15" s="71">
        <v>4</v>
      </c>
      <c r="F15" s="4">
        <v>400000</v>
      </c>
      <c r="G15" s="55" t="s">
        <v>17</v>
      </c>
      <c r="H15" s="71">
        <f t="shared" ref="H15:H34" si="0">((E15*F15)/1000)</f>
        <v>1600</v>
      </c>
      <c r="I15" s="68">
        <f t="shared" ref="I15:I60" si="1">H15*1.21</f>
        <v>1936</v>
      </c>
      <c r="J15" s="37"/>
      <c r="K15" s="16"/>
    </row>
    <row r="16" spans="1:12" ht="14.45">
      <c r="B16" s="23"/>
      <c r="C16" s="3" t="s">
        <v>18</v>
      </c>
      <c r="D16" s="2" t="s">
        <v>19</v>
      </c>
      <c r="E16" s="71">
        <v>2</v>
      </c>
      <c r="F16" s="4">
        <v>500000</v>
      </c>
      <c r="G16" s="55" t="s">
        <v>17</v>
      </c>
      <c r="H16" s="71">
        <f t="shared" si="0"/>
        <v>1000</v>
      </c>
      <c r="I16" s="68">
        <f t="shared" si="1"/>
        <v>1210</v>
      </c>
      <c r="J16" s="37"/>
      <c r="K16" s="16"/>
    </row>
    <row r="17" spans="2:11" ht="14.45">
      <c r="B17" s="23"/>
      <c r="C17" s="19" t="s">
        <v>20</v>
      </c>
      <c r="D17" s="20" t="s">
        <v>21</v>
      </c>
      <c r="E17" s="72">
        <v>1</v>
      </c>
      <c r="F17" s="4">
        <v>500000</v>
      </c>
      <c r="G17" s="54" t="s">
        <v>17</v>
      </c>
      <c r="H17" s="72">
        <f t="shared" si="0"/>
        <v>500</v>
      </c>
      <c r="I17" s="68">
        <f t="shared" si="1"/>
        <v>605</v>
      </c>
      <c r="J17" s="37"/>
      <c r="K17" s="16"/>
    </row>
    <row r="18" spans="2:11" ht="14.45">
      <c r="B18" s="23"/>
      <c r="C18" s="19" t="s">
        <v>22</v>
      </c>
      <c r="D18" s="20" t="s">
        <v>21</v>
      </c>
      <c r="E18" s="72">
        <v>1</v>
      </c>
      <c r="F18" s="4">
        <v>500000</v>
      </c>
      <c r="G18" s="54" t="s">
        <v>17</v>
      </c>
      <c r="H18" s="72">
        <f t="shared" si="0"/>
        <v>500</v>
      </c>
      <c r="I18" s="68">
        <f t="shared" si="1"/>
        <v>605</v>
      </c>
      <c r="J18" s="37"/>
      <c r="K18" s="16"/>
    </row>
    <row r="19" spans="2:11" ht="14.45">
      <c r="B19" s="23"/>
      <c r="C19" s="19" t="s">
        <v>22</v>
      </c>
      <c r="D19" s="20" t="s">
        <v>23</v>
      </c>
      <c r="E19" s="72">
        <v>1</v>
      </c>
      <c r="F19" s="4">
        <v>500000</v>
      </c>
      <c r="G19" s="54" t="s">
        <v>17</v>
      </c>
      <c r="H19" s="72">
        <f t="shared" si="0"/>
        <v>500</v>
      </c>
      <c r="I19" s="68">
        <f t="shared" si="1"/>
        <v>605</v>
      </c>
      <c r="J19" s="37"/>
      <c r="K19" s="16"/>
    </row>
    <row r="20" spans="2:11" ht="14.45">
      <c r="B20" s="23"/>
      <c r="C20" s="19" t="s">
        <v>24</v>
      </c>
      <c r="D20" s="20" t="s">
        <v>25</v>
      </c>
      <c r="E20" s="72">
        <v>1</v>
      </c>
      <c r="F20" s="4">
        <v>500000</v>
      </c>
      <c r="G20" s="54" t="s">
        <v>17</v>
      </c>
      <c r="H20" s="72">
        <f t="shared" si="0"/>
        <v>500</v>
      </c>
      <c r="I20" s="68">
        <f t="shared" si="1"/>
        <v>605</v>
      </c>
      <c r="J20" s="37"/>
      <c r="K20" s="16"/>
    </row>
    <row r="21" spans="2:11" ht="14.45">
      <c r="B21" s="23"/>
      <c r="C21" s="19" t="s">
        <v>26</v>
      </c>
      <c r="D21" s="20" t="s">
        <v>27</v>
      </c>
      <c r="E21" s="72">
        <v>1</v>
      </c>
      <c r="F21" s="4">
        <v>250000</v>
      </c>
      <c r="G21" s="54" t="s">
        <v>17</v>
      </c>
      <c r="H21" s="72">
        <f t="shared" si="0"/>
        <v>250</v>
      </c>
      <c r="I21" s="68">
        <f t="shared" si="1"/>
        <v>302.5</v>
      </c>
      <c r="J21" s="37"/>
      <c r="K21" s="16"/>
    </row>
    <row r="22" spans="2:11" ht="14.45">
      <c r="B22" s="23"/>
      <c r="C22" s="43" t="s">
        <v>28</v>
      </c>
      <c r="D22" s="20" t="s">
        <v>29</v>
      </c>
      <c r="E22" s="83">
        <v>8</v>
      </c>
      <c r="F22" s="4">
        <v>500000</v>
      </c>
      <c r="G22" s="54" t="s">
        <v>17</v>
      </c>
      <c r="H22" s="72">
        <f t="shared" si="0"/>
        <v>4000</v>
      </c>
      <c r="I22" s="68">
        <f t="shared" si="1"/>
        <v>4840</v>
      </c>
      <c r="J22" s="37"/>
      <c r="K22" s="16"/>
    </row>
    <row r="23" spans="2:11" ht="14.45">
      <c r="B23" s="38"/>
      <c r="C23" s="43" t="s">
        <v>30</v>
      </c>
      <c r="D23" s="20" t="s">
        <v>29</v>
      </c>
      <c r="E23" s="83">
        <v>8</v>
      </c>
      <c r="F23" s="4">
        <v>500000</v>
      </c>
      <c r="G23" s="54" t="s">
        <v>17</v>
      </c>
      <c r="H23" s="72">
        <f t="shared" si="0"/>
        <v>4000</v>
      </c>
      <c r="I23" s="68">
        <f t="shared" si="1"/>
        <v>4840</v>
      </c>
      <c r="J23" s="37"/>
      <c r="K23" s="16"/>
    </row>
    <row r="24" spans="2:11" ht="14.45">
      <c r="B24" s="23"/>
      <c r="C24" s="43" t="s">
        <v>31</v>
      </c>
      <c r="D24" s="20" t="s">
        <v>29</v>
      </c>
      <c r="E24" s="83">
        <v>6</v>
      </c>
      <c r="F24" s="4">
        <v>500000</v>
      </c>
      <c r="G24" s="54" t="s">
        <v>17</v>
      </c>
      <c r="H24" s="72">
        <f t="shared" si="0"/>
        <v>3000</v>
      </c>
      <c r="I24" s="68">
        <f t="shared" si="1"/>
        <v>3630</v>
      </c>
      <c r="J24" s="37"/>
      <c r="K24" s="16"/>
    </row>
    <row r="25" spans="2:11" ht="14.45">
      <c r="B25" s="38"/>
      <c r="C25" s="43" t="s">
        <v>32</v>
      </c>
      <c r="D25" s="20" t="s">
        <v>29</v>
      </c>
      <c r="E25" s="83">
        <v>6</v>
      </c>
      <c r="F25" s="4">
        <v>500000</v>
      </c>
      <c r="G25" s="54" t="s">
        <v>17</v>
      </c>
      <c r="H25" s="72">
        <f t="shared" si="0"/>
        <v>3000</v>
      </c>
      <c r="I25" s="68">
        <f t="shared" si="1"/>
        <v>3630</v>
      </c>
      <c r="J25" s="37"/>
      <c r="K25" s="16"/>
    </row>
    <row r="26" spans="2:11" ht="14.45">
      <c r="B26" s="23"/>
      <c r="C26" s="43" t="s">
        <v>33</v>
      </c>
      <c r="D26" s="20" t="s">
        <v>29</v>
      </c>
      <c r="E26" s="83">
        <v>9</v>
      </c>
      <c r="F26" s="4">
        <v>500000</v>
      </c>
      <c r="G26" s="54" t="s">
        <v>17</v>
      </c>
      <c r="H26" s="72">
        <f t="shared" si="0"/>
        <v>4500</v>
      </c>
      <c r="I26" s="68">
        <f t="shared" si="1"/>
        <v>5445</v>
      </c>
      <c r="J26" s="37"/>
      <c r="K26" s="16"/>
    </row>
    <row r="27" spans="2:11" ht="14.45">
      <c r="B27" s="38"/>
      <c r="C27" s="43" t="s">
        <v>34</v>
      </c>
      <c r="D27" s="20" t="s">
        <v>29</v>
      </c>
      <c r="E27" s="83">
        <v>9</v>
      </c>
      <c r="F27" s="4">
        <v>200000</v>
      </c>
      <c r="G27" s="54" t="s">
        <v>17</v>
      </c>
      <c r="H27" s="72">
        <f t="shared" si="0"/>
        <v>1800</v>
      </c>
      <c r="I27" s="68">
        <f t="shared" si="1"/>
        <v>2178</v>
      </c>
      <c r="J27" s="37"/>
      <c r="K27" s="16"/>
    </row>
    <row r="28" spans="2:11" ht="14.45">
      <c r="B28" s="23"/>
      <c r="C28" s="19" t="s">
        <v>35</v>
      </c>
      <c r="D28" s="20" t="s">
        <v>29</v>
      </c>
      <c r="E28" s="83">
        <v>6</v>
      </c>
      <c r="F28" s="4">
        <v>200000</v>
      </c>
      <c r="G28" s="54" t="s">
        <v>17</v>
      </c>
      <c r="H28" s="72">
        <f t="shared" si="0"/>
        <v>1200</v>
      </c>
      <c r="I28" s="68">
        <f t="shared" si="1"/>
        <v>1452</v>
      </c>
      <c r="J28" s="37"/>
      <c r="K28" s="16"/>
    </row>
    <row r="29" spans="2:11" ht="14.45">
      <c r="B29" s="23"/>
      <c r="C29" s="43" t="s">
        <v>36</v>
      </c>
      <c r="D29" s="20" t="s">
        <v>29</v>
      </c>
      <c r="E29" s="83">
        <v>7</v>
      </c>
      <c r="F29" s="4">
        <v>200000</v>
      </c>
      <c r="G29" s="54" t="s">
        <v>17</v>
      </c>
      <c r="H29" s="72">
        <f t="shared" si="0"/>
        <v>1400</v>
      </c>
      <c r="I29" s="68">
        <f t="shared" si="1"/>
        <v>1694</v>
      </c>
      <c r="J29" s="37"/>
      <c r="K29" s="16"/>
    </row>
    <row r="30" spans="2:11" ht="14.45">
      <c r="B30" s="38"/>
      <c r="C30" s="43" t="s">
        <v>37</v>
      </c>
      <c r="D30" s="20" t="s">
        <v>29</v>
      </c>
      <c r="E30" s="83">
        <v>8</v>
      </c>
      <c r="F30" s="4">
        <v>200000</v>
      </c>
      <c r="G30" s="54" t="s">
        <v>17</v>
      </c>
      <c r="H30" s="72">
        <f t="shared" si="0"/>
        <v>1600</v>
      </c>
      <c r="I30" s="68">
        <f t="shared" si="1"/>
        <v>1936</v>
      </c>
      <c r="J30" s="37"/>
      <c r="K30" s="16"/>
    </row>
    <row r="31" spans="2:11" ht="14.45">
      <c r="B31" s="23"/>
      <c r="C31" s="43" t="s">
        <v>38</v>
      </c>
      <c r="D31" s="20" t="s">
        <v>29</v>
      </c>
      <c r="E31" s="83">
        <v>5</v>
      </c>
      <c r="F31" s="4">
        <v>200000</v>
      </c>
      <c r="G31" s="54" t="s">
        <v>17</v>
      </c>
      <c r="H31" s="72">
        <f t="shared" si="0"/>
        <v>1000</v>
      </c>
      <c r="I31" s="68">
        <f t="shared" si="1"/>
        <v>1210</v>
      </c>
      <c r="J31" s="37"/>
      <c r="K31" s="16"/>
    </row>
    <row r="32" spans="2:11" ht="14.45">
      <c r="B32" s="23"/>
      <c r="C32" s="19" t="s">
        <v>39</v>
      </c>
      <c r="D32" s="20" t="s">
        <v>29</v>
      </c>
      <c r="E32" s="83">
        <v>7</v>
      </c>
      <c r="F32" s="4">
        <v>200000</v>
      </c>
      <c r="G32" s="54" t="s">
        <v>17</v>
      </c>
      <c r="H32" s="72">
        <f t="shared" si="0"/>
        <v>1400</v>
      </c>
      <c r="I32" s="68">
        <f t="shared" si="1"/>
        <v>1694</v>
      </c>
      <c r="J32" s="37"/>
      <c r="K32" s="16"/>
    </row>
    <row r="33" spans="2:11" ht="14.45">
      <c r="B33" s="38"/>
      <c r="C33" s="19" t="s">
        <v>40</v>
      </c>
      <c r="D33" s="20" t="s">
        <v>29</v>
      </c>
      <c r="E33" s="83">
        <v>7</v>
      </c>
      <c r="F33" s="4">
        <v>200000</v>
      </c>
      <c r="G33" s="54" t="s">
        <v>17</v>
      </c>
      <c r="H33" s="72">
        <f t="shared" si="0"/>
        <v>1400</v>
      </c>
      <c r="I33" s="68">
        <f t="shared" si="1"/>
        <v>1694</v>
      </c>
      <c r="J33" s="37"/>
      <c r="K33" s="16"/>
    </row>
    <row r="34" spans="2:11" ht="14.45">
      <c r="B34" s="23"/>
      <c r="C34" s="19" t="s">
        <v>41</v>
      </c>
      <c r="D34" s="20" t="s">
        <v>29</v>
      </c>
      <c r="E34" s="83">
        <v>10</v>
      </c>
      <c r="F34" s="4">
        <v>200000</v>
      </c>
      <c r="G34" s="54" t="s">
        <v>17</v>
      </c>
      <c r="H34" s="72">
        <f t="shared" si="0"/>
        <v>2000</v>
      </c>
      <c r="I34" s="68">
        <f t="shared" si="1"/>
        <v>2420</v>
      </c>
      <c r="J34" s="37"/>
      <c r="K34" s="16"/>
    </row>
    <row r="35" spans="2:11" ht="14.45">
      <c r="B35" s="38"/>
      <c r="C35" s="19" t="s">
        <v>42</v>
      </c>
      <c r="D35" s="20" t="s">
        <v>29</v>
      </c>
      <c r="E35" s="83">
        <v>5</v>
      </c>
      <c r="F35" s="4">
        <v>300000</v>
      </c>
      <c r="G35" s="54" t="s">
        <v>17</v>
      </c>
      <c r="H35" s="72">
        <f t="shared" ref="H35:H53" si="2">((E35*F35)/1000)</f>
        <v>1500</v>
      </c>
      <c r="I35" s="68">
        <f t="shared" si="1"/>
        <v>1815</v>
      </c>
      <c r="J35" s="37"/>
      <c r="K35" s="16"/>
    </row>
    <row r="36" spans="2:11" ht="14.45">
      <c r="B36" s="38"/>
      <c r="C36" s="19" t="s">
        <v>43</v>
      </c>
      <c r="D36" s="20" t="s">
        <v>29</v>
      </c>
      <c r="E36" s="83">
        <v>7</v>
      </c>
      <c r="F36" s="4">
        <v>200000</v>
      </c>
      <c r="G36" s="54" t="s">
        <v>17</v>
      </c>
      <c r="H36" s="72">
        <f t="shared" si="2"/>
        <v>1400</v>
      </c>
      <c r="I36" s="68">
        <f t="shared" si="1"/>
        <v>1694</v>
      </c>
      <c r="J36" s="37"/>
      <c r="K36" s="16"/>
    </row>
    <row r="37" spans="2:11" ht="14.45">
      <c r="B37" s="38"/>
      <c r="C37" s="19" t="s">
        <v>44</v>
      </c>
      <c r="D37" s="20" t="s">
        <v>29</v>
      </c>
      <c r="E37" s="83">
        <v>10</v>
      </c>
      <c r="F37" s="4">
        <v>200000</v>
      </c>
      <c r="G37" s="54" t="s">
        <v>17</v>
      </c>
      <c r="H37" s="72">
        <f t="shared" si="2"/>
        <v>2000</v>
      </c>
      <c r="I37" s="68">
        <f t="shared" si="1"/>
        <v>2420</v>
      </c>
      <c r="J37" s="37"/>
      <c r="K37" s="16"/>
    </row>
    <row r="38" spans="2:11" ht="14.45">
      <c r="B38" s="38"/>
      <c r="C38" s="19" t="s">
        <v>45</v>
      </c>
      <c r="D38" s="20" t="s">
        <v>29</v>
      </c>
      <c r="E38" s="83">
        <v>8</v>
      </c>
      <c r="F38" s="4">
        <v>200000</v>
      </c>
      <c r="G38" s="54" t="s">
        <v>17</v>
      </c>
      <c r="H38" s="72">
        <f t="shared" si="2"/>
        <v>1600</v>
      </c>
      <c r="I38" s="68">
        <f t="shared" si="1"/>
        <v>1936</v>
      </c>
      <c r="J38" s="37"/>
      <c r="K38" s="16"/>
    </row>
    <row r="39" spans="2:11" ht="14.45">
      <c r="B39" s="38"/>
      <c r="C39" s="19" t="s">
        <v>46</v>
      </c>
      <c r="D39" s="20" t="s">
        <v>29</v>
      </c>
      <c r="E39" s="83">
        <v>7</v>
      </c>
      <c r="F39" s="4">
        <v>200000</v>
      </c>
      <c r="G39" s="54" t="s">
        <v>17</v>
      </c>
      <c r="H39" s="72">
        <f t="shared" si="2"/>
        <v>1400</v>
      </c>
      <c r="I39" s="68">
        <f t="shared" si="1"/>
        <v>1694</v>
      </c>
      <c r="J39" s="37"/>
      <c r="K39" s="16"/>
    </row>
    <row r="40" spans="2:11" ht="14.45">
      <c r="B40" s="38"/>
      <c r="C40" s="19" t="s">
        <v>47</v>
      </c>
      <c r="D40" s="20" t="s">
        <v>29</v>
      </c>
      <c r="E40" s="83">
        <v>7</v>
      </c>
      <c r="F40" s="4">
        <v>200000</v>
      </c>
      <c r="G40" s="54" t="s">
        <v>17</v>
      </c>
      <c r="H40" s="72">
        <f t="shared" si="2"/>
        <v>1400</v>
      </c>
      <c r="I40" s="68">
        <f t="shared" si="1"/>
        <v>1694</v>
      </c>
      <c r="J40" s="37"/>
      <c r="K40" s="16"/>
    </row>
    <row r="41" spans="2:11" ht="14.45">
      <c r="B41" s="38"/>
      <c r="C41" s="19" t="s">
        <v>48</v>
      </c>
      <c r="D41" s="20" t="s">
        <v>29</v>
      </c>
      <c r="E41" s="83">
        <v>8</v>
      </c>
      <c r="F41" s="4">
        <v>200000</v>
      </c>
      <c r="G41" s="54" t="s">
        <v>17</v>
      </c>
      <c r="H41" s="72">
        <f t="shared" si="2"/>
        <v>1600</v>
      </c>
      <c r="I41" s="68">
        <f t="shared" si="1"/>
        <v>1936</v>
      </c>
      <c r="J41" s="37"/>
      <c r="K41" s="16"/>
    </row>
    <row r="42" spans="2:11" ht="14.45">
      <c r="B42" s="38"/>
      <c r="C42" s="19" t="s">
        <v>49</v>
      </c>
      <c r="D42" s="20" t="s">
        <v>29</v>
      </c>
      <c r="E42" s="83">
        <v>8</v>
      </c>
      <c r="F42" s="4">
        <v>100000</v>
      </c>
      <c r="G42" s="54" t="s">
        <v>17</v>
      </c>
      <c r="H42" s="72">
        <f t="shared" si="2"/>
        <v>800</v>
      </c>
      <c r="I42" s="68">
        <f t="shared" si="1"/>
        <v>968</v>
      </c>
      <c r="J42" s="37"/>
      <c r="K42" s="16"/>
    </row>
    <row r="43" spans="2:11" ht="14.45">
      <c r="B43" s="38"/>
      <c r="C43" s="19" t="s">
        <v>50</v>
      </c>
      <c r="D43" s="20" t="s">
        <v>29</v>
      </c>
      <c r="E43" s="83">
        <v>13</v>
      </c>
      <c r="F43" s="4">
        <v>100000</v>
      </c>
      <c r="G43" s="54" t="s">
        <v>17</v>
      </c>
      <c r="H43" s="72">
        <f t="shared" si="2"/>
        <v>1300</v>
      </c>
      <c r="I43" s="68">
        <f t="shared" si="1"/>
        <v>1573</v>
      </c>
      <c r="J43" s="37"/>
      <c r="K43" s="16"/>
    </row>
    <row r="44" spans="2:11" ht="14.45">
      <c r="B44" s="38"/>
      <c r="C44" s="19" t="s">
        <v>51</v>
      </c>
      <c r="D44" s="20" t="s">
        <v>52</v>
      </c>
      <c r="E44" s="83">
        <v>12</v>
      </c>
      <c r="F44" s="4">
        <v>100000</v>
      </c>
      <c r="G44" s="54" t="s">
        <v>17</v>
      </c>
      <c r="H44" s="72">
        <f t="shared" si="2"/>
        <v>1200</v>
      </c>
      <c r="I44" s="68">
        <f t="shared" si="1"/>
        <v>1452</v>
      </c>
      <c r="J44" s="37"/>
      <c r="K44" s="16"/>
    </row>
    <row r="45" spans="2:11" ht="14.45">
      <c r="B45" s="38"/>
      <c r="C45" s="19" t="s">
        <v>53</v>
      </c>
      <c r="D45" s="20" t="s">
        <v>29</v>
      </c>
      <c r="E45" s="83">
        <v>6</v>
      </c>
      <c r="F45" s="4">
        <v>200000</v>
      </c>
      <c r="G45" s="54" t="s">
        <v>17</v>
      </c>
      <c r="H45" s="72">
        <f t="shared" si="2"/>
        <v>1200</v>
      </c>
      <c r="I45" s="68">
        <f t="shared" si="1"/>
        <v>1452</v>
      </c>
      <c r="J45" s="37"/>
      <c r="K45" s="16"/>
    </row>
    <row r="46" spans="2:11" s="14" customFormat="1" ht="14.45">
      <c r="B46" s="38"/>
      <c r="C46" s="19" t="s">
        <v>54</v>
      </c>
      <c r="D46" s="20" t="s">
        <v>29</v>
      </c>
      <c r="E46" s="83">
        <v>5</v>
      </c>
      <c r="F46" s="4">
        <v>155000</v>
      </c>
      <c r="G46" s="54" t="s">
        <v>17</v>
      </c>
      <c r="H46" s="72">
        <f t="shared" si="2"/>
        <v>775</v>
      </c>
      <c r="I46" s="68">
        <f t="shared" si="1"/>
        <v>937.75</v>
      </c>
      <c r="J46" s="47"/>
      <c r="K46" s="48"/>
    </row>
    <row r="47" spans="2:11" ht="14.45">
      <c r="B47" s="23"/>
      <c r="C47" s="19" t="s">
        <v>55</v>
      </c>
      <c r="D47" s="20" t="s">
        <v>29</v>
      </c>
      <c r="E47" s="83">
        <v>9</v>
      </c>
      <c r="F47" s="4">
        <v>200000</v>
      </c>
      <c r="G47" s="54" t="s">
        <v>17</v>
      </c>
      <c r="H47" s="72">
        <f t="shared" si="2"/>
        <v>1800</v>
      </c>
      <c r="I47" s="68">
        <f t="shared" si="1"/>
        <v>2178</v>
      </c>
      <c r="J47" s="37"/>
      <c r="K47" s="16"/>
    </row>
    <row r="48" spans="2:11" s="14" customFormat="1" ht="14.45">
      <c r="B48" s="38"/>
      <c r="C48" s="19" t="s">
        <v>56</v>
      </c>
      <c r="D48" s="20" t="s">
        <v>29</v>
      </c>
      <c r="E48" s="83">
        <v>10</v>
      </c>
      <c r="F48" s="4">
        <v>155000</v>
      </c>
      <c r="G48" s="54" t="s">
        <v>17</v>
      </c>
      <c r="H48" s="72">
        <f t="shared" si="2"/>
        <v>1550</v>
      </c>
      <c r="I48" s="68">
        <f t="shared" si="1"/>
        <v>1875.5</v>
      </c>
      <c r="J48" s="47"/>
      <c r="K48" s="48"/>
    </row>
    <row r="49" spans="2:11" ht="14.45">
      <c r="B49" s="23"/>
      <c r="C49" s="19" t="s">
        <v>57</v>
      </c>
      <c r="D49" s="20" t="s">
        <v>29</v>
      </c>
      <c r="E49" s="83">
        <v>29</v>
      </c>
      <c r="F49" s="4">
        <v>150000</v>
      </c>
      <c r="G49" s="54" t="s">
        <v>17</v>
      </c>
      <c r="H49" s="72">
        <f t="shared" si="2"/>
        <v>4350</v>
      </c>
      <c r="I49" s="68">
        <f t="shared" si="1"/>
        <v>5263.5</v>
      </c>
      <c r="J49" s="37"/>
      <c r="K49" s="16"/>
    </row>
    <row r="50" spans="2:11" ht="14.45">
      <c r="B50" s="23"/>
      <c r="C50" s="19" t="s">
        <v>58</v>
      </c>
      <c r="D50" s="20" t="s">
        <v>29</v>
      </c>
      <c r="E50" s="83">
        <v>9</v>
      </c>
      <c r="F50" s="4">
        <v>150000</v>
      </c>
      <c r="G50" s="54" t="s">
        <v>17</v>
      </c>
      <c r="H50" s="72">
        <f t="shared" si="2"/>
        <v>1350</v>
      </c>
      <c r="I50" s="68">
        <f t="shared" si="1"/>
        <v>1633.5</v>
      </c>
      <c r="J50" s="37"/>
      <c r="K50" s="16"/>
    </row>
    <row r="51" spans="2:11" ht="14.45">
      <c r="B51" s="23"/>
      <c r="C51" s="19" t="s">
        <v>59</v>
      </c>
      <c r="D51" s="20" t="s">
        <v>29</v>
      </c>
      <c r="E51" s="83">
        <v>11</v>
      </c>
      <c r="F51" s="4">
        <v>150000</v>
      </c>
      <c r="G51" s="54" t="s">
        <v>17</v>
      </c>
      <c r="H51" s="72">
        <f t="shared" si="2"/>
        <v>1650</v>
      </c>
      <c r="I51" s="68">
        <f t="shared" si="1"/>
        <v>1996.5</v>
      </c>
      <c r="J51" s="37"/>
      <c r="K51" s="16"/>
    </row>
    <row r="52" spans="2:11" ht="14.45">
      <c r="B52" s="23"/>
      <c r="C52" s="19" t="s">
        <v>60</v>
      </c>
      <c r="D52" s="20" t="s">
        <v>29</v>
      </c>
      <c r="E52" s="83">
        <v>10</v>
      </c>
      <c r="F52" s="4">
        <v>150000</v>
      </c>
      <c r="G52" s="54" t="s">
        <v>17</v>
      </c>
      <c r="H52" s="72">
        <f t="shared" si="2"/>
        <v>1500</v>
      </c>
      <c r="I52" s="68">
        <f t="shared" si="1"/>
        <v>1815</v>
      </c>
      <c r="J52" s="37"/>
      <c r="K52" s="16"/>
    </row>
    <row r="53" spans="2:11" ht="14.45">
      <c r="B53" s="23"/>
      <c r="C53" s="19" t="s">
        <v>61</v>
      </c>
      <c r="D53" s="20" t="s">
        <v>29</v>
      </c>
      <c r="E53" s="83">
        <v>10</v>
      </c>
      <c r="F53" s="4">
        <v>150000</v>
      </c>
      <c r="G53" s="54" t="s">
        <v>17</v>
      </c>
      <c r="H53" s="72">
        <f t="shared" si="2"/>
        <v>1500</v>
      </c>
      <c r="I53" s="68">
        <f t="shared" si="1"/>
        <v>1815</v>
      </c>
      <c r="J53" s="37"/>
      <c r="K53" s="16"/>
    </row>
    <row r="54" spans="2:11" ht="14.45">
      <c r="B54" s="23"/>
      <c r="C54" s="19" t="s">
        <v>62</v>
      </c>
      <c r="D54" s="20" t="s">
        <v>63</v>
      </c>
      <c r="E54" s="83">
        <v>640</v>
      </c>
      <c r="F54" s="4">
        <v>1</v>
      </c>
      <c r="G54" s="54" t="s">
        <v>64</v>
      </c>
      <c r="H54" s="72">
        <f>E54*F54</f>
        <v>640</v>
      </c>
      <c r="I54" s="68">
        <f t="shared" si="1"/>
        <v>774.4</v>
      </c>
      <c r="J54" s="37"/>
      <c r="K54" s="16"/>
    </row>
    <row r="55" spans="2:11" ht="14.45">
      <c r="B55" s="23"/>
      <c r="C55" s="19" t="s">
        <v>65</v>
      </c>
      <c r="D55" s="20" t="s">
        <v>29</v>
      </c>
      <c r="E55" s="83">
        <v>8</v>
      </c>
      <c r="F55" s="4">
        <v>150000</v>
      </c>
      <c r="G55" s="54" t="s">
        <v>17</v>
      </c>
      <c r="H55" s="72">
        <f>((E55*F55)/1000)</f>
        <v>1200</v>
      </c>
      <c r="I55" s="68">
        <f t="shared" si="1"/>
        <v>1452</v>
      </c>
      <c r="J55" s="37"/>
      <c r="K55" s="16"/>
    </row>
    <row r="56" spans="2:11" ht="14.45">
      <c r="B56" s="23"/>
      <c r="C56" s="19" t="s">
        <v>66</v>
      </c>
      <c r="D56" s="20" t="s">
        <v>29</v>
      </c>
      <c r="E56" s="83">
        <v>8</v>
      </c>
      <c r="F56" s="4">
        <v>150000</v>
      </c>
      <c r="G56" s="54" t="s">
        <v>17</v>
      </c>
      <c r="H56" s="72">
        <f>((E56*F56)/1000)</f>
        <v>1200</v>
      </c>
      <c r="I56" s="68">
        <f t="shared" si="1"/>
        <v>1452</v>
      </c>
      <c r="J56" s="37"/>
      <c r="K56" s="16"/>
    </row>
    <row r="57" spans="2:11" ht="14.45">
      <c r="B57" s="23"/>
      <c r="C57" s="19" t="s">
        <v>67</v>
      </c>
      <c r="D57" s="20" t="s">
        <v>29</v>
      </c>
      <c r="E57" s="83">
        <v>6</v>
      </c>
      <c r="F57" s="4">
        <v>150000</v>
      </c>
      <c r="G57" s="54" t="s">
        <v>17</v>
      </c>
      <c r="H57" s="72">
        <f>((E57*F57)/1000)</f>
        <v>900</v>
      </c>
      <c r="I57" s="68">
        <f t="shared" si="1"/>
        <v>1089</v>
      </c>
      <c r="J57" s="37"/>
      <c r="K57" s="16"/>
    </row>
    <row r="58" spans="2:11" ht="14.45">
      <c r="B58" s="38"/>
      <c r="C58" s="19" t="s">
        <v>68</v>
      </c>
      <c r="D58" s="20" t="s">
        <v>63</v>
      </c>
      <c r="E58" s="83">
        <v>400</v>
      </c>
      <c r="F58" s="4">
        <v>1</v>
      </c>
      <c r="G58" s="54" t="s">
        <v>64</v>
      </c>
      <c r="H58" s="72">
        <f>E58*F58</f>
        <v>400</v>
      </c>
      <c r="I58" s="68">
        <f t="shared" si="1"/>
        <v>484</v>
      </c>
      <c r="J58" s="37"/>
      <c r="K58" s="16"/>
    </row>
    <row r="59" spans="2:11" ht="14.45">
      <c r="B59" s="23"/>
      <c r="C59" s="19" t="s">
        <v>69</v>
      </c>
      <c r="D59" s="20" t="s">
        <v>70</v>
      </c>
      <c r="E59" s="72">
        <v>1</v>
      </c>
      <c r="F59" s="4">
        <v>600000</v>
      </c>
      <c r="G59" s="54" t="s">
        <v>17</v>
      </c>
      <c r="H59" s="72">
        <f>((E59*F59)/1000)</f>
        <v>600</v>
      </c>
      <c r="I59" s="68">
        <f t="shared" si="1"/>
        <v>726</v>
      </c>
      <c r="J59" s="37"/>
      <c r="K59" s="16"/>
    </row>
    <row r="60" spans="2:11" ht="14.45">
      <c r="B60" s="23"/>
      <c r="C60" s="19" t="s">
        <v>22</v>
      </c>
      <c r="D60" s="20" t="s">
        <v>71</v>
      </c>
      <c r="E60" s="72">
        <v>1</v>
      </c>
      <c r="F60" s="4">
        <v>600000</v>
      </c>
      <c r="G60" s="54" t="s">
        <v>17</v>
      </c>
      <c r="H60" s="72">
        <f>((E60*F60)/1000)</f>
        <v>600</v>
      </c>
      <c r="I60" s="68">
        <f t="shared" si="1"/>
        <v>726</v>
      </c>
      <c r="J60" s="37"/>
      <c r="K60" s="16"/>
    </row>
    <row r="61" spans="2:11" ht="14.1" customHeight="1">
      <c r="B61" s="23"/>
      <c r="C61" s="44" t="s">
        <v>72</v>
      </c>
      <c r="D61" s="45"/>
      <c r="E61" s="84"/>
      <c r="F61" s="46"/>
      <c r="G61" s="60"/>
      <c r="H61" s="72">
        <v>1110</v>
      </c>
      <c r="I61" s="68">
        <f t="shared" ref="I61" si="3">H61*1.21</f>
        <v>1343.1</v>
      </c>
      <c r="J61" s="37"/>
      <c r="K61" s="16"/>
    </row>
    <row r="62" spans="2:11" ht="11.45" customHeight="1">
      <c r="B62" s="23"/>
      <c r="C62" s="130"/>
      <c r="D62" s="125"/>
      <c r="E62" s="131"/>
      <c r="F62" s="127"/>
      <c r="G62" s="132"/>
      <c r="H62" s="131"/>
      <c r="I62" s="121"/>
      <c r="J62" s="37"/>
      <c r="K62" s="16"/>
    </row>
    <row r="63" spans="2:11" ht="36.6" customHeight="1">
      <c r="B63" s="23"/>
      <c r="C63" s="160" t="s">
        <v>73</v>
      </c>
      <c r="D63" s="161"/>
      <c r="E63" s="161"/>
      <c r="F63" s="161"/>
      <c r="G63" s="161"/>
      <c r="H63" s="161"/>
      <c r="I63" s="161"/>
      <c r="J63" s="37"/>
      <c r="K63" s="16"/>
    </row>
    <row r="64" spans="2:11" ht="14.1" customHeight="1">
      <c r="B64" s="23"/>
      <c r="C64" s="133"/>
      <c r="D64" s="125"/>
      <c r="E64" s="126"/>
      <c r="F64" s="127"/>
      <c r="G64" s="128"/>
      <c r="H64" s="129"/>
      <c r="I64" s="121"/>
      <c r="J64" s="33"/>
    </row>
    <row r="65" spans="1:10" s="14" customFormat="1" ht="21.95" customHeight="1">
      <c r="B65" s="24"/>
      <c r="C65" s="27" t="s">
        <v>74</v>
      </c>
      <c r="D65" s="28"/>
      <c r="E65" s="80"/>
      <c r="F65" s="94"/>
      <c r="G65" s="51"/>
      <c r="H65" s="88">
        <f>SUM(H67:H89)</f>
        <v>97025</v>
      </c>
      <c r="I65" s="89">
        <f>SUM(I67:I89)</f>
        <v>117400.25</v>
      </c>
      <c r="J65" s="34"/>
    </row>
    <row r="66" spans="1:10" s="12" customFormat="1" ht="21.95" customHeight="1">
      <c r="A66" s="14"/>
      <c r="B66" s="24"/>
      <c r="C66" s="6" t="s">
        <v>10</v>
      </c>
      <c r="D66" s="18" t="s">
        <v>75</v>
      </c>
      <c r="E66" s="67" t="s">
        <v>12</v>
      </c>
      <c r="F66" s="96" t="s">
        <v>13</v>
      </c>
      <c r="G66" s="53" t="s">
        <v>14</v>
      </c>
      <c r="H66" s="67" t="s">
        <v>1</v>
      </c>
      <c r="I66" s="67" t="s">
        <v>2</v>
      </c>
      <c r="J66" s="35"/>
    </row>
    <row r="67" spans="1:10" s="14" customFormat="1" ht="14.1" customHeight="1">
      <c r="B67" s="24"/>
      <c r="C67" s="9" t="s">
        <v>76</v>
      </c>
      <c r="D67" s="10" t="s">
        <v>77</v>
      </c>
      <c r="E67" s="82">
        <v>17810</v>
      </c>
      <c r="F67" s="1">
        <v>1</v>
      </c>
      <c r="G67" s="56" t="s">
        <v>78</v>
      </c>
      <c r="H67" s="68">
        <f t="shared" ref="H67:H89" si="4">E67*F67</f>
        <v>17810</v>
      </c>
      <c r="I67" s="68">
        <f t="shared" ref="I67:I89" si="5">H67*1.21</f>
        <v>21550.1</v>
      </c>
      <c r="J67" s="34"/>
    </row>
    <row r="68" spans="1:10" s="14" customFormat="1" ht="14.1" customHeight="1">
      <c r="B68" s="24"/>
      <c r="C68" s="9" t="s">
        <v>79</v>
      </c>
      <c r="D68" s="10" t="s">
        <v>77</v>
      </c>
      <c r="E68" s="82">
        <v>15210</v>
      </c>
      <c r="F68" s="1">
        <v>1</v>
      </c>
      <c r="G68" s="56" t="s">
        <v>78</v>
      </c>
      <c r="H68" s="68">
        <f t="shared" si="4"/>
        <v>15210</v>
      </c>
      <c r="I68" s="68">
        <f t="shared" si="5"/>
        <v>18404.099999999999</v>
      </c>
      <c r="J68" s="34"/>
    </row>
    <row r="69" spans="1:10" s="14" customFormat="1" ht="14.1" customHeight="1">
      <c r="B69" s="24"/>
      <c r="C69" s="9" t="s">
        <v>80</v>
      </c>
      <c r="D69" s="10" t="s">
        <v>77</v>
      </c>
      <c r="E69" s="82">
        <v>6520</v>
      </c>
      <c r="F69" s="1">
        <v>1</v>
      </c>
      <c r="G69" s="56" t="s">
        <v>78</v>
      </c>
      <c r="H69" s="68">
        <f t="shared" si="4"/>
        <v>6520</v>
      </c>
      <c r="I69" s="68">
        <f t="shared" si="5"/>
        <v>7889.2</v>
      </c>
      <c r="J69" s="34"/>
    </row>
    <row r="70" spans="1:10" s="14" customFormat="1" ht="14.1" customHeight="1">
      <c r="B70" s="24"/>
      <c r="C70" s="9" t="s">
        <v>81</v>
      </c>
      <c r="D70" s="10" t="s">
        <v>77</v>
      </c>
      <c r="E70" s="82">
        <v>6180</v>
      </c>
      <c r="F70" s="1">
        <v>1</v>
      </c>
      <c r="G70" s="56" t="s">
        <v>78</v>
      </c>
      <c r="H70" s="68">
        <f t="shared" si="4"/>
        <v>6180</v>
      </c>
      <c r="I70" s="68">
        <f t="shared" si="5"/>
        <v>7477.8</v>
      </c>
      <c r="J70" s="34"/>
    </row>
    <row r="71" spans="1:10" s="14" customFormat="1" ht="14.1" customHeight="1">
      <c r="B71" s="24"/>
      <c r="C71" s="9" t="s">
        <v>82</v>
      </c>
      <c r="D71" s="10" t="s">
        <v>77</v>
      </c>
      <c r="E71" s="82">
        <v>5440</v>
      </c>
      <c r="F71" s="4">
        <v>1</v>
      </c>
      <c r="G71" s="56" t="s">
        <v>78</v>
      </c>
      <c r="H71" s="68">
        <f t="shared" si="4"/>
        <v>5440</v>
      </c>
      <c r="I71" s="68">
        <f t="shared" si="5"/>
        <v>6582.4</v>
      </c>
      <c r="J71" s="34"/>
    </row>
    <row r="72" spans="1:10" s="14" customFormat="1" ht="14.1" customHeight="1">
      <c r="B72" s="24"/>
      <c r="C72" s="9" t="s">
        <v>83</v>
      </c>
      <c r="D72" s="10" t="s">
        <v>77</v>
      </c>
      <c r="E72" s="82">
        <v>2020</v>
      </c>
      <c r="F72" s="4">
        <v>1</v>
      </c>
      <c r="G72" s="56" t="s">
        <v>78</v>
      </c>
      <c r="H72" s="68">
        <f t="shared" si="4"/>
        <v>2020</v>
      </c>
      <c r="I72" s="68">
        <f t="shared" si="5"/>
        <v>2444.1999999999998</v>
      </c>
      <c r="J72" s="34"/>
    </row>
    <row r="73" spans="1:10" s="14" customFormat="1" ht="14.1" customHeight="1">
      <c r="B73" s="24"/>
      <c r="C73" s="9" t="s">
        <v>84</v>
      </c>
      <c r="D73" s="10" t="s">
        <v>77</v>
      </c>
      <c r="E73" s="82">
        <v>830</v>
      </c>
      <c r="F73" s="4">
        <v>1</v>
      </c>
      <c r="G73" s="56" t="s">
        <v>78</v>
      </c>
      <c r="H73" s="68">
        <f t="shared" si="4"/>
        <v>830</v>
      </c>
      <c r="I73" s="68">
        <f t="shared" si="5"/>
        <v>1004.3</v>
      </c>
      <c r="J73" s="34"/>
    </row>
    <row r="74" spans="1:10" s="14" customFormat="1" ht="14.1" customHeight="1">
      <c r="B74" s="24"/>
      <c r="C74" s="9" t="s">
        <v>85</v>
      </c>
      <c r="D74" s="10" t="s">
        <v>77</v>
      </c>
      <c r="E74" s="82">
        <v>1370</v>
      </c>
      <c r="F74" s="4">
        <v>1</v>
      </c>
      <c r="G74" s="56" t="s">
        <v>78</v>
      </c>
      <c r="H74" s="68">
        <f t="shared" si="4"/>
        <v>1370</v>
      </c>
      <c r="I74" s="68">
        <f t="shared" si="5"/>
        <v>1657.7</v>
      </c>
      <c r="J74" s="34"/>
    </row>
    <row r="75" spans="1:10" s="14" customFormat="1" ht="14.1" customHeight="1">
      <c r="B75" s="24"/>
      <c r="C75" s="9" t="s">
        <v>86</v>
      </c>
      <c r="D75" s="10" t="s">
        <v>77</v>
      </c>
      <c r="E75" s="82">
        <v>3250</v>
      </c>
      <c r="F75" s="4">
        <v>1</v>
      </c>
      <c r="G75" s="56" t="s">
        <v>78</v>
      </c>
      <c r="H75" s="68">
        <f t="shared" si="4"/>
        <v>3250</v>
      </c>
      <c r="I75" s="68">
        <f t="shared" si="5"/>
        <v>3932.5</v>
      </c>
      <c r="J75" s="34"/>
    </row>
    <row r="76" spans="1:10" s="14" customFormat="1" ht="14.1" customHeight="1">
      <c r="B76" s="24"/>
      <c r="C76" s="9" t="s">
        <v>87</v>
      </c>
      <c r="D76" s="10" t="s">
        <v>77</v>
      </c>
      <c r="E76" s="82">
        <v>2370</v>
      </c>
      <c r="F76" s="4">
        <v>1</v>
      </c>
      <c r="G76" s="56" t="s">
        <v>78</v>
      </c>
      <c r="H76" s="68">
        <f t="shared" si="4"/>
        <v>2370</v>
      </c>
      <c r="I76" s="68">
        <f t="shared" si="5"/>
        <v>2867.7</v>
      </c>
      <c r="J76" s="34"/>
    </row>
    <row r="77" spans="1:10" s="14" customFormat="1" ht="14.1" customHeight="1">
      <c r="B77" s="24"/>
      <c r="C77" s="9" t="s">
        <v>88</v>
      </c>
      <c r="D77" s="10" t="s">
        <v>89</v>
      </c>
      <c r="E77" s="82">
        <v>3190</v>
      </c>
      <c r="F77" s="4">
        <v>1</v>
      </c>
      <c r="G77" s="56" t="s">
        <v>78</v>
      </c>
      <c r="H77" s="68">
        <f t="shared" si="4"/>
        <v>3190</v>
      </c>
      <c r="I77" s="68">
        <f t="shared" si="5"/>
        <v>3859.9</v>
      </c>
      <c r="J77" s="34"/>
    </row>
    <row r="78" spans="1:10" s="14" customFormat="1" ht="14.1" customHeight="1">
      <c r="B78" s="24"/>
      <c r="C78" s="9" t="s">
        <v>90</v>
      </c>
      <c r="D78" s="10" t="s">
        <v>91</v>
      </c>
      <c r="E78" s="82">
        <v>2460</v>
      </c>
      <c r="F78" s="4">
        <v>1</v>
      </c>
      <c r="G78" s="56" t="s">
        <v>78</v>
      </c>
      <c r="H78" s="68">
        <f t="shared" si="4"/>
        <v>2460</v>
      </c>
      <c r="I78" s="68">
        <f t="shared" si="5"/>
        <v>2976.6</v>
      </c>
      <c r="J78" s="34"/>
    </row>
    <row r="79" spans="1:10" s="14" customFormat="1" ht="14.1" customHeight="1">
      <c r="A79" s="13"/>
      <c r="B79" s="23"/>
      <c r="C79" s="9" t="s">
        <v>92</v>
      </c>
      <c r="D79" s="10" t="s">
        <v>77</v>
      </c>
      <c r="E79" s="82">
        <v>1780</v>
      </c>
      <c r="F79" s="4">
        <v>1</v>
      </c>
      <c r="G79" s="56" t="s">
        <v>78</v>
      </c>
      <c r="H79" s="68">
        <f t="shared" si="4"/>
        <v>1780</v>
      </c>
      <c r="I79" s="68">
        <f t="shared" si="5"/>
        <v>2153.7999999999997</v>
      </c>
      <c r="J79" s="34"/>
    </row>
    <row r="80" spans="1:10" s="14" customFormat="1" ht="14.1" customHeight="1">
      <c r="A80" s="13"/>
      <c r="B80" s="23"/>
      <c r="C80" s="9" t="s">
        <v>93</v>
      </c>
      <c r="D80" s="10" t="s">
        <v>94</v>
      </c>
      <c r="E80" s="82">
        <v>2190</v>
      </c>
      <c r="F80" s="4">
        <v>1</v>
      </c>
      <c r="G80" s="56" t="s">
        <v>78</v>
      </c>
      <c r="H80" s="68">
        <f t="shared" si="4"/>
        <v>2190</v>
      </c>
      <c r="I80" s="68">
        <f t="shared" si="5"/>
        <v>2649.9</v>
      </c>
      <c r="J80" s="34"/>
    </row>
    <row r="81" spans="2:10" ht="14.1" customHeight="1">
      <c r="B81" s="23"/>
      <c r="C81" s="9" t="s">
        <v>95</v>
      </c>
      <c r="D81" s="10" t="s">
        <v>77</v>
      </c>
      <c r="E81" s="82">
        <v>1090</v>
      </c>
      <c r="F81" s="4">
        <v>1</v>
      </c>
      <c r="G81" s="56" t="s">
        <v>78</v>
      </c>
      <c r="H81" s="68">
        <f t="shared" si="4"/>
        <v>1090</v>
      </c>
      <c r="I81" s="68">
        <f t="shared" si="5"/>
        <v>1318.8999999999999</v>
      </c>
      <c r="J81" s="33"/>
    </row>
    <row r="82" spans="2:10" ht="14.1" customHeight="1">
      <c r="B82" s="23"/>
      <c r="C82" s="9" t="s">
        <v>96</v>
      </c>
      <c r="D82" s="10" t="s">
        <v>77</v>
      </c>
      <c r="E82" s="82">
        <v>1090</v>
      </c>
      <c r="F82" s="4">
        <v>1</v>
      </c>
      <c r="G82" s="56" t="s">
        <v>78</v>
      </c>
      <c r="H82" s="68">
        <f t="shared" si="4"/>
        <v>1090</v>
      </c>
      <c r="I82" s="68">
        <f t="shared" si="5"/>
        <v>1318.8999999999999</v>
      </c>
      <c r="J82" s="33"/>
    </row>
    <row r="83" spans="2:10" ht="14.1" customHeight="1">
      <c r="B83" s="23"/>
      <c r="C83" s="11" t="s">
        <v>97</v>
      </c>
      <c r="D83" s="10" t="s">
        <v>77</v>
      </c>
      <c r="E83" s="82">
        <v>5220</v>
      </c>
      <c r="F83" s="4">
        <v>1</v>
      </c>
      <c r="G83" s="57" t="s">
        <v>78</v>
      </c>
      <c r="H83" s="68">
        <f t="shared" si="4"/>
        <v>5220</v>
      </c>
      <c r="I83" s="68">
        <f t="shared" si="5"/>
        <v>6316.2</v>
      </c>
      <c r="J83" s="33"/>
    </row>
    <row r="84" spans="2:10" ht="14.1" customHeight="1">
      <c r="B84" s="23"/>
      <c r="C84" s="11" t="s">
        <v>98</v>
      </c>
      <c r="D84" s="10" t="s">
        <v>77</v>
      </c>
      <c r="E84" s="82">
        <v>2950</v>
      </c>
      <c r="F84" s="4">
        <v>1</v>
      </c>
      <c r="G84" s="57" t="s">
        <v>78</v>
      </c>
      <c r="H84" s="68">
        <f t="shared" si="4"/>
        <v>2950</v>
      </c>
      <c r="I84" s="68">
        <f t="shared" si="5"/>
        <v>3569.5</v>
      </c>
      <c r="J84" s="33"/>
    </row>
    <row r="85" spans="2:10" ht="14.1" customHeight="1">
      <c r="B85" s="23"/>
      <c r="C85" s="11" t="s">
        <v>99</v>
      </c>
      <c r="D85" s="17" t="s">
        <v>100</v>
      </c>
      <c r="E85" s="83">
        <v>5980</v>
      </c>
      <c r="F85" s="4">
        <v>1</v>
      </c>
      <c r="G85" s="57" t="s">
        <v>78</v>
      </c>
      <c r="H85" s="70">
        <f t="shared" si="4"/>
        <v>5980</v>
      </c>
      <c r="I85" s="68">
        <f t="shared" si="5"/>
        <v>7235.8</v>
      </c>
      <c r="J85" s="33"/>
    </row>
    <row r="86" spans="2:10" ht="14.1" customHeight="1">
      <c r="B86" s="23"/>
      <c r="C86" s="11" t="s">
        <v>101</v>
      </c>
      <c r="D86" s="17" t="s">
        <v>100</v>
      </c>
      <c r="E86" s="83">
        <v>5960</v>
      </c>
      <c r="F86" s="4">
        <v>1</v>
      </c>
      <c r="G86" s="57" t="s">
        <v>78</v>
      </c>
      <c r="H86" s="70">
        <f t="shared" si="4"/>
        <v>5960</v>
      </c>
      <c r="I86" s="68">
        <f t="shared" si="5"/>
        <v>7211.5999999999995</v>
      </c>
      <c r="J86" s="33"/>
    </row>
    <row r="87" spans="2:10" ht="14.1" customHeight="1">
      <c r="B87" s="23"/>
      <c r="C87" s="11" t="s">
        <v>102</v>
      </c>
      <c r="D87" s="17" t="s">
        <v>91</v>
      </c>
      <c r="E87" s="83">
        <v>1310</v>
      </c>
      <c r="F87" s="4">
        <v>1</v>
      </c>
      <c r="G87" s="57" t="s">
        <v>78</v>
      </c>
      <c r="H87" s="70">
        <f t="shared" si="4"/>
        <v>1310</v>
      </c>
      <c r="I87" s="68">
        <f t="shared" si="5"/>
        <v>1585.1</v>
      </c>
      <c r="J87" s="33"/>
    </row>
    <row r="88" spans="2:10" ht="14.1" customHeight="1">
      <c r="B88" s="23"/>
      <c r="C88" s="11" t="s">
        <v>103</v>
      </c>
      <c r="D88" s="17" t="s">
        <v>91</v>
      </c>
      <c r="E88" s="83">
        <v>905</v>
      </c>
      <c r="F88" s="4">
        <v>1</v>
      </c>
      <c r="G88" s="57" t="s">
        <v>78</v>
      </c>
      <c r="H88" s="70">
        <f t="shared" si="4"/>
        <v>905</v>
      </c>
      <c r="I88" s="68">
        <f t="shared" si="5"/>
        <v>1095.05</v>
      </c>
      <c r="J88" s="33"/>
    </row>
    <row r="89" spans="2:10" ht="14.1" customHeight="1">
      <c r="B89" s="23"/>
      <c r="C89" s="11" t="s">
        <v>104</v>
      </c>
      <c r="D89" s="17" t="s">
        <v>91</v>
      </c>
      <c r="E89" s="83">
        <v>1900</v>
      </c>
      <c r="F89" s="4">
        <v>1</v>
      </c>
      <c r="G89" s="57" t="s">
        <v>78</v>
      </c>
      <c r="H89" s="70">
        <f t="shared" si="4"/>
        <v>1900</v>
      </c>
      <c r="I89" s="68">
        <f t="shared" si="5"/>
        <v>2299</v>
      </c>
      <c r="J89" s="33"/>
    </row>
    <row r="90" spans="2:10" ht="21.95" customHeight="1">
      <c r="B90" s="23"/>
      <c r="E90" s="79"/>
      <c r="F90" s="92"/>
      <c r="H90" s="69"/>
      <c r="I90" s="69"/>
      <c r="J90" s="33"/>
    </row>
    <row r="91" spans="2:10" ht="21.95" customHeight="1">
      <c r="B91" s="23"/>
      <c r="C91" s="29" t="s">
        <v>105</v>
      </c>
      <c r="D91" s="28"/>
      <c r="E91" s="80"/>
      <c r="F91" s="94"/>
      <c r="G91" s="51"/>
      <c r="H91" s="88">
        <f>SUM(H94:H112)</f>
        <v>108900</v>
      </c>
      <c r="I91" s="89">
        <f>SUM(I94:I112)</f>
        <v>131769</v>
      </c>
      <c r="J91" s="33"/>
    </row>
    <row r="92" spans="2:10" ht="21.95" customHeight="1">
      <c r="B92" s="23"/>
      <c r="C92" s="26" t="s">
        <v>106</v>
      </c>
      <c r="D92" s="30">
        <v>30</v>
      </c>
      <c r="E92" s="81"/>
      <c r="F92" s="95"/>
      <c r="G92" s="52"/>
      <c r="H92" s="90"/>
      <c r="I92" s="91"/>
      <c r="J92" s="33"/>
    </row>
    <row r="93" spans="2:10" ht="21.95" customHeight="1">
      <c r="B93" s="23"/>
      <c r="C93" s="6" t="s">
        <v>10</v>
      </c>
      <c r="D93" s="18" t="s">
        <v>75</v>
      </c>
      <c r="E93" s="67" t="s">
        <v>12</v>
      </c>
      <c r="F93" s="96" t="s">
        <v>13</v>
      </c>
      <c r="G93" s="53" t="s">
        <v>14</v>
      </c>
      <c r="H93" s="67" t="s">
        <v>1</v>
      </c>
      <c r="I93" s="67" t="s">
        <v>2</v>
      </c>
      <c r="J93" s="33"/>
    </row>
    <row r="94" spans="2:10" ht="14.45">
      <c r="B94" s="23"/>
      <c r="C94" s="8" t="s">
        <v>107</v>
      </c>
      <c r="D94" s="10" t="s">
        <v>108</v>
      </c>
      <c r="E94" s="82">
        <v>450</v>
      </c>
      <c r="F94" s="1">
        <v>20</v>
      </c>
      <c r="G94" s="56" t="s">
        <v>109</v>
      </c>
      <c r="H94" s="68">
        <f t="shared" ref="H94:H112" si="6">E94*F94*($D$92/20)</f>
        <v>13500</v>
      </c>
      <c r="I94" s="68">
        <f t="shared" ref="I94:I112" si="7">H94*1.21</f>
        <v>16335</v>
      </c>
      <c r="J94" s="33"/>
    </row>
    <row r="95" spans="2:10" ht="21">
      <c r="B95" s="23"/>
      <c r="C95" s="8" t="s">
        <v>110</v>
      </c>
      <c r="D95" s="7" t="s">
        <v>111</v>
      </c>
      <c r="E95" s="82">
        <v>980</v>
      </c>
      <c r="F95" s="1">
        <v>20</v>
      </c>
      <c r="G95" s="56" t="s">
        <v>109</v>
      </c>
      <c r="H95" s="68">
        <f t="shared" si="6"/>
        <v>29400</v>
      </c>
      <c r="I95" s="68">
        <f t="shared" si="7"/>
        <v>35574</v>
      </c>
      <c r="J95" s="33"/>
    </row>
    <row r="96" spans="2:10" ht="14.45">
      <c r="B96" s="23"/>
      <c r="C96" s="8" t="s">
        <v>112</v>
      </c>
      <c r="D96" s="10" t="s">
        <v>113</v>
      </c>
      <c r="E96" s="82">
        <v>160</v>
      </c>
      <c r="F96" s="1">
        <v>20</v>
      </c>
      <c r="G96" s="56" t="s">
        <v>109</v>
      </c>
      <c r="H96" s="68">
        <f t="shared" si="6"/>
        <v>4800</v>
      </c>
      <c r="I96" s="68">
        <f t="shared" si="7"/>
        <v>5808</v>
      </c>
      <c r="J96" s="33"/>
    </row>
    <row r="97" spans="2:11" ht="21">
      <c r="B97" s="23"/>
      <c r="C97" s="8" t="s">
        <v>114</v>
      </c>
      <c r="D97" s="7" t="s">
        <v>115</v>
      </c>
      <c r="E97" s="82">
        <v>180</v>
      </c>
      <c r="F97" s="1">
        <v>20</v>
      </c>
      <c r="G97" s="56" t="s">
        <v>109</v>
      </c>
      <c r="H97" s="68">
        <f t="shared" si="6"/>
        <v>5400</v>
      </c>
      <c r="I97" s="68">
        <f t="shared" si="7"/>
        <v>6534</v>
      </c>
      <c r="J97" s="33"/>
    </row>
    <row r="98" spans="2:11" ht="14.45">
      <c r="B98" s="23"/>
      <c r="C98" s="8" t="s">
        <v>116</v>
      </c>
      <c r="D98" s="10" t="s">
        <v>117</v>
      </c>
      <c r="E98" s="82">
        <v>150</v>
      </c>
      <c r="F98" s="1">
        <v>20</v>
      </c>
      <c r="G98" s="56" t="s">
        <v>109</v>
      </c>
      <c r="H98" s="68">
        <f t="shared" si="6"/>
        <v>4500</v>
      </c>
      <c r="I98" s="68">
        <f t="shared" si="7"/>
        <v>5445</v>
      </c>
      <c r="J98" s="33"/>
    </row>
    <row r="99" spans="2:11" ht="14.45">
      <c r="B99" s="23"/>
      <c r="C99" s="8" t="s">
        <v>118</v>
      </c>
      <c r="D99" s="10" t="s">
        <v>119</v>
      </c>
      <c r="E99" s="82">
        <v>440</v>
      </c>
      <c r="F99" s="1">
        <v>20</v>
      </c>
      <c r="G99" s="56" t="s">
        <v>109</v>
      </c>
      <c r="H99" s="68">
        <f t="shared" si="6"/>
        <v>13200</v>
      </c>
      <c r="I99" s="68">
        <f t="shared" si="7"/>
        <v>15972</v>
      </c>
      <c r="J99" s="33"/>
    </row>
    <row r="100" spans="2:11" ht="14.45">
      <c r="B100" s="23"/>
      <c r="C100" s="8" t="s">
        <v>120</v>
      </c>
      <c r="D100" s="10" t="s">
        <v>121</v>
      </c>
      <c r="E100" s="82">
        <v>80</v>
      </c>
      <c r="F100" s="1">
        <v>15</v>
      </c>
      <c r="G100" s="56" t="s">
        <v>109</v>
      </c>
      <c r="H100" s="68">
        <f t="shared" si="6"/>
        <v>1800</v>
      </c>
      <c r="I100" s="68">
        <f t="shared" si="7"/>
        <v>2178</v>
      </c>
      <c r="J100" s="33"/>
    </row>
    <row r="101" spans="2:11" ht="14.45">
      <c r="B101" s="23"/>
      <c r="C101" s="8" t="s">
        <v>122</v>
      </c>
      <c r="D101" s="10" t="s">
        <v>123</v>
      </c>
      <c r="E101" s="82">
        <v>250</v>
      </c>
      <c r="F101" s="1">
        <v>20</v>
      </c>
      <c r="G101" s="56" t="s">
        <v>109</v>
      </c>
      <c r="H101" s="68">
        <f t="shared" si="6"/>
        <v>7500</v>
      </c>
      <c r="I101" s="68">
        <f t="shared" si="7"/>
        <v>9075</v>
      </c>
      <c r="J101" s="33"/>
    </row>
    <row r="102" spans="2:11" ht="14.45">
      <c r="B102" s="23"/>
      <c r="C102" s="8" t="s">
        <v>124</v>
      </c>
      <c r="D102" s="10" t="s">
        <v>123</v>
      </c>
      <c r="E102" s="82">
        <v>70</v>
      </c>
      <c r="F102" s="1">
        <v>15</v>
      </c>
      <c r="G102" s="56" t="s">
        <v>109</v>
      </c>
      <c r="H102" s="68">
        <f t="shared" si="6"/>
        <v>1575</v>
      </c>
      <c r="I102" s="68">
        <f t="shared" si="7"/>
        <v>1905.75</v>
      </c>
      <c r="J102" s="33"/>
    </row>
    <row r="103" spans="2:11" ht="14.45">
      <c r="B103" s="23"/>
      <c r="C103" s="8" t="s">
        <v>125</v>
      </c>
      <c r="D103" s="10" t="s">
        <v>113</v>
      </c>
      <c r="E103" s="82">
        <v>60</v>
      </c>
      <c r="F103" s="1">
        <v>15</v>
      </c>
      <c r="G103" s="56" t="s">
        <v>109</v>
      </c>
      <c r="H103" s="68">
        <f t="shared" si="6"/>
        <v>1350</v>
      </c>
      <c r="I103" s="68">
        <f t="shared" si="7"/>
        <v>1633.5</v>
      </c>
      <c r="J103" s="33"/>
    </row>
    <row r="104" spans="2:11" ht="14.45">
      <c r="B104" s="23"/>
      <c r="C104" s="8" t="s">
        <v>126</v>
      </c>
      <c r="D104" s="10" t="s">
        <v>113</v>
      </c>
      <c r="E104" s="82">
        <v>160</v>
      </c>
      <c r="F104" s="1">
        <v>15</v>
      </c>
      <c r="G104" s="56" t="s">
        <v>109</v>
      </c>
      <c r="H104" s="68">
        <f t="shared" si="6"/>
        <v>3600</v>
      </c>
      <c r="I104" s="68">
        <f t="shared" si="7"/>
        <v>4356</v>
      </c>
      <c r="J104" s="33"/>
    </row>
    <row r="105" spans="2:11" ht="14.45">
      <c r="B105" s="23"/>
      <c r="C105" s="8" t="s">
        <v>127</v>
      </c>
      <c r="D105" s="10" t="s">
        <v>113</v>
      </c>
      <c r="E105" s="82">
        <v>300</v>
      </c>
      <c r="F105" s="1">
        <v>15</v>
      </c>
      <c r="G105" s="56" t="s">
        <v>109</v>
      </c>
      <c r="H105" s="68">
        <f t="shared" si="6"/>
        <v>6750</v>
      </c>
      <c r="I105" s="68">
        <f t="shared" si="7"/>
        <v>8167.5</v>
      </c>
      <c r="J105" s="36"/>
      <c r="K105" s="15"/>
    </row>
    <row r="106" spans="2:11" ht="14.45">
      <c r="B106" s="23"/>
      <c r="C106" s="8" t="s">
        <v>128</v>
      </c>
      <c r="D106" s="10" t="s">
        <v>108</v>
      </c>
      <c r="E106" s="82">
        <v>20</v>
      </c>
      <c r="F106" s="1">
        <v>15</v>
      </c>
      <c r="G106" s="56" t="s">
        <v>109</v>
      </c>
      <c r="H106" s="68">
        <f t="shared" si="6"/>
        <v>450</v>
      </c>
      <c r="I106" s="68">
        <f t="shared" si="7"/>
        <v>544.5</v>
      </c>
      <c r="J106" s="36"/>
      <c r="K106" s="15"/>
    </row>
    <row r="107" spans="2:11" ht="14.45">
      <c r="B107" s="23"/>
      <c r="C107" s="8" t="s">
        <v>129</v>
      </c>
      <c r="D107" s="10" t="s">
        <v>123</v>
      </c>
      <c r="E107" s="82">
        <v>90</v>
      </c>
      <c r="F107" s="1">
        <v>15</v>
      </c>
      <c r="G107" s="56" t="s">
        <v>109</v>
      </c>
      <c r="H107" s="68">
        <f t="shared" si="6"/>
        <v>2025</v>
      </c>
      <c r="I107" s="68">
        <f t="shared" si="7"/>
        <v>2450.25</v>
      </c>
      <c r="J107" s="36"/>
      <c r="K107" s="15"/>
    </row>
    <row r="108" spans="2:11" ht="14.45">
      <c r="B108" s="23"/>
      <c r="C108" s="8" t="s">
        <v>130</v>
      </c>
      <c r="D108" s="10" t="s">
        <v>131</v>
      </c>
      <c r="E108" s="82">
        <v>390</v>
      </c>
      <c r="F108" s="1">
        <v>15</v>
      </c>
      <c r="G108" s="56" t="s">
        <v>109</v>
      </c>
      <c r="H108" s="68">
        <f t="shared" si="6"/>
        <v>8775</v>
      </c>
      <c r="I108" s="68">
        <f t="shared" si="7"/>
        <v>10617.75</v>
      </c>
      <c r="J108" s="36"/>
      <c r="K108" s="15"/>
    </row>
    <row r="109" spans="2:11" ht="14.45">
      <c r="B109" s="23"/>
      <c r="C109" s="8" t="s">
        <v>132</v>
      </c>
      <c r="D109" s="10" t="s">
        <v>133</v>
      </c>
      <c r="E109" s="82">
        <v>50</v>
      </c>
      <c r="F109" s="1">
        <v>15</v>
      </c>
      <c r="G109" s="56" t="s">
        <v>109</v>
      </c>
      <c r="H109" s="68">
        <f t="shared" si="6"/>
        <v>1125</v>
      </c>
      <c r="I109" s="68">
        <f t="shared" si="7"/>
        <v>1361.25</v>
      </c>
      <c r="J109" s="36"/>
      <c r="K109" s="15"/>
    </row>
    <row r="110" spans="2:11" ht="14.45">
      <c r="B110" s="23"/>
      <c r="C110" s="8" t="s">
        <v>134</v>
      </c>
      <c r="D110" s="10" t="s">
        <v>135</v>
      </c>
      <c r="E110" s="82">
        <v>100</v>
      </c>
      <c r="F110" s="1">
        <v>15</v>
      </c>
      <c r="G110" s="56" t="s">
        <v>109</v>
      </c>
      <c r="H110" s="68">
        <f t="shared" si="6"/>
        <v>2250</v>
      </c>
      <c r="I110" s="68">
        <f t="shared" si="7"/>
        <v>2722.5</v>
      </c>
      <c r="J110" s="36"/>
      <c r="K110" s="15"/>
    </row>
    <row r="111" spans="2:11" ht="14.45">
      <c r="B111" s="23"/>
      <c r="C111" s="8" t="s">
        <v>136</v>
      </c>
      <c r="D111" s="10" t="s">
        <v>123</v>
      </c>
      <c r="E111" s="82">
        <v>20</v>
      </c>
      <c r="F111" s="1">
        <v>15</v>
      </c>
      <c r="G111" s="56" t="s">
        <v>109</v>
      </c>
      <c r="H111" s="68">
        <f t="shared" si="6"/>
        <v>450</v>
      </c>
      <c r="I111" s="68">
        <f t="shared" si="7"/>
        <v>544.5</v>
      </c>
      <c r="J111" s="36"/>
      <c r="K111" s="15"/>
    </row>
    <row r="112" spans="2:11" ht="14.45">
      <c r="B112" s="23"/>
      <c r="C112" s="8" t="s">
        <v>137</v>
      </c>
      <c r="D112" s="10" t="s">
        <v>138</v>
      </c>
      <c r="E112" s="82">
        <v>20</v>
      </c>
      <c r="F112" s="1">
        <v>15</v>
      </c>
      <c r="G112" s="56" t="s">
        <v>109</v>
      </c>
      <c r="H112" s="68">
        <f t="shared" si="6"/>
        <v>450</v>
      </c>
      <c r="I112" s="68">
        <f t="shared" si="7"/>
        <v>544.5</v>
      </c>
      <c r="J112" s="36"/>
      <c r="K112" s="15"/>
    </row>
    <row r="113" spans="2:11" ht="14.45">
      <c r="B113" s="23"/>
      <c r="C113" s="122"/>
      <c r="D113" s="120"/>
      <c r="E113" s="79"/>
      <c r="F113" s="123"/>
      <c r="G113" s="124"/>
      <c r="H113" s="121"/>
      <c r="I113" s="121"/>
      <c r="J113" s="36"/>
      <c r="K113" s="15"/>
    </row>
    <row r="114" spans="2:11" ht="33" customHeight="1">
      <c r="B114" s="23"/>
      <c r="C114" s="160" t="s">
        <v>139</v>
      </c>
      <c r="D114" s="161"/>
      <c r="E114" s="161"/>
      <c r="F114" s="161"/>
      <c r="G114" s="161"/>
      <c r="H114" s="161"/>
      <c r="I114" s="161"/>
      <c r="J114" s="36"/>
      <c r="K114" s="15"/>
    </row>
    <row r="115" spans="2:11" ht="13.5" customHeight="1">
      <c r="B115" s="23"/>
      <c r="E115" s="79"/>
      <c r="F115" s="92"/>
      <c r="H115" s="69"/>
      <c r="I115" s="69"/>
      <c r="J115" s="33"/>
    </row>
    <row r="116" spans="2:11" ht="21.95" customHeight="1">
      <c r="B116" s="23"/>
      <c r="C116" s="29" t="s">
        <v>140</v>
      </c>
      <c r="D116" s="28"/>
      <c r="E116" s="80"/>
      <c r="F116" s="94"/>
      <c r="G116" s="51"/>
      <c r="H116" s="88">
        <f>SUM(H118:H120)</f>
        <v>27400</v>
      </c>
      <c r="I116" s="89">
        <f>SUM(I118:I120)</f>
        <v>33154</v>
      </c>
      <c r="J116" s="33"/>
    </row>
    <row r="117" spans="2:11" ht="21.95" customHeight="1">
      <c r="B117" s="23"/>
      <c r="C117" s="6" t="s">
        <v>141</v>
      </c>
      <c r="D117" s="5" t="s">
        <v>75</v>
      </c>
      <c r="E117" s="67" t="s">
        <v>12</v>
      </c>
      <c r="F117" s="96" t="s">
        <v>13</v>
      </c>
      <c r="G117" s="59" t="s">
        <v>14</v>
      </c>
      <c r="H117" s="67" t="s">
        <v>1</v>
      </c>
      <c r="I117" s="67" t="s">
        <v>2</v>
      </c>
      <c r="J117" s="33"/>
    </row>
    <row r="118" spans="2:11" ht="14.1" customHeight="1">
      <c r="B118" s="23"/>
      <c r="C118" s="111" t="s">
        <v>142</v>
      </c>
      <c r="D118" s="2" t="s">
        <v>143</v>
      </c>
      <c r="E118" s="118">
        <v>13300</v>
      </c>
      <c r="F118" s="113">
        <v>1</v>
      </c>
      <c r="G118" s="112" t="s">
        <v>141</v>
      </c>
      <c r="H118" s="114">
        <f t="shared" ref="H118:H119" si="8">(E118*F118)</f>
        <v>13300</v>
      </c>
      <c r="I118" s="68">
        <f t="shared" ref="I118:I120" si="9">H118*1.21</f>
        <v>16093</v>
      </c>
      <c r="J118" s="33"/>
    </row>
    <row r="119" spans="2:11" ht="21">
      <c r="B119" s="23"/>
      <c r="C119" s="41" t="s">
        <v>144</v>
      </c>
      <c r="D119" s="7" t="s">
        <v>145</v>
      </c>
      <c r="E119" s="119">
        <v>13200</v>
      </c>
      <c r="F119" s="115">
        <v>1</v>
      </c>
      <c r="G119" s="112" t="s">
        <v>141</v>
      </c>
      <c r="H119" s="114">
        <f t="shared" si="8"/>
        <v>13200</v>
      </c>
      <c r="I119" s="68">
        <f t="shared" si="9"/>
        <v>15972</v>
      </c>
      <c r="J119" s="33"/>
    </row>
    <row r="120" spans="2:11" ht="14.1" customHeight="1">
      <c r="B120" s="23"/>
      <c r="C120" s="41" t="s">
        <v>142</v>
      </c>
      <c r="D120" s="20" t="s">
        <v>146</v>
      </c>
      <c r="E120" s="117">
        <v>900</v>
      </c>
      <c r="F120" s="4">
        <v>1</v>
      </c>
      <c r="G120" s="58" t="s">
        <v>147</v>
      </c>
      <c r="H120" s="116">
        <f t="shared" ref="H120" si="10">E120*F120</f>
        <v>900</v>
      </c>
      <c r="I120" s="68">
        <f t="shared" si="9"/>
        <v>1089</v>
      </c>
      <c r="J120" s="33"/>
    </row>
    <row r="121" spans="2:11" ht="39" customHeight="1">
      <c r="B121" s="23"/>
      <c r="C121" s="133"/>
      <c r="D121" s="125"/>
      <c r="E121" s="126"/>
      <c r="F121" s="127"/>
      <c r="G121" s="128"/>
      <c r="H121" s="129"/>
      <c r="I121" s="121"/>
      <c r="J121" s="33"/>
    </row>
    <row r="122" spans="2:11" ht="21.95" customHeight="1">
      <c r="B122" s="23"/>
      <c r="C122" s="29" t="s">
        <v>5</v>
      </c>
      <c r="D122" s="28"/>
      <c r="E122" s="80"/>
      <c r="F122" s="94"/>
      <c r="G122" s="51"/>
      <c r="H122" s="88">
        <f>SUM(H124)</f>
        <v>49000</v>
      </c>
      <c r="I122" s="89">
        <f>SUM(I124)</f>
        <v>59290</v>
      </c>
      <c r="J122" s="37"/>
      <c r="K122" s="16"/>
    </row>
    <row r="123" spans="2:11" ht="21.95" customHeight="1">
      <c r="B123" s="23"/>
      <c r="C123" s="6" t="s">
        <v>10</v>
      </c>
      <c r="D123" s="150" t="s">
        <v>148</v>
      </c>
      <c r="E123" s="151"/>
      <c r="F123" s="151"/>
      <c r="G123" s="152"/>
      <c r="H123" s="67" t="s">
        <v>1</v>
      </c>
      <c r="I123" s="67" t="s">
        <v>2</v>
      </c>
      <c r="J123" s="37"/>
      <c r="K123" s="16"/>
    </row>
    <row r="124" spans="2:11" ht="28.35" customHeight="1">
      <c r="B124" s="23"/>
      <c r="C124" s="134" t="s">
        <v>149</v>
      </c>
      <c r="D124" s="157" t="s">
        <v>150</v>
      </c>
      <c r="E124" s="158"/>
      <c r="F124" s="158"/>
      <c r="G124" s="159"/>
      <c r="H124" s="71">
        <v>49000</v>
      </c>
      <c r="I124" s="68">
        <f t="shared" ref="I124" si="11">H124*1.21</f>
        <v>59290</v>
      </c>
      <c r="J124" s="37"/>
      <c r="K124" s="16"/>
    </row>
    <row r="125" spans="2:11" ht="39" customHeight="1">
      <c r="B125" s="23"/>
      <c r="C125" s="133"/>
      <c r="D125" s="125"/>
      <c r="E125" s="126"/>
      <c r="F125" s="127"/>
      <c r="G125" s="128"/>
      <c r="H125" s="129"/>
      <c r="I125" s="121"/>
      <c r="J125" s="33"/>
    </row>
    <row r="126" spans="2:11" ht="21.95" customHeight="1">
      <c r="B126" s="23"/>
      <c r="C126" s="29" t="s">
        <v>151</v>
      </c>
      <c r="D126" s="28"/>
      <c r="E126" s="80"/>
      <c r="F126" s="94"/>
      <c r="G126" s="51"/>
      <c r="H126" s="88">
        <f>SUM(H128)</f>
        <v>75000</v>
      </c>
      <c r="I126" s="89">
        <f>SUM(I128)</f>
        <v>90750</v>
      </c>
      <c r="J126" s="37"/>
      <c r="K126" s="16"/>
    </row>
    <row r="127" spans="2:11" ht="21.95" customHeight="1">
      <c r="B127" s="23"/>
      <c r="C127" s="6" t="s">
        <v>10</v>
      </c>
      <c r="D127" s="150" t="s">
        <v>148</v>
      </c>
      <c r="E127" s="151"/>
      <c r="F127" s="151"/>
      <c r="G127" s="152"/>
      <c r="H127" s="67" t="s">
        <v>1</v>
      </c>
      <c r="I127" s="67" t="s">
        <v>2</v>
      </c>
      <c r="J127" s="37"/>
      <c r="K127" s="16"/>
    </row>
    <row r="128" spans="2:11" ht="60.6" customHeight="1">
      <c r="B128" s="23"/>
      <c r="C128" s="3" t="s">
        <v>152</v>
      </c>
      <c r="D128" s="154" t="s">
        <v>153</v>
      </c>
      <c r="E128" s="155"/>
      <c r="F128" s="155"/>
      <c r="G128" s="156"/>
      <c r="H128" s="71">
        <v>75000</v>
      </c>
      <c r="I128" s="68">
        <f t="shared" ref="I128" si="12">H128*1.21</f>
        <v>90750</v>
      </c>
      <c r="J128" s="37"/>
      <c r="K128" s="16"/>
    </row>
    <row r="129" spans="2:11" ht="14.1" customHeight="1">
      <c r="B129" s="23"/>
      <c r="C129" s="133"/>
      <c r="D129" s="125"/>
      <c r="E129" s="126"/>
      <c r="F129" s="127"/>
      <c r="G129" s="128"/>
      <c r="H129" s="129"/>
      <c r="I129" s="121"/>
      <c r="J129" s="33"/>
    </row>
    <row r="130" spans="2:11" ht="21.95" customHeight="1">
      <c r="B130" s="23"/>
      <c r="C130" s="29" t="s">
        <v>154</v>
      </c>
      <c r="D130" s="28"/>
      <c r="E130" s="80"/>
      <c r="F130" s="94"/>
      <c r="G130" s="51"/>
      <c r="H130" s="88">
        <f>SUM(H132)</f>
        <v>25000</v>
      </c>
      <c r="I130" s="89">
        <f>SUM(I132)</f>
        <v>30250</v>
      </c>
      <c r="J130" s="37"/>
      <c r="K130" s="16"/>
    </row>
    <row r="131" spans="2:11" ht="21.95" customHeight="1">
      <c r="B131" s="23"/>
      <c r="C131" s="6" t="s">
        <v>10</v>
      </c>
      <c r="D131" s="150" t="s">
        <v>148</v>
      </c>
      <c r="E131" s="151"/>
      <c r="F131" s="151"/>
      <c r="G131" s="152"/>
      <c r="H131" s="67" t="s">
        <v>1</v>
      </c>
      <c r="I131" s="67" t="s">
        <v>2</v>
      </c>
      <c r="J131" s="37"/>
      <c r="K131" s="16"/>
    </row>
    <row r="132" spans="2:11" ht="100.35" customHeight="1">
      <c r="B132" s="23"/>
      <c r="C132" s="3" t="s">
        <v>155</v>
      </c>
      <c r="D132" s="154" t="s">
        <v>156</v>
      </c>
      <c r="E132" s="155"/>
      <c r="F132" s="155"/>
      <c r="G132" s="156"/>
      <c r="H132" s="71">
        <v>25000</v>
      </c>
      <c r="I132" s="68">
        <f t="shared" ref="I132" si="13">H132*1.21</f>
        <v>30250</v>
      </c>
      <c r="J132" s="37"/>
      <c r="K132" s="16"/>
    </row>
    <row r="133" spans="2:11" ht="14.1" customHeight="1">
      <c r="B133" s="23"/>
      <c r="C133" s="133"/>
      <c r="D133" s="125"/>
      <c r="E133" s="126"/>
      <c r="F133" s="127"/>
      <c r="G133" s="128"/>
      <c r="H133" s="129"/>
      <c r="I133" s="121"/>
      <c r="J133" s="33"/>
    </row>
    <row r="134" spans="2:11" ht="21.95" customHeight="1">
      <c r="B134" s="23"/>
      <c r="C134" s="29" t="s">
        <v>157</v>
      </c>
      <c r="D134" s="28"/>
      <c r="E134" s="80"/>
      <c r="F134" s="94"/>
      <c r="G134" s="51"/>
      <c r="H134" s="88">
        <f>SUM(H136)</f>
        <v>30000</v>
      </c>
      <c r="I134" s="89">
        <f>SUM(I136)</f>
        <v>36300</v>
      </c>
      <c r="J134" s="37"/>
      <c r="K134" s="16"/>
    </row>
    <row r="135" spans="2:11" ht="21.95" customHeight="1">
      <c r="B135" s="23"/>
      <c r="C135" s="6" t="s">
        <v>10</v>
      </c>
      <c r="D135" s="150" t="s">
        <v>148</v>
      </c>
      <c r="E135" s="151"/>
      <c r="F135" s="151"/>
      <c r="G135" s="152"/>
      <c r="H135" s="67" t="s">
        <v>1</v>
      </c>
      <c r="I135" s="67" t="s">
        <v>2</v>
      </c>
      <c r="J135" s="37"/>
      <c r="K135" s="16"/>
    </row>
    <row r="136" spans="2:11" ht="117" customHeight="1">
      <c r="B136" s="23"/>
      <c r="C136" s="3" t="s">
        <v>158</v>
      </c>
      <c r="D136" s="153" t="s">
        <v>159</v>
      </c>
      <c r="E136" s="153"/>
      <c r="F136" s="153"/>
      <c r="G136" s="153"/>
      <c r="H136" s="71">
        <v>30000</v>
      </c>
      <c r="I136" s="68">
        <f t="shared" ref="I136" si="14">H136*1.21</f>
        <v>36300</v>
      </c>
      <c r="J136" s="37"/>
      <c r="K136" s="16"/>
    </row>
    <row r="137" spans="2:11" ht="14.1" customHeight="1">
      <c r="B137" s="23"/>
      <c r="C137" s="133"/>
      <c r="D137" s="125"/>
      <c r="E137" s="126"/>
      <c r="F137" s="127"/>
      <c r="G137" s="128"/>
      <c r="H137" s="129"/>
      <c r="I137" s="121"/>
      <c r="J137" s="33"/>
    </row>
    <row r="138" spans="2:11" ht="21.95" customHeight="1">
      <c r="B138" s="23"/>
      <c r="C138" s="29" t="s">
        <v>160</v>
      </c>
      <c r="D138" s="28"/>
      <c r="E138" s="80"/>
      <c r="F138" s="94"/>
      <c r="G138" s="51"/>
      <c r="H138" s="88">
        <f>SUM(H140)</f>
        <v>15000</v>
      </c>
      <c r="I138" s="89">
        <f>SUM(I140)</f>
        <v>18150</v>
      </c>
      <c r="J138" s="37"/>
      <c r="K138" s="16"/>
    </row>
    <row r="139" spans="2:11" ht="21.95" customHeight="1">
      <c r="B139" s="23"/>
      <c r="C139" s="6" t="s">
        <v>10</v>
      </c>
      <c r="D139" s="150" t="s">
        <v>148</v>
      </c>
      <c r="E139" s="151"/>
      <c r="F139" s="151"/>
      <c r="G139" s="152"/>
      <c r="H139" s="67" t="s">
        <v>1</v>
      </c>
      <c r="I139" s="67" t="s">
        <v>2</v>
      </c>
      <c r="J139" s="37"/>
      <c r="K139" s="16"/>
    </row>
    <row r="140" spans="2:11" ht="48" customHeight="1">
      <c r="B140" s="23"/>
      <c r="C140" s="3" t="s">
        <v>161</v>
      </c>
      <c r="D140" s="153" t="s">
        <v>162</v>
      </c>
      <c r="E140" s="153"/>
      <c r="F140" s="153"/>
      <c r="G140" s="153"/>
      <c r="H140" s="71">
        <v>15000</v>
      </c>
      <c r="I140" s="68">
        <f t="shared" ref="I140" si="15">H140*1.21</f>
        <v>18150</v>
      </c>
      <c r="J140" s="37"/>
      <c r="K140" s="16"/>
    </row>
    <row r="141" spans="2:11" ht="10.5" customHeight="1" thickBot="1">
      <c r="B141" s="25"/>
      <c r="C141" s="39"/>
      <c r="D141" s="39"/>
      <c r="E141" s="85"/>
      <c r="F141" s="97"/>
      <c r="G141" s="61"/>
      <c r="H141" s="73"/>
      <c r="I141" s="73"/>
      <c r="J141" s="40"/>
      <c r="K141" s="16"/>
    </row>
    <row r="142" spans="2:11" ht="14.1" customHeight="1">
      <c r="C142" s="14"/>
      <c r="D142" s="14"/>
      <c r="F142" s="42"/>
      <c r="G142" s="62"/>
      <c r="J142" s="16"/>
      <c r="K142" s="16"/>
    </row>
    <row r="143" spans="2:11" s="14" customFormat="1" ht="14.1" customHeight="1">
      <c r="E143" s="77"/>
      <c r="F143" s="98"/>
      <c r="G143" s="49"/>
      <c r="H143" s="74"/>
      <c r="I143" s="74"/>
    </row>
    <row r="144" spans="2:11" s="14" customFormat="1" ht="14.1" customHeight="1">
      <c r="E144" s="77"/>
      <c r="F144" s="98"/>
      <c r="G144" s="49"/>
      <c r="H144" s="74"/>
      <c r="I144" s="74"/>
    </row>
    <row r="145" spans="1:9" s="21" customFormat="1" ht="14.1" customHeight="1">
      <c r="A145" s="14"/>
      <c r="B145" s="14"/>
      <c r="E145" s="86"/>
      <c r="F145" s="99"/>
      <c r="G145" s="63"/>
      <c r="H145" s="75"/>
      <c r="I145" s="75"/>
    </row>
    <row r="146" spans="1:9" s="21" customFormat="1" ht="14.1" customHeight="1">
      <c r="A146" s="14"/>
      <c r="B146" s="14"/>
      <c r="E146" s="86"/>
      <c r="F146" s="99"/>
      <c r="G146" s="63"/>
      <c r="H146" s="75"/>
      <c r="I146" s="75"/>
    </row>
    <row r="147" spans="1:9" s="21" customFormat="1" ht="14.1" customHeight="1">
      <c r="A147" s="14"/>
      <c r="B147" s="14"/>
      <c r="E147" s="86"/>
      <c r="F147" s="99"/>
      <c r="G147" s="63"/>
      <c r="H147" s="75"/>
      <c r="I147" s="75"/>
    </row>
    <row r="148" spans="1:9" s="21" customFormat="1" ht="14.1" customHeight="1">
      <c r="A148" s="14"/>
      <c r="B148" s="14"/>
      <c r="E148" s="76"/>
      <c r="F148" s="100"/>
      <c r="G148" s="64"/>
      <c r="H148" s="76"/>
      <c r="I148" s="76"/>
    </row>
    <row r="149" spans="1:9" s="21" customFormat="1" ht="14.1" customHeight="1">
      <c r="A149" s="14"/>
      <c r="B149" s="14"/>
      <c r="E149" s="86"/>
      <c r="F149" s="99"/>
      <c r="G149" s="63"/>
      <c r="H149" s="75"/>
      <c r="I149" s="75"/>
    </row>
    <row r="150" spans="1:9" s="21" customFormat="1" ht="14.1" customHeight="1">
      <c r="A150" s="14"/>
      <c r="B150" s="14"/>
      <c r="E150" s="86"/>
      <c r="F150" s="99"/>
      <c r="G150" s="63"/>
      <c r="H150" s="75"/>
      <c r="I150" s="75"/>
    </row>
    <row r="151" spans="1:9" s="21" customFormat="1" ht="14.1" customHeight="1">
      <c r="A151" s="14"/>
      <c r="B151" s="14"/>
      <c r="E151" s="86"/>
      <c r="F151" s="99"/>
      <c r="G151" s="63"/>
      <c r="H151" s="75"/>
      <c r="I151" s="75"/>
    </row>
    <row r="152" spans="1:9" s="21" customFormat="1" ht="14.1" customHeight="1">
      <c r="A152" s="14"/>
      <c r="B152" s="14"/>
      <c r="E152" s="86"/>
      <c r="F152" s="99"/>
      <c r="G152" s="63"/>
      <c r="H152" s="75"/>
      <c r="I152" s="75"/>
    </row>
    <row r="153" spans="1:9" s="21" customFormat="1" ht="14.1" customHeight="1">
      <c r="A153" s="14"/>
      <c r="B153" s="14"/>
      <c r="E153" s="86"/>
      <c r="F153" s="99"/>
      <c r="G153" s="63"/>
      <c r="H153" s="75"/>
      <c r="I153" s="75"/>
    </row>
    <row r="154" spans="1:9" s="21" customFormat="1" ht="14.1" customHeight="1">
      <c r="A154" s="14"/>
      <c r="B154" s="14"/>
      <c r="E154" s="86"/>
      <c r="F154" s="99"/>
      <c r="G154" s="63"/>
      <c r="H154" s="75"/>
      <c r="I154" s="75"/>
    </row>
    <row r="155" spans="1:9" s="21" customFormat="1" ht="14.1" customHeight="1">
      <c r="A155" s="14"/>
      <c r="B155" s="14"/>
      <c r="E155" s="86"/>
      <c r="F155" s="99"/>
      <c r="G155" s="63"/>
      <c r="H155" s="75"/>
      <c r="I155" s="75"/>
    </row>
    <row r="156" spans="1:9" s="21" customFormat="1" ht="14.1" customHeight="1">
      <c r="A156" s="14"/>
      <c r="B156" s="14"/>
      <c r="E156" s="86"/>
      <c r="F156" s="99"/>
      <c r="G156" s="63"/>
      <c r="H156" s="75"/>
      <c r="I156" s="75"/>
    </row>
    <row r="157" spans="1:9" s="21" customFormat="1" ht="14.1" customHeight="1">
      <c r="A157" s="14"/>
      <c r="B157" s="14"/>
      <c r="E157" s="86"/>
      <c r="F157" s="99"/>
      <c r="G157" s="63"/>
      <c r="H157" s="75"/>
      <c r="I157" s="75"/>
    </row>
    <row r="158" spans="1:9" s="21" customFormat="1" ht="14.1" customHeight="1">
      <c r="A158" s="14"/>
      <c r="B158" s="14"/>
      <c r="E158" s="86"/>
      <c r="F158" s="99"/>
      <c r="G158" s="63"/>
      <c r="H158" s="75"/>
      <c r="I158" s="75"/>
    </row>
    <row r="159" spans="1:9" s="21" customFormat="1" ht="14.1" customHeight="1">
      <c r="A159" s="14"/>
      <c r="B159" s="14"/>
      <c r="E159" s="86"/>
      <c r="F159" s="99"/>
      <c r="G159" s="63"/>
      <c r="H159" s="75"/>
      <c r="I159" s="75"/>
    </row>
    <row r="160" spans="1:9" s="21" customFormat="1" ht="14.1" customHeight="1">
      <c r="A160" s="14"/>
      <c r="B160" s="14"/>
      <c r="E160" s="86"/>
      <c r="F160" s="99"/>
      <c r="G160" s="63"/>
      <c r="H160" s="75"/>
      <c r="I160" s="75"/>
    </row>
    <row r="161" spans="1:9" s="21" customFormat="1" ht="14.1" customHeight="1">
      <c r="A161" s="14"/>
      <c r="B161" s="14"/>
      <c r="E161" s="86"/>
      <c r="F161" s="99"/>
      <c r="G161" s="63"/>
      <c r="H161" s="75"/>
      <c r="I161" s="75"/>
    </row>
    <row r="162" spans="1:9" s="21" customFormat="1" ht="14.1" customHeight="1">
      <c r="A162" s="14"/>
      <c r="B162" s="14"/>
      <c r="E162" s="86"/>
      <c r="F162" s="99"/>
      <c r="G162" s="63"/>
      <c r="H162" s="75"/>
      <c r="I162" s="75"/>
    </row>
    <row r="163" spans="1:9" s="21" customFormat="1" ht="14.1" customHeight="1">
      <c r="A163" s="14"/>
      <c r="B163" s="14"/>
      <c r="E163" s="86"/>
      <c r="F163" s="99"/>
      <c r="G163" s="63"/>
      <c r="H163" s="75"/>
      <c r="I163" s="75"/>
    </row>
    <row r="164" spans="1:9" s="21" customFormat="1" ht="14.1" customHeight="1">
      <c r="A164" s="14"/>
      <c r="B164" s="14"/>
      <c r="E164" s="86"/>
      <c r="F164" s="99"/>
      <c r="G164" s="63"/>
      <c r="H164" s="75"/>
      <c r="I164" s="75"/>
    </row>
    <row r="165" spans="1:9" s="21" customFormat="1" ht="14.1" customHeight="1">
      <c r="A165" s="13"/>
      <c r="B165" s="13"/>
      <c r="E165" s="86"/>
      <c r="F165" s="99"/>
      <c r="G165" s="63"/>
      <c r="H165" s="75"/>
      <c r="I165" s="75"/>
    </row>
    <row r="166" spans="1:9" s="21" customFormat="1" ht="14.1" customHeight="1">
      <c r="A166" s="13"/>
      <c r="B166" s="13"/>
      <c r="E166" s="86"/>
      <c r="F166" s="99"/>
      <c r="G166" s="63"/>
      <c r="H166" s="75"/>
      <c r="I166" s="75"/>
    </row>
  </sheetData>
  <protectedRanges>
    <protectedRange sqref="D61:D63" name="Interval4"/>
  </protectedRanges>
  <mergeCells count="12">
    <mergeCell ref="D123:G123"/>
    <mergeCell ref="D124:G124"/>
    <mergeCell ref="C114:I114"/>
    <mergeCell ref="C63:I63"/>
    <mergeCell ref="D136:G136"/>
    <mergeCell ref="D139:G139"/>
    <mergeCell ref="D140:G140"/>
    <mergeCell ref="D127:G127"/>
    <mergeCell ref="D128:G128"/>
    <mergeCell ref="D132:G132"/>
    <mergeCell ref="D131:G131"/>
    <mergeCell ref="D135:G135"/>
  </mergeCells>
  <pageMargins left="0.7" right="0.7" top="0.75" bottom="0.36" header="0.3" footer="0.3"/>
  <pageSetup paperSize="9" scale="80" fitToHeight="0" orientation="portrait" r:id="rId1"/>
  <headerFooter>
    <oddHeader>&amp;R&amp;P de &amp;N</oddHead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CTTI</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Rios Bonet, Marta</dc:creator>
  <cp:keywords/>
  <dc:description/>
  <cp:lastModifiedBy>López Moles, Mireia</cp:lastModifiedBy>
  <cp:revision/>
  <dcterms:created xsi:type="dcterms:W3CDTF">2023-02-23T13:33:59Z</dcterms:created>
  <dcterms:modified xsi:type="dcterms:W3CDTF">2026-02-09T12:54:21Z</dcterms:modified>
  <cp:category/>
  <cp:contentStatus/>
</cp:coreProperties>
</file>