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8_{62D203E4-4F60-4D07-A0E9-D648E78103AA}" xr6:coauthVersionLast="47" xr6:coauthVersionMax="47" xr10:uidLastSave="{00000000-0000-0000-0000-000000000000}"/>
  <bookViews>
    <workbookView xWindow="-110" yWindow="-110" windowWidth="19420" windowHeight="11620" tabRatio="611" xr2:uid="{00000000-000D-0000-FFFF-FFFF00000000}"/>
  </bookViews>
  <sheets>
    <sheet name="MITJANS i SUPORTS" sheetId="1" r:id="rId1"/>
    <sheet name="Full1" sheetId="6" state="hidden" r:id="rId2"/>
    <sheet name="Comissió d'agència" sheetId="15" r:id="rId3"/>
  </sheets>
  <definedNames>
    <definedName name="_xlnm.Print_Area" localSheetId="2">'Comissió d''agència'!$B$2:$I$15</definedName>
    <definedName name="_xlnm.Print_Area" localSheetId="0">'MITJANS i SUPORTS'!$C$3:$H$119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3" i="1" l="1"/>
  <c r="M83" i="1" s="1"/>
  <c r="N83" i="1"/>
  <c r="L20" i="1" l="1"/>
  <c r="M20" i="1" s="1"/>
  <c r="L91" i="1"/>
  <c r="M91" i="1" s="1"/>
  <c r="N90" i="1"/>
  <c r="L90" i="1"/>
  <c r="M90" i="1" s="1"/>
  <c r="N89" i="1"/>
  <c r="L89" i="1"/>
  <c r="M89" i="1" s="1"/>
  <c r="N86" i="1"/>
  <c r="L86" i="1"/>
  <c r="M86" i="1" s="1"/>
  <c r="N85" i="1"/>
  <c r="L85" i="1"/>
  <c r="M85" i="1" s="1"/>
  <c r="N84" i="1"/>
  <c r="L84" i="1"/>
  <c r="M84" i="1" s="1"/>
  <c r="N82" i="1"/>
  <c r="L82" i="1"/>
  <c r="M82" i="1" s="1"/>
  <c r="N81" i="1"/>
  <c r="L81" i="1"/>
  <c r="M81" i="1" s="1"/>
  <c r="N80" i="1"/>
  <c r="L80" i="1"/>
  <c r="M80" i="1" s="1"/>
  <c r="N79" i="1"/>
  <c r="L79" i="1"/>
  <c r="M79" i="1" s="1"/>
  <c r="N78" i="1"/>
  <c r="L78" i="1"/>
  <c r="M78" i="1" s="1"/>
  <c r="N77" i="1"/>
  <c r="L77" i="1"/>
  <c r="M77" i="1" s="1"/>
  <c r="N76" i="1"/>
  <c r="L76" i="1"/>
  <c r="M76" i="1" s="1"/>
  <c r="N75" i="1"/>
  <c r="L75" i="1"/>
  <c r="M75" i="1" s="1"/>
  <c r="N74" i="1"/>
  <c r="L74" i="1"/>
  <c r="M74" i="1" s="1"/>
  <c r="N73" i="1"/>
  <c r="L73" i="1"/>
  <c r="M73" i="1" s="1"/>
  <c r="N72" i="1"/>
  <c r="L72" i="1"/>
  <c r="M72" i="1" s="1"/>
  <c r="N71" i="1"/>
  <c r="L71" i="1"/>
  <c r="M71" i="1" s="1"/>
  <c r="N70" i="1"/>
  <c r="L70" i="1"/>
  <c r="M70" i="1" s="1"/>
  <c r="N69" i="1"/>
  <c r="L69" i="1"/>
  <c r="M69" i="1" s="1"/>
  <c r="N68" i="1"/>
  <c r="L68" i="1"/>
  <c r="M68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L92" i="1"/>
  <c r="M92" i="1" s="1"/>
  <c r="N88" i="1"/>
  <c r="L88" i="1"/>
  <c r="M88" i="1" s="1"/>
  <c r="N87" i="1"/>
  <c r="L87" i="1"/>
  <c r="M87" i="1" s="1"/>
  <c r="N67" i="1"/>
  <c r="L67" i="1"/>
  <c r="M67" i="1" s="1"/>
  <c r="N66" i="1"/>
  <c r="L66" i="1"/>
  <c r="M66" i="1" s="1"/>
  <c r="N65" i="1"/>
  <c r="L65" i="1"/>
  <c r="M65" i="1" s="1"/>
  <c r="N64" i="1"/>
  <c r="L64" i="1"/>
  <c r="M64" i="1" s="1"/>
  <c r="N63" i="1"/>
  <c r="L63" i="1"/>
  <c r="M63" i="1" s="1"/>
  <c r="N62" i="1"/>
  <c r="L62" i="1"/>
  <c r="M62" i="1" s="1"/>
  <c r="N61" i="1"/>
  <c r="L61" i="1"/>
  <c r="M61" i="1" s="1"/>
  <c r="N60" i="1"/>
  <c r="L60" i="1"/>
  <c r="M60" i="1" s="1"/>
  <c r="N59" i="1"/>
  <c r="L59" i="1"/>
  <c r="M59" i="1" s="1"/>
  <c r="N58" i="1"/>
  <c r="L58" i="1"/>
  <c r="M58" i="1" s="1"/>
  <c r="N57" i="1"/>
  <c r="L57" i="1"/>
  <c r="M57" i="1" s="1"/>
  <c r="N56" i="1"/>
  <c r="L56" i="1"/>
  <c r="M56" i="1" s="1"/>
  <c r="N55" i="1"/>
  <c r="L55" i="1"/>
  <c r="M55" i="1" s="1"/>
  <c r="N54" i="1"/>
  <c r="L54" i="1"/>
  <c r="M54" i="1" s="1"/>
  <c r="N53" i="1"/>
  <c r="L53" i="1"/>
  <c r="M53" i="1" s="1"/>
  <c r="N52" i="1"/>
  <c r="L52" i="1"/>
  <c r="M52" i="1" s="1"/>
  <c r="N51" i="1"/>
  <c r="L51" i="1"/>
  <c r="M51" i="1" s="1"/>
  <c r="N50" i="1"/>
  <c r="L50" i="1"/>
  <c r="M50" i="1" s="1"/>
  <c r="N49" i="1"/>
  <c r="L49" i="1"/>
  <c r="M49" i="1" s="1"/>
  <c r="N48" i="1"/>
  <c r="L48" i="1"/>
  <c r="M48" i="1" s="1"/>
  <c r="N47" i="1"/>
  <c r="L47" i="1"/>
  <c r="M47" i="1" s="1"/>
  <c r="N46" i="1"/>
  <c r="L46" i="1"/>
  <c r="M46" i="1" s="1"/>
  <c r="N18" i="1"/>
  <c r="L18" i="1"/>
  <c r="M18" i="1" s="1"/>
  <c r="N17" i="1"/>
  <c r="L17" i="1"/>
  <c r="M17" i="1" s="1"/>
  <c r="N16" i="1"/>
  <c r="L16" i="1"/>
  <c r="M16" i="1" s="1"/>
  <c r="N15" i="1"/>
  <c r="L15" i="1"/>
  <c r="M15" i="1" s="1"/>
  <c r="N9" i="1"/>
  <c r="L9" i="1"/>
  <c r="M9" i="1" s="1"/>
  <c r="C6" i="1" l="1"/>
  <c r="N45" i="1" l="1"/>
  <c r="L45" i="1"/>
  <c r="M45" i="1" s="1"/>
  <c r="N44" i="1"/>
  <c r="L44" i="1"/>
  <c r="M44" i="1" s="1"/>
  <c r="N43" i="1"/>
  <c r="L43" i="1"/>
  <c r="M43" i="1" s="1"/>
  <c r="N42" i="1"/>
  <c r="L42" i="1"/>
  <c r="M42" i="1" s="1"/>
  <c r="N41" i="1"/>
  <c r="L41" i="1"/>
  <c r="M41" i="1" s="1"/>
  <c r="N40" i="1"/>
  <c r="L40" i="1"/>
  <c r="M40" i="1" s="1"/>
  <c r="N39" i="1"/>
  <c r="L39" i="1"/>
  <c r="M39" i="1" s="1"/>
  <c r="N38" i="1"/>
  <c r="L38" i="1"/>
  <c r="M38" i="1" s="1"/>
  <c r="N37" i="1"/>
  <c r="L37" i="1"/>
  <c r="M37" i="1" s="1"/>
  <c r="N36" i="1"/>
  <c r="L36" i="1"/>
  <c r="M36" i="1" s="1"/>
  <c r="N35" i="1"/>
  <c r="L35" i="1"/>
  <c r="M35" i="1" s="1"/>
  <c r="N34" i="1"/>
  <c r="L34" i="1"/>
  <c r="M34" i="1" s="1"/>
  <c r="N33" i="1"/>
  <c r="L33" i="1"/>
  <c r="M33" i="1" s="1"/>
  <c r="N32" i="1"/>
  <c r="L32" i="1"/>
  <c r="M32" i="1" s="1"/>
  <c r="N31" i="1"/>
  <c r="L31" i="1"/>
  <c r="M31" i="1" s="1"/>
  <c r="N30" i="1"/>
  <c r="L30" i="1"/>
  <c r="M30" i="1" s="1"/>
  <c r="N29" i="1"/>
  <c r="L29" i="1"/>
  <c r="M29" i="1" s="1"/>
  <c r="N28" i="1"/>
  <c r="L28" i="1"/>
  <c r="M28" i="1" s="1"/>
  <c r="N27" i="1"/>
  <c r="L27" i="1"/>
  <c r="M27" i="1" s="1"/>
  <c r="N26" i="1"/>
  <c r="L26" i="1"/>
  <c r="M26" i="1" s="1"/>
  <c r="N25" i="1"/>
  <c r="L25" i="1"/>
  <c r="M25" i="1" s="1"/>
  <c r="N24" i="1"/>
  <c r="L24" i="1"/>
  <c r="M24" i="1" s="1"/>
  <c r="N23" i="1"/>
  <c r="L23" i="1"/>
  <c r="M23" i="1" s="1"/>
  <c r="N22" i="1"/>
  <c r="L22" i="1"/>
  <c r="M22" i="1" s="1"/>
  <c r="N21" i="1"/>
  <c r="L21" i="1"/>
  <c r="M21" i="1" s="1"/>
  <c r="N19" i="1"/>
  <c r="L19" i="1"/>
  <c r="M19" i="1" s="1"/>
  <c r="N13" i="1" l="1"/>
  <c r="L13" i="1"/>
  <c r="M13" i="1" s="1"/>
  <c r="N12" i="1"/>
  <c r="L12" i="1"/>
  <c r="M12" i="1" s="1"/>
  <c r="N14" i="1"/>
  <c r="L14" i="1"/>
  <c r="M14" i="1" s="1"/>
  <c r="N8" i="1"/>
  <c r="L8" i="1"/>
  <c r="M8" i="1" s="1"/>
  <c r="E55" i="6" l="1"/>
  <c r="E54" i="6"/>
  <c r="E50" i="6"/>
  <c r="E49" i="6"/>
  <c r="E47" i="6"/>
  <c r="E46" i="6"/>
  <c r="E38" i="6"/>
  <c r="E37" i="6"/>
  <c r="E22" i="6"/>
  <c r="N10" i="1"/>
  <c r="L10" i="1"/>
  <c r="M10" i="1" s="1"/>
  <c r="N11" i="1"/>
  <c r="L11" i="1"/>
  <c r="M11" i="1" s="1"/>
</calcChain>
</file>

<file path=xl/sharedStrings.xml><?xml version="1.0" encoding="utf-8"?>
<sst xmlns="http://schemas.openxmlformats.org/spreadsheetml/2006/main" count="633" uniqueCount="209">
  <si>
    <t>Exp...........</t>
  </si>
  <si>
    <t>(NOM empresa)</t>
  </si>
  <si>
    <t>(NIF empresa)</t>
  </si>
  <si>
    <t xml:space="preserve"> </t>
  </si>
  <si>
    <t>Oferta AM PR-2025-556 (a títol merament informatiu)</t>
  </si>
  <si>
    <t>Punts</t>
  </si>
  <si>
    <t>MITJÀ</t>
  </si>
  <si>
    <t>Suport</t>
  </si>
  <si>
    <t>Concepte</t>
  </si>
  <si>
    <t>Oferta AM*</t>
  </si>
  <si>
    <t>Oferta EXP*</t>
  </si>
  <si>
    <t>Oferta Expedient</t>
  </si>
  <si>
    <t>Valor a comparar</t>
  </si>
  <si>
    <t>UNIVERSAL MCCANN</t>
  </si>
  <si>
    <t>CARAT</t>
  </si>
  <si>
    <t>HAVAS MEDIA</t>
  </si>
  <si>
    <t>WAVEMAKER</t>
  </si>
  <si>
    <t>TV Linial</t>
  </si>
  <si>
    <t>TV3</t>
  </si>
  <si>
    <r>
      <t xml:space="preserve">C/GRP 20" Màxim*
</t>
    </r>
    <r>
      <rPr>
        <b/>
        <sz val="8"/>
        <color theme="1"/>
        <rFont val="Calibri"/>
        <family val="2"/>
        <scheme val="minor"/>
      </rPr>
      <t>gener-febrer</t>
    </r>
  </si>
  <si>
    <t>... €</t>
  </si>
  <si>
    <t>...€</t>
  </si>
  <si>
    <r>
      <t xml:space="preserve">C/GRP 20" Màxim*
</t>
    </r>
    <r>
      <rPr>
        <b/>
        <sz val="8"/>
        <color theme="1"/>
        <rFont val="Calibri"/>
        <family val="2"/>
        <scheme val="minor"/>
      </rPr>
      <t>març-juny</t>
    </r>
  </si>
  <si>
    <t>DESCOMPTE Mínim*
(NO extrapolable C/GRP 20")</t>
  </si>
  <si>
    <t>...%</t>
  </si>
  <si>
    <t>Canals 324, 33, Esport 3</t>
  </si>
  <si>
    <t>DESCOMPTE Mínim*</t>
  </si>
  <si>
    <t>Canal SX3</t>
  </si>
  <si>
    <t>Altres suports de 3cat</t>
  </si>
  <si>
    <t>Altres cadenes d'àmbit català</t>
  </si>
  <si>
    <t>TV Connectada</t>
  </si>
  <si>
    <t>3cat</t>
  </si>
  <si>
    <t>CPM 20" Màxim*</t>
  </si>
  <si>
    <t>Plataformes d'streaming de BVOD
(contingut digital TVs linials:
Atresplayer, Mediaset, etc)</t>
  </si>
  <si>
    <t>Plataformes d'streaming de VOD
(Movistar, Prime, Netflix, etc)</t>
  </si>
  <si>
    <t>TV Connectada programàtica mercat català/estatal</t>
  </si>
  <si>
    <t>Recàrrec TV Connectada* segmentacions diferents a indiv +18 Cat.</t>
  </si>
  <si>
    <t>TV</t>
  </si>
  <si>
    <t>COST Net pujada i baixada 1 espot (plataforma d’intercanvi d’arxius)</t>
  </si>
  <si>
    <t>DIGITAL - Webs</t>
  </si>
  <si>
    <t>Webs grup CCMA</t>
  </si>
  <si>
    <t>Webs grup ATRESMEDIA</t>
  </si>
  <si>
    <t>Webs grup MEDIASET</t>
  </si>
  <si>
    <t>Webs grup GODÓ</t>
  </si>
  <si>
    <t>Webs grup PRENSA IBÉRICA</t>
  </si>
  <si>
    <t>Webs grup HERMES</t>
  </si>
  <si>
    <t>Webs grup ARA</t>
  </si>
  <si>
    <t>Webs grup PRISA</t>
  </si>
  <si>
    <t>Webs grup VOCENTO</t>
  </si>
  <si>
    <t>Webs grup UNIDAD EDITORIAL</t>
  </si>
  <si>
    <t>Webs La Razón</t>
  </si>
  <si>
    <t>Webs 20Minutos i grup Henneo</t>
  </si>
  <si>
    <t>Webs ElConfidencial</t>
  </si>
  <si>
    <t>Webs OKDiario</t>
  </si>
  <si>
    <t>Webs Público</t>
  </si>
  <si>
    <t>Webs ElNacional</t>
  </si>
  <si>
    <t>Webs NacioDigital</t>
  </si>
  <si>
    <t>Webs Vilaweb</t>
  </si>
  <si>
    <t>Webs ElMon</t>
  </si>
  <si>
    <t>Webs Diario.es</t>
  </si>
  <si>
    <t>Webs Grupo de Medios Global</t>
  </si>
  <si>
    <t>Resta webs catalanes o espanyoles</t>
  </si>
  <si>
    <t>Webs ACPC</t>
  </si>
  <si>
    <t>Webs AMIC</t>
  </si>
  <si>
    <t>Webs APPEC</t>
  </si>
  <si>
    <t>DIGITAL - Plataformes</t>
  </si>
  <si>
    <t>Plataformes de compra programàtica</t>
  </si>
  <si>
    <t>CPM Màxim* Display
(segm. 3 nivells*)</t>
  </si>
  <si>
    <t>CPM Màxim* Vídeo
(segm. 3 nivells*)</t>
  </si>
  <si>
    <t>CPV Màxim* Vídeo
(segm. 3 nivells*)</t>
  </si>
  <si>
    <t>Plataformes de música i podcast</t>
  </si>
  <si>
    <t>CPM Màxim*
(segm. 3 nivells*)</t>
  </si>
  <si>
    <t>DIGITAL - Cercadors</t>
  </si>
  <si>
    <t>Cercadors</t>
  </si>
  <si>
    <t>CPC Màxim*
(segm. 3 nivells*)</t>
  </si>
  <si>
    <t>DIGITAL - Xarxes socials</t>
  </si>
  <si>
    <t>Meta</t>
  </si>
  <si>
    <t>CPV Màxim*
(segm. 3 nivells*)</t>
  </si>
  <si>
    <t>X</t>
  </si>
  <si>
    <t>TikTok</t>
  </si>
  <si>
    <t>Youtube</t>
  </si>
  <si>
    <t>CPV Màxim* True View
(segm. 3 nivells*)</t>
  </si>
  <si>
    <t>CPM Màxim* no saltable (segm. 3 nivells*)</t>
  </si>
  <si>
    <r>
      <t xml:space="preserve">Recàrrec en </t>
    </r>
    <r>
      <rPr>
        <b/>
        <sz val="8"/>
        <color theme="1"/>
        <rFont val="Calibri"/>
        <family val="2"/>
        <scheme val="minor"/>
      </rPr>
      <t xml:space="preserve">segm. 4 o més nivells* </t>
    </r>
  </si>
  <si>
    <r>
      <t xml:space="preserve">Recàrrec </t>
    </r>
    <r>
      <rPr>
        <b/>
        <sz val="8"/>
        <color theme="1"/>
        <rFont val="Calibri"/>
        <family val="2"/>
        <scheme val="minor"/>
      </rPr>
      <t>segm.
d'IPs diferents*</t>
    </r>
    <r>
      <rPr>
        <sz val="8"/>
        <color theme="1"/>
        <rFont val="Calibri"/>
        <family val="2"/>
        <scheme val="minor"/>
      </rPr>
      <t xml:space="preserve"> i altres criteris de segmentació </t>
    </r>
  </si>
  <si>
    <t>DIGITAL - Tecnologia</t>
  </si>
  <si>
    <t>COST TECNOLÒGIC* 
Display Standard</t>
  </si>
  <si>
    <t>CPM Màxim*</t>
  </si>
  <si>
    <t>COST TECNOLÒGIC*
Vídeo Standard</t>
  </si>
  <si>
    <t>COST TECNOLÒGIC*
Display Rich Media</t>
  </si>
  <si>
    <t>COST TECNOLÒGIC*
Vídeo 10Mb</t>
  </si>
  <si>
    <t>MITJÀ IMPRÈS</t>
  </si>
  <si>
    <t>Altres suports impresos d'àmbit català o espanyol</t>
  </si>
  <si>
    <t>RÀDIO</t>
  </si>
  <si>
    <t>Emissores grup Godó</t>
  </si>
  <si>
    <t>Catalunya Ràdio</t>
  </si>
  <si>
    <t>Resta d'emissores CCMA</t>
  </si>
  <si>
    <t>Emissores grup Flaix</t>
  </si>
  <si>
    <t>Emissores grup PRISA</t>
  </si>
  <si>
    <t>Emissores grup COPE</t>
  </si>
  <si>
    <t>Emissores grup Atresmedia</t>
  </si>
  <si>
    <t>Radio TeleTaxi</t>
  </si>
  <si>
    <t>Kiss FM i suports Grupo Kiss Media</t>
  </si>
  <si>
    <t>Radio Marca</t>
  </si>
  <si>
    <t xml:space="preserve">Altres ràdios d'àmbit català o espanyol </t>
  </si>
  <si>
    <t>EXTERIOR</t>
  </si>
  <si>
    <t>Opis Metro (TMB)</t>
  </si>
  <si>
    <t xml:space="preserve">Opis Renfe (àmbit Catalunya) </t>
  </si>
  <si>
    <t>Opis FGC</t>
  </si>
  <si>
    <t>Mobiliari urbà Clear Chanel</t>
  </si>
  <si>
    <t>Mobiliari urbà  JCDecaux</t>
  </si>
  <si>
    <t xml:space="preserve">Mobiliari urbà (resta d'exclusivistes àmbit Catalunya) </t>
  </si>
  <si>
    <t>Opis centres comercials (Catalunya)</t>
  </si>
  <si>
    <t>Cinema Moviedis
(àmbit Catalunya)</t>
  </si>
  <si>
    <t>Cost per Mil Espectadors 20" Màxim*</t>
  </si>
  <si>
    <t>Cinema 014 Media
(àmbit Catalunya)</t>
  </si>
  <si>
    <t>Cinema
(àmbit Catalunya)</t>
  </si>
  <si>
    <t>DESCOMPTE Mínim* (NO extrapolables de Cost per Mil Espectadors 20")</t>
  </si>
  <si>
    <t>Altres suports d'exterior d'àmbit català i espanyol</t>
  </si>
  <si>
    <t>Opis Metro - Preu Net  Producció 200 Cares 1 Creativitat (abans d'IVA)</t>
  </si>
  <si>
    <t>Opis Metro - Preu Net  Producció 200 Cares 2 Creativitats (abans d'IVA)</t>
  </si>
  <si>
    <t>Opis Renfe - Preu Net  Producció 95 Cares 1 Creativitat (abans d'IVA)</t>
  </si>
  <si>
    <t>Opis Renfe - Preu Net Producció 95 Cares 2 Creativitats (abans d'IVA)</t>
  </si>
  <si>
    <t>Opis FGC - Preu Net  Producció 60 Cares 1 Creativitat (abans d'IVA)</t>
  </si>
  <si>
    <t>Opis FGC - Preu Net  Producció 60 Cares 2 Creativitats (abans d'IVA)</t>
  </si>
  <si>
    <t>Cinema Moviedis - Preu Net  Producció 1 Creativitat (abans d'IVA)</t>
  </si>
  <si>
    <t>Cinema Moviedis - Preu Net  Producció 2 Creativitats (abans d'IVA)</t>
  </si>
  <si>
    <t>Cinema 014 Media - Preu Net  Producció 1 Creativitat (abans d'IVA)</t>
  </si>
  <si>
    <t>Cinema 014 Media - Preu Net  Producció 2 Creativitats (abans d'IVA)</t>
  </si>
  <si>
    <t>TV, Digital,
M.Imprès, Ràdio,
Exterior</t>
  </si>
  <si>
    <r>
      <t xml:space="preserve">Oferta AM*: </t>
    </r>
    <r>
      <rPr>
        <sz val="8"/>
        <color theme="1"/>
        <rFont val="Calibri"/>
        <family val="2"/>
        <scheme val="minor"/>
      </rPr>
      <t>en aquesta columna cal detallar la condició econòmica presentada a l'Acord Marc PR-2025-556. A títol informatiu, a la dreta de tot es detallen les condicions que va presentar cada una de les empreses adjudicatàries de l'Acord Marc.</t>
    </r>
  </si>
  <si>
    <r>
      <t xml:space="preserve">Oferta EXP*: </t>
    </r>
    <r>
      <rPr>
        <sz val="8"/>
        <color theme="1"/>
        <rFont val="Calibri"/>
        <family val="2"/>
        <scheme val="minor"/>
      </rPr>
      <t>en aquesta columna cal detallar la condició econòmica que es presenta per a l'expedient en licitació. Cal igualar o millorar la condició presentada a l'Acord Marc.</t>
    </r>
  </si>
  <si>
    <r>
      <t xml:space="preserve">C/GRP 20" Màxim*: </t>
    </r>
    <r>
      <rPr>
        <sz val="8"/>
        <color theme="1"/>
        <rFont val="Calibri"/>
        <family val="2"/>
        <scheme val="minor"/>
      </rPr>
      <t xml:space="preserve">cost per Gross Rating Point màxim per a </t>
    </r>
    <r>
      <rPr>
        <u/>
        <sz val="8"/>
        <color theme="1"/>
        <rFont val="Calibri"/>
        <family val="2"/>
        <scheme val="minor"/>
      </rPr>
      <t>espot 20"</t>
    </r>
    <r>
      <rPr>
        <sz val="8"/>
        <color theme="1"/>
        <rFont val="Calibri"/>
        <family val="2"/>
        <scheme val="minor"/>
      </rPr>
      <t xml:space="preserve"> (indiv +16; mínim 45% en Prime Time), abans de la comissió d'agència i de l'IVA. 
</t>
    </r>
    <r>
      <rPr>
        <b/>
        <sz val="8"/>
        <color theme="1"/>
        <rFont val="Calibri"/>
        <family val="2"/>
        <scheme val="minor"/>
      </rPr>
      <t>És extrapolable a altres durades</t>
    </r>
    <r>
      <rPr>
        <sz val="8"/>
        <color theme="1"/>
        <rFont val="Calibri"/>
        <family val="2"/>
        <scheme val="minor"/>
      </rPr>
      <t xml:space="preserve"> segons les equivalències publicades en les polítiques comercials de les cadenes de televisió.</t>
    </r>
  </si>
  <si>
    <t>TV Linial, Digital,
M.Imprès, Ràdio,
Exterior</t>
  </si>
  <si>
    <r>
      <t xml:space="preserve">DESCOMPTE Mínim*: </t>
    </r>
    <r>
      <rPr>
        <sz val="8"/>
        <color theme="1"/>
        <rFont val="Calibri"/>
        <family val="2"/>
        <scheme val="minor"/>
      </rPr>
      <t xml:space="preserve">descompte mínim que s’aplicarà sobre qualsevol format </t>
    </r>
    <r>
      <rPr>
        <b/>
        <u/>
        <sz val="8"/>
        <color theme="1"/>
        <rFont val="Calibri"/>
        <family val="2"/>
        <scheme val="minor"/>
      </rPr>
      <t>convencional</t>
    </r>
    <r>
      <rPr>
        <sz val="8"/>
        <color theme="1"/>
        <rFont val="Calibri"/>
        <family val="2"/>
        <scheme val="minor"/>
      </rPr>
      <t xml:space="preserve">, entès com tot aquell que té una tarifa publicada a partir de la qual s'aplica el descompte. Inclou tots els descomptes i càrrecs abans de la comissió d'agència i de l'IVA. </t>
    </r>
  </si>
  <si>
    <r>
      <t xml:space="preserve">CPM 20" Màxim*: </t>
    </r>
    <r>
      <rPr>
        <sz val="8"/>
        <color theme="1"/>
        <rFont val="Calibri"/>
        <family val="2"/>
        <scheme val="minor"/>
      </rPr>
      <t xml:space="preserve">cost per cada mil impressions màxim per a </t>
    </r>
    <r>
      <rPr>
        <u/>
        <sz val="8"/>
        <color theme="1"/>
        <rFont val="Calibri"/>
        <family val="2"/>
        <scheme val="minor"/>
      </rPr>
      <t>espot 20"</t>
    </r>
    <r>
      <rPr>
        <sz val="8"/>
        <color theme="1"/>
        <rFont val="Calibri"/>
        <family val="2"/>
        <scheme val="minor"/>
      </rPr>
      <t xml:space="preserve"> (indiv +18 de Catalunya) abans de la comissió d'agència i de l'IVA.
</t>
    </r>
    <r>
      <rPr>
        <b/>
        <sz val="8"/>
        <color theme="1"/>
        <rFont val="Calibri"/>
        <family val="2"/>
        <scheme val="minor"/>
      </rPr>
      <t>És extrapolable a altres durades</t>
    </r>
    <r>
      <rPr>
        <sz val="8"/>
        <color theme="1"/>
        <rFont val="Calibri"/>
        <family val="2"/>
        <scheme val="minor"/>
      </rPr>
      <t xml:space="preserve"> segons les equivalències publicades en les polítiques comercials en cada cas.</t>
    </r>
  </si>
  <si>
    <r>
      <t xml:space="preserve">Recàrrec en Televisió Connectada*: </t>
    </r>
    <r>
      <rPr>
        <sz val="8"/>
        <rFont val="Calibri"/>
        <family val="2"/>
        <scheme val="minor"/>
      </rPr>
      <t>en el cas de segmentacions sociodemogràfiques diferents a individus +18 Catalunya.</t>
    </r>
  </si>
  <si>
    <t>DIGITAL - 
Plataformes,
cercadors
i xarxes socials</t>
  </si>
  <si>
    <r>
      <t xml:space="preserve">CPM Màxim*: </t>
    </r>
    <r>
      <rPr>
        <sz val="8"/>
        <color theme="1"/>
        <rFont val="Calibri"/>
        <family val="2"/>
        <scheme val="minor"/>
      </rPr>
      <t>cost per cada mil impressions màxim abans de la comissió d'agència i de l'IVA.</t>
    </r>
  </si>
  <si>
    <r>
      <t xml:space="preserve">CPV Màxim*: </t>
    </r>
    <r>
      <rPr>
        <sz val="8"/>
        <color theme="1"/>
        <rFont val="Calibri"/>
        <family val="2"/>
        <scheme val="minor"/>
      </rPr>
      <t>Cost per cada visualització màxim abans de la comissió d'agència i de l'IVA.</t>
    </r>
  </si>
  <si>
    <r>
      <t xml:space="preserve">CPC Màxim*: </t>
    </r>
    <r>
      <rPr>
        <sz val="8"/>
        <color theme="1"/>
        <rFont val="Calibri"/>
        <family val="2"/>
        <scheme val="minor"/>
      </rPr>
      <t>Cost per cada clic màxim abans de la comissió d'agència i de l'IVA.</t>
    </r>
  </si>
  <si>
    <r>
      <t xml:space="preserve">Segm. 3 nivells*: </t>
    </r>
    <r>
      <rPr>
        <sz val="8"/>
        <color theme="1"/>
        <rFont val="Calibri"/>
        <family val="2"/>
        <scheme val="minor"/>
      </rPr>
      <t>cost basat en una segmentació de 3 nivells, un dels quals és geogràfic (IP Catalunya) i els altres dos poden variar.</t>
    </r>
  </si>
  <si>
    <r>
      <t xml:space="preserve">Segm. 4 o més nivells*: </t>
    </r>
    <r>
      <rPr>
        <sz val="8"/>
        <color theme="1"/>
        <rFont val="Calibri"/>
        <family val="2"/>
        <scheme val="minor"/>
      </rPr>
      <t xml:space="preserve">segmentació de 4 o més nivells, un dels quals és geogràfic (IP Catalunya)
i els altres tres poden variar. </t>
    </r>
  </si>
  <si>
    <r>
      <t>Segmentació d'IPs diferents a IP Catalunya*: segmentació geogràfica diferent a IP Catalunya</t>
    </r>
    <r>
      <rPr>
        <sz val="8"/>
        <color theme="1"/>
        <rFont val="Calibri"/>
        <family val="2"/>
        <scheme val="minor"/>
      </rPr>
      <t xml:space="preserve"> (tant sigui més local català, com àmbit fora Catalunya, tant Espanya com internacional).</t>
    </r>
  </si>
  <si>
    <t>DIGITAL</t>
  </si>
  <si>
    <r>
      <t>COST TECNOLÒGIC*:</t>
    </r>
    <r>
      <rPr>
        <sz val="8"/>
        <color theme="1"/>
        <rFont val="Calibri"/>
        <family val="2"/>
        <scheme val="minor"/>
      </rPr>
      <t xml:space="preserve"> els costos tecnològics aplicats a les campanyes no portaran comissió d'agència.</t>
    </r>
  </si>
  <si>
    <t>EXTERIOR - Cinema</t>
  </si>
  <si>
    <r>
      <t xml:space="preserve">Cost per Mil Espectadors 20" Màxim*: </t>
    </r>
    <r>
      <rPr>
        <sz val="8"/>
        <color theme="1"/>
        <rFont val="Calibri"/>
        <family val="2"/>
        <scheme val="minor"/>
      </rPr>
      <t xml:space="preserve">cost per cada mil espectadors màximper a </t>
    </r>
    <r>
      <rPr>
        <u/>
        <sz val="8"/>
        <color theme="1"/>
        <rFont val="Calibri"/>
        <family val="2"/>
        <scheme val="minor"/>
      </rPr>
      <t>espot 20"</t>
    </r>
    <r>
      <rPr>
        <sz val="8"/>
        <color theme="1"/>
        <rFont val="Calibri"/>
        <family val="2"/>
        <scheme val="minor"/>
      </rPr>
      <t xml:space="preserve"> (indiv +18 de Catalunya) abans de la comissió d'agència i de l'IVA. 
</t>
    </r>
    <r>
      <rPr>
        <b/>
        <sz val="8"/>
        <color theme="1"/>
        <rFont val="Calibri"/>
        <family val="2"/>
        <scheme val="minor"/>
      </rPr>
      <t>És extrapolable a altres durades</t>
    </r>
    <r>
      <rPr>
        <sz val="8"/>
        <color theme="1"/>
        <rFont val="Calibri"/>
        <family val="2"/>
        <scheme val="minor"/>
      </rPr>
      <t xml:space="preserve"> segons les equivalències publicades en les polítiques comercials en cada cas.</t>
    </r>
  </si>
  <si>
    <t>Cal omplir totes les caselles en TARONJA (referents a l'Acord Marc -AM- ) i les caselles en GROC (referents a l'Expedient actual -EXP- ).</t>
  </si>
  <si>
    <t>En el cas que per necessitats sorbevingudes s'hagi d'inserir publicitat en algun mitjà o suport no detallat en aquest excel de proposició econòmica desglossada, caldrà respectar sempre les condicions ofertes a l'Acord Marc PR-2025-556.</t>
  </si>
  <si>
    <t>Tipologia de compra
i Format</t>
  </si>
  <si>
    <t>Tarifa 2022</t>
  </si>
  <si>
    <t>Tarifa 2023*</t>
  </si>
  <si>
    <t>Preu Net 1 ins. Falca 20" (extrapolable)* Dl-Dv (7h-10h)</t>
  </si>
  <si>
    <t>(omplir)</t>
  </si>
  <si>
    <t>Preu Net 1 ins. Falca 20" (extrapolable)* Dl-Dv (13h-24h)</t>
  </si>
  <si>
    <t>Catalunya Informació</t>
  </si>
  <si>
    <t>Preu Net 1 ins. Falca 20" (extrapolable)* Tota la graella</t>
  </si>
  <si>
    <t>Catalunya Música</t>
  </si>
  <si>
    <t>iCat FM</t>
  </si>
  <si>
    <t>Rac 1</t>
  </si>
  <si>
    <t>Preu Net 1 ins. Falca 20" (extrapolable)* El Mon a Rac 1/La Competència/El Barça juga a Rac1</t>
  </si>
  <si>
    <t>Preu Net 1 ins. Falca 20" (extrapolable)* Vostè Primer/Versió Rac1/Islàndia/Via Lliure/L'Espanyol juga a Rac1</t>
  </si>
  <si>
    <t>Rac 105</t>
  </si>
  <si>
    <t>Preu Net 1 ins. Falca 20" (extrapolable)* Dl-Dv (7h-11h)</t>
  </si>
  <si>
    <t>Preu Net 1 ins. Falca 20" (extrapolable)* Resta programació</t>
  </si>
  <si>
    <t>Flaixbac</t>
  </si>
  <si>
    <t>Preu Net 1 ins. Falca 20" (extrapolable)* Dl-Dv (6h-11h) 
+Va de Barça</t>
  </si>
  <si>
    <t>Flaix FM</t>
  </si>
  <si>
    <t>Preu Net 1 ins. Falca 20" (extrapolable)* Dl-Dv (6h-11h)</t>
  </si>
  <si>
    <t>Ser Regional Cat.</t>
  </si>
  <si>
    <t>Preu Net 1 ins. Falca 20" (extrapolable)* Dl-Dv (6h-10h)</t>
  </si>
  <si>
    <t>Preu Net 1 ins. Falca 20" (extrapolable)* Dl-Dv (16h-20h)</t>
  </si>
  <si>
    <t>Ser Catalunya</t>
  </si>
  <si>
    <t>Preu Net 1 ins. Falca 20" (extrapolable)* Dl-Dv (7h-12h)</t>
  </si>
  <si>
    <t>Los 40 Cat.</t>
  </si>
  <si>
    <t>Preu Net 1 ins. Falca 20" (extrapolable)* Dl-Dv (11h-21h)</t>
  </si>
  <si>
    <t>Dial Cat.</t>
  </si>
  <si>
    <t>Preu Net 1 ins. Falca 20" (extrapolable)* Dl-Dv (11h-23h)</t>
  </si>
  <si>
    <t>Los 40 Classic Cat.</t>
  </si>
  <si>
    <t>Europa FM Cat.</t>
  </si>
  <si>
    <t>Preu Net 1 ins. Falca 20" (extrapolable)* Dl-Dv (14h-17h)</t>
  </si>
  <si>
    <t>Onda Cero Cat.</t>
  </si>
  <si>
    <t>Preu Net 1 ins. Falca 20" (extrapolable)* Dl-Dv (14-15h)</t>
  </si>
  <si>
    <t>Melodia FM Cat.</t>
  </si>
  <si>
    <t>Preu Net 1 ins. Falca 20" (extrapolable)* Dl-Dv (10h-22h)</t>
  </si>
  <si>
    <t>Cadena 100 Cat.</t>
  </si>
  <si>
    <t>Preu Net 1 ins. Falca 20" (extrapolable)* Ds (9h-14h)</t>
  </si>
  <si>
    <t>Cope Cat.</t>
  </si>
  <si>
    <t>Preu Net 1 ins. Falca 20" (extrapolable)* Herrera en la Cope</t>
  </si>
  <si>
    <t>Rock FM Cat.</t>
  </si>
  <si>
    <t>Preu Net 1 ins. Falca 20" (extrapolable)* Dl-Dv (6h-14,30h)</t>
  </si>
  <si>
    <t>Ràdio Tele Taxi</t>
  </si>
  <si>
    <t>Kiss FM Cat.</t>
  </si>
  <si>
    <t>Preu Net 1 ins. Falca 20" (extrapolable)* Dl-Dv (11h-15h)</t>
  </si>
  <si>
    <t>Digital Hits</t>
  </si>
  <si>
    <t>Preu Net 1 ins. Falca 20" (extrapolable)* Dl-Dg (8h-20h)</t>
  </si>
  <si>
    <t>Ràdio Marca Bcn</t>
  </si>
  <si>
    <t>Preu Net 1 ins. Falca 20" (extrapolable)* Marcador (Dl-Dv)</t>
  </si>
  <si>
    <t>Los 40 Urban Bcn</t>
  </si>
  <si>
    <t>(-)</t>
  </si>
  <si>
    <t>TIPUS DE SERVEI</t>
  </si>
  <si>
    <t>Comissió Agència AM*</t>
  </si>
  <si>
    <t>Només compra d'espais en suports i formats que no requereixen estratègia ni negociació, només requereixen tramitar la compra, enviar material i fer el seguiment. Aplica tant a formats amb tarifes publicades, com a formats ad hoc que no tenen tarifa publicada.</t>
  </si>
  <si>
    <t>Contractació de campanyes o d'espais en suports i formats convencionals que requereix estratègia, planificació i negociació.</t>
  </si>
  <si>
    <t>Contractació de campanyes que requereixen estratègia, planificació i negociació en suports i formats convencionals, però també en espais i formats especials adaptats a una estratègia concreta que exigeixen gestions o tasques que van més enllà del dia a dia dels planificadors.</t>
  </si>
  <si>
    <r>
      <t xml:space="preserve">Comissió d'Agència AM*: la comissió d'agència no s'avaluarà en aquest expedient en licitació, simplement cal detallar </t>
    </r>
    <r>
      <rPr>
        <sz val="8"/>
        <color theme="1"/>
        <rFont val="Calibri"/>
        <family val="2"/>
        <scheme val="minor"/>
      </rPr>
      <t>en aquesta columna la comissió d'agència presentada a l'Acord Marc PR-2025-556.</t>
    </r>
  </si>
  <si>
    <t>Cal omplir totes les caselles en TARONJA (referents a l'Acord Marc -AM- ).</t>
  </si>
  <si>
    <t>Exp. IF-2026-56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</si>
</sst>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00"/>
    <numFmt numFmtId="166" formatCode="0.000000"/>
    <numFmt numFmtId="167" formatCode="_-* #,##0.000\ &quot;€&quot;_-;\-* #,##0.000\ &quot;€&quot;_-;_-* &quot;-&quot;?\ &quot;€&quot;_-;_-@_-"/>
    <numFmt numFmtId="168" formatCode="#,##0_ ;\-#,##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b/>
      <i/>
      <sz val="8"/>
      <color theme="0" tint="-0.499984740745262"/>
      <name val="Calibri"/>
      <family val="2"/>
      <scheme val="minor"/>
    </font>
    <font>
      <b/>
      <i/>
      <sz val="8"/>
      <color rgb="FF0000FF"/>
      <name val="Calibri"/>
      <family val="2"/>
      <scheme val="minor"/>
    </font>
    <font>
      <i/>
      <sz val="8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u/>
      <sz val="8"/>
      <name val="Calibri"/>
      <family val="2"/>
      <scheme val="minor"/>
    </font>
    <font>
      <b/>
      <u/>
      <sz val="8"/>
      <color theme="0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Trellis">
        <fgColor theme="6"/>
        <bgColor theme="0"/>
      </patternFill>
    </fill>
    <fill>
      <patternFill patternType="lightTrellis">
        <fgColor theme="6"/>
        <bgColor theme="2"/>
      </patternFill>
    </fill>
    <fill>
      <patternFill patternType="lightTrellis">
        <fgColor theme="6"/>
        <bgColor theme="8" tint="0.79998168889431442"/>
      </patternFill>
    </fill>
    <fill>
      <patternFill patternType="solid">
        <fgColor theme="1"/>
        <bgColor theme="6"/>
      </patternFill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6">
    <xf numFmtId="0" fontId="0" fillId="0" borderId="0" xfId="0"/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165" fontId="8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0" fontId="4" fillId="2" borderId="4" xfId="2" applyNumberFormat="1" applyFont="1" applyFill="1" applyBorder="1" applyAlignment="1">
      <alignment horizontal="center" vertical="center" wrapText="1"/>
    </xf>
    <xf numFmtId="10" fontId="8" fillId="2" borderId="4" xfId="0" applyNumberFormat="1" applyFont="1" applyFill="1" applyBorder="1" applyAlignment="1">
      <alignment horizontal="center" vertical="center" wrapText="1"/>
    </xf>
    <xf numFmtId="44" fontId="10" fillId="2" borderId="4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165" fontId="7" fillId="2" borderId="0" xfId="0" applyNumberFormat="1" applyFont="1" applyFill="1" applyAlignment="1">
      <alignment vertical="center"/>
    </xf>
    <xf numFmtId="165" fontId="12" fillId="2" borderId="0" xfId="0" applyNumberFormat="1" applyFont="1" applyFill="1" applyAlignment="1">
      <alignment horizontal="center" vertical="center"/>
    </xf>
    <xf numFmtId="10" fontId="10" fillId="2" borderId="0" xfId="1" applyNumberFormat="1" applyFont="1" applyFill="1" applyBorder="1" applyAlignment="1">
      <alignment horizontal="center" vertical="center"/>
    </xf>
    <xf numFmtId="10" fontId="10" fillId="2" borderId="0" xfId="1" quotePrefix="1" applyNumberFormat="1" applyFont="1" applyFill="1" applyBorder="1" applyAlignment="1">
      <alignment horizontal="right" vertical="center"/>
    </xf>
    <xf numFmtId="164" fontId="9" fillId="2" borderId="0" xfId="0" applyNumberFormat="1" applyFont="1" applyFill="1" applyAlignment="1">
      <alignment horizontal="right" vertical="center"/>
    </xf>
    <xf numFmtId="0" fontId="3" fillId="2" borderId="4" xfId="0" applyFont="1" applyFill="1" applyBorder="1" applyAlignment="1">
      <alignment horizontal="left" vertical="top" wrapText="1"/>
    </xf>
    <xf numFmtId="44" fontId="9" fillId="2" borderId="0" xfId="1" applyFont="1" applyFill="1" applyAlignment="1">
      <alignment vertical="center"/>
    </xf>
    <xf numFmtId="0" fontId="4" fillId="2" borderId="4" xfId="0" applyFont="1" applyFill="1" applyBorder="1" applyAlignment="1">
      <alignment horizontal="left" vertical="top"/>
    </xf>
    <xf numFmtId="164" fontId="3" fillId="2" borderId="4" xfId="1" applyNumberFormat="1" applyFont="1" applyFill="1" applyBorder="1" applyAlignment="1">
      <alignment horizontal="right" vertical="top"/>
    </xf>
    <xf numFmtId="0" fontId="7" fillId="2" borderId="4" xfId="0" applyFont="1" applyFill="1" applyBorder="1" applyAlignment="1">
      <alignment horizontal="left" vertical="top" wrapText="1"/>
    </xf>
    <xf numFmtId="164" fontId="7" fillId="7" borderId="4" xfId="1" quotePrefix="1" applyNumberFormat="1" applyFont="1" applyFill="1" applyBorder="1" applyAlignment="1">
      <alignment horizontal="right" vertical="top"/>
    </xf>
    <xf numFmtId="164" fontId="3" fillId="8" borderId="0" xfId="1" applyNumberFormat="1" applyFont="1" applyFill="1" applyAlignment="1">
      <alignment horizontal="right" vertical="center"/>
    </xf>
    <xf numFmtId="0" fontId="2" fillId="8" borderId="0" xfId="0" applyFont="1" applyFill="1" applyAlignment="1">
      <alignment vertical="center"/>
    </xf>
    <xf numFmtId="44" fontId="4" fillId="8" borderId="0" xfId="1" applyFont="1" applyFill="1" applyBorder="1" applyAlignment="1">
      <alignment horizontal="center" vertical="center"/>
    </xf>
    <xf numFmtId="164" fontId="4" fillId="8" borderId="0" xfId="1" applyNumberFormat="1" applyFont="1" applyFill="1" applyBorder="1" applyAlignment="1">
      <alignment horizontal="center" vertical="center"/>
    </xf>
    <xf numFmtId="44" fontId="3" fillId="8" borderId="0" xfId="1" applyFont="1" applyFill="1" applyAlignment="1">
      <alignment horizontal="center" vertical="center"/>
    </xf>
    <xf numFmtId="164" fontId="3" fillId="8" borderId="0" xfId="1" applyNumberFormat="1" applyFont="1" applyFill="1" applyAlignment="1">
      <alignment horizontal="center" vertical="center"/>
    </xf>
    <xf numFmtId="0" fontId="4" fillId="8" borderId="4" xfId="0" applyFont="1" applyFill="1" applyBorder="1" applyAlignment="1">
      <alignment horizontal="center" vertical="center" wrapText="1"/>
    </xf>
    <xf numFmtId="164" fontId="4" fillId="8" borderId="4" xfId="1" applyNumberFormat="1" applyFont="1" applyFill="1" applyBorder="1" applyAlignment="1">
      <alignment horizontal="center" vertical="center" wrapText="1"/>
    </xf>
    <xf numFmtId="0" fontId="7" fillId="8" borderId="0" xfId="0" applyFont="1" applyFill="1" applyAlignment="1">
      <alignment vertical="center"/>
    </xf>
    <xf numFmtId="10" fontId="19" fillId="8" borderId="4" xfId="0" applyNumberFormat="1" applyFont="1" applyFill="1" applyBorder="1" applyAlignment="1">
      <alignment horizontal="center" vertical="center" wrapText="1"/>
    </xf>
    <xf numFmtId="44" fontId="2" fillId="8" borderId="0" xfId="1" applyFont="1" applyFill="1" applyBorder="1" applyAlignment="1">
      <alignment horizontal="right" vertical="center" wrapText="1"/>
    </xf>
    <xf numFmtId="0" fontId="5" fillId="8" borderId="0" xfId="0" applyFont="1" applyFill="1" applyAlignment="1">
      <alignment vertical="center"/>
    </xf>
    <xf numFmtId="44" fontId="13" fillId="8" borderId="0" xfId="1" applyFont="1" applyFill="1" applyBorder="1" applyAlignment="1">
      <alignment horizontal="right" vertical="center"/>
    </xf>
    <xf numFmtId="164" fontId="3" fillId="8" borderId="0" xfId="1" applyNumberFormat="1" applyFont="1" applyFill="1" applyBorder="1" applyAlignment="1">
      <alignment horizontal="right" vertical="center"/>
    </xf>
    <xf numFmtId="44" fontId="7" fillId="8" borderId="0" xfId="1" applyFont="1" applyFill="1" applyBorder="1" applyAlignment="1">
      <alignment vertical="center"/>
    </xf>
    <xf numFmtId="44" fontId="16" fillId="8" borderId="0" xfId="1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164" fontId="3" fillId="8" borderId="0" xfId="0" applyNumberFormat="1" applyFont="1" applyFill="1" applyAlignment="1">
      <alignment vertical="center"/>
    </xf>
    <xf numFmtId="10" fontId="20" fillId="8" borderId="0" xfId="1" applyNumberFormat="1" applyFont="1" applyFill="1" applyBorder="1" applyAlignment="1">
      <alignment horizontal="center" vertical="center"/>
    </xf>
    <xf numFmtId="0" fontId="16" fillId="8" borderId="0" xfId="0" applyFont="1" applyFill="1" applyAlignment="1">
      <alignment vertical="center"/>
    </xf>
    <xf numFmtId="44" fontId="3" fillId="8" borderId="0" xfId="1" applyFont="1" applyFill="1" applyAlignment="1">
      <alignment vertical="center"/>
    </xf>
    <xf numFmtId="164" fontId="3" fillId="6" borderId="4" xfId="2" applyNumberFormat="1" applyFont="1" applyFill="1" applyBorder="1" applyAlignment="1">
      <alignment horizontal="right" vertical="top"/>
    </xf>
    <xf numFmtId="44" fontId="21" fillId="8" borderId="0" xfId="1" applyFont="1" applyFill="1" applyBorder="1" applyAlignment="1">
      <alignment horizontal="right" vertical="center"/>
    </xf>
    <xf numFmtId="2" fontId="22" fillId="11" borderId="0" xfId="0" applyNumberFormat="1" applyFont="1" applyFill="1" applyAlignment="1">
      <alignment horizontal="left" vertical="center"/>
    </xf>
    <xf numFmtId="2" fontId="22" fillId="8" borderId="0" xfId="0" applyNumberFormat="1" applyFont="1" applyFill="1" applyAlignment="1">
      <alignment horizontal="left" vertical="center"/>
    </xf>
    <xf numFmtId="2" fontId="22" fillId="11" borderId="0" xfId="1" applyNumberFormat="1" applyFont="1" applyFill="1" applyAlignment="1">
      <alignment horizontal="left" vertical="center" wrapText="1"/>
    </xf>
    <xf numFmtId="2" fontId="22" fillId="8" borderId="0" xfId="1" applyNumberFormat="1" applyFont="1" applyFill="1" applyAlignment="1">
      <alignment horizontal="left" vertical="center" wrapText="1"/>
    </xf>
    <xf numFmtId="2" fontId="22" fillId="11" borderId="0" xfId="1" applyNumberFormat="1" applyFont="1" applyFill="1" applyBorder="1" applyAlignment="1">
      <alignment horizontal="left" vertical="center" wrapText="1"/>
    </xf>
    <xf numFmtId="2" fontId="22" fillId="8" borderId="0" xfId="1" applyNumberFormat="1" applyFont="1" applyFill="1" applyBorder="1" applyAlignment="1">
      <alignment horizontal="left" vertical="center" wrapText="1"/>
    </xf>
    <xf numFmtId="2" fontId="22" fillId="8" borderId="0" xfId="1" applyNumberFormat="1" applyFont="1" applyFill="1" applyBorder="1" applyAlignment="1">
      <alignment horizontal="left" vertical="center"/>
    </xf>
    <xf numFmtId="2" fontId="22" fillId="8" borderId="0" xfId="1" applyNumberFormat="1" applyFont="1" applyFill="1" applyAlignment="1">
      <alignment horizontal="left" vertical="center"/>
    </xf>
    <xf numFmtId="0" fontId="23" fillId="12" borderId="12" xfId="0" applyFont="1" applyFill="1" applyBorder="1" applyAlignment="1">
      <alignment horizontal="center" vertical="center" wrapText="1"/>
    </xf>
    <xf numFmtId="165" fontId="11" fillId="2" borderId="4" xfId="0" applyNumberFormat="1" applyFont="1" applyFill="1" applyBorder="1" applyAlignment="1">
      <alignment horizontal="center" vertical="center"/>
    </xf>
    <xf numFmtId="164" fontId="12" fillId="5" borderId="4" xfId="1" quotePrefix="1" applyNumberFormat="1" applyFont="1" applyFill="1" applyBorder="1" applyAlignment="1">
      <alignment horizontal="right" vertical="center" wrapText="1"/>
    </xf>
    <xf numFmtId="164" fontId="13" fillId="14" borderId="4" xfId="1" applyNumberFormat="1" applyFont="1" applyFill="1" applyBorder="1" applyAlignment="1">
      <alignment horizontal="right" vertical="center" wrapText="1"/>
    </xf>
    <xf numFmtId="164" fontId="3" fillId="9" borderId="4" xfId="1" applyNumberFormat="1" applyFont="1" applyFill="1" applyBorder="1" applyAlignment="1">
      <alignment horizontal="right" vertical="center" wrapText="1"/>
    </xf>
    <xf numFmtId="164" fontId="3" fillId="9" borderId="4" xfId="1" applyNumberFormat="1" applyFont="1" applyFill="1" applyBorder="1" applyAlignment="1">
      <alignment horizontal="right" vertical="center"/>
    </xf>
    <xf numFmtId="165" fontId="7" fillId="8" borderId="0" xfId="0" applyNumberFormat="1" applyFont="1" applyFill="1" applyAlignment="1">
      <alignment horizontal="center" vertical="center"/>
    </xf>
    <xf numFmtId="164" fontId="18" fillId="8" borderId="4" xfId="1" quotePrefix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165" fontId="12" fillId="2" borderId="4" xfId="0" applyNumberFormat="1" applyFont="1" applyFill="1" applyBorder="1" applyAlignment="1">
      <alignment horizontal="center" vertical="center"/>
    </xf>
    <xf numFmtId="10" fontId="12" fillId="13" borderId="4" xfId="2" applyNumberFormat="1" applyFont="1" applyFill="1" applyBorder="1" applyAlignment="1">
      <alignment horizontal="center" vertical="center"/>
    </xf>
    <xf numFmtId="10" fontId="13" fillId="6" borderId="4" xfId="2" applyNumberFormat="1" applyFont="1" applyFill="1" applyBorder="1" applyAlignment="1">
      <alignment horizontal="center" vertical="center"/>
    </xf>
    <xf numFmtId="10" fontId="3" fillId="10" borderId="4" xfId="2" applyNumberFormat="1" applyFont="1" applyFill="1" applyBorder="1" applyAlignment="1">
      <alignment horizontal="center" vertical="center"/>
    </xf>
    <xf numFmtId="4" fontId="3" fillId="10" borderId="4" xfId="1" applyNumberFormat="1" applyFont="1" applyFill="1" applyBorder="1" applyAlignment="1">
      <alignment horizontal="center" vertical="center"/>
    </xf>
    <xf numFmtId="10" fontId="18" fillId="8" borderId="4" xfId="2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2" fontId="22" fillId="11" borderId="0" xfId="1" applyNumberFormat="1" applyFont="1" applyFill="1" applyBorder="1" applyAlignment="1">
      <alignment horizontal="left" vertical="center"/>
    </xf>
    <xf numFmtId="164" fontId="3" fillId="8" borderId="0" xfId="1" applyNumberFormat="1" applyFont="1" applyFill="1" applyBorder="1" applyAlignment="1">
      <alignment vertical="center"/>
    </xf>
    <xf numFmtId="0" fontId="14" fillId="8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165" fontId="9" fillId="2" borderId="0" xfId="0" quotePrefix="1" applyNumberFormat="1" applyFont="1" applyFill="1" applyAlignment="1">
      <alignment vertical="center"/>
    </xf>
    <xf numFmtId="2" fontId="22" fillId="11" borderId="0" xfId="1" applyNumberFormat="1" applyFont="1" applyFill="1" applyAlignment="1">
      <alignment horizontal="left" vertical="center"/>
    </xf>
    <xf numFmtId="2" fontId="22" fillId="2" borderId="0" xfId="0" applyNumberFormat="1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2" fontId="22" fillId="0" borderId="0" xfId="0" applyNumberFormat="1" applyFont="1" applyAlignment="1">
      <alignment horizontal="left" vertical="center"/>
    </xf>
    <xf numFmtId="44" fontId="10" fillId="2" borderId="0" xfId="1" quotePrefix="1" applyFont="1" applyFill="1" applyBorder="1" applyAlignment="1">
      <alignment horizontal="right" vertical="center"/>
    </xf>
    <xf numFmtId="164" fontId="10" fillId="2" borderId="0" xfId="1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/>
    </xf>
    <xf numFmtId="165" fontId="9" fillId="2" borderId="0" xfId="0" quotePrefix="1" applyNumberFormat="1" applyFont="1" applyFill="1" applyAlignment="1">
      <alignment vertical="center" wrapText="1"/>
    </xf>
    <xf numFmtId="0" fontId="22" fillId="11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left" vertical="center" wrapText="1"/>
    </xf>
    <xf numFmtId="167" fontId="4" fillId="8" borderId="0" xfId="0" applyNumberFormat="1" applyFont="1" applyFill="1" applyAlignment="1">
      <alignment horizontal="left" vertical="center" wrapText="1"/>
    </xf>
    <xf numFmtId="0" fontId="22" fillId="11" borderId="0" xfId="0" applyFont="1" applyFill="1" applyAlignment="1">
      <alignment vertical="center"/>
    </xf>
    <xf numFmtId="0" fontId="25" fillId="4" borderId="2" xfId="0" applyFont="1" applyFill="1" applyBorder="1" applyAlignment="1">
      <alignment vertical="center"/>
    </xf>
    <xf numFmtId="0" fontId="9" fillId="8" borderId="0" xfId="0" applyFont="1" applyFill="1" applyAlignment="1">
      <alignment vertical="center"/>
    </xf>
    <xf numFmtId="165" fontId="26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 wrapText="1"/>
    </xf>
    <xf numFmtId="44" fontId="22" fillId="11" borderId="0" xfId="1" applyFont="1" applyFill="1" applyAlignment="1">
      <alignment vertical="center" wrapText="1"/>
    </xf>
    <xf numFmtId="166" fontId="9" fillId="8" borderId="0" xfId="0" applyNumberFormat="1" applyFont="1" applyFill="1" applyAlignment="1">
      <alignment vertical="center"/>
    </xf>
    <xf numFmtId="168" fontId="22" fillId="11" borderId="0" xfId="1" applyNumberFormat="1" applyFont="1" applyFill="1" applyBorder="1" applyAlignment="1">
      <alignment horizontal="right" vertical="center" wrapText="1"/>
    </xf>
    <xf numFmtId="44" fontId="22" fillId="11" borderId="0" xfId="1" applyFont="1" applyFill="1" applyBorder="1" applyAlignment="1">
      <alignment horizontal="right" vertical="center"/>
    </xf>
    <xf numFmtId="44" fontId="3" fillId="8" borderId="0" xfId="1" applyFont="1" applyFill="1" applyBorder="1" applyAlignment="1">
      <alignment horizontal="right" vertical="center"/>
    </xf>
    <xf numFmtId="165" fontId="4" fillId="2" borderId="4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 indent="1"/>
    </xf>
    <xf numFmtId="165" fontId="11" fillId="2" borderId="4" xfId="1" applyNumberFormat="1" applyFont="1" applyFill="1" applyBorder="1" applyAlignment="1">
      <alignment horizontal="center" vertical="center"/>
    </xf>
    <xf numFmtId="10" fontId="18" fillId="8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164" fontId="18" fillId="8" borderId="4" xfId="1" quotePrefix="1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165" fontId="26" fillId="2" borderId="0" xfId="0" applyNumberFormat="1" applyFont="1" applyFill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0" fontId="23" fillId="1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indent="1"/>
    </xf>
    <xf numFmtId="0" fontId="25" fillId="4" borderId="1" xfId="0" applyFont="1" applyFill="1" applyBorder="1" applyAlignment="1">
      <alignment horizontal="left" vertical="center" indent="1"/>
    </xf>
    <xf numFmtId="0" fontId="7" fillId="2" borderId="0" xfId="0" applyFont="1" applyFill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indent="1"/>
    </xf>
    <xf numFmtId="0" fontId="3" fillId="2" borderId="9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indent="1"/>
    </xf>
    <xf numFmtId="0" fontId="25" fillId="4" borderId="2" xfId="0" applyFont="1" applyFill="1" applyBorder="1" applyAlignment="1">
      <alignment horizontal="left" vertical="center" indent="1"/>
    </xf>
    <xf numFmtId="0" fontId="22" fillId="2" borderId="0" xfId="0" applyFont="1" applyFill="1" applyAlignment="1">
      <alignment horizontal="left" vertical="center" wrapText="1" indent="1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11" xfId="0" applyFont="1" applyFill="1" applyBorder="1" applyAlignment="1">
      <alignment horizontal="left" vertical="center" wrapText="1" indent="1"/>
    </xf>
    <xf numFmtId="10" fontId="10" fillId="2" borderId="0" xfId="1" applyNumberFormat="1" applyFont="1" applyFill="1" applyBorder="1" applyAlignment="1">
      <alignment horizontal="left" vertical="center" indent="1"/>
    </xf>
    <xf numFmtId="0" fontId="7" fillId="2" borderId="2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indent="1"/>
    </xf>
    <xf numFmtId="165" fontId="3" fillId="2" borderId="4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vertical="center"/>
    </xf>
    <xf numFmtId="0" fontId="25" fillId="4" borderId="3" xfId="0" applyFont="1" applyFill="1" applyBorder="1" applyAlignment="1">
      <alignment horizontal="right" vertical="center"/>
    </xf>
    <xf numFmtId="165" fontId="27" fillId="2" borderId="4" xfId="0" applyNumberFormat="1" applyFont="1" applyFill="1" applyBorder="1" applyAlignment="1">
      <alignment horizontal="center" vertical="center"/>
    </xf>
    <xf numFmtId="10" fontId="18" fillId="8" borderId="4" xfId="2" quotePrefix="1" applyNumberFormat="1" applyFont="1" applyFill="1" applyBorder="1" applyAlignment="1">
      <alignment horizontal="center" vertical="center" wrapText="1"/>
    </xf>
    <xf numFmtId="0" fontId="12" fillId="2" borderId="4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 indent="1"/>
    </xf>
    <xf numFmtId="44" fontId="13" fillId="8" borderId="2" xfId="1" applyFont="1" applyFill="1" applyBorder="1" applyAlignment="1">
      <alignment horizontal="centerContinuous" vertical="center"/>
    </xf>
    <xf numFmtId="44" fontId="13" fillId="8" borderId="3" xfId="1" applyFont="1" applyFill="1" applyBorder="1" applyAlignment="1">
      <alignment horizontal="centerContinuous" vertical="center"/>
    </xf>
    <xf numFmtId="44" fontId="19" fillId="8" borderId="1" xfId="1" applyFont="1" applyFill="1" applyBorder="1" applyAlignment="1">
      <alignment horizontal="centerContinuous" vertical="center"/>
    </xf>
    <xf numFmtId="164" fontId="13" fillId="8" borderId="0" xfId="1" applyNumberFormat="1" applyFont="1" applyFill="1" applyBorder="1" applyAlignment="1">
      <alignment horizontal="right" vertical="center"/>
    </xf>
    <xf numFmtId="0" fontId="7" fillId="15" borderId="0" xfId="0" applyFont="1" applyFill="1" applyAlignment="1">
      <alignment vertical="center"/>
    </xf>
    <xf numFmtId="0" fontId="7" fillId="15" borderId="0" xfId="0" applyFont="1" applyFill="1" applyAlignment="1">
      <alignment horizontal="center" vertical="center"/>
    </xf>
    <xf numFmtId="0" fontId="7" fillId="15" borderId="0" xfId="0" applyFont="1" applyFill="1" applyAlignment="1">
      <alignment horizontal="left" vertical="center" indent="1"/>
    </xf>
    <xf numFmtId="2" fontId="22" fillId="15" borderId="0" xfId="0" applyNumberFormat="1" applyFont="1" applyFill="1" applyAlignment="1">
      <alignment horizontal="left" vertical="center"/>
    </xf>
    <xf numFmtId="0" fontId="16" fillId="15" borderId="0" xfId="0" applyFont="1" applyFill="1" applyAlignment="1">
      <alignment vertical="center"/>
    </xf>
    <xf numFmtId="7" fontId="18" fillId="8" borderId="4" xfId="1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fill" vertical="center"/>
    </xf>
    <xf numFmtId="0" fontId="0" fillId="0" borderId="3" xfId="0" applyBorder="1" applyAlignment="1">
      <alignment vertical="center"/>
    </xf>
    <xf numFmtId="0" fontId="7" fillId="2" borderId="1" xfId="0" applyFont="1" applyFill="1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165" fontId="28" fillId="15" borderId="0" xfId="0" applyNumberFormat="1" applyFont="1" applyFill="1" applyAlignment="1">
      <alignment vertical="center"/>
    </xf>
    <xf numFmtId="0" fontId="9" fillId="15" borderId="0" xfId="0" applyFont="1" applyFill="1" applyAlignment="1">
      <alignment vertical="center"/>
    </xf>
    <xf numFmtId="0" fontId="28" fillId="11" borderId="0" xfId="0" applyFont="1" applyFill="1" applyAlignment="1">
      <alignment horizontal="center" vertical="center"/>
    </xf>
    <xf numFmtId="0" fontId="28" fillId="11" borderId="0" xfId="0" applyFont="1" applyFill="1" applyAlignment="1">
      <alignment vertical="center"/>
    </xf>
    <xf numFmtId="44" fontId="28" fillId="11" borderId="0" xfId="1" applyFont="1" applyFill="1" applyAlignment="1">
      <alignment vertical="center" wrapText="1"/>
    </xf>
    <xf numFmtId="168" fontId="28" fillId="11" borderId="0" xfId="1" applyNumberFormat="1" applyFont="1" applyFill="1" applyBorder="1" applyAlignment="1">
      <alignment horizontal="right" vertical="center" wrapText="1"/>
    </xf>
    <xf numFmtId="44" fontId="28" fillId="11" borderId="0" xfId="1" applyFont="1" applyFill="1" applyBorder="1" applyAlignment="1">
      <alignment horizontal="right" vertical="center" wrapText="1"/>
    </xf>
    <xf numFmtId="44" fontId="29" fillId="11" borderId="0" xfId="1" applyFont="1" applyFill="1" applyBorder="1" applyAlignment="1">
      <alignment horizontal="right" vertical="center" wrapText="1"/>
    </xf>
    <xf numFmtId="44" fontId="29" fillId="11" borderId="13" xfId="1" applyFont="1" applyFill="1" applyBorder="1" applyAlignment="1">
      <alignment horizontal="right" vertical="center" wrapText="1"/>
    </xf>
    <xf numFmtId="0" fontId="30" fillId="11" borderId="0" xfId="0" applyFont="1" applyFill="1" applyAlignment="1">
      <alignment vertical="center"/>
    </xf>
    <xf numFmtId="0" fontId="29" fillId="11" borderId="0" xfId="0" applyFont="1" applyFill="1" applyAlignment="1">
      <alignment vertical="center"/>
    </xf>
    <xf numFmtId="44" fontId="29" fillId="11" borderId="0" xfId="1" applyFont="1" applyFill="1" applyAlignment="1">
      <alignment vertical="center"/>
    </xf>
    <xf numFmtId="44" fontId="29" fillId="11" borderId="0" xfId="1" applyFont="1" applyFill="1" applyAlignment="1">
      <alignment vertical="center" wrapText="1"/>
    </xf>
    <xf numFmtId="44" fontId="28" fillId="11" borderId="0" xfId="1" applyFont="1" applyFill="1" applyBorder="1" applyAlignment="1">
      <alignment horizontal="right" vertical="center"/>
    </xf>
    <xf numFmtId="44" fontId="28" fillId="11" borderId="0" xfId="1" applyFont="1" applyFill="1" applyAlignment="1">
      <alignment vertical="center"/>
    </xf>
    <xf numFmtId="0" fontId="9" fillId="0" borderId="0" xfId="0" applyFont="1" applyAlignment="1">
      <alignment vertical="center"/>
    </xf>
    <xf numFmtId="165" fontId="9" fillId="2" borderId="0" xfId="0" quotePrefix="1" applyNumberFormat="1" applyFont="1" applyFill="1" applyAlignment="1">
      <alignment horizontal="left" vertical="center" wrapText="1" indent="1"/>
    </xf>
    <xf numFmtId="0" fontId="7" fillId="11" borderId="0" xfId="0" applyFont="1" applyFill="1" applyAlignment="1">
      <alignment vertical="center"/>
    </xf>
    <xf numFmtId="0" fontId="7" fillId="11" borderId="0" xfId="0" applyFont="1" applyFill="1" applyAlignment="1">
      <alignment horizontal="center" vertical="center"/>
    </xf>
    <xf numFmtId="0" fontId="7" fillId="11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2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165" fontId="9" fillId="2" borderId="1" xfId="0" quotePrefix="1" applyNumberFormat="1" applyFont="1" applyFill="1" applyBorder="1" applyAlignment="1">
      <alignment horizontal="left" vertical="center" wrapText="1" indent="1"/>
    </xf>
    <xf numFmtId="165" fontId="9" fillId="2" borderId="2" xfId="0" quotePrefix="1" applyNumberFormat="1" applyFont="1" applyFill="1" applyBorder="1" applyAlignment="1">
      <alignment horizontal="left" vertical="center" wrapText="1" indent="1"/>
    </xf>
    <xf numFmtId="165" fontId="9" fillId="2" borderId="3" xfId="0" quotePrefix="1" applyNumberFormat="1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left" vertical="center" wrapText="1" indent="1"/>
    </xf>
    <xf numFmtId="0" fontId="23" fillId="12" borderId="4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</cellXfs>
  <cellStyles count="4">
    <cellStyle name="Moneda" xfId="1" builtinId="4"/>
    <cellStyle name="Moneda 2" xfId="3" xr:uid="{00000000-0005-0000-0000-000001000000}"/>
    <cellStyle name="Normal" xfId="0" builtinId="0"/>
    <cellStyle name="Percentatge" xfId="2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FF99"/>
      <color rgb="FF0000FF"/>
      <color rgb="FFCCFF66"/>
      <color rgb="FFFFDA65"/>
      <color rgb="FFCB35C7"/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L138"/>
  <sheetViews>
    <sheetView tabSelected="1" zoomScaleNormal="100" workbookViewId="0">
      <selection activeCell="C47" sqref="C47"/>
    </sheetView>
  </sheetViews>
  <sheetFormatPr defaultColWidth="8.81640625" defaultRowHeight="12" customHeight="1" x14ac:dyDescent="0.35"/>
  <cols>
    <col min="1" max="1" width="4.54296875" style="185" customWidth="1"/>
    <col min="2" max="2" width="1.54296875" style="64" customWidth="1"/>
    <col min="3" max="3" width="6.1796875" style="2" customWidth="1"/>
    <col min="4" max="4" width="11.26953125" style="116" customWidth="1"/>
    <col min="5" max="5" width="22.54296875" style="136" customWidth="1"/>
    <col min="6" max="6" width="20.54296875" style="136" customWidth="1"/>
    <col min="7" max="8" width="8.54296875" style="64" customWidth="1"/>
    <col min="9" max="9" width="1.54296875" style="64" customWidth="1"/>
    <col min="10" max="11" width="5.54296875" style="81" customWidth="1"/>
    <col min="12" max="14" width="8.81640625" style="64" customWidth="1"/>
    <col min="15" max="15" width="2.81640625" style="64" customWidth="1"/>
    <col min="16" max="19" width="8.54296875" style="79" customWidth="1"/>
    <col min="20" max="20" width="8.81640625" style="64" customWidth="1"/>
    <col min="21" max="16384" width="8.81640625" style="64"/>
  </cols>
  <sheetData>
    <row r="1" spans="1:35" s="160" customFormat="1" ht="12" customHeight="1" x14ac:dyDescent="0.35">
      <c r="A1" s="171"/>
      <c r="C1" s="170"/>
      <c r="D1" s="161"/>
      <c r="E1" s="162"/>
      <c r="F1" s="162"/>
      <c r="J1" s="163"/>
      <c r="K1" s="163"/>
      <c r="P1" s="164"/>
      <c r="Q1" s="164"/>
      <c r="R1" s="164"/>
      <c r="S1" s="164"/>
    </row>
    <row r="2" spans="1:35" s="2" customFormat="1" ht="5.15" customHeight="1" x14ac:dyDescent="0.35">
      <c r="A2" s="172"/>
      <c r="D2" s="116"/>
      <c r="E2" s="126"/>
      <c r="F2" s="126"/>
      <c r="J2" s="48"/>
      <c r="K2" s="49"/>
      <c r="L2" s="33"/>
      <c r="M2" s="33"/>
      <c r="N2" s="33"/>
      <c r="O2" s="33"/>
      <c r="P2" s="33"/>
      <c r="Q2" s="33"/>
      <c r="R2" s="33"/>
      <c r="S2" s="33"/>
      <c r="T2" s="33"/>
    </row>
    <row r="3" spans="1:35" s="2" customFormat="1" ht="12" customHeight="1" x14ac:dyDescent="0.35">
      <c r="A3" s="172"/>
      <c r="C3" s="127" t="s">
        <v>208</v>
      </c>
      <c r="D3" s="146"/>
      <c r="E3" s="147"/>
      <c r="F3" s="87"/>
      <c r="G3" s="87"/>
      <c r="H3" s="88"/>
      <c r="J3" s="48"/>
      <c r="K3" s="49"/>
      <c r="L3" s="89"/>
      <c r="M3" s="25"/>
      <c r="N3" s="90"/>
      <c r="O3" s="91"/>
      <c r="P3" s="159"/>
      <c r="Q3" s="159"/>
      <c r="R3" s="159"/>
      <c r="S3" s="159"/>
      <c r="T3" s="33"/>
    </row>
    <row r="4" spans="1:35" s="2" customFormat="1" ht="12" customHeight="1" x14ac:dyDescent="0.35">
      <c r="A4" s="173"/>
      <c r="C4" s="128" t="s">
        <v>1</v>
      </c>
      <c r="D4" s="137"/>
      <c r="E4" s="93"/>
      <c r="F4" s="93"/>
      <c r="G4" s="93"/>
      <c r="H4" s="148" t="s">
        <v>2</v>
      </c>
      <c r="J4" s="48"/>
      <c r="K4" s="49"/>
      <c r="L4" s="27"/>
      <c r="M4" s="28"/>
      <c r="N4" s="39"/>
      <c r="O4" s="91"/>
      <c r="P4" s="39"/>
      <c r="Q4" s="39"/>
      <c r="R4" s="39"/>
      <c r="S4" s="39"/>
      <c r="T4" s="33"/>
    </row>
    <row r="5" spans="1:35" s="2" customFormat="1" ht="12" customHeight="1" x14ac:dyDescent="0.35">
      <c r="A5" s="172"/>
      <c r="B5" s="75"/>
      <c r="C5" s="95"/>
      <c r="D5" s="117"/>
      <c r="E5" s="129" t="s">
        <v>3</v>
      </c>
      <c r="F5" s="138"/>
      <c r="G5" s="96"/>
      <c r="H5" s="97"/>
      <c r="I5" s="75"/>
      <c r="J5" s="48"/>
      <c r="K5" s="49"/>
      <c r="L5" s="29"/>
      <c r="M5" s="30"/>
      <c r="N5" s="94"/>
      <c r="O5" s="91"/>
      <c r="P5" s="37"/>
      <c r="Q5" s="37"/>
      <c r="R5" s="37"/>
      <c r="S5" s="37"/>
      <c r="T5" s="33"/>
    </row>
    <row r="6" spans="1:35" s="2" customFormat="1" ht="12" customHeight="1" x14ac:dyDescent="0.35">
      <c r="A6" s="172"/>
      <c r="B6" s="75"/>
      <c r="C6" s="149">
        <f>SUM(C8:C100)</f>
        <v>100.00000000000003</v>
      </c>
      <c r="D6" s="117"/>
      <c r="E6" s="129"/>
      <c r="F6" s="138"/>
      <c r="G6" s="96"/>
      <c r="H6" s="97"/>
      <c r="I6" s="75"/>
      <c r="J6" s="48"/>
      <c r="K6" s="49"/>
      <c r="L6" s="29"/>
      <c r="M6" s="30"/>
      <c r="N6" s="94"/>
      <c r="O6" s="91"/>
      <c r="P6" s="158" t="s">
        <v>4</v>
      </c>
      <c r="Q6" s="156"/>
      <c r="R6" s="156"/>
      <c r="S6" s="157"/>
      <c r="T6" s="33"/>
    </row>
    <row r="7" spans="1:35" s="2" customFormat="1" ht="21" customHeight="1" x14ac:dyDescent="0.35">
      <c r="A7" s="174"/>
      <c r="B7" s="8"/>
      <c r="C7" s="3" t="s">
        <v>5</v>
      </c>
      <c r="D7" s="103" t="s">
        <v>6</v>
      </c>
      <c r="E7" s="4" t="s">
        <v>7</v>
      </c>
      <c r="F7" s="5" t="s">
        <v>8</v>
      </c>
      <c r="G7" s="6" t="s">
        <v>9</v>
      </c>
      <c r="H7" s="7" t="s">
        <v>10</v>
      </c>
      <c r="I7" s="8"/>
      <c r="J7" s="50"/>
      <c r="K7" s="51"/>
      <c r="L7" s="31" t="s">
        <v>11</v>
      </c>
      <c r="M7" s="32" t="s">
        <v>12</v>
      </c>
      <c r="N7" s="99"/>
      <c r="O7" s="33"/>
      <c r="P7" s="34" t="s">
        <v>13</v>
      </c>
      <c r="Q7" s="34" t="s">
        <v>14</v>
      </c>
      <c r="R7" s="34" t="s">
        <v>15</v>
      </c>
      <c r="S7" s="34" t="s">
        <v>16</v>
      </c>
      <c r="T7" s="33"/>
    </row>
    <row r="8" spans="1:35" ht="22" customHeight="1" x14ac:dyDescent="0.35">
      <c r="A8" s="175"/>
      <c r="B8" s="8"/>
      <c r="C8" s="57">
        <v>3.6</v>
      </c>
      <c r="D8" s="118" t="s">
        <v>17</v>
      </c>
      <c r="E8" s="130" t="s">
        <v>18</v>
      </c>
      <c r="F8" s="130" t="s">
        <v>19</v>
      </c>
      <c r="G8" s="58" t="s">
        <v>20</v>
      </c>
      <c r="H8" s="59" t="s">
        <v>21</v>
      </c>
      <c r="I8" s="8"/>
      <c r="J8" s="52"/>
      <c r="K8" s="53"/>
      <c r="L8" s="60" t="str">
        <f t="shared" ref="L8" si="0">H8</f>
        <v>...€</v>
      </c>
      <c r="M8" s="61" t="str">
        <f>L8</f>
        <v>...€</v>
      </c>
      <c r="N8" s="62" t="e">
        <f>H8-G8</f>
        <v>#VALUE!</v>
      </c>
      <c r="O8" s="33"/>
      <c r="P8" s="63">
        <v>212.36</v>
      </c>
      <c r="Q8" s="63">
        <v>220</v>
      </c>
      <c r="R8" s="63">
        <v>215</v>
      </c>
      <c r="S8" s="63">
        <v>249</v>
      </c>
      <c r="T8" s="33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5" ht="22" customHeight="1" x14ac:dyDescent="0.35">
      <c r="A9" s="175"/>
      <c r="B9" s="8"/>
      <c r="C9" s="57">
        <v>7.5</v>
      </c>
      <c r="D9" s="118" t="s">
        <v>17</v>
      </c>
      <c r="E9" s="130" t="s">
        <v>18</v>
      </c>
      <c r="F9" s="130" t="s">
        <v>22</v>
      </c>
      <c r="G9" s="58" t="s">
        <v>20</v>
      </c>
      <c r="H9" s="59" t="s">
        <v>21</v>
      </c>
      <c r="I9" s="8"/>
      <c r="J9" s="52"/>
      <c r="K9" s="53"/>
      <c r="L9" s="60" t="str">
        <f t="shared" ref="L9" si="1">H9</f>
        <v>...€</v>
      </c>
      <c r="M9" s="61" t="str">
        <f t="shared" ref="M9" si="2">L9</f>
        <v>...€</v>
      </c>
      <c r="N9" s="62" t="e">
        <f t="shared" ref="N9" si="3">H9-G9</f>
        <v>#VALUE!</v>
      </c>
      <c r="O9" s="33"/>
      <c r="P9" s="63">
        <v>235.95</v>
      </c>
      <c r="Q9" s="63">
        <v>245</v>
      </c>
      <c r="R9" s="63">
        <v>253</v>
      </c>
      <c r="S9" s="63">
        <v>276</v>
      </c>
      <c r="T9" s="33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5" ht="22" customHeight="1" x14ac:dyDescent="0.35">
      <c r="A10" s="173"/>
      <c r="B10" s="8"/>
      <c r="C10" s="65">
        <v>0.1</v>
      </c>
      <c r="D10" s="118" t="s">
        <v>17</v>
      </c>
      <c r="E10" s="131" t="s">
        <v>18</v>
      </c>
      <c r="F10" s="130" t="s">
        <v>23</v>
      </c>
      <c r="G10" s="66" t="s">
        <v>24</v>
      </c>
      <c r="H10" s="67" t="s">
        <v>24</v>
      </c>
      <c r="I10" s="8"/>
      <c r="J10" s="48"/>
      <c r="K10" s="49"/>
      <c r="L10" s="68" t="str">
        <f t="shared" ref="L10:L11" si="4">H10</f>
        <v>...%</v>
      </c>
      <c r="M10" s="69" t="e">
        <f t="shared" ref="M10:M11" si="5">1-(1*L10)</f>
        <v>#VALUE!</v>
      </c>
      <c r="N10" s="62" t="e">
        <f t="shared" ref="N10:N11" si="6">H10-G10</f>
        <v>#VALUE!</v>
      </c>
      <c r="O10" s="33"/>
      <c r="P10" s="70">
        <v>0.80500000000000005</v>
      </c>
      <c r="Q10" s="70">
        <v>0.8</v>
      </c>
      <c r="R10" s="70">
        <v>0.8</v>
      </c>
      <c r="S10" s="70">
        <v>0.8</v>
      </c>
      <c r="T10" s="33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22" customHeight="1" x14ac:dyDescent="0.35">
      <c r="A11" s="173"/>
      <c r="B11" s="71"/>
      <c r="C11" s="65">
        <v>0.1</v>
      </c>
      <c r="D11" s="118" t="s">
        <v>17</v>
      </c>
      <c r="E11" s="131" t="s">
        <v>25</v>
      </c>
      <c r="F11" s="130" t="s">
        <v>26</v>
      </c>
      <c r="G11" s="66" t="s">
        <v>24</v>
      </c>
      <c r="H11" s="67" t="s">
        <v>24</v>
      </c>
      <c r="I11" s="71"/>
      <c r="J11" s="48"/>
      <c r="K11" s="49"/>
      <c r="L11" s="68" t="str">
        <f t="shared" si="4"/>
        <v>...%</v>
      </c>
      <c r="M11" s="69" t="e">
        <f t="shared" si="5"/>
        <v>#VALUE!</v>
      </c>
      <c r="N11" s="62" t="e">
        <f t="shared" si="6"/>
        <v>#VALUE!</v>
      </c>
      <c r="O11" s="33"/>
      <c r="P11" s="70">
        <v>0.76600000000000001</v>
      </c>
      <c r="Q11" s="70">
        <v>0.77</v>
      </c>
      <c r="R11" s="70">
        <v>0.76</v>
      </c>
      <c r="S11" s="70">
        <v>0.9</v>
      </c>
      <c r="T11" s="33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22" customHeight="1" x14ac:dyDescent="0.35">
      <c r="A12" s="173"/>
      <c r="B12" s="8"/>
      <c r="C12" s="65">
        <v>0.1</v>
      </c>
      <c r="D12" s="118" t="s">
        <v>17</v>
      </c>
      <c r="E12" s="131" t="s">
        <v>27</v>
      </c>
      <c r="F12" s="130" t="s">
        <v>26</v>
      </c>
      <c r="G12" s="66" t="s">
        <v>24</v>
      </c>
      <c r="H12" s="67" t="s">
        <v>24</v>
      </c>
      <c r="I12" s="8"/>
      <c r="J12" s="48"/>
      <c r="K12" s="49"/>
      <c r="L12" s="68" t="str">
        <f t="shared" ref="L12:L13" si="7">H12</f>
        <v>...%</v>
      </c>
      <c r="M12" s="69" t="e">
        <f t="shared" ref="M12:M13" si="8">1-(1*L12)</f>
        <v>#VALUE!</v>
      </c>
      <c r="N12" s="62" t="e">
        <f t="shared" ref="N12:N13" si="9">H12-G12</f>
        <v>#VALUE!</v>
      </c>
      <c r="O12" s="33"/>
      <c r="P12" s="70">
        <v>0.70750000000000002</v>
      </c>
      <c r="Q12" s="70">
        <v>0.71</v>
      </c>
      <c r="R12" s="70">
        <v>0.75</v>
      </c>
      <c r="S12" s="70">
        <v>0.9</v>
      </c>
      <c r="T12" s="33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22" customHeight="1" x14ac:dyDescent="0.35">
      <c r="A13" s="173"/>
      <c r="B13" s="71"/>
      <c r="C13" s="65">
        <v>0.1</v>
      </c>
      <c r="D13" s="118" t="s">
        <v>17</v>
      </c>
      <c r="E13" s="131" t="s">
        <v>28</v>
      </c>
      <c r="F13" s="130" t="s">
        <v>26</v>
      </c>
      <c r="G13" s="66" t="s">
        <v>24</v>
      </c>
      <c r="H13" s="67" t="s">
        <v>24</v>
      </c>
      <c r="I13" s="71"/>
      <c r="J13" s="48"/>
      <c r="K13" s="49"/>
      <c r="L13" s="68" t="str">
        <f t="shared" si="7"/>
        <v>...%</v>
      </c>
      <c r="M13" s="69" t="e">
        <f t="shared" si="8"/>
        <v>#VALUE!</v>
      </c>
      <c r="N13" s="62" t="e">
        <f t="shared" si="9"/>
        <v>#VALUE!</v>
      </c>
      <c r="O13" s="33"/>
      <c r="P13" s="70">
        <v>0.75629999999999997</v>
      </c>
      <c r="Q13" s="70">
        <v>0.72</v>
      </c>
      <c r="R13" s="70">
        <v>0.75</v>
      </c>
      <c r="S13" s="70">
        <v>0.95</v>
      </c>
      <c r="T13" s="33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22" customHeight="1" x14ac:dyDescent="0.35">
      <c r="A14" s="173"/>
      <c r="B14" s="71"/>
      <c r="C14" s="65">
        <v>0.1</v>
      </c>
      <c r="D14" s="118" t="s">
        <v>17</v>
      </c>
      <c r="E14" s="131" t="s">
        <v>29</v>
      </c>
      <c r="F14" s="130" t="s">
        <v>26</v>
      </c>
      <c r="G14" s="66" t="s">
        <v>24</v>
      </c>
      <c r="H14" s="67" t="s">
        <v>24</v>
      </c>
      <c r="I14" s="71"/>
      <c r="J14" s="48"/>
      <c r="K14" s="49"/>
      <c r="L14" s="68" t="str">
        <f t="shared" ref="L14" si="10">H14</f>
        <v>...%</v>
      </c>
      <c r="M14" s="69" t="e">
        <f t="shared" ref="M14" si="11">1-(1*L14)</f>
        <v>#VALUE!</v>
      </c>
      <c r="N14" s="62" t="e">
        <f t="shared" ref="N14" si="12">H14-G14</f>
        <v>#VALUE!</v>
      </c>
      <c r="O14" s="33"/>
      <c r="P14" s="70">
        <v>0.1</v>
      </c>
      <c r="Q14" s="70">
        <v>0.1</v>
      </c>
      <c r="R14" s="70">
        <v>0.1</v>
      </c>
      <c r="S14" s="70">
        <v>0.1</v>
      </c>
      <c r="T14" s="33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5" ht="22" customHeight="1" x14ac:dyDescent="0.35">
      <c r="A15" s="173"/>
      <c r="B15" s="8"/>
      <c r="C15" s="65">
        <v>5</v>
      </c>
      <c r="D15" s="118" t="s">
        <v>30</v>
      </c>
      <c r="E15" s="131" t="s">
        <v>31</v>
      </c>
      <c r="F15" s="130" t="s">
        <v>32</v>
      </c>
      <c r="G15" s="58" t="s">
        <v>20</v>
      </c>
      <c r="H15" s="59" t="s">
        <v>21</v>
      </c>
      <c r="I15" s="8"/>
      <c r="J15" s="48"/>
      <c r="K15" s="49"/>
      <c r="L15" s="60" t="str">
        <f t="shared" ref="L15:L18" si="13">H15</f>
        <v>...€</v>
      </c>
      <c r="M15" s="61" t="str">
        <f t="shared" ref="M15:M18" si="14">L15</f>
        <v>...€</v>
      </c>
      <c r="N15" s="62" t="e">
        <f t="shared" ref="N15:N18" si="15">H15-G15</f>
        <v>#VALUE!</v>
      </c>
      <c r="O15" s="33"/>
      <c r="P15" s="165">
        <v>21.45</v>
      </c>
      <c r="Q15" s="165">
        <v>21.8</v>
      </c>
      <c r="R15" s="165">
        <v>20.5</v>
      </c>
      <c r="S15" s="165">
        <v>23</v>
      </c>
      <c r="T15" s="33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33" customHeight="1" x14ac:dyDescent="0.35">
      <c r="A16" s="173"/>
      <c r="B16" s="71"/>
      <c r="C16" s="65">
        <v>5</v>
      </c>
      <c r="D16" s="118" t="s">
        <v>30</v>
      </c>
      <c r="E16" s="131" t="s">
        <v>33</v>
      </c>
      <c r="F16" s="130" t="s">
        <v>32</v>
      </c>
      <c r="G16" s="58" t="s">
        <v>20</v>
      </c>
      <c r="H16" s="59" t="s">
        <v>21</v>
      </c>
      <c r="I16" s="71"/>
      <c r="J16" s="48"/>
      <c r="K16" s="49"/>
      <c r="L16" s="60" t="str">
        <f t="shared" si="13"/>
        <v>...€</v>
      </c>
      <c r="M16" s="61" t="str">
        <f t="shared" si="14"/>
        <v>...€</v>
      </c>
      <c r="N16" s="62" t="e">
        <f t="shared" si="15"/>
        <v>#VALUE!</v>
      </c>
      <c r="O16" s="33"/>
      <c r="P16" s="165">
        <v>20.25</v>
      </c>
      <c r="Q16" s="165">
        <v>17.5</v>
      </c>
      <c r="R16" s="165">
        <v>21.5</v>
      </c>
      <c r="S16" s="165">
        <v>25</v>
      </c>
      <c r="T16" s="33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46" ht="22" customHeight="1" x14ac:dyDescent="0.35">
      <c r="A17" s="173"/>
      <c r="B17" s="71"/>
      <c r="C17" s="65">
        <v>8</v>
      </c>
      <c r="D17" s="118" t="s">
        <v>30</v>
      </c>
      <c r="E17" s="131" t="s">
        <v>34</v>
      </c>
      <c r="F17" s="130" t="s">
        <v>32</v>
      </c>
      <c r="G17" s="58" t="s">
        <v>20</v>
      </c>
      <c r="H17" s="59" t="s">
        <v>21</v>
      </c>
      <c r="I17" s="71"/>
      <c r="J17" s="48"/>
      <c r="K17" s="49"/>
      <c r="L17" s="60" t="str">
        <f t="shared" si="13"/>
        <v>...€</v>
      </c>
      <c r="M17" s="61" t="str">
        <f t="shared" si="14"/>
        <v>...€</v>
      </c>
      <c r="N17" s="62" t="e">
        <f t="shared" si="15"/>
        <v>#VALUE!</v>
      </c>
      <c r="O17" s="33"/>
      <c r="P17" s="165">
        <v>22.19</v>
      </c>
      <c r="Q17" s="165">
        <v>24</v>
      </c>
      <c r="R17" s="165">
        <v>23</v>
      </c>
      <c r="S17" s="165">
        <v>30</v>
      </c>
      <c r="T17" s="33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46" ht="22" customHeight="1" x14ac:dyDescent="0.35">
      <c r="A18" s="173"/>
      <c r="B18" s="71"/>
      <c r="C18" s="65">
        <v>0.5</v>
      </c>
      <c r="D18" s="118" t="s">
        <v>30</v>
      </c>
      <c r="E18" s="131" t="s">
        <v>35</v>
      </c>
      <c r="F18" s="130" t="s">
        <v>32</v>
      </c>
      <c r="G18" s="58" t="s">
        <v>20</v>
      </c>
      <c r="H18" s="59" t="s">
        <v>21</v>
      </c>
      <c r="I18" s="71"/>
      <c r="J18" s="48"/>
      <c r="K18" s="49"/>
      <c r="L18" s="60" t="str">
        <f t="shared" si="13"/>
        <v>...€</v>
      </c>
      <c r="M18" s="61" t="str">
        <f t="shared" si="14"/>
        <v>...€</v>
      </c>
      <c r="N18" s="62" t="e">
        <f t="shared" si="15"/>
        <v>#VALUE!</v>
      </c>
      <c r="O18" s="33"/>
      <c r="P18" s="165">
        <v>15.9</v>
      </c>
      <c r="Q18" s="165">
        <v>10</v>
      </c>
      <c r="R18" s="165">
        <v>16</v>
      </c>
      <c r="S18" s="165">
        <v>28</v>
      </c>
      <c r="T18" s="33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46" ht="22" customHeight="1" x14ac:dyDescent="0.35">
      <c r="A19" s="173"/>
      <c r="B19" s="71"/>
      <c r="C19" s="65">
        <v>0.1</v>
      </c>
      <c r="D19" s="118" t="s">
        <v>30</v>
      </c>
      <c r="E19" s="133" t="s">
        <v>36</v>
      </c>
      <c r="F19" s="166"/>
      <c r="G19" s="66" t="s">
        <v>24</v>
      </c>
      <c r="H19" s="67" t="s">
        <v>24</v>
      </c>
      <c r="I19" s="8"/>
      <c r="J19" s="48"/>
      <c r="K19" s="49"/>
      <c r="L19" s="68" t="str">
        <f t="shared" ref="L19" si="16">H19</f>
        <v>...%</v>
      </c>
      <c r="M19" s="69" t="e">
        <f t="shared" ref="M19" si="17">1-(1*L19)</f>
        <v>#VALUE!</v>
      </c>
      <c r="N19" s="62" t="e">
        <f t="shared" ref="N19" si="18">H19-G19</f>
        <v>#VALUE!</v>
      </c>
      <c r="O19" s="33"/>
      <c r="P19" s="70">
        <v>2E-3</v>
      </c>
      <c r="Q19" s="70">
        <v>0</v>
      </c>
      <c r="R19" s="70">
        <v>2E-3</v>
      </c>
      <c r="S19" s="70">
        <v>2E-3</v>
      </c>
      <c r="T19" s="33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46" s="2" customFormat="1" ht="22" customHeight="1" x14ac:dyDescent="0.35">
      <c r="A20" s="176"/>
      <c r="C20" s="65">
        <v>1</v>
      </c>
      <c r="D20" s="118" t="s">
        <v>37</v>
      </c>
      <c r="E20" s="133" t="s">
        <v>38</v>
      </c>
      <c r="F20" s="142"/>
      <c r="G20" s="143"/>
      <c r="H20" s="59" t="s">
        <v>21</v>
      </c>
      <c r="J20" s="52"/>
      <c r="K20" s="53"/>
      <c r="L20" s="60" t="str">
        <f>H20</f>
        <v>...€</v>
      </c>
      <c r="M20" s="61" t="str">
        <f>L20</f>
        <v>...€</v>
      </c>
      <c r="N20" s="62"/>
      <c r="O20" s="39"/>
      <c r="P20" s="40"/>
      <c r="Q20" s="40"/>
      <c r="R20" s="40"/>
      <c r="S20" s="40"/>
      <c r="T20" s="33"/>
    </row>
    <row r="21" spans="1:46" ht="22" customHeight="1" x14ac:dyDescent="0.35">
      <c r="A21" s="177"/>
      <c r="B21" s="8"/>
      <c r="C21" s="105">
        <v>0.5</v>
      </c>
      <c r="D21" s="119" t="s">
        <v>39</v>
      </c>
      <c r="E21" s="131" t="s">
        <v>40</v>
      </c>
      <c r="F21" s="130" t="s">
        <v>26</v>
      </c>
      <c r="G21" s="66" t="s">
        <v>24</v>
      </c>
      <c r="H21" s="67" t="s">
        <v>24</v>
      </c>
      <c r="I21" s="71"/>
      <c r="J21" s="48"/>
      <c r="K21" s="49"/>
      <c r="L21" s="68" t="str">
        <f t="shared" ref="L21:L67" si="19">H21</f>
        <v>...%</v>
      </c>
      <c r="M21" s="69" t="e">
        <f t="shared" ref="M21:M45" si="20">1-(1*L21)</f>
        <v>#VALUE!</v>
      </c>
      <c r="N21" s="62" t="e">
        <f t="shared" ref="N21:N67" si="21">H21-G21</f>
        <v>#VALUE!</v>
      </c>
      <c r="O21" s="33"/>
      <c r="P21" s="106">
        <v>0.88500000000000001</v>
      </c>
      <c r="Q21" s="106">
        <v>0.94510000000000005</v>
      </c>
      <c r="R21" s="106">
        <v>0.89</v>
      </c>
      <c r="S21" s="106">
        <v>0.89</v>
      </c>
      <c r="T21" s="33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1:46" ht="22" customHeight="1" x14ac:dyDescent="0.35">
      <c r="A22" s="177"/>
      <c r="B22" s="8"/>
      <c r="C22" s="105">
        <v>0.5</v>
      </c>
      <c r="D22" s="119" t="s">
        <v>39</v>
      </c>
      <c r="E22" s="131" t="s">
        <v>41</v>
      </c>
      <c r="F22" s="130" t="s">
        <v>26</v>
      </c>
      <c r="G22" s="66" t="s">
        <v>24</v>
      </c>
      <c r="H22" s="67" t="s">
        <v>24</v>
      </c>
      <c r="I22" s="71"/>
      <c r="J22" s="48"/>
      <c r="K22" s="49"/>
      <c r="L22" s="68" t="str">
        <f t="shared" si="19"/>
        <v>...%</v>
      </c>
      <c r="M22" s="69" t="e">
        <f t="shared" si="20"/>
        <v>#VALUE!</v>
      </c>
      <c r="N22" s="62" t="e">
        <f t="shared" si="21"/>
        <v>#VALUE!</v>
      </c>
      <c r="O22" s="33"/>
      <c r="P22" s="106">
        <v>0.88129999999999997</v>
      </c>
      <c r="Q22" s="106">
        <v>0.90500000000000003</v>
      </c>
      <c r="R22" s="106">
        <v>0.85499999999999998</v>
      </c>
      <c r="S22" s="106">
        <v>0.84689999999999999</v>
      </c>
      <c r="T22" s="33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46" ht="22" customHeight="1" x14ac:dyDescent="0.35">
      <c r="A23" s="177"/>
      <c r="B23" s="8"/>
      <c r="C23" s="105">
        <v>0.5</v>
      </c>
      <c r="D23" s="119" t="s">
        <v>39</v>
      </c>
      <c r="E23" s="131" t="s">
        <v>42</v>
      </c>
      <c r="F23" s="130" t="s">
        <v>26</v>
      </c>
      <c r="G23" s="66" t="s">
        <v>24</v>
      </c>
      <c r="H23" s="67" t="s">
        <v>24</v>
      </c>
      <c r="I23" s="71"/>
      <c r="J23" s="48"/>
      <c r="K23" s="49"/>
      <c r="L23" s="68" t="str">
        <f t="shared" si="19"/>
        <v>...%</v>
      </c>
      <c r="M23" s="69" t="e">
        <f t="shared" si="20"/>
        <v>#VALUE!</v>
      </c>
      <c r="N23" s="62" t="e">
        <f t="shared" si="21"/>
        <v>#VALUE!</v>
      </c>
      <c r="O23" s="33"/>
      <c r="P23" s="106">
        <v>0.92500000000000004</v>
      </c>
      <c r="Q23" s="106">
        <v>0.92</v>
      </c>
      <c r="R23" s="106">
        <v>0.88</v>
      </c>
      <c r="S23" s="106">
        <v>0.91400000000000003</v>
      </c>
      <c r="T23" s="33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1:46" ht="22" customHeight="1" x14ac:dyDescent="0.35">
      <c r="A24" s="177"/>
      <c r="B24" s="8"/>
      <c r="C24" s="105">
        <v>0.5</v>
      </c>
      <c r="D24" s="119" t="s">
        <v>39</v>
      </c>
      <c r="E24" s="131" t="s">
        <v>43</v>
      </c>
      <c r="F24" s="130" t="s">
        <v>26</v>
      </c>
      <c r="G24" s="66" t="s">
        <v>24</v>
      </c>
      <c r="H24" s="67" t="s">
        <v>24</v>
      </c>
      <c r="I24" s="71"/>
      <c r="J24" s="48"/>
      <c r="K24" s="49"/>
      <c r="L24" s="68" t="str">
        <f t="shared" si="19"/>
        <v>...%</v>
      </c>
      <c r="M24" s="69" t="e">
        <f t="shared" si="20"/>
        <v>#VALUE!</v>
      </c>
      <c r="N24" s="62" t="e">
        <f t="shared" si="21"/>
        <v>#VALUE!</v>
      </c>
      <c r="O24" s="33"/>
      <c r="P24" s="106">
        <v>0.91500000000000004</v>
      </c>
      <c r="Q24" s="106">
        <v>0.92569999999999997</v>
      </c>
      <c r="R24" s="106">
        <v>0.9</v>
      </c>
      <c r="S24" s="106">
        <v>0.9</v>
      </c>
      <c r="T24" s="33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1:46" ht="22" customHeight="1" x14ac:dyDescent="0.35">
      <c r="A25" s="177"/>
      <c r="B25" s="8"/>
      <c r="C25" s="105">
        <v>0.5</v>
      </c>
      <c r="D25" s="119" t="s">
        <v>39</v>
      </c>
      <c r="E25" s="131" t="s">
        <v>44</v>
      </c>
      <c r="F25" s="130" t="s">
        <v>26</v>
      </c>
      <c r="G25" s="66" t="s">
        <v>24</v>
      </c>
      <c r="H25" s="67" t="s">
        <v>24</v>
      </c>
      <c r="I25" s="71"/>
      <c r="J25" s="48"/>
      <c r="K25" s="49"/>
      <c r="L25" s="68" t="str">
        <f t="shared" si="19"/>
        <v>...%</v>
      </c>
      <c r="M25" s="69" t="e">
        <f t="shared" si="20"/>
        <v>#VALUE!</v>
      </c>
      <c r="N25" s="62" t="e">
        <f t="shared" si="21"/>
        <v>#VALUE!</v>
      </c>
      <c r="O25" s="33"/>
      <c r="P25" s="106">
        <v>0.93</v>
      </c>
      <c r="Q25" s="106">
        <v>0.93500000000000005</v>
      </c>
      <c r="R25" s="106">
        <v>0.64</v>
      </c>
      <c r="S25" s="106">
        <v>0.6</v>
      </c>
      <c r="T25" s="33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1:46" ht="22" customHeight="1" x14ac:dyDescent="0.35">
      <c r="A26" s="177"/>
      <c r="B26" s="8"/>
      <c r="C26" s="105">
        <v>0.5</v>
      </c>
      <c r="D26" s="119" t="s">
        <v>39</v>
      </c>
      <c r="E26" s="131" t="s">
        <v>45</v>
      </c>
      <c r="F26" s="130" t="s">
        <v>26</v>
      </c>
      <c r="G26" s="66" t="s">
        <v>24</v>
      </c>
      <c r="H26" s="67" t="s">
        <v>24</v>
      </c>
      <c r="I26" s="71"/>
      <c r="J26" s="48"/>
      <c r="K26" s="49"/>
      <c r="L26" s="68" t="str">
        <f t="shared" si="19"/>
        <v>...%</v>
      </c>
      <c r="M26" s="69" t="e">
        <f t="shared" si="20"/>
        <v>#VALUE!</v>
      </c>
      <c r="N26" s="62" t="e">
        <f t="shared" si="21"/>
        <v>#VALUE!</v>
      </c>
      <c r="O26" s="33"/>
      <c r="P26" s="106">
        <v>0.61499999999999999</v>
      </c>
      <c r="Q26" s="106">
        <v>0.55000000000000004</v>
      </c>
      <c r="R26" s="106">
        <v>0.55000000000000004</v>
      </c>
      <c r="S26" s="106">
        <v>0.4</v>
      </c>
      <c r="T26" s="33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1:46" ht="22" customHeight="1" x14ac:dyDescent="0.35">
      <c r="A27" s="177"/>
      <c r="B27" s="8"/>
      <c r="C27" s="105">
        <v>0.5</v>
      </c>
      <c r="D27" s="119" t="s">
        <v>39</v>
      </c>
      <c r="E27" s="131" t="s">
        <v>46</v>
      </c>
      <c r="F27" s="130" t="s">
        <v>26</v>
      </c>
      <c r="G27" s="66" t="s">
        <v>24</v>
      </c>
      <c r="H27" s="67" t="s">
        <v>24</v>
      </c>
      <c r="I27" s="71"/>
      <c r="J27" s="48"/>
      <c r="K27" s="49"/>
      <c r="L27" s="68" t="str">
        <f t="shared" si="19"/>
        <v>...%</v>
      </c>
      <c r="M27" s="69" t="e">
        <f t="shared" si="20"/>
        <v>#VALUE!</v>
      </c>
      <c r="N27" s="62" t="e">
        <f t="shared" si="21"/>
        <v>#VALUE!</v>
      </c>
      <c r="O27" s="33"/>
      <c r="P27" s="106">
        <v>0.77</v>
      </c>
      <c r="Q27" s="106">
        <v>0.81499999999999995</v>
      </c>
      <c r="R27" s="106">
        <v>0.77</v>
      </c>
      <c r="S27" s="106">
        <v>0.77</v>
      </c>
      <c r="T27" s="33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1:46" ht="22" customHeight="1" x14ac:dyDescent="0.35">
      <c r="A28" s="177"/>
      <c r="B28" s="8"/>
      <c r="C28" s="105">
        <v>0.5</v>
      </c>
      <c r="D28" s="119" t="s">
        <v>39</v>
      </c>
      <c r="E28" s="131" t="s">
        <v>47</v>
      </c>
      <c r="F28" s="130" t="s">
        <v>26</v>
      </c>
      <c r="G28" s="66" t="s">
        <v>24</v>
      </c>
      <c r="H28" s="67" t="s">
        <v>24</v>
      </c>
      <c r="I28" s="71"/>
      <c r="J28" s="48"/>
      <c r="K28" s="49"/>
      <c r="L28" s="68" t="str">
        <f t="shared" si="19"/>
        <v>...%</v>
      </c>
      <c r="M28" s="69" t="e">
        <f t="shared" si="20"/>
        <v>#VALUE!</v>
      </c>
      <c r="N28" s="62" t="e">
        <f t="shared" si="21"/>
        <v>#VALUE!</v>
      </c>
      <c r="O28" s="33"/>
      <c r="P28" s="106">
        <v>0.91900000000000004</v>
      </c>
      <c r="Q28" s="106">
        <v>0.92010000000000003</v>
      </c>
      <c r="R28" s="106">
        <v>0.88500000000000001</v>
      </c>
      <c r="S28" s="106">
        <v>0.85</v>
      </c>
      <c r="T28" s="33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1:46" ht="22" customHeight="1" x14ac:dyDescent="0.35">
      <c r="A29" s="177"/>
      <c r="B29" s="8"/>
      <c r="C29" s="105">
        <v>0.5</v>
      </c>
      <c r="D29" s="119" t="s">
        <v>39</v>
      </c>
      <c r="E29" s="131" t="s">
        <v>48</v>
      </c>
      <c r="F29" s="130" t="s">
        <v>26</v>
      </c>
      <c r="G29" s="66" t="s">
        <v>24</v>
      </c>
      <c r="H29" s="67" t="s">
        <v>24</v>
      </c>
      <c r="I29" s="71"/>
      <c r="J29" s="48"/>
      <c r="K29" s="49"/>
      <c r="L29" s="68" t="str">
        <f t="shared" si="19"/>
        <v>...%</v>
      </c>
      <c r="M29" s="69" t="e">
        <f t="shared" si="20"/>
        <v>#VALUE!</v>
      </c>
      <c r="N29" s="62" t="e">
        <f t="shared" si="21"/>
        <v>#VALUE!</v>
      </c>
      <c r="O29" s="33"/>
      <c r="P29" s="106">
        <v>0.95020000000000004</v>
      </c>
      <c r="Q29" s="106">
        <v>0.95330000000000004</v>
      </c>
      <c r="R29" s="106">
        <v>0.94699999999999995</v>
      </c>
      <c r="S29" s="106">
        <v>0.93</v>
      </c>
      <c r="T29" s="33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1:46" ht="22" customHeight="1" x14ac:dyDescent="0.35">
      <c r="A30" s="177"/>
      <c r="B30" s="8"/>
      <c r="C30" s="105">
        <v>0.5</v>
      </c>
      <c r="D30" s="119" t="s">
        <v>39</v>
      </c>
      <c r="E30" s="131" t="s">
        <v>49</v>
      </c>
      <c r="F30" s="130" t="s">
        <v>26</v>
      </c>
      <c r="G30" s="66" t="s">
        <v>24</v>
      </c>
      <c r="H30" s="67" t="s">
        <v>24</v>
      </c>
      <c r="I30" s="71"/>
      <c r="J30" s="48"/>
      <c r="K30" s="49"/>
      <c r="L30" s="68" t="str">
        <f t="shared" si="19"/>
        <v>...%</v>
      </c>
      <c r="M30" s="69" t="e">
        <f t="shared" si="20"/>
        <v>#VALUE!</v>
      </c>
      <c r="N30" s="62" t="e">
        <f t="shared" si="21"/>
        <v>#VALUE!</v>
      </c>
      <c r="O30" s="33"/>
      <c r="P30" s="106">
        <v>0.92500000000000004</v>
      </c>
      <c r="Q30" s="106">
        <v>0.93500000000000005</v>
      </c>
      <c r="R30" s="106">
        <v>0.92800000000000005</v>
      </c>
      <c r="S30" s="106">
        <v>0.9</v>
      </c>
      <c r="T30" s="33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1:46" ht="22" customHeight="1" x14ac:dyDescent="0.35">
      <c r="A31" s="177"/>
      <c r="B31" s="8"/>
      <c r="C31" s="105">
        <v>0.5</v>
      </c>
      <c r="D31" s="119" t="s">
        <v>39</v>
      </c>
      <c r="E31" s="131" t="s">
        <v>50</v>
      </c>
      <c r="F31" s="130" t="s">
        <v>26</v>
      </c>
      <c r="G31" s="66" t="s">
        <v>24</v>
      </c>
      <c r="H31" s="67" t="s">
        <v>24</v>
      </c>
      <c r="I31" s="71"/>
      <c r="J31" s="48"/>
      <c r="K31" s="49"/>
      <c r="L31" s="68" t="str">
        <f t="shared" si="19"/>
        <v>...%</v>
      </c>
      <c r="M31" s="69" t="e">
        <f t="shared" si="20"/>
        <v>#VALUE!</v>
      </c>
      <c r="N31" s="62" t="e">
        <f t="shared" si="21"/>
        <v>#VALUE!</v>
      </c>
      <c r="O31" s="33"/>
      <c r="P31" s="106">
        <v>0.97</v>
      </c>
      <c r="Q31" s="106">
        <v>0.91</v>
      </c>
      <c r="R31" s="106">
        <v>0.85</v>
      </c>
      <c r="S31" s="106">
        <v>0.95</v>
      </c>
      <c r="T31" s="33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1:46" ht="22" customHeight="1" x14ac:dyDescent="0.35">
      <c r="A32" s="177"/>
      <c r="B32" s="8"/>
      <c r="C32" s="105">
        <v>0.5</v>
      </c>
      <c r="D32" s="119" t="s">
        <v>39</v>
      </c>
      <c r="E32" s="131" t="s">
        <v>51</v>
      </c>
      <c r="F32" s="130" t="s">
        <v>26</v>
      </c>
      <c r="G32" s="66" t="s">
        <v>24</v>
      </c>
      <c r="H32" s="67" t="s">
        <v>24</v>
      </c>
      <c r="I32" s="71"/>
      <c r="J32" s="48"/>
      <c r="K32" s="49"/>
      <c r="L32" s="68" t="str">
        <f t="shared" si="19"/>
        <v>...%</v>
      </c>
      <c r="M32" s="69" t="e">
        <f t="shared" si="20"/>
        <v>#VALUE!</v>
      </c>
      <c r="N32" s="62" t="e">
        <f t="shared" si="21"/>
        <v>#VALUE!</v>
      </c>
      <c r="O32" s="33"/>
      <c r="P32" s="106">
        <v>0.96</v>
      </c>
      <c r="Q32" s="106">
        <v>0.95620000000000005</v>
      </c>
      <c r="R32" s="106">
        <v>0.93500000000000005</v>
      </c>
      <c r="S32" s="106">
        <v>0.93500000000000005</v>
      </c>
      <c r="T32" s="36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1:46" ht="22" customHeight="1" x14ac:dyDescent="0.35">
      <c r="A33" s="177"/>
      <c r="B33" s="8"/>
      <c r="C33" s="105">
        <v>0.5</v>
      </c>
      <c r="D33" s="119" t="s">
        <v>39</v>
      </c>
      <c r="E33" s="131" t="s">
        <v>52</v>
      </c>
      <c r="F33" s="130" t="s">
        <v>26</v>
      </c>
      <c r="G33" s="66" t="s">
        <v>24</v>
      </c>
      <c r="H33" s="67" t="s">
        <v>24</v>
      </c>
      <c r="I33" s="71"/>
      <c r="J33" s="48"/>
      <c r="K33" s="49"/>
      <c r="L33" s="68" t="str">
        <f t="shared" si="19"/>
        <v>...%</v>
      </c>
      <c r="M33" s="69" t="e">
        <f t="shared" si="20"/>
        <v>#VALUE!</v>
      </c>
      <c r="N33" s="62" t="e">
        <f t="shared" si="21"/>
        <v>#VALUE!</v>
      </c>
      <c r="O33" s="33"/>
      <c r="P33" s="106">
        <v>0.95</v>
      </c>
      <c r="Q33" s="106">
        <v>0.93140000000000001</v>
      </c>
      <c r="R33" s="106">
        <v>0.92</v>
      </c>
      <c r="S33" s="106">
        <v>0.92</v>
      </c>
      <c r="T33" s="33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s="2" customFormat="1" ht="22" customHeight="1" x14ac:dyDescent="0.35">
      <c r="A34" s="177"/>
      <c r="B34" s="8"/>
      <c r="C34" s="105">
        <v>0.5</v>
      </c>
      <c r="D34" s="119" t="s">
        <v>39</v>
      </c>
      <c r="E34" s="131" t="s">
        <v>53</v>
      </c>
      <c r="F34" s="130" t="s">
        <v>26</v>
      </c>
      <c r="G34" s="66" t="s">
        <v>24</v>
      </c>
      <c r="H34" s="67" t="s">
        <v>24</v>
      </c>
      <c r="I34" s="71"/>
      <c r="J34" s="48"/>
      <c r="K34" s="49"/>
      <c r="L34" s="68" t="str">
        <f t="shared" si="19"/>
        <v>...%</v>
      </c>
      <c r="M34" s="69" t="e">
        <f t="shared" si="20"/>
        <v>#VALUE!</v>
      </c>
      <c r="N34" s="62" t="e">
        <f t="shared" si="21"/>
        <v>#VALUE!</v>
      </c>
      <c r="O34" s="33"/>
      <c r="P34" s="106">
        <v>0.97</v>
      </c>
      <c r="Q34" s="106">
        <v>0.94830000000000003</v>
      </c>
      <c r="R34" s="106">
        <v>0.93</v>
      </c>
      <c r="S34" s="106">
        <v>0.95</v>
      </c>
      <c r="T34" s="33"/>
    </row>
    <row r="35" spans="1:46" s="13" customFormat="1" ht="22" customHeight="1" x14ac:dyDescent="0.35">
      <c r="A35" s="177"/>
      <c r="B35" s="8"/>
      <c r="C35" s="105">
        <v>0.5</v>
      </c>
      <c r="D35" s="119" t="s">
        <v>39</v>
      </c>
      <c r="E35" s="131" t="s">
        <v>54</v>
      </c>
      <c r="F35" s="130" t="s">
        <v>26</v>
      </c>
      <c r="G35" s="66" t="s">
        <v>24</v>
      </c>
      <c r="H35" s="67" t="s">
        <v>24</v>
      </c>
      <c r="I35" s="71"/>
      <c r="J35" s="48"/>
      <c r="K35" s="49"/>
      <c r="L35" s="68" t="str">
        <f t="shared" si="19"/>
        <v>...%</v>
      </c>
      <c r="M35" s="69" t="e">
        <f t="shared" si="20"/>
        <v>#VALUE!</v>
      </c>
      <c r="N35" s="62" t="e">
        <f t="shared" si="21"/>
        <v>#VALUE!</v>
      </c>
      <c r="O35" s="33"/>
      <c r="P35" s="106">
        <v>0.97899999999999998</v>
      </c>
      <c r="Q35" s="106">
        <v>0.97199999999999998</v>
      </c>
      <c r="R35" s="106">
        <v>0.96</v>
      </c>
      <c r="S35" s="106">
        <v>0.97199999999999998</v>
      </c>
      <c r="T35" s="33"/>
    </row>
    <row r="36" spans="1:46" s="13" customFormat="1" ht="22" customHeight="1" x14ac:dyDescent="0.35">
      <c r="A36" s="177"/>
      <c r="B36" s="8"/>
      <c r="C36" s="105">
        <v>0.5</v>
      </c>
      <c r="D36" s="119" t="s">
        <v>39</v>
      </c>
      <c r="E36" s="131" t="s">
        <v>55</v>
      </c>
      <c r="F36" s="130" t="s">
        <v>26</v>
      </c>
      <c r="G36" s="66" t="s">
        <v>24</v>
      </c>
      <c r="H36" s="67" t="s">
        <v>24</v>
      </c>
      <c r="I36" s="71"/>
      <c r="J36" s="48"/>
      <c r="K36" s="49"/>
      <c r="L36" s="68" t="str">
        <f t="shared" si="19"/>
        <v>...%</v>
      </c>
      <c r="M36" s="69" t="e">
        <f t="shared" si="20"/>
        <v>#VALUE!</v>
      </c>
      <c r="N36" s="62" t="e">
        <f t="shared" si="21"/>
        <v>#VALUE!</v>
      </c>
      <c r="O36" s="33"/>
      <c r="P36" s="106">
        <v>0.89729999999999999</v>
      </c>
      <c r="Q36" s="106">
        <v>0.89729999999999999</v>
      </c>
      <c r="R36" s="106">
        <v>0.87</v>
      </c>
      <c r="S36" s="106">
        <v>0.88</v>
      </c>
      <c r="T36" s="33"/>
    </row>
    <row r="37" spans="1:46" s="13" customFormat="1" ht="22" customHeight="1" x14ac:dyDescent="0.35">
      <c r="A37" s="177"/>
      <c r="B37" s="8"/>
      <c r="C37" s="105">
        <v>0.5</v>
      </c>
      <c r="D37" s="119" t="s">
        <v>39</v>
      </c>
      <c r="E37" s="131" t="s">
        <v>56</v>
      </c>
      <c r="F37" s="130" t="s">
        <v>26</v>
      </c>
      <c r="G37" s="66" t="s">
        <v>24</v>
      </c>
      <c r="H37" s="67" t="s">
        <v>24</v>
      </c>
      <c r="I37" s="71"/>
      <c r="J37" s="48"/>
      <c r="K37" s="49"/>
      <c r="L37" s="68" t="str">
        <f t="shared" si="19"/>
        <v>...%</v>
      </c>
      <c r="M37" s="69" t="e">
        <f t="shared" si="20"/>
        <v>#VALUE!</v>
      </c>
      <c r="N37" s="62" t="e">
        <f t="shared" si="21"/>
        <v>#VALUE!</v>
      </c>
      <c r="O37" s="33"/>
      <c r="P37" s="106">
        <v>0.8</v>
      </c>
      <c r="Q37" s="106">
        <v>0.86</v>
      </c>
      <c r="R37" s="106">
        <v>0.76</v>
      </c>
      <c r="S37" s="106">
        <v>0.79</v>
      </c>
      <c r="T37" s="33"/>
    </row>
    <row r="38" spans="1:46" s="107" customFormat="1" ht="22" customHeight="1" x14ac:dyDescent="0.35">
      <c r="A38" s="177"/>
      <c r="B38" s="8"/>
      <c r="C38" s="105">
        <v>0.5</v>
      </c>
      <c r="D38" s="119" t="s">
        <v>39</v>
      </c>
      <c r="E38" s="131" t="s">
        <v>57</v>
      </c>
      <c r="F38" s="130" t="s">
        <v>26</v>
      </c>
      <c r="G38" s="66" t="s">
        <v>24</v>
      </c>
      <c r="H38" s="67" t="s">
        <v>24</v>
      </c>
      <c r="I38" s="71"/>
      <c r="J38" s="48"/>
      <c r="K38" s="49"/>
      <c r="L38" s="68" t="str">
        <f t="shared" si="19"/>
        <v>...%</v>
      </c>
      <c r="M38" s="69" t="e">
        <f t="shared" si="20"/>
        <v>#VALUE!</v>
      </c>
      <c r="N38" s="62" t="e">
        <f t="shared" si="21"/>
        <v>#VALUE!</v>
      </c>
      <c r="O38" s="33"/>
      <c r="P38" s="106">
        <v>0.65</v>
      </c>
      <c r="Q38" s="106">
        <v>0.66500000000000004</v>
      </c>
      <c r="R38" s="106">
        <v>0.7</v>
      </c>
      <c r="S38" s="106">
        <v>0.65</v>
      </c>
      <c r="T38" s="33"/>
    </row>
    <row r="39" spans="1:46" s="13" customFormat="1" ht="22" customHeight="1" x14ac:dyDescent="0.35">
      <c r="A39" s="177"/>
      <c r="B39" s="8"/>
      <c r="C39" s="105">
        <v>0.5</v>
      </c>
      <c r="D39" s="119" t="s">
        <v>39</v>
      </c>
      <c r="E39" s="131" t="s">
        <v>58</v>
      </c>
      <c r="F39" s="130" t="s">
        <v>26</v>
      </c>
      <c r="G39" s="66" t="s">
        <v>24</v>
      </c>
      <c r="H39" s="67" t="s">
        <v>24</v>
      </c>
      <c r="I39" s="71"/>
      <c r="J39" s="48"/>
      <c r="K39" s="49"/>
      <c r="L39" s="68" t="str">
        <f t="shared" si="19"/>
        <v>...%</v>
      </c>
      <c r="M39" s="69" t="e">
        <f t="shared" si="20"/>
        <v>#VALUE!</v>
      </c>
      <c r="N39" s="62" t="e">
        <f t="shared" si="21"/>
        <v>#VALUE!</v>
      </c>
      <c r="O39" s="33"/>
      <c r="P39" s="106">
        <v>0.47499999999999998</v>
      </c>
      <c r="Q39" s="106">
        <v>0.32500000000000001</v>
      </c>
      <c r="R39" s="106">
        <v>0.5</v>
      </c>
      <c r="S39" s="106">
        <v>0.4</v>
      </c>
      <c r="T39" s="33"/>
    </row>
    <row r="40" spans="1:46" s="2" customFormat="1" ht="22" customHeight="1" x14ac:dyDescent="0.35">
      <c r="A40" s="177"/>
      <c r="B40" s="8"/>
      <c r="C40" s="105">
        <v>0.5</v>
      </c>
      <c r="D40" s="119" t="s">
        <v>39</v>
      </c>
      <c r="E40" s="131" t="s">
        <v>59</v>
      </c>
      <c r="F40" s="130" t="s">
        <v>26</v>
      </c>
      <c r="G40" s="66" t="s">
        <v>24</v>
      </c>
      <c r="H40" s="67" t="s">
        <v>24</v>
      </c>
      <c r="I40" s="71"/>
      <c r="J40" s="48"/>
      <c r="K40" s="49"/>
      <c r="L40" s="68" t="str">
        <f t="shared" si="19"/>
        <v>...%</v>
      </c>
      <c r="M40" s="69" t="e">
        <f t="shared" si="20"/>
        <v>#VALUE!</v>
      </c>
      <c r="N40" s="62" t="e">
        <f t="shared" si="21"/>
        <v>#VALUE!</v>
      </c>
      <c r="O40" s="33"/>
      <c r="P40" s="106">
        <v>0.91749999999999998</v>
      </c>
      <c r="Q40" s="106">
        <v>0.92400000000000004</v>
      </c>
      <c r="R40" s="106">
        <v>0.89</v>
      </c>
      <c r="S40" s="106">
        <v>0.89</v>
      </c>
      <c r="T40" s="33"/>
    </row>
    <row r="41" spans="1:46" s="2" customFormat="1" ht="22" customHeight="1" x14ac:dyDescent="0.35">
      <c r="A41" s="177"/>
      <c r="B41" s="8"/>
      <c r="C41" s="105">
        <v>0.5</v>
      </c>
      <c r="D41" s="119" t="s">
        <v>39</v>
      </c>
      <c r="E41" s="131" t="s">
        <v>60</v>
      </c>
      <c r="F41" s="130" t="s">
        <v>26</v>
      </c>
      <c r="G41" s="66" t="s">
        <v>24</v>
      </c>
      <c r="H41" s="67" t="s">
        <v>24</v>
      </c>
      <c r="I41" s="71"/>
      <c r="J41" s="48"/>
      <c r="K41" s="49"/>
      <c r="L41" s="68" t="str">
        <f t="shared" si="19"/>
        <v>...%</v>
      </c>
      <c r="M41" s="69" t="e">
        <f t="shared" si="20"/>
        <v>#VALUE!</v>
      </c>
      <c r="N41" s="62" t="e">
        <f t="shared" si="21"/>
        <v>#VALUE!</v>
      </c>
      <c r="O41" s="33"/>
      <c r="P41" s="106">
        <v>0.25</v>
      </c>
      <c r="Q41" s="106">
        <v>0.1</v>
      </c>
      <c r="R41" s="106">
        <v>0.01</v>
      </c>
      <c r="S41" s="106">
        <v>0.02</v>
      </c>
      <c r="T41" s="33"/>
    </row>
    <row r="42" spans="1:46" ht="22" customHeight="1" x14ac:dyDescent="0.35">
      <c r="A42" s="177"/>
      <c r="B42" s="8"/>
      <c r="C42" s="105">
        <v>0.1</v>
      </c>
      <c r="D42" s="119" t="s">
        <v>39</v>
      </c>
      <c r="E42" s="131" t="s">
        <v>61</v>
      </c>
      <c r="F42" s="130" t="s">
        <v>26</v>
      </c>
      <c r="G42" s="66" t="s">
        <v>24</v>
      </c>
      <c r="H42" s="67" t="s">
        <v>24</v>
      </c>
      <c r="I42" s="71"/>
      <c r="J42" s="48"/>
      <c r="K42" s="49"/>
      <c r="L42" s="68" t="str">
        <f t="shared" si="19"/>
        <v>...%</v>
      </c>
      <c r="M42" s="69" t="e">
        <f t="shared" si="20"/>
        <v>#VALUE!</v>
      </c>
      <c r="N42" s="62" t="e">
        <f t="shared" si="21"/>
        <v>#VALUE!</v>
      </c>
      <c r="O42" s="33"/>
      <c r="P42" s="106">
        <v>0.1</v>
      </c>
      <c r="Q42" s="106">
        <v>0.1</v>
      </c>
      <c r="R42" s="106">
        <v>0.1</v>
      </c>
      <c r="S42" s="106">
        <v>0.1</v>
      </c>
      <c r="T42" s="33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1:46" s="10" customFormat="1" ht="22" customHeight="1" x14ac:dyDescent="0.35">
      <c r="A43" s="177"/>
      <c r="B43" s="8"/>
      <c r="C43" s="105">
        <v>0.5</v>
      </c>
      <c r="D43" s="119" t="s">
        <v>39</v>
      </c>
      <c r="E43" s="131" t="s">
        <v>62</v>
      </c>
      <c r="F43" s="130" t="s">
        <v>26</v>
      </c>
      <c r="G43" s="66" t="s">
        <v>24</v>
      </c>
      <c r="H43" s="67" t="s">
        <v>24</v>
      </c>
      <c r="I43" s="71"/>
      <c r="J43" s="48"/>
      <c r="K43" s="49"/>
      <c r="L43" s="68" t="str">
        <f t="shared" si="19"/>
        <v>...%</v>
      </c>
      <c r="M43" s="69" t="e">
        <f t="shared" si="20"/>
        <v>#VALUE!</v>
      </c>
      <c r="N43" s="62" t="e">
        <f t="shared" si="21"/>
        <v>#VALUE!</v>
      </c>
      <c r="O43" s="33"/>
      <c r="P43" s="106">
        <v>0.23499999999999999</v>
      </c>
      <c r="Q43" s="106">
        <v>0.19</v>
      </c>
      <c r="R43" s="106">
        <v>0.2</v>
      </c>
      <c r="S43" s="106">
        <v>0.1</v>
      </c>
      <c r="T43" s="33"/>
    </row>
    <row r="44" spans="1:46" s="1" customFormat="1" ht="22" customHeight="1" x14ac:dyDescent="0.35">
      <c r="A44" s="177"/>
      <c r="B44" s="8"/>
      <c r="C44" s="105">
        <v>0.5</v>
      </c>
      <c r="D44" s="119" t="s">
        <v>39</v>
      </c>
      <c r="E44" s="131" t="s">
        <v>63</v>
      </c>
      <c r="F44" s="130" t="s">
        <v>26</v>
      </c>
      <c r="G44" s="66" t="s">
        <v>24</v>
      </c>
      <c r="H44" s="67" t="s">
        <v>24</v>
      </c>
      <c r="I44" s="71"/>
      <c r="J44" s="48"/>
      <c r="K44" s="49"/>
      <c r="L44" s="68" t="str">
        <f t="shared" si="19"/>
        <v>...%</v>
      </c>
      <c r="M44" s="69" t="e">
        <f t="shared" si="20"/>
        <v>#VALUE!</v>
      </c>
      <c r="N44" s="62" t="e">
        <f t="shared" si="21"/>
        <v>#VALUE!</v>
      </c>
      <c r="O44" s="33"/>
      <c r="P44" s="106">
        <v>0.25030000000000002</v>
      </c>
      <c r="Q44" s="106">
        <v>0.25</v>
      </c>
      <c r="R44" s="106">
        <v>0.23</v>
      </c>
      <c r="S44" s="106">
        <v>0.25</v>
      </c>
      <c r="T44" s="35"/>
      <c r="U44" s="2"/>
      <c r="V44" s="2"/>
      <c r="W44" s="2"/>
    </row>
    <row r="45" spans="1:46" s="1" customFormat="1" ht="22" customHeight="1" x14ac:dyDescent="0.35">
      <c r="A45" s="177"/>
      <c r="B45" s="8"/>
      <c r="C45" s="105">
        <v>0.5</v>
      </c>
      <c r="D45" s="119" t="s">
        <v>39</v>
      </c>
      <c r="E45" s="131" t="s">
        <v>64</v>
      </c>
      <c r="F45" s="130" t="s">
        <v>26</v>
      </c>
      <c r="G45" s="66" t="s">
        <v>24</v>
      </c>
      <c r="H45" s="67" t="s">
        <v>24</v>
      </c>
      <c r="I45" s="71"/>
      <c r="J45" s="48"/>
      <c r="K45" s="49"/>
      <c r="L45" s="68" t="str">
        <f t="shared" si="19"/>
        <v>...%</v>
      </c>
      <c r="M45" s="69" t="e">
        <f t="shared" si="20"/>
        <v>#VALUE!</v>
      </c>
      <c r="N45" s="62" t="e">
        <f t="shared" si="21"/>
        <v>#VALUE!</v>
      </c>
      <c r="O45" s="33"/>
      <c r="P45" s="106">
        <v>0.38369999999999999</v>
      </c>
      <c r="Q45" s="106">
        <v>0.41</v>
      </c>
      <c r="R45" s="106">
        <v>0.3856</v>
      </c>
      <c r="S45" s="106">
        <v>0.38369999999999999</v>
      </c>
      <c r="T45" s="35"/>
      <c r="U45" s="2"/>
      <c r="V45" s="2"/>
      <c r="W45" s="2"/>
    </row>
    <row r="46" spans="1:46" s="1" customFormat="1" ht="22" customHeight="1" x14ac:dyDescent="0.35">
      <c r="A46" s="177"/>
      <c r="B46" s="8"/>
      <c r="C46" s="105">
        <v>0.4</v>
      </c>
      <c r="D46" s="56" t="s">
        <v>65</v>
      </c>
      <c r="E46" s="131" t="s">
        <v>66</v>
      </c>
      <c r="F46" s="130" t="s">
        <v>67</v>
      </c>
      <c r="G46" s="58" t="s">
        <v>20</v>
      </c>
      <c r="H46" s="59" t="s">
        <v>21</v>
      </c>
      <c r="I46" s="71"/>
      <c r="J46" s="48"/>
      <c r="K46" s="49"/>
      <c r="L46" s="60" t="str">
        <f t="shared" si="19"/>
        <v>...€</v>
      </c>
      <c r="M46" s="61" t="str">
        <f t="shared" ref="M46:M67" si="22">L46</f>
        <v>...€</v>
      </c>
      <c r="N46" s="62" t="e">
        <f t="shared" si="21"/>
        <v>#VALUE!</v>
      </c>
      <c r="O46" s="33"/>
      <c r="P46" s="108">
        <v>1.25</v>
      </c>
      <c r="Q46" s="108">
        <v>1.6</v>
      </c>
      <c r="R46" s="108">
        <v>2</v>
      </c>
      <c r="S46" s="108">
        <v>2</v>
      </c>
      <c r="T46" s="35"/>
      <c r="U46" s="2"/>
      <c r="V46" s="2"/>
      <c r="W46" s="2"/>
    </row>
    <row r="47" spans="1:46" s="1" customFormat="1" ht="22" customHeight="1" x14ac:dyDescent="0.35">
      <c r="A47" s="177"/>
      <c r="B47" s="8"/>
      <c r="C47" s="105">
        <v>0.5</v>
      </c>
      <c r="D47" s="56" t="s">
        <v>65</v>
      </c>
      <c r="E47" s="131" t="s">
        <v>66</v>
      </c>
      <c r="F47" s="130" t="s">
        <v>68</v>
      </c>
      <c r="G47" s="58" t="s">
        <v>20</v>
      </c>
      <c r="H47" s="59" t="s">
        <v>21</v>
      </c>
      <c r="I47" s="71"/>
      <c r="J47" s="48"/>
      <c r="K47" s="49"/>
      <c r="L47" s="60" t="str">
        <f t="shared" si="19"/>
        <v>...€</v>
      </c>
      <c r="M47" s="61" t="str">
        <f t="shared" si="22"/>
        <v>...€</v>
      </c>
      <c r="N47" s="62" t="e">
        <f t="shared" si="21"/>
        <v>#VALUE!</v>
      </c>
      <c r="O47" s="33"/>
      <c r="P47" s="108">
        <v>6</v>
      </c>
      <c r="Q47" s="108">
        <v>4.4000000000000004</v>
      </c>
      <c r="R47" s="108">
        <v>6.5</v>
      </c>
      <c r="S47" s="108">
        <v>4</v>
      </c>
      <c r="T47" s="35"/>
      <c r="U47" s="2"/>
      <c r="V47" s="2"/>
      <c r="W47" s="2"/>
    </row>
    <row r="48" spans="1:46" s="1" customFormat="1" ht="22" customHeight="1" x14ac:dyDescent="0.35">
      <c r="A48" s="177"/>
      <c r="B48" s="8"/>
      <c r="C48" s="105">
        <v>0.5</v>
      </c>
      <c r="D48" s="56" t="s">
        <v>65</v>
      </c>
      <c r="E48" s="131" t="s">
        <v>66</v>
      </c>
      <c r="F48" s="130" t="s">
        <v>69</v>
      </c>
      <c r="G48" s="58" t="s">
        <v>20</v>
      </c>
      <c r="H48" s="59" t="s">
        <v>21</v>
      </c>
      <c r="I48" s="71"/>
      <c r="J48" s="48"/>
      <c r="K48" s="49"/>
      <c r="L48" s="60" t="str">
        <f t="shared" si="19"/>
        <v>...€</v>
      </c>
      <c r="M48" s="61" t="str">
        <f t="shared" si="22"/>
        <v>...€</v>
      </c>
      <c r="N48" s="62" t="e">
        <f t="shared" si="21"/>
        <v>#VALUE!</v>
      </c>
      <c r="O48" s="33"/>
      <c r="P48" s="108">
        <v>0.02</v>
      </c>
      <c r="Q48" s="108">
        <v>0.01</v>
      </c>
      <c r="R48" s="108">
        <v>0.01</v>
      </c>
      <c r="S48" s="108">
        <v>0.15</v>
      </c>
      <c r="T48" s="35"/>
      <c r="U48" s="2"/>
      <c r="V48" s="2"/>
      <c r="W48" s="2"/>
    </row>
    <row r="49" spans="1:46" s="1" customFormat="1" ht="22" customHeight="1" x14ac:dyDescent="0.35">
      <c r="A49" s="177"/>
      <c r="B49" s="8"/>
      <c r="C49" s="105">
        <v>0.4</v>
      </c>
      <c r="D49" s="56" t="s">
        <v>65</v>
      </c>
      <c r="E49" s="131" t="s">
        <v>70</v>
      </c>
      <c r="F49" s="130" t="s">
        <v>71</v>
      </c>
      <c r="G49" s="58" t="s">
        <v>20</v>
      </c>
      <c r="H49" s="59" t="s">
        <v>21</v>
      </c>
      <c r="I49" s="71"/>
      <c r="J49" s="48"/>
      <c r="K49" s="49"/>
      <c r="L49" s="60" t="str">
        <f t="shared" si="19"/>
        <v>...€</v>
      </c>
      <c r="M49" s="61" t="str">
        <f t="shared" si="22"/>
        <v>...€</v>
      </c>
      <c r="N49" s="62" t="e">
        <f t="shared" si="21"/>
        <v>#VALUE!</v>
      </c>
      <c r="O49" s="33"/>
      <c r="P49" s="108">
        <v>4.2</v>
      </c>
      <c r="Q49" s="108">
        <v>3.65</v>
      </c>
      <c r="R49" s="108">
        <v>4.5</v>
      </c>
      <c r="S49" s="108">
        <v>5</v>
      </c>
      <c r="T49" s="35"/>
      <c r="U49" s="2"/>
      <c r="V49" s="2"/>
      <c r="W49" s="2"/>
    </row>
    <row r="50" spans="1:46" s="1" customFormat="1" ht="22" customHeight="1" x14ac:dyDescent="0.35">
      <c r="A50" s="177"/>
      <c r="B50" s="8"/>
      <c r="C50" s="105">
        <v>0.1</v>
      </c>
      <c r="D50" s="56" t="s">
        <v>72</v>
      </c>
      <c r="E50" s="131" t="s">
        <v>73</v>
      </c>
      <c r="F50" s="130" t="s">
        <v>74</v>
      </c>
      <c r="G50" s="58" t="s">
        <v>20</v>
      </c>
      <c r="H50" s="59" t="s">
        <v>21</v>
      </c>
      <c r="I50" s="71"/>
      <c r="J50" s="48"/>
      <c r="K50" s="49"/>
      <c r="L50" s="60" t="str">
        <f t="shared" si="19"/>
        <v>...€</v>
      </c>
      <c r="M50" s="61" t="str">
        <f t="shared" si="22"/>
        <v>...€</v>
      </c>
      <c r="N50" s="62" t="e">
        <f t="shared" si="21"/>
        <v>#VALUE!</v>
      </c>
      <c r="O50" s="33"/>
      <c r="P50" s="108">
        <v>0.15</v>
      </c>
      <c r="Q50" s="108">
        <v>0.25</v>
      </c>
      <c r="R50" s="108">
        <v>0.1</v>
      </c>
      <c r="S50" s="108">
        <v>0.25</v>
      </c>
      <c r="T50" s="35"/>
      <c r="U50" s="2"/>
      <c r="V50" s="2"/>
      <c r="W50" s="2"/>
    </row>
    <row r="51" spans="1:46" s="1" customFormat="1" ht="22" customHeight="1" x14ac:dyDescent="0.35">
      <c r="A51" s="177"/>
      <c r="B51" s="8"/>
      <c r="C51" s="105">
        <v>0.2</v>
      </c>
      <c r="D51" s="56" t="s">
        <v>75</v>
      </c>
      <c r="E51" s="132" t="s">
        <v>76</v>
      </c>
      <c r="F51" s="130" t="s">
        <v>71</v>
      </c>
      <c r="G51" s="58" t="s">
        <v>20</v>
      </c>
      <c r="H51" s="59" t="s">
        <v>21</v>
      </c>
      <c r="I51" s="71"/>
      <c r="J51" s="48"/>
      <c r="K51" s="49"/>
      <c r="L51" s="60" t="str">
        <f t="shared" si="19"/>
        <v>...€</v>
      </c>
      <c r="M51" s="61" t="str">
        <f t="shared" si="22"/>
        <v>...€</v>
      </c>
      <c r="N51" s="62" t="e">
        <f t="shared" si="21"/>
        <v>#VALUE!</v>
      </c>
      <c r="O51" s="33"/>
      <c r="P51" s="108">
        <v>0.73</v>
      </c>
      <c r="Q51" s="108">
        <v>0.8</v>
      </c>
      <c r="R51" s="108">
        <v>1.2</v>
      </c>
      <c r="S51" s="108">
        <v>1</v>
      </c>
      <c r="T51" s="35"/>
      <c r="U51" s="2"/>
      <c r="V51" s="2"/>
      <c r="W51" s="2"/>
    </row>
    <row r="52" spans="1:46" s="1" customFormat="1" ht="22" customHeight="1" x14ac:dyDescent="0.35">
      <c r="A52" s="177"/>
      <c r="B52" s="8"/>
      <c r="C52" s="105">
        <v>0.2</v>
      </c>
      <c r="D52" s="56" t="s">
        <v>75</v>
      </c>
      <c r="E52" s="132" t="s">
        <v>76</v>
      </c>
      <c r="F52" s="130" t="s">
        <v>77</v>
      </c>
      <c r="G52" s="58" t="s">
        <v>20</v>
      </c>
      <c r="H52" s="59" t="s">
        <v>21</v>
      </c>
      <c r="I52" s="71"/>
      <c r="J52" s="48"/>
      <c r="K52" s="49"/>
      <c r="L52" s="60" t="str">
        <f t="shared" si="19"/>
        <v>...€</v>
      </c>
      <c r="M52" s="61" t="str">
        <f t="shared" si="22"/>
        <v>...€</v>
      </c>
      <c r="N52" s="62" t="e">
        <f t="shared" si="21"/>
        <v>#VALUE!</v>
      </c>
      <c r="O52" s="33"/>
      <c r="P52" s="108">
        <v>0.02</v>
      </c>
      <c r="Q52" s="108">
        <v>0.02</v>
      </c>
      <c r="R52" s="108">
        <v>0.02</v>
      </c>
      <c r="S52" s="108">
        <v>0.1</v>
      </c>
      <c r="T52" s="35"/>
      <c r="U52" s="2"/>
      <c r="V52" s="2"/>
      <c r="W52" s="2"/>
    </row>
    <row r="53" spans="1:46" s="1" customFormat="1" ht="22" customHeight="1" x14ac:dyDescent="0.35">
      <c r="A53" s="177"/>
      <c r="B53" s="8"/>
      <c r="C53" s="105">
        <v>0.2</v>
      </c>
      <c r="D53" s="56" t="s">
        <v>75</v>
      </c>
      <c r="E53" s="132" t="s">
        <v>76</v>
      </c>
      <c r="F53" s="130" t="s">
        <v>74</v>
      </c>
      <c r="G53" s="58" t="s">
        <v>20</v>
      </c>
      <c r="H53" s="59" t="s">
        <v>21</v>
      </c>
      <c r="I53" s="71"/>
      <c r="J53" s="48"/>
      <c r="K53" s="49"/>
      <c r="L53" s="60" t="str">
        <f t="shared" si="19"/>
        <v>...€</v>
      </c>
      <c r="M53" s="61" t="str">
        <f t="shared" si="22"/>
        <v>...€</v>
      </c>
      <c r="N53" s="62" t="e">
        <f t="shared" si="21"/>
        <v>#VALUE!</v>
      </c>
      <c r="O53" s="33"/>
      <c r="P53" s="108">
        <v>0.22500000000000001</v>
      </c>
      <c r="Q53" s="108">
        <v>0.3</v>
      </c>
      <c r="R53" s="108">
        <v>0.2</v>
      </c>
      <c r="S53" s="108">
        <v>0.9</v>
      </c>
      <c r="T53" s="35"/>
      <c r="U53" s="2"/>
      <c r="V53" s="2"/>
      <c r="W53" s="2"/>
    </row>
    <row r="54" spans="1:46" s="1" customFormat="1" ht="22" customHeight="1" x14ac:dyDescent="0.35">
      <c r="A54" s="177"/>
      <c r="B54" s="8"/>
      <c r="C54" s="105">
        <v>0.2</v>
      </c>
      <c r="D54" s="56" t="s">
        <v>75</v>
      </c>
      <c r="E54" s="132" t="s">
        <v>78</v>
      </c>
      <c r="F54" s="130" t="s">
        <v>71</v>
      </c>
      <c r="G54" s="58" t="s">
        <v>20</v>
      </c>
      <c r="H54" s="59" t="s">
        <v>21</v>
      </c>
      <c r="I54" s="71"/>
      <c r="J54" s="48"/>
      <c r="K54" s="49"/>
      <c r="L54" s="60" t="str">
        <f t="shared" si="19"/>
        <v>...€</v>
      </c>
      <c r="M54" s="61" t="str">
        <f t="shared" si="22"/>
        <v>...€</v>
      </c>
      <c r="N54" s="62" t="e">
        <f t="shared" si="21"/>
        <v>#VALUE!</v>
      </c>
      <c r="O54" s="33"/>
      <c r="P54" s="108">
        <v>1.1299999999999999</v>
      </c>
      <c r="Q54" s="108">
        <v>0.8</v>
      </c>
      <c r="R54" s="108">
        <v>1.5</v>
      </c>
      <c r="S54" s="108">
        <v>1</v>
      </c>
      <c r="T54" s="35"/>
      <c r="U54" s="2"/>
      <c r="V54" s="2"/>
      <c r="W54" s="2"/>
    </row>
    <row r="55" spans="1:46" s="1" customFormat="1" ht="22" customHeight="1" x14ac:dyDescent="0.35">
      <c r="A55" s="177"/>
      <c r="B55" s="8"/>
      <c r="C55" s="105">
        <v>0.2</v>
      </c>
      <c r="D55" s="56" t="s">
        <v>75</v>
      </c>
      <c r="E55" s="132" t="s">
        <v>78</v>
      </c>
      <c r="F55" s="130" t="s">
        <v>77</v>
      </c>
      <c r="G55" s="58" t="s">
        <v>20</v>
      </c>
      <c r="H55" s="59" t="s">
        <v>21</v>
      </c>
      <c r="I55" s="71"/>
      <c r="J55" s="48"/>
      <c r="K55" s="49"/>
      <c r="L55" s="60" t="str">
        <f t="shared" si="19"/>
        <v>...€</v>
      </c>
      <c r="M55" s="61" t="str">
        <f t="shared" si="22"/>
        <v>...€</v>
      </c>
      <c r="N55" s="62" t="e">
        <f t="shared" si="21"/>
        <v>#VALUE!</v>
      </c>
      <c r="O55" s="33"/>
      <c r="P55" s="108">
        <v>0.02</v>
      </c>
      <c r="Q55" s="108">
        <v>0.02</v>
      </c>
      <c r="R55" s="108">
        <v>0.02</v>
      </c>
      <c r="S55" s="108">
        <v>0.02</v>
      </c>
      <c r="T55" s="35"/>
      <c r="U55" s="2"/>
      <c r="V55" s="2"/>
      <c r="W55" s="2"/>
    </row>
    <row r="56" spans="1:46" s="1" customFormat="1" ht="22" customHeight="1" x14ac:dyDescent="0.35">
      <c r="A56" s="177"/>
      <c r="B56" s="8"/>
      <c r="C56" s="105">
        <v>0.2</v>
      </c>
      <c r="D56" s="56" t="s">
        <v>75</v>
      </c>
      <c r="E56" s="132" t="s">
        <v>78</v>
      </c>
      <c r="F56" s="130" t="s">
        <v>74</v>
      </c>
      <c r="G56" s="58" t="s">
        <v>20</v>
      </c>
      <c r="H56" s="59" t="s">
        <v>21</v>
      </c>
      <c r="I56" s="71"/>
      <c r="J56" s="48"/>
      <c r="K56" s="49"/>
      <c r="L56" s="60" t="str">
        <f t="shared" si="19"/>
        <v>...€</v>
      </c>
      <c r="M56" s="61" t="str">
        <f t="shared" si="22"/>
        <v>...€</v>
      </c>
      <c r="N56" s="62" t="e">
        <f t="shared" si="21"/>
        <v>#VALUE!</v>
      </c>
      <c r="O56" s="33"/>
      <c r="P56" s="108">
        <v>0.313</v>
      </c>
      <c r="Q56" s="108">
        <v>0.3</v>
      </c>
      <c r="R56" s="108">
        <v>1.1000000000000001</v>
      </c>
      <c r="S56" s="108">
        <v>0.8</v>
      </c>
      <c r="T56" s="35"/>
      <c r="U56" s="2"/>
      <c r="V56" s="2"/>
      <c r="W56" s="2"/>
    </row>
    <row r="57" spans="1:46" s="1" customFormat="1" ht="22" customHeight="1" x14ac:dyDescent="0.35">
      <c r="A57" s="177"/>
      <c r="B57" s="8"/>
      <c r="C57" s="105">
        <v>0.2</v>
      </c>
      <c r="D57" s="56" t="s">
        <v>75</v>
      </c>
      <c r="E57" s="132" t="s">
        <v>79</v>
      </c>
      <c r="F57" s="130" t="s">
        <v>71</v>
      </c>
      <c r="G57" s="58" t="s">
        <v>20</v>
      </c>
      <c r="H57" s="59" t="s">
        <v>21</v>
      </c>
      <c r="I57" s="71"/>
      <c r="J57" s="48"/>
      <c r="K57" s="49"/>
      <c r="L57" s="60" t="str">
        <f t="shared" si="19"/>
        <v>...€</v>
      </c>
      <c r="M57" s="61" t="str">
        <f t="shared" si="22"/>
        <v>...€</v>
      </c>
      <c r="N57" s="62" t="e">
        <f t="shared" si="21"/>
        <v>#VALUE!</v>
      </c>
      <c r="O57" s="33"/>
      <c r="P57" s="108">
        <v>0.76</v>
      </c>
      <c r="Q57" s="108">
        <v>1.2</v>
      </c>
      <c r="R57" s="108">
        <v>1.2</v>
      </c>
      <c r="S57" s="108">
        <v>1</v>
      </c>
      <c r="T57" s="35"/>
      <c r="U57" s="2"/>
      <c r="V57" s="2"/>
      <c r="W57" s="2"/>
    </row>
    <row r="58" spans="1:46" s="1" customFormat="1" ht="22" customHeight="1" x14ac:dyDescent="0.35">
      <c r="A58" s="177"/>
      <c r="B58" s="8"/>
      <c r="C58" s="105">
        <v>0.2</v>
      </c>
      <c r="D58" s="56" t="s">
        <v>75</v>
      </c>
      <c r="E58" s="132" t="s">
        <v>79</v>
      </c>
      <c r="F58" s="130" t="s">
        <v>77</v>
      </c>
      <c r="G58" s="58" t="s">
        <v>20</v>
      </c>
      <c r="H58" s="59" t="s">
        <v>21</v>
      </c>
      <c r="I58" s="71"/>
      <c r="J58" s="48"/>
      <c r="K58" s="49"/>
      <c r="L58" s="60" t="str">
        <f t="shared" si="19"/>
        <v>...€</v>
      </c>
      <c r="M58" s="61" t="str">
        <f t="shared" si="22"/>
        <v>...€</v>
      </c>
      <c r="N58" s="62" t="e">
        <f t="shared" si="21"/>
        <v>#VALUE!</v>
      </c>
      <c r="O58" s="33"/>
      <c r="P58" s="108">
        <v>2.1000000000000001E-2</v>
      </c>
      <c r="Q58" s="108">
        <v>0.02</v>
      </c>
      <c r="R58" s="108">
        <v>0.03</v>
      </c>
      <c r="S58" s="108">
        <v>0.02</v>
      </c>
      <c r="T58" s="35"/>
      <c r="U58" s="2"/>
      <c r="V58" s="2"/>
      <c r="W58" s="2"/>
    </row>
    <row r="59" spans="1:46" s="1" customFormat="1" ht="22" customHeight="1" x14ac:dyDescent="0.35">
      <c r="A59" s="177"/>
      <c r="B59" s="8"/>
      <c r="C59" s="105">
        <v>0.2</v>
      </c>
      <c r="D59" s="56" t="s">
        <v>75</v>
      </c>
      <c r="E59" s="132" t="s">
        <v>79</v>
      </c>
      <c r="F59" s="130" t="s">
        <v>74</v>
      </c>
      <c r="G59" s="58" t="s">
        <v>20</v>
      </c>
      <c r="H59" s="59" t="s">
        <v>21</v>
      </c>
      <c r="I59" s="71"/>
      <c r="J59" s="48"/>
      <c r="K59" s="49"/>
      <c r="L59" s="60" t="str">
        <f t="shared" si="19"/>
        <v>...€</v>
      </c>
      <c r="M59" s="61" t="str">
        <f t="shared" si="22"/>
        <v>...€</v>
      </c>
      <c r="N59" s="62" t="e">
        <f t="shared" si="21"/>
        <v>#VALUE!</v>
      </c>
      <c r="O59" s="33"/>
      <c r="P59" s="108">
        <v>0.23599999999999999</v>
      </c>
      <c r="Q59" s="108">
        <v>0.3</v>
      </c>
      <c r="R59" s="108">
        <v>0.8</v>
      </c>
      <c r="S59" s="108">
        <v>0.9</v>
      </c>
      <c r="T59" s="35"/>
      <c r="U59" s="2"/>
      <c r="V59" s="2"/>
      <c r="W59" s="2"/>
    </row>
    <row r="60" spans="1:46" s="1" customFormat="1" ht="22" customHeight="1" x14ac:dyDescent="0.35">
      <c r="A60" s="177"/>
      <c r="B60" s="8"/>
      <c r="C60" s="105">
        <v>3.5</v>
      </c>
      <c r="D60" s="56" t="s">
        <v>75</v>
      </c>
      <c r="E60" s="132" t="s">
        <v>80</v>
      </c>
      <c r="F60" s="130" t="s">
        <v>81</v>
      </c>
      <c r="G60" s="58" t="s">
        <v>20</v>
      </c>
      <c r="H60" s="59" t="s">
        <v>21</v>
      </c>
      <c r="I60" s="71"/>
      <c r="J60" s="48"/>
      <c r="K60" s="49"/>
      <c r="L60" s="60" t="str">
        <f t="shared" si="19"/>
        <v>...€</v>
      </c>
      <c r="M60" s="61" t="str">
        <f t="shared" si="22"/>
        <v>...€</v>
      </c>
      <c r="N60" s="62" t="e">
        <f t="shared" si="21"/>
        <v>#VALUE!</v>
      </c>
      <c r="O60" s="33"/>
      <c r="P60" s="108">
        <v>8.9999999999999993E-3</v>
      </c>
      <c r="Q60" s="108">
        <v>1.7000000000000001E-2</v>
      </c>
      <c r="R60" s="108">
        <v>1.4999999999999999E-2</v>
      </c>
      <c r="S60" s="108">
        <v>0.01</v>
      </c>
      <c r="T60" s="35"/>
      <c r="U60" s="2"/>
      <c r="V60" s="2"/>
      <c r="W60" s="2"/>
    </row>
    <row r="61" spans="1:46" s="1" customFormat="1" ht="22" customHeight="1" x14ac:dyDescent="0.35">
      <c r="A61" s="177"/>
      <c r="B61" s="8"/>
      <c r="C61" s="105">
        <v>3</v>
      </c>
      <c r="D61" s="56" t="s">
        <v>75</v>
      </c>
      <c r="E61" s="132" t="s">
        <v>80</v>
      </c>
      <c r="F61" s="130" t="s">
        <v>82</v>
      </c>
      <c r="G61" s="58" t="s">
        <v>20</v>
      </c>
      <c r="H61" s="59" t="s">
        <v>21</v>
      </c>
      <c r="I61" s="71"/>
      <c r="J61" s="48"/>
      <c r="K61" s="49"/>
      <c r="L61" s="60" t="str">
        <f t="shared" si="19"/>
        <v>...€</v>
      </c>
      <c r="M61" s="61" t="str">
        <f t="shared" si="22"/>
        <v>...€</v>
      </c>
      <c r="N61" s="62" t="e">
        <f t="shared" si="21"/>
        <v>#VALUE!</v>
      </c>
      <c r="O61" s="33"/>
      <c r="P61" s="108">
        <v>2.4</v>
      </c>
      <c r="Q61" s="108">
        <v>4</v>
      </c>
      <c r="R61" s="108">
        <v>4.5</v>
      </c>
      <c r="S61" s="108">
        <v>4.5</v>
      </c>
      <c r="T61" s="35"/>
      <c r="U61" s="2"/>
      <c r="V61" s="2"/>
      <c r="W61" s="2"/>
    </row>
    <row r="62" spans="1:46" s="1" customFormat="1" ht="22" customHeight="1" x14ac:dyDescent="0.35">
      <c r="A62" s="177"/>
      <c r="B62" s="8"/>
      <c r="C62" s="105">
        <v>0.1</v>
      </c>
      <c r="D62" s="56" t="s">
        <v>75</v>
      </c>
      <c r="E62" s="168" t="s">
        <v>83</v>
      </c>
      <c r="F62" s="169"/>
      <c r="G62" s="58" t="s">
        <v>20</v>
      </c>
      <c r="H62" s="59" t="s">
        <v>21</v>
      </c>
      <c r="I62" s="71"/>
      <c r="J62" s="48"/>
      <c r="K62" s="49"/>
      <c r="L62" s="60" t="str">
        <f t="shared" si="19"/>
        <v>...€</v>
      </c>
      <c r="M62" s="61" t="str">
        <f t="shared" si="22"/>
        <v>...€</v>
      </c>
      <c r="N62" s="62" t="e">
        <f t="shared" si="21"/>
        <v>#VALUE!</v>
      </c>
      <c r="O62" s="33"/>
      <c r="P62" s="106">
        <v>1E-3</v>
      </c>
      <c r="Q62" s="106">
        <v>0</v>
      </c>
      <c r="R62" s="106">
        <v>2E-3</v>
      </c>
      <c r="S62" s="106">
        <v>2E-3</v>
      </c>
      <c r="T62" s="35"/>
      <c r="U62" s="2"/>
      <c r="V62" s="2"/>
      <c r="W62" s="2"/>
    </row>
    <row r="63" spans="1:46" s="1" customFormat="1" ht="22" customHeight="1" x14ac:dyDescent="0.35">
      <c r="A63" s="177"/>
      <c r="B63" s="8"/>
      <c r="C63" s="105">
        <v>0.1</v>
      </c>
      <c r="D63" s="56" t="s">
        <v>75</v>
      </c>
      <c r="E63" s="168" t="s">
        <v>84</v>
      </c>
      <c r="F63" s="167"/>
      <c r="G63" s="58" t="s">
        <v>20</v>
      </c>
      <c r="H63" s="59" t="s">
        <v>21</v>
      </c>
      <c r="I63" s="71"/>
      <c r="J63" s="48"/>
      <c r="K63" s="49"/>
      <c r="L63" s="60" t="str">
        <f t="shared" si="19"/>
        <v>...€</v>
      </c>
      <c r="M63" s="61" t="str">
        <f t="shared" si="22"/>
        <v>...€</v>
      </c>
      <c r="N63" s="62" t="e">
        <f t="shared" si="21"/>
        <v>#VALUE!</v>
      </c>
      <c r="O63" s="33"/>
      <c r="P63" s="106">
        <v>2E-3</v>
      </c>
      <c r="Q63" s="106">
        <v>0</v>
      </c>
      <c r="R63" s="106">
        <v>2E-3</v>
      </c>
      <c r="S63" s="106">
        <v>2E-3</v>
      </c>
      <c r="T63" s="35"/>
      <c r="U63" s="13"/>
      <c r="V63" s="13"/>
      <c r="W63" s="13"/>
    </row>
    <row r="64" spans="1:46" s="80" customFormat="1" ht="22" customHeight="1" x14ac:dyDescent="0.35">
      <c r="A64" s="177"/>
      <c r="B64" s="8"/>
      <c r="C64" s="105">
        <v>0.1</v>
      </c>
      <c r="D64" s="56" t="s">
        <v>85</v>
      </c>
      <c r="E64" s="131" t="s">
        <v>86</v>
      </c>
      <c r="F64" s="130" t="s">
        <v>87</v>
      </c>
      <c r="G64" s="58" t="s">
        <v>20</v>
      </c>
      <c r="H64" s="59" t="s">
        <v>21</v>
      </c>
      <c r="I64" s="71"/>
      <c r="J64" s="48"/>
      <c r="K64" s="49"/>
      <c r="L64" s="60" t="str">
        <f t="shared" si="19"/>
        <v>...€</v>
      </c>
      <c r="M64" s="61" t="str">
        <f t="shared" si="22"/>
        <v>...€</v>
      </c>
      <c r="N64" s="62" t="e">
        <f t="shared" si="21"/>
        <v>#VALUE!</v>
      </c>
      <c r="O64" s="33"/>
      <c r="P64" s="108">
        <v>0.02</v>
      </c>
      <c r="Q64" s="108">
        <v>0.02</v>
      </c>
      <c r="R64" s="108">
        <v>0.05</v>
      </c>
      <c r="S64" s="108">
        <v>1E-3</v>
      </c>
      <c r="T64" s="35"/>
      <c r="U64" s="10"/>
      <c r="V64" s="10"/>
      <c r="W64" s="10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1:272" s="80" customFormat="1" ht="22" customHeight="1" x14ac:dyDescent="0.35">
      <c r="A65" s="177"/>
      <c r="B65" s="8"/>
      <c r="C65" s="105">
        <v>0.1</v>
      </c>
      <c r="D65" s="56" t="s">
        <v>85</v>
      </c>
      <c r="E65" s="131" t="s">
        <v>88</v>
      </c>
      <c r="F65" s="130" t="s">
        <v>87</v>
      </c>
      <c r="G65" s="58" t="s">
        <v>20</v>
      </c>
      <c r="H65" s="59" t="s">
        <v>21</v>
      </c>
      <c r="I65" s="71"/>
      <c r="J65" s="48"/>
      <c r="K65" s="49"/>
      <c r="L65" s="60" t="str">
        <f t="shared" si="19"/>
        <v>...€</v>
      </c>
      <c r="M65" s="61" t="str">
        <f t="shared" si="22"/>
        <v>...€</v>
      </c>
      <c r="N65" s="62" t="e">
        <f t="shared" si="21"/>
        <v>#VALUE!</v>
      </c>
      <c r="O65" s="33"/>
      <c r="P65" s="108">
        <v>0.18</v>
      </c>
      <c r="Q65" s="108">
        <v>0.17</v>
      </c>
      <c r="R65" s="108">
        <v>0.28000000000000003</v>
      </c>
      <c r="S65" s="108">
        <v>1E-3</v>
      </c>
      <c r="T65" s="35"/>
      <c r="U65" s="2"/>
      <c r="V65" s="2"/>
      <c r="W65" s="2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1:272" s="80" customFormat="1" ht="22" customHeight="1" x14ac:dyDescent="0.35">
      <c r="A66" s="177"/>
      <c r="B66" s="8"/>
      <c r="C66" s="105">
        <v>0.1</v>
      </c>
      <c r="D66" s="56" t="s">
        <v>85</v>
      </c>
      <c r="E66" s="131" t="s">
        <v>89</v>
      </c>
      <c r="F66" s="130" t="s">
        <v>87</v>
      </c>
      <c r="G66" s="58" t="s">
        <v>20</v>
      </c>
      <c r="H66" s="59" t="s">
        <v>21</v>
      </c>
      <c r="I66" s="71"/>
      <c r="J66" s="48"/>
      <c r="K66" s="49"/>
      <c r="L66" s="60" t="str">
        <f t="shared" si="19"/>
        <v>...€</v>
      </c>
      <c r="M66" s="61" t="str">
        <f t="shared" si="22"/>
        <v>...€</v>
      </c>
      <c r="N66" s="62" t="e">
        <f t="shared" si="21"/>
        <v>#VALUE!</v>
      </c>
      <c r="O66" s="33"/>
      <c r="P66" s="108">
        <v>0.09</v>
      </c>
      <c r="Q66" s="108">
        <v>7.0000000000000007E-2</v>
      </c>
      <c r="R66" s="108">
        <v>0.17</v>
      </c>
      <c r="S66" s="108">
        <v>1E-3</v>
      </c>
      <c r="T66" s="35"/>
      <c r="U66" s="2"/>
      <c r="V66" s="2"/>
      <c r="W66" s="2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1:272" s="1" customFormat="1" ht="22" customHeight="1" x14ac:dyDescent="0.35">
      <c r="A67" s="178"/>
      <c r="B67" s="109"/>
      <c r="C67" s="105">
        <v>0.1</v>
      </c>
      <c r="D67" s="119" t="s">
        <v>85</v>
      </c>
      <c r="E67" s="131" t="s">
        <v>90</v>
      </c>
      <c r="F67" s="130" t="s">
        <v>87</v>
      </c>
      <c r="G67" s="58" t="s">
        <v>20</v>
      </c>
      <c r="H67" s="59" t="s">
        <v>21</v>
      </c>
      <c r="I67" s="71"/>
      <c r="J67" s="48"/>
      <c r="K67" s="49"/>
      <c r="L67" s="60" t="str">
        <f t="shared" si="19"/>
        <v>...€</v>
      </c>
      <c r="M67" s="61" t="str">
        <f t="shared" si="22"/>
        <v>...€</v>
      </c>
      <c r="N67" s="62" t="e">
        <f t="shared" si="21"/>
        <v>#VALUE!</v>
      </c>
      <c r="O67" s="33"/>
      <c r="P67" s="108">
        <v>0.18</v>
      </c>
      <c r="Q67" s="108">
        <v>0.17</v>
      </c>
      <c r="R67" s="108">
        <v>0.28000000000000003</v>
      </c>
      <c r="S67" s="108">
        <v>1E-3</v>
      </c>
      <c r="T67" s="35"/>
      <c r="U67" s="2"/>
      <c r="V67" s="2"/>
      <c r="W67" s="2"/>
      <c r="AU67" s="80"/>
    </row>
    <row r="68" spans="1:272" s="2" customFormat="1" ht="22" customHeight="1" x14ac:dyDescent="0.35">
      <c r="A68" s="181"/>
      <c r="B68" s="85"/>
      <c r="C68" s="65">
        <v>0.1</v>
      </c>
      <c r="D68" s="120" t="s">
        <v>91</v>
      </c>
      <c r="E68" s="131" t="s">
        <v>92</v>
      </c>
      <c r="F68" s="130" t="s">
        <v>26</v>
      </c>
      <c r="G68" s="66" t="s">
        <v>24</v>
      </c>
      <c r="H68" s="67" t="s">
        <v>24</v>
      </c>
      <c r="I68" s="71"/>
      <c r="J68" s="48"/>
      <c r="K68" s="49"/>
      <c r="L68" s="68" t="str">
        <f t="shared" ref="L68:L86" si="23">H68</f>
        <v>...%</v>
      </c>
      <c r="M68" s="69" t="e">
        <f t="shared" ref="M68:M86" si="24">1-(1*L68)</f>
        <v>#VALUE!</v>
      </c>
      <c r="N68" s="62" t="e">
        <f t="shared" ref="N68:N86" si="25">H68-G68</f>
        <v>#VALUE!</v>
      </c>
      <c r="O68" s="33"/>
      <c r="P68" s="70">
        <v>0.1</v>
      </c>
      <c r="Q68" s="70">
        <v>0.02</v>
      </c>
      <c r="R68" s="70">
        <v>0.1</v>
      </c>
      <c r="S68" s="70">
        <v>0.1</v>
      </c>
      <c r="T68" s="33"/>
    </row>
    <row r="69" spans="1:272" s="111" customFormat="1" ht="22" customHeight="1" x14ac:dyDescent="0.35">
      <c r="A69" s="177"/>
      <c r="B69" s="8"/>
      <c r="C69" s="65">
        <v>3</v>
      </c>
      <c r="D69" s="121" t="s">
        <v>93</v>
      </c>
      <c r="E69" s="131" t="s">
        <v>94</v>
      </c>
      <c r="F69" s="130" t="s">
        <v>26</v>
      </c>
      <c r="G69" s="66" t="s">
        <v>24</v>
      </c>
      <c r="H69" s="67" t="s">
        <v>24</v>
      </c>
      <c r="I69" s="71"/>
      <c r="J69" s="48"/>
      <c r="K69" s="49"/>
      <c r="L69" s="68" t="str">
        <f t="shared" si="23"/>
        <v>...%</v>
      </c>
      <c r="M69" s="69" t="e">
        <f t="shared" si="24"/>
        <v>#VALUE!</v>
      </c>
      <c r="N69" s="62" t="e">
        <f t="shared" si="25"/>
        <v>#VALUE!</v>
      </c>
      <c r="O69" s="33"/>
      <c r="P69" s="106">
        <v>0.61599999999999999</v>
      </c>
      <c r="Q69" s="106">
        <v>0.52</v>
      </c>
      <c r="R69" s="106">
        <v>0.6</v>
      </c>
      <c r="S69" s="106">
        <v>0.55000000000000004</v>
      </c>
      <c r="T69" s="33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</row>
    <row r="70" spans="1:272" s="111" customFormat="1" ht="22" customHeight="1" x14ac:dyDescent="0.35">
      <c r="A70" s="177"/>
      <c r="B70" s="8"/>
      <c r="C70" s="65">
        <v>3</v>
      </c>
      <c r="D70" s="121" t="s">
        <v>93</v>
      </c>
      <c r="E70" s="131" t="s">
        <v>95</v>
      </c>
      <c r="F70" s="130" t="s">
        <v>26</v>
      </c>
      <c r="G70" s="66" t="s">
        <v>24</v>
      </c>
      <c r="H70" s="67" t="s">
        <v>24</v>
      </c>
      <c r="I70" s="71"/>
      <c r="J70" s="48"/>
      <c r="K70" s="49"/>
      <c r="L70" s="68" t="str">
        <f t="shared" si="23"/>
        <v>...%</v>
      </c>
      <c r="M70" s="69" t="e">
        <f t="shared" si="24"/>
        <v>#VALUE!</v>
      </c>
      <c r="N70" s="62" t="e">
        <f t="shared" si="25"/>
        <v>#VALUE!</v>
      </c>
      <c r="O70" s="33"/>
      <c r="P70" s="106">
        <v>0.57120000000000004</v>
      </c>
      <c r="Q70" s="106">
        <v>0.48</v>
      </c>
      <c r="R70" s="106">
        <v>0.55000000000000004</v>
      </c>
      <c r="S70" s="106">
        <v>0.5</v>
      </c>
      <c r="T70" s="33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</row>
    <row r="71" spans="1:272" s="111" customFormat="1" ht="22" customHeight="1" x14ac:dyDescent="0.35">
      <c r="A71" s="177"/>
      <c r="B71" s="8"/>
      <c r="C71" s="65">
        <v>0.5</v>
      </c>
      <c r="D71" s="121" t="s">
        <v>93</v>
      </c>
      <c r="E71" s="131" t="s">
        <v>96</v>
      </c>
      <c r="F71" s="130" t="s">
        <v>26</v>
      </c>
      <c r="G71" s="66" t="s">
        <v>24</v>
      </c>
      <c r="H71" s="67" t="s">
        <v>24</v>
      </c>
      <c r="I71" s="71"/>
      <c r="J71" s="48"/>
      <c r="K71" s="49"/>
      <c r="L71" s="68" t="str">
        <f t="shared" si="23"/>
        <v>...%</v>
      </c>
      <c r="M71" s="69" t="e">
        <f t="shared" si="24"/>
        <v>#VALUE!</v>
      </c>
      <c r="N71" s="62" t="e">
        <f t="shared" si="25"/>
        <v>#VALUE!</v>
      </c>
      <c r="O71" s="33"/>
      <c r="P71" s="106">
        <v>0.8</v>
      </c>
      <c r="Q71" s="106">
        <v>0.97</v>
      </c>
      <c r="R71" s="106">
        <v>0.95</v>
      </c>
      <c r="S71" s="106">
        <v>0.8</v>
      </c>
      <c r="T71" s="36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</row>
    <row r="72" spans="1:272" s="111" customFormat="1" ht="22" customHeight="1" x14ac:dyDescent="0.35">
      <c r="A72" s="177"/>
      <c r="B72" s="8"/>
      <c r="C72" s="65">
        <v>2</v>
      </c>
      <c r="D72" s="121" t="s">
        <v>93</v>
      </c>
      <c r="E72" s="131" t="s">
        <v>97</v>
      </c>
      <c r="F72" s="130" t="s">
        <v>26</v>
      </c>
      <c r="G72" s="66" t="s">
        <v>24</v>
      </c>
      <c r="H72" s="67" t="s">
        <v>24</v>
      </c>
      <c r="I72" s="71"/>
      <c r="J72" s="48"/>
      <c r="K72" s="49"/>
      <c r="L72" s="68" t="str">
        <f t="shared" si="23"/>
        <v>...%</v>
      </c>
      <c r="M72" s="69" t="e">
        <f t="shared" si="24"/>
        <v>#VALUE!</v>
      </c>
      <c r="N72" s="62" t="e">
        <f t="shared" si="25"/>
        <v>#VALUE!</v>
      </c>
      <c r="O72" s="33"/>
      <c r="P72" s="106">
        <v>0.61750000000000005</v>
      </c>
      <c r="Q72" s="106">
        <v>0.7</v>
      </c>
      <c r="R72" s="106">
        <v>0.75</v>
      </c>
      <c r="S72" s="106">
        <v>0.65</v>
      </c>
      <c r="T72" s="33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</row>
    <row r="73" spans="1:272" s="111" customFormat="1" ht="22" customHeight="1" x14ac:dyDescent="0.35">
      <c r="A73" s="177"/>
      <c r="B73" s="8"/>
      <c r="C73" s="65">
        <v>3</v>
      </c>
      <c r="D73" s="121" t="s">
        <v>93</v>
      </c>
      <c r="E73" s="131" t="s">
        <v>98</v>
      </c>
      <c r="F73" s="130" t="s">
        <v>26</v>
      </c>
      <c r="G73" s="66" t="s">
        <v>24</v>
      </c>
      <c r="H73" s="67" t="s">
        <v>24</v>
      </c>
      <c r="I73" s="71"/>
      <c r="J73" s="48"/>
      <c r="K73" s="49"/>
      <c r="L73" s="68" t="str">
        <f t="shared" si="23"/>
        <v>...%</v>
      </c>
      <c r="M73" s="69" t="e">
        <f t="shared" si="24"/>
        <v>#VALUE!</v>
      </c>
      <c r="N73" s="62" t="e">
        <f t="shared" si="25"/>
        <v>#VALUE!</v>
      </c>
      <c r="O73" s="33"/>
      <c r="P73" s="106">
        <v>0.76200000000000001</v>
      </c>
      <c r="Q73" s="106">
        <v>0.63</v>
      </c>
      <c r="R73" s="106">
        <v>0.72</v>
      </c>
      <c r="S73" s="106">
        <v>0.67</v>
      </c>
      <c r="T73" s="33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</row>
    <row r="74" spans="1:272" s="111" customFormat="1" ht="22" customHeight="1" x14ac:dyDescent="0.35">
      <c r="A74" s="177"/>
      <c r="B74" s="8"/>
      <c r="C74" s="65">
        <v>2</v>
      </c>
      <c r="D74" s="121" t="s">
        <v>93</v>
      </c>
      <c r="E74" s="131" t="s">
        <v>99</v>
      </c>
      <c r="F74" s="130" t="s">
        <v>26</v>
      </c>
      <c r="G74" s="66" t="s">
        <v>24</v>
      </c>
      <c r="H74" s="67" t="s">
        <v>24</v>
      </c>
      <c r="I74" s="71"/>
      <c r="J74" s="48"/>
      <c r="K74" s="49"/>
      <c r="L74" s="68" t="str">
        <f t="shared" si="23"/>
        <v>...%</v>
      </c>
      <c r="M74" s="69" t="e">
        <f t="shared" si="24"/>
        <v>#VALUE!</v>
      </c>
      <c r="N74" s="62" t="e">
        <f t="shared" si="25"/>
        <v>#VALUE!</v>
      </c>
      <c r="O74" s="33"/>
      <c r="P74" s="106">
        <v>0.88</v>
      </c>
      <c r="Q74" s="106">
        <v>0.89</v>
      </c>
      <c r="R74" s="106">
        <v>0.86</v>
      </c>
      <c r="S74" s="106">
        <v>0.85</v>
      </c>
      <c r="T74" s="33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</row>
    <row r="75" spans="1:272" s="111" customFormat="1" ht="22" customHeight="1" x14ac:dyDescent="0.35">
      <c r="A75" s="177"/>
      <c r="B75" s="8"/>
      <c r="C75" s="65">
        <v>2</v>
      </c>
      <c r="D75" s="121" t="s">
        <v>93</v>
      </c>
      <c r="E75" s="131" t="s">
        <v>100</v>
      </c>
      <c r="F75" s="130" t="s">
        <v>26</v>
      </c>
      <c r="G75" s="66" t="s">
        <v>24</v>
      </c>
      <c r="H75" s="67" t="s">
        <v>24</v>
      </c>
      <c r="I75" s="71"/>
      <c r="J75" s="48"/>
      <c r="K75" s="49"/>
      <c r="L75" s="68" t="str">
        <f t="shared" si="23"/>
        <v>...%</v>
      </c>
      <c r="M75" s="69" t="e">
        <f t="shared" si="24"/>
        <v>#VALUE!</v>
      </c>
      <c r="N75" s="62" t="e">
        <f t="shared" si="25"/>
        <v>#VALUE!</v>
      </c>
      <c r="O75" s="33"/>
      <c r="P75" s="106">
        <v>0.8</v>
      </c>
      <c r="Q75" s="106">
        <v>0.71</v>
      </c>
      <c r="R75" s="106">
        <v>0.68</v>
      </c>
      <c r="S75" s="106">
        <v>0.7</v>
      </c>
      <c r="T75" s="33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</row>
    <row r="76" spans="1:272" s="111" customFormat="1" ht="22" customHeight="1" x14ac:dyDescent="0.35">
      <c r="A76" s="180"/>
      <c r="B76" s="8"/>
      <c r="C76" s="65">
        <v>1</v>
      </c>
      <c r="D76" s="121" t="s">
        <v>93</v>
      </c>
      <c r="E76" s="131" t="s">
        <v>101</v>
      </c>
      <c r="F76" s="130" t="s">
        <v>26</v>
      </c>
      <c r="G76" s="66" t="s">
        <v>24</v>
      </c>
      <c r="H76" s="67" t="s">
        <v>24</v>
      </c>
      <c r="I76" s="71"/>
      <c r="J76" s="48"/>
      <c r="K76" s="49"/>
      <c r="L76" s="68" t="str">
        <f t="shared" si="23"/>
        <v>...%</v>
      </c>
      <c r="M76" s="69" t="e">
        <f t="shared" si="24"/>
        <v>#VALUE!</v>
      </c>
      <c r="N76" s="62" t="e">
        <f t="shared" si="25"/>
        <v>#VALUE!</v>
      </c>
      <c r="O76" s="33"/>
      <c r="P76" s="106">
        <v>0.53249999999999997</v>
      </c>
      <c r="Q76" s="106">
        <v>0.85</v>
      </c>
      <c r="R76" s="106">
        <v>0.45</v>
      </c>
      <c r="S76" s="106">
        <v>0.45</v>
      </c>
      <c r="T76" s="33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</row>
    <row r="77" spans="1:272" s="111" customFormat="1" ht="22" customHeight="1" x14ac:dyDescent="0.35">
      <c r="A77" s="177"/>
      <c r="B77" s="8"/>
      <c r="C77" s="65">
        <v>0.5</v>
      </c>
      <c r="D77" s="121" t="s">
        <v>93</v>
      </c>
      <c r="E77" s="131" t="s">
        <v>102</v>
      </c>
      <c r="F77" s="130" t="s">
        <v>26</v>
      </c>
      <c r="G77" s="66" t="s">
        <v>24</v>
      </c>
      <c r="H77" s="67" t="s">
        <v>24</v>
      </c>
      <c r="I77" s="71"/>
      <c r="J77" s="48"/>
      <c r="K77" s="49"/>
      <c r="L77" s="68" t="str">
        <f t="shared" si="23"/>
        <v>...%</v>
      </c>
      <c r="M77" s="69" t="e">
        <f t="shared" si="24"/>
        <v>#VALUE!</v>
      </c>
      <c r="N77" s="62" t="e">
        <f t="shared" si="25"/>
        <v>#VALUE!</v>
      </c>
      <c r="O77" s="33"/>
      <c r="P77" s="106">
        <v>0.91500000000000004</v>
      </c>
      <c r="Q77" s="106">
        <v>0.995</v>
      </c>
      <c r="R77" s="106">
        <v>0.98</v>
      </c>
      <c r="S77" s="106">
        <v>0.95</v>
      </c>
      <c r="T77" s="33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</row>
    <row r="78" spans="1:272" s="111" customFormat="1" ht="22" customHeight="1" x14ac:dyDescent="0.35">
      <c r="A78" s="179"/>
      <c r="B78" s="8"/>
      <c r="C78" s="65">
        <v>0.5</v>
      </c>
      <c r="D78" s="121" t="s">
        <v>93</v>
      </c>
      <c r="E78" s="131" t="s">
        <v>103</v>
      </c>
      <c r="F78" s="130" t="s">
        <v>26</v>
      </c>
      <c r="G78" s="66" t="s">
        <v>24</v>
      </c>
      <c r="H78" s="67" t="s">
        <v>24</v>
      </c>
      <c r="I78" s="71"/>
      <c r="J78" s="48"/>
      <c r="K78" s="49"/>
      <c r="L78" s="68" t="str">
        <f t="shared" si="23"/>
        <v>...%</v>
      </c>
      <c r="M78" s="69" t="e">
        <f t="shared" si="24"/>
        <v>#VALUE!</v>
      </c>
      <c r="N78" s="62" t="e">
        <f t="shared" si="25"/>
        <v>#VALUE!</v>
      </c>
      <c r="O78" s="33"/>
      <c r="P78" s="106">
        <v>0.87250000000000005</v>
      </c>
      <c r="Q78" s="106">
        <v>0.995</v>
      </c>
      <c r="R78" s="106">
        <v>0.9</v>
      </c>
      <c r="S78" s="106">
        <v>0.9</v>
      </c>
      <c r="T78" s="33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</row>
    <row r="79" spans="1:272" s="111" customFormat="1" ht="22" customHeight="1" x14ac:dyDescent="0.35">
      <c r="A79" s="182"/>
      <c r="B79" s="8"/>
      <c r="C79" s="65">
        <v>0.1</v>
      </c>
      <c r="D79" s="121" t="s">
        <v>93</v>
      </c>
      <c r="E79" s="131" t="s">
        <v>104</v>
      </c>
      <c r="F79" s="130" t="s">
        <v>26</v>
      </c>
      <c r="G79" s="66" t="s">
        <v>24</v>
      </c>
      <c r="H79" s="67" t="s">
        <v>24</v>
      </c>
      <c r="I79" s="71"/>
      <c r="J79" s="48"/>
      <c r="K79" s="49"/>
      <c r="L79" s="68" t="str">
        <f t="shared" si="23"/>
        <v>...%</v>
      </c>
      <c r="M79" s="69" t="e">
        <f t="shared" si="24"/>
        <v>#VALUE!</v>
      </c>
      <c r="N79" s="62" t="e">
        <f t="shared" si="25"/>
        <v>#VALUE!</v>
      </c>
      <c r="O79" s="33"/>
      <c r="P79" s="106">
        <v>0.1</v>
      </c>
      <c r="Q79" s="106">
        <v>0.1</v>
      </c>
      <c r="R79" s="106">
        <v>0.1</v>
      </c>
      <c r="S79" s="106">
        <v>0.1</v>
      </c>
      <c r="T79" s="33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</row>
    <row r="80" spans="1:272" s="84" customFormat="1" ht="22" customHeight="1" x14ac:dyDescent="0.35">
      <c r="A80" s="180"/>
      <c r="B80" s="8"/>
      <c r="C80" s="65">
        <v>4</v>
      </c>
      <c r="D80" s="121" t="s">
        <v>105</v>
      </c>
      <c r="E80" s="131" t="s">
        <v>106</v>
      </c>
      <c r="F80" s="130" t="s">
        <v>26</v>
      </c>
      <c r="G80" s="66" t="s">
        <v>24</v>
      </c>
      <c r="H80" s="67" t="s">
        <v>24</v>
      </c>
      <c r="I80" s="8"/>
      <c r="J80" s="48"/>
      <c r="K80" s="49"/>
      <c r="L80" s="68" t="str">
        <f t="shared" si="23"/>
        <v>...%</v>
      </c>
      <c r="M80" s="69" t="e">
        <f t="shared" si="24"/>
        <v>#VALUE!</v>
      </c>
      <c r="N80" s="62" t="e">
        <f t="shared" si="25"/>
        <v>#VALUE!</v>
      </c>
      <c r="O80" s="33"/>
      <c r="P80" s="70">
        <v>0.63</v>
      </c>
      <c r="Q80" s="70">
        <v>0.56000000000000005</v>
      </c>
      <c r="R80" s="70">
        <v>0.50180000000000002</v>
      </c>
      <c r="S80" s="70">
        <v>0.45</v>
      </c>
      <c r="T80" s="33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</row>
    <row r="81" spans="1:272" s="84" customFormat="1" ht="22" customHeight="1" x14ac:dyDescent="0.35">
      <c r="A81" s="180"/>
      <c r="B81" s="8"/>
      <c r="C81" s="65">
        <v>1</v>
      </c>
      <c r="D81" s="121" t="s">
        <v>105</v>
      </c>
      <c r="E81" s="131" t="s">
        <v>107</v>
      </c>
      <c r="F81" s="130" t="s">
        <v>26</v>
      </c>
      <c r="G81" s="66" t="s">
        <v>24</v>
      </c>
      <c r="H81" s="67" t="s">
        <v>24</v>
      </c>
      <c r="I81" s="8"/>
      <c r="J81" s="48"/>
      <c r="K81" s="49"/>
      <c r="L81" s="68" t="str">
        <f t="shared" si="23"/>
        <v>...%</v>
      </c>
      <c r="M81" s="69" t="e">
        <f t="shared" si="24"/>
        <v>#VALUE!</v>
      </c>
      <c r="N81" s="62" t="e">
        <f t="shared" si="25"/>
        <v>#VALUE!</v>
      </c>
      <c r="O81" s="33"/>
      <c r="P81" s="70">
        <v>0.8</v>
      </c>
      <c r="Q81" s="70">
        <v>0.82</v>
      </c>
      <c r="R81" s="70">
        <v>0.71799999999999997</v>
      </c>
      <c r="S81" s="70">
        <v>0.75</v>
      </c>
      <c r="T81" s="33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</row>
    <row r="82" spans="1:272" s="84" customFormat="1" ht="22" customHeight="1" x14ac:dyDescent="0.35">
      <c r="A82" s="180"/>
      <c r="B82" s="8"/>
      <c r="C82" s="65">
        <v>3</v>
      </c>
      <c r="D82" s="121" t="s">
        <v>105</v>
      </c>
      <c r="E82" s="131" t="s">
        <v>108</v>
      </c>
      <c r="F82" s="130" t="s">
        <v>26</v>
      </c>
      <c r="G82" s="66" t="s">
        <v>24</v>
      </c>
      <c r="H82" s="67" t="s">
        <v>24</v>
      </c>
      <c r="I82" s="8"/>
      <c r="J82" s="48"/>
      <c r="K82" s="49"/>
      <c r="L82" s="68" t="str">
        <f t="shared" si="23"/>
        <v>...%</v>
      </c>
      <c r="M82" s="69" t="e">
        <f t="shared" si="24"/>
        <v>#VALUE!</v>
      </c>
      <c r="N82" s="62" t="e">
        <f t="shared" si="25"/>
        <v>#VALUE!</v>
      </c>
      <c r="O82" s="33"/>
      <c r="P82" s="70">
        <v>0.63280000000000003</v>
      </c>
      <c r="Q82" s="70">
        <v>0.46</v>
      </c>
      <c r="R82" s="70">
        <v>0.38800000000000001</v>
      </c>
      <c r="S82" s="70">
        <v>0.4</v>
      </c>
      <c r="T82" s="33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</row>
    <row r="83" spans="1:272" s="84" customFormat="1" ht="22" customHeight="1" x14ac:dyDescent="0.35">
      <c r="A83" s="180"/>
      <c r="B83" s="8"/>
      <c r="C83" s="65">
        <v>1</v>
      </c>
      <c r="D83" s="121" t="s">
        <v>105</v>
      </c>
      <c r="E83" s="131" t="s">
        <v>109</v>
      </c>
      <c r="F83" s="130" t="s">
        <v>26</v>
      </c>
      <c r="G83" s="66" t="s">
        <v>24</v>
      </c>
      <c r="H83" s="67" t="s">
        <v>24</v>
      </c>
      <c r="I83" s="8"/>
      <c r="J83" s="48"/>
      <c r="K83" s="49"/>
      <c r="L83" s="68" t="str">
        <f t="shared" si="23"/>
        <v>...%</v>
      </c>
      <c r="M83" s="69" t="e">
        <f t="shared" si="24"/>
        <v>#VALUE!</v>
      </c>
      <c r="N83" s="62" t="e">
        <f t="shared" si="25"/>
        <v>#VALUE!</v>
      </c>
      <c r="O83" s="33"/>
      <c r="P83" s="70">
        <v>0.81</v>
      </c>
      <c r="Q83" s="70">
        <v>0.82</v>
      </c>
      <c r="R83" s="70">
        <v>0.75</v>
      </c>
      <c r="S83" s="70">
        <v>0.75</v>
      </c>
      <c r="T83" s="33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</row>
    <row r="84" spans="1:272" s="84" customFormat="1" ht="22" customHeight="1" x14ac:dyDescent="0.35">
      <c r="A84" s="180"/>
      <c r="B84" s="8"/>
      <c r="C84" s="65">
        <v>1</v>
      </c>
      <c r="D84" s="121" t="s">
        <v>105</v>
      </c>
      <c r="E84" s="131" t="s">
        <v>110</v>
      </c>
      <c r="F84" s="130" t="s">
        <v>26</v>
      </c>
      <c r="G84" s="66" t="s">
        <v>24</v>
      </c>
      <c r="H84" s="67" t="s">
        <v>24</v>
      </c>
      <c r="I84" s="8"/>
      <c r="J84" s="48"/>
      <c r="K84" s="49"/>
      <c r="L84" s="68" t="str">
        <f t="shared" si="23"/>
        <v>...%</v>
      </c>
      <c r="M84" s="69" t="e">
        <f t="shared" si="24"/>
        <v>#VALUE!</v>
      </c>
      <c r="N84" s="62" t="e">
        <f t="shared" si="25"/>
        <v>#VALUE!</v>
      </c>
      <c r="O84" s="33"/>
      <c r="P84" s="70">
        <v>0.59499999999999997</v>
      </c>
      <c r="Q84" s="70">
        <v>0.5</v>
      </c>
      <c r="R84" s="70">
        <v>0.45</v>
      </c>
      <c r="S84" s="70">
        <v>0.45</v>
      </c>
      <c r="T84" s="33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</row>
    <row r="85" spans="1:272" s="112" customFormat="1" ht="22" customHeight="1" x14ac:dyDescent="0.35">
      <c r="A85" s="180"/>
      <c r="B85" s="8"/>
      <c r="C85" s="65">
        <v>1</v>
      </c>
      <c r="D85" s="121" t="s">
        <v>105</v>
      </c>
      <c r="E85" s="131" t="s">
        <v>111</v>
      </c>
      <c r="F85" s="130" t="s">
        <v>26</v>
      </c>
      <c r="G85" s="66" t="s">
        <v>24</v>
      </c>
      <c r="H85" s="67" t="s">
        <v>24</v>
      </c>
      <c r="I85" s="11"/>
      <c r="J85" s="48"/>
      <c r="K85" s="49"/>
      <c r="L85" s="68" t="str">
        <f t="shared" si="23"/>
        <v>...%</v>
      </c>
      <c r="M85" s="69" t="e">
        <f t="shared" si="24"/>
        <v>#VALUE!</v>
      </c>
      <c r="N85" s="62" t="e">
        <f t="shared" si="25"/>
        <v>#VALUE!</v>
      </c>
      <c r="O85" s="33"/>
      <c r="P85" s="70">
        <v>0.72</v>
      </c>
      <c r="Q85" s="70">
        <v>0.71</v>
      </c>
      <c r="R85" s="70">
        <v>0.7</v>
      </c>
      <c r="S85" s="70">
        <v>0.65</v>
      </c>
      <c r="T85" s="33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</row>
    <row r="86" spans="1:272" s="84" customFormat="1" ht="22" customHeight="1" x14ac:dyDescent="0.35">
      <c r="A86" s="180"/>
      <c r="B86" s="8"/>
      <c r="C86" s="65">
        <v>1</v>
      </c>
      <c r="D86" s="121" t="s">
        <v>105</v>
      </c>
      <c r="E86" s="131" t="s">
        <v>112</v>
      </c>
      <c r="F86" s="130" t="s">
        <v>26</v>
      </c>
      <c r="G86" s="66" t="s">
        <v>24</v>
      </c>
      <c r="H86" s="67" t="s">
        <v>24</v>
      </c>
      <c r="I86" s="82"/>
      <c r="J86" s="48"/>
      <c r="K86" s="49"/>
      <c r="L86" s="68" t="str">
        <f t="shared" si="23"/>
        <v>...%</v>
      </c>
      <c r="M86" s="69" t="e">
        <f t="shared" si="24"/>
        <v>#VALUE!</v>
      </c>
      <c r="N86" s="62" t="e">
        <f t="shared" si="25"/>
        <v>#VALUE!</v>
      </c>
      <c r="O86" s="33"/>
      <c r="P86" s="70">
        <v>0.73750000000000004</v>
      </c>
      <c r="Q86" s="70">
        <v>0.8</v>
      </c>
      <c r="R86" s="70">
        <v>0.75</v>
      </c>
      <c r="S86" s="70">
        <v>0.7</v>
      </c>
      <c r="T86" s="33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</row>
    <row r="87" spans="1:272" s="2" customFormat="1" ht="22" customHeight="1" x14ac:dyDescent="0.35">
      <c r="A87" s="180"/>
      <c r="B87" s="8"/>
      <c r="C87" s="65">
        <v>3</v>
      </c>
      <c r="D87" s="121" t="s">
        <v>105</v>
      </c>
      <c r="E87" s="131" t="s">
        <v>113</v>
      </c>
      <c r="F87" s="130" t="s">
        <v>114</v>
      </c>
      <c r="G87" s="58" t="s">
        <v>20</v>
      </c>
      <c r="H87" s="59" t="s">
        <v>21</v>
      </c>
      <c r="I87" s="71"/>
      <c r="J87" s="48"/>
      <c r="K87" s="49"/>
      <c r="L87" s="60" t="str">
        <f t="shared" ref="L87:L90" si="26">H87</f>
        <v>...€</v>
      </c>
      <c r="M87" s="61" t="str">
        <f t="shared" ref="M87:M88" si="27">L87</f>
        <v>...€</v>
      </c>
      <c r="N87" s="62" t="e">
        <f t="shared" ref="N87:N90" si="28">H87-G87</f>
        <v>#VALUE!</v>
      </c>
      <c r="O87" s="33"/>
      <c r="P87" s="63">
        <v>30</v>
      </c>
      <c r="Q87" s="63">
        <v>29</v>
      </c>
      <c r="R87" s="63">
        <v>27.5</v>
      </c>
      <c r="S87" s="63">
        <v>33</v>
      </c>
      <c r="T87" s="33"/>
    </row>
    <row r="88" spans="1:272" s="2" customFormat="1" ht="22" customHeight="1" x14ac:dyDescent="0.35">
      <c r="A88" s="180"/>
      <c r="B88" s="8"/>
      <c r="C88" s="65">
        <v>3</v>
      </c>
      <c r="D88" s="121" t="s">
        <v>105</v>
      </c>
      <c r="E88" s="131" t="s">
        <v>115</v>
      </c>
      <c r="F88" s="130" t="s">
        <v>114</v>
      </c>
      <c r="G88" s="58" t="s">
        <v>20</v>
      </c>
      <c r="H88" s="59" t="s">
        <v>21</v>
      </c>
      <c r="I88" s="71"/>
      <c r="J88" s="48"/>
      <c r="K88" s="49"/>
      <c r="L88" s="60" t="str">
        <f t="shared" si="26"/>
        <v>...€</v>
      </c>
      <c r="M88" s="61" t="str">
        <f t="shared" si="27"/>
        <v>...€</v>
      </c>
      <c r="N88" s="62" t="e">
        <f t="shared" si="28"/>
        <v>#VALUE!</v>
      </c>
      <c r="O88" s="33"/>
      <c r="P88" s="63">
        <v>30</v>
      </c>
      <c r="Q88" s="63">
        <v>29</v>
      </c>
      <c r="R88" s="63">
        <v>27.5</v>
      </c>
      <c r="S88" s="63">
        <v>33</v>
      </c>
      <c r="T88" s="33"/>
    </row>
    <row r="89" spans="1:272" s="113" customFormat="1" ht="33" customHeight="1" x14ac:dyDescent="0.35">
      <c r="A89" s="180"/>
      <c r="B89" s="8"/>
      <c r="C89" s="65">
        <v>0.1</v>
      </c>
      <c r="D89" s="121" t="s">
        <v>105</v>
      </c>
      <c r="E89" s="131" t="s">
        <v>116</v>
      </c>
      <c r="F89" s="130" t="s">
        <v>117</v>
      </c>
      <c r="G89" s="66" t="s">
        <v>24</v>
      </c>
      <c r="H89" s="67" t="s">
        <v>24</v>
      </c>
      <c r="I89" s="83"/>
      <c r="J89" s="48"/>
      <c r="K89" s="49"/>
      <c r="L89" s="68" t="str">
        <f t="shared" si="26"/>
        <v>...%</v>
      </c>
      <c r="M89" s="69" t="e">
        <f t="shared" ref="M89:M90" si="29">1-(1*L89)</f>
        <v>#VALUE!</v>
      </c>
      <c r="N89" s="62" t="e">
        <f t="shared" si="28"/>
        <v>#VALUE!</v>
      </c>
      <c r="O89" s="33"/>
      <c r="P89" s="70">
        <v>0.95</v>
      </c>
      <c r="Q89" s="70">
        <v>0.85</v>
      </c>
      <c r="R89" s="70">
        <v>0.8</v>
      </c>
      <c r="S89" s="70">
        <v>0.9</v>
      </c>
      <c r="T89" s="33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</row>
    <row r="90" spans="1:272" s="2" customFormat="1" ht="22" customHeight="1" x14ac:dyDescent="0.35">
      <c r="A90" s="180"/>
      <c r="B90" s="8"/>
      <c r="C90" s="65">
        <v>0.1</v>
      </c>
      <c r="D90" s="121" t="s">
        <v>105</v>
      </c>
      <c r="E90" s="155" t="s">
        <v>118</v>
      </c>
      <c r="F90" s="130" t="s">
        <v>26</v>
      </c>
      <c r="G90" s="66" t="s">
        <v>24</v>
      </c>
      <c r="H90" s="67" t="s">
        <v>24</v>
      </c>
      <c r="I90" s="8"/>
      <c r="J90" s="48"/>
      <c r="K90" s="49"/>
      <c r="L90" s="68" t="str">
        <f t="shared" si="26"/>
        <v>...%</v>
      </c>
      <c r="M90" s="69" t="e">
        <f t="shared" si="29"/>
        <v>#VALUE!</v>
      </c>
      <c r="N90" s="62" t="e">
        <f t="shared" si="28"/>
        <v>#VALUE!</v>
      </c>
      <c r="O90" s="33"/>
      <c r="P90" s="70">
        <v>0.1</v>
      </c>
      <c r="Q90" s="70">
        <v>0.1</v>
      </c>
      <c r="R90" s="70">
        <v>0.1</v>
      </c>
      <c r="S90" s="70">
        <v>0.1</v>
      </c>
      <c r="T90" s="74"/>
    </row>
    <row r="91" spans="1:272" s="2" customFormat="1" ht="15" customHeight="1" x14ac:dyDescent="0.35">
      <c r="A91" s="180"/>
      <c r="B91" s="8"/>
      <c r="C91" s="65">
        <v>1</v>
      </c>
      <c r="D91" s="122" t="s">
        <v>105</v>
      </c>
      <c r="E91" s="133" t="s">
        <v>119</v>
      </c>
      <c r="F91" s="139"/>
      <c r="G91" s="114"/>
      <c r="H91" s="59" t="s">
        <v>21</v>
      </c>
      <c r="I91" s="20"/>
      <c r="J91" s="48"/>
      <c r="K91" s="49"/>
      <c r="L91" s="60" t="str">
        <f>H91</f>
        <v>...€</v>
      </c>
      <c r="M91" s="61" t="str">
        <f>L91</f>
        <v>...€</v>
      </c>
      <c r="N91" s="62"/>
      <c r="O91" s="26"/>
      <c r="P91" s="47"/>
      <c r="Q91" s="47"/>
      <c r="R91" s="26"/>
      <c r="S91" s="26"/>
      <c r="T91" s="26"/>
    </row>
    <row r="92" spans="1:272" s="2" customFormat="1" ht="15" customHeight="1" x14ac:dyDescent="0.35">
      <c r="A92" s="180"/>
      <c r="B92" s="8"/>
      <c r="C92" s="65">
        <v>1</v>
      </c>
      <c r="D92" s="122" t="s">
        <v>105</v>
      </c>
      <c r="E92" s="133" t="s">
        <v>120</v>
      </c>
      <c r="F92" s="139"/>
      <c r="G92" s="114"/>
      <c r="H92" s="59" t="s">
        <v>21</v>
      </c>
      <c r="I92" s="20"/>
      <c r="J92" s="48"/>
      <c r="K92" s="49"/>
      <c r="L92" s="60" t="str">
        <f t="shared" ref="L92:L100" si="30">H92</f>
        <v>...€</v>
      </c>
      <c r="M92" s="61" t="str">
        <f t="shared" ref="M92:M100" si="31">L92</f>
        <v>...€</v>
      </c>
      <c r="N92" s="26"/>
      <c r="O92" s="26"/>
      <c r="P92" s="47"/>
      <c r="Q92" s="47"/>
      <c r="R92" s="26"/>
      <c r="S92" s="26"/>
      <c r="T92" s="26"/>
    </row>
    <row r="93" spans="1:272" s="2" customFormat="1" ht="15" customHeight="1" x14ac:dyDescent="0.35">
      <c r="A93" s="180"/>
      <c r="B93" s="8"/>
      <c r="C93" s="65">
        <v>1</v>
      </c>
      <c r="D93" s="122" t="s">
        <v>105</v>
      </c>
      <c r="E93" s="134" t="s">
        <v>121</v>
      </c>
      <c r="F93" s="140"/>
      <c r="G93" s="115"/>
      <c r="H93" s="59" t="s">
        <v>21</v>
      </c>
      <c r="I93" s="20"/>
      <c r="J93" s="48"/>
      <c r="K93" s="49"/>
      <c r="L93" s="60" t="str">
        <f t="shared" si="30"/>
        <v>...€</v>
      </c>
      <c r="M93" s="61" t="str">
        <f t="shared" si="31"/>
        <v>...€</v>
      </c>
      <c r="N93" s="26"/>
      <c r="O93" s="26"/>
      <c r="P93" s="47"/>
      <c r="Q93" s="47"/>
      <c r="R93" s="26"/>
      <c r="S93" s="26"/>
      <c r="T93" s="26"/>
    </row>
    <row r="94" spans="1:272" s="2" customFormat="1" ht="15" customHeight="1" x14ac:dyDescent="0.35">
      <c r="A94" s="180"/>
      <c r="B94" s="8"/>
      <c r="C94" s="65">
        <v>1</v>
      </c>
      <c r="D94" s="122" t="s">
        <v>105</v>
      </c>
      <c r="E94" s="134" t="s">
        <v>122</v>
      </c>
      <c r="F94" s="140"/>
      <c r="G94" s="115"/>
      <c r="H94" s="59" t="s">
        <v>21</v>
      </c>
      <c r="I94" s="20"/>
      <c r="J94" s="48"/>
      <c r="K94" s="49"/>
      <c r="L94" s="60" t="str">
        <f t="shared" si="30"/>
        <v>...€</v>
      </c>
      <c r="M94" s="61" t="str">
        <f t="shared" si="31"/>
        <v>...€</v>
      </c>
      <c r="N94" s="26"/>
      <c r="O94" s="26"/>
      <c r="P94" s="47"/>
      <c r="Q94" s="47"/>
      <c r="R94" s="26"/>
      <c r="S94" s="26"/>
      <c r="T94" s="26"/>
    </row>
    <row r="95" spans="1:272" s="2" customFormat="1" ht="15" customHeight="1" x14ac:dyDescent="0.35">
      <c r="A95" s="180"/>
      <c r="B95" s="8"/>
      <c r="C95" s="65">
        <v>1</v>
      </c>
      <c r="D95" s="122" t="s">
        <v>105</v>
      </c>
      <c r="E95" s="134" t="s">
        <v>123</v>
      </c>
      <c r="F95" s="140"/>
      <c r="G95" s="115"/>
      <c r="H95" s="59" t="s">
        <v>21</v>
      </c>
      <c r="I95" s="20"/>
      <c r="J95" s="48"/>
      <c r="K95" s="49"/>
      <c r="L95" s="60" t="str">
        <f t="shared" si="30"/>
        <v>...€</v>
      </c>
      <c r="M95" s="61" t="str">
        <f t="shared" si="31"/>
        <v>...€</v>
      </c>
      <c r="N95" s="26"/>
      <c r="O95" s="26"/>
      <c r="P95" s="47"/>
      <c r="Q95" s="47"/>
      <c r="R95" s="26"/>
      <c r="S95" s="26"/>
      <c r="T95" s="26"/>
    </row>
    <row r="96" spans="1:272" s="2" customFormat="1" ht="15" customHeight="1" x14ac:dyDescent="0.35">
      <c r="A96" s="180"/>
      <c r="B96" s="8"/>
      <c r="C96" s="65">
        <v>1</v>
      </c>
      <c r="D96" s="122" t="s">
        <v>105</v>
      </c>
      <c r="E96" s="134" t="s">
        <v>124</v>
      </c>
      <c r="F96" s="140"/>
      <c r="G96" s="115"/>
      <c r="H96" s="59" t="s">
        <v>21</v>
      </c>
      <c r="I96" s="20"/>
      <c r="J96" s="48"/>
      <c r="K96" s="49"/>
      <c r="L96" s="60" t="str">
        <f t="shared" si="30"/>
        <v>...€</v>
      </c>
      <c r="M96" s="61" t="str">
        <f t="shared" si="31"/>
        <v>...€</v>
      </c>
      <c r="N96" s="26"/>
      <c r="O96" s="26"/>
      <c r="P96" s="47"/>
      <c r="Q96" s="47"/>
      <c r="R96" s="26"/>
      <c r="S96" s="26"/>
      <c r="T96" s="26"/>
    </row>
    <row r="97" spans="1:20" s="2" customFormat="1" ht="15" customHeight="1" x14ac:dyDescent="0.35">
      <c r="A97" s="180"/>
      <c r="B97" s="8"/>
      <c r="C97" s="65">
        <v>1</v>
      </c>
      <c r="D97" s="122" t="s">
        <v>105</v>
      </c>
      <c r="E97" s="133" t="s">
        <v>125</v>
      </c>
      <c r="F97" s="139"/>
      <c r="G97" s="114"/>
      <c r="H97" s="59" t="s">
        <v>21</v>
      </c>
      <c r="I97" s="20"/>
      <c r="J97" s="48"/>
      <c r="K97" s="49"/>
      <c r="L97" s="60" t="str">
        <f t="shared" si="30"/>
        <v>...€</v>
      </c>
      <c r="M97" s="61" t="str">
        <f t="shared" si="31"/>
        <v>...€</v>
      </c>
      <c r="N97" s="26"/>
      <c r="O97" s="26"/>
      <c r="P97" s="47"/>
      <c r="Q97" s="47"/>
      <c r="R97" s="26"/>
      <c r="S97" s="26"/>
      <c r="T97" s="26"/>
    </row>
    <row r="98" spans="1:20" s="2" customFormat="1" ht="15" customHeight="1" x14ac:dyDescent="0.35">
      <c r="A98" s="180"/>
      <c r="B98" s="8"/>
      <c r="C98" s="65">
        <v>1</v>
      </c>
      <c r="D98" s="122" t="s">
        <v>105</v>
      </c>
      <c r="E98" s="134" t="s">
        <v>126</v>
      </c>
      <c r="F98" s="140"/>
      <c r="G98" s="115"/>
      <c r="H98" s="59" t="s">
        <v>21</v>
      </c>
      <c r="I98" s="20"/>
      <c r="J98" s="48"/>
      <c r="K98" s="49"/>
      <c r="L98" s="60" t="str">
        <f t="shared" si="30"/>
        <v>...€</v>
      </c>
      <c r="M98" s="61" t="str">
        <f t="shared" si="31"/>
        <v>...€</v>
      </c>
      <c r="N98" s="26"/>
      <c r="O98" s="26"/>
      <c r="P98" s="47"/>
      <c r="Q98" s="47"/>
      <c r="R98" s="26"/>
      <c r="S98" s="26"/>
      <c r="T98" s="26"/>
    </row>
    <row r="99" spans="1:20" s="2" customFormat="1" ht="15" customHeight="1" x14ac:dyDescent="0.35">
      <c r="A99" s="180"/>
      <c r="B99" s="8"/>
      <c r="C99" s="65">
        <v>1</v>
      </c>
      <c r="D99" s="122" t="s">
        <v>105</v>
      </c>
      <c r="E99" s="133" t="s">
        <v>127</v>
      </c>
      <c r="F99" s="139"/>
      <c r="G99" s="114"/>
      <c r="H99" s="59" t="s">
        <v>21</v>
      </c>
      <c r="I99" s="20"/>
      <c r="J99" s="48"/>
      <c r="K99" s="49"/>
      <c r="L99" s="60" t="str">
        <f t="shared" si="30"/>
        <v>...€</v>
      </c>
      <c r="M99" s="61" t="str">
        <f t="shared" si="31"/>
        <v>...€</v>
      </c>
      <c r="N99" s="26"/>
      <c r="O99" s="26"/>
      <c r="P99" s="47"/>
      <c r="Q99" s="47"/>
      <c r="R99" s="26"/>
      <c r="S99" s="26"/>
      <c r="T99" s="26"/>
    </row>
    <row r="100" spans="1:20" s="2" customFormat="1" ht="15" customHeight="1" x14ac:dyDescent="0.35">
      <c r="A100" s="180"/>
      <c r="B100" s="8"/>
      <c r="C100" s="65">
        <v>1</v>
      </c>
      <c r="D100" s="122" t="s">
        <v>105</v>
      </c>
      <c r="E100" s="134" t="s">
        <v>128</v>
      </c>
      <c r="F100" s="140"/>
      <c r="G100" s="115"/>
      <c r="H100" s="59" t="s">
        <v>21</v>
      </c>
      <c r="I100" s="20"/>
      <c r="J100" s="48"/>
      <c r="K100" s="49"/>
      <c r="L100" s="60" t="str">
        <f t="shared" si="30"/>
        <v>...€</v>
      </c>
      <c r="M100" s="61" t="str">
        <f t="shared" si="31"/>
        <v>...€</v>
      </c>
      <c r="N100" s="26"/>
      <c r="O100" s="26"/>
      <c r="P100" s="47"/>
      <c r="Q100" s="47"/>
      <c r="R100" s="26"/>
      <c r="S100" s="26"/>
      <c r="T100" s="26"/>
    </row>
    <row r="101" spans="1:20" s="2" customFormat="1" ht="12" customHeight="1" x14ac:dyDescent="0.35">
      <c r="A101" s="180"/>
      <c r="B101" s="18"/>
      <c r="C101" s="15"/>
      <c r="D101" s="123"/>
      <c r="E101" s="135"/>
      <c r="F101" s="141"/>
      <c r="G101" s="17"/>
      <c r="H101" s="9"/>
      <c r="I101" s="9"/>
      <c r="J101" s="48"/>
      <c r="K101" s="41"/>
      <c r="L101" s="42"/>
      <c r="M101" s="33"/>
      <c r="N101" s="33"/>
      <c r="O101" s="43"/>
      <c r="P101" s="43"/>
      <c r="Q101" s="43"/>
      <c r="R101" s="43"/>
      <c r="S101" s="33"/>
    </row>
    <row r="102" spans="1:20" s="2" customFormat="1" ht="12" customHeight="1" x14ac:dyDescent="0.35">
      <c r="A102" s="173"/>
      <c r="B102" s="18"/>
      <c r="C102" s="15"/>
      <c r="D102" s="15"/>
      <c r="E102" s="129"/>
      <c r="F102" s="135"/>
      <c r="G102" s="16"/>
      <c r="H102" s="17"/>
      <c r="I102" s="18"/>
      <c r="J102" s="48"/>
      <c r="K102" s="49"/>
      <c r="L102" s="41"/>
      <c r="M102" s="42"/>
      <c r="N102" s="33"/>
      <c r="O102" s="33"/>
      <c r="P102" s="43"/>
      <c r="Q102" s="43"/>
      <c r="R102" s="43"/>
      <c r="S102" s="43"/>
      <c r="T102" s="33"/>
    </row>
    <row r="103" spans="1:20" s="2" customFormat="1" ht="31.5" x14ac:dyDescent="0.35">
      <c r="A103" s="173"/>
      <c r="B103" s="18"/>
      <c r="C103" s="15"/>
      <c r="D103" s="144" t="s">
        <v>129</v>
      </c>
      <c r="E103" s="190" t="s">
        <v>130</v>
      </c>
      <c r="F103" s="191"/>
      <c r="G103" s="191"/>
      <c r="H103" s="192"/>
      <c r="I103" s="18"/>
      <c r="J103" s="48"/>
      <c r="K103" s="49"/>
      <c r="L103" s="41"/>
      <c r="M103" s="42"/>
      <c r="N103" s="33"/>
      <c r="O103" s="33"/>
      <c r="P103" s="43"/>
      <c r="Q103" s="43"/>
      <c r="R103" s="43"/>
      <c r="S103" s="43"/>
      <c r="T103" s="33"/>
    </row>
    <row r="104" spans="1:20" s="2" customFormat="1" ht="33" customHeight="1" x14ac:dyDescent="0.35">
      <c r="A104" s="173"/>
      <c r="B104" s="18"/>
      <c r="C104" s="15"/>
      <c r="D104" s="144" t="s">
        <v>129</v>
      </c>
      <c r="E104" s="190" t="s">
        <v>131</v>
      </c>
      <c r="F104" s="191"/>
      <c r="G104" s="191"/>
      <c r="H104" s="192"/>
      <c r="I104" s="18"/>
      <c r="J104" s="48"/>
      <c r="K104" s="49"/>
      <c r="L104" s="41"/>
      <c r="M104" s="42"/>
      <c r="N104" s="33"/>
      <c r="O104" s="33"/>
      <c r="P104" s="43"/>
      <c r="Q104" s="43"/>
      <c r="R104" s="43"/>
      <c r="S104" s="43"/>
      <c r="T104" s="33"/>
    </row>
    <row r="105" spans="1:20" s="2" customFormat="1" ht="44.15" customHeight="1" x14ac:dyDescent="0.35">
      <c r="A105" s="183"/>
      <c r="B105" s="9"/>
      <c r="D105" s="124" t="s">
        <v>17</v>
      </c>
      <c r="E105" s="190" t="s">
        <v>132</v>
      </c>
      <c r="F105" s="191"/>
      <c r="G105" s="191"/>
      <c r="H105" s="192"/>
      <c r="I105" s="9"/>
      <c r="J105" s="72"/>
      <c r="K105" s="54"/>
      <c r="L105" s="102"/>
      <c r="M105" s="73"/>
      <c r="N105" s="37"/>
      <c r="O105" s="33"/>
      <c r="P105" s="44"/>
      <c r="Q105" s="44"/>
      <c r="R105" s="44"/>
      <c r="S105" s="44"/>
      <c r="T105" s="33"/>
    </row>
    <row r="106" spans="1:20" s="2" customFormat="1" ht="33" customHeight="1" x14ac:dyDescent="0.35">
      <c r="A106" s="183"/>
      <c r="B106" s="9"/>
      <c r="D106" s="118" t="s">
        <v>133</v>
      </c>
      <c r="E106" s="190" t="s">
        <v>134</v>
      </c>
      <c r="F106" s="191"/>
      <c r="G106" s="191"/>
      <c r="H106" s="192"/>
      <c r="I106" s="9"/>
      <c r="J106" s="72"/>
      <c r="K106" s="54"/>
      <c r="L106" s="102"/>
      <c r="M106" s="73"/>
      <c r="N106" s="37" t="s">
        <v>3</v>
      </c>
      <c r="O106" s="33"/>
      <c r="P106" s="44"/>
      <c r="Q106" s="44"/>
      <c r="R106" s="44"/>
      <c r="S106" s="44"/>
      <c r="T106" s="33"/>
    </row>
    <row r="107" spans="1:20" s="2" customFormat="1" ht="44.15" customHeight="1" x14ac:dyDescent="0.35">
      <c r="A107" s="183"/>
      <c r="B107" s="9"/>
      <c r="D107" s="124" t="s">
        <v>30</v>
      </c>
      <c r="E107" s="190" t="s">
        <v>135</v>
      </c>
      <c r="F107" s="191"/>
      <c r="G107" s="191"/>
      <c r="H107" s="192"/>
      <c r="I107" s="9"/>
      <c r="J107" s="72"/>
      <c r="K107" s="54"/>
      <c r="L107" s="102"/>
      <c r="M107" s="38"/>
      <c r="N107" s="37"/>
      <c r="O107" s="33"/>
      <c r="P107" s="44"/>
      <c r="Q107" s="44"/>
      <c r="R107" s="44"/>
      <c r="S107" s="44"/>
      <c r="T107" s="33"/>
    </row>
    <row r="108" spans="1:20" s="2" customFormat="1" ht="22" customHeight="1" x14ac:dyDescent="0.35">
      <c r="A108" s="183"/>
      <c r="B108" s="75"/>
      <c r="D108" s="124" t="s">
        <v>30</v>
      </c>
      <c r="E108" s="196" t="s">
        <v>136</v>
      </c>
      <c r="F108" s="197"/>
      <c r="G108" s="197"/>
      <c r="H108" s="198"/>
      <c r="I108" s="75"/>
      <c r="J108" s="72"/>
      <c r="K108" s="54"/>
      <c r="L108" s="102"/>
      <c r="M108" s="38"/>
      <c r="N108" s="37"/>
      <c r="O108" s="33"/>
      <c r="P108" s="44"/>
      <c r="Q108" s="44"/>
      <c r="R108" s="44"/>
      <c r="S108" s="44"/>
      <c r="T108" s="33"/>
    </row>
    <row r="109" spans="1:20" s="2" customFormat="1" ht="15" customHeight="1" x14ac:dyDescent="0.35">
      <c r="A109" s="183"/>
      <c r="B109" s="9"/>
      <c r="D109" s="199" t="s">
        <v>137</v>
      </c>
      <c r="E109" s="190" t="s">
        <v>138</v>
      </c>
      <c r="F109" s="191"/>
      <c r="G109" s="191"/>
      <c r="H109" s="192"/>
      <c r="I109" s="9"/>
      <c r="J109" s="72"/>
      <c r="K109" s="54"/>
      <c r="L109" s="102"/>
      <c r="M109" s="38"/>
      <c r="N109" s="37"/>
      <c r="O109" s="33"/>
      <c r="P109" s="44"/>
      <c r="Q109" s="44"/>
      <c r="R109" s="44"/>
      <c r="S109" s="44"/>
      <c r="T109" s="33"/>
    </row>
    <row r="110" spans="1:20" s="2" customFormat="1" ht="15" customHeight="1" x14ac:dyDescent="0.35">
      <c r="A110" s="183"/>
      <c r="B110" s="9"/>
      <c r="D110" s="199"/>
      <c r="E110" s="190" t="s">
        <v>139</v>
      </c>
      <c r="F110" s="191"/>
      <c r="G110" s="191"/>
      <c r="H110" s="192"/>
      <c r="I110" s="9"/>
      <c r="J110" s="72"/>
      <c r="K110" s="54"/>
      <c r="L110" s="102"/>
      <c r="M110" s="38"/>
      <c r="N110" s="37"/>
      <c r="O110" s="33"/>
      <c r="P110" s="44"/>
      <c r="Q110" s="44"/>
      <c r="R110" s="44"/>
      <c r="S110" s="44"/>
      <c r="T110" s="33"/>
    </row>
    <row r="111" spans="1:20" s="2" customFormat="1" ht="15" customHeight="1" x14ac:dyDescent="0.35">
      <c r="A111" s="183"/>
      <c r="B111" s="9"/>
      <c r="D111" s="199"/>
      <c r="E111" s="190" t="s">
        <v>140</v>
      </c>
      <c r="F111" s="191"/>
      <c r="G111" s="191"/>
      <c r="H111" s="192"/>
      <c r="I111" s="9"/>
      <c r="J111" s="72"/>
      <c r="K111" s="54"/>
      <c r="L111" s="102"/>
      <c r="M111" s="38"/>
      <c r="N111" s="37"/>
      <c r="O111" s="33"/>
      <c r="P111" s="44"/>
      <c r="Q111" s="44"/>
      <c r="R111" s="44"/>
      <c r="S111" s="44"/>
      <c r="T111" s="33"/>
    </row>
    <row r="112" spans="1:20" s="2" customFormat="1" ht="22" customHeight="1" x14ac:dyDescent="0.35">
      <c r="A112" s="183"/>
      <c r="B112" s="9"/>
      <c r="D112" s="199"/>
      <c r="E112" s="190" t="s">
        <v>141</v>
      </c>
      <c r="F112" s="191"/>
      <c r="G112" s="191"/>
      <c r="H112" s="192"/>
      <c r="I112" s="9"/>
      <c r="J112" s="72"/>
      <c r="K112" s="54"/>
      <c r="L112" s="102"/>
      <c r="M112" s="38"/>
      <c r="N112" s="37"/>
      <c r="O112" s="33"/>
      <c r="P112" s="44"/>
      <c r="Q112" s="44"/>
      <c r="R112" s="44"/>
      <c r="S112" s="44"/>
      <c r="T112" s="33"/>
    </row>
    <row r="113" spans="1:34" s="2" customFormat="1" ht="22" customHeight="1" x14ac:dyDescent="0.35">
      <c r="A113" s="183"/>
      <c r="B113" s="9"/>
      <c r="D113" s="199"/>
      <c r="E113" s="190" t="s">
        <v>142</v>
      </c>
      <c r="F113" s="191"/>
      <c r="G113" s="191"/>
      <c r="H113" s="192"/>
      <c r="I113" s="9"/>
      <c r="J113" s="72"/>
      <c r="K113" s="54"/>
      <c r="L113" s="102"/>
      <c r="M113" s="38"/>
      <c r="N113" s="37"/>
      <c r="O113" s="33"/>
      <c r="P113" s="44"/>
      <c r="Q113" s="44"/>
      <c r="R113" s="44"/>
      <c r="S113" s="44"/>
      <c r="T113" s="33"/>
    </row>
    <row r="114" spans="1:34" s="2" customFormat="1" ht="22" customHeight="1" x14ac:dyDescent="0.35">
      <c r="A114" s="183"/>
      <c r="B114" s="9"/>
      <c r="D114" s="199"/>
      <c r="E114" s="190" t="s">
        <v>143</v>
      </c>
      <c r="F114" s="191"/>
      <c r="G114" s="191"/>
      <c r="H114" s="192"/>
      <c r="I114" s="9"/>
      <c r="J114" s="72"/>
      <c r="K114" s="54"/>
      <c r="L114" s="102"/>
      <c r="M114" s="38"/>
      <c r="N114" s="37"/>
      <c r="O114" s="33"/>
      <c r="P114" s="44"/>
      <c r="Q114" s="44"/>
      <c r="R114" s="44"/>
      <c r="S114" s="44"/>
      <c r="T114" s="33"/>
    </row>
    <row r="115" spans="1:34" s="2" customFormat="1" ht="22" customHeight="1" x14ac:dyDescent="0.35">
      <c r="A115" s="183"/>
      <c r="B115" s="9"/>
      <c r="D115" s="119" t="s">
        <v>144</v>
      </c>
      <c r="E115" s="190" t="s">
        <v>145</v>
      </c>
      <c r="F115" s="191"/>
      <c r="G115" s="191"/>
      <c r="H115" s="192"/>
      <c r="I115" s="9"/>
      <c r="J115" s="72"/>
      <c r="K115" s="54"/>
      <c r="L115" s="102"/>
      <c r="M115" s="38"/>
      <c r="N115" s="37"/>
      <c r="O115" s="33"/>
      <c r="P115" s="44"/>
      <c r="Q115" s="44"/>
      <c r="R115" s="44"/>
      <c r="S115" s="44"/>
      <c r="T115" s="33"/>
    </row>
    <row r="116" spans="1:34" s="2" customFormat="1" ht="44.15" customHeight="1" x14ac:dyDescent="0.35">
      <c r="A116" s="183"/>
      <c r="B116" s="9"/>
      <c r="D116" s="144" t="s">
        <v>146</v>
      </c>
      <c r="E116" s="190" t="s">
        <v>147</v>
      </c>
      <c r="F116" s="191"/>
      <c r="G116" s="191"/>
      <c r="H116" s="192"/>
      <c r="I116" s="9"/>
      <c r="J116" s="72"/>
      <c r="K116" s="54"/>
      <c r="L116" s="102"/>
      <c r="M116" s="38"/>
      <c r="N116" s="37"/>
      <c r="O116" s="33"/>
      <c r="P116" s="44"/>
      <c r="Q116" s="44"/>
      <c r="R116" s="44"/>
      <c r="S116" s="44"/>
      <c r="T116" s="33"/>
    </row>
    <row r="117" spans="1:34" s="2" customFormat="1" ht="5.5" customHeight="1" x14ac:dyDescent="0.35">
      <c r="A117" s="183"/>
      <c r="B117" s="9"/>
      <c r="D117" s="145"/>
      <c r="E117" s="104"/>
      <c r="F117" s="104"/>
      <c r="G117" s="104"/>
      <c r="H117" s="104"/>
      <c r="I117" s="9"/>
      <c r="J117" s="72"/>
      <c r="K117" s="54"/>
      <c r="L117" s="102"/>
      <c r="M117" s="38"/>
      <c r="N117" s="37"/>
      <c r="O117" s="33"/>
      <c r="P117" s="44"/>
      <c r="Q117" s="44"/>
      <c r="R117" s="44"/>
      <c r="S117" s="44"/>
      <c r="T117" s="33"/>
    </row>
    <row r="118" spans="1:34" ht="33" customHeight="1" x14ac:dyDescent="0.35">
      <c r="A118" s="184"/>
      <c r="B118" s="76"/>
      <c r="D118" s="193" t="s">
        <v>148</v>
      </c>
      <c r="E118" s="194"/>
      <c r="F118" s="194"/>
      <c r="G118" s="194"/>
      <c r="H118" s="195"/>
      <c r="I118" s="76"/>
      <c r="J118" s="77"/>
      <c r="K118" s="55"/>
      <c r="L118" s="45"/>
      <c r="M118" s="42"/>
      <c r="N118" s="33"/>
      <c r="O118" s="37"/>
      <c r="P118" s="40"/>
      <c r="Q118" s="40"/>
      <c r="R118" s="44"/>
      <c r="S118" s="44"/>
      <c r="T118" s="33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44.15" customHeight="1" x14ac:dyDescent="0.35">
      <c r="A119" s="184"/>
      <c r="B119" s="76"/>
      <c r="D119" s="193" t="s">
        <v>149</v>
      </c>
      <c r="E119" s="194"/>
      <c r="F119" s="194"/>
      <c r="G119" s="194"/>
      <c r="H119" s="195"/>
      <c r="I119" s="76"/>
      <c r="J119" s="77"/>
      <c r="K119" s="55"/>
      <c r="L119" s="45"/>
      <c r="M119" s="42"/>
      <c r="N119" s="33"/>
      <c r="O119" s="37"/>
      <c r="P119" s="40"/>
      <c r="Q119" s="40"/>
      <c r="R119" s="44"/>
      <c r="S119" s="44"/>
      <c r="T119" s="33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ht="5.15" customHeight="1" x14ac:dyDescent="0.35">
      <c r="A120" s="184"/>
      <c r="B120" s="76"/>
      <c r="D120" s="186"/>
      <c r="E120" s="186"/>
      <c r="F120" s="186"/>
      <c r="G120" s="186"/>
      <c r="H120" s="186"/>
      <c r="I120" s="76"/>
      <c r="J120" s="77"/>
      <c r="K120" s="55"/>
      <c r="L120" s="45"/>
      <c r="M120" s="42"/>
      <c r="N120" s="33"/>
      <c r="O120" s="37"/>
      <c r="P120" s="40"/>
      <c r="Q120" s="40"/>
      <c r="R120" s="44"/>
      <c r="S120" s="44"/>
      <c r="T120" s="33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s="160" customFormat="1" ht="12" customHeight="1" x14ac:dyDescent="0.35">
      <c r="A121" s="187"/>
      <c r="B121" s="187"/>
      <c r="C121" s="187"/>
      <c r="D121" s="188"/>
      <c r="E121" s="189"/>
      <c r="F121" s="189"/>
      <c r="G121" s="187"/>
      <c r="H121" s="187"/>
      <c r="I121" s="187"/>
      <c r="J121" s="48"/>
      <c r="K121" s="48"/>
      <c r="L121" s="187"/>
      <c r="M121" s="187"/>
      <c r="N121" s="187"/>
      <c r="O121" s="187"/>
      <c r="P121" s="187"/>
      <c r="Q121" s="187"/>
      <c r="R121" s="187"/>
      <c r="S121" s="187"/>
      <c r="T121" s="187"/>
    </row>
    <row r="122" spans="1:34" s="2" customFormat="1" ht="12" customHeight="1" x14ac:dyDescent="0.35">
      <c r="A122" s="8"/>
      <c r="C122" s="14"/>
      <c r="D122" s="125"/>
      <c r="E122" s="126"/>
      <c r="F122" s="126"/>
      <c r="J122" s="78"/>
      <c r="K122" s="78"/>
      <c r="P122" s="79"/>
      <c r="Q122" s="79"/>
      <c r="R122" s="79"/>
      <c r="S122" s="79"/>
    </row>
    <row r="123" spans="1:34" s="2" customFormat="1" ht="12" customHeight="1" x14ac:dyDescent="0.35">
      <c r="A123" s="8"/>
      <c r="C123" s="14"/>
      <c r="D123" s="125"/>
      <c r="E123" s="126"/>
      <c r="F123" s="126"/>
      <c r="J123" s="78"/>
      <c r="K123" s="78"/>
      <c r="P123" s="79"/>
      <c r="Q123" s="79"/>
      <c r="R123" s="79"/>
      <c r="S123" s="79"/>
    </row>
    <row r="124" spans="1:34" s="2" customFormat="1" ht="12" customHeight="1" x14ac:dyDescent="0.35">
      <c r="A124" s="8"/>
      <c r="C124" s="14"/>
      <c r="D124" s="125"/>
      <c r="E124" s="126"/>
      <c r="F124" s="126"/>
      <c r="J124" s="78"/>
      <c r="K124" s="78"/>
      <c r="P124" s="79"/>
      <c r="Q124" s="79"/>
      <c r="R124" s="79"/>
      <c r="S124" s="79"/>
    </row>
    <row r="125" spans="1:34" s="2" customFormat="1" ht="12" customHeight="1" x14ac:dyDescent="0.35">
      <c r="A125" s="8"/>
      <c r="C125" s="14"/>
      <c r="D125" s="125"/>
      <c r="E125" s="126"/>
      <c r="F125" s="126"/>
      <c r="J125" s="78"/>
      <c r="K125" s="78"/>
      <c r="P125" s="79"/>
      <c r="Q125" s="79"/>
      <c r="R125" s="79"/>
      <c r="S125" s="79"/>
    </row>
    <row r="126" spans="1:34" s="2" customFormat="1" ht="12" customHeight="1" x14ac:dyDescent="0.35">
      <c r="A126" s="8"/>
      <c r="C126" s="14"/>
      <c r="D126" s="125"/>
      <c r="E126" s="126"/>
      <c r="F126" s="126"/>
      <c r="J126" s="78"/>
      <c r="K126" s="78"/>
      <c r="P126" s="79"/>
      <c r="Q126" s="79"/>
      <c r="R126" s="79"/>
      <c r="S126" s="79"/>
    </row>
    <row r="127" spans="1:34" s="2" customFormat="1" ht="12" customHeight="1" x14ac:dyDescent="0.35">
      <c r="A127" s="8"/>
      <c r="C127" s="14"/>
      <c r="D127" s="125"/>
      <c r="E127" s="126"/>
      <c r="F127" s="126"/>
      <c r="J127" s="78"/>
      <c r="K127" s="78"/>
      <c r="P127" s="79"/>
      <c r="Q127" s="79"/>
      <c r="R127" s="79"/>
      <c r="S127" s="79"/>
    </row>
    <row r="128" spans="1:34" s="2" customFormat="1" ht="12" customHeight="1" x14ac:dyDescent="0.35">
      <c r="A128" s="8"/>
      <c r="C128" s="14"/>
      <c r="D128" s="125"/>
      <c r="E128" s="126"/>
      <c r="F128" s="126"/>
      <c r="J128" s="78"/>
      <c r="K128" s="78"/>
      <c r="P128" s="79"/>
      <c r="Q128" s="79"/>
      <c r="R128" s="79"/>
      <c r="S128" s="79"/>
    </row>
    <row r="129" spans="1:19" s="2" customFormat="1" ht="12" customHeight="1" x14ac:dyDescent="0.35">
      <c r="A129" s="8"/>
      <c r="C129" s="14"/>
      <c r="D129" s="125"/>
      <c r="E129" s="126"/>
      <c r="F129" s="126"/>
      <c r="J129" s="78"/>
      <c r="K129" s="78"/>
      <c r="P129" s="79"/>
      <c r="Q129" s="79"/>
      <c r="R129" s="79"/>
      <c r="S129" s="79"/>
    </row>
    <row r="130" spans="1:19" s="2" customFormat="1" ht="12" customHeight="1" x14ac:dyDescent="0.35">
      <c r="A130" s="8"/>
      <c r="C130" s="14"/>
      <c r="D130" s="125"/>
      <c r="E130" s="126"/>
      <c r="F130" s="126"/>
      <c r="J130" s="78"/>
      <c r="K130" s="78"/>
      <c r="P130" s="79"/>
      <c r="Q130" s="79"/>
      <c r="R130" s="79"/>
      <c r="S130" s="79"/>
    </row>
    <row r="131" spans="1:19" s="2" customFormat="1" ht="12" customHeight="1" x14ac:dyDescent="0.35">
      <c r="A131" s="8"/>
      <c r="C131" s="14"/>
      <c r="D131" s="125"/>
      <c r="E131" s="126"/>
      <c r="F131" s="126"/>
      <c r="J131" s="78"/>
      <c r="K131" s="78"/>
      <c r="P131" s="79"/>
      <c r="Q131" s="79"/>
      <c r="R131" s="79"/>
      <c r="S131" s="79"/>
    </row>
    <row r="132" spans="1:19" s="2" customFormat="1" ht="12" customHeight="1" x14ac:dyDescent="0.35">
      <c r="A132" s="8"/>
      <c r="C132" s="14"/>
      <c r="D132" s="125"/>
      <c r="E132" s="126"/>
      <c r="F132" s="126"/>
      <c r="J132" s="78"/>
      <c r="K132" s="78"/>
      <c r="P132" s="79"/>
      <c r="Q132" s="79"/>
      <c r="R132" s="79"/>
      <c r="S132" s="79"/>
    </row>
    <row r="133" spans="1:19" s="2" customFormat="1" ht="12" customHeight="1" x14ac:dyDescent="0.35">
      <c r="A133" s="8"/>
      <c r="C133" s="14"/>
      <c r="D133" s="125"/>
      <c r="E133" s="126"/>
      <c r="F133" s="126"/>
      <c r="J133" s="78"/>
      <c r="K133" s="78"/>
      <c r="P133" s="79"/>
      <c r="Q133" s="79"/>
      <c r="R133" s="79"/>
      <c r="S133" s="79"/>
    </row>
    <row r="134" spans="1:19" s="2" customFormat="1" ht="12" customHeight="1" x14ac:dyDescent="0.35">
      <c r="A134" s="8"/>
      <c r="C134" s="14"/>
      <c r="D134" s="125"/>
      <c r="E134" s="126"/>
      <c r="F134" s="126"/>
      <c r="J134" s="78"/>
      <c r="K134" s="78"/>
      <c r="P134" s="79"/>
      <c r="Q134" s="79"/>
      <c r="R134" s="79"/>
      <c r="S134" s="79"/>
    </row>
    <row r="135" spans="1:19" s="2" customFormat="1" ht="12" customHeight="1" x14ac:dyDescent="0.35">
      <c r="A135" s="8"/>
      <c r="C135" s="14"/>
      <c r="D135" s="125"/>
      <c r="E135" s="126"/>
      <c r="F135" s="126"/>
      <c r="J135" s="78"/>
      <c r="K135" s="78"/>
      <c r="P135" s="79"/>
      <c r="Q135" s="79"/>
      <c r="R135" s="79"/>
      <c r="S135" s="79"/>
    </row>
    <row r="136" spans="1:19" s="2" customFormat="1" ht="12" customHeight="1" x14ac:dyDescent="0.35">
      <c r="A136" s="8"/>
      <c r="C136" s="14"/>
      <c r="D136" s="125"/>
      <c r="E136" s="126"/>
      <c r="F136" s="126"/>
      <c r="J136" s="78"/>
      <c r="K136" s="78"/>
      <c r="P136" s="79"/>
      <c r="Q136" s="79"/>
      <c r="R136" s="79"/>
      <c r="S136" s="79"/>
    </row>
    <row r="137" spans="1:19" s="2" customFormat="1" ht="12" customHeight="1" x14ac:dyDescent="0.35">
      <c r="A137" s="8"/>
      <c r="D137" s="116"/>
      <c r="E137" s="126"/>
      <c r="F137" s="126"/>
      <c r="J137" s="78"/>
      <c r="K137" s="78"/>
      <c r="P137" s="79"/>
      <c r="Q137" s="79"/>
      <c r="R137" s="79"/>
      <c r="S137" s="79"/>
    </row>
    <row r="138" spans="1:19" s="2" customFormat="1" ht="12" customHeight="1" x14ac:dyDescent="0.35">
      <c r="A138" s="8"/>
      <c r="D138" s="116"/>
      <c r="E138" s="126"/>
      <c r="F138" s="126"/>
      <c r="J138" s="78"/>
      <c r="K138" s="78"/>
      <c r="P138" s="79"/>
      <c r="Q138" s="79"/>
      <c r="R138" s="79"/>
      <c r="S138" s="79"/>
    </row>
  </sheetData>
  <protectedRanges>
    <protectedRange sqref="A20 J20:K20 J102:L117 A102:A117" name="Interval3_1"/>
    <protectedRange sqref="A8:A9 L20 L15:L18 L46:L67 L87:L88 J8:L9 L91:L100" name="Interval3_1_1"/>
    <protectedRange sqref="A21:A25" name="Interval3_1_1_1_1_3"/>
    <protectedRange sqref="E44:F44 P44:T44 T45:T67 A26:A67" name="Interval3_1_1_1_1_1_1_1"/>
    <protectedRange sqref="A101 J101:K101" name="Interval3_1_1_1"/>
    <protectedRange sqref="A73:A75" name="Interval3_1_1_2"/>
    <protectedRange sqref="A77 A69:A72" name="Interval3_1_1_2_2"/>
    <protectedRange sqref="J83:K83 O91 N92:O96 R91:T96 J90:K90 K91:K96 I86" name="Interval3_1_3_1_1"/>
    <protectedRange sqref="J84:K84 J81:K81" name="Interval3_1_1_1_1_4"/>
    <protectedRange sqref="I89" name="Interval3_1_2_1_2"/>
    <protectedRange sqref="J80:K80" name="Interval3_1_1_1_1_1_3"/>
    <protectedRange sqref="R97:T100 N97:O100 K97:K100" name="Interval3_1_3_1_2"/>
  </protectedRanges>
  <mergeCells count="17">
    <mergeCell ref="E110:H110"/>
    <mergeCell ref="E111:H111"/>
    <mergeCell ref="E112:H112"/>
    <mergeCell ref="E103:H103"/>
    <mergeCell ref="E104:H104"/>
    <mergeCell ref="D119:H119"/>
    <mergeCell ref="E105:H105"/>
    <mergeCell ref="E106:H106"/>
    <mergeCell ref="E107:H107"/>
    <mergeCell ref="E108:H108"/>
    <mergeCell ref="D118:H118"/>
    <mergeCell ref="E116:H116"/>
    <mergeCell ref="E113:H113"/>
    <mergeCell ref="E114:H114"/>
    <mergeCell ref="E115:H115"/>
    <mergeCell ref="D109:D114"/>
    <mergeCell ref="E109:H109"/>
  </mergeCells>
  <conditionalFormatting sqref="N8:N9 N46:N67">
    <cfRule type="cellIs" dxfId="8" priority="88" operator="greaterThan">
      <formula>0</formula>
    </cfRule>
  </conditionalFormatting>
  <conditionalFormatting sqref="N10:N14 N68:N86">
    <cfRule type="cellIs" dxfId="7" priority="40" operator="lessThan">
      <formula>0</formula>
    </cfRule>
  </conditionalFormatting>
  <conditionalFormatting sqref="N15:N18">
    <cfRule type="cellIs" dxfId="6" priority="7" operator="greaterThan">
      <formula>0</formula>
    </cfRule>
  </conditionalFormatting>
  <conditionalFormatting sqref="N19">
    <cfRule type="cellIs" dxfId="5" priority="35" operator="lessThan">
      <formula>0</formula>
    </cfRule>
  </conditionalFormatting>
  <conditionalFormatting sqref="N20">
    <cfRule type="cellIs" dxfId="4" priority="1" operator="greaterThan">
      <formula>0</formula>
    </cfRule>
  </conditionalFormatting>
  <conditionalFormatting sqref="N21:N45">
    <cfRule type="cellIs" dxfId="3" priority="87" operator="lessThan">
      <formula>0</formula>
    </cfRule>
  </conditionalFormatting>
  <conditionalFormatting sqref="N87:N88">
    <cfRule type="cellIs" dxfId="2" priority="5" operator="greaterThan">
      <formula>0</formula>
    </cfRule>
  </conditionalFormatting>
  <conditionalFormatting sqref="N89:N90">
    <cfRule type="cellIs" dxfId="1" priority="2" operator="lessThan">
      <formula>0</formula>
    </cfRule>
  </conditionalFormatting>
  <conditionalFormatting sqref="N91">
    <cfRule type="cellIs" dxfId="0" priority="4" operator="greaterThan">
      <formula>0</formula>
    </cfRule>
  </conditionalFormatting>
  <pageMargins left="0.59055118110236227" right="0.59055118110236227" top="0.59055118110236227" bottom="0.59055118110236227" header="0.31496062992125984" footer="0.31496062992125984"/>
  <pageSetup paperSize="9" fitToHeight="0" orientation="portrait" r:id="rId1"/>
  <headerFooter>
    <oddHeader>&amp;R&amp;F; &amp;A; &amp;P de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F69"/>
  <sheetViews>
    <sheetView topLeftCell="A61" workbookViewId="0">
      <selection activeCell="C3" sqref="C3:F69"/>
    </sheetView>
  </sheetViews>
  <sheetFormatPr defaultColWidth="8.81640625" defaultRowHeight="14.5" x14ac:dyDescent="0.35"/>
  <cols>
    <col min="3" max="4" width="23.54296875" customWidth="1"/>
    <col min="5" max="6" width="10.81640625" customWidth="1"/>
  </cols>
  <sheetData>
    <row r="3" spans="3:6" ht="21" x14ac:dyDescent="0.35">
      <c r="C3" s="4" t="s">
        <v>7</v>
      </c>
      <c r="D3" s="5" t="s">
        <v>150</v>
      </c>
      <c r="E3" s="12" t="s">
        <v>151</v>
      </c>
      <c r="F3" s="12" t="s">
        <v>152</v>
      </c>
    </row>
    <row r="4" spans="3:6" ht="21" x14ac:dyDescent="0.35">
      <c r="C4" s="21" t="s">
        <v>95</v>
      </c>
      <c r="D4" s="19" t="s">
        <v>153</v>
      </c>
      <c r="E4" s="22">
        <v>884</v>
      </c>
      <c r="F4" s="46" t="s">
        <v>154</v>
      </c>
    </row>
    <row r="5" spans="3:6" ht="21" x14ac:dyDescent="0.35">
      <c r="C5" s="21" t="s">
        <v>95</v>
      </c>
      <c r="D5" s="19" t="s">
        <v>155</v>
      </c>
      <c r="E5" s="22">
        <v>420</v>
      </c>
      <c r="F5" s="46" t="s">
        <v>154</v>
      </c>
    </row>
    <row r="6" spans="3:6" x14ac:dyDescent="0.35">
      <c r="C6" s="21"/>
      <c r="D6" s="23"/>
      <c r="E6" s="24"/>
      <c r="F6" s="24"/>
    </row>
    <row r="7" spans="3:6" ht="21" x14ac:dyDescent="0.35">
      <c r="C7" s="21" t="s">
        <v>156</v>
      </c>
      <c r="D7" s="19" t="s">
        <v>157</v>
      </c>
      <c r="E7" s="22">
        <v>276</v>
      </c>
      <c r="F7" s="46" t="s">
        <v>154</v>
      </c>
    </row>
    <row r="8" spans="3:6" x14ac:dyDescent="0.35">
      <c r="C8" s="21"/>
      <c r="D8" s="23"/>
      <c r="E8" s="24"/>
      <c r="F8" s="24"/>
    </row>
    <row r="9" spans="3:6" ht="21" x14ac:dyDescent="0.35">
      <c r="C9" s="21" t="s">
        <v>158</v>
      </c>
      <c r="D9" s="19" t="s">
        <v>157</v>
      </c>
      <c r="E9" s="22">
        <v>104</v>
      </c>
      <c r="F9" s="46" t="s">
        <v>154</v>
      </c>
    </row>
    <row r="10" spans="3:6" x14ac:dyDescent="0.35">
      <c r="C10" s="21"/>
      <c r="D10" s="23"/>
      <c r="E10" s="24"/>
      <c r="F10" s="24"/>
    </row>
    <row r="11" spans="3:6" ht="21" x14ac:dyDescent="0.35">
      <c r="C11" s="21" t="s">
        <v>159</v>
      </c>
      <c r="D11" s="19" t="s">
        <v>157</v>
      </c>
      <c r="E11" s="22">
        <v>120</v>
      </c>
      <c r="F11" s="46" t="s">
        <v>154</v>
      </c>
    </row>
    <row r="12" spans="3:6" x14ac:dyDescent="0.35">
      <c r="C12" s="21"/>
      <c r="D12" s="23"/>
      <c r="E12" s="24"/>
      <c r="F12" s="24"/>
    </row>
    <row r="13" spans="3:6" ht="31.5" x14ac:dyDescent="0.35">
      <c r="C13" s="21" t="s">
        <v>160</v>
      </c>
      <c r="D13" s="19" t="s">
        <v>161</v>
      </c>
      <c r="E13" s="22">
        <v>2200</v>
      </c>
      <c r="F13" s="46" t="s">
        <v>154</v>
      </c>
    </row>
    <row r="14" spans="3:6" ht="42" x14ac:dyDescent="0.35">
      <c r="C14" s="21" t="s">
        <v>160</v>
      </c>
      <c r="D14" s="19" t="s">
        <v>162</v>
      </c>
      <c r="E14" s="22">
        <v>1475</v>
      </c>
      <c r="F14" s="46" t="s">
        <v>154</v>
      </c>
    </row>
    <row r="15" spans="3:6" x14ac:dyDescent="0.35">
      <c r="C15" s="21"/>
      <c r="D15" s="23"/>
      <c r="E15" s="24"/>
      <c r="F15" s="24"/>
    </row>
    <row r="16" spans="3:6" ht="21" x14ac:dyDescent="0.35">
      <c r="C16" s="21" t="s">
        <v>163</v>
      </c>
      <c r="D16" s="19" t="s">
        <v>164</v>
      </c>
      <c r="E16" s="22">
        <v>485</v>
      </c>
      <c r="F16" s="46" t="s">
        <v>154</v>
      </c>
    </row>
    <row r="17" spans="3:6" ht="21" x14ac:dyDescent="0.35">
      <c r="C17" s="21" t="s">
        <v>163</v>
      </c>
      <c r="D17" s="19" t="s">
        <v>165</v>
      </c>
      <c r="E17" s="22">
        <v>270</v>
      </c>
      <c r="F17" s="46" t="s">
        <v>154</v>
      </c>
    </row>
    <row r="18" spans="3:6" x14ac:dyDescent="0.35">
      <c r="C18" s="21"/>
      <c r="D18" s="23"/>
      <c r="E18" s="24"/>
      <c r="F18" s="24"/>
    </row>
    <row r="19" spans="3:6" ht="31.5" x14ac:dyDescent="0.35">
      <c r="C19" s="21" t="s">
        <v>166</v>
      </c>
      <c r="D19" s="19" t="s">
        <v>167</v>
      </c>
      <c r="E19" s="22">
        <v>570</v>
      </c>
      <c r="F19" s="46" t="s">
        <v>154</v>
      </c>
    </row>
    <row r="20" spans="3:6" ht="21" x14ac:dyDescent="0.35">
      <c r="C20" s="21" t="s">
        <v>166</v>
      </c>
      <c r="D20" s="19" t="s">
        <v>165</v>
      </c>
      <c r="E20" s="22">
        <v>325</v>
      </c>
      <c r="F20" s="46" t="s">
        <v>154</v>
      </c>
    </row>
    <row r="21" spans="3:6" x14ac:dyDescent="0.35">
      <c r="C21" s="21"/>
      <c r="D21" s="23"/>
      <c r="E21" s="24"/>
      <c r="F21" s="24"/>
    </row>
    <row r="22" spans="3:6" ht="21" x14ac:dyDescent="0.35">
      <c r="C22" s="21" t="s">
        <v>168</v>
      </c>
      <c r="D22" s="19" t="s">
        <v>169</v>
      </c>
      <c r="E22" s="22">
        <f>444</f>
        <v>444</v>
      </c>
      <c r="F22" s="46" t="s">
        <v>154</v>
      </c>
    </row>
    <row r="23" spans="3:6" ht="21" x14ac:dyDescent="0.35">
      <c r="C23" s="21" t="s">
        <v>168</v>
      </c>
      <c r="D23" s="19" t="s">
        <v>165</v>
      </c>
      <c r="E23" s="22">
        <v>287</v>
      </c>
      <c r="F23" s="46" t="s">
        <v>154</v>
      </c>
    </row>
    <row r="24" spans="3:6" x14ac:dyDescent="0.35">
      <c r="C24" s="21"/>
      <c r="D24" s="23"/>
      <c r="E24" s="24"/>
      <c r="F24" s="24"/>
    </row>
    <row r="25" spans="3:6" ht="21" x14ac:dyDescent="0.35">
      <c r="C25" s="21" t="s">
        <v>170</v>
      </c>
      <c r="D25" s="19" t="s">
        <v>171</v>
      </c>
      <c r="E25" s="22">
        <v>1320</v>
      </c>
      <c r="F25" s="46" t="s">
        <v>154</v>
      </c>
    </row>
    <row r="26" spans="3:6" ht="21" x14ac:dyDescent="0.35">
      <c r="C26" s="21" t="s">
        <v>170</v>
      </c>
      <c r="D26" s="19" t="s">
        <v>172</v>
      </c>
      <c r="E26" s="22">
        <v>440</v>
      </c>
      <c r="F26" s="46" t="s">
        <v>154</v>
      </c>
    </row>
    <row r="27" spans="3:6" x14ac:dyDescent="0.35">
      <c r="C27" s="21"/>
      <c r="D27" s="23"/>
      <c r="E27" s="24"/>
      <c r="F27" s="24"/>
    </row>
    <row r="28" spans="3:6" ht="21" x14ac:dyDescent="0.35">
      <c r="C28" s="21" t="s">
        <v>173</v>
      </c>
      <c r="D28" s="19" t="s">
        <v>174</v>
      </c>
      <c r="E28" s="22">
        <v>349</v>
      </c>
      <c r="F28" s="46" t="s">
        <v>154</v>
      </c>
    </row>
    <row r="29" spans="3:6" ht="21" x14ac:dyDescent="0.35">
      <c r="C29" s="21" t="s">
        <v>173</v>
      </c>
      <c r="D29" s="19" t="s">
        <v>165</v>
      </c>
      <c r="E29" s="22">
        <v>229</v>
      </c>
      <c r="F29" s="46" t="s">
        <v>154</v>
      </c>
    </row>
    <row r="30" spans="3:6" x14ac:dyDescent="0.35">
      <c r="C30" s="21"/>
      <c r="D30" s="23"/>
      <c r="E30" s="24"/>
      <c r="F30" s="24"/>
    </row>
    <row r="31" spans="3:6" ht="21" x14ac:dyDescent="0.35">
      <c r="C31" s="21" t="s">
        <v>175</v>
      </c>
      <c r="D31" s="19" t="s">
        <v>169</v>
      </c>
      <c r="E31" s="22">
        <v>743</v>
      </c>
      <c r="F31" s="46" t="s">
        <v>154</v>
      </c>
    </row>
    <row r="32" spans="3:6" ht="21" x14ac:dyDescent="0.35">
      <c r="C32" s="21" t="s">
        <v>175</v>
      </c>
      <c r="D32" s="19" t="s">
        <v>176</v>
      </c>
      <c r="E32" s="22">
        <v>572</v>
      </c>
      <c r="F32" s="46" t="s">
        <v>154</v>
      </c>
    </row>
    <row r="33" spans="3:6" x14ac:dyDescent="0.35">
      <c r="C33" s="21"/>
      <c r="D33" s="23"/>
      <c r="E33" s="24"/>
      <c r="F33" s="24"/>
    </row>
    <row r="34" spans="3:6" ht="21" x14ac:dyDescent="0.35">
      <c r="C34" s="21" t="s">
        <v>177</v>
      </c>
      <c r="D34" s="19" t="s">
        <v>169</v>
      </c>
      <c r="E34" s="22">
        <v>273</v>
      </c>
      <c r="F34" s="46" t="s">
        <v>154</v>
      </c>
    </row>
    <row r="35" spans="3:6" ht="21" x14ac:dyDescent="0.35">
      <c r="C35" s="21" t="s">
        <v>177</v>
      </c>
      <c r="D35" s="19" t="s">
        <v>178</v>
      </c>
      <c r="E35" s="22">
        <v>273</v>
      </c>
      <c r="F35" s="46" t="s">
        <v>154</v>
      </c>
    </row>
    <row r="36" spans="3:6" x14ac:dyDescent="0.35">
      <c r="C36" s="21"/>
      <c r="D36" s="23"/>
      <c r="E36" s="24"/>
      <c r="F36" s="24"/>
    </row>
    <row r="37" spans="3:6" ht="21" x14ac:dyDescent="0.35">
      <c r="C37" s="21" t="s">
        <v>179</v>
      </c>
      <c r="D37" s="19" t="s">
        <v>164</v>
      </c>
      <c r="E37" s="22">
        <f>228+33+26+29+40</f>
        <v>356</v>
      </c>
      <c r="F37" s="46" t="s">
        <v>154</v>
      </c>
    </row>
    <row r="38" spans="3:6" ht="21" x14ac:dyDescent="0.35">
      <c r="C38" s="21" t="s">
        <v>179</v>
      </c>
      <c r="D38" s="19" t="s">
        <v>176</v>
      </c>
      <c r="E38" s="22">
        <f>163+30+24+23+36</f>
        <v>276</v>
      </c>
      <c r="F38" s="46" t="s">
        <v>154</v>
      </c>
    </row>
    <row r="39" spans="3:6" x14ac:dyDescent="0.35">
      <c r="C39" s="21"/>
      <c r="D39" s="23"/>
      <c r="E39" s="24"/>
      <c r="F39" s="24"/>
    </row>
    <row r="40" spans="3:6" ht="21" x14ac:dyDescent="0.35">
      <c r="C40" s="21" t="s">
        <v>180</v>
      </c>
      <c r="D40" s="19" t="s">
        <v>164</v>
      </c>
      <c r="E40" s="22">
        <v>632</v>
      </c>
      <c r="F40" s="46" t="s">
        <v>154</v>
      </c>
    </row>
    <row r="41" spans="3:6" ht="21" x14ac:dyDescent="0.35">
      <c r="C41" s="21" t="s">
        <v>180</v>
      </c>
      <c r="D41" s="19" t="s">
        <v>181</v>
      </c>
      <c r="E41" s="22">
        <v>454</v>
      </c>
      <c r="F41" s="46" t="s">
        <v>154</v>
      </c>
    </row>
    <row r="42" spans="3:6" x14ac:dyDescent="0.35">
      <c r="C42" s="21"/>
      <c r="D42" s="23"/>
      <c r="E42" s="24"/>
      <c r="F42" s="24"/>
    </row>
    <row r="43" spans="3:6" ht="21" x14ac:dyDescent="0.35">
      <c r="C43" s="21" t="s">
        <v>182</v>
      </c>
      <c r="D43" s="19" t="s">
        <v>164</v>
      </c>
      <c r="E43" s="22">
        <v>1000</v>
      </c>
      <c r="F43" s="46" t="s">
        <v>154</v>
      </c>
    </row>
    <row r="44" spans="3:6" ht="21" x14ac:dyDescent="0.35">
      <c r="C44" s="21" t="s">
        <v>182</v>
      </c>
      <c r="D44" s="19" t="s">
        <v>183</v>
      </c>
      <c r="E44" s="22">
        <v>719</v>
      </c>
      <c r="F44" s="46" t="s">
        <v>154</v>
      </c>
    </row>
    <row r="45" spans="3:6" x14ac:dyDescent="0.35">
      <c r="C45" s="21"/>
      <c r="D45" s="23"/>
      <c r="E45" s="24"/>
      <c r="F45" s="24"/>
    </row>
    <row r="46" spans="3:6" ht="21" x14ac:dyDescent="0.35">
      <c r="C46" s="21" t="s">
        <v>184</v>
      </c>
      <c r="D46" s="19" t="s">
        <v>153</v>
      </c>
      <c r="E46" s="22">
        <f>70+13+13</f>
        <v>96</v>
      </c>
      <c r="F46" s="46" t="s">
        <v>154</v>
      </c>
    </row>
    <row r="47" spans="3:6" ht="21" x14ac:dyDescent="0.35">
      <c r="C47" s="21" t="s">
        <v>184</v>
      </c>
      <c r="D47" s="19" t="s">
        <v>185</v>
      </c>
      <c r="E47" s="22">
        <f>64+12+12</f>
        <v>88</v>
      </c>
      <c r="F47" s="46" t="s">
        <v>154</v>
      </c>
    </row>
    <row r="48" spans="3:6" x14ac:dyDescent="0.35">
      <c r="C48" s="21"/>
      <c r="D48" s="23"/>
      <c r="E48" s="24"/>
      <c r="F48" s="24"/>
    </row>
    <row r="49" spans="3:6" ht="21" x14ac:dyDescent="0.35">
      <c r="C49" s="21" t="s">
        <v>186</v>
      </c>
      <c r="D49" s="19" t="s">
        <v>169</v>
      </c>
      <c r="E49" s="22">
        <f>436+70+88+54</f>
        <v>648</v>
      </c>
      <c r="F49" s="46" t="s">
        <v>154</v>
      </c>
    </row>
    <row r="50" spans="3:6" ht="21" x14ac:dyDescent="0.35">
      <c r="C50" s="21" t="s">
        <v>186</v>
      </c>
      <c r="D50" s="19" t="s">
        <v>187</v>
      </c>
      <c r="E50" s="22">
        <f>324+42+52+36</f>
        <v>454</v>
      </c>
      <c r="F50" s="46" t="s">
        <v>154</v>
      </c>
    </row>
    <row r="51" spans="3:6" x14ac:dyDescent="0.35">
      <c r="C51" s="21"/>
      <c r="D51" s="23"/>
      <c r="E51" s="24"/>
      <c r="F51" s="24"/>
    </row>
    <row r="52" spans="3:6" ht="21" x14ac:dyDescent="0.35">
      <c r="C52" s="21" t="s">
        <v>188</v>
      </c>
      <c r="D52" s="19" t="s">
        <v>189</v>
      </c>
      <c r="E52" s="22">
        <v>2446</v>
      </c>
      <c r="F52" s="46" t="s">
        <v>154</v>
      </c>
    </row>
    <row r="53" spans="3:6" x14ac:dyDescent="0.35">
      <c r="C53" s="21"/>
      <c r="D53" s="23"/>
      <c r="E53" s="24"/>
      <c r="F53" s="24"/>
    </row>
    <row r="54" spans="3:6" ht="21" x14ac:dyDescent="0.35">
      <c r="C54" s="21" t="s">
        <v>190</v>
      </c>
      <c r="D54" s="19" t="s">
        <v>191</v>
      </c>
      <c r="E54" s="22">
        <f>200+44+66+32</f>
        <v>342</v>
      </c>
      <c r="F54" s="46" t="s">
        <v>154</v>
      </c>
    </row>
    <row r="55" spans="3:6" ht="21" x14ac:dyDescent="0.35">
      <c r="C55" s="21" t="s">
        <v>190</v>
      </c>
      <c r="D55" s="19" t="s">
        <v>165</v>
      </c>
      <c r="E55" s="22">
        <f>148+36+48+26</f>
        <v>258</v>
      </c>
      <c r="F55" s="46" t="s">
        <v>154</v>
      </c>
    </row>
    <row r="56" spans="3:6" x14ac:dyDescent="0.35">
      <c r="C56" s="21"/>
      <c r="D56" s="23"/>
      <c r="E56" s="24"/>
      <c r="F56" s="24"/>
    </row>
    <row r="57" spans="3:6" ht="21" x14ac:dyDescent="0.35">
      <c r="C57" s="21" t="s">
        <v>192</v>
      </c>
      <c r="D57" s="19" t="s">
        <v>157</v>
      </c>
      <c r="E57" s="22">
        <v>275</v>
      </c>
      <c r="F57" s="46" t="s">
        <v>154</v>
      </c>
    </row>
    <row r="58" spans="3:6" x14ac:dyDescent="0.35">
      <c r="C58" s="21"/>
      <c r="D58" s="23"/>
      <c r="E58" s="24"/>
      <c r="F58" s="24"/>
    </row>
    <row r="59" spans="3:6" ht="21" x14ac:dyDescent="0.35">
      <c r="C59" s="21" t="s">
        <v>193</v>
      </c>
      <c r="D59" s="19" t="s">
        <v>169</v>
      </c>
      <c r="E59" s="22">
        <v>225</v>
      </c>
      <c r="F59" s="46" t="s">
        <v>154</v>
      </c>
    </row>
    <row r="60" spans="3:6" ht="21" x14ac:dyDescent="0.35">
      <c r="C60" s="21" t="s">
        <v>193</v>
      </c>
      <c r="D60" s="19" t="s">
        <v>194</v>
      </c>
      <c r="E60" s="22">
        <v>185</v>
      </c>
      <c r="F60" s="46" t="s">
        <v>154</v>
      </c>
    </row>
    <row r="61" spans="3:6" x14ac:dyDescent="0.35">
      <c r="C61" s="21"/>
      <c r="D61" s="23"/>
      <c r="E61" s="24"/>
      <c r="F61" s="24"/>
    </row>
    <row r="62" spans="3:6" ht="21" x14ac:dyDescent="0.35">
      <c r="C62" s="21" t="s">
        <v>195</v>
      </c>
      <c r="D62" s="19" t="s">
        <v>196</v>
      </c>
      <c r="E62" s="22">
        <v>95.78</v>
      </c>
      <c r="F62" s="46" t="s">
        <v>154</v>
      </c>
    </row>
    <row r="63" spans="3:6" x14ac:dyDescent="0.35">
      <c r="C63" s="21"/>
      <c r="D63" s="23"/>
      <c r="E63" s="24"/>
      <c r="F63" s="24"/>
    </row>
    <row r="64" spans="3:6" ht="21" x14ac:dyDescent="0.35">
      <c r="C64" s="21" t="s">
        <v>197</v>
      </c>
      <c r="D64" s="19" t="s">
        <v>153</v>
      </c>
      <c r="E64" s="22">
        <v>185</v>
      </c>
      <c r="F64" s="46" t="s">
        <v>154</v>
      </c>
    </row>
    <row r="65" spans="3:6" ht="21" x14ac:dyDescent="0.35">
      <c r="C65" s="21" t="s">
        <v>197</v>
      </c>
      <c r="D65" s="19" t="s">
        <v>198</v>
      </c>
      <c r="E65" s="22">
        <v>216</v>
      </c>
      <c r="F65" s="46" t="s">
        <v>154</v>
      </c>
    </row>
    <row r="66" spans="3:6" x14ac:dyDescent="0.35">
      <c r="C66" s="21"/>
      <c r="D66" s="23"/>
      <c r="E66" s="24"/>
      <c r="F66" s="24"/>
    </row>
    <row r="67" spans="3:6" x14ac:dyDescent="0.35">
      <c r="C67" s="21"/>
      <c r="D67" s="23"/>
      <c r="E67" s="24"/>
      <c r="F67" s="24"/>
    </row>
    <row r="68" spans="3:6" ht="21" x14ac:dyDescent="0.35">
      <c r="C68" s="21" t="s">
        <v>199</v>
      </c>
      <c r="D68" s="19" t="s">
        <v>157</v>
      </c>
      <c r="E68" s="22">
        <v>91</v>
      </c>
      <c r="F68" s="46" t="s">
        <v>154</v>
      </c>
    </row>
    <row r="69" spans="3:6" x14ac:dyDescent="0.35">
      <c r="C69" s="21"/>
      <c r="D69" s="23"/>
      <c r="E69" s="24"/>
      <c r="F69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E9925-32C9-4517-96D8-6C2830565BD6}">
  <sheetPr>
    <pageSetUpPr fitToPage="1"/>
  </sheetPr>
  <dimension ref="A1:AH34"/>
  <sheetViews>
    <sheetView zoomScaleNormal="100" workbookViewId="0">
      <selection activeCell="C1" sqref="C1"/>
    </sheetView>
  </sheetViews>
  <sheetFormatPr defaultColWidth="8.81640625" defaultRowHeight="12" customHeight="1" x14ac:dyDescent="0.35"/>
  <cols>
    <col min="1" max="1" width="4.54296875" style="64" customWidth="1"/>
    <col min="2" max="2" width="1.54296875" style="64" customWidth="1"/>
    <col min="3" max="3" width="4.54296875" style="2" customWidth="1"/>
    <col min="4" max="4" width="11.26953125" style="116" customWidth="1"/>
    <col min="5" max="5" width="22.54296875" style="154" customWidth="1"/>
    <col min="6" max="6" width="20.54296875" style="154" customWidth="1"/>
    <col min="7" max="8" width="8.54296875" style="64" customWidth="1"/>
    <col min="9" max="9" width="1.54296875" style="64" customWidth="1"/>
    <col min="10" max="11" width="5.54296875" style="81" customWidth="1"/>
    <col min="12" max="14" width="8.81640625" style="64" customWidth="1"/>
    <col min="15" max="15" width="3.54296875" style="64" customWidth="1"/>
    <col min="16" max="19" width="8.54296875" style="79" customWidth="1"/>
    <col min="20" max="20" width="8.81640625" style="64" customWidth="1"/>
    <col min="21" max="16384" width="8.81640625" style="64"/>
  </cols>
  <sheetData>
    <row r="1" spans="1:34" s="160" customFormat="1" ht="12" customHeight="1" x14ac:dyDescent="0.35">
      <c r="A1" s="171"/>
      <c r="C1" s="170"/>
      <c r="D1" s="161"/>
      <c r="E1" s="162"/>
      <c r="F1" s="162"/>
      <c r="J1" s="163"/>
      <c r="K1" s="163"/>
      <c r="P1" s="164"/>
      <c r="Q1" s="164"/>
      <c r="R1" s="164"/>
      <c r="S1" s="164"/>
    </row>
    <row r="2" spans="1:34" s="2" customFormat="1" ht="5.15" customHeight="1" x14ac:dyDescent="0.35">
      <c r="A2" s="86"/>
      <c r="D2" s="116"/>
      <c r="E2" s="126"/>
      <c r="F2" s="126"/>
      <c r="J2" s="48"/>
      <c r="K2" s="49"/>
      <c r="L2" s="33"/>
      <c r="M2" s="33"/>
      <c r="N2" s="33"/>
      <c r="O2" s="33"/>
      <c r="P2" s="33"/>
      <c r="Q2" s="33"/>
      <c r="R2" s="33"/>
      <c r="S2" s="33"/>
      <c r="T2" s="33"/>
    </row>
    <row r="3" spans="1:34" s="2" customFormat="1" ht="12" customHeight="1" x14ac:dyDescent="0.35">
      <c r="A3" s="86"/>
      <c r="C3" s="127" t="s">
        <v>0</v>
      </c>
      <c r="D3" s="146"/>
      <c r="E3" s="147"/>
      <c r="F3" s="87"/>
      <c r="G3" s="87"/>
      <c r="H3" s="88"/>
      <c r="J3" s="48"/>
      <c r="K3" s="49"/>
      <c r="L3" s="89"/>
      <c r="M3" s="25"/>
      <c r="N3" s="90"/>
      <c r="O3" s="91"/>
      <c r="P3" s="37"/>
      <c r="Q3" s="37"/>
      <c r="R3" s="37"/>
      <c r="S3" s="37"/>
      <c r="T3" s="33"/>
    </row>
    <row r="4" spans="1:34" s="2" customFormat="1" ht="12" customHeight="1" x14ac:dyDescent="0.35">
      <c r="A4" s="92"/>
      <c r="C4" s="128" t="s">
        <v>1</v>
      </c>
      <c r="D4" s="137"/>
      <c r="E4" s="93"/>
      <c r="F4" s="93"/>
      <c r="G4" s="93"/>
      <c r="H4" s="148" t="s">
        <v>2</v>
      </c>
      <c r="J4" s="48"/>
      <c r="K4" s="49"/>
      <c r="L4" s="27"/>
      <c r="M4" s="28"/>
      <c r="N4" s="39"/>
      <c r="O4" s="91"/>
      <c r="P4" s="39"/>
      <c r="Q4" s="39"/>
      <c r="R4" s="39"/>
      <c r="S4" s="39"/>
      <c r="T4" s="33"/>
    </row>
    <row r="5" spans="1:34" s="2" customFormat="1" ht="12" customHeight="1" x14ac:dyDescent="0.35">
      <c r="A5" s="86"/>
      <c r="B5" s="75"/>
      <c r="C5" s="95"/>
      <c r="D5" s="117"/>
      <c r="E5" s="129"/>
      <c r="F5" s="138"/>
      <c r="G5" s="96"/>
      <c r="H5" s="97"/>
      <c r="I5" s="75"/>
      <c r="J5" s="48"/>
      <c r="K5" s="49"/>
      <c r="L5" s="29"/>
      <c r="M5" s="30"/>
      <c r="N5" s="94"/>
      <c r="O5" s="91"/>
      <c r="P5" s="37"/>
      <c r="Q5" s="37"/>
      <c r="R5" s="37"/>
      <c r="S5" s="37"/>
      <c r="T5" s="33"/>
    </row>
    <row r="6" spans="1:34" s="2" customFormat="1" ht="12" customHeight="1" x14ac:dyDescent="0.35">
      <c r="A6" s="86"/>
      <c r="B6" s="75"/>
      <c r="C6" s="151" t="s">
        <v>200</v>
      </c>
      <c r="D6" s="117"/>
      <c r="E6" s="129"/>
      <c r="F6" s="138"/>
      <c r="G6" s="96"/>
      <c r="H6" s="97"/>
      <c r="I6" s="75"/>
      <c r="J6" s="48"/>
      <c r="K6" s="49"/>
      <c r="L6" s="29"/>
      <c r="M6" s="30"/>
      <c r="N6" s="94"/>
      <c r="O6" s="91"/>
      <c r="P6" s="158" t="s">
        <v>4</v>
      </c>
      <c r="Q6" s="156"/>
      <c r="R6" s="156"/>
      <c r="S6" s="157"/>
      <c r="T6" s="33"/>
    </row>
    <row r="7" spans="1:34" s="2" customFormat="1" ht="21" customHeight="1" x14ac:dyDescent="0.35">
      <c r="A7" s="98"/>
      <c r="B7" s="8"/>
      <c r="C7" s="3" t="s">
        <v>5</v>
      </c>
      <c r="D7" s="200" t="s">
        <v>201</v>
      </c>
      <c r="E7" s="201"/>
      <c r="F7" s="202"/>
      <c r="G7" s="6" t="s">
        <v>202</v>
      </c>
      <c r="H7" s="97"/>
      <c r="I7" s="8"/>
      <c r="J7" s="50"/>
      <c r="K7" s="51"/>
      <c r="L7" s="29"/>
      <c r="M7" s="30"/>
      <c r="N7" s="94"/>
      <c r="O7" s="33"/>
      <c r="P7" s="34" t="s">
        <v>13</v>
      </c>
      <c r="Q7" s="34" t="s">
        <v>14</v>
      </c>
      <c r="R7" s="34" t="s">
        <v>15</v>
      </c>
      <c r="S7" s="34" t="s">
        <v>16</v>
      </c>
      <c r="T7" s="33"/>
    </row>
    <row r="8" spans="1:34" ht="55" customHeight="1" x14ac:dyDescent="0.35">
      <c r="A8" s="100"/>
      <c r="B8" s="8"/>
      <c r="C8" s="151" t="s">
        <v>200</v>
      </c>
      <c r="D8" s="203" t="s">
        <v>203</v>
      </c>
      <c r="E8" s="204"/>
      <c r="F8" s="205"/>
      <c r="G8" s="66" t="s">
        <v>24</v>
      </c>
      <c r="H8" s="97"/>
      <c r="I8" s="8"/>
      <c r="J8" s="52"/>
      <c r="K8" s="53"/>
      <c r="L8" s="29"/>
      <c r="M8" s="30"/>
      <c r="N8" s="94"/>
      <c r="O8" s="33"/>
      <c r="P8" s="150">
        <v>2E-3</v>
      </c>
      <c r="Q8" s="150">
        <v>2E-3</v>
      </c>
      <c r="R8" s="150">
        <v>2E-3</v>
      </c>
      <c r="S8" s="150">
        <v>2E-3</v>
      </c>
      <c r="T8" s="33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33" customHeight="1" x14ac:dyDescent="0.35">
      <c r="A9" s="100"/>
      <c r="B9" s="8"/>
      <c r="C9" s="151" t="s">
        <v>200</v>
      </c>
      <c r="D9" s="203" t="s">
        <v>204</v>
      </c>
      <c r="E9" s="204"/>
      <c r="F9" s="205"/>
      <c r="G9" s="66" t="s">
        <v>24</v>
      </c>
      <c r="H9" s="97"/>
      <c r="I9" s="8"/>
      <c r="J9" s="52"/>
      <c r="K9" s="53"/>
      <c r="L9" s="29"/>
      <c r="M9" s="30"/>
      <c r="N9" s="94"/>
      <c r="O9" s="33"/>
      <c r="P9" s="150">
        <v>5.0000000000000001E-3</v>
      </c>
      <c r="Q9" s="150">
        <v>5.0000000000000001E-3</v>
      </c>
      <c r="R9" s="150">
        <v>5.0000000000000001E-3</v>
      </c>
      <c r="S9" s="150">
        <v>5.0000000000000001E-3</v>
      </c>
      <c r="T9" s="33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55" customHeight="1" x14ac:dyDescent="0.35">
      <c r="A10" s="100"/>
      <c r="B10" s="8"/>
      <c r="C10" s="151" t="s">
        <v>200</v>
      </c>
      <c r="D10" s="203" t="s">
        <v>205</v>
      </c>
      <c r="E10" s="204"/>
      <c r="F10" s="205"/>
      <c r="G10" s="66" t="s">
        <v>24</v>
      </c>
      <c r="H10" s="97"/>
      <c r="I10" s="8"/>
      <c r="J10" s="52"/>
      <c r="K10" s="53"/>
      <c r="L10" s="29"/>
      <c r="M10" s="30"/>
      <c r="N10" s="94"/>
      <c r="O10" s="33"/>
      <c r="P10" s="150">
        <v>1.4999999999999999E-2</v>
      </c>
      <c r="Q10" s="150">
        <v>1.4999999999999999E-2</v>
      </c>
      <c r="R10" s="150">
        <v>1.4999999999999999E-2</v>
      </c>
      <c r="S10" s="150">
        <v>1.4999999999999999E-2</v>
      </c>
      <c r="T10" s="33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s="2" customFormat="1" ht="5.5" customHeight="1" x14ac:dyDescent="0.35">
      <c r="A11" s="101"/>
      <c r="B11" s="9"/>
      <c r="D11" s="145"/>
      <c r="E11" s="153"/>
      <c r="F11" s="153"/>
      <c r="G11" s="153"/>
      <c r="H11" s="153"/>
      <c r="I11" s="9"/>
      <c r="J11" s="72"/>
      <c r="K11" s="54"/>
      <c r="L11" s="29"/>
      <c r="M11" s="30"/>
      <c r="N11" s="94"/>
      <c r="O11" s="33"/>
      <c r="P11" s="44"/>
      <c r="Q11" s="44"/>
      <c r="R11" s="44"/>
      <c r="S11" s="44"/>
      <c r="T11" s="33"/>
    </row>
    <row r="12" spans="1:34" s="2" customFormat="1" ht="31.5" customHeight="1" x14ac:dyDescent="0.35">
      <c r="A12" s="92"/>
      <c r="B12" s="18"/>
      <c r="C12" s="15"/>
      <c r="D12" s="190" t="s">
        <v>206</v>
      </c>
      <c r="E12" s="191"/>
      <c r="F12" s="191"/>
      <c r="G12" s="191"/>
      <c r="H12" s="192"/>
      <c r="I12" s="18"/>
      <c r="J12" s="48"/>
      <c r="K12" s="49"/>
      <c r="L12" s="29"/>
      <c r="M12" s="30"/>
      <c r="N12" s="94"/>
      <c r="O12" s="33"/>
      <c r="P12" s="43"/>
      <c r="Q12" s="43"/>
      <c r="R12" s="43"/>
      <c r="S12" s="43"/>
      <c r="T12" s="33"/>
    </row>
    <row r="13" spans="1:34" s="2" customFormat="1" ht="5.5" customHeight="1" x14ac:dyDescent="0.35">
      <c r="A13" s="183"/>
      <c r="B13" s="9"/>
      <c r="D13" s="145"/>
      <c r="E13" s="104"/>
      <c r="F13" s="104"/>
      <c r="G13" s="104"/>
      <c r="H13" s="104"/>
      <c r="I13" s="9"/>
      <c r="J13" s="72"/>
      <c r="K13" s="54"/>
      <c r="L13" s="102"/>
      <c r="M13" s="38"/>
      <c r="N13" s="37"/>
      <c r="O13" s="33"/>
      <c r="P13" s="44"/>
      <c r="Q13" s="44"/>
      <c r="R13" s="44"/>
      <c r="S13" s="44"/>
      <c r="T13" s="33"/>
    </row>
    <row r="14" spans="1:34" ht="33" customHeight="1" x14ac:dyDescent="0.35">
      <c r="A14" s="184"/>
      <c r="B14" s="76"/>
      <c r="D14" s="193" t="s">
        <v>207</v>
      </c>
      <c r="E14" s="194"/>
      <c r="F14" s="194"/>
      <c r="G14" s="194"/>
      <c r="H14" s="195"/>
      <c r="I14" s="76"/>
      <c r="J14" s="77"/>
      <c r="K14" s="55"/>
      <c r="L14" s="45"/>
      <c r="M14" s="42"/>
      <c r="N14" s="33"/>
      <c r="O14" s="37"/>
      <c r="P14" s="40"/>
      <c r="Q14" s="40"/>
      <c r="R14" s="44"/>
      <c r="S14" s="44"/>
      <c r="T14" s="33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5.15" customHeight="1" x14ac:dyDescent="0.35">
      <c r="A15" s="184"/>
      <c r="B15" s="76"/>
      <c r="D15" s="186"/>
      <c r="E15" s="186"/>
      <c r="F15" s="186"/>
      <c r="G15" s="186"/>
      <c r="H15" s="186"/>
      <c r="I15" s="76"/>
      <c r="J15" s="77"/>
      <c r="K15" s="55"/>
      <c r="L15" s="45"/>
      <c r="M15" s="42"/>
      <c r="N15" s="33"/>
      <c r="O15" s="37"/>
      <c r="P15" s="40"/>
      <c r="Q15" s="40"/>
      <c r="R15" s="44"/>
      <c r="S15" s="44"/>
      <c r="T15" s="33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s="160" customFormat="1" ht="12" customHeight="1" x14ac:dyDescent="0.35">
      <c r="A16" s="187"/>
      <c r="B16" s="187"/>
      <c r="C16" s="187"/>
      <c r="D16" s="188"/>
      <c r="E16" s="189"/>
      <c r="F16" s="189"/>
      <c r="G16" s="187"/>
      <c r="H16" s="187"/>
      <c r="I16" s="187"/>
      <c r="J16" s="48"/>
      <c r="K16" s="48"/>
      <c r="L16" s="187"/>
      <c r="M16" s="187"/>
      <c r="N16" s="187"/>
      <c r="O16" s="187"/>
      <c r="P16" s="187"/>
      <c r="Q16" s="187"/>
      <c r="R16" s="187"/>
      <c r="S16" s="187"/>
      <c r="T16" s="187"/>
    </row>
    <row r="17" spans="3:19" s="2" customFormat="1" ht="12" customHeight="1" x14ac:dyDescent="0.35">
      <c r="C17" s="14"/>
      <c r="D17" s="125"/>
      <c r="E17" s="152"/>
      <c r="F17" s="152"/>
      <c r="J17" s="78"/>
      <c r="K17" s="78"/>
      <c r="P17" s="79"/>
      <c r="Q17" s="79"/>
      <c r="R17" s="79"/>
      <c r="S17" s="79"/>
    </row>
    <row r="18" spans="3:19" s="2" customFormat="1" ht="12" customHeight="1" x14ac:dyDescent="0.35">
      <c r="C18" s="14"/>
      <c r="D18" s="125"/>
      <c r="E18" s="152"/>
      <c r="F18" s="152"/>
      <c r="J18" s="78"/>
      <c r="K18" s="78"/>
      <c r="P18" s="79"/>
      <c r="Q18" s="79"/>
      <c r="R18" s="79"/>
      <c r="S18" s="79"/>
    </row>
    <row r="19" spans="3:19" s="2" customFormat="1" ht="12" customHeight="1" x14ac:dyDescent="0.35">
      <c r="C19" s="14"/>
      <c r="D19" s="125"/>
      <c r="E19" s="152"/>
      <c r="F19" s="152"/>
      <c r="J19" s="78"/>
      <c r="K19" s="78"/>
      <c r="P19" s="79"/>
      <c r="Q19" s="79"/>
      <c r="R19" s="79"/>
      <c r="S19" s="79"/>
    </row>
    <row r="20" spans="3:19" s="2" customFormat="1" ht="12" customHeight="1" x14ac:dyDescent="0.35">
      <c r="C20" s="14"/>
      <c r="D20" s="125"/>
      <c r="E20" s="152"/>
      <c r="F20" s="152"/>
      <c r="J20" s="78"/>
      <c r="K20" s="78"/>
      <c r="P20" s="79"/>
      <c r="Q20" s="79"/>
      <c r="R20" s="79"/>
      <c r="S20" s="79"/>
    </row>
    <row r="21" spans="3:19" s="2" customFormat="1" ht="12" customHeight="1" x14ac:dyDescent="0.35">
      <c r="C21" s="14"/>
      <c r="D21" s="125"/>
      <c r="E21" s="152"/>
      <c r="F21" s="152"/>
      <c r="J21" s="78"/>
      <c r="K21" s="78"/>
      <c r="P21" s="79"/>
      <c r="Q21" s="79"/>
      <c r="R21" s="79"/>
      <c r="S21" s="79"/>
    </row>
    <row r="22" spans="3:19" s="2" customFormat="1" ht="12" customHeight="1" x14ac:dyDescent="0.35">
      <c r="C22" s="14"/>
      <c r="D22" s="125"/>
      <c r="E22" s="152"/>
      <c r="F22" s="152"/>
      <c r="J22" s="78"/>
      <c r="K22" s="78"/>
      <c r="P22" s="79"/>
      <c r="Q22" s="79"/>
      <c r="R22" s="79"/>
      <c r="S22" s="79"/>
    </row>
    <row r="23" spans="3:19" s="2" customFormat="1" ht="12" customHeight="1" x14ac:dyDescent="0.35">
      <c r="C23" s="14"/>
      <c r="D23" s="125"/>
      <c r="E23" s="152"/>
      <c r="F23" s="152"/>
      <c r="J23" s="78"/>
      <c r="K23" s="78"/>
      <c r="P23" s="79"/>
      <c r="Q23" s="79"/>
      <c r="R23" s="79"/>
      <c r="S23" s="79"/>
    </row>
    <row r="24" spans="3:19" s="2" customFormat="1" ht="12" customHeight="1" x14ac:dyDescent="0.35">
      <c r="C24" s="14"/>
      <c r="D24" s="125"/>
      <c r="E24" s="152"/>
      <c r="F24" s="152"/>
      <c r="J24" s="78"/>
      <c r="K24" s="78"/>
      <c r="P24" s="79"/>
      <c r="Q24" s="79"/>
      <c r="R24" s="79"/>
      <c r="S24" s="79"/>
    </row>
    <row r="25" spans="3:19" s="2" customFormat="1" ht="12" customHeight="1" x14ac:dyDescent="0.35">
      <c r="C25" s="14"/>
      <c r="D25" s="125"/>
      <c r="E25" s="152"/>
      <c r="F25" s="152"/>
      <c r="J25" s="78"/>
      <c r="K25" s="78"/>
      <c r="P25" s="79"/>
      <c r="Q25" s="79"/>
      <c r="R25" s="79"/>
      <c r="S25" s="79"/>
    </row>
    <row r="26" spans="3:19" s="2" customFormat="1" ht="12" customHeight="1" x14ac:dyDescent="0.35">
      <c r="C26" s="14"/>
      <c r="D26" s="125"/>
      <c r="E26" s="152"/>
      <c r="F26" s="152"/>
      <c r="J26" s="78"/>
      <c r="K26" s="78"/>
      <c r="P26" s="79"/>
      <c r="Q26" s="79"/>
      <c r="R26" s="79"/>
      <c r="S26" s="79"/>
    </row>
    <row r="27" spans="3:19" s="2" customFormat="1" ht="12" customHeight="1" x14ac:dyDescent="0.35">
      <c r="C27" s="14"/>
      <c r="D27" s="125"/>
      <c r="E27" s="152"/>
      <c r="F27" s="152"/>
      <c r="J27" s="78"/>
      <c r="K27" s="78"/>
      <c r="P27" s="79"/>
      <c r="Q27" s="79"/>
      <c r="R27" s="79"/>
      <c r="S27" s="79"/>
    </row>
    <row r="28" spans="3:19" s="2" customFormat="1" ht="12" customHeight="1" x14ac:dyDescent="0.35">
      <c r="C28" s="14"/>
      <c r="D28" s="125"/>
      <c r="E28" s="152"/>
      <c r="F28" s="152"/>
      <c r="J28" s="78"/>
      <c r="K28" s="78"/>
      <c r="P28" s="79"/>
      <c r="Q28" s="79"/>
      <c r="R28" s="79"/>
      <c r="S28" s="79"/>
    </row>
    <row r="29" spans="3:19" s="2" customFormat="1" ht="12" customHeight="1" x14ac:dyDescent="0.35">
      <c r="C29" s="14"/>
      <c r="D29" s="125"/>
      <c r="E29" s="152"/>
      <c r="F29" s="152"/>
      <c r="J29" s="78"/>
      <c r="K29" s="78"/>
      <c r="P29" s="79"/>
      <c r="Q29" s="79"/>
      <c r="R29" s="79"/>
      <c r="S29" s="79"/>
    </row>
    <row r="30" spans="3:19" s="2" customFormat="1" ht="12" customHeight="1" x14ac:dyDescent="0.35">
      <c r="C30" s="14"/>
      <c r="D30" s="125"/>
      <c r="E30" s="152"/>
      <c r="F30" s="152"/>
      <c r="J30" s="78"/>
      <c r="K30" s="78"/>
      <c r="P30" s="79"/>
      <c r="Q30" s="79"/>
      <c r="R30" s="79"/>
      <c r="S30" s="79"/>
    </row>
    <row r="31" spans="3:19" s="2" customFormat="1" ht="12" customHeight="1" x14ac:dyDescent="0.35">
      <c r="C31" s="14"/>
      <c r="D31" s="125"/>
      <c r="E31" s="152"/>
      <c r="F31" s="152"/>
      <c r="J31" s="78"/>
      <c r="K31" s="78"/>
      <c r="P31" s="79"/>
      <c r="Q31" s="79"/>
      <c r="R31" s="79"/>
      <c r="S31" s="79"/>
    </row>
    <row r="32" spans="3:19" s="2" customFormat="1" ht="12" customHeight="1" x14ac:dyDescent="0.35">
      <c r="C32" s="14"/>
      <c r="D32" s="125"/>
      <c r="E32" s="152"/>
      <c r="F32" s="152"/>
      <c r="J32" s="78"/>
      <c r="K32" s="78"/>
      <c r="P32" s="79"/>
      <c r="Q32" s="79"/>
      <c r="R32" s="79"/>
      <c r="S32" s="79"/>
    </row>
    <row r="33" spans="4:19" s="2" customFormat="1" ht="12" customHeight="1" x14ac:dyDescent="0.35">
      <c r="D33" s="116"/>
      <c r="E33" s="152"/>
      <c r="F33" s="152"/>
      <c r="J33" s="78"/>
      <c r="K33" s="78"/>
      <c r="P33" s="79"/>
      <c r="Q33" s="79"/>
      <c r="R33" s="79"/>
      <c r="S33" s="79"/>
    </row>
    <row r="34" spans="4:19" s="2" customFormat="1" ht="12" customHeight="1" x14ac:dyDescent="0.35">
      <c r="D34" s="116"/>
      <c r="E34" s="152"/>
      <c r="F34" s="152"/>
      <c r="J34" s="78"/>
      <c r="K34" s="78"/>
      <c r="P34" s="79"/>
      <c r="Q34" s="79"/>
      <c r="R34" s="79"/>
      <c r="S34" s="79"/>
    </row>
  </sheetData>
  <protectedRanges>
    <protectedRange sqref="J11:K11 A11" name="Interval3_1"/>
    <protectedRange sqref="A8:A10 J8:K10" name="Interval3_1_1"/>
    <protectedRange sqref="J12:K12 A12" name="Interval3_1_2"/>
    <protectedRange sqref="J13:L13 A13" name="Interval3_1_3"/>
  </protectedRanges>
  <mergeCells count="6">
    <mergeCell ref="D14:H14"/>
    <mergeCell ref="D7:F7"/>
    <mergeCell ref="D12:H12"/>
    <mergeCell ref="D8:F8"/>
    <mergeCell ref="D9:F9"/>
    <mergeCell ref="D10:F10"/>
  </mergeCells>
  <pageMargins left="0.59055118110236227" right="0.59055118110236227" top="0.59055118110236227" bottom="0.59055118110236227" header="0.31496062992125984" footer="0.31496062992125984"/>
  <pageSetup paperSize="9" fitToHeight="0" orientation="portrait" r:id="rId1"/>
  <headerFooter>
    <oddHeader>&amp;R&amp;F; &amp;A; &amp;P de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1773FDBDE07D8945BF8015905421CBCA008E7CFCB78FDF9647AED3E345CBF6D9D7" ma:contentTypeVersion="3503" ma:contentTypeDescription="" ma:contentTypeScope="" ma:versionID="b9cb88382b92216c1d0ca962a87a0080">
  <xsd:schema xmlns:xsd="http://www.w3.org/2001/XMLSchema" xmlns:xs="http://www.w3.org/2001/XMLSchema" xmlns:p="http://schemas.microsoft.com/office/2006/metadata/properties" xmlns:ns2="398be8b1-8559-458d-8f58-0e0ba4632107" xmlns:ns3="d6b45008-351b-4aea-a9c9-179a62b777c8" xmlns:ns4="d45d37dd-cd1f-4df7-948e-508059892175" xmlns:ns5="d2a93d74-f6e3-48a0-863c-b69df431d8ab" targetNamespace="http://schemas.microsoft.com/office/2006/metadata/properties" ma:root="true" ma:fieldsID="84f37c2eea9fe5de90e07e0f8e8d411b" ns2:_="" ns3:_="" ns4:_="" ns5:_="">
    <xsd:import namespace="398be8b1-8559-458d-8f58-0e0ba4632107"/>
    <xsd:import namespace="d6b45008-351b-4aea-a9c9-179a62b777c8"/>
    <xsd:import namespace="d45d37dd-cd1f-4df7-948e-508059892175"/>
    <xsd:import namespace="d2a93d74-f6e3-48a0-863c-b69df431d8ab"/>
    <xsd:element name="properties">
      <xsd:complexType>
        <xsd:sequence>
          <xsd:element name="documentManagement">
            <xsd:complexType>
              <xsd:all>
                <xsd:element ref="ns2:Anyo" minOccurs="0"/>
                <xsd:element ref="ns2:Empresa" minOccurs="0"/>
                <xsd:element ref="ns2:Período" minOccurs="0"/>
                <xsd:element ref="ns3:Comentario" minOccurs="0"/>
                <xsd:element ref="ns4:_dlc_DocId" minOccurs="0"/>
                <xsd:element ref="ns3:Estructura_x0020_Carpetas_x0020_Servicios" minOccurs="0"/>
                <xsd:element ref="ns4:_dlc_DocIdPersistId" minOccurs="0"/>
                <xsd:element ref="ns4:_dlc_DocIdUrl" minOccurs="0"/>
                <xsd:element ref="ns3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be8b1-8559-458d-8f58-0e0ba4632107" elementFormDefault="qualified">
    <xsd:import namespace="http://schemas.microsoft.com/office/2006/documentManagement/types"/>
    <xsd:import namespace="http://schemas.microsoft.com/office/infopath/2007/PartnerControls"/>
    <xsd:element name="Anyo" ma:index="2" nillable="true" ma:displayName="Año" ma:default="2020" ma:internalName="Anyo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2012"/>
                    <xsd:enumeration value="2013"/>
                    <xsd:enumeration value="2014"/>
                    <xsd:enumeration value="2015"/>
                    <xsd:enumeration value="2016"/>
                    <xsd:enumeration value="2017"/>
                    <xsd:enumeration value="2018"/>
                    <xsd:enumeration value="2019"/>
                    <xsd:enumeration value="2020"/>
                    <xsd:enumeration value="2021"/>
                    <xsd:enumeration value="2022"/>
                    <xsd:enumeration value="2023"/>
                    <xsd:enumeration value="2024"/>
                    <xsd:enumeration value="2025"/>
                    <xsd:enumeration value="2026"/>
                    <xsd:enumeration value="2027"/>
                    <xsd:enumeration value="2028"/>
                    <xsd:enumeration value="2029"/>
                    <xsd:enumeration value="2030"/>
                  </xsd:restriction>
                </xsd:simpleType>
              </xsd:element>
            </xsd:sequence>
          </xsd:extension>
        </xsd:complexContent>
      </xsd:complexType>
    </xsd:element>
    <xsd:element name="Empresa" ma:index="3" nillable="true" ma:displayName="Empresa" ma:list="{191fa767-8b3a-4212-9992-47eb717a1c28}" ma:internalName="Empresa" ma:showField="Title" ma:web="398be8b1-8559-458d-8f58-0e0ba46321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eríodo" ma:index="4" nillable="true" ma:displayName="Período" ma:description="Período del año fiscal o natural.&#10;Sem: Período semestral&#10;Q: Período cuatrimestral" ma:format="Dropdown" ma:internalName="Per_x00ed_odo">
      <xsd:simpleType>
        <xsd:restriction base="dms:Choice">
          <xsd:enumeration value="-- SIN PERÍODO ASOCIADO --"/>
          <xsd:enumeration value="Sem1"/>
          <xsd:enumeration value="Sem2"/>
          <xsd:enumeration value="Q1"/>
          <xsd:enumeration value="Q2"/>
          <xsd:enumeration value="Q3"/>
          <xsd:enumeration value="Q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45008-351b-4aea-a9c9-179a62b777c8" elementFormDefault="qualified">
    <xsd:import namespace="http://schemas.microsoft.com/office/2006/documentManagement/types"/>
    <xsd:import namespace="http://schemas.microsoft.com/office/infopath/2007/PartnerControls"/>
    <xsd:element name="Comentario" ma:index="5" nillable="true" ma:displayName="Comentario" ma:internalName="Comentario">
      <xsd:simpleType>
        <xsd:restriction base="dms:Note">
          <xsd:maxLength value="255"/>
        </xsd:restriction>
      </xsd:simpleType>
    </xsd:element>
    <xsd:element name="Estructura_x0020_Carpetas_x0020_Servicios" ma:index="13" nillable="true" ma:displayName="Estructura Carpetas Servicios" ma:hidden="true" ma:internalName="Estructura_x0020_Carpetas_x0020_Servicios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6" nillable="true" ma:displayName="Etiquetas de imagen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d37dd-cd1f-4df7-948e-508059892175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5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93d74-f6e3-48a0-863c-b69df431d8a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2255aa5-b18e-4958-a1a9-dbcf9aff489e}" ma:internalName="TaxCatchAll" ma:showField="CatchAllData" ma:web="d45d37dd-cd1f-4df7-948e-5080598921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yo xmlns="398be8b1-8559-458d-8f58-0e0ba4632107">
      <Value>2020</Value>
    </Anyo>
    <Período xmlns="398be8b1-8559-458d-8f58-0e0ba4632107" xsi:nil="true"/>
    <Empresa xmlns="398be8b1-8559-458d-8f58-0e0ba4632107" xsi:nil="true"/>
    <lcf76f155ced4ddcb4097134ff3c332f xmlns="d6b45008-351b-4aea-a9c9-179a62b777c8" xsi:nil="true"/>
    <TaxCatchAll xmlns="d2a93d74-f6e3-48a0-863c-b69df431d8ab" xsi:nil="true"/>
    <Estructura_x0020_Carpetas_x0020_Servicios xmlns="d6b45008-351b-4aea-a9c9-179a62b777c8">
      <Url xsi:nil="true"/>
      <Description xsi:nil="true"/>
    </Estructura_x0020_Carpetas_x0020_Servicios>
    <Comentario xmlns="d6b45008-351b-4aea-a9c9-179a62b777c8" xsi:nil="true"/>
    <_dlc_DocId xmlns="d45d37dd-cd1f-4df7-948e-508059892175">ANU53TMXZPW3-1441578552-1520593</_dlc_DocId>
    <_dlc_DocIdUrl xmlns="d45d37dd-cd1f-4df7-948e-508059892175">
      <Url>https://globalappsportal.sharepoint.com/sites/Hypatia/Servicios/_layouts/15/DocIdRedir.aspx?ID=ANU53TMXZPW3-1441578552-1520593</Url>
      <Description>ANU53TMXZPW3-1441578552-1520593</Description>
    </_dlc_DocIdUrl>
  </documentManagement>
</p:properties>
</file>

<file path=customXml/itemProps1.xml><?xml version="1.0" encoding="utf-8"?>
<ds:datastoreItem xmlns:ds="http://schemas.openxmlformats.org/officeDocument/2006/customXml" ds:itemID="{CA56B13D-E4B4-42C8-8347-5B785A7F832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01FA0BE-C34C-4F1E-9EAE-3B125C0FCD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D435D5-4C8A-409D-87C0-49793550F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be8b1-8559-458d-8f58-0e0ba4632107"/>
    <ds:schemaRef ds:uri="d6b45008-351b-4aea-a9c9-179a62b777c8"/>
    <ds:schemaRef ds:uri="d45d37dd-cd1f-4df7-948e-508059892175"/>
    <ds:schemaRef ds:uri="d2a93d74-f6e3-48a0-863c-b69df431d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451E878-6BB9-4F83-9234-DC4573A2F855}">
  <ds:schemaRefs>
    <ds:schemaRef ds:uri="http://schemas.microsoft.com/office/2006/metadata/properties"/>
    <ds:schemaRef ds:uri="http://schemas.microsoft.com/office/infopath/2007/PartnerControls"/>
    <ds:schemaRef ds:uri="398be8b1-8559-458d-8f58-0e0ba4632107"/>
    <ds:schemaRef ds:uri="d6b45008-351b-4aea-a9c9-179a62b777c8"/>
    <ds:schemaRef ds:uri="d2a93d74-f6e3-48a0-863c-b69df431d8ab"/>
    <ds:schemaRef ds:uri="d45d37dd-cd1f-4df7-948e-5080598921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MITJANS i SUPORTS</vt:lpstr>
      <vt:lpstr>Full1</vt:lpstr>
      <vt:lpstr>Comissió d'agència</vt:lpstr>
      <vt:lpstr>'Comissió d''agència'!Àrea_d'impressió</vt:lpstr>
      <vt:lpstr>'MITJANS i SUPORTS'!Àrea_d'impressió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2022-10-06T16:34:23Z</dcterms:created>
  <dcterms:modified xsi:type="dcterms:W3CDTF">2026-01-28T09:19:56Z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0x0101001773FDBDE07D8945BF8015905421CBCA008E7CFCB78FDF9647AED3E345CBF6D9D7</vt:lpwstr>
  </property>
  <property fmtid="{D5CDD505-2E9C-101B-9397-08002B2CF9AE}" pid="3" name="_dlc_DocIdItemGuid">
    <vt:lpwstr>7b4dc190-e762-477e-ae65-cafa3f8f9847</vt:lpwstr>
  </property>
  <property fmtid="{D5CDD505-2E9C-101B-9397-08002B2CF9AE}" pid="4" name="MediaServiceImageTags">
    <vt:lpwstr/>
  </property>
</Properties>
</file>