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4"/>
  <workbookPr filterPrivacy="1"/>
  <xr:revisionPtr revIDLastSave="0" documentId="8_{3D53635B-2A3E-4919-B015-2CC6D62C791A}" xr6:coauthVersionLast="36" xr6:coauthVersionMax="36" xr10:uidLastSave="{00000000-0000-0000-0000-000000000000}"/>
  <bookViews>
    <workbookView xWindow="0" yWindow="0" windowWidth="22260" windowHeight="12648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3" i="1" l="1"/>
  <c r="D48" i="1"/>
  <c r="D44" i="1" l="1"/>
  <c r="D41" i="1"/>
  <c r="D39" i="1"/>
  <c r="D4" i="1"/>
  <c r="D29" i="1" l="1"/>
  <c r="D20" i="1"/>
  <c r="C12" i="1"/>
  <c r="D10" i="1" s="1"/>
  <c r="D9" i="1" s="1"/>
  <c r="D40" i="1" l="1"/>
  <c r="D49" i="1" l="1"/>
  <c r="D50" i="1" s="1"/>
  <c r="D47" i="1"/>
  <c r="D52" i="1" l="1"/>
  <c r="D51" i="1"/>
</calcChain>
</file>

<file path=xl/sharedStrings.xml><?xml version="1.0" encoding="utf-8"?>
<sst xmlns="http://schemas.openxmlformats.org/spreadsheetml/2006/main" count="45" uniqueCount="44">
  <si>
    <t>TOTALS</t>
  </si>
  <si>
    <t>INGRESSOS</t>
  </si>
  <si>
    <t>Ingressos famílies per quotes</t>
  </si>
  <si>
    <t>Serveis complementaris (acollida)</t>
  </si>
  <si>
    <t>Ingressos menjador</t>
  </si>
  <si>
    <t>COSTOS/DESPESES</t>
  </si>
  <si>
    <t>Despeses de personal</t>
  </si>
  <si>
    <t>4% cobertura d'absentisme/baixes</t>
  </si>
  <si>
    <t>Prevenció de riscos laborals</t>
  </si>
  <si>
    <t>Equips de protecció individual (EPIs)</t>
  </si>
  <si>
    <t>Vestuari equip educatiu</t>
  </si>
  <si>
    <t>Formació equip docent</t>
  </si>
  <si>
    <t>Manteniment</t>
  </si>
  <si>
    <t>PRESSUPOST D'EXPLOTACIÓ</t>
  </si>
  <si>
    <t>COST SUPORTAT PEL CONCESSIONARI</t>
  </si>
  <si>
    <t>6% BENEFICI INDUSTRIAL</t>
  </si>
  <si>
    <t>APORTACIÓ ANUAL AL CONCESSIONARI / APORTACIÓ MUNICIPAL AL DÈFICIT</t>
  </si>
  <si>
    <t>VALOR ESTIMAT DEL CONTRACTE</t>
  </si>
  <si>
    <t>Valor estimat del contracte</t>
  </si>
  <si>
    <t>Personal</t>
  </si>
  <si>
    <t xml:space="preserve">Reparació i conservació edifici instal.lacions </t>
  </si>
  <si>
    <t>Servei i productes de neteja i bugaderia</t>
  </si>
  <si>
    <t xml:space="preserve">Assegurances </t>
  </si>
  <si>
    <t>Altres serveis profesionals: suport administratiu</t>
  </si>
  <si>
    <t>Assessoria i serveis externs (revisions periòdiques, professionals, auditories...)</t>
  </si>
  <si>
    <t>Subministraments i serveis</t>
  </si>
  <si>
    <t xml:space="preserve">Subministraments (tèlefon, llum, aigua i gas) </t>
  </si>
  <si>
    <t xml:space="preserve">Serveis i material d'activitats </t>
  </si>
  <si>
    <t xml:space="preserve">Material de difusió i comunicació </t>
  </si>
  <si>
    <t xml:space="preserve">Despeses serveis bancàries </t>
  </si>
  <si>
    <t xml:space="preserve">Servei de cuina </t>
  </si>
  <si>
    <t>Imprevistos i altres (tributs, subcontractacions, rentings, alarmes, programa gestió, factures d'usuaris pendents de cobrar)</t>
  </si>
  <si>
    <r>
      <rPr>
        <b/>
        <sz val="9"/>
        <color rgb="FF000000"/>
        <rFont val="Segoe UI"/>
        <family val="2"/>
      </rPr>
      <t xml:space="preserve">COST TOTAL DE LA CONCESSIÓ </t>
    </r>
    <r>
      <rPr>
        <sz val="9"/>
        <color rgb="FF000000"/>
        <rFont val="Segoe UI"/>
        <family val="2"/>
      </rPr>
      <t>= COST SUPORTAT PEL CONCESSIONARI + BENEFICI INDUSTRIAL</t>
    </r>
  </si>
  <si>
    <r>
      <rPr>
        <b/>
        <sz val="9"/>
        <color rgb="FF000000"/>
        <rFont val="Segoe UI"/>
        <family val="2"/>
      </rPr>
      <t xml:space="preserve">PREU DE LICITACIÓ </t>
    </r>
    <r>
      <rPr>
        <sz val="9"/>
        <color rgb="FF000000"/>
        <rFont val="Segoe UI"/>
        <family val="2"/>
      </rPr>
      <t>= TOTAL PRESSUPOST CONCESSIÓ - INGRESSOS PREVISTOS</t>
    </r>
  </si>
  <si>
    <t>PRESSUPOST CONTRACTE GESTIÓ EBM LA VINYALA - PRESSUPOST PER CURS ESCOLAR</t>
  </si>
  <si>
    <t>Període contractual 1 any</t>
  </si>
  <si>
    <t>Pròrrogues</t>
  </si>
  <si>
    <t>1 any</t>
  </si>
  <si>
    <t xml:space="preserve">Material vari (fungible, didàctic i pedagòdic, d'oficina etc) i reposició i equipament material inventariable </t>
  </si>
  <si>
    <t>Modificacions TOTAL</t>
  </si>
  <si>
    <t>Període contractual + pròrrogues</t>
  </si>
  <si>
    <t>1+1</t>
  </si>
  <si>
    <t>Modificacions període contracual</t>
  </si>
  <si>
    <t>Modificacions pròrrogues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</si>
</sst>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&quot; € &quot;;#,##0.00&quot; € &quot;;&quot;-&quot;#&quot; € &quot;;&quot; &quot;@&quot; &quot;"/>
    <numFmt numFmtId="165" formatCode="#,##0.00&quot; &quot;[$€-403];[Red]&quot;-&quot;#,##0.00&quot; &quot;[$€-403]"/>
    <numFmt numFmtId="166" formatCode="_-* #,##0.00\ [$€-403]_-;\-* #,##0.00\ [$€-403]_-;_-* &quot;-&quot;??\ [$€-403]_-;_-@_-"/>
    <numFmt numFmtId="167" formatCode="#,##0.000&quot; &quot;[$€-403];[Red]&quot;-&quot;#,##0.000&quot; &quot;[$€-403]"/>
  </numFmts>
  <fonts count="15" x14ac:knownFonts="1">
    <font>
      <sz val="11"/>
      <color theme="1"/>
      <name val="Calibri"/>
      <family val="2"/>
      <scheme val="minor"/>
    </font>
    <font>
      <b/>
      <sz val="12"/>
      <color rgb="FFFFFFFF"/>
      <name val="Segoe UI"/>
      <family val="2"/>
    </font>
    <font>
      <sz val="12"/>
      <color rgb="FF000000"/>
      <name val="Segoe UI"/>
      <family val="2"/>
    </font>
    <font>
      <b/>
      <sz val="16"/>
      <color rgb="FF000000"/>
      <name val="Segoe UI"/>
      <family val="2"/>
    </font>
    <font>
      <sz val="16"/>
      <color rgb="FF000000"/>
      <name val="Segoe UI"/>
      <family val="2"/>
    </font>
    <font>
      <b/>
      <sz val="12"/>
      <color rgb="FF000000"/>
      <name val="Segoe UI"/>
      <family val="2"/>
    </font>
    <font>
      <sz val="11"/>
      <color rgb="FF000000"/>
      <name val="Segoe UI"/>
      <family val="2"/>
    </font>
    <font>
      <sz val="11"/>
      <color rgb="FFFF0000"/>
      <name val="Calibri"/>
      <family val="2"/>
      <scheme val="minor"/>
    </font>
    <font>
      <sz val="12"/>
      <name val="Segoe UI"/>
      <family val="2"/>
    </font>
    <font>
      <b/>
      <sz val="16"/>
      <name val="Segoe UI"/>
      <family val="2"/>
    </font>
    <font>
      <b/>
      <sz val="12"/>
      <name val="Segoe UI"/>
      <family val="2"/>
    </font>
    <font>
      <b/>
      <sz val="9"/>
      <color rgb="FF000000"/>
      <name val="Segoe UI"/>
      <family val="2"/>
    </font>
    <font>
      <sz val="9"/>
      <color rgb="FF000000"/>
      <name val="Segoe UI"/>
      <family val="2"/>
    </font>
    <font>
      <sz val="11"/>
      <name val="Segoe UI"/>
      <family val="2"/>
    </font>
    <font>
      <sz val="12"/>
      <color rgb="FFFF0000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rgb="FFFFFFFF"/>
        <bgColor rgb="FFFFFFFF"/>
      </patternFill>
    </fill>
    <fill>
      <patternFill patternType="solid">
        <fgColor rgb="FFFFCC66"/>
        <bgColor rgb="FF00AAAD"/>
      </patternFill>
    </fill>
    <fill>
      <patternFill patternType="solid">
        <fgColor rgb="FFFFFF00"/>
        <bgColor rgb="FFFFFF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2" borderId="1" xfId="0" applyFont="1" applyFill="1" applyBorder="1"/>
    <xf numFmtId="0" fontId="4" fillId="2" borderId="1" xfId="0" applyFont="1" applyFill="1" applyBorder="1"/>
    <xf numFmtId="0" fontId="2" fillId="2" borderId="1" xfId="0" applyFont="1" applyFill="1" applyBorder="1"/>
    <xf numFmtId="164" fontId="2" fillId="2" borderId="1" xfId="0" applyNumberFormat="1" applyFont="1" applyFill="1" applyBorder="1"/>
    <xf numFmtId="164" fontId="4" fillId="2" borderId="1" xfId="0" applyNumberFormat="1" applyFont="1" applyFill="1" applyBorder="1"/>
    <xf numFmtId="0" fontId="5" fillId="2" borderId="1" xfId="0" applyFont="1" applyFill="1" applyBorder="1"/>
    <xf numFmtId="0" fontId="6" fillId="2" borderId="1" xfId="0" applyFont="1" applyFill="1" applyBorder="1"/>
    <xf numFmtId="0" fontId="6" fillId="0" borderId="0" xfId="0" applyFont="1"/>
    <xf numFmtId="0" fontId="5" fillId="0" borderId="0" xfId="0" applyFont="1"/>
    <xf numFmtId="164" fontId="2" fillId="0" borderId="0" xfId="0" applyNumberFormat="1" applyFont="1"/>
    <xf numFmtId="0" fontId="5" fillId="2" borderId="2" xfId="0" applyFont="1" applyFill="1" applyBorder="1"/>
    <xf numFmtId="0" fontId="2" fillId="2" borderId="2" xfId="0" applyFont="1" applyFill="1" applyBorder="1"/>
    <xf numFmtId="0" fontId="2" fillId="3" borderId="1" xfId="0" applyFont="1" applyFill="1" applyBorder="1"/>
    <xf numFmtId="0" fontId="2" fillId="3" borderId="1" xfId="0" applyFont="1" applyFill="1" applyBorder="1" applyAlignment="1">
      <alignment horizontal="right"/>
    </xf>
    <xf numFmtId="0" fontId="6" fillId="0" borderId="0" xfId="0" applyFont="1" applyAlignment="1">
      <alignment horizontal="center"/>
    </xf>
    <xf numFmtId="164" fontId="8" fillId="2" borderId="1" xfId="0" applyNumberFormat="1" applyFont="1" applyFill="1" applyBorder="1"/>
    <xf numFmtId="164" fontId="9" fillId="2" borderId="1" xfId="0" applyNumberFormat="1" applyFont="1" applyFill="1" applyBorder="1" applyAlignment="1">
      <alignment horizontal="right"/>
    </xf>
    <xf numFmtId="166" fontId="5" fillId="2" borderId="1" xfId="0" applyNumberFormat="1" applyFont="1" applyFill="1" applyBorder="1"/>
    <xf numFmtId="164" fontId="5" fillId="2" borderId="2" xfId="0" applyNumberFormat="1" applyFont="1" applyFill="1" applyBorder="1"/>
    <xf numFmtId="166" fontId="0" fillId="0" borderId="0" xfId="0" applyNumberFormat="1"/>
    <xf numFmtId="0" fontId="7" fillId="0" borderId="0" xfId="0" applyFont="1"/>
    <xf numFmtId="164" fontId="10" fillId="3" borderId="1" xfId="0" applyNumberFormat="1" applyFont="1" applyFill="1" applyBorder="1"/>
    <xf numFmtId="0" fontId="12" fillId="3" borderId="1" xfId="0" applyFont="1" applyFill="1" applyBorder="1"/>
    <xf numFmtId="0" fontId="13" fillId="0" borderId="0" xfId="0" applyFont="1"/>
    <xf numFmtId="164" fontId="10" fillId="0" borderId="1" xfId="0" applyNumberFormat="1" applyFont="1" applyFill="1" applyBorder="1"/>
    <xf numFmtId="0" fontId="8" fillId="3" borderId="1" xfId="0" applyFont="1" applyFill="1" applyBorder="1"/>
    <xf numFmtId="0" fontId="8" fillId="3" borderId="1" xfId="0" applyFont="1" applyFill="1" applyBorder="1" applyAlignment="1">
      <alignment horizontal="right"/>
    </xf>
    <xf numFmtId="165" fontId="10" fillId="3" borderId="1" xfId="0" applyNumberFormat="1" applyFont="1" applyFill="1" applyBorder="1" applyAlignment="1">
      <alignment horizontal="right"/>
    </xf>
    <xf numFmtId="164" fontId="10" fillId="2" borderId="1" xfId="0" applyNumberFormat="1" applyFont="1" applyFill="1" applyBorder="1"/>
    <xf numFmtId="164" fontId="14" fillId="2" borderId="1" xfId="0" applyNumberFormat="1" applyFont="1" applyFill="1" applyBorder="1"/>
    <xf numFmtId="0" fontId="2" fillId="5" borderId="1" xfId="0" applyFont="1" applyFill="1" applyBorder="1"/>
    <xf numFmtId="167" fontId="10" fillId="3" borderId="1" xfId="0" applyNumberFormat="1" applyFont="1" applyFill="1" applyBorder="1" applyAlignment="1">
      <alignment horizontal="right"/>
    </xf>
    <xf numFmtId="9" fontId="8" fillId="3" borderId="1" xfId="0" applyNumberFormat="1" applyFont="1" applyFill="1" applyBorder="1" applyAlignment="1">
      <alignment horizontal="right"/>
    </xf>
    <xf numFmtId="0" fontId="8" fillId="5" borderId="1" xfId="0" applyFont="1" applyFill="1" applyBorder="1"/>
    <xf numFmtId="0" fontId="1" fillId="4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8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F53"/>
  <sheetViews>
    <sheetView tabSelected="1" topLeftCell="A27" zoomScale="85" zoomScaleNormal="85" workbookViewId="0">
      <selection activeCell="C56" sqref="C56"/>
    </sheetView>
  </sheetViews>
  <sheetFormatPr defaultRowHeight="14.4" x14ac:dyDescent="0.3"/>
  <cols>
    <col min="2" max="2" width="70.6640625" customWidth="1"/>
    <col min="3" max="3" width="23" customWidth="1"/>
    <col min="4" max="4" width="39" customWidth="1"/>
    <col min="6" max="6" width="14.44140625" bestFit="1" customWidth="1"/>
  </cols>
  <sheetData>
    <row r="2" spans="2:5" ht="19.2" x14ac:dyDescent="0.45">
      <c r="B2" s="37" t="s">
        <v>34</v>
      </c>
      <c r="C2" s="37"/>
      <c r="D2" s="37"/>
    </row>
    <row r="3" spans="2:5" ht="19.2" x14ac:dyDescent="0.45">
      <c r="B3" s="1"/>
      <c r="C3" s="1"/>
      <c r="D3" s="2" t="s">
        <v>0</v>
      </c>
    </row>
    <row r="4" spans="2:5" ht="24.6" x14ac:dyDescent="0.55000000000000004">
      <c r="B4" s="3" t="s">
        <v>1</v>
      </c>
      <c r="C4" s="4"/>
      <c r="D4" s="19">
        <f>SUM(C5,C6,C7)</f>
        <v>138646.5</v>
      </c>
    </row>
    <row r="5" spans="2:5" ht="19.2" x14ac:dyDescent="0.45">
      <c r="B5" s="5" t="s">
        <v>2</v>
      </c>
      <c r="C5" s="18">
        <v>89046</v>
      </c>
      <c r="D5" s="5"/>
    </row>
    <row r="6" spans="2:5" ht="19.2" x14ac:dyDescent="0.45">
      <c r="B6" s="5" t="s">
        <v>4</v>
      </c>
      <c r="C6" s="18">
        <v>45362.5</v>
      </c>
      <c r="D6" s="5"/>
    </row>
    <row r="7" spans="2:5" ht="19.2" x14ac:dyDescent="0.45">
      <c r="B7" s="5" t="s">
        <v>3</v>
      </c>
      <c r="C7" s="18">
        <v>4238</v>
      </c>
      <c r="D7" s="5"/>
    </row>
    <row r="8" spans="2:5" ht="19.2" x14ac:dyDescent="0.45">
      <c r="B8" s="1"/>
      <c r="C8" s="1"/>
      <c r="D8" s="1"/>
    </row>
    <row r="9" spans="2:5" ht="24.6" x14ac:dyDescent="0.55000000000000004">
      <c r="B9" s="3" t="s">
        <v>5</v>
      </c>
      <c r="C9" s="7"/>
      <c r="D9" s="19">
        <f>SUM(D10,D20,D29)</f>
        <v>299560.6496</v>
      </c>
      <c r="E9" s="23"/>
    </row>
    <row r="10" spans="2:5" ht="19.2" x14ac:dyDescent="0.45">
      <c r="B10" s="8" t="s">
        <v>6</v>
      </c>
      <c r="C10" s="6"/>
      <c r="D10" s="20">
        <f>SUM(C11:C16)</f>
        <v>196252.11960000001</v>
      </c>
    </row>
    <row r="11" spans="2:5" ht="19.2" x14ac:dyDescent="0.45">
      <c r="B11" s="5" t="s">
        <v>19</v>
      </c>
      <c r="C11" s="18">
        <v>186235.99</v>
      </c>
      <c r="D11" s="5"/>
    </row>
    <row r="12" spans="2:5" ht="19.2" x14ac:dyDescent="0.45">
      <c r="B12" s="5" t="s">
        <v>7</v>
      </c>
      <c r="C12" s="18">
        <f>(C11*4%)</f>
        <v>7449.4395999999997</v>
      </c>
      <c r="D12" s="6"/>
    </row>
    <row r="13" spans="2:5" ht="19.2" x14ac:dyDescent="0.45">
      <c r="B13" s="5" t="s">
        <v>11</v>
      </c>
      <c r="C13" s="18">
        <v>459.23</v>
      </c>
      <c r="D13" s="6"/>
    </row>
    <row r="14" spans="2:5" ht="19.2" x14ac:dyDescent="0.45">
      <c r="B14" s="5" t="s">
        <v>8</v>
      </c>
      <c r="C14" s="18">
        <v>250</v>
      </c>
      <c r="D14" s="6"/>
    </row>
    <row r="15" spans="2:5" ht="19.2" x14ac:dyDescent="0.45">
      <c r="B15" s="5" t="s">
        <v>9</v>
      </c>
      <c r="C15" s="18">
        <v>357.46</v>
      </c>
      <c r="D15" s="6"/>
    </row>
    <row r="16" spans="2:5" ht="19.2" x14ac:dyDescent="0.45">
      <c r="B16" s="5" t="s">
        <v>10</v>
      </c>
      <c r="C16" s="18">
        <v>1500</v>
      </c>
      <c r="D16" s="5"/>
    </row>
    <row r="17" spans="2:6" ht="19.2" x14ac:dyDescent="0.45">
      <c r="B17" s="9"/>
      <c r="C17" s="6"/>
      <c r="D17" s="5"/>
    </row>
    <row r="18" spans="2:6" ht="19.2" x14ac:dyDescent="0.45">
      <c r="B18" s="9"/>
      <c r="C18" s="9"/>
      <c r="D18" s="5"/>
    </row>
    <row r="19" spans="2:6" ht="19.2" x14ac:dyDescent="0.45">
      <c r="B19" s="1"/>
      <c r="C19" s="1"/>
      <c r="D19" s="1"/>
    </row>
    <row r="20" spans="2:6" ht="19.2" x14ac:dyDescent="0.45">
      <c r="B20" s="8" t="s">
        <v>12</v>
      </c>
      <c r="C20" s="5"/>
      <c r="D20" s="31">
        <f>SUM(C21:C25)</f>
        <v>41353.759999999995</v>
      </c>
    </row>
    <row r="21" spans="2:6" ht="19.2" x14ac:dyDescent="0.45">
      <c r="B21" s="5" t="s">
        <v>20</v>
      </c>
      <c r="C21" s="18">
        <v>5000</v>
      </c>
      <c r="D21" s="5"/>
    </row>
    <row r="22" spans="2:6" ht="19.2" x14ac:dyDescent="0.45">
      <c r="B22" s="5" t="s">
        <v>21</v>
      </c>
      <c r="C22" s="18">
        <v>21233.8</v>
      </c>
      <c r="D22" s="5"/>
    </row>
    <row r="23" spans="2:6" ht="19.2" x14ac:dyDescent="0.45">
      <c r="B23" s="5" t="s">
        <v>22</v>
      </c>
      <c r="C23" s="18">
        <v>250</v>
      </c>
      <c r="D23" s="5"/>
    </row>
    <row r="24" spans="2:6" ht="19.2" x14ac:dyDescent="0.45">
      <c r="B24" s="5" t="s">
        <v>23</v>
      </c>
      <c r="C24" s="18">
        <v>13169.96</v>
      </c>
      <c r="D24" s="5"/>
      <c r="F24" s="22"/>
    </row>
    <row r="25" spans="2:6" ht="19.2" x14ac:dyDescent="0.45">
      <c r="B25" s="5" t="s">
        <v>24</v>
      </c>
      <c r="C25" s="18">
        <v>1700</v>
      </c>
      <c r="D25" s="5"/>
    </row>
    <row r="26" spans="2:6" ht="19.2" x14ac:dyDescent="0.45">
      <c r="B26" s="5"/>
      <c r="C26" s="18"/>
      <c r="D26" s="5"/>
    </row>
    <row r="27" spans="2:6" ht="19.2" x14ac:dyDescent="0.45">
      <c r="B27" s="5"/>
      <c r="C27" s="18"/>
      <c r="D27" s="5"/>
    </row>
    <row r="28" spans="2:6" ht="19.2" x14ac:dyDescent="0.45">
      <c r="B28" s="11"/>
      <c r="C28" s="12"/>
      <c r="D28" s="1"/>
    </row>
    <row r="29" spans="2:6" ht="19.2" x14ac:dyDescent="0.45">
      <c r="B29" s="13" t="s">
        <v>25</v>
      </c>
      <c r="C29" s="5"/>
      <c r="D29" s="21">
        <f>SUM(C30:C36)</f>
        <v>61954.770000000004</v>
      </c>
    </row>
    <row r="30" spans="2:6" ht="19.2" x14ac:dyDescent="0.45">
      <c r="B30" s="5" t="s">
        <v>26</v>
      </c>
      <c r="C30" s="32"/>
      <c r="D30" s="5"/>
    </row>
    <row r="31" spans="2:6" ht="19.2" x14ac:dyDescent="0.45">
      <c r="B31" s="5" t="s">
        <v>38</v>
      </c>
      <c r="C31" s="18">
        <v>20000</v>
      </c>
      <c r="D31" s="5"/>
    </row>
    <row r="32" spans="2:6" ht="19.2" x14ac:dyDescent="0.45">
      <c r="B32" s="5" t="s">
        <v>27</v>
      </c>
      <c r="C32" s="18">
        <v>1219.5</v>
      </c>
      <c r="D32" s="5"/>
    </row>
    <row r="33" spans="2:6" ht="19.2" x14ac:dyDescent="0.45">
      <c r="B33" s="5" t="s">
        <v>28</v>
      </c>
      <c r="C33" s="18">
        <v>100</v>
      </c>
      <c r="D33" s="5"/>
    </row>
    <row r="34" spans="2:6" ht="19.2" x14ac:dyDescent="0.45">
      <c r="B34" s="5" t="s">
        <v>29</v>
      </c>
      <c r="C34" s="18">
        <v>158.11000000000001</v>
      </c>
      <c r="D34" s="5"/>
    </row>
    <row r="35" spans="2:6" ht="19.2" x14ac:dyDescent="0.45">
      <c r="B35" s="5" t="s">
        <v>30</v>
      </c>
      <c r="C35" s="18">
        <v>38000</v>
      </c>
      <c r="D35" s="5"/>
    </row>
    <row r="36" spans="2:6" ht="19.2" x14ac:dyDescent="0.45">
      <c r="B36" s="5" t="s">
        <v>31</v>
      </c>
      <c r="C36" s="18">
        <v>2477.16</v>
      </c>
      <c r="D36" s="5"/>
    </row>
    <row r="38" spans="2:6" ht="19.2" x14ac:dyDescent="0.45">
      <c r="B38" s="8" t="s">
        <v>13</v>
      </c>
      <c r="C38" s="5"/>
      <c r="D38" s="5"/>
    </row>
    <row r="39" spans="2:6" ht="19.2" x14ac:dyDescent="0.45">
      <c r="B39" s="15" t="s">
        <v>14</v>
      </c>
      <c r="C39" s="15"/>
      <c r="D39" s="27">
        <f>(D9)</f>
        <v>299560.6496</v>
      </c>
    </row>
    <row r="40" spans="2:6" ht="19.2" x14ac:dyDescent="0.45">
      <c r="B40" s="15" t="s">
        <v>15</v>
      </c>
      <c r="C40" s="15"/>
      <c r="D40" s="24">
        <f>(D39*6%)</f>
        <v>17973.638975999998</v>
      </c>
    </row>
    <row r="41" spans="2:6" ht="19.2" x14ac:dyDescent="0.45">
      <c r="B41" s="25" t="s">
        <v>32</v>
      </c>
      <c r="C41" s="15"/>
      <c r="D41" s="24">
        <f>SUM(D39:D40)</f>
        <v>317534.28857600002</v>
      </c>
      <c r="F41">
        <v>317534.28999999998</v>
      </c>
    </row>
    <row r="42" spans="2:6" ht="19.2" x14ac:dyDescent="0.45">
      <c r="B42" s="1"/>
      <c r="C42" s="1"/>
      <c r="D42" s="1"/>
    </row>
    <row r="43" spans="2:6" ht="19.2" x14ac:dyDescent="0.45">
      <c r="B43" s="13" t="s">
        <v>16</v>
      </c>
      <c r="C43" s="14"/>
      <c r="D43" s="14"/>
    </row>
    <row r="44" spans="2:6" ht="19.2" x14ac:dyDescent="0.45">
      <c r="B44" s="25" t="s">
        <v>33</v>
      </c>
      <c r="C44" s="16"/>
      <c r="D44" s="24">
        <f>(D41-D4)</f>
        <v>178887.78857600002</v>
      </c>
      <c r="F44">
        <v>178887.79</v>
      </c>
    </row>
    <row r="45" spans="2:6" ht="16.8" x14ac:dyDescent="0.4">
      <c r="B45" s="10"/>
      <c r="C45" s="17"/>
      <c r="D45" s="26"/>
    </row>
    <row r="46" spans="2:6" ht="19.2" x14ac:dyDescent="0.45">
      <c r="B46" s="13" t="s">
        <v>17</v>
      </c>
      <c r="C46" s="13"/>
      <c r="D46" s="13"/>
    </row>
    <row r="47" spans="2:6" ht="19.2" x14ac:dyDescent="0.45">
      <c r="B47" s="33" t="s">
        <v>35</v>
      </c>
      <c r="C47" s="29" t="s">
        <v>37</v>
      </c>
      <c r="D47" s="30">
        <f>(D41)</f>
        <v>317534.28857600002</v>
      </c>
      <c r="F47">
        <v>317534.28999999998</v>
      </c>
    </row>
    <row r="48" spans="2:6" ht="19.2" x14ac:dyDescent="0.45">
      <c r="B48" s="28" t="s">
        <v>42</v>
      </c>
      <c r="C48" s="35">
        <v>0.2</v>
      </c>
      <c r="D48" s="30">
        <f>(D47*C48)</f>
        <v>63506.857715200007</v>
      </c>
      <c r="F48">
        <v>63506.86</v>
      </c>
    </row>
    <row r="49" spans="2:6" ht="19.2" x14ac:dyDescent="0.45">
      <c r="B49" s="33" t="s">
        <v>36</v>
      </c>
      <c r="C49" s="29" t="s">
        <v>37</v>
      </c>
      <c r="D49" s="30">
        <f>(D41)</f>
        <v>317534.28857600002</v>
      </c>
    </row>
    <row r="50" spans="2:6" ht="19.2" x14ac:dyDescent="0.45">
      <c r="B50" s="28" t="s">
        <v>43</v>
      </c>
      <c r="C50" s="35">
        <v>0.2</v>
      </c>
      <c r="D50" s="30">
        <f>(D49*C50)</f>
        <v>63506.857715200007</v>
      </c>
    </row>
    <row r="51" spans="2:6" ht="19.2" x14ac:dyDescent="0.45">
      <c r="B51" s="36" t="s">
        <v>40</v>
      </c>
      <c r="C51" s="35" t="s">
        <v>41</v>
      </c>
      <c r="D51" s="30">
        <f>SUM(D47,D49)</f>
        <v>635068.57715200004</v>
      </c>
    </row>
    <row r="52" spans="2:6" ht="19.2" x14ac:dyDescent="0.45">
      <c r="B52" s="28" t="s">
        <v>39</v>
      </c>
      <c r="C52" s="35">
        <v>0.2</v>
      </c>
      <c r="D52" s="30">
        <f>SUM(D48,D50)</f>
        <v>127013.71543040001</v>
      </c>
      <c r="F52">
        <v>127013.72</v>
      </c>
    </row>
    <row r="53" spans="2:6" ht="19.2" x14ac:dyDescent="0.45">
      <c r="B53" s="28" t="s">
        <v>18</v>
      </c>
      <c r="C53" s="29"/>
      <c r="D53" s="34">
        <f>SUM(D51,D52)</f>
        <v>762082.29258240003</v>
      </c>
      <c r="F53">
        <v>762082.29</v>
      </c>
    </row>
  </sheetData>
  <mergeCells count="1">
    <mergeCell ref="B2:D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2026-01-15T08:39:32Z</dcterms:created>
  <dcterms:modified xsi:type="dcterms:W3CDTF">2026-01-15T08:39:32Z</dcterms:modified>
</cp:coreProperties>
</file>