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6841 Serveis mantenient àrees de joc i mobiliari\"/>
    </mc:Choice>
  </mc:AlternateContent>
  <xr:revisionPtr revIDLastSave="0" documentId="8_{9A6F5658-E8BB-4A59-B952-D41A35C6CB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5" sheetId="4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4" l="1"/>
  <c r="N15" i="4"/>
  <c r="P15" i="4"/>
  <c r="Q15" i="4"/>
  <c r="R15" i="4"/>
  <c r="X15" i="4"/>
  <c r="Z15" i="4"/>
  <c r="AA15" i="4"/>
  <c r="J15" i="4"/>
  <c r="T13" i="4" l="1"/>
  <c r="M13" i="4"/>
  <c r="L13" i="4"/>
  <c r="T12" i="4"/>
  <c r="M12" i="4"/>
  <c r="L12" i="4"/>
  <c r="W12" i="4" l="1"/>
  <c r="Y12" i="4"/>
  <c r="W13" i="4"/>
  <c r="Y13" i="4"/>
  <c r="S11" i="4" l="1"/>
  <c r="T11" i="4" s="1"/>
  <c r="S10" i="4"/>
  <c r="T10" i="4" l="1"/>
  <c r="T15" i="4" s="1"/>
  <c r="S15" i="4"/>
  <c r="M11" i="4"/>
  <c r="M10" i="4"/>
  <c r="M15" i="4" s="1"/>
  <c r="L11" i="4"/>
  <c r="W11" i="4" s="1"/>
  <c r="L10" i="4"/>
  <c r="L15" i="4" s="1"/>
  <c r="W10" i="4" l="1"/>
  <c r="Y11" i="4"/>
  <c r="Y10" i="4" l="1"/>
  <c r="Y15" i="4" s="1"/>
  <c r="W15" i="4"/>
</calcChain>
</file>

<file path=xl/sharedStrings.xml><?xml version="1.0" encoding="utf-8"?>
<sst xmlns="http://schemas.openxmlformats.org/spreadsheetml/2006/main" count="51" uniqueCount="42">
  <si>
    <t>Lot:</t>
  </si>
  <si>
    <t>Empresa:</t>
  </si>
  <si>
    <t xml:space="preserve">Data: </t>
  </si>
  <si>
    <t>Percentatge dedicació</t>
  </si>
  <si>
    <t>DADES SUBROGACIÓ PERSONAL CONTRACTACIÓ ST.QGAT JOCS UTE</t>
  </si>
  <si>
    <t>AEI</t>
  </si>
  <si>
    <t>MMG</t>
  </si>
  <si>
    <t>Jornada Laboral</t>
  </si>
  <si>
    <t>Categoria professional</t>
  </si>
  <si>
    <t>Data d’antiguitat</t>
  </si>
  <si>
    <t>Total hores / any</t>
  </si>
  <si>
    <t>Professional</t>
  </si>
  <si>
    <t>7:00 / 15:00</t>
  </si>
  <si>
    <t>189 /Transf.en indefinit T.C</t>
  </si>
  <si>
    <t>Gènere</t>
  </si>
  <si>
    <t>Home</t>
  </si>
  <si>
    <t>Venciment  contracte</t>
  </si>
  <si>
    <t>Salari base mensual (s.b.m)</t>
  </si>
  <si>
    <t>cost antiguitat mes (c.a.m)</t>
  </si>
  <si>
    <t>paga extra (s.b.m.+ c.a.m)</t>
  </si>
  <si>
    <t>paga verda</t>
  </si>
  <si>
    <t>paga de vinculació</t>
  </si>
  <si>
    <t>plus nocturnitat</t>
  </si>
  <si>
    <t>plus treballs toxics penosos o perillosos</t>
  </si>
  <si>
    <t>altres plusos al mes cotitzables any</t>
  </si>
  <si>
    <t>suma conceptes cotitzables any</t>
  </si>
  <si>
    <t>plus trasnport mes</t>
  </si>
  <si>
    <t>plus vestuari any</t>
  </si>
  <si>
    <t>Desplaçaments i dietes</t>
  </si>
  <si>
    <t>suma conceptes no cotitzables any</t>
  </si>
  <si>
    <t>total salarials anual</t>
  </si>
  <si>
    <t>%cotització seguretat social</t>
  </si>
  <si>
    <t>import seguretat social</t>
  </si>
  <si>
    <t>total cost empresa per ut</t>
  </si>
  <si>
    <t>total cost empresa  per categoria</t>
  </si>
  <si>
    <t>ST.QGAT JOCS UTE DOS (U67768796)</t>
  </si>
  <si>
    <t>MEI</t>
  </si>
  <si>
    <t>OFICIAL 3ª JARDINER</t>
  </si>
  <si>
    <t>MCG</t>
  </si>
  <si>
    <t>Dona</t>
  </si>
  <si>
    <t>100 /Indefinit T.C</t>
  </si>
  <si>
    <t>OFICIAL 1ª JARDINER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</si>
</sst>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1"/>
      <name val="Californian FB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wrapText="1"/>
    </xf>
    <xf numFmtId="0" fontId="5" fillId="0" borderId="0" xfId="1" applyFont="1"/>
    <xf numFmtId="0" fontId="7" fillId="0" borderId="0" xfId="1" applyFont="1"/>
    <xf numFmtId="0" fontId="9" fillId="0" borderId="0" xfId="0" applyFont="1" applyAlignment="1">
      <alignment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44" fontId="8" fillId="0" borderId="1" xfId="3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44" fontId="11" fillId="0" borderId="0" xfId="0" applyNumberFormat="1" applyFont="1"/>
    <xf numFmtId="0" fontId="12" fillId="0" borderId="0" xfId="0" applyFont="1"/>
    <xf numFmtId="0" fontId="10" fillId="0" borderId="0" xfId="0" applyFont="1" applyFill="1"/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44" fontId="10" fillId="0" borderId="1" xfId="3" applyFont="1" applyBorder="1" applyAlignment="1">
      <alignment horizontal="center"/>
    </xf>
    <xf numFmtId="44" fontId="10" fillId="0" borderId="1" xfId="3" applyFont="1" applyBorder="1"/>
    <xf numFmtId="44" fontId="10" fillId="0" borderId="1" xfId="0" applyNumberFormat="1" applyFont="1" applyBorder="1"/>
    <xf numFmtId="10" fontId="10" fillId="0" borderId="1" xfId="4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right" vertical="center" wrapText="1"/>
    </xf>
    <xf numFmtId="0" fontId="15" fillId="0" borderId="1" xfId="1" applyFont="1" applyFill="1" applyBorder="1" applyAlignment="1">
      <alignment horizontal="center" wrapText="1"/>
    </xf>
    <xf numFmtId="0" fontId="17" fillId="0" borderId="1" xfId="1" applyFont="1" applyFill="1" applyBorder="1" applyAlignment="1">
      <alignment horizontal="center" wrapText="1"/>
    </xf>
    <xf numFmtId="9" fontId="15" fillId="0" borderId="1" xfId="2" applyFont="1" applyFill="1" applyBorder="1" applyAlignment="1">
      <alignment horizontal="center" wrapText="1"/>
    </xf>
    <xf numFmtId="0" fontId="18" fillId="0" borderId="0" xfId="0" applyFont="1" applyAlignment="1">
      <alignment vertical="center" wrapText="1"/>
    </xf>
    <xf numFmtId="0" fontId="4" fillId="0" borderId="1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4" fontId="2" fillId="0" borderId="2" xfId="1" applyNumberFormat="1" applyFont="1" applyBorder="1" applyAlignment="1">
      <alignment horizontal="left" vertical="center" wrapText="1"/>
    </xf>
    <xf numFmtId="14" fontId="2" fillId="0" borderId="3" xfId="1" applyNumberFormat="1" applyFont="1" applyBorder="1" applyAlignment="1">
      <alignment horizontal="left" vertical="center" wrapText="1"/>
    </xf>
    <xf numFmtId="14" fontId="2" fillId="0" borderId="4" xfId="1" applyNumberFormat="1" applyFont="1" applyBorder="1" applyAlignment="1">
      <alignment horizontal="left" vertical="center" wrapText="1"/>
    </xf>
  </cellXfs>
  <cellStyles count="5">
    <cellStyle name="Moneda" xfId="3" builtinId="4"/>
    <cellStyle name="Normal" xfId="0" builtinId="0"/>
    <cellStyle name="Normal 2" xfId="1" xr:uid="{00000000-0005-0000-0000-000002000000}"/>
    <cellStyle name="Percentatge" xfId="4" builtinId="5"/>
    <cellStyle name="Porcentu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0"/>
  <sheetViews>
    <sheetView tabSelected="1" topLeftCell="E1" zoomScaleNormal="100" workbookViewId="0">
      <selection activeCell="M6" sqref="M6"/>
    </sheetView>
  </sheetViews>
  <sheetFormatPr defaultColWidth="11.42578125" defaultRowHeight="15" x14ac:dyDescent="0.25"/>
  <cols>
    <col min="1" max="1" width="4.140625" customWidth="1"/>
    <col min="2" max="2" width="9.42578125" customWidth="1"/>
    <col min="3" max="3" width="10.5703125" customWidth="1"/>
    <col min="4" max="4" width="8.5703125" style="13" customWidth="1"/>
    <col min="5" max="5" width="10.5703125" customWidth="1"/>
    <col min="6" max="6" width="15" customWidth="1"/>
    <col min="7" max="7" width="12.85546875" customWidth="1"/>
    <col min="8" max="8" width="10.28515625" customWidth="1"/>
    <col min="9" max="9" width="9.28515625" customWidth="1"/>
    <col min="10" max="13" width="11.140625" customWidth="1"/>
    <col min="14" max="14" width="11.42578125" customWidth="1"/>
    <col min="15" max="16" width="10.5703125" customWidth="1"/>
    <col min="17" max="22" width="9.42578125" customWidth="1"/>
    <col min="23" max="23" width="11.7109375" customWidth="1"/>
    <col min="24" max="24" width="9.85546875" customWidth="1"/>
    <col min="25" max="25" width="12" customWidth="1"/>
    <col min="26" max="27" width="13" customWidth="1"/>
  </cols>
  <sheetData>
    <row r="1" spans="1:27" x14ac:dyDescent="0.25">
      <c r="A1" s="1"/>
      <c r="B1" s="1"/>
      <c r="C1" s="1"/>
      <c r="D1" s="11"/>
      <c r="E1" s="1"/>
      <c r="F1" s="1"/>
      <c r="G1" s="1"/>
      <c r="H1" s="1"/>
      <c r="I1" s="1"/>
      <c r="J1" s="1"/>
      <c r="K1" s="1"/>
      <c r="L1" s="1"/>
      <c r="M1" s="1"/>
      <c r="N1" s="4"/>
      <c r="O1" s="4"/>
      <c r="P1" s="4"/>
      <c r="S1" s="5"/>
    </row>
    <row r="2" spans="1:27" ht="15.75" x14ac:dyDescent="0.25">
      <c r="A2" s="9" t="s">
        <v>4</v>
      </c>
      <c r="B2" s="1"/>
      <c r="C2" s="1"/>
      <c r="D2" s="1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S2" s="6"/>
    </row>
    <row r="3" spans="1:27" ht="15.75" x14ac:dyDescent="0.25">
      <c r="A3" s="8"/>
      <c r="B3" s="1"/>
      <c r="C3" s="1"/>
      <c r="D3" s="1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S3" s="6"/>
    </row>
    <row r="4" spans="1:27" x14ac:dyDescent="0.25">
      <c r="A4" s="38" t="s">
        <v>0</v>
      </c>
      <c r="B4" s="38"/>
      <c r="C4" s="39"/>
      <c r="D4" s="40"/>
      <c r="E4" s="40"/>
      <c r="F4" s="40"/>
      <c r="G4" s="41"/>
      <c r="H4" s="1"/>
      <c r="N4" s="2"/>
      <c r="O4" s="2"/>
      <c r="P4" s="2"/>
      <c r="S4" s="6"/>
    </row>
    <row r="5" spans="1:27" ht="27.6" customHeight="1" x14ac:dyDescent="0.25">
      <c r="A5" s="42" t="s">
        <v>1</v>
      </c>
      <c r="B5" s="42"/>
      <c r="C5" s="43" t="s">
        <v>35</v>
      </c>
      <c r="D5" s="44"/>
      <c r="E5" s="44"/>
      <c r="F5" s="44"/>
      <c r="G5" s="45"/>
      <c r="H5" s="1"/>
      <c r="N5" s="2"/>
      <c r="O5" s="2"/>
      <c r="P5" s="2"/>
      <c r="S5" s="6"/>
    </row>
    <row r="6" spans="1:27" x14ac:dyDescent="0.25">
      <c r="A6" s="42" t="s">
        <v>2</v>
      </c>
      <c r="B6" s="42"/>
      <c r="C6" s="46">
        <v>45717</v>
      </c>
      <c r="D6" s="47"/>
      <c r="E6" s="47"/>
      <c r="F6" s="47"/>
      <c r="G6" s="48"/>
      <c r="H6" s="1"/>
      <c r="N6" s="2"/>
      <c r="O6" s="2"/>
      <c r="P6" s="2"/>
      <c r="S6" s="6"/>
    </row>
    <row r="7" spans="1:27" ht="28.5" customHeight="1" x14ac:dyDescent="0.25">
      <c r="A7" s="3"/>
      <c r="B7" s="3"/>
      <c r="C7" s="3"/>
      <c r="D7" s="1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S7" s="7"/>
    </row>
    <row r="8" spans="1:27" s="18" customFormat="1" ht="105.75" customHeight="1" x14ac:dyDescent="0.2">
      <c r="A8" s="29"/>
      <c r="B8" s="30" t="s">
        <v>11</v>
      </c>
      <c r="C8" s="30" t="s">
        <v>8</v>
      </c>
      <c r="D8" s="30" t="s">
        <v>14</v>
      </c>
      <c r="E8" s="30" t="s">
        <v>9</v>
      </c>
      <c r="F8" s="30" t="s">
        <v>16</v>
      </c>
      <c r="G8" s="30" t="s">
        <v>7</v>
      </c>
      <c r="H8" s="30" t="s">
        <v>10</v>
      </c>
      <c r="I8" s="30" t="s">
        <v>3</v>
      </c>
      <c r="J8" s="30" t="s">
        <v>17</v>
      </c>
      <c r="K8" s="30" t="s">
        <v>18</v>
      </c>
      <c r="L8" s="30" t="s">
        <v>19</v>
      </c>
      <c r="M8" s="30" t="s">
        <v>20</v>
      </c>
      <c r="N8" s="30" t="s">
        <v>21</v>
      </c>
      <c r="O8" s="30" t="s">
        <v>22</v>
      </c>
      <c r="P8" s="30" t="s">
        <v>23</v>
      </c>
      <c r="Q8" s="30" t="s">
        <v>26</v>
      </c>
      <c r="R8" s="30" t="s">
        <v>27</v>
      </c>
      <c r="S8" s="30" t="s">
        <v>24</v>
      </c>
      <c r="T8" s="30" t="s">
        <v>25</v>
      </c>
      <c r="U8" s="30" t="s">
        <v>28</v>
      </c>
      <c r="V8" s="30" t="s">
        <v>29</v>
      </c>
      <c r="W8" s="30" t="s">
        <v>30</v>
      </c>
      <c r="X8" s="30" t="s">
        <v>31</v>
      </c>
      <c r="Y8" s="30" t="s">
        <v>32</v>
      </c>
      <c r="Z8" s="30" t="s">
        <v>33</v>
      </c>
      <c r="AA8" s="30" t="s">
        <v>34</v>
      </c>
    </row>
    <row r="9" spans="1:27" s="19" customFormat="1" ht="17.2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>
        <v>12</v>
      </c>
      <c r="K9" s="32">
        <v>12</v>
      </c>
      <c r="L9" s="32">
        <v>2</v>
      </c>
      <c r="M9" s="32">
        <v>1</v>
      </c>
      <c r="N9" s="32">
        <v>1</v>
      </c>
      <c r="O9" s="32"/>
      <c r="P9" s="32"/>
      <c r="Q9" s="32"/>
      <c r="R9" s="32"/>
      <c r="S9" s="32"/>
      <c r="T9" s="32">
        <v>12</v>
      </c>
      <c r="U9" s="32"/>
      <c r="V9" s="32"/>
      <c r="W9" s="32"/>
      <c r="X9" s="32"/>
      <c r="Y9" s="32"/>
      <c r="Z9" s="32"/>
      <c r="AA9" s="32"/>
    </row>
    <row r="10" spans="1:27" s="27" customFormat="1" ht="44.25" customHeight="1" x14ac:dyDescent="0.25">
      <c r="A10" s="33">
        <v>1</v>
      </c>
      <c r="B10" s="34" t="s">
        <v>5</v>
      </c>
      <c r="C10" s="35" t="s">
        <v>41</v>
      </c>
      <c r="D10" s="34" t="s">
        <v>15</v>
      </c>
      <c r="E10" s="20">
        <v>43374</v>
      </c>
      <c r="F10" s="34" t="s">
        <v>13</v>
      </c>
      <c r="G10" s="21" t="s">
        <v>12</v>
      </c>
      <c r="H10" s="22">
        <v>1700</v>
      </c>
      <c r="I10" s="36">
        <v>1</v>
      </c>
      <c r="J10" s="23">
        <v>1304.98</v>
      </c>
      <c r="K10" s="24">
        <v>70.180000000000007</v>
      </c>
      <c r="L10" s="25">
        <f>J10+K10</f>
        <v>1375.16</v>
      </c>
      <c r="M10" s="25">
        <f>114.6*12</f>
        <v>1375.1999999999998</v>
      </c>
      <c r="N10" s="24">
        <v>450</v>
      </c>
      <c r="O10" s="24">
        <v>0</v>
      </c>
      <c r="P10" s="24">
        <v>0</v>
      </c>
      <c r="Q10" s="14">
        <v>106.05</v>
      </c>
      <c r="R10" s="14">
        <v>34.71</v>
      </c>
      <c r="S10" s="14">
        <f>37.24+0.56</f>
        <v>37.800000000000004</v>
      </c>
      <c r="T10" s="24">
        <f>O10+P10+Q10+R10+S10</f>
        <v>178.56</v>
      </c>
      <c r="U10" s="24">
        <v>0</v>
      </c>
      <c r="V10" s="24">
        <v>0</v>
      </c>
      <c r="W10" s="24">
        <f>((J10+K10+T10)*12)+(L10*2)+M10+N10</f>
        <v>23220.16</v>
      </c>
      <c r="X10" s="26">
        <v>0.34539999999999998</v>
      </c>
      <c r="Y10" s="24">
        <f>Z10-W10</f>
        <v>8020.0400000000009</v>
      </c>
      <c r="Z10" s="24">
        <v>31240.2</v>
      </c>
      <c r="AA10" s="24">
        <v>31240.2</v>
      </c>
    </row>
    <row r="11" spans="1:27" s="27" customFormat="1" ht="44.25" customHeight="1" x14ac:dyDescent="0.25">
      <c r="A11" s="33">
        <v>2</v>
      </c>
      <c r="B11" s="34" t="s">
        <v>6</v>
      </c>
      <c r="C11" s="35" t="s">
        <v>41</v>
      </c>
      <c r="D11" s="34" t="s">
        <v>15</v>
      </c>
      <c r="E11" s="20">
        <v>42618</v>
      </c>
      <c r="F11" s="34" t="s">
        <v>13</v>
      </c>
      <c r="G11" s="21" t="s">
        <v>12</v>
      </c>
      <c r="H11" s="22">
        <v>1700</v>
      </c>
      <c r="I11" s="36">
        <v>1</v>
      </c>
      <c r="J11" s="23">
        <v>1304.98</v>
      </c>
      <c r="K11" s="24">
        <v>70.180000000000007</v>
      </c>
      <c r="L11" s="25">
        <f>J11+K11</f>
        <v>1375.16</v>
      </c>
      <c r="M11" s="25">
        <f>114.6*12</f>
        <v>1375.1999999999998</v>
      </c>
      <c r="N11" s="24">
        <v>450</v>
      </c>
      <c r="O11" s="24">
        <v>0</v>
      </c>
      <c r="P11" s="24">
        <v>0</v>
      </c>
      <c r="Q11" s="14">
        <v>106.05</v>
      </c>
      <c r="R11" s="14">
        <v>34.71</v>
      </c>
      <c r="S11" s="14">
        <f>37.24+0.56</f>
        <v>37.800000000000004</v>
      </c>
      <c r="T11" s="24">
        <f>O11+P11+Q11+R11+S11</f>
        <v>178.56</v>
      </c>
      <c r="U11" s="24">
        <v>0</v>
      </c>
      <c r="V11" s="24">
        <v>0</v>
      </c>
      <c r="W11" s="24">
        <f>((J11+K11+T11)*12)+(L11*2)+M11+N11</f>
        <v>23220.16</v>
      </c>
      <c r="X11" s="26">
        <v>0.34539999999999998</v>
      </c>
      <c r="Y11" s="24">
        <f>Z11-W11</f>
        <v>8020.0400000000009</v>
      </c>
      <c r="Z11" s="24">
        <v>31240.2</v>
      </c>
      <c r="AA11" s="24">
        <v>31240.2</v>
      </c>
    </row>
    <row r="12" spans="1:27" s="27" customFormat="1" ht="44.25" customHeight="1" x14ac:dyDescent="0.25">
      <c r="A12" s="33">
        <v>1</v>
      </c>
      <c r="B12" s="34" t="s">
        <v>36</v>
      </c>
      <c r="C12" s="35" t="s">
        <v>37</v>
      </c>
      <c r="D12" s="34" t="s">
        <v>15</v>
      </c>
      <c r="E12" s="20">
        <v>44572</v>
      </c>
      <c r="F12" s="34" t="s">
        <v>13</v>
      </c>
      <c r="G12" s="21" t="s">
        <v>12</v>
      </c>
      <c r="H12" s="22">
        <v>1700</v>
      </c>
      <c r="I12" s="36">
        <v>1</v>
      </c>
      <c r="J12" s="23">
        <v>1190.32</v>
      </c>
      <c r="K12" s="24">
        <v>25.32</v>
      </c>
      <c r="L12" s="25">
        <f>J12+K12</f>
        <v>1215.6399999999999</v>
      </c>
      <c r="M12" s="25">
        <f>101.303*12</f>
        <v>1215.636</v>
      </c>
      <c r="N12" s="24">
        <v>450</v>
      </c>
      <c r="O12" s="24">
        <v>0</v>
      </c>
      <c r="P12" s="24">
        <v>13.59</v>
      </c>
      <c r="Q12" s="14">
        <v>115.69</v>
      </c>
      <c r="R12" s="14">
        <v>34.71</v>
      </c>
      <c r="S12" s="14"/>
      <c r="T12" s="24">
        <f>O12+P12+Q12+R12+S12</f>
        <v>163.99</v>
      </c>
      <c r="U12" s="24">
        <v>0</v>
      </c>
      <c r="V12" s="24">
        <v>0</v>
      </c>
      <c r="W12" s="24">
        <f>((J12+K12+T12)*12)+(L12*2)+M12+N12</f>
        <v>20652.475999999995</v>
      </c>
      <c r="X12" s="26">
        <v>0.34539999999999998</v>
      </c>
      <c r="Y12" s="24">
        <f>Z12-W12</f>
        <v>10587.724000000006</v>
      </c>
      <c r="Z12" s="24">
        <v>31240.2</v>
      </c>
      <c r="AA12" s="24">
        <v>31240.2</v>
      </c>
    </row>
    <row r="13" spans="1:27" s="27" customFormat="1" ht="44.25" customHeight="1" x14ac:dyDescent="0.25">
      <c r="A13" s="33">
        <v>2</v>
      </c>
      <c r="B13" s="34" t="s">
        <v>38</v>
      </c>
      <c r="C13" s="35" t="s">
        <v>37</v>
      </c>
      <c r="D13" s="34" t="s">
        <v>39</v>
      </c>
      <c r="E13" s="20">
        <v>44599</v>
      </c>
      <c r="F13" s="34" t="s">
        <v>40</v>
      </c>
      <c r="G13" s="21" t="s">
        <v>12</v>
      </c>
      <c r="H13" s="22">
        <v>1700</v>
      </c>
      <c r="I13" s="36">
        <v>1</v>
      </c>
      <c r="J13" s="23">
        <v>1190.32</v>
      </c>
      <c r="K13" s="24">
        <v>25.32</v>
      </c>
      <c r="L13" s="25">
        <f>J13+K13</f>
        <v>1215.6399999999999</v>
      </c>
      <c r="M13" s="25">
        <f>101.303*12</f>
        <v>1215.636</v>
      </c>
      <c r="N13" s="24">
        <v>450</v>
      </c>
      <c r="O13" s="24">
        <v>0</v>
      </c>
      <c r="P13" s="24">
        <v>13.59</v>
      </c>
      <c r="Q13" s="14">
        <v>115.69</v>
      </c>
      <c r="R13" s="14">
        <v>34.71</v>
      </c>
      <c r="S13" s="14"/>
      <c r="T13" s="24">
        <f>O13+P13+Q13+R13+S13</f>
        <v>163.99</v>
      </c>
      <c r="U13" s="24">
        <v>0</v>
      </c>
      <c r="V13" s="24">
        <v>0</v>
      </c>
      <c r="W13" s="24">
        <f>((J13+K13+T13)*12)+(L13*2)+M13+N13</f>
        <v>20652.475999999995</v>
      </c>
      <c r="X13" s="26">
        <v>0.34539999999999998</v>
      </c>
      <c r="Y13" s="24">
        <f>Z13-W13</f>
        <v>10587.724000000006</v>
      </c>
      <c r="Z13" s="24">
        <v>31240.2</v>
      </c>
      <c r="AA13" s="24">
        <v>31240.2</v>
      </c>
    </row>
    <row r="14" spans="1:27" s="27" customFormat="1" ht="15.75" x14ac:dyDescent="0.25">
      <c r="D14" s="28"/>
      <c r="V14" s="37"/>
      <c r="X14" s="28"/>
    </row>
    <row r="15" spans="1:27" s="15" customFormat="1" ht="20.25" customHeight="1" x14ac:dyDescent="0.25">
      <c r="D15" s="16"/>
      <c r="J15" s="17">
        <f>SUM(J10:J14)</f>
        <v>4990.5999999999995</v>
      </c>
      <c r="K15" s="17">
        <f t="shared" ref="K15:AA15" si="0">SUM(K10:K14)</f>
        <v>191</v>
      </c>
      <c r="L15" s="17">
        <f t="shared" si="0"/>
        <v>5181.6000000000004</v>
      </c>
      <c r="M15" s="17">
        <f t="shared" si="0"/>
        <v>5181.6719999999996</v>
      </c>
      <c r="N15" s="17">
        <f t="shared" si="0"/>
        <v>1800</v>
      </c>
      <c r="O15" s="17"/>
      <c r="P15" s="17">
        <f t="shared" si="0"/>
        <v>27.18</v>
      </c>
      <c r="Q15" s="17">
        <f t="shared" si="0"/>
        <v>443.47999999999996</v>
      </c>
      <c r="R15" s="17">
        <f t="shared" si="0"/>
        <v>138.84</v>
      </c>
      <c r="S15" s="17">
        <f t="shared" si="0"/>
        <v>75.600000000000009</v>
      </c>
      <c r="T15" s="17">
        <f t="shared" si="0"/>
        <v>685.1</v>
      </c>
      <c r="U15" s="17"/>
      <c r="V15" s="17"/>
      <c r="W15" s="17">
        <f t="shared" si="0"/>
        <v>87745.271999999997</v>
      </c>
      <c r="X15" s="17">
        <f t="shared" si="0"/>
        <v>1.3815999999999999</v>
      </c>
      <c r="Y15" s="17">
        <f t="shared" si="0"/>
        <v>37215.528000000013</v>
      </c>
      <c r="Z15" s="17">
        <f t="shared" si="0"/>
        <v>124960.8</v>
      </c>
      <c r="AA15" s="17">
        <f t="shared" si="0"/>
        <v>124960.8</v>
      </c>
    </row>
    <row r="20" spans="9:9" x14ac:dyDescent="0.25">
      <c r="I20" s="10"/>
    </row>
  </sheetData>
  <mergeCells count="6">
    <mergeCell ref="A4:B4"/>
    <mergeCell ref="C4:G4"/>
    <mergeCell ref="A5:B5"/>
    <mergeCell ref="C5:G5"/>
    <mergeCell ref="A6:B6"/>
    <mergeCell ref="C6:G6"/>
  </mergeCells>
  <pageMargins left="0.15748031496062992" right="0.15748031496062992" top="0.27559055118110237" bottom="0.74803149606299213" header="0.23622047244094491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2" sqref="E32"/>
    </sheetView>
  </sheetViews>
  <sheetFormatPr defaultColWidth="11.42578125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2025</vt:lpstr>
      <vt:lpstr>Hoja2</vt:lpstr>
      <vt:lpstr>Hoja3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Silvia Folch</cp:lastModifiedBy>
  <cp:lastPrinted>2025-03-10T10:04:51Z</cp:lastPrinted>
  <dcterms:created xsi:type="dcterms:W3CDTF">2018-10-15T10:36:11Z</dcterms:created>
  <dcterms:modified xsi:type="dcterms:W3CDTF">2025-12-30T11:15:37Z</dcterms:modified>
</cp:coreProperties>
</file>