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302\SGCCP_0023694\SC_0014111\_CONTRACTACIÓ\G2023_SERV\G2029_BAM_nou\2026\N_PR_2026_366_Publicitat _Ràdio_TV_finançament\"/>
    </mc:Choice>
  </mc:AlternateContent>
  <xr:revisionPtr revIDLastSave="0" documentId="13_ncr:1_{6A16A252-725C-406A-8215-B64F2E0F1E9C}" xr6:coauthVersionLast="47" xr6:coauthVersionMax="47" xr10:uidLastSave="{00000000-0000-0000-0000-000000000000}"/>
  <bookViews>
    <workbookView xWindow="-120" yWindow="-120" windowWidth="29040" windowHeight="15840" tabRatio="828" xr2:uid="{00000000-000D-0000-FFFF-FFFF00000000}"/>
  </bookViews>
  <sheets>
    <sheet name="APROX PPOST" sheetId="5" r:id="rId1"/>
  </sheets>
  <definedNames>
    <definedName name="_xlnm.Print_Area" localSheetId="0">'APROX PPOST'!$A$2:$J$71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5" l="1"/>
  <c r="H52" i="5"/>
  <c r="H11" i="5"/>
  <c r="H12" i="5"/>
  <c r="H13" i="5"/>
  <c r="H14" i="5"/>
  <c r="H15" i="5"/>
  <c r="H16" i="5"/>
  <c r="H17" i="5"/>
  <c r="H18" i="5"/>
  <c r="H19" i="5"/>
  <c r="H10" i="5"/>
  <c r="H67" i="5" l="1"/>
  <c r="I67" i="5" s="1"/>
  <c r="H66" i="5"/>
  <c r="I66" i="5" s="1"/>
  <c r="H65" i="5"/>
  <c r="I65" i="5" s="1"/>
  <c r="H64" i="5"/>
  <c r="I64" i="5" s="1"/>
  <c r="H63" i="5"/>
  <c r="I63" i="5" s="1"/>
  <c r="H62" i="5"/>
  <c r="I62" i="5" s="1"/>
  <c r="H61" i="5"/>
  <c r="I61" i="5" s="1"/>
  <c r="H60" i="5"/>
  <c r="I60" i="5" s="1"/>
  <c r="H59" i="5"/>
  <c r="I59" i="5" s="1"/>
  <c r="H58" i="5"/>
  <c r="I58" i="5" s="1"/>
  <c r="H57" i="5"/>
  <c r="I57" i="5" s="1"/>
  <c r="H56" i="5"/>
  <c r="I56" i="5" s="1"/>
  <c r="H55" i="5"/>
  <c r="I55" i="5" s="1"/>
  <c r="H54" i="5"/>
  <c r="I54" i="5" s="1"/>
  <c r="H53" i="5"/>
  <c r="I53" i="5" l="1"/>
  <c r="I52" i="5" l="1"/>
  <c r="H44" i="5"/>
  <c r="I44" i="5" s="1"/>
  <c r="H43" i="5"/>
  <c r="I43" i="5" s="1"/>
  <c r="H42" i="5"/>
  <c r="I42" i="5" s="1"/>
  <c r="H41" i="5"/>
  <c r="I41" i="5" s="1"/>
  <c r="H40" i="5"/>
  <c r="I40" i="5" s="1"/>
  <c r="H39" i="5"/>
  <c r="I39" i="5" s="1"/>
  <c r="H38" i="5"/>
  <c r="I38" i="5" s="1"/>
  <c r="H37" i="5"/>
  <c r="I37" i="5" s="1"/>
  <c r="H36" i="5"/>
  <c r="I36" i="5" s="1"/>
  <c r="H35" i="5"/>
  <c r="I35" i="5" s="1"/>
  <c r="H34" i="5"/>
  <c r="I34" i="5" s="1"/>
  <c r="H33" i="5"/>
  <c r="I33" i="5" s="1"/>
  <c r="H32" i="5"/>
  <c r="I32" i="5" s="1"/>
  <c r="H31" i="5"/>
  <c r="I31" i="5" s="1"/>
  <c r="H30" i="5"/>
  <c r="I30" i="5" s="1"/>
  <c r="H29" i="5"/>
  <c r="I29" i="5" s="1"/>
  <c r="H28" i="5"/>
  <c r="I28" i="5" s="1"/>
  <c r="H27" i="5"/>
  <c r="I27" i="5" s="1"/>
  <c r="H26" i="5"/>
  <c r="I26" i="5" s="1"/>
  <c r="I19" i="5"/>
  <c r="I18" i="5"/>
  <c r="I17" i="5"/>
  <c r="I16" i="5"/>
  <c r="I15" i="5"/>
  <c r="I14" i="5"/>
  <c r="I13" i="5"/>
  <c r="I12" i="5"/>
  <c r="I11" i="5"/>
  <c r="I51" i="5" l="1"/>
  <c r="I48" i="5" s="1"/>
  <c r="H48" i="5"/>
  <c r="H7" i="5"/>
  <c r="I23" i="5"/>
  <c r="I10" i="5"/>
  <c r="I7" i="5" s="1"/>
  <c r="H23" i="5"/>
  <c r="H5" i="5" l="1"/>
  <c r="I5" i="5"/>
</calcChain>
</file>

<file path=xl/sharedStrings.xml><?xml version="1.0" encoding="utf-8"?>
<sst xmlns="http://schemas.openxmlformats.org/spreadsheetml/2006/main" count="171" uniqueCount="87">
  <si>
    <t xml:space="preserve"> </t>
  </si>
  <si>
    <t>Total Aprox.Ppost
(abans IVA)</t>
  </si>
  <si>
    <t>Total Aprox.Ppost
(IVA inclòs)</t>
  </si>
  <si>
    <t>APROX. PRESSUPOST</t>
  </si>
  <si>
    <t>TELEVISIÓ</t>
  </si>
  <si>
    <t>Durada Espot (en segons):</t>
  </si>
  <si>
    <t>Suport</t>
  </si>
  <si>
    <t>Tipologia de compra i Format</t>
  </si>
  <si>
    <t>Import
Aprox.</t>
  </si>
  <si>
    <t>nº ins.</t>
  </si>
  <si>
    <t>Detall</t>
  </si>
  <si>
    <t>TV3</t>
  </si>
  <si>
    <t xml:space="preserve">GRP 20"* indiv.+16, mínim 45% PT. </t>
  </si>
  <si>
    <t>grps</t>
  </si>
  <si>
    <t>324</t>
  </si>
  <si>
    <t>passi Espot</t>
  </si>
  <si>
    <t>espots</t>
  </si>
  <si>
    <t>E3</t>
  </si>
  <si>
    <t>33</t>
  </si>
  <si>
    <t>BTV</t>
  </si>
  <si>
    <t>passi Espot Prime Time</t>
  </si>
  <si>
    <t>LA XARXA</t>
  </si>
  <si>
    <t>TDI</t>
  </si>
  <si>
    <t>TVLOCAL.CAT</t>
  </si>
  <si>
    <t>CTPL</t>
  </si>
  <si>
    <t>Plataforma d’intercanvi d’arxius</t>
  </si>
  <si>
    <t>(pujada i baixada 1 espot)</t>
  </si>
  <si>
    <t xml:space="preserve">*El total aproximat dels suports del mitjà televisió s’ha calculat multiplicant per 1,5 el total resultant de multiplicar l’import aproximat pel número insercions previstes. Cal fer  constar que aquest 1,5 respon a l’adaptació que cal efectuar ja que la tarifa estàndard està prevista per una durada de 20 segons i, en canvi, el càlcul s’ha fet per una durada de 30 segons. </t>
  </si>
  <si>
    <t>RÀDIO</t>
  </si>
  <si>
    <t>Durada Falca (en segons):</t>
  </si>
  <si>
    <t>Catalunya Ràdio</t>
  </si>
  <si>
    <t>Falca Dl-Dv (7h-10h)</t>
  </si>
  <si>
    <t>falques</t>
  </si>
  <si>
    <t>Rac 1</t>
  </si>
  <si>
    <t>Falca El Mon a Rac 1/La Competència/El Barça juga a Rac1</t>
  </si>
  <si>
    <t>Rac 105</t>
  </si>
  <si>
    <t>Falca Dl-Dv (7h-11h)</t>
  </si>
  <si>
    <t>Flaixbac</t>
  </si>
  <si>
    <t>Falca Dl-Dv (6h-11h) 
+ Va de Barça</t>
  </si>
  <si>
    <t>Flaix FM</t>
  </si>
  <si>
    <t>Falca 20" Dl-Dv (6h-11h)</t>
  </si>
  <si>
    <t>Ser Regional Cat.</t>
  </si>
  <si>
    <t>Falca Dl-Dv (6h-10h)</t>
  </si>
  <si>
    <t>Ser Catalunya</t>
  </si>
  <si>
    <t>Falca Dl-Dv (7h-12h)</t>
  </si>
  <si>
    <t>Los 40 Cat.</t>
  </si>
  <si>
    <t>Falca Dl-Dv (6h-11h)</t>
  </si>
  <si>
    <t>Dial Cat.</t>
  </si>
  <si>
    <t>Los 40 Classic Cat.</t>
  </si>
  <si>
    <t>Europa FM Cat.</t>
  </si>
  <si>
    <t>Onda Cero Cat.</t>
  </si>
  <si>
    <t>Melodia FM Cat.</t>
  </si>
  <si>
    <t>Cadena 100 Cat.</t>
  </si>
  <si>
    <t>Cope Cat.</t>
  </si>
  <si>
    <t>Falca Herrera en la Cope</t>
  </si>
  <si>
    <t>Rock FM Cat.</t>
  </si>
  <si>
    <t>Falca Dl-Dv (6h-14,30h)</t>
  </si>
  <si>
    <t>Ràdio Tele Taxi</t>
  </si>
  <si>
    <t>Falca Tota la graella</t>
  </si>
  <si>
    <t>Kiss FM Cat.</t>
  </si>
  <si>
    <t>Los 40 Urban</t>
  </si>
  <si>
    <t>Falca Dl-Dv (8h-12h)</t>
  </si>
  <si>
    <t>EXTERIOR</t>
  </si>
  <si>
    <t>Circuit</t>
  </si>
  <si>
    <t>Cinema Moviedis</t>
  </si>
  <si>
    <t>Cost per Mil Espectadors (CPM)</t>
  </si>
  <si>
    <t>espectadors</t>
  </si>
  <si>
    <t>Cinema 014 Medios</t>
  </si>
  <si>
    <t>Opis Metro</t>
  </si>
  <si>
    <t>Circuit 1 setmana 185 Opis paper</t>
  </si>
  <si>
    <t>Opis Renfe</t>
  </si>
  <si>
    <t>Circuit 1 setmana 95 Opis paper</t>
  </si>
  <si>
    <t>Opis FGC</t>
  </si>
  <si>
    <t>Circuit 1 setmana 60 Opis paper</t>
  </si>
  <si>
    <r>
      <t xml:space="preserve">Opis Barcelona Life </t>
    </r>
    <r>
      <rPr>
        <sz val="8"/>
        <rFont val="Calibri"/>
        <family val="2"/>
        <scheme val="minor"/>
      </rPr>
      <t>(CLEAR CHANNEL)</t>
    </r>
  </si>
  <si>
    <t>Circuit 1 setmana 73 Opis Digital</t>
  </si>
  <si>
    <t>Autobusos Promedios</t>
  </si>
  <si>
    <t>Circuit 1 setmana 5 autobusos Darrera Integral + Lateral Plus</t>
  </si>
  <si>
    <t>Autobusos Publicesa</t>
  </si>
  <si>
    <r>
      <t xml:space="preserve">Circuit </t>
    </r>
    <r>
      <rPr>
        <u/>
        <sz val="8"/>
        <rFont val="Calibri"/>
        <family val="2"/>
        <scheme val="minor"/>
      </rPr>
      <t>2 setmanes</t>
    </r>
    <r>
      <rPr>
        <sz val="8"/>
        <rFont val="Calibri"/>
        <family val="2"/>
        <scheme val="minor"/>
      </rPr>
      <t xml:space="preserve"> 5 autobusos Darrera Integral + Lateral Plus</t>
    </r>
  </si>
  <si>
    <t>Autobusos Alpha Publicidad</t>
  </si>
  <si>
    <t>Preu Net 5 autobusos Darrera Integral + Lateral Plus; 1 Setmana</t>
  </si>
  <si>
    <t>Producció</t>
  </si>
  <si>
    <t>producció</t>
  </si>
  <si>
    <t>Producció 5 Autobusos</t>
  </si>
  <si>
    <t>*Pel càlcul dels imports del cinema cal tenir en compte que el resultat final de multiplicar l’import aproximat pel número insercions previstes s’ha dividit entre 1.000 ja que el preu unitari en virtut del qual s’ha fet el càlcul fa referència al cost per 1.000 unitats. Així mateix, el resultat obtingut per 1,5 ja que la tarifa estàndard està previst per una durada de 20 segons i, en canvi, el càlcul s’ha fet per una durada de 30 segons.</t>
  </si>
  <si>
    <t xml:space="preserve">*El total aproximat dels suports del mitjà ràdio s’ha calculat multiplicant per 1,5 el total resultant de multiplicar l’import aproximat pel número insercions previstes. Cal fer  constar que aquest 1,5 respon a l’adaptació que cal efectuar ja que la tarifa estàndard està prevista per una durada de 20 segons i, en canvi, el càlcul s’ha fet per una durada de 30 segons.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</si>
</sst>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44" formatCode="_-* #,##0.00\ &quot;€&quot;_-;\-* #,##0.00\ &quot;€&quot;_-;_-* &quot;-&quot;??\ &quot;€&quot;_-;_-@_-"/>
    <numFmt numFmtId="164" formatCode="#,##0\ &quot;€&quot;"/>
    <numFmt numFmtId="165" formatCode="0.0"/>
    <numFmt numFmtId="166" formatCode="#,##0.00\ &quot;€&quot;"/>
    <numFmt numFmtId="167" formatCode="0.000"/>
    <numFmt numFmtId="168" formatCode="#,##0_ ;\-#,##0\ "/>
    <numFmt numFmtId="169" formatCode="#,##0.00000"/>
    <numFmt numFmtId="170" formatCode="#,##0.00000\ &quot;€&quot;"/>
  </numFmts>
  <fonts count="17" x14ac:knownFonts="1">
    <font>
      <sz val="11"/>
      <color theme="1"/>
      <name val="Calibri"/>
      <family val="2"/>
      <scheme val="minor"/>
    </font>
    <font>
      <sz val="11"/>
      <color theme="1"/>
      <name val="Calibri"/>
      <family val="2"/>
      <scheme val="minor"/>
    </font>
    <font>
      <sz val="11"/>
      <name val="Calibri"/>
      <family val="2"/>
      <scheme val="minor"/>
    </font>
    <font>
      <sz val="8"/>
      <name val="Calibri"/>
      <family val="2"/>
      <scheme val="minor"/>
    </font>
    <font>
      <sz val="8"/>
      <color rgb="FF0000FF"/>
      <name val="Calibri"/>
      <family val="2"/>
      <scheme val="minor"/>
    </font>
    <font>
      <b/>
      <sz val="8"/>
      <name val="Calibri"/>
      <family val="2"/>
      <scheme val="minor"/>
    </font>
    <font>
      <b/>
      <sz val="10"/>
      <name val="Calibri"/>
      <family val="2"/>
      <scheme val="minor"/>
    </font>
    <font>
      <sz val="10"/>
      <name val="Calibri"/>
      <family val="2"/>
      <scheme val="minor"/>
    </font>
    <font>
      <b/>
      <sz val="11"/>
      <name val="Calibri"/>
      <family val="2"/>
      <scheme val="minor"/>
    </font>
    <font>
      <b/>
      <sz val="10"/>
      <color theme="0"/>
      <name val="Calibri"/>
      <family val="2"/>
      <scheme val="minor"/>
    </font>
    <font>
      <b/>
      <sz val="9"/>
      <name val="Calibri"/>
      <family val="2"/>
      <scheme val="minor"/>
    </font>
    <font>
      <b/>
      <u/>
      <sz val="10"/>
      <color theme="0"/>
      <name val="Calibri"/>
      <family val="2"/>
      <scheme val="minor"/>
    </font>
    <font>
      <u/>
      <sz val="10"/>
      <color theme="0"/>
      <name val="Calibri"/>
      <family val="2"/>
      <scheme val="minor"/>
    </font>
    <font>
      <sz val="7"/>
      <color theme="7" tint="-0.499984740745262"/>
      <name val="Calibri"/>
      <family val="2"/>
      <scheme val="minor"/>
    </font>
    <font>
      <sz val="10"/>
      <color theme="1"/>
      <name val="Arial"/>
      <family val="2"/>
    </font>
    <font>
      <u/>
      <sz val="8"/>
      <name val="Calibri"/>
      <family val="2"/>
      <scheme val="minor"/>
    </font>
    <font>
      <i/>
      <sz val="9"/>
      <color theme="1"/>
      <name val="Calibri"/>
      <family val="2"/>
    </font>
  </fonts>
  <fills count="11">
    <fill>
      <patternFill patternType="none"/>
    </fill>
    <fill>
      <patternFill patternType="gray125"/>
    </fill>
    <fill>
      <patternFill patternType="solid">
        <fgColor indexed="65"/>
        <bgColor auto="1"/>
      </patternFill>
    </fill>
    <fill>
      <patternFill patternType="solid">
        <fgColor theme="0"/>
        <bgColor auto="1"/>
      </patternFill>
    </fill>
    <fill>
      <patternFill patternType="solid">
        <fgColor theme="0"/>
        <bgColor theme="6"/>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1"/>
        <bgColor indexed="64"/>
      </patternFill>
    </fill>
    <fill>
      <patternFill patternType="lightUp">
        <fgColor theme="6"/>
        <bgColor theme="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2">
    <xf numFmtId="0" fontId="0" fillId="0" borderId="0" xfId="0"/>
    <xf numFmtId="3" fontId="3" fillId="3" borderId="1" xfId="1" quotePrefix="1" applyNumberFormat="1" applyFont="1" applyFill="1" applyBorder="1" applyAlignment="1">
      <alignment horizontal="center" vertical="center" wrapText="1"/>
    </xf>
    <xf numFmtId="0" fontId="3" fillId="3" borderId="1" xfId="0" applyFont="1" applyFill="1" applyBorder="1" applyAlignment="1">
      <alignment vertical="center" wrapText="1"/>
    </xf>
    <xf numFmtId="3" fontId="3" fillId="5" borderId="1" xfId="1" quotePrefix="1" applyNumberFormat="1" applyFont="1" applyFill="1" applyBorder="1" applyAlignment="1">
      <alignment horizontal="center" vertical="center" wrapText="1"/>
    </xf>
    <xf numFmtId="10" fontId="5" fillId="6" borderId="1" xfId="2"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5" fillId="3"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0" xfId="0" applyFont="1" applyFill="1" applyAlignment="1">
      <alignment vertical="center"/>
    </xf>
    <xf numFmtId="0" fontId="3" fillId="3" borderId="4" xfId="0" applyFont="1" applyFill="1" applyBorder="1" applyAlignment="1">
      <alignment horizontal="left" vertical="center"/>
    </xf>
    <xf numFmtId="0" fontId="5" fillId="3" borderId="3" xfId="0" applyFont="1" applyFill="1" applyBorder="1" applyAlignment="1">
      <alignment vertical="center" wrapText="1"/>
    </xf>
    <xf numFmtId="0" fontId="5" fillId="3" borderId="3" xfId="0" quotePrefix="1" applyFont="1" applyFill="1" applyBorder="1" applyAlignment="1">
      <alignment vertical="center" wrapText="1"/>
    </xf>
    <xf numFmtId="0" fontId="2" fillId="2" borderId="0" xfId="0" applyFont="1" applyFill="1" applyAlignment="1">
      <alignment vertical="center"/>
    </xf>
    <xf numFmtId="0" fontId="2" fillId="3" borderId="0" xfId="0" applyFont="1" applyFill="1" applyAlignment="1">
      <alignment vertical="center"/>
    </xf>
    <xf numFmtId="0" fontId="3" fillId="2" borderId="0" xfId="0" applyFont="1" applyFill="1" applyAlignment="1">
      <alignment vertical="center"/>
    </xf>
    <xf numFmtId="0" fontId="3" fillId="3" borderId="1" xfId="0" applyFont="1" applyFill="1" applyBorder="1" applyAlignment="1">
      <alignment vertical="center"/>
    </xf>
    <xf numFmtId="165" fontId="2" fillId="2" borderId="0" xfId="0" applyNumberFormat="1" applyFont="1" applyFill="1" applyAlignment="1">
      <alignment vertical="center"/>
    </xf>
    <xf numFmtId="166" fontId="2" fillId="2" borderId="0" xfId="0" applyNumberFormat="1" applyFont="1" applyFill="1" applyAlignment="1">
      <alignment vertical="center"/>
    </xf>
    <xf numFmtId="10" fontId="5" fillId="6" borderId="1" xfId="2" applyNumberFormat="1" applyFont="1" applyFill="1" applyBorder="1" applyAlignment="1">
      <alignment horizontal="center" vertical="center"/>
    </xf>
    <xf numFmtId="0" fontId="3" fillId="5" borderId="1" xfId="0" applyFont="1" applyFill="1" applyBorder="1" applyAlignment="1">
      <alignment vertical="center" wrapText="1"/>
    </xf>
    <xf numFmtId="0" fontId="2" fillId="5" borderId="0" xfId="0" applyFont="1" applyFill="1" applyAlignment="1">
      <alignment vertical="center"/>
    </xf>
    <xf numFmtId="164" fontId="3" fillId="5" borderId="0" xfId="0" applyNumberFormat="1" applyFont="1" applyFill="1" applyAlignment="1">
      <alignment vertical="center"/>
    </xf>
    <xf numFmtId="164" fontId="8" fillId="9" borderId="0" xfId="0" applyNumberFormat="1" applyFont="1" applyFill="1" applyAlignment="1">
      <alignment vertical="center"/>
    </xf>
    <xf numFmtId="0" fontId="2" fillId="5" borderId="5" xfId="0" applyFont="1" applyFill="1" applyBorder="1" applyAlignment="1">
      <alignment vertical="center"/>
    </xf>
    <xf numFmtId="166" fontId="9" fillId="9" borderId="0" xfId="0" applyNumberFormat="1" applyFont="1" applyFill="1" applyAlignment="1">
      <alignment vertical="center"/>
    </xf>
    <xf numFmtId="0" fontId="2" fillId="2" borderId="6" xfId="0" applyFont="1" applyFill="1" applyBorder="1" applyAlignment="1">
      <alignment vertical="center"/>
    </xf>
    <xf numFmtId="164" fontId="3" fillId="9" borderId="0" xfId="0" applyNumberFormat="1" applyFont="1" applyFill="1" applyAlignment="1">
      <alignment vertical="center"/>
    </xf>
    <xf numFmtId="166" fontId="6" fillId="9" borderId="0" xfId="1" applyNumberFormat="1" applyFont="1" applyFill="1" applyBorder="1" applyAlignment="1">
      <alignment vertical="center"/>
    </xf>
    <xf numFmtId="0" fontId="3" fillId="3" borderId="6" xfId="0" applyFont="1" applyFill="1" applyBorder="1" applyAlignment="1">
      <alignment vertical="center"/>
    </xf>
    <xf numFmtId="164" fontId="5" fillId="9" borderId="0" xfId="0" applyNumberFormat="1" applyFont="1" applyFill="1" applyAlignment="1">
      <alignment horizontal="center" vertical="center" wrapText="1"/>
    </xf>
    <xf numFmtId="164" fontId="3" fillId="9" borderId="0" xfId="1" quotePrefix="1" applyNumberFormat="1" applyFont="1" applyFill="1" applyBorder="1" applyAlignment="1">
      <alignment vertical="center" wrapText="1"/>
    </xf>
    <xf numFmtId="164" fontId="6" fillId="9" borderId="0" xfId="1" applyNumberFormat="1" applyFont="1" applyFill="1" applyBorder="1" applyAlignment="1">
      <alignment vertical="center"/>
    </xf>
    <xf numFmtId="166" fontId="3" fillId="9" borderId="0" xfId="1" quotePrefix="1" applyNumberFormat="1" applyFont="1" applyFill="1" applyBorder="1" applyAlignment="1">
      <alignment horizontal="right" vertical="center" wrapText="1"/>
    </xf>
    <xf numFmtId="0" fontId="10" fillId="8" borderId="3" xfId="0" applyFont="1" applyFill="1" applyBorder="1" applyAlignment="1">
      <alignment horizontal="right" vertical="center" wrapText="1"/>
    </xf>
    <xf numFmtId="168" fontId="10" fillId="8" borderId="2" xfId="1" applyNumberFormat="1" applyFont="1" applyFill="1" applyBorder="1" applyAlignment="1">
      <alignment horizontal="left" vertical="center"/>
    </xf>
    <xf numFmtId="0" fontId="11" fillId="7" borderId="3" xfId="0" applyFont="1" applyFill="1" applyBorder="1" applyAlignment="1">
      <alignment vertical="center"/>
    </xf>
    <xf numFmtId="0" fontId="12" fillId="7" borderId="4" xfId="0" applyFont="1" applyFill="1" applyBorder="1" applyAlignment="1">
      <alignment vertical="center"/>
    </xf>
    <xf numFmtId="167" fontId="11" fillId="7" borderId="3" xfId="0" applyNumberFormat="1" applyFont="1" applyFill="1" applyBorder="1" applyAlignment="1">
      <alignment horizontal="left" vertical="center"/>
    </xf>
    <xf numFmtId="168" fontId="10" fillId="8" borderId="4" xfId="1" applyNumberFormat="1" applyFont="1" applyFill="1" applyBorder="1" applyAlignment="1">
      <alignment horizontal="lef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3" borderId="9" xfId="0" applyFont="1" applyFill="1" applyBorder="1" applyAlignment="1">
      <alignment vertical="center"/>
    </xf>
    <xf numFmtId="0" fontId="3" fillId="3" borderId="9" xfId="0" applyFont="1" applyFill="1" applyBorder="1" applyAlignment="1">
      <alignment vertical="center"/>
    </xf>
    <xf numFmtId="0" fontId="3" fillId="2" borderId="9" xfId="0" applyFont="1" applyFill="1" applyBorder="1" applyAlignment="1">
      <alignment vertical="center"/>
    </xf>
    <xf numFmtId="165" fontId="2" fillId="2" borderId="9" xfId="0" applyNumberFormat="1" applyFont="1" applyFill="1" applyBorder="1" applyAlignment="1">
      <alignment vertical="center"/>
    </xf>
    <xf numFmtId="0" fontId="2" fillId="5" borderId="6" xfId="0" applyFont="1" applyFill="1" applyBorder="1" applyAlignment="1">
      <alignment vertical="center"/>
    </xf>
    <xf numFmtId="0" fontId="2" fillId="9" borderId="0" xfId="0" applyFont="1" applyFill="1" applyAlignment="1">
      <alignment vertical="center"/>
    </xf>
    <xf numFmtId="0" fontId="5" fillId="5" borderId="1" xfId="0" applyFont="1" applyFill="1" applyBorder="1" applyAlignment="1">
      <alignment horizontal="left" vertical="center" wrapText="1"/>
    </xf>
    <xf numFmtId="3" fontId="4" fillId="4" borderId="0" xfId="0" applyNumberFormat="1" applyFont="1" applyFill="1" applyAlignment="1">
      <alignment vertical="center"/>
    </xf>
    <xf numFmtId="0" fontId="13" fillId="10" borderId="0" xfId="0" applyFont="1" applyFill="1" applyAlignment="1">
      <alignment vertical="center"/>
    </xf>
    <xf numFmtId="166" fontId="3" fillId="9" borderId="0" xfId="0" applyNumberFormat="1" applyFont="1" applyFill="1" applyAlignment="1">
      <alignment horizontal="center" vertical="center"/>
    </xf>
    <xf numFmtId="166" fontId="3" fillId="3" borderId="0" xfId="0" applyNumberFormat="1" applyFont="1" applyFill="1" applyAlignment="1">
      <alignment horizontal="center" vertical="center"/>
    </xf>
    <xf numFmtId="166" fontId="3" fillId="3" borderId="7" xfId="0" applyNumberFormat="1" applyFont="1" applyFill="1" applyBorder="1" applyAlignment="1">
      <alignment horizontal="center" vertical="center"/>
    </xf>
    <xf numFmtId="166" fontId="11" fillId="7" borderId="4" xfId="1" applyNumberFormat="1" applyFont="1" applyFill="1" applyBorder="1" applyAlignment="1">
      <alignment horizontal="right" vertical="center"/>
    </xf>
    <xf numFmtId="166" fontId="6" fillId="8" borderId="4" xfId="1" applyNumberFormat="1" applyFont="1" applyFill="1" applyBorder="1" applyAlignment="1">
      <alignment horizontal="right" vertical="center"/>
    </xf>
    <xf numFmtId="166" fontId="5" fillId="6" borderId="3" xfId="0" applyNumberFormat="1" applyFont="1" applyFill="1" applyBorder="1" applyAlignment="1">
      <alignment horizontal="center" vertical="center" wrapText="1"/>
    </xf>
    <xf numFmtId="166" fontId="3" fillId="5" borderId="3" xfId="1" quotePrefix="1" applyNumberFormat="1" applyFont="1" applyFill="1" applyBorder="1" applyAlignment="1">
      <alignment horizontal="center" vertical="center"/>
    </xf>
    <xf numFmtId="166" fontId="3" fillId="3" borderId="3" xfId="1" quotePrefix="1" applyNumberFormat="1" applyFont="1" applyFill="1" applyBorder="1" applyAlignment="1">
      <alignment horizontal="center" vertical="center"/>
    </xf>
    <xf numFmtId="166" fontId="3" fillId="6" borderId="3" xfId="1" applyNumberFormat="1" applyFont="1" applyFill="1" applyBorder="1" applyAlignment="1">
      <alignment horizontal="center" vertical="center"/>
    </xf>
    <xf numFmtId="166" fontId="3" fillId="3" borderId="3" xfId="1" quotePrefix="1" applyNumberFormat="1" applyFont="1" applyFill="1" applyBorder="1" applyAlignment="1">
      <alignment horizontal="center" vertical="center" wrapText="1"/>
    </xf>
    <xf numFmtId="166" fontId="3" fillId="5" borderId="1" xfId="1" quotePrefix="1" applyNumberFormat="1" applyFont="1" applyFill="1" applyBorder="1" applyAlignment="1">
      <alignment horizontal="center" vertical="center" wrapText="1"/>
    </xf>
    <xf numFmtId="166" fontId="5" fillId="6" borderId="1" xfId="0" applyNumberFormat="1" applyFont="1" applyFill="1" applyBorder="1" applyAlignment="1">
      <alignment horizontal="center" vertical="center" wrapText="1"/>
    </xf>
    <xf numFmtId="166" fontId="4" fillId="4" borderId="0" xfId="0" applyNumberFormat="1" applyFont="1" applyFill="1" applyAlignment="1">
      <alignment horizontal="center" vertical="center"/>
    </xf>
    <xf numFmtId="166" fontId="13" fillId="10" borderId="0" xfId="0" applyNumberFormat="1" applyFont="1" applyFill="1" applyAlignment="1">
      <alignment vertical="center"/>
    </xf>
    <xf numFmtId="166" fontId="3" fillId="5" borderId="0" xfId="0" applyNumberFormat="1" applyFont="1" applyFill="1" applyAlignment="1">
      <alignment horizontal="center" vertical="center"/>
    </xf>
    <xf numFmtId="166" fontId="2" fillId="5" borderId="0" xfId="0" applyNumberFormat="1" applyFont="1" applyFill="1" applyAlignment="1">
      <alignment horizontal="center" vertical="center"/>
    </xf>
    <xf numFmtId="44" fontId="3" fillId="9" borderId="0" xfId="1" applyFont="1" applyFill="1" applyAlignment="1">
      <alignment vertical="center"/>
    </xf>
    <xf numFmtId="44" fontId="8" fillId="3" borderId="0" xfId="1" applyFont="1" applyFill="1" applyAlignment="1">
      <alignment vertical="center"/>
    </xf>
    <xf numFmtId="44" fontId="8" fillId="3" borderId="7" xfId="1" applyFont="1" applyFill="1" applyBorder="1" applyAlignment="1">
      <alignment vertical="center"/>
    </xf>
    <xf numFmtId="44" fontId="6" fillId="8" borderId="2" xfId="1" applyFont="1" applyFill="1" applyBorder="1" applyAlignment="1">
      <alignment vertical="center"/>
    </xf>
    <xf numFmtId="44" fontId="5" fillId="6" borderId="1" xfId="1" applyFont="1" applyFill="1" applyBorder="1" applyAlignment="1">
      <alignment horizontal="center" vertical="center" wrapText="1"/>
    </xf>
    <xf numFmtId="44" fontId="3" fillId="3" borderId="1" xfId="1" quotePrefix="1" applyFont="1" applyFill="1" applyBorder="1" applyAlignment="1">
      <alignment vertical="center" wrapText="1"/>
    </xf>
    <xf numFmtId="44" fontId="3" fillId="3" borderId="0" xfId="1" applyFont="1" applyFill="1" applyBorder="1" applyAlignment="1">
      <alignment vertical="center"/>
    </xf>
    <xf numFmtId="44" fontId="3" fillId="3" borderId="1" xfId="1" quotePrefix="1" applyFont="1" applyFill="1" applyBorder="1" applyAlignment="1">
      <alignment horizontal="right" vertical="center" wrapText="1"/>
    </xf>
    <xf numFmtId="44" fontId="3" fillId="5" borderId="1" xfId="1" quotePrefix="1" applyFont="1" applyFill="1" applyBorder="1" applyAlignment="1">
      <alignment horizontal="right" vertical="center" wrapText="1"/>
    </xf>
    <xf numFmtId="44" fontId="3" fillId="3" borderId="0" xfId="1" applyFont="1" applyFill="1" applyAlignment="1">
      <alignment vertical="center"/>
    </xf>
    <xf numFmtId="44" fontId="13" fillId="10" borderId="0" xfId="1" applyFont="1" applyFill="1" applyAlignment="1">
      <alignment vertical="center"/>
    </xf>
    <xf numFmtId="44" fontId="3" fillId="5" borderId="0" xfId="1" applyFont="1" applyFill="1" applyAlignment="1">
      <alignment vertical="center"/>
    </xf>
    <xf numFmtId="44" fontId="2" fillId="5" borderId="0" xfId="1" applyFont="1" applyFill="1" applyAlignment="1">
      <alignment vertical="center"/>
    </xf>
    <xf numFmtId="44" fontId="3" fillId="9" borderId="0" xfId="1" applyFont="1" applyFill="1" applyAlignment="1">
      <alignment horizontal="right" vertical="center"/>
    </xf>
    <xf numFmtId="44" fontId="3" fillId="3" borderId="0" xfId="1" applyFont="1" applyFill="1" applyAlignment="1">
      <alignment horizontal="right" vertical="center"/>
    </xf>
    <xf numFmtId="44" fontId="3" fillId="3" borderId="7" xfId="1" applyFont="1" applyFill="1" applyBorder="1" applyAlignment="1">
      <alignment horizontal="right" vertical="center"/>
    </xf>
    <xf numFmtId="44" fontId="3" fillId="3" borderId="0" xfId="1" applyFont="1" applyFill="1" applyBorder="1" applyAlignment="1">
      <alignment horizontal="right" vertical="center"/>
    </xf>
    <xf numFmtId="44" fontId="12" fillId="7" borderId="4" xfId="1" applyFont="1" applyFill="1" applyBorder="1" applyAlignment="1">
      <alignment vertical="center"/>
    </xf>
    <xf numFmtId="44" fontId="3" fillId="8" borderId="4" xfId="1" applyFont="1" applyFill="1" applyBorder="1" applyAlignment="1">
      <alignment vertical="center"/>
    </xf>
    <xf numFmtId="44" fontId="3" fillId="3" borderId="1" xfId="1" applyFont="1" applyFill="1" applyBorder="1" applyAlignment="1">
      <alignment horizontal="right" vertical="center"/>
    </xf>
    <xf numFmtId="44" fontId="3" fillId="5" borderId="0" xfId="1" applyFont="1" applyFill="1" applyAlignment="1">
      <alignment horizontal="right" vertical="center"/>
    </xf>
    <xf numFmtId="44" fontId="6" fillId="8" borderId="4" xfId="1" applyFont="1" applyFill="1" applyBorder="1" applyAlignment="1">
      <alignment vertical="center"/>
    </xf>
    <xf numFmtId="44" fontId="3" fillId="5" borderId="0" xfId="1" applyFont="1" applyFill="1" applyBorder="1" applyAlignment="1">
      <alignment horizontal="center" vertical="center"/>
    </xf>
    <xf numFmtId="44" fontId="11" fillId="7" borderId="4" xfId="1" applyFont="1" applyFill="1" applyBorder="1" applyAlignment="1">
      <alignment horizontal="right" vertical="center"/>
    </xf>
    <xf numFmtId="44" fontId="11" fillId="7" borderId="2" xfId="1" applyFont="1" applyFill="1" applyBorder="1" applyAlignment="1">
      <alignment horizontal="right" vertical="center"/>
    </xf>
    <xf numFmtId="44" fontId="6" fillId="8" borderId="4" xfId="1" applyFont="1" applyFill="1" applyBorder="1" applyAlignment="1">
      <alignment horizontal="right" vertical="center"/>
    </xf>
    <xf numFmtId="44" fontId="6" fillId="8" borderId="2" xfId="1" applyFont="1" applyFill="1" applyBorder="1" applyAlignment="1">
      <alignment horizontal="right" vertical="center"/>
    </xf>
    <xf numFmtId="3" fontId="3" fillId="9" borderId="0" xfId="0" applyNumberFormat="1" applyFont="1" applyFill="1" applyAlignment="1">
      <alignment horizontal="center" vertical="center"/>
    </xf>
    <xf numFmtId="3" fontId="3" fillId="3" borderId="0" xfId="0" applyNumberFormat="1" applyFont="1" applyFill="1" applyAlignment="1">
      <alignment vertical="center"/>
    </xf>
    <xf numFmtId="3" fontId="3" fillId="3" borderId="7" xfId="0" applyNumberFormat="1" applyFont="1" applyFill="1" applyBorder="1" applyAlignment="1">
      <alignment vertical="center"/>
    </xf>
    <xf numFmtId="3" fontId="12" fillId="7" borderId="4" xfId="1" applyNumberFormat="1" applyFont="1" applyFill="1" applyBorder="1" applyAlignment="1">
      <alignment vertical="center"/>
    </xf>
    <xf numFmtId="3" fontId="3" fillId="8" borderId="4" xfId="1" applyNumberFormat="1" applyFont="1" applyFill="1" applyBorder="1" applyAlignment="1">
      <alignment vertical="center"/>
    </xf>
    <xf numFmtId="3" fontId="5" fillId="6" borderId="1" xfId="0" applyNumberFormat="1" applyFont="1" applyFill="1" applyBorder="1" applyAlignment="1">
      <alignment horizontal="center" vertical="center" wrapText="1"/>
    </xf>
    <xf numFmtId="3" fontId="3" fillId="5" borderId="1" xfId="1" applyNumberFormat="1" applyFont="1" applyFill="1" applyBorder="1" applyAlignment="1">
      <alignment horizontal="center" vertical="center"/>
    </xf>
    <xf numFmtId="3" fontId="13" fillId="10" borderId="0" xfId="0" applyNumberFormat="1" applyFont="1" applyFill="1" applyAlignment="1">
      <alignment vertical="center"/>
    </xf>
    <xf numFmtId="3" fontId="3" fillId="3" borderId="0" xfId="0" applyNumberFormat="1" applyFont="1" applyFill="1" applyAlignment="1">
      <alignment horizontal="center" vertical="center"/>
    </xf>
    <xf numFmtId="3" fontId="3" fillId="5" borderId="0" xfId="0" applyNumberFormat="1" applyFont="1" applyFill="1" applyAlignment="1">
      <alignment horizontal="center" vertical="center"/>
    </xf>
    <xf numFmtId="3" fontId="2" fillId="5" borderId="0" xfId="0" applyNumberFormat="1" applyFont="1" applyFill="1" applyAlignment="1">
      <alignment vertical="center"/>
    </xf>
    <xf numFmtId="0" fontId="7" fillId="2" borderId="0" xfId="0" applyFont="1" applyFill="1" applyAlignment="1">
      <alignment vertical="center"/>
    </xf>
    <xf numFmtId="0" fontId="7" fillId="2" borderId="6" xfId="0" applyFont="1" applyFill="1" applyBorder="1" applyAlignment="1">
      <alignment vertical="center"/>
    </xf>
    <xf numFmtId="0" fontId="9" fillId="7" borderId="3" xfId="0" applyFont="1" applyFill="1" applyBorder="1" applyAlignment="1">
      <alignment vertical="center"/>
    </xf>
    <xf numFmtId="0" fontId="9" fillId="7" borderId="4" xfId="0" applyFont="1" applyFill="1" applyBorder="1" applyAlignment="1">
      <alignment vertical="center"/>
    </xf>
    <xf numFmtId="44" fontId="9" fillId="7" borderId="4" xfId="1" applyFont="1" applyFill="1" applyBorder="1" applyAlignment="1">
      <alignment horizontal="right" vertical="center"/>
    </xf>
    <xf numFmtId="166" fontId="9" fillId="7" borderId="4" xfId="0" applyNumberFormat="1" applyFont="1" applyFill="1" applyBorder="1" applyAlignment="1">
      <alignment horizontal="right" vertical="center"/>
    </xf>
    <xf numFmtId="44" fontId="9" fillId="7" borderId="2" xfId="1" applyFont="1" applyFill="1" applyBorder="1" applyAlignment="1">
      <alignment vertical="center"/>
    </xf>
    <xf numFmtId="0" fontId="7" fillId="2" borderId="9" xfId="0" applyFont="1" applyFill="1" applyBorder="1" applyAlignment="1">
      <alignment vertical="center"/>
    </xf>
    <xf numFmtId="4" fontId="7" fillId="2" borderId="0" xfId="0" applyNumberFormat="1" applyFont="1" applyFill="1" applyAlignment="1">
      <alignment vertical="center"/>
    </xf>
    <xf numFmtId="3" fontId="9" fillId="7" borderId="4" xfId="0" applyNumberFormat="1" applyFont="1" applyFill="1" applyBorder="1" applyAlignment="1">
      <alignment vertical="center"/>
    </xf>
    <xf numFmtId="169" fontId="14" fillId="0" borderId="0" xfId="0" applyNumberFormat="1" applyFont="1"/>
    <xf numFmtId="0" fontId="5" fillId="3" borderId="1" xfId="0" applyFont="1" applyFill="1" applyBorder="1" applyAlignment="1">
      <alignment horizontal="left" vertical="center" wrapText="1"/>
    </xf>
    <xf numFmtId="168" fontId="3" fillId="5" borderId="1" xfId="1" quotePrefix="1" applyNumberFormat="1" applyFont="1" applyFill="1" applyBorder="1" applyAlignment="1">
      <alignment horizontal="center" vertical="center" wrapText="1"/>
    </xf>
    <xf numFmtId="166" fontId="3" fillId="3" borderId="1" xfId="1" quotePrefix="1" applyNumberFormat="1" applyFont="1" applyFill="1" applyBorder="1" applyAlignment="1">
      <alignment horizontal="center" vertical="center" wrapText="1"/>
    </xf>
    <xf numFmtId="168" fontId="3" fillId="3" borderId="1" xfId="1" quotePrefix="1" applyNumberFormat="1" applyFont="1" applyFill="1" applyBorder="1" applyAlignment="1">
      <alignment horizontal="center" vertical="center" wrapText="1"/>
    </xf>
    <xf numFmtId="1" fontId="3" fillId="3" borderId="1" xfId="1" quotePrefix="1" applyNumberFormat="1" applyFont="1" applyFill="1" applyBorder="1" applyAlignment="1">
      <alignment horizontal="center" vertical="center" wrapText="1"/>
    </xf>
    <xf numFmtId="7" fontId="3" fillId="5" borderId="1" xfId="1" quotePrefix="1" applyNumberFormat="1" applyFont="1" applyFill="1" applyBorder="1" applyAlignment="1">
      <alignment horizontal="right" vertical="center" wrapText="1"/>
    </xf>
    <xf numFmtId="7" fontId="3" fillId="3" borderId="1" xfId="1" quotePrefix="1" applyNumberFormat="1" applyFont="1" applyFill="1" applyBorder="1" applyAlignment="1">
      <alignment horizontal="right" vertical="center" wrapText="1"/>
    </xf>
    <xf numFmtId="7" fontId="3" fillId="3" borderId="1" xfId="1" applyNumberFormat="1" applyFont="1" applyFill="1" applyBorder="1" applyAlignment="1">
      <alignment horizontal="right" vertical="center"/>
    </xf>
    <xf numFmtId="0" fontId="3" fillId="3" borderId="0" xfId="0" applyFont="1" applyFill="1" applyAlignment="1">
      <alignment horizontal="left" vertical="center"/>
    </xf>
    <xf numFmtId="3" fontId="3" fillId="5" borderId="0" xfId="1" applyNumberFormat="1" applyFont="1" applyFill="1" applyBorder="1" applyAlignment="1">
      <alignment horizontal="center" vertical="center"/>
    </xf>
    <xf numFmtId="44" fontId="3" fillId="3" borderId="0" xfId="1" quotePrefix="1" applyFont="1" applyFill="1" applyBorder="1" applyAlignment="1">
      <alignment vertical="center" wrapText="1"/>
    </xf>
    <xf numFmtId="0" fontId="5" fillId="3" borderId="0" xfId="0" applyFont="1" applyFill="1" applyAlignment="1">
      <alignment horizontal="left" vertical="center"/>
    </xf>
    <xf numFmtId="3" fontId="3" fillId="3" borderId="0" xfId="1" quotePrefix="1" applyNumberFormat="1" applyFont="1" applyFill="1" applyBorder="1" applyAlignment="1">
      <alignment horizontal="center" vertical="center" wrapText="1"/>
    </xf>
    <xf numFmtId="166" fontId="3" fillId="3" borderId="0" xfId="1" quotePrefix="1" applyNumberFormat="1" applyFont="1" applyFill="1" applyBorder="1" applyAlignment="1">
      <alignment horizontal="center" vertical="center" wrapText="1"/>
    </xf>
    <xf numFmtId="0" fontId="5" fillId="5" borderId="0" xfId="0" applyFont="1" applyFill="1" applyAlignment="1">
      <alignment horizontal="left" vertical="center" wrapText="1"/>
    </xf>
    <xf numFmtId="0" fontId="3" fillId="5" borderId="0" xfId="0" applyFont="1" applyFill="1" applyAlignment="1">
      <alignment vertical="center" wrapText="1"/>
    </xf>
    <xf numFmtId="7" fontId="3" fillId="5" borderId="0" xfId="1" quotePrefix="1" applyNumberFormat="1" applyFont="1" applyFill="1" applyBorder="1" applyAlignment="1">
      <alignment horizontal="right" vertical="center" wrapText="1"/>
    </xf>
    <xf numFmtId="3" fontId="3" fillId="5" borderId="0" xfId="1" quotePrefix="1" applyNumberFormat="1" applyFont="1" applyFill="1" applyBorder="1" applyAlignment="1">
      <alignment horizontal="center" vertical="center" wrapText="1"/>
    </xf>
    <xf numFmtId="166" fontId="3" fillId="5" borderId="0" xfId="1" quotePrefix="1" applyNumberFormat="1" applyFont="1" applyFill="1" applyBorder="1" applyAlignment="1">
      <alignment horizontal="center" vertical="center" wrapText="1"/>
    </xf>
    <xf numFmtId="166" fontId="3" fillId="5" borderId="0" xfId="1" quotePrefix="1" applyNumberFormat="1" applyFont="1" applyFill="1" applyBorder="1" applyAlignment="1">
      <alignment vertical="center" wrapText="1"/>
    </xf>
    <xf numFmtId="170" fontId="2" fillId="2" borderId="0" xfId="0" applyNumberFormat="1" applyFont="1" applyFill="1" applyAlignment="1">
      <alignment vertical="center"/>
    </xf>
    <xf numFmtId="44" fontId="9" fillId="7" borderId="4" xfId="1" applyFont="1" applyFill="1" applyBorder="1" applyAlignment="1">
      <alignment vertical="center"/>
    </xf>
    <xf numFmtId="44" fontId="3" fillId="5" borderId="1" xfId="1" quotePrefix="1" applyFont="1" applyFill="1" applyBorder="1" applyAlignment="1">
      <alignment vertical="center" wrapText="1"/>
    </xf>
    <xf numFmtId="0" fontId="16" fillId="0" borderId="0" xfId="0" applyFont="1" applyAlignment="1">
      <alignment horizontal="justify" vertical="center"/>
    </xf>
    <xf numFmtId="0" fontId="16" fillId="0" borderId="0" xfId="0" applyFont="1" applyAlignment="1">
      <alignment vertical="center"/>
    </xf>
  </cellXfs>
  <cellStyles count="4">
    <cellStyle name="Moneda" xfId="1" builtinId="4"/>
    <cellStyle name="Moneda 2" xfId="3" xr:uid="{00000000-0005-0000-0000-000002000000}"/>
    <cellStyle name="Normal" xfId="0" builtinId="0"/>
    <cellStyle name="Percentatge" xfId="2" builtinId="5"/>
  </cellStyles>
  <dxfs count="0"/>
  <tableStyles count="0" defaultTableStyle="TableStyleMedium2" defaultPivotStyle="PivotStyleLight16"/>
  <colors>
    <mruColors>
      <color rgb="FFFFFF66"/>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DB0F0-645A-49B6-A70B-C08D44CD4633}">
  <dimension ref="A1:N97"/>
  <sheetViews>
    <sheetView tabSelected="1" topLeftCell="A37" zoomScaleNormal="100" workbookViewId="0">
      <selection activeCell="H66" sqref="H66"/>
    </sheetView>
  </sheetViews>
  <sheetFormatPr defaultColWidth="8.85546875" defaultRowHeight="14.1" customHeight="1" x14ac:dyDescent="0.25"/>
  <cols>
    <col min="1" max="2" width="1.5703125" style="13" customWidth="1"/>
    <col min="3" max="3" width="21.5703125" style="13" customWidth="1"/>
    <col min="4" max="4" width="27.5703125" style="13" customWidth="1"/>
    <col min="5" max="5" width="8.5703125" style="82" customWidth="1"/>
    <col min="6" max="6" width="8.5703125" style="103" customWidth="1"/>
    <col min="7" max="7" width="8.5703125" style="53" customWidth="1"/>
    <col min="8" max="8" width="15.85546875" style="77" customWidth="1"/>
    <col min="9" max="9" width="12.5703125" style="77" customWidth="1"/>
    <col min="10" max="11" width="1.5703125" style="13" customWidth="1"/>
    <col min="12" max="12" width="4.5703125" style="22" customWidth="1"/>
    <col min="13" max="13" width="21.140625" style="13" customWidth="1"/>
    <col min="14" max="14" width="12" style="13" customWidth="1"/>
    <col min="15" max="15" width="17.85546875" style="13" customWidth="1"/>
    <col min="16" max="16384" width="8.85546875" style="13"/>
  </cols>
  <sheetData>
    <row r="1" spans="1:14" ht="8.4499999999999993" customHeight="1" x14ac:dyDescent="0.25">
      <c r="A1" s="48"/>
      <c r="B1" s="48"/>
      <c r="C1" s="48"/>
      <c r="D1" s="48"/>
      <c r="E1" s="81"/>
      <c r="F1" s="95"/>
      <c r="G1" s="52"/>
      <c r="H1" s="68"/>
      <c r="I1" s="68"/>
      <c r="J1" s="48"/>
      <c r="K1" s="48"/>
      <c r="L1" s="27"/>
    </row>
    <row r="2" spans="1:14" ht="15" customHeight="1" thickBot="1" x14ac:dyDescent="0.3">
      <c r="C2" s="13" t="s">
        <v>0</v>
      </c>
      <c r="F2" s="96"/>
      <c r="H2" s="69"/>
      <c r="I2" s="69"/>
      <c r="L2" s="23"/>
    </row>
    <row r="3" spans="1:14" ht="15" customHeight="1" x14ac:dyDescent="0.25">
      <c r="A3" s="21"/>
      <c r="B3" s="24"/>
      <c r="C3" s="40"/>
      <c r="D3" s="40"/>
      <c r="E3" s="83"/>
      <c r="F3" s="97"/>
      <c r="G3" s="54"/>
      <c r="H3" s="70"/>
      <c r="I3" s="70"/>
      <c r="J3" s="41"/>
      <c r="L3" s="23"/>
    </row>
    <row r="4" spans="1:14" ht="33.75" x14ac:dyDescent="0.25">
      <c r="A4" s="21"/>
      <c r="B4" s="47"/>
      <c r="E4" s="84"/>
      <c r="F4" s="96"/>
      <c r="H4" s="72" t="s">
        <v>1</v>
      </c>
      <c r="I4" s="72" t="s">
        <v>2</v>
      </c>
      <c r="J4" s="42"/>
      <c r="L4" s="23"/>
    </row>
    <row r="5" spans="1:14" s="106" customFormat="1" ht="21.95" customHeight="1" x14ac:dyDescent="0.2">
      <c r="B5" s="107"/>
      <c r="C5" s="108" t="s">
        <v>3</v>
      </c>
      <c r="D5" s="109"/>
      <c r="E5" s="110"/>
      <c r="F5" s="115"/>
      <c r="G5" s="111"/>
      <c r="H5" s="138">
        <f>SUM(H7:H70)/2</f>
        <v>499995</v>
      </c>
      <c r="I5" s="112">
        <f>SUM(I7:I70)/2</f>
        <v>604993.94999999995</v>
      </c>
      <c r="J5" s="113"/>
      <c r="L5" s="25"/>
      <c r="M5" s="116"/>
      <c r="N5" s="114"/>
    </row>
    <row r="6" spans="1:14" ht="21.95" customHeight="1" x14ac:dyDescent="0.25">
      <c r="B6" s="26"/>
      <c r="E6" s="84"/>
      <c r="F6" s="96"/>
      <c r="G6" s="66"/>
      <c r="H6" s="90"/>
      <c r="I6" s="90"/>
      <c r="J6" s="42"/>
      <c r="L6" s="27"/>
      <c r="M6" s="137"/>
    </row>
    <row r="7" spans="1:14" s="14" customFormat="1" ht="21.95" customHeight="1" x14ac:dyDescent="0.25">
      <c r="A7" s="9"/>
      <c r="B7" s="29"/>
      <c r="C7" s="36" t="s">
        <v>4</v>
      </c>
      <c r="D7" s="37"/>
      <c r="E7" s="85"/>
      <c r="F7" s="98"/>
      <c r="G7" s="55"/>
      <c r="H7" s="91">
        <f>SUM(H10:H19)</f>
        <v>199663</v>
      </c>
      <c r="I7" s="92">
        <f>SUM(I10:I19)</f>
        <v>241592.22999999998</v>
      </c>
      <c r="J7" s="43"/>
      <c r="L7" s="28"/>
    </row>
    <row r="8" spans="1:14" s="14" customFormat="1" ht="21.95" customHeight="1" x14ac:dyDescent="0.25">
      <c r="A8" s="9"/>
      <c r="B8" s="29"/>
      <c r="C8" s="34" t="s">
        <v>5</v>
      </c>
      <c r="D8" s="39">
        <v>30</v>
      </c>
      <c r="E8" s="86"/>
      <c r="F8" s="99"/>
      <c r="G8" s="56"/>
      <c r="H8" s="89"/>
      <c r="I8" s="71"/>
      <c r="J8" s="43"/>
      <c r="L8" s="30"/>
    </row>
    <row r="9" spans="1:14" s="9" customFormat="1" ht="21.95" customHeight="1" x14ac:dyDescent="0.25">
      <c r="B9" s="29"/>
      <c r="C9" s="5" t="s">
        <v>6</v>
      </c>
      <c r="D9" s="19" t="s">
        <v>7</v>
      </c>
      <c r="E9" s="72" t="s">
        <v>8</v>
      </c>
      <c r="F9" s="100" t="s">
        <v>9</v>
      </c>
      <c r="G9" s="57" t="s">
        <v>10</v>
      </c>
      <c r="H9" s="72" t="s">
        <v>1</v>
      </c>
      <c r="I9" s="72" t="s">
        <v>2</v>
      </c>
      <c r="J9" s="44"/>
      <c r="L9" s="31"/>
    </row>
    <row r="10" spans="1:14" s="15" customFormat="1" ht="14.1" customHeight="1" x14ac:dyDescent="0.25">
      <c r="A10" s="9"/>
      <c r="B10" s="29"/>
      <c r="C10" s="11" t="s">
        <v>11</v>
      </c>
      <c r="D10" s="16" t="s">
        <v>12</v>
      </c>
      <c r="E10" s="75">
        <v>292</v>
      </c>
      <c r="F10" s="1">
        <v>351</v>
      </c>
      <c r="G10" s="58" t="s">
        <v>13</v>
      </c>
      <c r="H10" s="73">
        <f>E10*F10*1.5</f>
        <v>153738</v>
      </c>
      <c r="I10" s="73">
        <f>H10*1.21</f>
        <v>186022.97999999998</v>
      </c>
      <c r="J10" s="44"/>
      <c r="K10" s="9"/>
      <c r="L10" s="31"/>
    </row>
    <row r="11" spans="1:14" s="15" customFormat="1" ht="14.1" customHeight="1" x14ac:dyDescent="0.25">
      <c r="A11" s="9"/>
      <c r="B11" s="29"/>
      <c r="C11" s="12" t="s">
        <v>14</v>
      </c>
      <c r="D11" s="16" t="s">
        <v>15</v>
      </c>
      <c r="E11" s="75">
        <v>160</v>
      </c>
      <c r="F11" s="3">
        <v>20</v>
      </c>
      <c r="G11" s="59" t="s">
        <v>16</v>
      </c>
      <c r="H11" s="73">
        <f t="shared" ref="H11:H18" si="0">E11*F11*1.5</f>
        <v>4800</v>
      </c>
      <c r="I11" s="73">
        <f t="shared" ref="I11:I19" si="1">H11*1.21</f>
        <v>5808</v>
      </c>
      <c r="J11" s="44"/>
      <c r="K11" s="9"/>
      <c r="L11" s="31"/>
    </row>
    <row r="12" spans="1:14" s="15" customFormat="1" ht="14.1" customHeight="1" x14ac:dyDescent="0.25">
      <c r="A12" s="9"/>
      <c r="B12" s="29"/>
      <c r="C12" s="11" t="s">
        <v>17</v>
      </c>
      <c r="D12" s="16" t="s">
        <v>15</v>
      </c>
      <c r="E12" s="75">
        <v>150</v>
      </c>
      <c r="F12" s="3">
        <v>20</v>
      </c>
      <c r="G12" s="59" t="s">
        <v>16</v>
      </c>
      <c r="H12" s="73">
        <f t="shared" si="0"/>
        <v>4500</v>
      </c>
      <c r="I12" s="73">
        <f t="shared" si="1"/>
        <v>5445</v>
      </c>
      <c r="J12" s="44"/>
      <c r="K12" s="9"/>
      <c r="L12" s="31"/>
    </row>
    <row r="13" spans="1:14" s="15" customFormat="1" ht="14.1" customHeight="1" x14ac:dyDescent="0.25">
      <c r="A13" s="9"/>
      <c r="B13" s="29"/>
      <c r="C13" s="12" t="s">
        <v>18</v>
      </c>
      <c r="D13" s="16" t="s">
        <v>15</v>
      </c>
      <c r="E13" s="75">
        <v>150</v>
      </c>
      <c r="F13" s="3">
        <v>20</v>
      </c>
      <c r="G13" s="59" t="s">
        <v>16</v>
      </c>
      <c r="H13" s="73">
        <f t="shared" si="0"/>
        <v>4500</v>
      </c>
      <c r="I13" s="73">
        <f t="shared" si="1"/>
        <v>5445</v>
      </c>
      <c r="J13" s="44"/>
      <c r="K13" s="9"/>
      <c r="L13" s="31"/>
    </row>
    <row r="14" spans="1:14" s="15" customFormat="1" ht="14.1" customHeight="1" x14ac:dyDescent="0.25">
      <c r="A14" s="9"/>
      <c r="B14" s="29"/>
      <c r="C14" s="11" t="s">
        <v>19</v>
      </c>
      <c r="D14" s="16" t="s">
        <v>20</v>
      </c>
      <c r="E14" s="87">
        <v>90</v>
      </c>
      <c r="F14" s="3">
        <v>20</v>
      </c>
      <c r="G14" s="59" t="s">
        <v>16</v>
      </c>
      <c r="H14" s="73">
        <f t="shared" si="0"/>
        <v>2700</v>
      </c>
      <c r="I14" s="73">
        <f t="shared" si="1"/>
        <v>3267</v>
      </c>
      <c r="J14" s="44"/>
      <c r="K14" s="9"/>
      <c r="L14" s="31"/>
    </row>
    <row r="15" spans="1:14" s="15" customFormat="1" ht="14.1" customHeight="1" x14ac:dyDescent="0.25">
      <c r="A15" s="9"/>
      <c r="B15" s="29"/>
      <c r="C15" s="11" t="s">
        <v>21</v>
      </c>
      <c r="D15" s="16" t="s">
        <v>20</v>
      </c>
      <c r="E15" s="87">
        <v>140</v>
      </c>
      <c r="F15" s="3">
        <v>20</v>
      </c>
      <c r="G15" s="59" t="s">
        <v>16</v>
      </c>
      <c r="H15" s="73">
        <f t="shared" si="0"/>
        <v>4200</v>
      </c>
      <c r="I15" s="73">
        <f t="shared" si="1"/>
        <v>5082</v>
      </c>
      <c r="J15" s="44"/>
      <c r="K15" s="9"/>
      <c r="L15" s="31"/>
    </row>
    <row r="16" spans="1:14" s="15" customFormat="1" ht="14.1" customHeight="1" x14ac:dyDescent="0.25">
      <c r="A16" s="9"/>
      <c r="B16" s="29"/>
      <c r="C16" s="11" t="s">
        <v>22</v>
      </c>
      <c r="D16" s="16" t="s">
        <v>15</v>
      </c>
      <c r="E16" s="87">
        <v>610</v>
      </c>
      <c r="F16" s="3">
        <v>15</v>
      </c>
      <c r="G16" s="59" t="s">
        <v>16</v>
      </c>
      <c r="H16" s="73">
        <f t="shared" si="0"/>
        <v>13725</v>
      </c>
      <c r="I16" s="73">
        <f t="shared" si="1"/>
        <v>16607.25</v>
      </c>
      <c r="J16" s="45"/>
      <c r="L16" s="31"/>
    </row>
    <row r="17" spans="1:12" s="15" customFormat="1" ht="14.1" customHeight="1" x14ac:dyDescent="0.25">
      <c r="A17" s="9"/>
      <c r="B17" s="29"/>
      <c r="C17" s="11" t="s">
        <v>23</v>
      </c>
      <c r="D17" s="16" t="s">
        <v>15</v>
      </c>
      <c r="E17" s="87">
        <v>80</v>
      </c>
      <c r="F17" s="3">
        <v>20</v>
      </c>
      <c r="G17" s="59" t="s">
        <v>16</v>
      </c>
      <c r="H17" s="73">
        <f t="shared" si="0"/>
        <v>2400</v>
      </c>
      <c r="I17" s="73">
        <f t="shared" si="1"/>
        <v>2904</v>
      </c>
      <c r="J17" s="45"/>
      <c r="L17" s="31"/>
    </row>
    <row r="18" spans="1:12" s="15" customFormat="1" ht="14.1" customHeight="1" x14ac:dyDescent="0.25">
      <c r="A18" s="13"/>
      <c r="B18" s="26"/>
      <c r="C18" s="11" t="s">
        <v>24</v>
      </c>
      <c r="D18" s="16" t="s">
        <v>15</v>
      </c>
      <c r="E18" s="87">
        <v>290</v>
      </c>
      <c r="F18" s="3">
        <v>20</v>
      </c>
      <c r="G18" s="59" t="s">
        <v>16</v>
      </c>
      <c r="H18" s="73">
        <f t="shared" si="0"/>
        <v>8700</v>
      </c>
      <c r="I18" s="73">
        <f t="shared" si="1"/>
        <v>10527</v>
      </c>
      <c r="J18" s="45"/>
      <c r="L18" s="27"/>
    </row>
    <row r="19" spans="1:12" s="9" customFormat="1" ht="14.1" customHeight="1" x14ac:dyDescent="0.25">
      <c r="B19" s="29"/>
      <c r="C19" s="8" t="s">
        <v>25</v>
      </c>
      <c r="D19" s="10" t="s">
        <v>26</v>
      </c>
      <c r="E19" s="87">
        <v>80</v>
      </c>
      <c r="F19" s="101">
        <v>5</v>
      </c>
      <c r="G19" s="60"/>
      <c r="H19" s="73">
        <f>E19*F19</f>
        <v>400</v>
      </c>
      <c r="I19" s="73">
        <f t="shared" si="1"/>
        <v>484</v>
      </c>
      <c r="J19" s="44"/>
      <c r="L19" s="28"/>
    </row>
    <row r="20" spans="1:12" s="9" customFormat="1" ht="14.1" customHeight="1" x14ac:dyDescent="0.25">
      <c r="B20" s="29"/>
      <c r="C20" s="125"/>
      <c r="D20" s="125"/>
      <c r="E20" s="84"/>
      <c r="F20" s="126"/>
      <c r="G20" s="126"/>
      <c r="H20" s="127"/>
      <c r="I20" s="127"/>
      <c r="J20" s="44"/>
      <c r="L20" s="28"/>
    </row>
    <row r="21" spans="1:12" s="9" customFormat="1" ht="36.950000000000003" customHeight="1" x14ac:dyDescent="0.25">
      <c r="B21" s="29"/>
      <c r="C21" s="140" t="s">
        <v>27</v>
      </c>
      <c r="D21" s="141"/>
      <c r="E21" s="141"/>
      <c r="F21" s="141"/>
      <c r="G21" s="141"/>
      <c r="H21" s="141"/>
      <c r="I21" s="141"/>
      <c r="J21" s="44"/>
      <c r="L21" s="28"/>
    </row>
    <row r="22" spans="1:12" ht="21.95" customHeight="1" x14ac:dyDescent="0.25">
      <c r="B22" s="26"/>
      <c r="E22" s="84"/>
      <c r="F22" s="96"/>
      <c r="H22" s="74"/>
      <c r="I22" s="74"/>
      <c r="J22" s="42"/>
      <c r="L22" s="31"/>
    </row>
    <row r="23" spans="1:12" ht="21.95" customHeight="1" x14ac:dyDescent="0.25">
      <c r="B23" s="26"/>
      <c r="C23" s="38" t="s">
        <v>28</v>
      </c>
      <c r="D23" s="37"/>
      <c r="E23" s="85"/>
      <c r="F23" s="98"/>
      <c r="G23" s="55"/>
      <c r="H23" s="91">
        <f>SUM(H26:H44)</f>
        <v>159510</v>
      </c>
      <c r="I23" s="92">
        <f>SUM(I26:I44)</f>
        <v>193007.1</v>
      </c>
      <c r="J23" s="42"/>
      <c r="L23" s="31"/>
    </row>
    <row r="24" spans="1:12" ht="21.95" customHeight="1" x14ac:dyDescent="0.25">
      <c r="B24" s="26"/>
      <c r="C24" s="34" t="s">
        <v>29</v>
      </c>
      <c r="D24" s="39">
        <v>30</v>
      </c>
      <c r="E24" s="86"/>
      <c r="F24" s="99"/>
      <c r="G24" s="56"/>
      <c r="H24" s="93"/>
      <c r="I24" s="94"/>
      <c r="J24" s="42"/>
      <c r="L24" s="31"/>
    </row>
    <row r="25" spans="1:12" ht="21.95" customHeight="1" x14ac:dyDescent="0.25">
      <c r="B25" s="26"/>
      <c r="C25" s="5" t="s">
        <v>6</v>
      </c>
      <c r="D25" s="19" t="s">
        <v>7</v>
      </c>
      <c r="E25" s="72" t="s">
        <v>8</v>
      </c>
      <c r="F25" s="100" t="s">
        <v>9</v>
      </c>
      <c r="G25" s="57" t="s">
        <v>10</v>
      </c>
      <c r="H25" s="72" t="s">
        <v>1</v>
      </c>
      <c r="I25" s="72" t="s">
        <v>2</v>
      </c>
      <c r="J25" s="42"/>
      <c r="L25" s="31"/>
    </row>
    <row r="26" spans="1:12" ht="15" x14ac:dyDescent="0.25">
      <c r="B26" s="26"/>
      <c r="C26" s="7" t="s">
        <v>30</v>
      </c>
      <c r="D26" s="8" t="s">
        <v>31</v>
      </c>
      <c r="E26" s="87">
        <v>450</v>
      </c>
      <c r="F26" s="1">
        <v>40</v>
      </c>
      <c r="G26" s="61" t="s">
        <v>32</v>
      </c>
      <c r="H26" s="73">
        <f t="shared" ref="H26:H44" si="2">E26*F26*($D$24/20)</f>
        <v>27000</v>
      </c>
      <c r="I26" s="73">
        <f t="shared" ref="I26:I44" si="3">H26*1.21</f>
        <v>32670</v>
      </c>
      <c r="J26" s="42"/>
      <c r="L26" s="31"/>
    </row>
    <row r="27" spans="1:12" ht="23.25" thickBot="1" x14ac:dyDescent="0.3">
      <c r="B27" s="26"/>
      <c r="C27" s="7" t="s">
        <v>33</v>
      </c>
      <c r="D27" s="6" t="s">
        <v>34</v>
      </c>
      <c r="E27" s="87">
        <v>980</v>
      </c>
      <c r="F27" s="1">
        <v>40</v>
      </c>
      <c r="G27" s="61" t="s">
        <v>32</v>
      </c>
      <c r="H27" s="73">
        <f t="shared" si="2"/>
        <v>58800</v>
      </c>
      <c r="I27" s="73">
        <f t="shared" si="3"/>
        <v>71148</v>
      </c>
      <c r="J27" s="42"/>
      <c r="L27" s="31"/>
    </row>
    <row r="28" spans="1:12" ht="15" x14ac:dyDescent="0.25">
      <c r="B28" s="26"/>
      <c r="C28" s="7" t="s">
        <v>35</v>
      </c>
      <c r="D28" s="8" t="s">
        <v>36</v>
      </c>
      <c r="E28" s="87">
        <v>160</v>
      </c>
      <c r="F28" s="1">
        <v>15</v>
      </c>
      <c r="G28" s="61" t="s">
        <v>32</v>
      </c>
      <c r="H28" s="73">
        <f t="shared" si="2"/>
        <v>3600</v>
      </c>
      <c r="I28" s="73">
        <f t="shared" si="3"/>
        <v>4356</v>
      </c>
      <c r="J28" s="42"/>
      <c r="L28" s="27"/>
    </row>
    <row r="29" spans="1:12" ht="22.5" x14ac:dyDescent="0.25">
      <c r="B29" s="26"/>
      <c r="C29" s="7" t="s">
        <v>37</v>
      </c>
      <c r="D29" s="6" t="s">
        <v>38</v>
      </c>
      <c r="E29" s="87">
        <v>180</v>
      </c>
      <c r="F29" s="1">
        <v>25</v>
      </c>
      <c r="G29" s="61" t="s">
        <v>32</v>
      </c>
      <c r="H29" s="73">
        <f t="shared" si="2"/>
        <v>6750</v>
      </c>
      <c r="I29" s="73">
        <f t="shared" si="3"/>
        <v>8167.5</v>
      </c>
      <c r="J29" s="42"/>
      <c r="L29" s="28"/>
    </row>
    <row r="30" spans="1:12" ht="15" x14ac:dyDescent="0.25">
      <c r="B30" s="26"/>
      <c r="C30" s="7" t="s">
        <v>39</v>
      </c>
      <c r="D30" s="8" t="s">
        <v>40</v>
      </c>
      <c r="E30" s="87">
        <v>150</v>
      </c>
      <c r="F30" s="1">
        <v>20</v>
      </c>
      <c r="G30" s="61" t="s">
        <v>32</v>
      </c>
      <c r="H30" s="73">
        <f t="shared" si="2"/>
        <v>4500</v>
      </c>
      <c r="I30" s="73">
        <f t="shared" si="3"/>
        <v>5445</v>
      </c>
      <c r="J30" s="42"/>
      <c r="L30" s="30"/>
    </row>
    <row r="31" spans="1:12" ht="15" x14ac:dyDescent="0.25">
      <c r="B31" s="26"/>
      <c r="C31" s="7" t="s">
        <v>41</v>
      </c>
      <c r="D31" s="8" t="s">
        <v>42</v>
      </c>
      <c r="E31" s="87">
        <v>440</v>
      </c>
      <c r="F31" s="1">
        <v>20</v>
      </c>
      <c r="G31" s="61" t="s">
        <v>32</v>
      </c>
      <c r="H31" s="73">
        <f t="shared" si="2"/>
        <v>13200</v>
      </c>
      <c r="I31" s="73">
        <f t="shared" si="3"/>
        <v>15972</v>
      </c>
      <c r="J31" s="42"/>
      <c r="L31" s="31"/>
    </row>
    <row r="32" spans="1:12" ht="15" x14ac:dyDescent="0.25">
      <c r="B32" s="26"/>
      <c r="C32" s="7" t="s">
        <v>43</v>
      </c>
      <c r="D32" s="8" t="s">
        <v>44</v>
      </c>
      <c r="E32" s="87">
        <v>80</v>
      </c>
      <c r="F32" s="1">
        <v>20</v>
      </c>
      <c r="G32" s="61" t="s">
        <v>32</v>
      </c>
      <c r="H32" s="73">
        <f t="shared" si="2"/>
        <v>2400</v>
      </c>
      <c r="I32" s="73">
        <f t="shared" si="3"/>
        <v>2904</v>
      </c>
      <c r="J32" s="42"/>
      <c r="L32" s="31"/>
    </row>
    <row r="33" spans="2:12" ht="15" x14ac:dyDescent="0.25">
      <c r="B33" s="26"/>
      <c r="C33" s="7" t="s">
        <v>45</v>
      </c>
      <c r="D33" s="8" t="s">
        <v>46</v>
      </c>
      <c r="E33" s="87">
        <v>250</v>
      </c>
      <c r="F33" s="1">
        <v>20</v>
      </c>
      <c r="G33" s="61" t="s">
        <v>32</v>
      </c>
      <c r="H33" s="73">
        <f t="shared" si="2"/>
        <v>7500</v>
      </c>
      <c r="I33" s="73">
        <f t="shared" si="3"/>
        <v>9075</v>
      </c>
      <c r="J33" s="42"/>
      <c r="L33" s="31"/>
    </row>
    <row r="34" spans="2:12" ht="15" x14ac:dyDescent="0.25">
      <c r="B34" s="26"/>
      <c r="C34" s="7" t="s">
        <v>47</v>
      </c>
      <c r="D34" s="8" t="s">
        <v>46</v>
      </c>
      <c r="E34" s="87">
        <v>70</v>
      </c>
      <c r="F34" s="1">
        <v>17</v>
      </c>
      <c r="G34" s="61" t="s">
        <v>32</v>
      </c>
      <c r="H34" s="73">
        <f t="shared" si="2"/>
        <v>1785</v>
      </c>
      <c r="I34" s="73">
        <f t="shared" si="3"/>
        <v>2159.85</v>
      </c>
      <c r="J34" s="42"/>
      <c r="L34" s="31"/>
    </row>
    <row r="35" spans="2:12" ht="15" x14ac:dyDescent="0.25">
      <c r="B35" s="26"/>
      <c r="C35" s="7" t="s">
        <v>48</v>
      </c>
      <c r="D35" s="8" t="s">
        <v>36</v>
      </c>
      <c r="E35" s="87">
        <v>60</v>
      </c>
      <c r="F35" s="1">
        <v>20</v>
      </c>
      <c r="G35" s="61" t="s">
        <v>32</v>
      </c>
      <c r="H35" s="73">
        <f t="shared" si="2"/>
        <v>1800</v>
      </c>
      <c r="I35" s="73">
        <f t="shared" si="3"/>
        <v>2178</v>
      </c>
      <c r="J35" s="42"/>
      <c r="L35" s="31"/>
    </row>
    <row r="36" spans="2:12" ht="15" x14ac:dyDescent="0.25">
      <c r="B36" s="26"/>
      <c r="C36" s="7" t="s">
        <v>49</v>
      </c>
      <c r="D36" s="8" t="s">
        <v>36</v>
      </c>
      <c r="E36" s="87">
        <v>160</v>
      </c>
      <c r="F36" s="1">
        <v>20</v>
      </c>
      <c r="G36" s="61" t="s">
        <v>32</v>
      </c>
      <c r="H36" s="73">
        <f t="shared" si="2"/>
        <v>4800</v>
      </c>
      <c r="I36" s="73">
        <f t="shared" si="3"/>
        <v>5808</v>
      </c>
      <c r="J36" s="42"/>
      <c r="L36" s="31"/>
    </row>
    <row r="37" spans="2:12" ht="15" x14ac:dyDescent="0.25">
      <c r="B37" s="26"/>
      <c r="C37" s="7" t="s">
        <v>50</v>
      </c>
      <c r="D37" s="8" t="s">
        <v>36</v>
      </c>
      <c r="E37" s="87">
        <v>300</v>
      </c>
      <c r="F37" s="1">
        <v>20</v>
      </c>
      <c r="G37" s="61" t="s">
        <v>32</v>
      </c>
      <c r="H37" s="73">
        <f t="shared" si="2"/>
        <v>9000</v>
      </c>
      <c r="I37" s="73">
        <f t="shared" si="3"/>
        <v>10890</v>
      </c>
      <c r="J37" s="46"/>
      <c r="K37" s="17"/>
      <c r="L37" s="27"/>
    </row>
    <row r="38" spans="2:12" ht="15" x14ac:dyDescent="0.25">
      <c r="B38" s="26"/>
      <c r="C38" s="7" t="s">
        <v>51</v>
      </c>
      <c r="D38" s="8" t="s">
        <v>31</v>
      </c>
      <c r="E38" s="87">
        <v>20</v>
      </c>
      <c r="F38" s="1">
        <v>15</v>
      </c>
      <c r="G38" s="61" t="s">
        <v>32</v>
      </c>
      <c r="H38" s="73">
        <f t="shared" si="2"/>
        <v>450</v>
      </c>
      <c r="I38" s="73">
        <f t="shared" si="3"/>
        <v>544.5</v>
      </c>
      <c r="J38" s="46"/>
      <c r="K38" s="17"/>
      <c r="L38" s="32"/>
    </row>
    <row r="39" spans="2:12" ht="15" x14ac:dyDescent="0.25">
      <c r="B39" s="26"/>
      <c r="C39" s="7" t="s">
        <v>52</v>
      </c>
      <c r="D39" s="8" t="s">
        <v>46</v>
      </c>
      <c r="E39" s="87">
        <v>90</v>
      </c>
      <c r="F39" s="1">
        <v>15</v>
      </c>
      <c r="G39" s="61" t="s">
        <v>32</v>
      </c>
      <c r="H39" s="73">
        <f t="shared" si="2"/>
        <v>2025</v>
      </c>
      <c r="I39" s="73">
        <f t="shared" si="3"/>
        <v>2450.25</v>
      </c>
      <c r="J39" s="46"/>
      <c r="K39" s="17"/>
      <c r="L39" s="30"/>
    </row>
    <row r="40" spans="2:12" ht="15" x14ac:dyDescent="0.25">
      <c r="B40" s="26"/>
      <c r="C40" s="7" t="s">
        <v>53</v>
      </c>
      <c r="D40" s="8" t="s">
        <v>54</v>
      </c>
      <c r="E40" s="87">
        <v>390</v>
      </c>
      <c r="F40" s="1">
        <v>20</v>
      </c>
      <c r="G40" s="61" t="s">
        <v>32</v>
      </c>
      <c r="H40" s="73">
        <f t="shared" si="2"/>
        <v>11700</v>
      </c>
      <c r="I40" s="73">
        <f t="shared" si="3"/>
        <v>14157</v>
      </c>
      <c r="J40" s="46"/>
      <c r="K40" s="17"/>
      <c r="L40" s="33"/>
    </row>
    <row r="41" spans="2:12" ht="15" x14ac:dyDescent="0.25">
      <c r="B41" s="26"/>
      <c r="C41" s="7" t="s">
        <v>55</v>
      </c>
      <c r="D41" s="8" t="s">
        <v>56</v>
      </c>
      <c r="E41" s="87">
        <v>50</v>
      </c>
      <c r="F41" s="1">
        <v>14</v>
      </c>
      <c r="G41" s="61" t="s">
        <v>32</v>
      </c>
      <c r="H41" s="73">
        <f t="shared" si="2"/>
        <v>1050</v>
      </c>
      <c r="I41" s="73">
        <f t="shared" si="3"/>
        <v>1270.5</v>
      </c>
      <c r="J41" s="46"/>
      <c r="K41" s="17"/>
      <c r="L41" s="33"/>
    </row>
    <row r="42" spans="2:12" ht="15" x14ac:dyDescent="0.25">
      <c r="B42" s="26"/>
      <c r="C42" s="7" t="s">
        <v>57</v>
      </c>
      <c r="D42" s="8" t="s">
        <v>58</v>
      </c>
      <c r="E42" s="87">
        <v>100</v>
      </c>
      <c r="F42" s="1">
        <v>15</v>
      </c>
      <c r="G42" s="61" t="s">
        <v>32</v>
      </c>
      <c r="H42" s="73">
        <f t="shared" si="2"/>
        <v>2250</v>
      </c>
      <c r="I42" s="73">
        <f t="shared" si="3"/>
        <v>2722.5</v>
      </c>
      <c r="J42" s="46"/>
      <c r="K42" s="17"/>
      <c r="L42" s="33"/>
    </row>
    <row r="43" spans="2:12" ht="15" x14ac:dyDescent="0.25">
      <c r="B43" s="26"/>
      <c r="C43" s="7" t="s">
        <v>59</v>
      </c>
      <c r="D43" s="8" t="s">
        <v>46</v>
      </c>
      <c r="E43" s="87">
        <v>20</v>
      </c>
      <c r="F43" s="1">
        <v>15</v>
      </c>
      <c r="G43" s="61" t="s">
        <v>32</v>
      </c>
      <c r="H43" s="73">
        <f t="shared" si="2"/>
        <v>450</v>
      </c>
      <c r="I43" s="73">
        <f t="shared" si="3"/>
        <v>544.5</v>
      </c>
      <c r="J43" s="46"/>
      <c r="K43" s="17"/>
      <c r="L43" s="33"/>
    </row>
    <row r="44" spans="2:12" ht="15" x14ac:dyDescent="0.25">
      <c r="B44" s="26"/>
      <c r="C44" s="7" t="s">
        <v>60</v>
      </c>
      <c r="D44" s="8" t="s">
        <v>61</v>
      </c>
      <c r="E44" s="87">
        <v>20</v>
      </c>
      <c r="F44" s="1">
        <v>15</v>
      </c>
      <c r="G44" s="61" t="s">
        <v>32</v>
      </c>
      <c r="H44" s="73">
        <f t="shared" si="2"/>
        <v>450</v>
      </c>
      <c r="I44" s="73">
        <f t="shared" si="3"/>
        <v>544.5</v>
      </c>
      <c r="J44" s="46"/>
      <c r="K44" s="17"/>
      <c r="L44" s="33"/>
    </row>
    <row r="45" spans="2:12" ht="15" x14ac:dyDescent="0.25">
      <c r="B45" s="26"/>
      <c r="C45" s="128"/>
      <c r="D45" s="125"/>
      <c r="E45" s="84"/>
      <c r="F45" s="129"/>
      <c r="G45" s="130"/>
      <c r="H45" s="127"/>
      <c r="I45" s="127"/>
      <c r="J45" s="46"/>
      <c r="K45" s="17"/>
      <c r="L45" s="33"/>
    </row>
    <row r="46" spans="2:12" ht="33" customHeight="1" x14ac:dyDescent="0.25">
      <c r="B46" s="26"/>
      <c r="C46" s="140" t="s">
        <v>86</v>
      </c>
      <c r="D46" s="141"/>
      <c r="E46" s="141"/>
      <c r="F46" s="141"/>
      <c r="G46" s="141"/>
      <c r="H46" s="141"/>
      <c r="I46" s="141"/>
      <c r="J46" s="46"/>
      <c r="K46" s="17"/>
      <c r="L46" s="33"/>
    </row>
    <row r="47" spans="2:12" ht="13.5" customHeight="1" x14ac:dyDescent="0.25">
      <c r="B47" s="26"/>
      <c r="E47" s="84"/>
      <c r="F47" s="96"/>
      <c r="H47" s="74"/>
      <c r="I47" s="74"/>
      <c r="J47" s="42"/>
      <c r="L47" s="33"/>
    </row>
    <row r="48" spans="2:12" ht="21.95" customHeight="1" x14ac:dyDescent="0.25">
      <c r="B48" s="26"/>
      <c r="C48" s="38" t="s">
        <v>62</v>
      </c>
      <c r="D48" s="37"/>
      <c r="E48" s="85"/>
      <c r="F48" s="98"/>
      <c r="G48" s="55"/>
      <c r="H48" s="91">
        <f>SUM(H51:H67)</f>
        <v>140822</v>
      </c>
      <c r="I48" s="92">
        <f>SUM(I51:I67)</f>
        <v>170394.62</v>
      </c>
      <c r="J48" s="42"/>
      <c r="L48" s="33"/>
    </row>
    <row r="49" spans="2:12" ht="21.95" customHeight="1" x14ac:dyDescent="0.25">
      <c r="B49" s="26"/>
      <c r="C49" s="34" t="s">
        <v>5</v>
      </c>
      <c r="D49" s="35">
        <v>30</v>
      </c>
      <c r="E49" s="86"/>
      <c r="F49" s="99"/>
      <c r="G49" s="56"/>
      <c r="H49" s="89"/>
      <c r="I49" s="71"/>
      <c r="J49" s="42"/>
      <c r="L49" s="33"/>
    </row>
    <row r="50" spans="2:12" ht="21.95" customHeight="1" x14ac:dyDescent="0.25">
      <c r="B50" s="26"/>
      <c r="C50" s="5" t="s">
        <v>63</v>
      </c>
      <c r="D50" s="4" t="s">
        <v>7</v>
      </c>
      <c r="E50" s="72" t="s">
        <v>8</v>
      </c>
      <c r="F50" s="100" t="s">
        <v>9</v>
      </c>
      <c r="G50" s="63" t="s">
        <v>10</v>
      </c>
      <c r="H50" s="72" t="s">
        <v>1</v>
      </c>
      <c r="I50" s="72" t="s">
        <v>2</v>
      </c>
      <c r="J50" s="42"/>
      <c r="L50" s="33"/>
    </row>
    <row r="51" spans="2:12" ht="14.1" customHeight="1" x14ac:dyDescent="0.25">
      <c r="B51" s="26"/>
      <c r="C51" s="49" t="s">
        <v>64</v>
      </c>
      <c r="D51" s="20" t="s">
        <v>65</v>
      </c>
      <c r="E51" s="76">
        <v>40</v>
      </c>
      <c r="F51" s="3">
        <v>200000</v>
      </c>
      <c r="G51" s="62" t="s">
        <v>66</v>
      </c>
      <c r="H51" s="139">
        <f>(((E51*F51)/1000)*1.5)</f>
        <v>12000</v>
      </c>
      <c r="I51" s="73">
        <f t="shared" ref="I51:I67" si="4">H51*1.21</f>
        <v>14520</v>
      </c>
      <c r="J51" s="42"/>
      <c r="L51" s="33"/>
    </row>
    <row r="52" spans="2:12" ht="14.1" customHeight="1" x14ac:dyDescent="0.25">
      <c r="B52" s="26"/>
      <c r="C52" s="49" t="s">
        <v>67</v>
      </c>
      <c r="D52" s="20" t="s">
        <v>65</v>
      </c>
      <c r="E52" s="76">
        <v>40</v>
      </c>
      <c r="F52" s="3">
        <v>200000</v>
      </c>
      <c r="G52" s="62" t="s">
        <v>66</v>
      </c>
      <c r="H52" s="139">
        <f>(((E52*F52)/1000)*1.5)</f>
        <v>12000</v>
      </c>
      <c r="I52" s="73">
        <f t="shared" si="4"/>
        <v>14520</v>
      </c>
      <c r="J52" s="42"/>
      <c r="L52" s="33"/>
    </row>
    <row r="53" spans="2:12" ht="14.1" customHeight="1" x14ac:dyDescent="0.25">
      <c r="B53" s="26"/>
      <c r="C53" s="117" t="s">
        <v>68</v>
      </c>
      <c r="D53" s="2" t="s">
        <v>69</v>
      </c>
      <c r="E53" s="123">
        <v>13300</v>
      </c>
      <c r="F53" s="120">
        <v>2</v>
      </c>
      <c r="G53" s="119" t="s">
        <v>63</v>
      </c>
      <c r="H53" s="73">
        <f t="shared" ref="H53:H59" si="5">(E53*F53)</f>
        <v>26600</v>
      </c>
      <c r="I53" s="73">
        <f t="shared" si="4"/>
        <v>32186</v>
      </c>
      <c r="J53" s="42"/>
      <c r="L53" s="33"/>
    </row>
    <row r="54" spans="2:12" ht="14.1" customHeight="1" x14ac:dyDescent="0.25">
      <c r="B54" s="26"/>
      <c r="C54" s="117" t="s">
        <v>70</v>
      </c>
      <c r="D54" s="2" t="s">
        <v>71</v>
      </c>
      <c r="E54" s="123">
        <v>4900</v>
      </c>
      <c r="F54" s="120">
        <v>2</v>
      </c>
      <c r="G54" s="119" t="s">
        <v>63</v>
      </c>
      <c r="H54" s="73">
        <f t="shared" si="5"/>
        <v>9800</v>
      </c>
      <c r="I54" s="73">
        <f t="shared" si="4"/>
        <v>11858</v>
      </c>
      <c r="J54" s="42"/>
      <c r="L54" s="33"/>
    </row>
    <row r="55" spans="2:12" ht="14.1" customHeight="1" x14ac:dyDescent="0.25">
      <c r="B55" s="26"/>
      <c r="C55" s="117" t="s">
        <v>72</v>
      </c>
      <c r="D55" s="2" t="s">
        <v>73</v>
      </c>
      <c r="E55" s="123">
        <v>4111</v>
      </c>
      <c r="F55" s="120">
        <v>2</v>
      </c>
      <c r="G55" s="119" t="s">
        <v>63</v>
      </c>
      <c r="H55" s="73">
        <f t="shared" si="5"/>
        <v>8222</v>
      </c>
      <c r="I55" s="73">
        <f t="shared" si="4"/>
        <v>9948.619999999999</v>
      </c>
      <c r="J55" s="42"/>
      <c r="L55" s="33"/>
    </row>
    <row r="56" spans="2:12" ht="22.5" x14ac:dyDescent="0.25">
      <c r="B56" s="26"/>
      <c r="C56" s="49" t="s">
        <v>74</v>
      </c>
      <c r="D56" s="6" t="s">
        <v>75</v>
      </c>
      <c r="E56" s="124">
        <v>13200</v>
      </c>
      <c r="F56" s="121">
        <v>2</v>
      </c>
      <c r="G56" s="119" t="s">
        <v>63</v>
      </c>
      <c r="H56" s="73">
        <f t="shared" si="5"/>
        <v>26400</v>
      </c>
      <c r="I56" s="73">
        <f t="shared" si="4"/>
        <v>31944</v>
      </c>
      <c r="J56" s="42"/>
      <c r="L56" s="33"/>
    </row>
    <row r="57" spans="2:12" ht="22.5" x14ac:dyDescent="0.25">
      <c r="B57" s="26"/>
      <c r="C57" s="117" t="s">
        <v>76</v>
      </c>
      <c r="D57" s="2" t="s">
        <v>77</v>
      </c>
      <c r="E57" s="123">
        <v>4400</v>
      </c>
      <c r="F57" s="118">
        <v>2</v>
      </c>
      <c r="G57" s="119" t="s">
        <v>63</v>
      </c>
      <c r="H57" s="73">
        <f t="shared" si="5"/>
        <v>8800</v>
      </c>
      <c r="I57" s="73">
        <f t="shared" si="4"/>
        <v>10648</v>
      </c>
      <c r="J57" s="42"/>
      <c r="L57" s="33"/>
    </row>
    <row r="58" spans="2:12" ht="22.5" x14ac:dyDescent="0.25">
      <c r="B58" s="26"/>
      <c r="C58" s="117" t="s">
        <v>78</v>
      </c>
      <c r="D58" s="2" t="s">
        <v>79</v>
      </c>
      <c r="E58" s="123">
        <v>5300</v>
      </c>
      <c r="F58" s="118">
        <v>2</v>
      </c>
      <c r="G58" s="119" t="s">
        <v>63</v>
      </c>
      <c r="H58" s="73">
        <f t="shared" si="5"/>
        <v>10600</v>
      </c>
      <c r="I58" s="73">
        <f t="shared" si="4"/>
        <v>12826</v>
      </c>
      <c r="J58" s="42"/>
      <c r="L58" s="33"/>
    </row>
    <row r="59" spans="2:12" ht="22.5" x14ac:dyDescent="0.25">
      <c r="B59" s="26"/>
      <c r="C59" s="117" t="s">
        <v>80</v>
      </c>
      <c r="D59" s="2" t="s">
        <v>81</v>
      </c>
      <c r="E59" s="123">
        <v>2100</v>
      </c>
      <c r="F59" s="118">
        <v>2</v>
      </c>
      <c r="G59" s="119" t="s">
        <v>63</v>
      </c>
      <c r="H59" s="73">
        <f t="shared" si="5"/>
        <v>4200</v>
      </c>
      <c r="I59" s="73">
        <f t="shared" si="4"/>
        <v>5082</v>
      </c>
      <c r="J59" s="42"/>
      <c r="L59" s="33"/>
    </row>
    <row r="60" spans="2:12" ht="14.1" customHeight="1" x14ac:dyDescent="0.25">
      <c r="B60" s="26"/>
      <c r="C60" s="49" t="s">
        <v>64</v>
      </c>
      <c r="D60" s="20" t="s">
        <v>82</v>
      </c>
      <c r="E60" s="122">
        <v>1400</v>
      </c>
      <c r="F60" s="3">
        <v>2</v>
      </c>
      <c r="G60" s="62" t="s">
        <v>83</v>
      </c>
      <c r="H60" s="139">
        <f t="shared" ref="H60:H67" si="6">E60*F60</f>
        <v>2800</v>
      </c>
      <c r="I60" s="73">
        <f t="shared" si="4"/>
        <v>3388</v>
      </c>
      <c r="J60" s="42"/>
      <c r="L60" s="33"/>
    </row>
    <row r="61" spans="2:12" ht="14.1" customHeight="1" x14ac:dyDescent="0.25">
      <c r="B61" s="26"/>
      <c r="C61" s="49" t="s">
        <v>67</v>
      </c>
      <c r="D61" s="20" t="s">
        <v>82</v>
      </c>
      <c r="E61" s="122">
        <v>400</v>
      </c>
      <c r="F61" s="3">
        <v>2</v>
      </c>
      <c r="G61" s="62" t="s">
        <v>83</v>
      </c>
      <c r="H61" s="139">
        <f t="shared" si="6"/>
        <v>800</v>
      </c>
      <c r="I61" s="73">
        <f t="shared" si="4"/>
        <v>968</v>
      </c>
      <c r="J61" s="42"/>
      <c r="L61" s="33"/>
    </row>
    <row r="62" spans="2:12" ht="14.1" customHeight="1" x14ac:dyDescent="0.25">
      <c r="B62" s="26"/>
      <c r="C62" s="49" t="s">
        <v>68</v>
      </c>
      <c r="D62" s="20" t="s">
        <v>82</v>
      </c>
      <c r="E62" s="122">
        <v>900</v>
      </c>
      <c r="F62" s="3">
        <v>2</v>
      </c>
      <c r="G62" s="62" t="s">
        <v>83</v>
      </c>
      <c r="H62" s="139">
        <f t="shared" si="6"/>
        <v>1800</v>
      </c>
      <c r="I62" s="73">
        <f t="shared" si="4"/>
        <v>2178</v>
      </c>
      <c r="J62" s="42"/>
      <c r="L62" s="33"/>
    </row>
    <row r="63" spans="2:12" ht="14.1" customHeight="1" x14ac:dyDescent="0.25">
      <c r="B63" s="26"/>
      <c r="C63" s="49" t="s">
        <v>70</v>
      </c>
      <c r="D63" s="20" t="s">
        <v>82</v>
      </c>
      <c r="E63" s="122">
        <v>600</v>
      </c>
      <c r="F63" s="3">
        <v>2</v>
      </c>
      <c r="G63" s="62" t="s">
        <v>83</v>
      </c>
      <c r="H63" s="139">
        <f t="shared" si="6"/>
        <v>1200</v>
      </c>
      <c r="I63" s="73">
        <f t="shared" si="4"/>
        <v>1452</v>
      </c>
      <c r="J63" s="42"/>
      <c r="L63" s="33"/>
    </row>
    <row r="64" spans="2:12" ht="14.1" customHeight="1" x14ac:dyDescent="0.25">
      <c r="B64" s="26"/>
      <c r="C64" s="49" t="s">
        <v>72</v>
      </c>
      <c r="D64" s="20" t="s">
        <v>82</v>
      </c>
      <c r="E64" s="122">
        <v>400</v>
      </c>
      <c r="F64" s="3">
        <v>2</v>
      </c>
      <c r="G64" s="62" t="s">
        <v>83</v>
      </c>
      <c r="H64" s="139">
        <f t="shared" si="6"/>
        <v>800</v>
      </c>
      <c r="I64" s="73">
        <f t="shared" si="4"/>
        <v>968</v>
      </c>
      <c r="J64" s="42"/>
      <c r="L64" s="33"/>
    </row>
    <row r="65" spans="1:12" ht="14.1" customHeight="1" x14ac:dyDescent="0.25">
      <c r="B65" s="26"/>
      <c r="C65" s="49" t="s">
        <v>76</v>
      </c>
      <c r="D65" s="20" t="s">
        <v>84</v>
      </c>
      <c r="E65" s="122">
        <v>2600</v>
      </c>
      <c r="F65" s="3">
        <v>2</v>
      </c>
      <c r="G65" s="62" t="s">
        <v>83</v>
      </c>
      <c r="H65" s="139">
        <f t="shared" si="6"/>
        <v>5200</v>
      </c>
      <c r="I65" s="73">
        <f t="shared" si="4"/>
        <v>6292</v>
      </c>
      <c r="J65" s="42"/>
      <c r="L65" s="33"/>
    </row>
    <row r="66" spans="1:12" ht="14.1" customHeight="1" x14ac:dyDescent="0.25">
      <c r="B66" s="26"/>
      <c r="C66" s="49" t="s">
        <v>78</v>
      </c>
      <c r="D66" s="20" t="s">
        <v>84</v>
      </c>
      <c r="E66" s="122">
        <v>2500</v>
      </c>
      <c r="F66" s="3">
        <v>2</v>
      </c>
      <c r="G66" s="62" t="s">
        <v>83</v>
      </c>
      <c r="H66" s="139">
        <f t="shared" si="6"/>
        <v>5000</v>
      </c>
      <c r="I66" s="73">
        <f t="shared" si="4"/>
        <v>6050</v>
      </c>
      <c r="J66" s="42"/>
      <c r="L66" s="33"/>
    </row>
    <row r="67" spans="1:12" ht="14.1" customHeight="1" x14ac:dyDescent="0.25">
      <c r="B67" s="26"/>
      <c r="C67" s="49" t="s">
        <v>80</v>
      </c>
      <c r="D67" s="20" t="s">
        <v>84</v>
      </c>
      <c r="E67" s="122">
        <v>2300</v>
      </c>
      <c r="F67" s="3">
        <v>2</v>
      </c>
      <c r="G67" s="62" t="s">
        <v>83</v>
      </c>
      <c r="H67" s="139">
        <f t="shared" si="6"/>
        <v>4600</v>
      </c>
      <c r="I67" s="73">
        <f t="shared" si="4"/>
        <v>5566</v>
      </c>
      <c r="J67" s="42"/>
      <c r="L67" s="33"/>
    </row>
    <row r="68" spans="1:12" ht="14.1" customHeight="1" x14ac:dyDescent="0.25">
      <c r="B68" s="26"/>
      <c r="C68" s="131"/>
      <c r="D68" s="132"/>
      <c r="E68" s="133"/>
      <c r="F68" s="134"/>
      <c r="G68" s="135"/>
      <c r="H68" s="136"/>
      <c r="I68" s="127"/>
      <c r="J68" s="42"/>
      <c r="L68" s="33"/>
    </row>
    <row r="69" spans="1:12" ht="36.6" customHeight="1" x14ac:dyDescent="0.25">
      <c r="B69" s="26"/>
      <c r="C69" s="140" t="s">
        <v>85</v>
      </c>
      <c r="D69" s="141"/>
      <c r="E69" s="141"/>
      <c r="F69" s="141"/>
      <c r="G69" s="141"/>
      <c r="H69" s="141"/>
      <c r="I69" s="141"/>
      <c r="J69" s="42"/>
      <c r="L69" s="33"/>
    </row>
    <row r="70" spans="1:12" ht="12.95" customHeight="1" x14ac:dyDescent="0.25">
      <c r="B70" s="26"/>
      <c r="E70" s="84"/>
      <c r="F70" s="96"/>
      <c r="H70" s="74"/>
      <c r="I70" s="74"/>
      <c r="J70" s="42"/>
      <c r="L70" s="33"/>
    </row>
    <row r="71" spans="1:12" ht="14.1" customHeight="1" x14ac:dyDescent="0.25">
      <c r="C71" s="14"/>
      <c r="D71" s="14"/>
      <c r="F71" s="50"/>
      <c r="G71" s="64"/>
      <c r="J71" s="18"/>
      <c r="K71" s="18"/>
      <c r="L71" s="27"/>
    </row>
    <row r="72" spans="1:12" ht="14.1" customHeight="1" x14ac:dyDescent="0.25">
      <c r="A72" s="48"/>
      <c r="B72" s="48"/>
      <c r="C72" s="48"/>
      <c r="D72" s="48"/>
      <c r="E72" s="81"/>
      <c r="F72" s="95"/>
      <c r="G72" s="52"/>
      <c r="H72" s="68"/>
      <c r="I72" s="68"/>
      <c r="J72" s="48"/>
      <c r="K72" s="48"/>
      <c r="L72" s="27"/>
    </row>
    <row r="73" spans="1:12" s="14" customFormat="1" ht="14.1" customHeight="1" x14ac:dyDescent="0.25">
      <c r="A73" s="51"/>
      <c r="B73" s="51"/>
      <c r="C73" s="51"/>
      <c r="D73" s="51"/>
      <c r="E73" s="78"/>
      <c r="F73" s="102"/>
      <c r="G73" s="65"/>
      <c r="H73" s="78"/>
      <c r="I73" s="78"/>
      <c r="J73" s="51"/>
      <c r="K73" s="51"/>
      <c r="L73" s="51"/>
    </row>
    <row r="74" spans="1:12" s="14" customFormat="1" ht="14.1" customHeight="1" x14ac:dyDescent="0.25">
      <c r="E74" s="82"/>
      <c r="F74" s="103"/>
      <c r="G74" s="53"/>
      <c r="H74" s="77"/>
      <c r="I74" s="77"/>
      <c r="L74" s="22"/>
    </row>
    <row r="75" spans="1:12" s="14" customFormat="1" ht="14.1" customHeight="1" x14ac:dyDescent="0.25">
      <c r="E75" s="82"/>
      <c r="F75" s="103"/>
      <c r="G75" s="53"/>
      <c r="H75" s="77"/>
      <c r="I75" s="77"/>
      <c r="L75" s="22"/>
    </row>
    <row r="76" spans="1:12" s="21" customFormat="1" ht="14.1" customHeight="1" x14ac:dyDescent="0.25">
      <c r="A76" s="14"/>
      <c r="B76" s="14"/>
      <c r="E76" s="88"/>
      <c r="F76" s="104"/>
      <c r="G76" s="66"/>
      <c r="H76" s="79"/>
      <c r="I76" s="79"/>
      <c r="L76" s="22"/>
    </row>
    <row r="77" spans="1:12" s="21" customFormat="1" ht="14.1" customHeight="1" x14ac:dyDescent="0.25">
      <c r="A77" s="14"/>
      <c r="B77" s="14"/>
      <c r="E77" s="88"/>
      <c r="F77" s="104"/>
      <c r="G77" s="66"/>
      <c r="H77" s="79"/>
      <c r="I77" s="79"/>
      <c r="L77" s="22"/>
    </row>
    <row r="78" spans="1:12" s="21" customFormat="1" ht="14.1" customHeight="1" x14ac:dyDescent="0.25">
      <c r="A78" s="14"/>
      <c r="B78" s="14"/>
      <c r="E78" s="88"/>
      <c r="F78" s="104"/>
      <c r="G78" s="66"/>
      <c r="H78" s="79"/>
      <c r="I78" s="79"/>
      <c r="L78" s="22"/>
    </row>
    <row r="79" spans="1:12" s="21" customFormat="1" ht="14.1" customHeight="1" x14ac:dyDescent="0.25">
      <c r="A79" s="14"/>
      <c r="B79" s="14"/>
      <c r="E79" s="80"/>
      <c r="F79" s="105"/>
      <c r="G79" s="67"/>
      <c r="H79" s="80"/>
      <c r="I79" s="80"/>
      <c r="L79" s="22"/>
    </row>
    <row r="80" spans="1:12" s="21" customFormat="1" ht="14.1" customHeight="1" x14ac:dyDescent="0.25">
      <c r="A80" s="14"/>
      <c r="B80" s="14"/>
      <c r="E80" s="88"/>
      <c r="F80" s="104"/>
      <c r="G80" s="66"/>
      <c r="H80" s="79"/>
      <c r="I80" s="79"/>
      <c r="L80" s="22"/>
    </row>
    <row r="81" spans="1:12" s="21" customFormat="1" ht="14.1" customHeight="1" x14ac:dyDescent="0.25">
      <c r="A81" s="14"/>
      <c r="B81" s="14"/>
      <c r="E81" s="88"/>
      <c r="F81" s="104"/>
      <c r="G81" s="66"/>
      <c r="H81" s="79"/>
      <c r="I81" s="79"/>
      <c r="L81" s="22"/>
    </row>
    <row r="82" spans="1:12" s="21" customFormat="1" ht="14.1" customHeight="1" x14ac:dyDescent="0.25">
      <c r="A82" s="14"/>
      <c r="B82" s="14"/>
      <c r="E82" s="88"/>
      <c r="F82" s="104"/>
      <c r="G82" s="66"/>
      <c r="H82" s="79"/>
      <c r="I82" s="79"/>
      <c r="L82" s="22"/>
    </row>
    <row r="83" spans="1:12" s="21" customFormat="1" ht="14.1" customHeight="1" x14ac:dyDescent="0.25">
      <c r="A83" s="14"/>
      <c r="B83" s="14"/>
      <c r="E83" s="88"/>
      <c r="F83" s="104"/>
      <c r="G83" s="66"/>
      <c r="H83" s="79"/>
      <c r="I83" s="79"/>
      <c r="L83" s="22"/>
    </row>
    <row r="84" spans="1:12" s="21" customFormat="1" ht="14.1" customHeight="1" x14ac:dyDescent="0.25">
      <c r="A84" s="14"/>
      <c r="B84" s="14"/>
      <c r="E84" s="88"/>
      <c r="F84" s="104"/>
      <c r="G84" s="66"/>
      <c r="H84" s="79"/>
      <c r="I84" s="79"/>
      <c r="L84" s="22"/>
    </row>
    <row r="85" spans="1:12" s="21" customFormat="1" ht="14.1" customHeight="1" x14ac:dyDescent="0.25">
      <c r="A85" s="14"/>
      <c r="B85" s="14"/>
      <c r="E85" s="88"/>
      <c r="F85" s="104"/>
      <c r="G85" s="66"/>
      <c r="H85" s="79"/>
      <c r="I85" s="79"/>
      <c r="L85" s="22"/>
    </row>
    <row r="86" spans="1:12" s="21" customFormat="1" ht="14.1" customHeight="1" x14ac:dyDescent="0.25">
      <c r="A86" s="14"/>
      <c r="B86" s="14"/>
      <c r="E86" s="88"/>
      <c r="F86" s="104"/>
      <c r="G86" s="66"/>
      <c r="H86" s="79"/>
      <c r="I86" s="79"/>
      <c r="L86" s="22"/>
    </row>
    <row r="87" spans="1:12" s="21" customFormat="1" ht="14.1" customHeight="1" x14ac:dyDescent="0.25">
      <c r="A87" s="14"/>
      <c r="B87" s="14"/>
      <c r="E87" s="88"/>
      <c r="F87" s="104"/>
      <c r="G87" s="66"/>
      <c r="H87" s="79"/>
      <c r="I87" s="79"/>
      <c r="L87" s="22"/>
    </row>
    <row r="88" spans="1:12" s="21" customFormat="1" ht="14.1" customHeight="1" x14ac:dyDescent="0.25">
      <c r="A88" s="14"/>
      <c r="B88" s="14"/>
      <c r="E88" s="88"/>
      <c r="F88" s="104"/>
      <c r="G88" s="66"/>
      <c r="H88" s="79"/>
      <c r="I88" s="79"/>
      <c r="L88" s="22"/>
    </row>
    <row r="89" spans="1:12" s="21" customFormat="1" ht="14.1" customHeight="1" x14ac:dyDescent="0.25">
      <c r="A89" s="14"/>
      <c r="B89" s="14"/>
      <c r="E89" s="88"/>
      <c r="F89" s="104"/>
      <c r="G89" s="66"/>
      <c r="H89" s="79"/>
      <c r="I89" s="79"/>
      <c r="L89" s="22"/>
    </row>
    <row r="90" spans="1:12" s="21" customFormat="1" ht="14.1" customHeight="1" x14ac:dyDescent="0.25">
      <c r="A90" s="14"/>
      <c r="B90" s="14"/>
      <c r="E90" s="88"/>
      <c r="F90" s="104"/>
      <c r="G90" s="66"/>
      <c r="H90" s="79"/>
      <c r="I90" s="79"/>
      <c r="L90" s="22"/>
    </row>
    <row r="91" spans="1:12" s="21" customFormat="1" ht="14.1" customHeight="1" x14ac:dyDescent="0.25">
      <c r="A91" s="14"/>
      <c r="B91" s="14"/>
      <c r="E91" s="88"/>
      <c r="F91" s="104"/>
      <c r="G91" s="66"/>
      <c r="H91" s="79"/>
      <c r="I91" s="79"/>
      <c r="L91" s="22"/>
    </row>
    <row r="92" spans="1:12" s="21" customFormat="1" ht="14.1" customHeight="1" x14ac:dyDescent="0.25">
      <c r="A92" s="14"/>
      <c r="B92" s="14"/>
      <c r="E92" s="88"/>
      <c r="F92" s="104"/>
      <c r="G92" s="66"/>
      <c r="H92" s="79"/>
      <c r="I92" s="79"/>
      <c r="L92" s="22"/>
    </row>
    <row r="93" spans="1:12" s="21" customFormat="1" ht="14.1" customHeight="1" x14ac:dyDescent="0.25">
      <c r="A93" s="14"/>
      <c r="B93" s="14"/>
      <c r="E93" s="88"/>
      <c r="F93" s="104"/>
      <c r="G93" s="66"/>
      <c r="H93" s="79"/>
      <c r="I93" s="79"/>
      <c r="L93" s="22"/>
    </row>
    <row r="94" spans="1:12" s="21" customFormat="1" ht="14.1" customHeight="1" x14ac:dyDescent="0.25">
      <c r="A94" s="14"/>
      <c r="B94" s="14"/>
      <c r="E94" s="88"/>
      <c r="F94" s="104"/>
      <c r="G94" s="66"/>
      <c r="H94" s="79"/>
      <c r="I94" s="79"/>
      <c r="L94" s="22"/>
    </row>
    <row r="95" spans="1:12" s="21" customFormat="1" ht="14.1" customHeight="1" x14ac:dyDescent="0.25">
      <c r="A95" s="14"/>
      <c r="B95" s="14"/>
      <c r="E95" s="88"/>
      <c r="F95" s="104"/>
      <c r="G95" s="66"/>
      <c r="H95" s="79"/>
      <c r="I95" s="79"/>
      <c r="L95" s="22"/>
    </row>
    <row r="96" spans="1:12" s="21" customFormat="1" ht="14.1" customHeight="1" x14ac:dyDescent="0.25">
      <c r="A96" s="13"/>
      <c r="B96" s="13"/>
      <c r="E96" s="88"/>
      <c r="F96" s="104"/>
      <c r="G96" s="66"/>
      <c r="H96" s="79"/>
      <c r="I96" s="79"/>
      <c r="L96" s="22"/>
    </row>
    <row r="97" spans="1:12" s="21" customFormat="1" ht="14.1" customHeight="1" x14ac:dyDescent="0.25">
      <c r="A97" s="13"/>
      <c r="B97" s="13"/>
      <c r="E97" s="88"/>
      <c r="F97" s="104"/>
      <c r="G97" s="66"/>
      <c r="H97" s="79"/>
      <c r="I97" s="79"/>
      <c r="L97" s="22"/>
    </row>
  </sheetData>
  <mergeCells count="3">
    <mergeCell ref="C21:I21"/>
    <mergeCell ref="C46:I46"/>
    <mergeCell ref="C69:I69"/>
  </mergeCells>
  <pageMargins left="0.7" right="0.7" top="0.75" bottom="0.36" header="0.3" footer="0.3"/>
  <pageSetup paperSize="9" fitToHeight="0" orientation="portrait" r:id="rId1"/>
  <headerFooter>
    <oddHeader>&amp;R&amp;P de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APROX PPOST</vt:lpstr>
      <vt:lpstr>'APROX PPOST'!Àrea_d'impressió</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Rios Bonet, Marta</dc:creator>
  <cp:keywords/>
  <dc:description/>
  <cp:lastModifiedBy>Marmolejo Romero, Lorena</cp:lastModifiedBy>
  <cp:revision/>
  <dcterms:created xsi:type="dcterms:W3CDTF">2023-02-23T13:33:59Z</dcterms:created>
  <dcterms:modified xsi:type="dcterms:W3CDTF">2026-01-30T10:34:45Z</dcterms:modified>
  <cp:category/>
  <cp:contentStatus/>
</cp:coreProperties>
</file>