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U:\UI_ESPAI_PÚBLIC_I_OBRES\MARIANO SCALCIONE\01. Obres i contractes menors\01. ACTIVOS o en proceso\2026-01 Parada BUS UPC\"/>
    </mc:Choice>
  </mc:AlternateContent>
  <bookViews>
    <workbookView xWindow="120" yWindow="75" windowWidth="23715" windowHeight="12345"/>
  </bookViews>
  <sheets>
    <sheet name="Pressupost" sheetId="5" r:id="rId1"/>
  </sheets>
  <externalReferences>
    <externalReference r:id="rId2"/>
  </externalReferences>
  <definedNames>
    <definedName name="_xlnm.Print_Area" localSheetId="0">Pressupost!#REF!</definedName>
    <definedName name="Baja">#REF!</definedName>
    <definedName name="BloqueContratas">[1]OFERTAS!$B$2:$C$56</definedName>
    <definedName name="BloqueFormato">[1]Peticion_ofertas!$C$2:$H$25</definedName>
    <definedName name="BloqueFormato2">[1]Peticion_ofertas!$D$2:$H$25</definedName>
    <definedName name="_xlnm.Print_Titles" localSheetId="0">Pressupost!$1:$6</definedName>
  </definedNames>
  <calcPr calcId="162913" concurrentCalc="0"/>
</workbook>
</file>

<file path=xl/calcChain.xml><?xml version="1.0" encoding="utf-8"?>
<calcChain xmlns="http://schemas.openxmlformats.org/spreadsheetml/2006/main">
  <c r="H18" i="5" l="1"/>
  <c r="H11" i="5"/>
  <c r="H8" i="5"/>
  <c r="H28" i="5"/>
  <c r="H15" i="5"/>
  <c r="H13" i="5"/>
  <c r="H7" i="5"/>
  <c r="H35" i="5"/>
  <c r="H22" i="5"/>
  <c r="H21" i="5"/>
  <c r="G20" i="5"/>
  <c r="H20" i="5"/>
  <c r="H23" i="5"/>
  <c r="H24" i="5"/>
  <c r="H25" i="5"/>
  <c r="H26" i="5"/>
  <c r="H14" i="5"/>
  <c r="G16" i="5"/>
  <c r="H16" i="5"/>
  <c r="H17" i="5"/>
  <c r="G19" i="5"/>
  <c r="H19" i="5"/>
  <c r="F27" i="5"/>
  <c r="H27" i="5"/>
  <c r="G9" i="5"/>
  <c r="H9" i="5"/>
  <c r="G10" i="5"/>
  <c r="H10" i="5"/>
  <c r="G11" i="5"/>
  <c r="G12" i="5"/>
  <c r="H12" i="5"/>
  <c r="H31" i="5"/>
  <c r="H30" i="5"/>
  <c r="H36" i="5"/>
  <c r="H37" i="5"/>
  <c r="H38" i="5"/>
  <c r="H39" i="5"/>
  <c r="H40" i="5"/>
</calcChain>
</file>

<file path=xl/sharedStrings.xml><?xml version="1.0" encoding="utf-8"?>
<sst xmlns="http://schemas.openxmlformats.org/spreadsheetml/2006/main" count="92" uniqueCount="76">
  <si>
    <t>Amidament</t>
  </si>
  <si>
    <t>Import</t>
  </si>
  <si>
    <t>UA</t>
  </si>
  <si>
    <t>Preu (PEM)</t>
  </si>
  <si>
    <t>m3</t>
  </si>
  <si>
    <t>RESUM PRESSUPOST</t>
  </si>
  <si>
    <t>DESPESES GENERALS (13%)</t>
  </si>
  <si>
    <t>BENEFICI INDUSTRIAL (6%)</t>
  </si>
  <si>
    <t>PRESSUPOST EXECUCIÓ PER CONTRACTA</t>
  </si>
  <si>
    <t>IVA (21%)</t>
  </si>
  <si>
    <t>PRESSUPOST AMB IVA</t>
  </si>
  <si>
    <t xml:space="preserve">PRESSUPOST EXECUCIÓ MATERIAL </t>
  </si>
  <si>
    <t>Codi</t>
  </si>
  <si>
    <t>m2</t>
  </si>
  <si>
    <t>pa</t>
  </si>
  <si>
    <t>PRESSUPOST LICITACIÓ</t>
  </si>
  <si>
    <t>m</t>
  </si>
  <si>
    <t>ut</t>
  </si>
  <si>
    <t>ml</t>
  </si>
  <si>
    <t>Retirada de bolardos i sevillanos. Inclòs transports interiors i càrrega sobre camió o contenidor</t>
  </si>
  <si>
    <t>Demolició de paviment de formigó de fins a 15 cm de gruix, d'amplària més de 2 m amb retroexcavadora amb martell trencador i càrrega sobre camió amb mitjans mecànics</t>
  </si>
  <si>
    <t xml:space="preserve">Transport de residus inerts o no especials a instal·lació autoritzada de gestió de residus, amb contenidor de 12 m3 de capacitat.  Disposició controlada en dipòsit autoritzat inclòs el cànon sobre la deposició controlada dels residus de la construcció, segons la LLEI 8/2008, de residus de formigó inerts amb una densitat 1,45 t/m3, procedents de construcció o demolició, amb codi 17 01 01 segons la Llista Europea de Residus. </t>
  </si>
  <si>
    <t>Desmuntatge i retirada d'estructura metàl·lica existent. Inclòs transports interiors i càrrega sobre camió o contenidor</t>
  </si>
  <si>
    <t>Tall de paviment de mescla bituminosa de 15 cm de fondària mitja amb màquina tallajunts amb disc de diamant per a paviment, per a delimitar la zona a demolir</t>
  </si>
  <si>
    <r>
      <t xml:space="preserve">Suministre i col·locació de vorada tipus T3 o similar, de classe climàtica B, classe UNE-EN 1340, resistent a l'abrasió H i classe resistent a flexió S (R-3,5 MPa), col·locada sobre base de formigó no estructural HNE-15/P/40 de 10 a 20 cm d'alçària, i rejuntat amb morter per a ram de paleta, incloent excavacions necessàries. El </t>
    </r>
    <r>
      <rPr>
        <b/>
        <sz val="10"/>
        <rFont val="Calibri"/>
        <family val="2"/>
        <scheme val="minor"/>
      </rPr>
      <t>plinton</t>
    </r>
    <r>
      <rPr>
        <sz val="10"/>
        <rFont val="Calibri"/>
        <family val="2"/>
        <scheme val="minor"/>
      </rPr>
      <t xml:space="preserve"> serà de</t>
    </r>
    <r>
      <rPr>
        <b/>
        <sz val="10"/>
        <rFont val="Calibri"/>
        <family val="2"/>
        <scheme val="minor"/>
      </rPr>
      <t xml:space="preserve"> 18cm.</t>
    </r>
  </si>
  <si>
    <t>Peça recta de formigó per a vorades model jardí/tauló/fiol o similar, doble capa per a vianants 20x8 cm, de classe climàtica B, classe resistent a l'abrasió H i classe resistent a flexió S (R-3,5 MPa) segons UNE-EN 1340, col·locada sobre base de formigó no estructural HNE-15/P/40 de 10 a 20 cm d'alçària, i rejuntat amb morter per a ram de paleta, incloent excavacions necessàries</t>
  </si>
  <si>
    <t xml:space="preserve">Demolició de vorada, inclòs la base, col·locada sobre formigó, amb compressor i càrrega manual i mecànica de runa sobre camió o contenidor, incloent part proporcional de guals </t>
  </si>
  <si>
    <t>Paviment de llosa de formigó per a paviments de 60x40 cm i 8 cm de gruix, de forma rectangular, equivalent a l'existent, col·locats amb morter de ciment 1:4 i reblert de junts</t>
  </si>
  <si>
    <t>Base per a paviment de formigó d'ús no estructural HNE-15/B/20 de resistència a compressió 15 N/mm2, consistència tova i grandària màxima del granulat 20 mm, abocat des de camió amb estesa i piconatge manual, acabat reglejat</t>
  </si>
  <si>
    <t>Execució de fonaments de formigó de la marquesina de bus, segons plantilla suministrada per l'Ajuntament. Inclòs excavació i formigonat amb formigó HM-20/B/20</t>
  </si>
  <si>
    <t>Execució de rasa de 40cm d'ample i 40cm de fondària, col·locació de tub corrugat de 90mm de diàmetre i formigonat de la rasa amb formigó HM-20/B/20</t>
  </si>
  <si>
    <t>Pericó de registre de formigó prefabricat sense fons de 40x40x45 cm, per a instal·lacions de serveis, col·locat sobre solera de formigó HM-20/B/40/I de 15 cm de gruix, incloent excavacions i reblert lateral amb terra de la mateixa excavació (P - 66)</t>
  </si>
  <si>
    <t>Bastiment i tapa quadrada de fosa dúctil, per a pericó de serveis, recolzada, pas lliure de 400x400 mm i classe B125 segons norma UNE-EN 124, col·locat amb morter, inscripció segons servei</t>
  </si>
  <si>
    <t>Partida alçada per adaptació dels límits dels paviments a l'obra executada. Inclòs talls de peces, trobades…</t>
  </si>
  <si>
    <t>Observacions</t>
  </si>
  <si>
    <t>Rigola de 30 cm d'amplària de peça doble capa de formigó color
blanc, de 30x30x8 cm, per a rigoles, col·locades amb morter sobre base de formigó d'ús no estructural i rejuntades amb beurada de ciment, incloent excavacions necessàries</t>
  </si>
  <si>
    <t>Paviment amb junt obert de 4 cm d'amplària disposat en ample + llarg, amb peça rectangular de formigó doble capa, gris, de 10x20 cm i 8 cm de gruix, preu alt, per a paviment de junt verd, sobre llit d'ull de perdiu de 4 cm de gruix amb compactació del paviment acabat</t>
  </si>
  <si>
    <t>Formigó: 47,3m2 x 0,20m x 1,25 (esponj.)
Vorada: 15,3m x 0,30m x 0,40m x 1,25 (esponj.)</t>
  </si>
  <si>
    <t>11m de llarg x 4,30m ample</t>
  </si>
  <si>
    <t xml:space="preserve">11m + 4,30m </t>
  </si>
  <si>
    <t>30m de longitud vorada</t>
  </si>
  <si>
    <t>30m longitud</t>
  </si>
  <si>
    <t>Subcapítol A.1. Zona actual parada bus</t>
  </si>
  <si>
    <t>A.1.1</t>
  </si>
  <si>
    <t>A.1.2</t>
  </si>
  <si>
    <t>A.1.3</t>
  </si>
  <si>
    <t>A.1.4</t>
  </si>
  <si>
    <t>Subcapítol A.2. Zona actual aparcament motos</t>
  </si>
  <si>
    <t>A.2.1</t>
  </si>
  <si>
    <t>A.2.2</t>
  </si>
  <si>
    <t>A.2.3</t>
  </si>
  <si>
    <t>A.2.4</t>
  </si>
  <si>
    <t>A.2.5</t>
  </si>
  <si>
    <t>A.2.6</t>
  </si>
  <si>
    <t>A.2.7</t>
  </si>
  <si>
    <t>A.2.8</t>
  </si>
  <si>
    <t>A.2.9</t>
  </si>
  <si>
    <t>A.2.10</t>
  </si>
  <si>
    <t>A.2.11</t>
  </si>
  <si>
    <t>A.2.12</t>
  </si>
  <si>
    <t>A.2.13</t>
  </si>
  <si>
    <t>30m longitud x 4m ample x 0,15m</t>
  </si>
  <si>
    <t>B.1</t>
  </si>
  <si>
    <t>33m long x 4m ample aprox</t>
  </si>
  <si>
    <t>10 ml des de marquesina fins a arqueta</t>
  </si>
  <si>
    <t>Estructura, bolardos, sevillanos</t>
  </si>
  <si>
    <t>Paviment d'estries per a invidents, peça de 20x20cm.</t>
  </si>
  <si>
    <t>A.2.14</t>
  </si>
  <si>
    <t>1m d'amplada x 4m</t>
  </si>
  <si>
    <t>MILLORA DE L'ACCESSIBILITA DE LA PARA DE BUS DE LA UPC</t>
  </si>
  <si>
    <t>Capítol A. Parada bus UPC</t>
  </si>
  <si>
    <t xml:space="preserve">Partida alçada d'abonament íntegre per a la seguretat i salut de l'obra. Inclou tot el material, trasllats i personal necessari per a l'execució dels treballs d'acord a la Memòria i tots els mitjans materials i humans necessaris per a la senyalització de les obres i desviaments de trànsit. </t>
  </si>
  <si>
    <t>Capítol B. Seguretat i Salut</t>
  </si>
  <si>
    <t>A.2.15</t>
  </si>
  <si>
    <t>30ml + 15ml en zona existent</t>
  </si>
  <si>
    <t>Descripció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</si>
</sst>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_-* #,##0.00\ [$€-C0A]_-;\-* #,##0.00\ [$€-C0A]_-;_-* &quot;-&quot;??\ [$€-C0A]_-;_-@_-"/>
    <numFmt numFmtId="166" formatCode="_-* #,##0.000\ [$€-C0A]_-;\-* #,##0.000\ [$€-C0A]_-;_-* &quot;-&quot;???\ [$€-C0A]_-;_-@_-"/>
  </numFmts>
  <fonts count="12" x14ac:knownFonts="1">
    <font>
      <sz val="11"/>
      <color theme="1"/>
      <name val="Calibri"/>
      <family val="2"/>
      <scheme val="minor"/>
    </font>
    <font>
      <b/>
      <sz val="10"/>
      <color theme="1"/>
      <name val="Calibri"/>
      <family val="2"/>
      <scheme val="minor"/>
    </font>
    <font>
      <sz val="10"/>
      <color theme="1"/>
      <name val="Calibri"/>
      <family val="2"/>
      <scheme val="minor"/>
    </font>
    <font>
      <b/>
      <sz val="14"/>
      <color theme="1"/>
      <name val="Calibri"/>
      <family val="2"/>
      <scheme val="minor"/>
    </font>
    <font>
      <b/>
      <sz val="12"/>
      <color theme="1"/>
      <name val="Calibri"/>
      <family val="2"/>
      <scheme val="minor"/>
    </font>
    <font>
      <b/>
      <sz val="10"/>
      <color rgb="FFFF0000"/>
      <name val="Calibri"/>
      <family val="2"/>
      <scheme val="minor"/>
    </font>
    <font>
      <sz val="12"/>
      <color theme="1"/>
      <name val="Calibri"/>
      <family val="2"/>
      <scheme val="minor"/>
    </font>
    <font>
      <sz val="11"/>
      <color rgb="FF000000"/>
      <name val="Calibri"/>
      <family val="2"/>
    </font>
    <font>
      <sz val="10"/>
      <name val="Arial"/>
      <family val="2"/>
    </font>
    <font>
      <sz val="10"/>
      <color rgb="FFFF0000"/>
      <name val="Calibri"/>
      <family val="2"/>
      <scheme val="minor"/>
    </font>
    <font>
      <sz val="10"/>
      <name val="Calibri"/>
      <family val="2"/>
      <scheme val="minor"/>
    </font>
    <font>
      <b/>
      <sz val="10"/>
      <name val="Calibri"/>
      <family val="2"/>
      <scheme val="minor"/>
    </font>
  </fonts>
  <fills count="6">
    <fill>
      <patternFill patternType="none"/>
    </fill>
    <fill>
      <patternFill patternType="gray125"/>
    </fill>
    <fill>
      <patternFill patternType="solid">
        <fgColor rgb="FFFFC00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4">
    <xf numFmtId="0" fontId="0" fillId="0" borderId="0"/>
    <xf numFmtId="0" fontId="7" fillId="0" borderId="0" applyNumberFormat="0" applyBorder="0" applyAlignment="0"/>
    <xf numFmtId="0" fontId="8" fillId="0" borderId="0"/>
    <xf numFmtId="9" fontId="7" fillId="0" borderId="0" applyFont="0" applyFill="0" applyBorder="0" applyAlignment="0" applyProtection="0"/>
  </cellStyleXfs>
  <cellXfs count="61">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horizontal="right"/>
    </xf>
    <xf numFmtId="0" fontId="2" fillId="0" borderId="0" xfId="0" applyFont="1" applyFill="1"/>
    <xf numFmtId="10" fontId="2" fillId="0" borderId="0" xfId="0" applyNumberFormat="1" applyFont="1"/>
    <xf numFmtId="165" fontId="2" fillId="0" borderId="0" xfId="0" applyNumberFormat="1" applyFont="1" applyFill="1"/>
    <xf numFmtId="0" fontId="2" fillId="0" borderId="0" xfId="0" applyFont="1" applyFill="1" applyAlignment="1">
      <alignment horizontal="right"/>
    </xf>
    <xf numFmtId="0" fontId="2" fillId="0" borderId="0" xfId="0" applyFont="1" applyFill="1" applyAlignment="1">
      <alignment horizontal="right" vertical="center"/>
    </xf>
    <xf numFmtId="0" fontId="2" fillId="0" borderId="0" xfId="0" applyFont="1" applyBorder="1"/>
    <xf numFmtId="0" fontId="2" fillId="0" borderId="0" xfId="0" applyFont="1" applyBorder="1" applyAlignment="1">
      <alignment horizontal="right"/>
    </xf>
    <xf numFmtId="0" fontId="1" fillId="0" borderId="0" xfId="0" applyFont="1" applyBorder="1" applyAlignment="1">
      <alignment horizontal="right"/>
    </xf>
    <xf numFmtId="0" fontId="2" fillId="0" borderId="0" xfId="0" applyFont="1" applyBorder="1" applyAlignment="1">
      <alignment horizontal="center"/>
    </xf>
    <xf numFmtId="0" fontId="5" fillId="0" borderId="0" xfId="0" applyFont="1" applyBorder="1" applyAlignment="1">
      <alignment horizontal="right"/>
    </xf>
    <xf numFmtId="165" fontId="2" fillId="0" borderId="0" xfId="0" applyNumberFormat="1" applyFont="1" applyBorder="1"/>
    <xf numFmtId="165" fontId="1" fillId="0" borderId="0" xfId="0" applyNumberFormat="1" applyFont="1" applyBorder="1"/>
    <xf numFmtId="0" fontId="6" fillId="0" borderId="0" xfId="0" applyFont="1" applyFill="1"/>
    <xf numFmtId="0" fontId="4" fillId="0" borderId="0" xfId="0" applyFont="1" applyFill="1" applyBorder="1"/>
    <xf numFmtId="0" fontId="4" fillId="0" borderId="0" xfId="0" applyFont="1" applyFill="1" applyBorder="1" applyAlignment="1">
      <alignment horizontal="center"/>
    </xf>
    <xf numFmtId="0" fontId="4" fillId="0" borderId="0" xfId="0" applyFont="1" applyFill="1" applyBorder="1" applyAlignment="1">
      <alignment horizontal="right"/>
    </xf>
    <xf numFmtId="165" fontId="4" fillId="0" borderId="0" xfId="0" applyNumberFormat="1" applyFont="1" applyFill="1" applyBorder="1" applyAlignment="1">
      <alignment horizontal="right"/>
    </xf>
    <xf numFmtId="166" fontId="2" fillId="0" borderId="0" xfId="0" applyNumberFormat="1" applyFont="1" applyFill="1"/>
    <xf numFmtId="0" fontId="1" fillId="0" borderId="1" xfId="0" applyFont="1" applyFill="1" applyBorder="1"/>
    <xf numFmtId="0" fontId="1" fillId="0" borderId="1" xfId="0" applyFont="1" applyFill="1" applyBorder="1" applyAlignment="1">
      <alignment horizontal="center"/>
    </xf>
    <xf numFmtId="0" fontId="1" fillId="4" borderId="1" xfId="0" applyFont="1" applyFill="1" applyBorder="1"/>
    <xf numFmtId="0" fontId="1" fillId="4" borderId="1" xfId="0" applyFont="1" applyFill="1" applyBorder="1" applyAlignment="1">
      <alignment horizontal="center"/>
    </xf>
    <xf numFmtId="165" fontId="1" fillId="4" borderId="1" xfId="0" applyNumberFormat="1" applyFont="1" applyFill="1" applyBorder="1" applyAlignment="1">
      <alignment horizontal="center"/>
    </xf>
    <xf numFmtId="0" fontId="10" fillId="0" borderId="1" xfId="0" applyFont="1" applyFill="1" applyBorder="1" applyAlignment="1">
      <alignment vertical="center" wrapText="1"/>
    </xf>
    <xf numFmtId="49" fontId="10" fillId="0" borderId="1" xfId="0" applyNumberFormat="1" applyFont="1" applyFill="1" applyBorder="1" applyAlignment="1">
      <alignment vertical="center" wrapText="1"/>
    </xf>
    <xf numFmtId="0" fontId="10" fillId="0" borderId="1" xfId="0" applyFont="1" applyFill="1" applyBorder="1" applyAlignment="1">
      <alignment horizontal="justify" vertical="center" wrapText="1"/>
    </xf>
    <xf numFmtId="164" fontId="2" fillId="0" borderId="1" xfId="0" applyNumberFormat="1" applyFont="1" applyFill="1" applyBorder="1" applyAlignment="1">
      <alignment vertical="center"/>
    </xf>
    <xf numFmtId="165" fontId="2" fillId="0" borderId="1" xfId="0" applyNumberFormat="1" applyFont="1" applyFill="1" applyBorder="1" applyAlignment="1">
      <alignment vertical="center"/>
    </xf>
    <xf numFmtId="49" fontId="10" fillId="0" borderId="1" xfId="0" applyNumberFormat="1" applyFont="1" applyFill="1" applyBorder="1" applyAlignment="1">
      <alignment vertical="center"/>
    </xf>
    <xf numFmtId="165" fontId="10" fillId="0" borderId="1" xfId="0" applyNumberFormat="1" applyFont="1" applyFill="1" applyBorder="1" applyAlignment="1" applyProtection="1">
      <alignment horizontal="right" vertical="center"/>
      <protection locked="0"/>
    </xf>
    <xf numFmtId="0" fontId="1" fillId="5" borderId="1" xfId="0" applyFont="1" applyFill="1" applyBorder="1"/>
    <xf numFmtId="0" fontId="1" fillId="5" borderId="1" xfId="0" applyFont="1" applyFill="1" applyBorder="1" applyAlignment="1">
      <alignment horizontal="center"/>
    </xf>
    <xf numFmtId="165" fontId="1" fillId="5" borderId="1" xfId="0" applyNumberFormat="1" applyFont="1" applyFill="1" applyBorder="1" applyAlignment="1">
      <alignment horizontal="center"/>
    </xf>
    <xf numFmtId="0" fontId="9"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2" fillId="0" borderId="0" xfId="0" applyFont="1" applyFill="1" applyAlignment="1">
      <alignment horizontal="left" vertical="center" wrapText="1"/>
    </xf>
    <xf numFmtId="0" fontId="1" fillId="0" borderId="1" xfId="0" applyFont="1" applyFill="1" applyBorder="1" applyAlignment="1">
      <alignment horizontal="left" vertical="center" wrapText="1"/>
    </xf>
    <xf numFmtId="0" fontId="2" fillId="4" borderId="1" xfId="0" applyFont="1" applyFill="1" applyBorder="1" applyAlignment="1">
      <alignment horizontal="left" vertical="center" wrapText="1"/>
    </xf>
    <xf numFmtId="0" fontId="2" fillId="5"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9" fillId="5" borderId="1" xfId="0" applyFont="1" applyFill="1" applyBorder="1" applyAlignment="1">
      <alignment horizontal="left" vertical="center" wrapText="1"/>
    </xf>
    <xf numFmtId="0" fontId="2" fillId="0" borderId="0" xfId="0" applyFont="1" applyAlignment="1">
      <alignment horizontal="left" vertical="center" wrapText="1"/>
    </xf>
    <xf numFmtId="0" fontId="10" fillId="0" borderId="0" xfId="0" applyFont="1" applyFill="1" applyBorder="1" applyAlignment="1">
      <alignment vertical="center" wrapText="1"/>
    </xf>
    <xf numFmtId="49" fontId="10" fillId="0" borderId="0" xfId="0" applyNumberFormat="1" applyFont="1" applyFill="1" applyBorder="1" applyAlignment="1">
      <alignment vertical="center" wrapText="1"/>
    </xf>
    <xf numFmtId="0" fontId="10" fillId="0" borderId="0" xfId="0" applyFont="1" applyFill="1" applyBorder="1" applyAlignment="1">
      <alignment horizontal="justify" vertical="center" wrapText="1"/>
    </xf>
    <xf numFmtId="165" fontId="10" fillId="0" borderId="0" xfId="0" applyNumberFormat="1" applyFont="1" applyFill="1" applyBorder="1" applyAlignment="1" applyProtection="1">
      <alignment horizontal="right" vertical="center"/>
      <protection locked="0"/>
    </xf>
    <xf numFmtId="164" fontId="2" fillId="0" borderId="0" xfId="0" applyNumberFormat="1" applyFont="1" applyFill="1" applyBorder="1" applyAlignment="1">
      <alignment vertical="center"/>
    </xf>
    <xf numFmtId="165" fontId="2" fillId="0" borderId="0" xfId="0" applyNumberFormat="1" applyFont="1" applyFill="1" applyBorder="1" applyAlignment="1">
      <alignment vertical="center"/>
    </xf>
    <xf numFmtId="0" fontId="9" fillId="0" borderId="0" xfId="0" applyFont="1" applyFill="1" applyBorder="1" applyAlignment="1">
      <alignment horizontal="left" vertical="center" wrapText="1"/>
    </xf>
    <xf numFmtId="165" fontId="2" fillId="0" borderId="0" xfId="0" applyNumberFormat="1" applyFont="1" applyAlignment="1">
      <alignment horizontal="left" vertical="center" wrapText="1"/>
    </xf>
    <xf numFmtId="165" fontId="2" fillId="0" borderId="0" xfId="0" applyNumberFormat="1" applyFont="1" applyAlignment="1">
      <alignment horizontal="center"/>
    </xf>
    <xf numFmtId="0" fontId="0" fillId="0" borderId="2" xfId="0" applyBorder="1" applyAlignment="1">
      <alignment wrapText="1"/>
    </xf>
    <xf numFmtId="0" fontId="3" fillId="2" borderId="0" xfId="0" applyFont="1" applyFill="1" applyAlignment="1">
      <alignment horizontal="center" vertical="center" wrapText="1"/>
    </xf>
    <xf numFmtId="0" fontId="0" fillId="0" borderId="0" xfId="0" applyAlignment="1">
      <alignment wrapText="1"/>
    </xf>
    <xf numFmtId="0" fontId="1" fillId="3" borderId="2" xfId="0" applyNumberFormat="1" applyFont="1" applyFill="1" applyBorder="1" applyAlignment="1">
      <alignment horizontal="center" vertical="center" wrapText="1"/>
    </xf>
    <xf numFmtId="0" fontId="0" fillId="0" borderId="2" xfId="0" applyBorder="1" applyAlignment="1">
      <alignment wrapText="1"/>
    </xf>
    <xf numFmtId="0" fontId="1" fillId="0" borderId="2" xfId="0" applyNumberFormat="1" applyFont="1" applyFill="1" applyBorder="1" applyAlignment="1">
      <alignment horizontal="center" vertical="center" wrapText="1"/>
    </xf>
  </cellXfs>
  <cellStyles count="4">
    <cellStyle name="Normal" xfId="0" builtinId="0"/>
    <cellStyle name="Normal 2" xfId="2"/>
    <cellStyle name="Normal 5" xfId="1"/>
    <cellStyle name="Porcentaje 2" xfId="3"/>
  </cellStyles>
  <dxfs count="0"/>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Mis%20documentos\Transito_borrar\PELICAN9\FASE1\BASES\ADJUD99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judicaciones"/>
      <sheetName val="Ordenados"/>
      <sheetName val="Seguimiento_Costos"/>
      <sheetName val="seguimiento_varios"/>
      <sheetName val="Bloques"/>
      <sheetName val="Bloque_Total"/>
      <sheetName val="Instaladoras"/>
      <sheetName val="OFERTAS"/>
      <sheetName val="Peticion_ofertas"/>
      <sheetName val="COMPARACIONES"/>
      <sheetName val="FORMATO1"/>
      <sheetName val="FORMATO2"/>
      <sheetName val="FORMATO3"/>
      <sheetName val="FORMATO4"/>
      <sheetName val="FORMATO_Vacio"/>
      <sheetName val="Municipios"/>
      <sheetName val="Hoja4"/>
      <sheetName val="Hoja5"/>
      <sheetName val="Hoja6"/>
      <sheetName val="Hoja7"/>
      <sheetName val="Hoja8"/>
      <sheetName val="Hoja9"/>
      <sheetName val="Hoja10"/>
    </sheetNames>
    <sheetDataSet>
      <sheetData sheetId="0"/>
      <sheetData sheetId="1"/>
      <sheetData sheetId="2"/>
      <sheetData sheetId="3"/>
      <sheetData sheetId="4"/>
      <sheetData sheetId="5"/>
      <sheetData sheetId="6"/>
      <sheetData sheetId="7">
        <row r="2">
          <cell r="B2" t="str">
            <v>FV01-1</v>
          </cell>
          <cell r="C2" t="str">
            <v>INSFUERT</v>
          </cell>
        </row>
        <row r="3">
          <cell r="B3" t="str">
            <v>FV01-2</v>
          </cell>
          <cell r="C3" t="str">
            <v>MARCIAL HERNÁNDEZ</v>
          </cell>
        </row>
        <row r="4">
          <cell r="B4" t="str">
            <v>FV01-3</v>
          </cell>
          <cell r="C4" t="str">
            <v>ELECMAX</v>
          </cell>
        </row>
        <row r="5">
          <cell r="B5" t="str">
            <v>FV01-4</v>
          </cell>
          <cell r="C5" t="str">
            <v>INABENSA</v>
          </cell>
        </row>
        <row r="6">
          <cell r="B6" t="str">
            <v>FV01-5</v>
          </cell>
          <cell r="C6" t="str">
            <v>ELECNOR</v>
          </cell>
        </row>
        <row r="7">
          <cell r="B7" t="str">
            <v>FV02-1</v>
          </cell>
          <cell r="C7" t="str">
            <v>INSFUERT</v>
          </cell>
        </row>
        <row r="8">
          <cell r="B8" t="str">
            <v>FV02-2</v>
          </cell>
          <cell r="C8" t="str">
            <v>MARCIAL HERNÁNDEZ</v>
          </cell>
        </row>
        <row r="9">
          <cell r="B9" t="str">
            <v>FV02-3</v>
          </cell>
          <cell r="C9" t="str">
            <v>ELECMAX</v>
          </cell>
        </row>
        <row r="10">
          <cell r="B10" t="str">
            <v>FV02-4</v>
          </cell>
          <cell r="C10" t="str">
            <v>INABENSA</v>
          </cell>
        </row>
        <row r="11">
          <cell r="B11" t="str">
            <v>FV02-5</v>
          </cell>
          <cell r="C11" t="str">
            <v>ELECNOR</v>
          </cell>
        </row>
        <row r="12">
          <cell r="B12" t="str">
            <v>LZ01-1</v>
          </cell>
          <cell r="C12" t="str">
            <v>CANAELECTRIC</v>
          </cell>
        </row>
        <row r="13">
          <cell r="B13" t="str">
            <v>LZ01-2</v>
          </cell>
          <cell r="C13" t="str">
            <v>CAELSA</v>
          </cell>
        </row>
        <row r="14">
          <cell r="B14" t="str">
            <v>LZ01-3</v>
          </cell>
          <cell r="C14" t="str">
            <v>LEYCE</v>
          </cell>
        </row>
        <row r="15">
          <cell r="B15" t="str">
            <v>LZ01-4</v>
          </cell>
          <cell r="C15" t="str">
            <v>INABENSA</v>
          </cell>
        </row>
        <row r="16">
          <cell r="B16" t="str">
            <v>LZ01-5</v>
          </cell>
          <cell r="C16" t="str">
            <v>ELECNOR</v>
          </cell>
        </row>
        <row r="17">
          <cell r="B17" t="str">
            <v>LZ02-1</v>
          </cell>
          <cell r="C17" t="str">
            <v>CANAELECTRIC</v>
          </cell>
        </row>
        <row r="18">
          <cell r="B18" t="str">
            <v>LZ02-2</v>
          </cell>
          <cell r="C18" t="str">
            <v>CAELSA</v>
          </cell>
        </row>
        <row r="19">
          <cell r="B19" t="str">
            <v>LZ02-3</v>
          </cell>
          <cell r="C19" t="str">
            <v>LEYCE</v>
          </cell>
        </row>
        <row r="20">
          <cell r="B20" t="str">
            <v>LZ02-4</v>
          </cell>
          <cell r="C20" t="str">
            <v>INABENSA</v>
          </cell>
        </row>
        <row r="21">
          <cell r="B21" t="str">
            <v>LZ02-5</v>
          </cell>
          <cell r="C21" t="str">
            <v>ELECNOR</v>
          </cell>
        </row>
        <row r="22">
          <cell r="B22" t="str">
            <v>GC01-1</v>
          </cell>
          <cell r="C22" t="str">
            <v>SEI</v>
          </cell>
        </row>
        <row r="23">
          <cell r="B23" t="str">
            <v>GC01-2</v>
          </cell>
          <cell r="C23" t="str">
            <v>INEMAQ</v>
          </cell>
        </row>
        <row r="24">
          <cell r="B24" t="str">
            <v>GC01-3</v>
          </cell>
          <cell r="C24" t="str">
            <v>MONELGRAC</v>
          </cell>
        </row>
        <row r="25">
          <cell r="B25" t="str">
            <v>GC01-4</v>
          </cell>
          <cell r="C25" t="str">
            <v>ELECNOR</v>
          </cell>
        </row>
        <row r="26">
          <cell r="B26" t="str">
            <v>GC01-5</v>
          </cell>
          <cell r="C26" t="str">
            <v>CODICAN</v>
          </cell>
        </row>
        <row r="27">
          <cell r="B27" t="str">
            <v>GC02-1</v>
          </cell>
          <cell r="C27" t="str">
            <v>ELECTRIMET</v>
          </cell>
        </row>
        <row r="28">
          <cell r="B28" t="str">
            <v>GC02-2</v>
          </cell>
          <cell r="C28" t="str">
            <v>SEMI</v>
          </cell>
        </row>
        <row r="29">
          <cell r="B29" t="str">
            <v>GC02-3</v>
          </cell>
          <cell r="C29" t="str">
            <v>ELECNOR</v>
          </cell>
        </row>
        <row r="30">
          <cell r="B30" t="str">
            <v>GC02-4</v>
          </cell>
          <cell r="C30" t="str">
            <v>MONELGRAC</v>
          </cell>
        </row>
        <row r="31">
          <cell r="B31" t="str">
            <v>GC02-5</v>
          </cell>
          <cell r="C31" t="str">
            <v>ISOLUX-WAT</v>
          </cell>
        </row>
        <row r="32">
          <cell r="B32" t="str">
            <v>GC03-1</v>
          </cell>
          <cell r="C32" t="str">
            <v>ELECTRIMET</v>
          </cell>
        </row>
        <row r="33">
          <cell r="B33" t="str">
            <v>GC03-2</v>
          </cell>
          <cell r="C33" t="str">
            <v>SEMI</v>
          </cell>
        </row>
        <row r="34">
          <cell r="B34" t="str">
            <v>GC03-3</v>
          </cell>
          <cell r="C34" t="str">
            <v>INABENSA</v>
          </cell>
        </row>
        <row r="35">
          <cell r="B35" t="str">
            <v>GC03-4</v>
          </cell>
          <cell r="C35" t="str">
            <v>DELTA</v>
          </cell>
        </row>
        <row r="36">
          <cell r="B36" t="str">
            <v>GC03-5</v>
          </cell>
          <cell r="C36" t="str">
            <v>ELCANA</v>
          </cell>
        </row>
        <row r="37">
          <cell r="B37" t="str">
            <v>GC04-1</v>
          </cell>
          <cell r="C37" t="str">
            <v>ELECNOR</v>
          </cell>
        </row>
        <row r="38">
          <cell r="B38" t="str">
            <v>GC04-2</v>
          </cell>
          <cell r="C38" t="str">
            <v>ELCANA</v>
          </cell>
        </row>
        <row r="39">
          <cell r="B39" t="str">
            <v>GC04-3</v>
          </cell>
          <cell r="C39" t="str">
            <v>INABENSA</v>
          </cell>
        </row>
        <row r="40">
          <cell r="B40" t="str">
            <v>GC04-4</v>
          </cell>
          <cell r="C40" t="str">
            <v>DELTA</v>
          </cell>
        </row>
        <row r="41">
          <cell r="B41" t="str">
            <v>GC04-5</v>
          </cell>
          <cell r="C41" t="str">
            <v>ISOLUX-WAT</v>
          </cell>
        </row>
        <row r="42">
          <cell r="B42" t="str">
            <v>GC05-1</v>
          </cell>
          <cell r="C42" t="str">
            <v>ELICAN</v>
          </cell>
        </row>
        <row r="43">
          <cell r="B43" t="str">
            <v>GC05-2</v>
          </cell>
          <cell r="C43" t="str">
            <v>TALLERES RAMOS</v>
          </cell>
        </row>
        <row r="44">
          <cell r="B44" t="str">
            <v>GC05-3</v>
          </cell>
          <cell r="C44" t="str">
            <v>CODICAN</v>
          </cell>
        </row>
        <row r="45">
          <cell r="B45" t="str">
            <v>GC05-4</v>
          </cell>
          <cell r="C45" t="str">
            <v>INEMAQ</v>
          </cell>
        </row>
        <row r="46">
          <cell r="B46" t="str">
            <v>GC05-5</v>
          </cell>
          <cell r="C46" t="str">
            <v>ELECTRIMET</v>
          </cell>
        </row>
        <row r="47">
          <cell r="B47" t="str">
            <v>GC06-1</v>
          </cell>
          <cell r="C47" t="str">
            <v>ELICAN</v>
          </cell>
        </row>
        <row r="48">
          <cell r="B48" t="str">
            <v>GC06-2</v>
          </cell>
          <cell r="C48" t="str">
            <v>TALLERES RAMOS</v>
          </cell>
        </row>
        <row r="49">
          <cell r="B49" t="str">
            <v>GC06-3</v>
          </cell>
          <cell r="C49" t="str">
            <v>ELCANA</v>
          </cell>
        </row>
        <row r="50">
          <cell r="B50" t="str">
            <v>GC06-4</v>
          </cell>
          <cell r="C50" t="str">
            <v>DELTA</v>
          </cell>
        </row>
        <row r="51">
          <cell r="B51" t="str">
            <v>GC06-5</v>
          </cell>
          <cell r="C51" t="str">
            <v>MONELGRAC</v>
          </cell>
        </row>
        <row r="52">
          <cell r="B52" t="str">
            <v>GC07-1</v>
          </cell>
          <cell r="C52" t="str">
            <v>ELICAN</v>
          </cell>
        </row>
        <row r="53">
          <cell r="B53" t="str">
            <v>GC07-2</v>
          </cell>
          <cell r="C53" t="str">
            <v>TALLERES RAMOS</v>
          </cell>
        </row>
        <row r="54">
          <cell r="B54" t="str">
            <v>GC07-3</v>
          </cell>
          <cell r="C54" t="str">
            <v>ELECNOR</v>
          </cell>
        </row>
        <row r="55">
          <cell r="B55" t="str">
            <v>GC07-4</v>
          </cell>
          <cell r="C55" t="str">
            <v>INABENSA</v>
          </cell>
        </row>
        <row r="56">
          <cell r="B56" t="str">
            <v>GC07-5</v>
          </cell>
          <cell r="C56" t="str">
            <v>SEMI</v>
          </cell>
        </row>
      </sheetData>
      <sheetData sheetId="8">
        <row r="2">
          <cell r="C2" t="str">
            <v>FV0101</v>
          </cell>
          <cell r="D2" t="str">
            <v>LP98C79</v>
          </cell>
          <cell r="E2" t="str">
            <v>ELECTRIFICACIÓN INTEGRAL EN VISTAS DE LAS POCETAS</v>
          </cell>
          <cell r="F2" t="str">
            <v>FV</v>
          </cell>
          <cell r="G2" t="str">
            <v>ANTIGUA</v>
          </cell>
          <cell r="H2">
            <v>21067884</v>
          </cell>
        </row>
        <row r="3">
          <cell r="C3" t="str">
            <v>FV0102</v>
          </cell>
          <cell r="D3" t="str">
            <v>LP98C80</v>
          </cell>
          <cell r="E3" t="str">
            <v>PASO A SUBT. L.M.T. LA OLIVA - DERIVACIÓN EL COTILLO, SECTOR SAN FRANCISCO</v>
          </cell>
          <cell r="F3" t="str">
            <v>FV</v>
          </cell>
          <cell r="G3" t="str">
            <v>LA OLIVA</v>
          </cell>
          <cell r="H3">
            <v>7278853</v>
          </cell>
        </row>
        <row r="4">
          <cell r="C4" t="str">
            <v>FV0201</v>
          </cell>
          <cell r="D4" t="str">
            <v>LP98C81</v>
          </cell>
          <cell r="E4" t="str">
            <v>PASO A SUBT. L.M.T. TUINEJE, CASCO URBANO DE EL TOTO</v>
          </cell>
          <cell r="F4" t="str">
            <v>FV</v>
          </cell>
          <cell r="G4" t="str">
            <v>PÁJARA</v>
          </cell>
          <cell r="H4">
            <v>8123091</v>
          </cell>
        </row>
        <row r="5">
          <cell r="C5" t="str">
            <v>FV0103</v>
          </cell>
          <cell r="D5" t="str">
            <v>LP98C82</v>
          </cell>
          <cell r="E5" t="str">
            <v>ELECTRIFICACIÓN DE ZURITA (CEMENTERIO ALTO)</v>
          </cell>
          <cell r="F5" t="str">
            <v>FV</v>
          </cell>
          <cell r="G5" t="str">
            <v>PUERTO DEL ROSARIO</v>
          </cell>
          <cell r="H5">
            <v>5566320</v>
          </cell>
        </row>
        <row r="6">
          <cell r="C6" t="str">
            <v>FV0202</v>
          </cell>
          <cell r="D6" t="str">
            <v>LP98C83</v>
          </cell>
          <cell r="E6" t="str">
            <v>ELECTRIFICACIÓN DE VIVIENDAS EN LOS LLANOS DE LOS PAREDONES</v>
          </cell>
          <cell r="F6" t="str">
            <v>FV</v>
          </cell>
          <cell r="G6" t="str">
            <v>TUINEJE</v>
          </cell>
          <cell r="H6">
            <v>19266629</v>
          </cell>
        </row>
        <row r="7">
          <cell r="C7" t="str">
            <v>GC0101</v>
          </cell>
          <cell r="D7" t="str">
            <v>LP98C84</v>
          </cell>
          <cell r="E7" t="str">
            <v>ELECTRIFICACIÓN DE VIVIENDAS EN LOMO DE LA CRUZ, 3ª FASE</v>
          </cell>
          <cell r="F7" t="str">
            <v>GC</v>
          </cell>
          <cell r="G7" t="str">
            <v>AGÜIMES</v>
          </cell>
          <cell r="H7">
            <v>2975000</v>
          </cell>
        </row>
        <row r="8">
          <cell r="C8" t="str">
            <v>GC0601</v>
          </cell>
          <cell r="D8" t="str">
            <v>LP98C85</v>
          </cell>
          <cell r="E8" t="str">
            <v>PASO A SUBT. TRAMO L.M.T. ENTRE PARCELA AYTO. Y C.T. ESTANCO II (LOS MANCHONES)</v>
          </cell>
          <cell r="F8" t="str">
            <v>GC</v>
          </cell>
          <cell r="G8" t="str">
            <v>FIRGAS</v>
          </cell>
          <cell r="H8">
            <v>12482089</v>
          </cell>
        </row>
        <row r="9">
          <cell r="C9" t="str">
            <v>GC0602</v>
          </cell>
          <cell r="D9" t="str">
            <v>LP98C86</v>
          </cell>
          <cell r="E9" t="str">
            <v>ELECTRIFICACIÓN DE LA CIUDAD DEPORTIVA SAN ISIDRO Y URBANIZACIÓN COLINDANTE</v>
          </cell>
          <cell r="F9" t="str">
            <v>GC</v>
          </cell>
          <cell r="G9" t="str">
            <v>GÁLDAR</v>
          </cell>
          <cell r="H9">
            <v>16342410</v>
          </cell>
        </row>
        <row r="10">
          <cell r="C10" t="str">
            <v>GC0201</v>
          </cell>
          <cell r="D10" t="str">
            <v>LP98C87</v>
          </cell>
          <cell r="E10" t="str">
            <v>PASO A SUBT. TRAMO DE L.M.T. EN EL CAMPUS UNIVERSITARIO</v>
          </cell>
          <cell r="F10" t="str">
            <v>GC</v>
          </cell>
          <cell r="G10" t="str">
            <v>LAS PALMAS DE GRAN CANARIA</v>
          </cell>
          <cell r="H10">
            <v>6355646</v>
          </cell>
        </row>
        <row r="11">
          <cell r="C11" t="str">
            <v>GC0202</v>
          </cell>
          <cell r="D11" t="str">
            <v>LP99P06</v>
          </cell>
          <cell r="E11" t="str">
            <v>PASO A SUBT. TRAMO DE LA LÍNEA DE M.T. QUE ENLAZA EL C.T.- MARZAGÁN II Y C.T.- MARZAGÁN III</v>
          </cell>
          <cell r="F11" t="str">
            <v>GC</v>
          </cell>
          <cell r="G11" t="str">
            <v>LAS PALMAS DE GRAN CANARIA</v>
          </cell>
          <cell r="H11">
            <v>14863815</v>
          </cell>
        </row>
        <row r="12">
          <cell r="C12" t="str">
            <v>GC0102</v>
          </cell>
          <cell r="D12" t="str">
            <v>LP99P07</v>
          </cell>
          <cell r="E12" t="str">
            <v>PASO A SUBT.  REDES TRENZADAS DE B.T. EN CASCO URBANO C/ GENERAL FRANCO</v>
          </cell>
          <cell r="F12" t="str">
            <v>GC</v>
          </cell>
          <cell r="G12" t="str">
            <v>MOGÁN</v>
          </cell>
          <cell r="H12">
            <v>9273036</v>
          </cell>
        </row>
        <row r="13">
          <cell r="C13" t="str">
            <v>GC0103</v>
          </cell>
          <cell r="D13" t="str">
            <v>LP98C88</v>
          </cell>
          <cell r="E13" t="str">
            <v>PASO A SUBT. TRAMO DE L.M.T. ENTRE C.T.- VDAS. ARGUINEGUÍN Y C.T.- EL PAJAR</v>
          </cell>
          <cell r="F13" t="str">
            <v>GC</v>
          </cell>
          <cell r="G13" t="str">
            <v>MOGÁN</v>
          </cell>
          <cell r="H13">
            <v>3417772</v>
          </cell>
        </row>
        <row r="14">
          <cell r="C14" t="str">
            <v>GC0701</v>
          </cell>
          <cell r="D14" t="str">
            <v>LP99P09</v>
          </cell>
          <cell r="E14" t="str">
            <v>PASO A SUBT. TRAMO DE L.M.T. ENTRE APOYO Nº 2 DE LA DERIVACIÓN A CABO VERDE HASTA CANTERA CABO VERDE</v>
          </cell>
          <cell r="F14" t="str">
            <v>GC</v>
          </cell>
          <cell r="G14" t="str">
            <v>MOYA</v>
          </cell>
          <cell r="H14">
            <v>18315380</v>
          </cell>
        </row>
        <row r="15">
          <cell r="C15" t="str">
            <v>GC0104</v>
          </cell>
          <cell r="D15" t="str">
            <v>LP98C89</v>
          </cell>
          <cell r="E15" t="str">
            <v>ELECTRIFICACIÓN RURAL DE LOS PALMITOS</v>
          </cell>
          <cell r="F15" t="str">
            <v>GC</v>
          </cell>
          <cell r="G15" t="str">
            <v>SAN BARTOLOMÉ DE TIRAJANA</v>
          </cell>
          <cell r="H15">
            <v>7819870</v>
          </cell>
        </row>
        <row r="16">
          <cell r="C16" t="str">
            <v>GC0401</v>
          </cell>
          <cell r="D16" t="str">
            <v>LP99P11</v>
          </cell>
          <cell r="E16" t="str">
            <v>PASO A SUBT. DE REDES TRENZADAS DE B.T. EN CASCO DE LA VILLA, FASE 1</v>
          </cell>
          <cell r="F16" t="str">
            <v>GC</v>
          </cell>
          <cell r="G16" t="str">
            <v>SANTA BRÍGIDA</v>
          </cell>
          <cell r="H16">
            <v>23284603</v>
          </cell>
        </row>
        <row r="17">
          <cell r="C17" t="str">
            <v>GC0301</v>
          </cell>
          <cell r="D17" t="str">
            <v>LP99P12</v>
          </cell>
          <cell r="E17" t="str">
            <v>PASO A SUBT. L.M.T. EN DOBLE CIRCUITO EN EL EJIDO</v>
          </cell>
          <cell r="F17" t="str">
            <v>GC</v>
          </cell>
          <cell r="G17" t="str">
            <v>TELDE</v>
          </cell>
          <cell r="H17">
            <v>25896484</v>
          </cell>
        </row>
        <row r="18">
          <cell r="C18" t="str">
            <v>GC0501</v>
          </cell>
          <cell r="D18" t="str">
            <v>LP98C90</v>
          </cell>
          <cell r="E18" t="str">
            <v>C.T. EN LA SOLANA Y ELECTRIFICACIÓN DE HOYA DE LOS AJOS, FASE 1</v>
          </cell>
          <cell r="F18" t="str">
            <v>GC</v>
          </cell>
          <cell r="G18" t="str">
            <v>VEGA DE SAN MATEO</v>
          </cell>
          <cell r="H18">
            <v>18559579</v>
          </cell>
        </row>
        <row r="19">
          <cell r="C19" t="str">
            <v>LZ0101</v>
          </cell>
          <cell r="D19" t="str">
            <v>LP98C94</v>
          </cell>
          <cell r="E19" t="str">
            <v>PASO A SUBT. DE REDES DE B.T. EN CALLES GARCÍA ESCÁMEZ Y COLINDANTES (SANTA COLOMA)</v>
          </cell>
          <cell r="F19" t="str">
            <v>LZ</v>
          </cell>
          <cell r="G19" t="str">
            <v>ARRECIFE</v>
          </cell>
          <cell r="H19">
            <v>13643014</v>
          </cell>
        </row>
        <row r="20">
          <cell r="C20" t="str">
            <v>LZ0201</v>
          </cell>
          <cell r="D20" t="str">
            <v>LP98C91</v>
          </cell>
          <cell r="E20" t="str">
            <v>NUEVO C.T. MONTAÑA BLANCA</v>
          </cell>
          <cell r="F20" t="str">
            <v>LZ</v>
          </cell>
          <cell r="G20" t="str">
            <v>SAN BARTOLOMÉ</v>
          </cell>
          <cell r="H20">
            <v>12361430</v>
          </cell>
        </row>
        <row r="21">
          <cell r="C21" t="str">
            <v>LZ0102</v>
          </cell>
          <cell r="D21" t="str">
            <v>LP98C92</v>
          </cell>
          <cell r="E21" t="str">
            <v>PASO A SUBT. L.M.T. TAHICHE, FASE III</v>
          </cell>
          <cell r="F21" t="str">
            <v>LZ</v>
          </cell>
          <cell r="G21" t="str">
            <v>TEGUISE</v>
          </cell>
          <cell r="H21">
            <v>15563395</v>
          </cell>
        </row>
        <row r="22">
          <cell r="C22" t="str">
            <v>LZ0202</v>
          </cell>
          <cell r="D22" t="str">
            <v>LP98C93</v>
          </cell>
          <cell r="E22" t="str">
            <v>ELECTRIFICACIÓN INTEGRAL EN COMBRILLOS, PEÑÓN, CAPELLANÍA Y LAS HUERTITAS</v>
          </cell>
          <cell r="F22" t="str">
            <v>LZ</v>
          </cell>
          <cell r="G22" t="str">
            <v>TINAJO</v>
          </cell>
          <cell r="H22">
            <v>28235672</v>
          </cell>
        </row>
        <row r="23">
          <cell r="H23">
            <v>0</v>
          </cell>
        </row>
        <row r="24">
          <cell r="H24">
            <v>0</v>
          </cell>
        </row>
        <row r="25">
          <cell r="H25">
            <v>0</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2"/>
  <sheetViews>
    <sheetView showGridLines="0" tabSelected="1" zoomScaleNormal="100" workbookViewId="0">
      <selection activeCell="L12" sqref="L12"/>
    </sheetView>
  </sheetViews>
  <sheetFormatPr baseColWidth="10" defaultColWidth="10.85546875" defaultRowHeight="12.75" x14ac:dyDescent="0.2"/>
  <cols>
    <col min="1" max="2" width="4.7109375" style="3" customWidth="1"/>
    <col min="3" max="3" width="6.28515625" style="3" customWidth="1"/>
    <col min="4" max="4" width="4.7109375" style="1" customWidth="1"/>
    <col min="5" max="5" width="51.28515625" style="1" customWidth="1"/>
    <col min="6" max="6" width="10.7109375" style="1" customWidth="1"/>
    <col min="7" max="7" width="11.7109375" style="1" customWidth="1"/>
    <col min="8" max="8" width="16" style="1" customWidth="1"/>
    <col min="9" max="9" width="26.85546875" style="45" customWidth="1"/>
    <col min="10" max="10" width="10.85546875" style="1"/>
    <col min="11" max="11" width="11.42578125" style="1" bestFit="1" customWidth="1"/>
    <col min="12" max="13" width="10.85546875" style="1"/>
    <col min="14" max="14" width="12.42578125" style="1" bestFit="1" customWidth="1"/>
    <col min="15" max="16384" width="10.85546875" style="1"/>
  </cols>
  <sheetData>
    <row r="1" spans="1:14" s="4" customFormat="1" x14ac:dyDescent="0.2">
      <c r="A1" s="7"/>
      <c r="B1" s="7"/>
      <c r="C1" s="7"/>
      <c r="I1" s="39"/>
    </row>
    <row r="2" spans="1:14" s="4" customFormat="1" ht="22.5" customHeight="1" x14ac:dyDescent="0.25">
      <c r="A2" s="7"/>
      <c r="B2" s="7"/>
      <c r="C2" s="56" t="s">
        <v>69</v>
      </c>
      <c r="D2" s="57"/>
      <c r="E2" s="57"/>
      <c r="F2" s="57"/>
      <c r="G2" s="57"/>
      <c r="H2" s="57"/>
      <c r="I2" s="57"/>
    </row>
    <row r="3" spans="1:14" s="4" customFormat="1" ht="15.75" x14ac:dyDescent="0.25">
      <c r="A3" s="7"/>
      <c r="B3" s="7"/>
      <c r="C3" s="7"/>
      <c r="D3" s="16"/>
      <c r="E3" s="16"/>
      <c r="F3" s="16"/>
      <c r="G3" s="16"/>
      <c r="H3" s="16"/>
      <c r="I3" s="39"/>
    </row>
    <row r="4" spans="1:14" s="4" customFormat="1" ht="22.5" customHeight="1" x14ac:dyDescent="0.25">
      <c r="A4" s="7"/>
      <c r="B4" s="7"/>
      <c r="C4" s="7"/>
      <c r="F4" s="58" t="s">
        <v>15</v>
      </c>
      <c r="G4" s="58"/>
      <c r="H4" s="58"/>
      <c r="I4" s="59"/>
    </row>
    <row r="5" spans="1:14" s="4" customFormat="1" ht="22.5" customHeight="1" x14ac:dyDescent="0.25">
      <c r="A5" s="7"/>
      <c r="B5" s="7"/>
      <c r="C5" s="7"/>
      <c r="F5" s="60"/>
      <c r="G5" s="60"/>
      <c r="H5" s="60"/>
      <c r="I5" s="55"/>
    </row>
    <row r="6" spans="1:14" s="4" customFormat="1" x14ac:dyDescent="0.2">
      <c r="A6" s="7"/>
      <c r="B6" s="7"/>
      <c r="C6" s="22" t="s">
        <v>12</v>
      </c>
      <c r="D6" s="22" t="s">
        <v>2</v>
      </c>
      <c r="E6" s="22" t="s">
        <v>75</v>
      </c>
      <c r="F6" s="23" t="s">
        <v>3</v>
      </c>
      <c r="G6" s="23" t="s">
        <v>0</v>
      </c>
      <c r="H6" s="23" t="s">
        <v>1</v>
      </c>
      <c r="I6" s="40" t="s">
        <v>34</v>
      </c>
    </row>
    <row r="7" spans="1:14" s="4" customFormat="1" x14ac:dyDescent="0.2">
      <c r="A7" s="7"/>
      <c r="B7" s="7"/>
      <c r="C7" s="24"/>
      <c r="D7" s="24" t="s">
        <v>70</v>
      </c>
      <c r="E7" s="24"/>
      <c r="F7" s="25"/>
      <c r="G7" s="25"/>
      <c r="H7" s="26">
        <f>H8+H13</f>
        <v>18817.117599999998</v>
      </c>
      <c r="I7" s="41"/>
    </row>
    <row r="8" spans="1:14" s="4" customFormat="1" x14ac:dyDescent="0.2">
      <c r="A8" s="7"/>
      <c r="B8" s="7"/>
      <c r="C8" s="34"/>
      <c r="D8" s="34" t="s">
        <v>42</v>
      </c>
      <c r="E8" s="34"/>
      <c r="F8" s="35"/>
      <c r="G8" s="35"/>
      <c r="H8" s="36">
        <f>SUM(H9:H12)</f>
        <v>3115.1675999999998</v>
      </c>
      <c r="I8" s="42"/>
    </row>
    <row r="9" spans="1:14" s="4" customFormat="1" ht="38.25" x14ac:dyDescent="0.2">
      <c r="A9" s="8"/>
      <c r="B9" s="8"/>
      <c r="C9" s="27" t="s">
        <v>43</v>
      </c>
      <c r="D9" s="28" t="s">
        <v>13</v>
      </c>
      <c r="E9" s="29" t="s">
        <v>20</v>
      </c>
      <c r="F9" s="33">
        <v>11.49</v>
      </c>
      <c r="G9" s="30">
        <f>11*4.3</f>
        <v>47.3</v>
      </c>
      <c r="H9" s="31">
        <f>F9*G9</f>
        <v>543.47699999999998</v>
      </c>
      <c r="I9" s="43" t="s">
        <v>38</v>
      </c>
    </row>
    <row r="10" spans="1:14" s="4" customFormat="1" ht="38.25" x14ac:dyDescent="0.2">
      <c r="C10" s="27" t="s">
        <v>44</v>
      </c>
      <c r="D10" s="28" t="s">
        <v>18</v>
      </c>
      <c r="E10" s="29" t="s">
        <v>26</v>
      </c>
      <c r="F10" s="33">
        <v>5.46</v>
      </c>
      <c r="G10" s="30">
        <f>11+4.3</f>
        <v>15.3</v>
      </c>
      <c r="H10" s="31">
        <f t="shared" ref="H10:H28" si="0">F10*G10</f>
        <v>83.537999999999997</v>
      </c>
      <c r="I10" s="43" t="s">
        <v>39</v>
      </c>
    </row>
    <row r="11" spans="1:14" s="4" customFormat="1" ht="70.5" customHeight="1" x14ac:dyDescent="0.2">
      <c r="A11" s="8"/>
      <c r="B11" s="8"/>
      <c r="C11" s="27" t="s">
        <v>45</v>
      </c>
      <c r="D11" s="32" t="s">
        <v>13</v>
      </c>
      <c r="E11" s="29" t="s">
        <v>36</v>
      </c>
      <c r="F11" s="33">
        <v>47.49</v>
      </c>
      <c r="G11" s="30">
        <f>11*4.3</f>
        <v>47.3</v>
      </c>
      <c r="H11" s="31">
        <f t="shared" si="0"/>
        <v>2246.277</v>
      </c>
      <c r="I11" s="43" t="s">
        <v>38</v>
      </c>
    </row>
    <row r="12" spans="1:14" s="4" customFormat="1" ht="112.5" customHeight="1" x14ac:dyDescent="0.2">
      <c r="A12" s="8"/>
      <c r="B12" s="8"/>
      <c r="C12" s="27" t="s">
        <v>46</v>
      </c>
      <c r="D12" s="28" t="s">
        <v>4</v>
      </c>
      <c r="E12" s="29" t="s">
        <v>21</v>
      </c>
      <c r="F12" s="33">
        <v>17.13</v>
      </c>
      <c r="G12" s="30">
        <f>(G9*0.2*1.25)+(G10*0.3*0.4*1.25)</f>
        <v>14.12</v>
      </c>
      <c r="H12" s="31">
        <f t="shared" si="0"/>
        <v>241.87559999999996</v>
      </c>
      <c r="I12" s="38" t="s">
        <v>37</v>
      </c>
    </row>
    <row r="13" spans="1:14" s="4" customFormat="1" x14ac:dyDescent="0.2">
      <c r="A13" s="8"/>
      <c r="B13" s="8"/>
      <c r="C13" s="34"/>
      <c r="D13" s="34" t="s">
        <v>47</v>
      </c>
      <c r="E13" s="34"/>
      <c r="F13" s="35"/>
      <c r="G13" s="35"/>
      <c r="H13" s="36">
        <f>SUM(H14:H28)</f>
        <v>15701.949999999999</v>
      </c>
      <c r="I13" s="44"/>
    </row>
    <row r="14" spans="1:14" s="4" customFormat="1" ht="25.5" x14ac:dyDescent="0.2">
      <c r="A14" s="8"/>
      <c r="B14" s="8"/>
      <c r="C14" s="27" t="s">
        <v>48</v>
      </c>
      <c r="D14" s="28" t="s">
        <v>17</v>
      </c>
      <c r="E14" s="29" t="s">
        <v>19</v>
      </c>
      <c r="F14" s="33">
        <v>198</v>
      </c>
      <c r="G14" s="30">
        <v>1</v>
      </c>
      <c r="H14" s="31">
        <f t="shared" si="0"/>
        <v>198</v>
      </c>
      <c r="I14" s="37"/>
    </row>
    <row r="15" spans="1:14" s="4" customFormat="1" ht="25.5" x14ac:dyDescent="0.2">
      <c r="A15" s="8"/>
      <c r="B15" s="8"/>
      <c r="C15" s="27" t="s">
        <v>49</v>
      </c>
      <c r="D15" s="28" t="s">
        <v>17</v>
      </c>
      <c r="E15" s="29" t="s">
        <v>22</v>
      </c>
      <c r="F15" s="33">
        <v>1850</v>
      </c>
      <c r="G15" s="30">
        <v>1</v>
      </c>
      <c r="H15" s="31">
        <f t="shared" si="0"/>
        <v>1850</v>
      </c>
      <c r="I15" s="43"/>
      <c r="N15" s="21"/>
    </row>
    <row r="16" spans="1:14" s="4" customFormat="1" ht="38.25" x14ac:dyDescent="0.2">
      <c r="A16" s="8"/>
      <c r="B16" s="8"/>
      <c r="C16" s="27" t="s">
        <v>50</v>
      </c>
      <c r="D16" s="32" t="s">
        <v>16</v>
      </c>
      <c r="E16" s="29" t="s">
        <v>23</v>
      </c>
      <c r="F16" s="33">
        <v>2.15</v>
      </c>
      <c r="G16" s="30">
        <f>30</f>
        <v>30</v>
      </c>
      <c r="H16" s="31">
        <f t="shared" si="0"/>
        <v>64.5</v>
      </c>
      <c r="I16" s="43" t="s">
        <v>40</v>
      </c>
      <c r="N16" s="21"/>
    </row>
    <row r="17" spans="1:14" s="4" customFormat="1" ht="78" customHeight="1" x14ac:dyDescent="0.2">
      <c r="A17" s="8"/>
      <c r="B17" s="8"/>
      <c r="C17" s="27" t="s">
        <v>51</v>
      </c>
      <c r="D17" s="32" t="s">
        <v>16</v>
      </c>
      <c r="E17" s="29" t="s">
        <v>24</v>
      </c>
      <c r="F17" s="33">
        <v>30.55</v>
      </c>
      <c r="G17" s="30">
        <v>30</v>
      </c>
      <c r="H17" s="31">
        <f t="shared" si="0"/>
        <v>916.5</v>
      </c>
      <c r="I17" s="38" t="s">
        <v>41</v>
      </c>
      <c r="N17" s="21"/>
    </row>
    <row r="18" spans="1:14" s="4" customFormat="1" ht="63.75" x14ac:dyDescent="0.2">
      <c r="A18" s="8"/>
      <c r="B18" s="8"/>
      <c r="C18" s="27" t="s">
        <v>52</v>
      </c>
      <c r="D18" s="32" t="s">
        <v>18</v>
      </c>
      <c r="E18" s="29" t="s">
        <v>35</v>
      </c>
      <c r="F18" s="33">
        <v>25.17</v>
      </c>
      <c r="G18" s="30">
        <v>45</v>
      </c>
      <c r="H18" s="31">
        <f t="shared" si="0"/>
        <v>1132.6500000000001</v>
      </c>
      <c r="I18" s="38" t="s">
        <v>74</v>
      </c>
      <c r="N18" s="21"/>
    </row>
    <row r="19" spans="1:14" s="4" customFormat="1" ht="89.25" x14ac:dyDescent="0.2">
      <c r="A19" s="8"/>
      <c r="B19" s="8"/>
      <c r="C19" s="27" t="s">
        <v>53</v>
      </c>
      <c r="D19" s="32" t="s">
        <v>16</v>
      </c>
      <c r="E19" s="29" t="s">
        <v>25</v>
      </c>
      <c r="F19" s="33">
        <v>27.75</v>
      </c>
      <c r="G19" s="30">
        <f>30+3</f>
        <v>33</v>
      </c>
      <c r="H19" s="31">
        <f t="shared" si="0"/>
        <v>915.75</v>
      </c>
      <c r="I19" s="37"/>
      <c r="N19" s="21"/>
    </row>
    <row r="20" spans="1:14" s="4" customFormat="1" ht="51" x14ac:dyDescent="0.2">
      <c r="A20" s="8"/>
      <c r="B20" s="8"/>
      <c r="C20" s="27" t="s">
        <v>54</v>
      </c>
      <c r="D20" s="32" t="s">
        <v>4</v>
      </c>
      <c r="E20" s="29" t="s">
        <v>28</v>
      </c>
      <c r="F20" s="33">
        <v>98</v>
      </c>
      <c r="G20" s="30">
        <f>30*4*0.15</f>
        <v>18</v>
      </c>
      <c r="H20" s="31">
        <f t="shared" si="0"/>
        <v>1764</v>
      </c>
      <c r="I20" s="38" t="s">
        <v>61</v>
      </c>
      <c r="N20" s="21"/>
    </row>
    <row r="21" spans="1:14" s="4" customFormat="1" ht="38.25" x14ac:dyDescent="0.2">
      <c r="A21" s="8"/>
      <c r="B21" s="8"/>
      <c r="C21" s="27" t="s">
        <v>55</v>
      </c>
      <c r="D21" s="32" t="s">
        <v>13</v>
      </c>
      <c r="E21" s="29" t="s">
        <v>27</v>
      </c>
      <c r="F21" s="33">
        <v>45.8</v>
      </c>
      <c r="G21" s="30">
        <v>135</v>
      </c>
      <c r="H21" s="31">
        <f t="shared" si="0"/>
        <v>6183</v>
      </c>
      <c r="I21" s="38" t="s">
        <v>63</v>
      </c>
      <c r="N21" s="21"/>
    </row>
    <row r="22" spans="1:14" s="4" customFormat="1" x14ac:dyDescent="0.2">
      <c r="A22" s="8"/>
      <c r="B22" s="8"/>
      <c r="C22" s="27" t="s">
        <v>56</v>
      </c>
      <c r="D22" s="32" t="s">
        <v>13</v>
      </c>
      <c r="E22" s="29" t="s">
        <v>66</v>
      </c>
      <c r="F22" s="33">
        <v>32.5</v>
      </c>
      <c r="G22" s="30">
        <v>4</v>
      </c>
      <c r="H22" s="31">
        <f t="shared" si="0"/>
        <v>130</v>
      </c>
      <c r="I22" s="38" t="s">
        <v>68</v>
      </c>
      <c r="N22" s="21"/>
    </row>
    <row r="23" spans="1:14" s="4" customFormat="1" ht="38.25" x14ac:dyDescent="0.2">
      <c r="A23" s="8"/>
      <c r="B23" s="8"/>
      <c r="C23" s="27" t="s">
        <v>57</v>
      </c>
      <c r="D23" s="32" t="s">
        <v>17</v>
      </c>
      <c r="E23" s="29" t="s">
        <v>29</v>
      </c>
      <c r="F23" s="33">
        <v>850</v>
      </c>
      <c r="G23" s="30">
        <v>1</v>
      </c>
      <c r="H23" s="31">
        <f t="shared" si="0"/>
        <v>850</v>
      </c>
      <c r="I23" s="37"/>
      <c r="N23" s="21"/>
    </row>
    <row r="24" spans="1:14" s="4" customFormat="1" ht="38.25" x14ac:dyDescent="0.2">
      <c r="A24" s="8"/>
      <c r="B24" s="8"/>
      <c r="C24" s="27" t="s">
        <v>58</v>
      </c>
      <c r="D24" s="32" t="s">
        <v>18</v>
      </c>
      <c r="E24" s="29" t="s">
        <v>30</v>
      </c>
      <c r="F24" s="33">
        <v>14.99</v>
      </c>
      <c r="G24" s="30">
        <v>10</v>
      </c>
      <c r="H24" s="31">
        <f t="shared" si="0"/>
        <v>149.9</v>
      </c>
      <c r="I24" s="38" t="s">
        <v>64</v>
      </c>
      <c r="N24" s="21"/>
    </row>
    <row r="25" spans="1:14" s="4" customFormat="1" ht="63.75" x14ac:dyDescent="0.2">
      <c r="A25" s="8"/>
      <c r="B25" s="8"/>
      <c r="C25" s="27" t="s">
        <v>59</v>
      </c>
      <c r="D25" s="32" t="s">
        <v>17</v>
      </c>
      <c r="E25" s="29" t="s">
        <v>31</v>
      </c>
      <c r="F25" s="33">
        <v>91.91</v>
      </c>
      <c r="G25" s="30">
        <v>1</v>
      </c>
      <c r="H25" s="31">
        <f t="shared" si="0"/>
        <v>91.91</v>
      </c>
      <c r="I25" s="37"/>
      <c r="N25" s="21"/>
    </row>
    <row r="26" spans="1:14" s="4" customFormat="1" ht="51" x14ac:dyDescent="0.2">
      <c r="A26" s="8"/>
      <c r="B26" s="8"/>
      <c r="C26" s="27" t="s">
        <v>60</v>
      </c>
      <c r="D26" s="32" t="s">
        <v>17</v>
      </c>
      <c r="E26" s="29" t="s">
        <v>32</v>
      </c>
      <c r="F26" s="33">
        <v>77.489999999999995</v>
      </c>
      <c r="G26" s="30">
        <v>1</v>
      </c>
      <c r="H26" s="31">
        <f t="shared" si="0"/>
        <v>77.489999999999995</v>
      </c>
      <c r="I26" s="37"/>
      <c r="N26" s="21"/>
    </row>
    <row r="27" spans="1:14" s="4" customFormat="1" ht="102" x14ac:dyDescent="0.2">
      <c r="A27" s="8"/>
      <c r="B27" s="8"/>
      <c r="C27" s="27" t="s">
        <v>67</v>
      </c>
      <c r="D27" s="28" t="s">
        <v>4</v>
      </c>
      <c r="E27" s="29" t="s">
        <v>21</v>
      </c>
      <c r="F27" s="33">
        <f>F12</f>
        <v>17.13</v>
      </c>
      <c r="G27" s="30">
        <v>25</v>
      </c>
      <c r="H27" s="31">
        <f t="shared" si="0"/>
        <v>428.25</v>
      </c>
      <c r="I27" s="38" t="s">
        <v>65</v>
      </c>
    </row>
    <row r="28" spans="1:14" s="4" customFormat="1" ht="25.5" x14ac:dyDescent="0.2">
      <c r="A28" s="8"/>
      <c r="B28" s="8"/>
      <c r="C28" s="27" t="s">
        <v>73</v>
      </c>
      <c r="D28" s="28" t="s">
        <v>14</v>
      </c>
      <c r="E28" s="29" t="s">
        <v>33</v>
      </c>
      <c r="F28" s="33">
        <v>950</v>
      </c>
      <c r="G28" s="30">
        <v>1</v>
      </c>
      <c r="H28" s="31">
        <f t="shared" si="0"/>
        <v>950</v>
      </c>
      <c r="I28" s="37"/>
    </row>
    <row r="29" spans="1:14" s="4" customFormat="1" x14ac:dyDescent="0.2">
      <c r="A29" s="8"/>
      <c r="B29" s="8"/>
      <c r="C29" s="46"/>
      <c r="D29" s="47"/>
      <c r="E29" s="48"/>
      <c r="F29" s="49"/>
      <c r="G29" s="50"/>
      <c r="H29" s="51"/>
      <c r="I29" s="52"/>
    </row>
    <row r="30" spans="1:14" s="4" customFormat="1" x14ac:dyDescent="0.2">
      <c r="A30" s="7"/>
      <c r="B30" s="7"/>
      <c r="C30" s="24"/>
      <c r="D30" s="24" t="s">
        <v>72</v>
      </c>
      <c r="E30" s="24"/>
      <c r="F30" s="25"/>
      <c r="G30" s="25"/>
      <c r="H30" s="26">
        <f>H31</f>
        <v>1450</v>
      </c>
      <c r="I30" s="41"/>
    </row>
    <row r="31" spans="1:14" s="4" customFormat="1" ht="63.75" x14ac:dyDescent="0.2">
      <c r="A31" s="8"/>
      <c r="B31" s="8"/>
      <c r="C31" s="27" t="s">
        <v>62</v>
      </c>
      <c r="D31" s="28" t="s">
        <v>14</v>
      </c>
      <c r="E31" s="29" t="s">
        <v>71</v>
      </c>
      <c r="F31" s="33">
        <v>1450</v>
      </c>
      <c r="G31" s="30">
        <v>1</v>
      </c>
      <c r="H31" s="31">
        <f t="shared" ref="H31" si="1">F31*G31</f>
        <v>1450</v>
      </c>
      <c r="I31" s="38"/>
    </row>
    <row r="32" spans="1:14" s="4" customFormat="1" ht="15.75" x14ac:dyDescent="0.25">
      <c r="A32" s="7"/>
      <c r="B32" s="7"/>
      <c r="C32" s="7"/>
      <c r="D32" s="17"/>
      <c r="E32" s="17"/>
      <c r="F32" s="18"/>
      <c r="G32" s="19"/>
      <c r="H32" s="20"/>
      <c r="I32" s="39"/>
      <c r="J32" s="6"/>
      <c r="K32" s="6"/>
    </row>
    <row r="33" spans="1:10" s="2" customFormat="1" ht="15.75" x14ac:dyDescent="0.25">
      <c r="A33" s="7"/>
      <c r="B33" s="7"/>
      <c r="C33" s="7"/>
      <c r="D33" s="17"/>
      <c r="E33" s="17"/>
      <c r="F33" s="18"/>
      <c r="G33" s="9"/>
      <c r="H33" s="13" t="s">
        <v>5</v>
      </c>
      <c r="I33" s="45"/>
    </row>
    <row r="34" spans="1:10" s="2" customFormat="1" x14ac:dyDescent="0.2">
      <c r="A34" s="3"/>
      <c r="B34" s="3"/>
      <c r="C34" s="3"/>
      <c r="D34" s="1"/>
      <c r="E34" s="12"/>
      <c r="F34" s="9"/>
      <c r="G34" s="9"/>
      <c r="H34" s="14"/>
      <c r="I34" s="45"/>
    </row>
    <row r="35" spans="1:10" s="2" customFormat="1" x14ac:dyDescent="0.2">
      <c r="A35" s="3"/>
      <c r="B35" s="3"/>
      <c r="C35" s="3"/>
      <c r="D35" s="1"/>
      <c r="E35" s="9"/>
      <c r="F35" s="9"/>
      <c r="G35" s="10" t="s">
        <v>11</v>
      </c>
      <c r="H35" s="14">
        <f>H7+H30</f>
        <v>20267.117599999998</v>
      </c>
      <c r="I35" s="53"/>
      <c r="J35" s="54"/>
    </row>
    <row r="36" spans="1:10" s="2" customFormat="1" x14ac:dyDescent="0.2">
      <c r="A36" s="3"/>
      <c r="B36" s="3"/>
      <c r="C36" s="3"/>
      <c r="D36" s="1"/>
      <c r="E36" s="9"/>
      <c r="F36" s="9"/>
      <c r="G36" s="10" t="s">
        <v>6</v>
      </c>
      <c r="H36" s="14">
        <f>13%*H35</f>
        <v>2634.7252879999996</v>
      </c>
      <c r="I36" s="53"/>
    </row>
    <row r="37" spans="1:10" s="2" customFormat="1" x14ac:dyDescent="0.2">
      <c r="A37" s="3"/>
      <c r="B37" s="3"/>
      <c r="C37" s="3"/>
      <c r="D37" s="1"/>
      <c r="E37" s="9"/>
      <c r="F37" s="9"/>
      <c r="G37" s="10" t="s">
        <v>7</v>
      </c>
      <c r="H37" s="14">
        <f>6%*H35</f>
        <v>1216.0270559999999</v>
      </c>
      <c r="I37" s="53"/>
    </row>
    <row r="38" spans="1:10" s="2" customFormat="1" x14ac:dyDescent="0.2">
      <c r="A38" s="3"/>
      <c r="B38" s="3"/>
      <c r="C38" s="3"/>
      <c r="D38" s="1"/>
      <c r="E38" s="9"/>
      <c r="F38" s="9"/>
      <c r="G38" s="11" t="s">
        <v>8</v>
      </c>
      <c r="H38" s="15">
        <f>SUM(H35:H37)</f>
        <v>24117.869943999998</v>
      </c>
      <c r="I38" s="53"/>
    </row>
    <row r="39" spans="1:10" s="2" customFormat="1" x14ac:dyDescent="0.2">
      <c r="A39" s="3"/>
      <c r="B39" s="3"/>
      <c r="C39" s="3"/>
      <c r="D39" s="1"/>
      <c r="E39" s="9"/>
      <c r="F39" s="9"/>
      <c r="G39" s="10" t="s">
        <v>9</v>
      </c>
      <c r="H39" s="14">
        <f>21%*H38</f>
        <v>5064.7526882399998</v>
      </c>
      <c r="I39" s="45"/>
    </row>
    <row r="40" spans="1:10" s="2" customFormat="1" x14ac:dyDescent="0.2">
      <c r="A40" s="3"/>
      <c r="B40" s="3"/>
      <c r="C40" s="3"/>
      <c r="D40" s="1"/>
      <c r="E40" s="9"/>
      <c r="F40" s="9"/>
      <c r="G40" s="11" t="s">
        <v>10</v>
      </c>
      <c r="H40" s="15">
        <f>H38+H39</f>
        <v>29182.622632239996</v>
      </c>
      <c r="I40" s="45"/>
    </row>
    <row r="41" spans="1:10" x14ac:dyDescent="0.2">
      <c r="E41" s="9"/>
      <c r="F41" s="9"/>
    </row>
    <row r="42" spans="1:10" x14ac:dyDescent="0.2">
      <c r="G42" s="3"/>
      <c r="H42" s="5"/>
    </row>
  </sheetData>
  <mergeCells count="2">
    <mergeCell ref="C2:I2"/>
    <mergeCell ref="F4:I4"/>
  </mergeCells>
  <pageMargins left="0.70866141732283472" right="0.70866141732283472" top="0.74803149606299213" bottom="0.74803149606299213" header="0.31496062992125984" footer="0.31496062992125984"/>
  <pageSetup paperSize="8" scale="85" orientation="portrait" r:id="rId1"/>
  <ignoredErrors>
    <ignoredError sqref="F7:F10 F19 F21 F24 F27 F29 F12:F14 F16:F17" unlockedFormula="1"/>
    <ignoredError sqref="G10 H23:H31 H19:H21 H13:H17"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Pressupost</vt:lpstr>
      <vt:lpstr>Pressupost!Títulos_a_imprimir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Scalcione Pelagatti, Mariano</dc:creator>
  <cp:lastModifiedBy>Scalcione Pelagatti, Mariano</cp:lastModifiedBy>
  <cp:lastPrinted>2023-11-29T10:28:38Z</cp:lastPrinted>
  <dcterms:created xsi:type="dcterms:W3CDTF">2020-01-24T12:01:31Z</dcterms:created>
  <dcterms:modified xsi:type="dcterms:W3CDTF">2026-01-28T12:18:26Z</dcterms:modified>
</cp:coreProperties>
</file>