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UI_ESPAI_PÚBLIC_I_OBRES\MARIANO SCALCIONE\01. Obres i contractes menors\01. ACTIVOS o en proceso\2026-02 Connexió Pitort-UPC\"/>
    </mc:Choice>
  </mc:AlternateContent>
  <bookViews>
    <workbookView xWindow="120" yWindow="75" windowWidth="23715" windowHeight="12345"/>
  </bookViews>
  <sheets>
    <sheet name="Pressupost" sheetId="5" r:id="rId1"/>
  </sheets>
  <externalReferences>
    <externalReference r:id="rId2"/>
  </externalReferences>
  <definedNames>
    <definedName name="_xlnm.Print_Area" localSheetId="0">Pressupost!$C$6:$H$6</definedName>
    <definedName name="Baja">#REF!</definedName>
    <definedName name="BloqueContratas">[1]OFERTAS!$B$2:$C$56</definedName>
    <definedName name="BloqueFormato">[1]Peticion_ofertas!$C$2:$H$25</definedName>
    <definedName name="BloqueFormato2">[1]Peticion_ofertas!$D$2:$H$25</definedName>
    <definedName name="_xlnm.Print_Titles" localSheetId="0">Pressupost!$1:$5</definedName>
  </definedNames>
  <calcPr calcId="162913" concurrentCalc="0"/>
</workbook>
</file>

<file path=xl/calcChain.xml><?xml version="1.0" encoding="utf-8"?>
<calcChain xmlns="http://schemas.openxmlformats.org/spreadsheetml/2006/main">
  <c r="G32" i="5" l="1"/>
  <c r="H37" i="5"/>
  <c r="H36" i="5"/>
  <c r="H32" i="5"/>
  <c r="H16" i="5"/>
  <c r="H7" i="5"/>
  <c r="G8" i="5"/>
  <c r="H8" i="5"/>
  <c r="G9" i="5"/>
  <c r="H9" i="5"/>
  <c r="H10" i="5"/>
  <c r="H11" i="5"/>
  <c r="G12" i="5"/>
  <c r="H12" i="5"/>
  <c r="H13" i="5"/>
  <c r="G14" i="5"/>
  <c r="H14" i="5"/>
  <c r="H15" i="5"/>
  <c r="H17" i="5"/>
  <c r="G18" i="5"/>
  <c r="H18" i="5"/>
  <c r="G19" i="5"/>
  <c r="H19" i="5"/>
  <c r="G20" i="5"/>
  <c r="H20" i="5"/>
  <c r="H21" i="5"/>
  <c r="H22" i="5"/>
  <c r="H23" i="5"/>
  <c r="H24" i="5"/>
  <c r="H25" i="5"/>
  <c r="H26" i="5"/>
  <c r="H27" i="5"/>
  <c r="H28" i="5"/>
  <c r="H29" i="5"/>
  <c r="H30" i="5"/>
  <c r="H31" i="5"/>
  <c r="H6" i="5"/>
  <c r="H41" i="5"/>
  <c r="H42" i="5"/>
  <c r="H43" i="5"/>
  <c r="H44" i="5"/>
  <c r="H45" i="5"/>
  <c r="H46" i="5"/>
</calcChain>
</file>

<file path=xl/sharedStrings.xml><?xml version="1.0" encoding="utf-8"?>
<sst xmlns="http://schemas.openxmlformats.org/spreadsheetml/2006/main" count="113" uniqueCount="93">
  <si>
    <t>Amidament</t>
  </si>
  <si>
    <t>Import</t>
  </si>
  <si>
    <t>UA</t>
  </si>
  <si>
    <t>Descricpió</t>
  </si>
  <si>
    <t>Preu (PEM)</t>
  </si>
  <si>
    <t>m3</t>
  </si>
  <si>
    <t>RESUM PRESSUPOST</t>
  </si>
  <si>
    <t>DESPESES GENERALS (13%)</t>
  </si>
  <si>
    <t>BENEFICI INDUSTRIAL (6%)</t>
  </si>
  <si>
    <t>PRESSUPOST EXECUCIÓ PER CONTRACTA</t>
  </si>
  <si>
    <t>IVA (21%)</t>
  </si>
  <si>
    <t>PRESSUPOST AMB IVA</t>
  </si>
  <si>
    <t xml:space="preserve">PRESSUPOST EXECUCIÓ MATERIAL </t>
  </si>
  <si>
    <t>Codi</t>
  </si>
  <si>
    <t>m2</t>
  </si>
  <si>
    <t>pa</t>
  </si>
  <si>
    <t>PRESSUPOST LICITACIÓ</t>
  </si>
  <si>
    <t>m</t>
  </si>
  <si>
    <t>ut</t>
  </si>
  <si>
    <t>ml</t>
  </si>
  <si>
    <t>Demolició de paviment de formigó de fins a 15 cm de gruix, d'amplària més de 2 m amb retroexcavadora amb martell trencador i càrrega sobre camió amb mitjans mecànics</t>
  </si>
  <si>
    <t xml:space="preserve">Transport de residus inerts o no especials a instal·lació autoritzada de gestió de residus, amb contenidor de 12 m3 de capacitat.  Disposició controlada en dipòsit autoritzat inclòs el cànon sobre la deposició controlada dels residus de la construcció, segons la LLEI 8/2008, de residus de formigó inerts amb una densitat 1,45 t/m3, procedents de construcció o demolició, amb codi 17 01 01 segons la Llista Europea de Residus. </t>
  </si>
  <si>
    <t>Tall de paviment de mescla bituminosa de 15 cm de fondària mitja amb màquina tallajunts amb disc de diamant per a paviment, per a delimitar la zona a demolir</t>
  </si>
  <si>
    <r>
      <t xml:space="preserve">Suministre i col·locació de vorada tipus T3 o similar, de classe climàtica B, classe UNE-EN 1340, resistent a l'abrasió H i classe resistent a flexió S (R-3,5 MPa), col·locada sobre base de formigó no estructural HNE-15/P/40 de 10 a 20 cm d'alçària, i rejuntat amb morter per a ram de paleta, incloent excavacions necessàries. El </t>
    </r>
    <r>
      <rPr>
        <b/>
        <sz val="10"/>
        <rFont val="Calibri"/>
        <family val="2"/>
        <scheme val="minor"/>
      </rPr>
      <t>plinton</t>
    </r>
    <r>
      <rPr>
        <sz val="10"/>
        <rFont val="Calibri"/>
        <family val="2"/>
        <scheme val="minor"/>
      </rPr>
      <t xml:space="preserve"> serà de</t>
    </r>
    <r>
      <rPr>
        <b/>
        <sz val="10"/>
        <rFont val="Calibri"/>
        <family val="2"/>
        <scheme val="minor"/>
      </rPr>
      <t xml:space="preserve"> 18cm.</t>
    </r>
  </si>
  <si>
    <t xml:space="preserve">Demolició de vorada, inclòs la base, col·locada sobre formigó, amb compressor i càrrega manual i mecànica de runa sobre camió o contenidor, incloent part proporcional de guals </t>
  </si>
  <si>
    <t>Base per a paviment de formigó d'ús no estructural HNE-15/B/20 de resistència a compressió 15 N/mm2, consistència tova i grandària màxima del granulat 20 mm, abocat des de camió amb estesa i piconatge manual, acabat reglejat</t>
  </si>
  <si>
    <t>Execució de rasa de 40cm d'ample i 40cm de fondària, col·locació de tub corrugat de 90mm de diàmetre i formigonat de la rasa amb formigó HM-20/B/20</t>
  </si>
  <si>
    <t>Observacions</t>
  </si>
  <si>
    <t>u</t>
  </si>
  <si>
    <t xml:space="preserve">Capçal per a gual amb peces de formigó per a gual de vianants de doble capa per a posició lateral, de 120x28 cm, de color gris, format per 2 peces, col·locat sobre base de formigó d'ús no estructural HNE-15/P/40 de 20 a 25 cm d'alçària, i rejuntat amb morter </t>
  </si>
  <si>
    <t>Rampa per a gual de 120 cm d'amplària, amb peces de formigó per a gual de vianants de doble capa per a posició central, de 120x10 cm, de color gris, format per 2 peces, col·locat sobre base de formigó d'ús no estructural HNE-15/P/40 de resistència a compressió 15 N/mm2, consistència plàstica i grandària màxima del granulat 40 mm, de 20 a 25 cm d'alçària, i rejuntat amb morter, incloent excavacions necessàries</t>
  </si>
  <si>
    <t>Rigola de 30 cm d'amplària de peça doble capa de formigó color
blanc, de 30x30x8 cm, per a rigoles, col·locades amb morter sobre base de formigó d'ús no estructural i rejuntades amb beurada de ciment, incloent excavacions necessàries</t>
  </si>
  <si>
    <t>Paviment de panot per a vorera gris de 20x20x4 cm, classe 1a,
inlcloent part proporcional de peces podotàctils (direccional i
botonadura) sobre suport de 3 cm de morter M-10, col·locat a truc de maceta i beurada de ciment pòrtland</t>
  </si>
  <si>
    <t>Demolició de rigola col·locada sobre formigó, inclòs la base, amb retroexcavadora amb martell trencador i càrrega mecànica sobre camió o contenidor</t>
  </si>
  <si>
    <t>Arrencada de paviment de panots o lloses col·locats sobre base de formigó de 15 cm de gruix mig. No inclou l'enderroc de la base, només el panot i l capa de morter. Amb compressor i càrrega sobre camió o contenidor</t>
  </si>
  <si>
    <t>36ml</t>
  </si>
  <si>
    <t xml:space="preserve">32m de longitud vorada </t>
  </si>
  <si>
    <t>32ml</t>
  </si>
  <si>
    <t>Gual vianants: 4,00m x 1,20m</t>
  </si>
  <si>
    <t>4ml gual - 2 capçals</t>
  </si>
  <si>
    <t>2 ut</t>
  </si>
  <si>
    <t>Partida alçada d'abonament íntegre per a la seguretat i salut de l'obra. Inclou tot el material, trasllats i personal necessari per a l'execució dels treballs d'acord a la Memòria i tots els mitjans materials i humans necessaris per a la senyalització de les obres i desviaments de trànsit. (4% del PEM)</t>
  </si>
  <si>
    <t>Subministrament i col·locació de lluminària SALVI mod. STATUS VDR SP 3000K 85W 474mA regulació 30% a 23:00 h. Instal·lada.</t>
  </si>
  <si>
    <t>Instal·lació elèctrica interior per un llum de fins a 10 m d’alçada, inclòs cable VV-1000V de secció 3x2,5mm2, caixa de connexió tipus Claved 168 o similar IP44 i tots els elements necessaris per a la seva instal·lació.</t>
  </si>
  <si>
    <t>Subministrament i col·locació de Placa de connexió a Terra de coure en forma d'estel de 0,3 m2 de superfície i 3 mm. de gruix. Inclosos elements de connexió i tram de connexió corresponent a columna mitjançant cable unipolar aïllat, 450/750 V, color groc-verd, i secció 16 mm2 de coure.</t>
  </si>
  <si>
    <t>Muntatge per a columna fins 10 m d’alçada, inclòs descàrrega, gruament, anivellament i col·locació de lluminària.</t>
  </si>
  <si>
    <t>Dau de formigó H-200 per a base de columna de 10 m d'alçada, de dimensions 800 x 800 x 950 mm, inclòs joc de perns de diàmetre 24 mm i 700 mm de llargària. Inclós excavació, càrrega, transport a abocador de sobrants i cànon d'abocament.</t>
  </si>
  <si>
    <t>Subministrament i col·locació de tub coarrugat de doble capa vermell-negre de 90 mm de diàmetre.</t>
  </si>
  <si>
    <t>Subministrament i col·locació de cable de coure nú d'1 x 35 mm de secció.</t>
  </si>
  <si>
    <t xml:space="preserve">Conductor de coure tipus UNE-RVFV-0,6/1 kV amb doble aïllament de PVC armat F lleugera 4 x 6 mm2, col·locat en tubular i connexió a punts de llum. </t>
  </si>
  <si>
    <t>Subministrament de bàcul troncocònic tipus Meridiana de 9,50 m d'alçada i sortint de braç d'1,5 m. Acer galvanitzat de  mm de gruix i amb anell de reforç i angles a la seva base.</t>
  </si>
  <si>
    <t>32ml de la zona que s'amplia</t>
  </si>
  <si>
    <t>Panots existents a la zona que s'amplia</t>
  </si>
  <si>
    <t>32m longitud a la zona que s'amplia</t>
  </si>
  <si>
    <t>Superfície panot: 105m2 x 0,10m - gual (4m x 1,20m)
Superfície vorera en terres: 134ml x 1,50m x 0,15m</t>
  </si>
  <si>
    <t>Avinguda del Canal Olímpic amb Passeig Pitort</t>
  </si>
  <si>
    <t>Paviment d'estries per a invidents, peça de 20x20cm.</t>
  </si>
  <si>
    <t>CONNEXIÓ PITORT-UPC</t>
  </si>
  <si>
    <t>Peça recta de formigó per a vorades model tauló o similar, doble capa per a vianants 20x8 cm, de classe climàtica B, classe resistent a l'abrasió H i classe resistent a flexió S (R-3,5 MPa) segons UNE-EN 1340, col·locada sobre base de formigó no estructural HNE-15/P/40 de 10 a 20 cm d'alçària, i rejuntat amb morter per a ram de paleta, incloent excavacions necessàries</t>
  </si>
  <si>
    <t>Operacions necessàries per a ampliació de la futura vorera pavimentada amb formigó: retirada de pal corda, desbrossada, aportació de material adequat, compactat. Inclosa la càrrega del material sobrant sobre camió o contenidor.</t>
  </si>
  <si>
    <t>Gual vianants: 1m d'amplada x 6m
Marquesina bus: 1m d'amplada x 4m</t>
  </si>
  <si>
    <t>Tota la superfície que s'amplia a excepció del gual</t>
  </si>
  <si>
    <t xml:space="preserve">Vorada: 32ml x 0,20 x 0,40 x 1,25
Rigola: 36m x 0,30 x 0,30 x 1,25
Gual: 4m x 1,2m x 0,30 x 1,25
</t>
  </si>
  <si>
    <t>Execució de fonaments de formigó de la marquesina de bus, segons plantilla suministrada per l'Ajuntament. Inclòs excavació i formigonat amb formigó HM-20/B/20, inclós tub corrugat de 90mm des de fanal més proper fins a un dels fonaments</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</si>
  <si>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</si>
  <si>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</si>
  <si>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</si>
  <si>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</si>
  <si>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</si>
  <si>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</si>
  <si>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</si>
  <si>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</si>
  <si>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</si>
  <si>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</si>
  <si>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</si>
  <si>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</si>
  <si>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</si>
  <si>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</si>
  <si>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</si>
  <si>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</si>
  <si>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</si>
  <si>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</si>
  <si>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</si>
  <si>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</si>
  <si>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</si>
  <si>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</si>
  <si>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</si>
  <si>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</si>
  <si>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</si>
  <si>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</si>
  <si>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Seguretat i Salut</t>
  </si>
  <si>
    <t>SS.1</t>
  </si>
  <si>
    <t>164ml, tot l'àmbit de l'actuació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</si>
</sst>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_-* #,##0.00\ [$€-C0A]_-;\-* #,##0.00\ [$€-C0A]_-;_-* &quot;-&quot;??\ [$€-C0A]_-;_-@_-"/>
    <numFmt numFmtId="166" formatCode="_-* #,##0.000\ [$€-C0A]_-;\-* #,##0.000\ [$€-C0A]_-;_-* &quot;-&quot;???\ [$€-C0A]_-;_-@_-"/>
  </numFmts>
  <fonts count="12" x14ac:knownFonts="1">
    <font>
      <sz val="11"/>
      <color theme="1"/>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b/>
      <sz val="12"/>
      <color theme="1"/>
      <name val="Calibri"/>
      <family val="2"/>
      <scheme val="minor"/>
    </font>
    <font>
      <b/>
      <sz val="10"/>
      <color rgb="FFFF0000"/>
      <name val="Calibri"/>
      <family val="2"/>
      <scheme val="minor"/>
    </font>
    <font>
      <sz val="12"/>
      <color theme="1"/>
      <name val="Calibri"/>
      <family val="2"/>
      <scheme val="minor"/>
    </font>
    <font>
      <sz val="11"/>
      <color rgb="FF000000"/>
      <name val="Calibri"/>
      <family val="2"/>
    </font>
    <font>
      <sz val="10"/>
      <name val="Arial"/>
      <family val="2"/>
    </font>
    <font>
      <sz val="10"/>
      <color rgb="FFFF0000"/>
      <name val="Calibri"/>
      <family val="2"/>
      <scheme val="minor"/>
    </font>
    <font>
      <sz val="10"/>
      <name val="Calibri"/>
      <family val="2"/>
      <scheme val="minor"/>
    </font>
    <font>
      <b/>
      <sz val="10"/>
      <name val="Calibri"/>
      <family val="2"/>
      <scheme val="minor"/>
    </font>
  </fonts>
  <fills count="5">
    <fill>
      <patternFill patternType="none"/>
    </fill>
    <fill>
      <patternFill patternType="gray125"/>
    </fill>
    <fill>
      <patternFill patternType="solid">
        <fgColor rgb="FFFFC000"/>
        <bgColor indexed="64"/>
      </patternFill>
    </fill>
    <fill>
      <patternFill patternType="solid">
        <fgColor theme="8" tint="0.79998168889431442"/>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7" fillId="0" borderId="0" applyNumberFormat="0" applyBorder="0" applyAlignment="0"/>
    <xf numFmtId="0" fontId="8" fillId="0" borderId="0"/>
    <xf numFmtId="9" fontId="7" fillId="0" borderId="0" applyFont="0" applyFill="0" applyBorder="0" applyAlignment="0" applyProtection="0"/>
  </cellStyleXfs>
  <cellXfs count="54">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right"/>
    </xf>
    <xf numFmtId="0" fontId="2" fillId="0" borderId="0" xfId="0" applyFont="1" applyFill="1"/>
    <xf numFmtId="10" fontId="2" fillId="0" borderId="0" xfId="0" applyNumberFormat="1" applyFont="1"/>
    <xf numFmtId="165" fontId="2" fillId="0" borderId="0" xfId="0" applyNumberFormat="1" applyFont="1" applyFill="1"/>
    <xf numFmtId="0" fontId="2" fillId="0" borderId="0" xfId="0" applyFont="1" applyFill="1" applyAlignment="1">
      <alignment horizontal="right"/>
    </xf>
    <xf numFmtId="0" fontId="2" fillId="0" borderId="0" xfId="0" applyFont="1" applyFill="1" applyAlignment="1">
      <alignment horizontal="right" vertical="center"/>
    </xf>
    <xf numFmtId="0" fontId="2" fillId="0" borderId="0" xfId="0" applyFont="1" applyBorder="1"/>
    <xf numFmtId="0" fontId="2" fillId="0" borderId="0" xfId="0" applyFont="1" applyBorder="1" applyAlignment="1">
      <alignment horizontal="right"/>
    </xf>
    <xf numFmtId="0" fontId="1" fillId="0" borderId="0" xfId="0" applyFont="1" applyBorder="1" applyAlignment="1">
      <alignment horizontal="right"/>
    </xf>
    <xf numFmtId="0" fontId="2" fillId="0" borderId="0" xfId="0" applyFont="1" applyBorder="1" applyAlignment="1">
      <alignment horizontal="center"/>
    </xf>
    <xf numFmtId="0" fontId="5" fillId="0" borderId="0" xfId="0" applyFont="1" applyBorder="1" applyAlignment="1">
      <alignment horizontal="right"/>
    </xf>
    <xf numFmtId="165" fontId="2" fillId="0" borderId="0" xfId="0" applyNumberFormat="1" applyFont="1" applyBorder="1"/>
    <xf numFmtId="165" fontId="1" fillId="0" borderId="0" xfId="0" applyNumberFormat="1" applyFont="1" applyBorder="1"/>
    <xf numFmtId="0" fontId="6" fillId="0" borderId="0" xfId="0" applyFont="1" applyFill="1"/>
    <xf numFmtId="0" fontId="4" fillId="0" borderId="0" xfId="0" applyFont="1" applyFill="1" applyBorder="1"/>
    <xf numFmtId="0" fontId="4" fillId="0" borderId="0" xfId="0" applyFont="1" applyFill="1" applyBorder="1" applyAlignment="1">
      <alignment horizontal="center"/>
    </xf>
    <xf numFmtId="0" fontId="4" fillId="0" borderId="0" xfId="0" applyFont="1" applyFill="1" applyBorder="1" applyAlignment="1">
      <alignment horizontal="right"/>
    </xf>
    <xf numFmtId="165" fontId="4" fillId="0" borderId="0" xfId="0" applyNumberFormat="1" applyFont="1" applyFill="1" applyBorder="1" applyAlignment="1">
      <alignment horizontal="right"/>
    </xf>
    <xf numFmtId="166" fontId="2" fillId="0" borderId="0" xfId="0" applyNumberFormat="1" applyFont="1" applyFill="1"/>
    <xf numFmtId="0" fontId="1" fillId="0" borderId="1" xfId="0" applyFont="1" applyFill="1" applyBorder="1"/>
    <xf numFmtId="0" fontId="1" fillId="0" borderId="1" xfId="0" applyFont="1" applyFill="1" applyBorder="1" applyAlignment="1">
      <alignment horizontal="center"/>
    </xf>
    <xf numFmtId="0" fontId="1" fillId="4" borderId="1" xfId="0" applyFont="1" applyFill="1" applyBorder="1"/>
    <xf numFmtId="0" fontId="1" fillId="4" borderId="1" xfId="0" applyFont="1" applyFill="1" applyBorder="1" applyAlignment="1">
      <alignment horizontal="center"/>
    </xf>
    <xf numFmtId="165" fontId="1" fillId="4" borderId="1" xfId="0" applyNumberFormat="1" applyFont="1" applyFill="1" applyBorder="1" applyAlignment="1">
      <alignment horizontal="center"/>
    </xf>
    <xf numFmtId="0" fontId="10" fillId="0" borderId="1" xfId="0" applyFont="1" applyFill="1" applyBorder="1" applyAlignment="1">
      <alignment vertical="center" wrapText="1"/>
    </xf>
    <xf numFmtId="49" fontId="10" fillId="0" borderId="1" xfId="0" applyNumberFormat="1" applyFont="1" applyFill="1" applyBorder="1" applyAlignment="1">
      <alignment vertical="center" wrapText="1"/>
    </xf>
    <xf numFmtId="0" fontId="10" fillId="0" borderId="1" xfId="0" applyFont="1" applyFill="1" applyBorder="1" applyAlignment="1">
      <alignment horizontal="justify" vertical="center" wrapText="1"/>
    </xf>
    <xf numFmtId="164" fontId="2" fillId="0" borderId="1" xfId="0" applyNumberFormat="1" applyFont="1" applyFill="1" applyBorder="1" applyAlignment="1">
      <alignment vertical="center"/>
    </xf>
    <xf numFmtId="165" fontId="2" fillId="0" borderId="1" xfId="0" applyNumberFormat="1" applyFont="1" applyFill="1" applyBorder="1" applyAlignment="1">
      <alignment vertical="center"/>
    </xf>
    <xf numFmtId="49" fontId="10" fillId="0" borderId="1" xfId="0" applyNumberFormat="1" applyFont="1" applyFill="1" applyBorder="1" applyAlignment="1">
      <alignment vertical="center"/>
    </xf>
    <xf numFmtId="165" fontId="10" fillId="0" borderId="1" xfId="0" applyNumberFormat="1" applyFont="1" applyFill="1" applyBorder="1" applyAlignment="1" applyProtection="1">
      <alignment horizontal="right" vertical="center"/>
      <protection locked="0"/>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2" fillId="0" borderId="0" xfId="0" applyFont="1" applyFill="1" applyAlignment="1">
      <alignment horizontal="left" vertical="center" wrapText="1"/>
    </xf>
    <xf numFmtId="0" fontId="1" fillId="0"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0" xfId="0" applyFont="1" applyAlignment="1">
      <alignment horizontal="left" vertical="center" wrapText="1"/>
    </xf>
    <xf numFmtId="0" fontId="10" fillId="0" borderId="0" xfId="0" applyFont="1" applyFill="1" applyBorder="1" applyAlignment="1">
      <alignment vertical="center" wrapText="1"/>
    </xf>
    <xf numFmtId="49" fontId="10" fillId="0" borderId="0" xfId="0" applyNumberFormat="1" applyFont="1" applyFill="1" applyBorder="1" applyAlignment="1">
      <alignment vertical="center" wrapText="1"/>
    </xf>
    <xf numFmtId="0" fontId="10" fillId="0" borderId="0" xfId="0" applyFont="1" applyFill="1" applyBorder="1" applyAlignment="1">
      <alignment horizontal="justify" vertical="center" wrapText="1"/>
    </xf>
    <xf numFmtId="165" fontId="10" fillId="0" borderId="0" xfId="0" applyNumberFormat="1" applyFont="1" applyFill="1" applyBorder="1" applyAlignment="1" applyProtection="1">
      <alignment horizontal="right" vertical="center"/>
      <protection locked="0"/>
    </xf>
    <xf numFmtId="164" fontId="2" fillId="0" borderId="0" xfId="0" applyNumberFormat="1" applyFont="1" applyFill="1" applyBorder="1" applyAlignment="1">
      <alignment vertical="center"/>
    </xf>
    <xf numFmtId="165" fontId="2" fillId="0" borderId="0" xfId="0" applyNumberFormat="1" applyFont="1" applyFill="1" applyBorder="1" applyAlignment="1">
      <alignment vertical="center"/>
    </xf>
    <xf numFmtId="0" fontId="10" fillId="0" borderId="0" xfId="0" applyFont="1" applyFill="1" applyBorder="1" applyAlignment="1">
      <alignment horizontal="left" vertical="center" wrapText="1"/>
    </xf>
    <xf numFmtId="165" fontId="2" fillId="0" borderId="0" xfId="0" applyNumberFormat="1" applyFont="1" applyAlignment="1">
      <alignment horizontal="left" vertical="center" wrapText="1"/>
    </xf>
    <xf numFmtId="165" fontId="2" fillId="0" borderId="0" xfId="0" applyNumberFormat="1" applyFont="1" applyAlignment="1">
      <alignment horizontal="center"/>
    </xf>
    <xf numFmtId="0" fontId="3" fillId="2" borderId="0" xfId="0" applyFont="1" applyFill="1" applyAlignment="1">
      <alignment horizontal="center" vertical="center" wrapText="1"/>
    </xf>
    <xf numFmtId="0" fontId="0" fillId="0" borderId="0" xfId="0" applyAlignment="1">
      <alignment wrapText="1"/>
    </xf>
    <xf numFmtId="0" fontId="1" fillId="3" borderId="2" xfId="0" applyNumberFormat="1" applyFont="1" applyFill="1" applyBorder="1" applyAlignment="1">
      <alignment horizontal="center" vertical="center" wrapText="1"/>
    </xf>
    <xf numFmtId="0" fontId="0" fillId="0" borderId="2" xfId="0" applyBorder="1" applyAlignment="1">
      <alignment wrapText="1"/>
    </xf>
  </cellXfs>
  <cellStyles count="4">
    <cellStyle name="Normal" xfId="0" builtinId="0"/>
    <cellStyle name="Normal 2" xfId="2"/>
    <cellStyle name="Normal 5" xfId="1"/>
    <cellStyle name="Porcentaje 2" xfId="3"/>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s%20documentos\Transito_borrar\PELICAN9\FASE1\BASES\ADJUD99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udicaciones"/>
      <sheetName val="Ordenados"/>
      <sheetName val="Seguimiento_Costos"/>
      <sheetName val="seguimiento_varios"/>
      <sheetName val="Bloques"/>
      <sheetName val="Bloque_Total"/>
      <sheetName val="Instaladoras"/>
      <sheetName val="OFERTAS"/>
      <sheetName val="Peticion_ofertas"/>
      <sheetName val="COMPARACIONES"/>
      <sheetName val="FORMATO1"/>
      <sheetName val="FORMATO2"/>
      <sheetName val="FORMATO3"/>
      <sheetName val="FORMATO4"/>
      <sheetName val="FORMATO_Vacio"/>
      <sheetName val="Municipios"/>
      <sheetName val="Hoja4"/>
      <sheetName val="Hoja5"/>
      <sheetName val="Hoja6"/>
      <sheetName val="Hoja7"/>
      <sheetName val="Hoja8"/>
      <sheetName val="Hoja9"/>
      <sheetName val="Hoja10"/>
    </sheetNames>
    <sheetDataSet>
      <sheetData sheetId="0"/>
      <sheetData sheetId="1"/>
      <sheetData sheetId="2"/>
      <sheetData sheetId="3"/>
      <sheetData sheetId="4"/>
      <sheetData sheetId="5"/>
      <sheetData sheetId="6"/>
      <sheetData sheetId="7">
        <row r="2">
          <cell r="B2" t="str">
            <v>FV01-1</v>
          </cell>
          <cell r="C2" t="str">
            <v>INSFUERT</v>
          </cell>
        </row>
        <row r="3">
          <cell r="B3" t="str">
            <v>FV01-2</v>
          </cell>
          <cell r="C3" t="str">
            <v>MARCIAL HERNÁNDEZ</v>
          </cell>
        </row>
        <row r="4">
          <cell r="B4" t="str">
            <v>FV01-3</v>
          </cell>
          <cell r="C4" t="str">
            <v>ELECMAX</v>
          </cell>
        </row>
        <row r="5">
          <cell r="B5" t="str">
            <v>FV01-4</v>
          </cell>
          <cell r="C5" t="str">
            <v>INABENSA</v>
          </cell>
        </row>
        <row r="6">
          <cell r="B6" t="str">
            <v>FV01-5</v>
          </cell>
          <cell r="C6" t="str">
            <v>ELECNOR</v>
          </cell>
        </row>
        <row r="7">
          <cell r="B7" t="str">
            <v>FV02-1</v>
          </cell>
          <cell r="C7" t="str">
            <v>INSFUERT</v>
          </cell>
        </row>
        <row r="8">
          <cell r="B8" t="str">
            <v>FV02-2</v>
          </cell>
          <cell r="C8" t="str">
            <v>MARCIAL HERNÁNDEZ</v>
          </cell>
        </row>
        <row r="9">
          <cell r="B9" t="str">
            <v>FV02-3</v>
          </cell>
          <cell r="C9" t="str">
            <v>ELECMAX</v>
          </cell>
        </row>
        <row r="10">
          <cell r="B10" t="str">
            <v>FV02-4</v>
          </cell>
          <cell r="C10" t="str">
            <v>INABENSA</v>
          </cell>
        </row>
        <row r="11">
          <cell r="B11" t="str">
            <v>FV02-5</v>
          </cell>
          <cell r="C11" t="str">
            <v>ELECNOR</v>
          </cell>
        </row>
        <row r="12">
          <cell r="B12" t="str">
            <v>LZ01-1</v>
          </cell>
          <cell r="C12" t="str">
            <v>CANAELECTRIC</v>
          </cell>
        </row>
        <row r="13">
          <cell r="B13" t="str">
            <v>LZ01-2</v>
          </cell>
          <cell r="C13" t="str">
            <v>CAELSA</v>
          </cell>
        </row>
        <row r="14">
          <cell r="B14" t="str">
            <v>LZ01-3</v>
          </cell>
          <cell r="C14" t="str">
            <v>LEYCE</v>
          </cell>
        </row>
        <row r="15">
          <cell r="B15" t="str">
            <v>LZ01-4</v>
          </cell>
          <cell r="C15" t="str">
            <v>INABENSA</v>
          </cell>
        </row>
        <row r="16">
          <cell r="B16" t="str">
            <v>LZ01-5</v>
          </cell>
          <cell r="C16" t="str">
            <v>ELECNOR</v>
          </cell>
        </row>
        <row r="17">
          <cell r="B17" t="str">
            <v>LZ02-1</v>
          </cell>
          <cell r="C17" t="str">
            <v>CANAELECTRIC</v>
          </cell>
        </row>
        <row r="18">
          <cell r="B18" t="str">
            <v>LZ02-2</v>
          </cell>
          <cell r="C18" t="str">
            <v>CAELSA</v>
          </cell>
        </row>
        <row r="19">
          <cell r="B19" t="str">
            <v>LZ02-3</v>
          </cell>
          <cell r="C19" t="str">
            <v>LEYCE</v>
          </cell>
        </row>
        <row r="20">
          <cell r="B20" t="str">
            <v>LZ02-4</v>
          </cell>
          <cell r="C20" t="str">
            <v>INABENSA</v>
          </cell>
        </row>
        <row r="21">
          <cell r="B21" t="str">
            <v>LZ02-5</v>
          </cell>
          <cell r="C21" t="str">
            <v>ELECNOR</v>
          </cell>
        </row>
        <row r="22">
          <cell r="B22" t="str">
            <v>GC01-1</v>
          </cell>
          <cell r="C22" t="str">
            <v>SEI</v>
          </cell>
        </row>
        <row r="23">
          <cell r="B23" t="str">
            <v>GC01-2</v>
          </cell>
          <cell r="C23" t="str">
            <v>INEMAQ</v>
          </cell>
        </row>
        <row r="24">
          <cell r="B24" t="str">
            <v>GC01-3</v>
          </cell>
          <cell r="C24" t="str">
            <v>MONELGRAC</v>
          </cell>
        </row>
        <row r="25">
          <cell r="B25" t="str">
            <v>GC01-4</v>
          </cell>
          <cell r="C25" t="str">
            <v>ELECNOR</v>
          </cell>
        </row>
        <row r="26">
          <cell r="B26" t="str">
            <v>GC01-5</v>
          </cell>
          <cell r="C26" t="str">
            <v>CODICAN</v>
          </cell>
        </row>
        <row r="27">
          <cell r="B27" t="str">
            <v>GC02-1</v>
          </cell>
          <cell r="C27" t="str">
            <v>ELECTRIMET</v>
          </cell>
        </row>
        <row r="28">
          <cell r="B28" t="str">
            <v>GC02-2</v>
          </cell>
          <cell r="C28" t="str">
            <v>SEMI</v>
          </cell>
        </row>
        <row r="29">
          <cell r="B29" t="str">
            <v>GC02-3</v>
          </cell>
          <cell r="C29" t="str">
            <v>ELECNOR</v>
          </cell>
        </row>
        <row r="30">
          <cell r="B30" t="str">
            <v>GC02-4</v>
          </cell>
          <cell r="C30" t="str">
            <v>MONELGRAC</v>
          </cell>
        </row>
        <row r="31">
          <cell r="B31" t="str">
            <v>GC02-5</v>
          </cell>
          <cell r="C31" t="str">
            <v>ISOLUX-WAT</v>
          </cell>
        </row>
        <row r="32">
          <cell r="B32" t="str">
            <v>GC03-1</v>
          </cell>
          <cell r="C32" t="str">
            <v>ELECTRIMET</v>
          </cell>
        </row>
        <row r="33">
          <cell r="B33" t="str">
            <v>GC03-2</v>
          </cell>
          <cell r="C33" t="str">
            <v>SEMI</v>
          </cell>
        </row>
        <row r="34">
          <cell r="B34" t="str">
            <v>GC03-3</v>
          </cell>
          <cell r="C34" t="str">
            <v>INABENSA</v>
          </cell>
        </row>
        <row r="35">
          <cell r="B35" t="str">
            <v>GC03-4</v>
          </cell>
          <cell r="C35" t="str">
            <v>DELTA</v>
          </cell>
        </row>
        <row r="36">
          <cell r="B36" t="str">
            <v>GC03-5</v>
          </cell>
          <cell r="C36" t="str">
            <v>ELCANA</v>
          </cell>
        </row>
        <row r="37">
          <cell r="B37" t="str">
            <v>GC04-1</v>
          </cell>
          <cell r="C37" t="str">
            <v>ELECNOR</v>
          </cell>
        </row>
        <row r="38">
          <cell r="B38" t="str">
            <v>GC04-2</v>
          </cell>
          <cell r="C38" t="str">
            <v>ELCANA</v>
          </cell>
        </row>
        <row r="39">
          <cell r="B39" t="str">
            <v>GC04-3</v>
          </cell>
          <cell r="C39" t="str">
            <v>INABENSA</v>
          </cell>
        </row>
        <row r="40">
          <cell r="B40" t="str">
            <v>GC04-4</v>
          </cell>
          <cell r="C40" t="str">
            <v>DELTA</v>
          </cell>
        </row>
        <row r="41">
          <cell r="B41" t="str">
            <v>GC04-5</v>
          </cell>
          <cell r="C41" t="str">
            <v>ISOLUX-WAT</v>
          </cell>
        </row>
        <row r="42">
          <cell r="B42" t="str">
            <v>GC05-1</v>
          </cell>
          <cell r="C42" t="str">
            <v>ELICAN</v>
          </cell>
        </row>
        <row r="43">
          <cell r="B43" t="str">
            <v>GC05-2</v>
          </cell>
          <cell r="C43" t="str">
            <v>TALLERES RAMOS</v>
          </cell>
        </row>
        <row r="44">
          <cell r="B44" t="str">
            <v>GC05-3</v>
          </cell>
          <cell r="C44" t="str">
            <v>CODICAN</v>
          </cell>
        </row>
        <row r="45">
          <cell r="B45" t="str">
            <v>GC05-4</v>
          </cell>
          <cell r="C45" t="str">
            <v>INEMAQ</v>
          </cell>
        </row>
        <row r="46">
          <cell r="B46" t="str">
            <v>GC05-5</v>
          </cell>
          <cell r="C46" t="str">
            <v>ELECTRIMET</v>
          </cell>
        </row>
        <row r="47">
          <cell r="B47" t="str">
            <v>GC06-1</v>
          </cell>
          <cell r="C47" t="str">
            <v>ELICAN</v>
          </cell>
        </row>
        <row r="48">
          <cell r="B48" t="str">
            <v>GC06-2</v>
          </cell>
          <cell r="C48" t="str">
            <v>TALLERES RAMOS</v>
          </cell>
        </row>
        <row r="49">
          <cell r="B49" t="str">
            <v>GC06-3</v>
          </cell>
          <cell r="C49" t="str">
            <v>ELCANA</v>
          </cell>
        </row>
        <row r="50">
          <cell r="B50" t="str">
            <v>GC06-4</v>
          </cell>
          <cell r="C50" t="str">
            <v>DELTA</v>
          </cell>
        </row>
        <row r="51">
          <cell r="B51" t="str">
            <v>GC06-5</v>
          </cell>
          <cell r="C51" t="str">
            <v>MONELGRAC</v>
          </cell>
        </row>
        <row r="52">
          <cell r="B52" t="str">
            <v>GC07-1</v>
          </cell>
          <cell r="C52" t="str">
            <v>ELICAN</v>
          </cell>
        </row>
        <row r="53">
          <cell r="B53" t="str">
            <v>GC07-2</v>
          </cell>
          <cell r="C53" t="str">
            <v>TALLERES RAMOS</v>
          </cell>
        </row>
        <row r="54">
          <cell r="B54" t="str">
            <v>GC07-3</v>
          </cell>
          <cell r="C54" t="str">
            <v>ELECNOR</v>
          </cell>
        </row>
        <row r="55">
          <cell r="B55" t="str">
            <v>GC07-4</v>
          </cell>
          <cell r="C55" t="str">
            <v>INABENSA</v>
          </cell>
        </row>
        <row r="56">
          <cell r="B56" t="str">
            <v>GC07-5</v>
          </cell>
          <cell r="C56" t="str">
            <v>SEMI</v>
          </cell>
        </row>
      </sheetData>
      <sheetData sheetId="8">
        <row r="2">
          <cell r="C2" t="str">
            <v>FV0101</v>
          </cell>
          <cell r="D2" t="str">
            <v>LP98C79</v>
          </cell>
          <cell r="E2" t="str">
            <v>ELECTRIFICACIÓN INTEGRAL EN VISTAS DE LAS POCETAS</v>
          </cell>
          <cell r="F2" t="str">
            <v>FV</v>
          </cell>
          <cell r="G2" t="str">
            <v>ANTIGUA</v>
          </cell>
          <cell r="H2">
            <v>21067884</v>
          </cell>
        </row>
        <row r="3">
          <cell r="C3" t="str">
            <v>FV0102</v>
          </cell>
          <cell r="D3" t="str">
            <v>LP98C80</v>
          </cell>
          <cell r="E3" t="str">
            <v>PASO A SUBT. L.M.T. LA OLIVA - DERIVACIÓN EL COTILLO, SECTOR SAN FRANCISCO</v>
          </cell>
          <cell r="F3" t="str">
            <v>FV</v>
          </cell>
          <cell r="G3" t="str">
            <v>LA OLIVA</v>
          </cell>
          <cell r="H3">
            <v>7278853</v>
          </cell>
        </row>
        <row r="4">
          <cell r="C4" t="str">
            <v>FV0201</v>
          </cell>
          <cell r="D4" t="str">
            <v>LP98C81</v>
          </cell>
          <cell r="E4" t="str">
            <v>PASO A SUBT. L.M.T. TUINEJE, CASCO URBANO DE EL TOTO</v>
          </cell>
          <cell r="F4" t="str">
            <v>FV</v>
          </cell>
          <cell r="G4" t="str">
            <v>PÁJARA</v>
          </cell>
          <cell r="H4">
            <v>8123091</v>
          </cell>
        </row>
        <row r="5">
          <cell r="C5" t="str">
            <v>FV0103</v>
          </cell>
          <cell r="D5" t="str">
            <v>LP98C82</v>
          </cell>
          <cell r="E5" t="str">
            <v>ELECTRIFICACIÓN DE ZURITA (CEMENTERIO ALTO)</v>
          </cell>
          <cell r="F5" t="str">
            <v>FV</v>
          </cell>
          <cell r="G5" t="str">
            <v>PUERTO DEL ROSARIO</v>
          </cell>
          <cell r="H5">
            <v>5566320</v>
          </cell>
        </row>
        <row r="6">
          <cell r="C6" t="str">
            <v>FV0202</v>
          </cell>
          <cell r="D6" t="str">
            <v>LP98C83</v>
          </cell>
          <cell r="E6" t="str">
            <v>ELECTRIFICACIÓN DE VIVIENDAS EN LOS LLANOS DE LOS PAREDONES</v>
          </cell>
          <cell r="F6" t="str">
            <v>FV</v>
          </cell>
          <cell r="G6" t="str">
            <v>TUINEJE</v>
          </cell>
          <cell r="H6">
            <v>19266629</v>
          </cell>
        </row>
        <row r="7">
          <cell r="C7" t="str">
            <v>GC0101</v>
          </cell>
          <cell r="D7" t="str">
            <v>LP98C84</v>
          </cell>
          <cell r="E7" t="str">
            <v>ELECTRIFICACIÓN DE VIVIENDAS EN LOMO DE LA CRUZ, 3ª FASE</v>
          </cell>
          <cell r="F7" t="str">
            <v>GC</v>
          </cell>
          <cell r="G7" t="str">
            <v>AGÜIMES</v>
          </cell>
          <cell r="H7">
            <v>2975000</v>
          </cell>
        </row>
        <row r="8">
          <cell r="C8" t="str">
            <v>GC0601</v>
          </cell>
          <cell r="D8" t="str">
            <v>LP98C85</v>
          </cell>
          <cell r="E8" t="str">
            <v>PASO A SUBT. TRAMO L.M.T. ENTRE PARCELA AYTO. Y C.T. ESTANCO II (LOS MANCHONES)</v>
          </cell>
          <cell r="F8" t="str">
            <v>GC</v>
          </cell>
          <cell r="G8" t="str">
            <v>FIRGAS</v>
          </cell>
          <cell r="H8">
            <v>12482089</v>
          </cell>
        </row>
        <row r="9">
          <cell r="C9" t="str">
            <v>GC0602</v>
          </cell>
          <cell r="D9" t="str">
            <v>LP98C86</v>
          </cell>
          <cell r="E9" t="str">
            <v>ELECTRIFICACIÓN DE LA CIUDAD DEPORTIVA SAN ISIDRO Y URBANIZACIÓN COLINDANTE</v>
          </cell>
          <cell r="F9" t="str">
            <v>GC</v>
          </cell>
          <cell r="G9" t="str">
            <v>GÁLDAR</v>
          </cell>
          <cell r="H9">
            <v>16342410</v>
          </cell>
        </row>
        <row r="10">
          <cell r="C10" t="str">
            <v>GC0201</v>
          </cell>
          <cell r="D10" t="str">
            <v>LP98C87</v>
          </cell>
          <cell r="E10" t="str">
            <v>PASO A SUBT. TRAMO DE L.M.T. EN EL CAMPUS UNIVERSITARIO</v>
          </cell>
          <cell r="F10" t="str">
            <v>GC</v>
          </cell>
          <cell r="G10" t="str">
            <v>LAS PALMAS DE GRAN CANARIA</v>
          </cell>
          <cell r="H10">
            <v>6355646</v>
          </cell>
        </row>
        <row r="11">
          <cell r="C11" t="str">
            <v>GC0202</v>
          </cell>
          <cell r="D11" t="str">
            <v>LP99P06</v>
          </cell>
          <cell r="E11" t="str">
            <v>PASO A SUBT. TRAMO DE LA LÍNEA DE M.T. QUE ENLAZA EL C.T.- MARZAGÁN II Y C.T.- MARZAGÁN III</v>
          </cell>
          <cell r="F11" t="str">
            <v>GC</v>
          </cell>
          <cell r="G11" t="str">
            <v>LAS PALMAS DE GRAN CANARIA</v>
          </cell>
          <cell r="H11">
            <v>14863815</v>
          </cell>
        </row>
        <row r="12">
          <cell r="C12" t="str">
            <v>GC0102</v>
          </cell>
          <cell r="D12" t="str">
            <v>LP99P07</v>
          </cell>
          <cell r="E12" t="str">
            <v>PASO A SUBT.  REDES TRENZADAS DE B.T. EN CASCO URBANO C/ GENERAL FRANCO</v>
          </cell>
          <cell r="F12" t="str">
            <v>GC</v>
          </cell>
          <cell r="G12" t="str">
            <v>MOGÁN</v>
          </cell>
          <cell r="H12">
            <v>9273036</v>
          </cell>
        </row>
        <row r="13">
          <cell r="C13" t="str">
            <v>GC0103</v>
          </cell>
          <cell r="D13" t="str">
            <v>LP98C88</v>
          </cell>
          <cell r="E13" t="str">
            <v>PASO A SUBT. TRAMO DE L.M.T. ENTRE C.T.- VDAS. ARGUINEGUÍN Y C.T.- EL PAJAR</v>
          </cell>
          <cell r="F13" t="str">
            <v>GC</v>
          </cell>
          <cell r="G13" t="str">
            <v>MOGÁN</v>
          </cell>
          <cell r="H13">
            <v>3417772</v>
          </cell>
        </row>
        <row r="14">
          <cell r="C14" t="str">
            <v>GC0701</v>
          </cell>
          <cell r="D14" t="str">
            <v>LP99P09</v>
          </cell>
          <cell r="E14" t="str">
            <v>PASO A SUBT. TRAMO DE L.M.T. ENTRE APOYO Nº 2 DE LA DERIVACIÓN A CABO VERDE HASTA CANTERA CABO VERDE</v>
          </cell>
          <cell r="F14" t="str">
            <v>GC</v>
          </cell>
          <cell r="G14" t="str">
            <v>MOYA</v>
          </cell>
          <cell r="H14">
            <v>18315380</v>
          </cell>
        </row>
        <row r="15">
          <cell r="C15" t="str">
            <v>GC0104</v>
          </cell>
          <cell r="D15" t="str">
            <v>LP98C89</v>
          </cell>
          <cell r="E15" t="str">
            <v>ELECTRIFICACIÓN RURAL DE LOS PALMITOS</v>
          </cell>
          <cell r="F15" t="str">
            <v>GC</v>
          </cell>
          <cell r="G15" t="str">
            <v>SAN BARTOLOMÉ DE TIRAJANA</v>
          </cell>
          <cell r="H15">
            <v>7819870</v>
          </cell>
        </row>
        <row r="16">
          <cell r="C16" t="str">
            <v>GC0401</v>
          </cell>
          <cell r="D16" t="str">
            <v>LP99P11</v>
          </cell>
          <cell r="E16" t="str">
            <v>PASO A SUBT. DE REDES TRENZADAS DE B.T. EN CASCO DE LA VILLA, FASE 1</v>
          </cell>
          <cell r="F16" t="str">
            <v>GC</v>
          </cell>
          <cell r="G16" t="str">
            <v>SANTA BRÍGIDA</v>
          </cell>
          <cell r="H16">
            <v>23284603</v>
          </cell>
        </row>
        <row r="17">
          <cell r="C17" t="str">
            <v>GC0301</v>
          </cell>
          <cell r="D17" t="str">
            <v>LP99P12</v>
          </cell>
          <cell r="E17" t="str">
            <v>PASO A SUBT. L.M.T. EN DOBLE CIRCUITO EN EL EJIDO</v>
          </cell>
          <cell r="F17" t="str">
            <v>GC</v>
          </cell>
          <cell r="G17" t="str">
            <v>TELDE</v>
          </cell>
          <cell r="H17">
            <v>25896484</v>
          </cell>
        </row>
        <row r="18">
          <cell r="C18" t="str">
            <v>GC0501</v>
          </cell>
          <cell r="D18" t="str">
            <v>LP98C90</v>
          </cell>
          <cell r="E18" t="str">
            <v>C.T. EN LA SOLANA Y ELECTRIFICACIÓN DE HOYA DE LOS AJOS, FASE 1</v>
          </cell>
          <cell r="F18" t="str">
            <v>GC</v>
          </cell>
          <cell r="G18" t="str">
            <v>VEGA DE SAN MATEO</v>
          </cell>
          <cell r="H18">
            <v>18559579</v>
          </cell>
        </row>
        <row r="19">
          <cell r="C19" t="str">
            <v>LZ0101</v>
          </cell>
          <cell r="D19" t="str">
            <v>LP98C94</v>
          </cell>
          <cell r="E19" t="str">
            <v>PASO A SUBT. DE REDES DE B.T. EN CALLES GARCÍA ESCÁMEZ Y COLINDANTES (SANTA COLOMA)</v>
          </cell>
          <cell r="F19" t="str">
            <v>LZ</v>
          </cell>
          <cell r="G19" t="str">
            <v>ARRECIFE</v>
          </cell>
          <cell r="H19">
            <v>13643014</v>
          </cell>
        </row>
        <row r="20">
          <cell r="C20" t="str">
            <v>LZ0201</v>
          </cell>
          <cell r="D20" t="str">
            <v>LP98C91</v>
          </cell>
          <cell r="E20" t="str">
            <v>NUEVO C.T. MONTAÑA BLANCA</v>
          </cell>
          <cell r="F20" t="str">
            <v>LZ</v>
          </cell>
          <cell r="G20" t="str">
            <v>SAN BARTOLOMÉ</v>
          </cell>
          <cell r="H20">
            <v>12361430</v>
          </cell>
        </row>
        <row r="21">
          <cell r="C21" t="str">
            <v>LZ0102</v>
          </cell>
          <cell r="D21" t="str">
            <v>LP98C92</v>
          </cell>
          <cell r="E21" t="str">
            <v>PASO A SUBT. L.M.T. TAHICHE, FASE III</v>
          </cell>
          <cell r="F21" t="str">
            <v>LZ</v>
          </cell>
          <cell r="G21" t="str">
            <v>TEGUISE</v>
          </cell>
          <cell r="H21">
            <v>15563395</v>
          </cell>
        </row>
        <row r="22">
          <cell r="C22" t="str">
            <v>LZ0202</v>
          </cell>
          <cell r="D22" t="str">
            <v>LP98C93</v>
          </cell>
          <cell r="E22" t="str">
            <v>ELECTRIFICACIÓN INTEGRAL EN COMBRILLOS, PEÑÓN, CAPELLANÍA Y LAS HUERTITAS</v>
          </cell>
          <cell r="F22" t="str">
            <v>LZ</v>
          </cell>
          <cell r="G22" t="str">
            <v>TINAJO</v>
          </cell>
          <cell r="H22">
            <v>28235672</v>
          </cell>
        </row>
        <row r="23">
          <cell r="H23">
            <v>0</v>
          </cell>
        </row>
        <row r="24">
          <cell r="H24">
            <v>0</v>
          </cell>
        </row>
        <row r="25">
          <cell r="H25">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showGridLines="0" tabSelected="1" topLeftCell="A31" zoomScaleNormal="100" workbookViewId="0">
      <selection activeCell="G22" sqref="G22"/>
    </sheetView>
  </sheetViews>
  <sheetFormatPr baseColWidth="10" defaultColWidth="10.85546875" defaultRowHeight="12.75" x14ac:dyDescent="0.2"/>
  <cols>
    <col min="1" max="2" width="4.7109375" style="3" customWidth="1"/>
    <col min="3" max="3" width="6.28515625" style="3" customWidth="1"/>
    <col min="4" max="4" width="4.7109375" style="1" customWidth="1"/>
    <col min="5" max="5" width="51.28515625" style="1" customWidth="1"/>
    <col min="6" max="6" width="10.7109375" style="1" customWidth="1"/>
    <col min="7" max="7" width="11.7109375" style="1" customWidth="1"/>
    <col min="8" max="8" width="16" style="1" customWidth="1"/>
    <col min="9" max="9" width="30.7109375" style="40" customWidth="1"/>
    <col min="10" max="10" width="10.85546875" style="1"/>
    <col min="11" max="11" width="11.42578125" style="1" bestFit="1" customWidth="1"/>
    <col min="12" max="16384" width="10.85546875" style="1"/>
  </cols>
  <sheetData>
    <row r="1" spans="1:14" s="4" customFormat="1" x14ac:dyDescent="0.2">
      <c r="A1" s="7"/>
      <c r="B1" s="7"/>
      <c r="C1" s="7"/>
      <c r="I1" s="36"/>
    </row>
    <row r="2" spans="1:14" s="4" customFormat="1" ht="22.5" customHeight="1" x14ac:dyDescent="0.25">
      <c r="A2" s="7"/>
      <c r="B2" s="7"/>
      <c r="C2" s="50" t="s">
        <v>57</v>
      </c>
      <c r="D2" s="51"/>
      <c r="E2" s="51"/>
      <c r="F2" s="51"/>
      <c r="G2" s="51"/>
      <c r="H2" s="51"/>
      <c r="I2" s="51"/>
    </row>
    <row r="3" spans="1:14" s="4" customFormat="1" ht="15.75" x14ac:dyDescent="0.25">
      <c r="A3" s="7"/>
      <c r="B3" s="7"/>
      <c r="C3" s="7"/>
      <c r="D3" s="16"/>
      <c r="E3" s="16"/>
      <c r="F3" s="16"/>
      <c r="G3" s="16"/>
      <c r="H3" s="16"/>
      <c r="I3" s="36"/>
    </row>
    <row r="4" spans="1:14" s="4" customFormat="1" ht="22.5" customHeight="1" x14ac:dyDescent="0.25">
      <c r="A4" s="7"/>
      <c r="B4" s="7"/>
      <c r="C4" s="7"/>
      <c r="F4" s="52" t="s">
        <v>16</v>
      </c>
      <c r="G4" s="52"/>
      <c r="H4" s="52"/>
      <c r="I4" s="53"/>
    </row>
    <row r="5" spans="1:14" s="4" customFormat="1" x14ac:dyDescent="0.2">
      <c r="A5" s="7"/>
      <c r="B5" s="7"/>
      <c r="C5" s="22" t="s">
        <v>13</v>
      </c>
      <c r="D5" s="22" t="s">
        <v>2</v>
      </c>
      <c r="E5" s="22" t="s">
        <v>3</v>
      </c>
      <c r="F5" s="23" t="s">
        <v>4</v>
      </c>
      <c r="G5" s="23" t="s">
        <v>0</v>
      </c>
      <c r="H5" s="23" t="s">
        <v>1</v>
      </c>
      <c r="I5" s="37" t="s">
        <v>27</v>
      </c>
    </row>
    <row r="6" spans="1:14" s="4" customFormat="1" x14ac:dyDescent="0.2">
      <c r="A6" s="7"/>
      <c r="B6" s="7"/>
      <c r="C6" s="24"/>
      <c r="D6" s="24" t="s">
        <v>55</v>
      </c>
      <c r="E6" s="24"/>
      <c r="F6" s="26"/>
      <c r="G6" s="25"/>
      <c r="H6" s="26">
        <f>SUM(H7:H32)</f>
        <v>29730.045000000002</v>
      </c>
      <c r="I6" s="38"/>
    </row>
    <row r="7" spans="1:14" s="4" customFormat="1" ht="38.25" x14ac:dyDescent="0.2">
      <c r="C7" s="27" t="s">
        <v>64</v>
      </c>
      <c r="D7" s="28" t="s">
        <v>17</v>
      </c>
      <c r="E7" s="29" t="s">
        <v>24</v>
      </c>
      <c r="F7" s="33">
        <v>5.46</v>
      </c>
      <c r="G7" s="30">
        <v>32</v>
      </c>
      <c r="H7" s="31">
        <f t="shared" ref="H7:H8" si="0">F7*G7</f>
        <v>174.72</v>
      </c>
      <c r="I7" s="39" t="s">
        <v>51</v>
      </c>
    </row>
    <row r="8" spans="1:14" s="4" customFormat="1" ht="38.25" x14ac:dyDescent="0.2">
      <c r="C8" s="27" t="s">
        <v>65</v>
      </c>
      <c r="D8" s="28" t="s">
        <v>17</v>
      </c>
      <c r="E8" s="29" t="s">
        <v>33</v>
      </c>
      <c r="F8" s="33">
        <v>4.2300000000000004</v>
      </c>
      <c r="G8" s="30">
        <f>36</f>
        <v>36</v>
      </c>
      <c r="H8" s="31">
        <f t="shared" si="0"/>
        <v>152.28000000000003</v>
      </c>
      <c r="I8" s="39" t="s">
        <v>35</v>
      </c>
    </row>
    <row r="9" spans="1:14" s="4" customFormat="1" ht="38.25" x14ac:dyDescent="0.2">
      <c r="A9" s="8"/>
      <c r="B9" s="8"/>
      <c r="C9" s="27" t="s">
        <v>66</v>
      </c>
      <c r="D9" s="28" t="s">
        <v>14</v>
      </c>
      <c r="E9" s="29" t="s">
        <v>20</v>
      </c>
      <c r="F9" s="33">
        <v>11.49</v>
      </c>
      <c r="G9" s="30">
        <f>4*1.2</f>
        <v>4.8</v>
      </c>
      <c r="H9" s="31">
        <f>F9*G9</f>
        <v>55.152000000000001</v>
      </c>
      <c r="I9" s="39" t="s">
        <v>38</v>
      </c>
    </row>
    <row r="10" spans="1:14" s="4" customFormat="1" ht="54.75" customHeight="1" x14ac:dyDescent="0.2">
      <c r="A10" s="8"/>
      <c r="B10" s="8"/>
      <c r="C10" s="27" t="s">
        <v>67</v>
      </c>
      <c r="D10" s="28" t="s">
        <v>14</v>
      </c>
      <c r="E10" s="29" t="s">
        <v>34</v>
      </c>
      <c r="F10" s="33">
        <v>4.6900000000000004</v>
      </c>
      <c r="G10" s="30">
        <v>40</v>
      </c>
      <c r="H10" s="31">
        <f>F10*G10</f>
        <v>187.60000000000002</v>
      </c>
      <c r="I10" s="39" t="s">
        <v>52</v>
      </c>
    </row>
    <row r="11" spans="1:14" s="4" customFormat="1" ht="38.25" x14ac:dyDescent="0.2">
      <c r="A11" s="8"/>
      <c r="B11" s="8"/>
      <c r="C11" s="27" t="s">
        <v>68</v>
      </c>
      <c r="D11" s="32" t="s">
        <v>17</v>
      </c>
      <c r="E11" s="29" t="s">
        <v>22</v>
      </c>
      <c r="F11" s="33">
        <v>2.15</v>
      </c>
      <c r="G11" s="30">
        <v>32</v>
      </c>
      <c r="H11" s="31">
        <f t="shared" ref="H11" si="1">F11*G11</f>
        <v>68.8</v>
      </c>
      <c r="I11" s="39" t="s">
        <v>36</v>
      </c>
      <c r="N11" s="21"/>
    </row>
    <row r="12" spans="1:14" s="4" customFormat="1" ht="78" customHeight="1" x14ac:dyDescent="0.2">
      <c r="A12" s="8"/>
      <c r="B12" s="8"/>
      <c r="C12" s="27" t="s">
        <v>69</v>
      </c>
      <c r="D12" s="32" t="s">
        <v>17</v>
      </c>
      <c r="E12" s="29" t="s">
        <v>23</v>
      </c>
      <c r="F12" s="33">
        <v>30.55</v>
      </c>
      <c r="G12" s="30">
        <f>32</f>
        <v>32</v>
      </c>
      <c r="H12" s="31">
        <f t="shared" ref="H12:H32" si="2">F12*G12</f>
        <v>977.6</v>
      </c>
      <c r="I12" s="35" t="s">
        <v>53</v>
      </c>
      <c r="N12" s="21"/>
    </row>
    <row r="13" spans="1:14" s="4" customFormat="1" ht="63.75" x14ac:dyDescent="0.2">
      <c r="A13" s="8"/>
      <c r="B13" s="8"/>
      <c r="C13" s="27" t="s">
        <v>70</v>
      </c>
      <c r="D13" s="32" t="s">
        <v>19</v>
      </c>
      <c r="E13" s="29" t="s">
        <v>31</v>
      </c>
      <c r="F13" s="33">
        <v>25.17</v>
      </c>
      <c r="G13" s="30">
        <v>32</v>
      </c>
      <c r="H13" s="31">
        <f t="shared" si="2"/>
        <v>805.44</v>
      </c>
      <c r="I13" s="35" t="s">
        <v>37</v>
      </c>
      <c r="N13" s="21"/>
    </row>
    <row r="14" spans="1:14" s="4" customFormat="1" ht="102" x14ac:dyDescent="0.2">
      <c r="A14" s="8"/>
      <c r="B14" s="8"/>
      <c r="C14" s="27" t="s">
        <v>71</v>
      </c>
      <c r="D14" s="32" t="s">
        <v>19</v>
      </c>
      <c r="E14" s="29" t="s">
        <v>30</v>
      </c>
      <c r="F14" s="33">
        <v>212.97</v>
      </c>
      <c r="G14" s="30">
        <f>3.2</f>
        <v>3.2</v>
      </c>
      <c r="H14" s="31">
        <f t="shared" si="2"/>
        <v>681.50400000000002</v>
      </c>
      <c r="I14" s="35" t="s">
        <v>39</v>
      </c>
      <c r="N14" s="21"/>
    </row>
    <row r="15" spans="1:14" s="4" customFormat="1" ht="63.75" x14ac:dyDescent="0.2">
      <c r="A15" s="8"/>
      <c r="B15" s="8"/>
      <c r="C15" s="27" t="s">
        <v>72</v>
      </c>
      <c r="D15" s="32" t="s">
        <v>28</v>
      </c>
      <c r="E15" s="29" t="s">
        <v>29</v>
      </c>
      <c r="F15" s="33">
        <v>202.47</v>
      </c>
      <c r="G15" s="30">
        <v>2</v>
      </c>
      <c r="H15" s="31">
        <f t="shared" si="2"/>
        <v>404.94</v>
      </c>
      <c r="I15" s="35" t="s">
        <v>40</v>
      </c>
      <c r="N15" s="21"/>
    </row>
    <row r="16" spans="1:14" s="4" customFormat="1" ht="63.75" x14ac:dyDescent="0.2">
      <c r="A16" s="8"/>
      <c r="B16" s="8"/>
      <c r="C16" s="27" t="s">
        <v>73</v>
      </c>
      <c r="D16" s="32" t="s">
        <v>28</v>
      </c>
      <c r="E16" s="29" t="s">
        <v>59</v>
      </c>
      <c r="F16" s="33">
        <v>2250</v>
      </c>
      <c r="G16" s="30">
        <v>1</v>
      </c>
      <c r="H16" s="31">
        <f t="shared" si="2"/>
        <v>2250</v>
      </c>
      <c r="I16" s="35"/>
      <c r="N16" s="21"/>
    </row>
    <row r="17" spans="1:14" s="4" customFormat="1" ht="84.75" customHeight="1" x14ac:dyDescent="0.2">
      <c r="A17" s="8"/>
      <c r="B17" s="8"/>
      <c r="C17" s="27" t="s">
        <v>74</v>
      </c>
      <c r="D17" s="32" t="s">
        <v>17</v>
      </c>
      <c r="E17" s="29" t="s">
        <v>58</v>
      </c>
      <c r="F17" s="33">
        <v>27.75</v>
      </c>
      <c r="G17" s="30">
        <v>164</v>
      </c>
      <c r="H17" s="31">
        <f t="shared" ref="H17" si="3">F17*G17</f>
        <v>4551</v>
      </c>
      <c r="I17" s="35" t="s">
        <v>92</v>
      </c>
      <c r="N17" s="21"/>
    </row>
    <row r="18" spans="1:14" s="4" customFormat="1" ht="51" x14ac:dyDescent="0.2">
      <c r="A18" s="8"/>
      <c r="B18" s="8"/>
      <c r="C18" s="27" t="s">
        <v>75</v>
      </c>
      <c r="D18" s="32" t="s">
        <v>5</v>
      </c>
      <c r="E18" s="29" t="s">
        <v>25</v>
      </c>
      <c r="F18" s="33">
        <v>90.49</v>
      </c>
      <c r="G18" s="30">
        <f>(105*0.1)-(4*1.2)+(134*1.5*0.15)</f>
        <v>35.85</v>
      </c>
      <c r="H18" s="31">
        <f t="shared" si="2"/>
        <v>3244.0664999999999</v>
      </c>
      <c r="I18" s="35" t="s">
        <v>54</v>
      </c>
      <c r="N18" s="21"/>
    </row>
    <row r="19" spans="1:14" s="4" customFormat="1" ht="51" x14ac:dyDescent="0.2">
      <c r="A19" s="8"/>
      <c r="B19" s="8"/>
      <c r="C19" s="27" t="s">
        <v>76</v>
      </c>
      <c r="D19" s="32" t="s">
        <v>14</v>
      </c>
      <c r="E19" s="29" t="s">
        <v>32</v>
      </c>
      <c r="F19" s="33">
        <v>32.68</v>
      </c>
      <c r="G19" s="30">
        <f>105-(4*1.2)+(47)+(40)</f>
        <v>187.2</v>
      </c>
      <c r="H19" s="31">
        <f t="shared" si="2"/>
        <v>6117.6959999999999</v>
      </c>
      <c r="I19" s="35" t="s">
        <v>61</v>
      </c>
      <c r="N19" s="21"/>
    </row>
    <row r="20" spans="1:14" s="4" customFormat="1" ht="36.75" customHeight="1" x14ac:dyDescent="0.2">
      <c r="A20" s="8"/>
      <c r="B20" s="8"/>
      <c r="C20" s="27" t="s">
        <v>77</v>
      </c>
      <c r="D20" s="32" t="s">
        <v>14</v>
      </c>
      <c r="E20" s="29" t="s">
        <v>56</v>
      </c>
      <c r="F20" s="33">
        <v>32.5</v>
      </c>
      <c r="G20" s="30">
        <f>6+4</f>
        <v>10</v>
      </c>
      <c r="H20" s="31">
        <f t="shared" si="2"/>
        <v>325</v>
      </c>
      <c r="I20" s="35" t="s">
        <v>60</v>
      </c>
      <c r="N20" s="21"/>
    </row>
    <row r="21" spans="1:14" s="4" customFormat="1" ht="63.75" x14ac:dyDescent="0.2">
      <c r="A21" s="8"/>
      <c r="B21" s="8"/>
      <c r="C21" s="27" t="s">
        <v>78</v>
      </c>
      <c r="D21" s="32" t="s">
        <v>18</v>
      </c>
      <c r="E21" s="29" t="s">
        <v>63</v>
      </c>
      <c r="F21" s="33">
        <v>850</v>
      </c>
      <c r="G21" s="30">
        <v>1</v>
      </c>
      <c r="H21" s="31">
        <f t="shared" si="2"/>
        <v>850</v>
      </c>
      <c r="I21" s="34"/>
      <c r="N21" s="21"/>
    </row>
    <row r="22" spans="1:14" s="4" customFormat="1" ht="38.25" x14ac:dyDescent="0.2">
      <c r="A22" s="8"/>
      <c r="B22" s="8"/>
      <c r="C22" s="27" t="s">
        <v>79</v>
      </c>
      <c r="D22" s="32" t="s">
        <v>18</v>
      </c>
      <c r="E22" s="29" t="s">
        <v>50</v>
      </c>
      <c r="F22" s="33">
        <v>425</v>
      </c>
      <c r="G22" s="30">
        <v>5</v>
      </c>
      <c r="H22" s="31">
        <f t="shared" si="2"/>
        <v>2125</v>
      </c>
      <c r="I22" s="34"/>
      <c r="N22" s="21"/>
    </row>
    <row r="23" spans="1:14" s="4" customFormat="1" ht="38.25" x14ac:dyDescent="0.2">
      <c r="A23" s="8"/>
      <c r="B23" s="8"/>
      <c r="C23" s="27" t="s">
        <v>80</v>
      </c>
      <c r="D23" s="32" t="s">
        <v>18</v>
      </c>
      <c r="E23" s="29" t="s">
        <v>42</v>
      </c>
      <c r="F23" s="33">
        <v>298</v>
      </c>
      <c r="G23" s="30">
        <v>5</v>
      </c>
      <c r="H23" s="31">
        <f t="shared" si="2"/>
        <v>1490</v>
      </c>
      <c r="I23" s="34"/>
      <c r="N23" s="21"/>
    </row>
    <row r="24" spans="1:14" s="4" customFormat="1" ht="51" x14ac:dyDescent="0.2">
      <c r="A24" s="8"/>
      <c r="B24" s="8"/>
      <c r="C24" s="27" t="s">
        <v>81</v>
      </c>
      <c r="D24" s="32" t="s">
        <v>18</v>
      </c>
      <c r="E24" s="29" t="s">
        <v>43</v>
      </c>
      <c r="F24" s="33">
        <v>52</v>
      </c>
      <c r="G24" s="30">
        <v>5</v>
      </c>
      <c r="H24" s="31">
        <f t="shared" si="2"/>
        <v>260</v>
      </c>
      <c r="I24" s="34"/>
      <c r="N24" s="21"/>
    </row>
    <row r="25" spans="1:14" s="4" customFormat="1" ht="63.75" x14ac:dyDescent="0.2">
      <c r="A25" s="8"/>
      <c r="B25" s="8"/>
      <c r="C25" s="27" t="s">
        <v>82</v>
      </c>
      <c r="D25" s="32" t="s">
        <v>18</v>
      </c>
      <c r="E25" s="29" t="s">
        <v>44</v>
      </c>
      <c r="F25" s="33">
        <v>27.18</v>
      </c>
      <c r="G25" s="30">
        <v>5</v>
      </c>
      <c r="H25" s="31">
        <f t="shared" si="2"/>
        <v>135.9</v>
      </c>
      <c r="I25" s="34"/>
      <c r="N25" s="21"/>
    </row>
    <row r="26" spans="1:14" s="4" customFormat="1" ht="38.25" x14ac:dyDescent="0.2">
      <c r="A26" s="8"/>
      <c r="B26" s="8"/>
      <c r="C26" s="27" t="s">
        <v>83</v>
      </c>
      <c r="D26" s="32" t="s">
        <v>18</v>
      </c>
      <c r="E26" s="29" t="s">
        <v>45</v>
      </c>
      <c r="F26" s="33">
        <v>48.5</v>
      </c>
      <c r="G26" s="30">
        <v>5</v>
      </c>
      <c r="H26" s="31">
        <f t="shared" si="2"/>
        <v>242.5</v>
      </c>
      <c r="I26" s="34"/>
      <c r="N26" s="21"/>
    </row>
    <row r="27" spans="1:14" s="4" customFormat="1" ht="63.75" x14ac:dyDescent="0.2">
      <c r="A27" s="8"/>
      <c r="B27" s="8"/>
      <c r="C27" s="27" t="s">
        <v>84</v>
      </c>
      <c r="D27" s="32" t="s">
        <v>18</v>
      </c>
      <c r="E27" s="29" t="s">
        <v>46</v>
      </c>
      <c r="F27" s="33">
        <v>120</v>
      </c>
      <c r="G27" s="30">
        <v>5</v>
      </c>
      <c r="H27" s="31">
        <f t="shared" si="2"/>
        <v>600</v>
      </c>
      <c r="I27" s="34"/>
      <c r="N27" s="21"/>
    </row>
    <row r="28" spans="1:14" s="4" customFormat="1" ht="38.25" x14ac:dyDescent="0.2">
      <c r="A28" s="8"/>
      <c r="B28" s="8"/>
      <c r="C28" s="27" t="s">
        <v>85</v>
      </c>
      <c r="D28" s="32" t="s">
        <v>19</v>
      </c>
      <c r="E28" s="29" t="s">
        <v>26</v>
      </c>
      <c r="F28" s="33">
        <v>14.99</v>
      </c>
      <c r="G28" s="30">
        <v>134</v>
      </c>
      <c r="H28" s="31">
        <f>F28*G28</f>
        <v>2008.66</v>
      </c>
      <c r="I28" s="35"/>
      <c r="N28" s="21"/>
    </row>
    <row r="29" spans="1:14" s="4" customFormat="1" ht="25.5" x14ac:dyDescent="0.2">
      <c r="A29" s="8"/>
      <c r="B29" s="8"/>
      <c r="C29" s="27" t="s">
        <v>86</v>
      </c>
      <c r="D29" s="32" t="s">
        <v>19</v>
      </c>
      <c r="E29" s="29" t="s">
        <v>47</v>
      </c>
      <c r="F29" s="33">
        <v>2.15</v>
      </c>
      <c r="G29" s="30">
        <v>134</v>
      </c>
      <c r="H29" s="31">
        <f t="shared" si="2"/>
        <v>288.09999999999997</v>
      </c>
      <c r="I29" s="34"/>
      <c r="N29" s="21"/>
    </row>
    <row r="30" spans="1:14" s="4" customFormat="1" ht="25.5" x14ac:dyDescent="0.2">
      <c r="A30" s="8"/>
      <c r="B30" s="8"/>
      <c r="C30" s="27" t="s">
        <v>87</v>
      </c>
      <c r="D30" s="32" t="s">
        <v>19</v>
      </c>
      <c r="E30" s="29" t="s">
        <v>48</v>
      </c>
      <c r="F30" s="33">
        <v>5.45</v>
      </c>
      <c r="G30" s="30">
        <v>134</v>
      </c>
      <c r="H30" s="31">
        <f t="shared" si="2"/>
        <v>730.30000000000007</v>
      </c>
      <c r="I30" s="34"/>
      <c r="N30" s="21"/>
    </row>
    <row r="31" spans="1:14" s="4" customFormat="1" ht="38.25" x14ac:dyDescent="0.2">
      <c r="A31" s="8"/>
      <c r="B31" s="8"/>
      <c r="C31" s="27" t="s">
        <v>88</v>
      </c>
      <c r="D31" s="32" t="s">
        <v>19</v>
      </c>
      <c r="E31" s="29" t="s">
        <v>49</v>
      </c>
      <c r="F31" s="33">
        <v>4.8</v>
      </c>
      <c r="G31" s="30">
        <v>134</v>
      </c>
      <c r="H31" s="31">
        <f t="shared" si="2"/>
        <v>643.19999999999993</v>
      </c>
      <c r="I31" s="34"/>
      <c r="N31" s="21"/>
    </row>
    <row r="32" spans="1:14" s="4" customFormat="1" ht="112.5" customHeight="1" x14ac:dyDescent="0.2">
      <c r="A32" s="8"/>
      <c r="B32" s="8"/>
      <c r="C32" s="27" t="s">
        <v>89</v>
      </c>
      <c r="D32" s="28" t="s">
        <v>5</v>
      </c>
      <c r="E32" s="29" t="s">
        <v>21</v>
      </c>
      <c r="F32" s="33">
        <v>17.13</v>
      </c>
      <c r="G32" s="30">
        <f>(32*0.2*0.4*1.25)+(36*0.3*0.3*1.25)+(4*1.2*0.3*1.25)+12</f>
        <v>21.05</v>
      </c>
      <c r="H32" s="31">
        <f t="shared" si="2"/>
        <v>360.5865</v>
      </c>
      <c r="I32" s="35" t="s">
        <v>62</v>
      </c>
    </row>
    <row r="33" spans="1:11" s="4" customFormat="1" x14ac:dyDescent="0.2">
      <c r="A33" s="8"/>
      <c r="B33" s="8"/>
      <c r="C33" s="41"/>
      <c r="D33" s="42"/>
      <c r="E33" s="43"/>
      <c r="F33" s="44"/>
      <c r="G33" s="45"/>
      <c r="H33" s="46"/>
      <c r="I33" s="47"/>
    </row>
    <row r="34" spans="1:11" s="4" customFormat="1" x14ac:dyDescent="0.2">
      <c r="A34" s="8"/>
      <c r="B34" s="8"/>
      <c r="C34" s="41"/>
      <c r="D34" s="42"/>
      <c r="E34" s="43"/>
      <c r="F34" s="44"/>
      <c r="G34" s="45"/>
      <c r="H34" s="46"/>
      <c r="I34" s="47"/>
    </row>
    <row r="35" spans="1:11" s="4" customFormat="1" x14ac:dyDescent="0.2">
      <c r="A35" s="8"/>
      <c r="B35" s="8"/>
      <c r="C35" s="41"/>
      <c r="D35" s="42"/>
      <c r="E35" s="43"/>
      <c r="F35" s="44"/>
      <c r="G35" s="45"/>
      <c r="H35" s="46"/>
      <c r="I35" s="47"/>
    </row>
    <row r="36" spans="1:11" s="4" customFormat="1" x14ac:dyDescent="0.2">
      <c r="A36" s="7"/>
      <c r="B36" s="7"/>
      <c r="C36" s="24"/>
      <c r="D36" s="24" t="s">
        <v>90</v>
      </c>
      <c r="E36" s="24"/>
      <c r="F36" s="25"/>
      <c r="G36" s="25"/>
      <c r="H36" s="26">
        <f>H37</f>
        <v>1950</v>
      </c>
      <c r="I36" s="38"/>
    </row>
    <row r="37" spans="1:11" s="4" customFormat="1" ht="63.75" x14ac:dyDescent="0.2">
      <c r="A37" s="8"/>
      <c r="B37" s="8"/>
      <c r="C37" s="27" t="s">
        <v>91</v>
      </c>
      <c r="D37" s="28" t="s">
        <v>15</v>
      </c>
      <c r="E37" s="29" t="s">
        <v>41</v>
      </c>
      <c r="F37" s="33">
        <v>1950</v>
      </c>
      <c r="G37" s="30">
        <v>1</v>
      </c>
      <c r="H37" s="31">
        <f t="shared" ref="H37" si="4">F37*G37</f>
        <v>1950</v>
      </c>
      <c r="I37" s="35"/>
    </row>
    <row r="38" spans="1:11" s="4" customFormat="1" ht="15.75" x14ac:dyDescent="0.25">
      <c r="A38" s="7"/>
      <c r="B38" s="7"/>
      <c r="C38" s="7"/>
      <c r="D38" s="17"/>
      <c r="E38" s="17"/>
      <c r="F38" s="18"/>
      <c r="G38" s="19"/>
      <c r="H38" s="20"/>
      <c r="I38" s="36"/>
      <c r="J38" s="6"/>
      <c r="K38" s="6"/>
    </row>
    <row r="39" spans="1:11" s="2" customFormat="1" ht="15.75" x14ac:dyDescent="0.25">
      <c r="A39" s="7"/>
      <c r="B39" s="7"/>
      <c r="C39" s="7"/>
      <c r="D39" s="17"/>
      <c r="E39" s="17"/>
      <c r="F39" s="18"/>
      <c r="G39" s="9"/>
      <c r="H39" s="13" t="s">
        <v>6</v>
      </c>
      <c r="I39" s="40"/>
    </row>
    <row r="40" spans="1:11" s="2" customFormat="1" x14ac:dyDescent="0.2">
      <c r="A40" s="3"/>
      <c r="B40" s="3"/>
      <c r="C40" s="3"/>
      <c r="D40" s="1"/>
      <c r="E40" s="12"/>
      <c r="F40" s="9"/>
      <c r="G40" s="9"/>
      <c r="H40" s="14"/>
      <c r="I40" s="40"/>
    </row>
    <row r="41" spans="1:11" s="2" customFormat="1" x14ac:dyDescent="0.2">
      <c r="A41" s="3"/>
      <c r="B41" s="3"/>
      <c r="C41" s="3"/>
      <c r="D41" s="1"/>
      <c r="E41" s="9"/>
      <c r="F41" s="9"/>
      <c r="G41" s="10" t="s">
        <v>12</v>
      </c>
      <c r="H41" s="14">
        <f>H6+H36</f>
        <v>31680.045000000002</v>
      </c>
      <c r="I41" s="48"/>
      <c r="J41" s="49"/>
    </row>
    <row r="42" spans="1:11" s="2" customFormat="1" x14ac:dyDescent="0.2">
      <c r="A42" s="3"/>
      <c r="B42" s="3"/>
      <c r="C42" s="3"/>
      <c r="D42" s="1"/>
      <c r="E42" s="9"/>
      <c r="F42" s="9"/>
      <c r="G42" s="10" t="s">
        <v>7</v>
      </c>
      <c r="H42" s="14">
        <f>13%*H41</f>
        <v>4118.4058500000001</v>
      </c>
      <c r="I42" s="48"/>
    </row>
    <row r="43" spans="1:11" s="2" customFormat="1" x14ac:dyDescent="0.2">
      <c r="A43" s="3"/>
      <c r="B43" s="3"/>
      <c r="C43" s="3"/>
      <c r="D43" s="1"/>
      <c r="E43" s="9"/>
      <c r="F43" s="9"/>
      <c r="G43" s="10" t="s">
        <v>8</v>
      </c>
      <c r="H43" s="14">
        <f>6%*H41</f>
        <v>1900.8027</v>
      </c>
      <c r="I43" s="48"/>
    </row>
    <row r="44" spans="1:11" s="2" customFormat="1" x14ac:dyDescent="0.2">
      <c r="A44" s="3"/>
      <c r="B44" s="3"/>
      <c r="C44" s="3"/>
      <c r="D44" s="1"/>
      <c r="E44" s="9"/>
      <c r="F44" s="9"/>
      <c r="G44" s="11" t="s">
        <v>9</v>
      </c>
      <c r="H44" s="15">
        <f>SUM(H41:H43)</f>
        <v>37699.253550000001</v>
      </c>
      <c r="I44" s="48"/>
    </row>
    <row r="45" spans="1:11" s="2" customFormat="1" x14ac:dyDescent="0.2">
      <c r="A45" s="3"/>
      <c r="B45" s="3"/>
      <c r="C45" s="3"/>
      <c r="D45" s="1"/>
      <c r="E45" s="9"/>
      <c r="F45" s="9"/>
      <c r="G45" s="10" t="s">
        <v>10</v>
      </c>
      <c r="H45" s="14">
        <f>21%*H44</f>
        <v>7916.8432455000002</v>
      </c>
      <c r="I45" s="40"/>
    </row>
    <row r="46" spans="1:11" s="2" customFormat="1" x14ac:dyDescent="0.2">
      <c r="A46" s="3"/>
      <c r="B46" s="3"/>
      <c r="C46" s="3"/>
      <c r="D46" s="1"/>
      <c r="E46" s="9"/>
      <c r="F46" s="9"/>
      <c r="G46" s="11" t="s">
        <v>11</v>
      </c>
      <c r="H46" s="15">
        <f>H44+H45</f>
        <v>45616.096795500001</v>
      </c>
      <c r="I46" s="40"/>
    </row>
    <row r="47" spans="1:11" x14ac:dyDescent="0.2">
      <c r="E47" s="9"/>
      <c r="F47" s="9"/>
    </row>
    <row r="48" spans="1:11" x14ac:dyDescent="0.2">
      <c r="G48" s="3"/>
      <c r="H48" s="5"/>
    </row>
  </sheetData>
  <mergeCells count="2">
    <mergeCell ref="C2:I2"/>
    <mergeCell ref="F4:I4"/>
  </mergeCells>
  <pageMargins left="0.70866141732283472" right="0.70866141732283472" top="0.74803149606299213" bottom="0.74803149606299213" header="0.31496062992125984" footer="0.31496062992125984"/>
  <pageSetup paperSize="8" scale="85" orientation="portrait" r:id="rId1"/>
  <ignoredErrors>
    <ignoredError sqref="F6 F33" unlockedFormula="1"/>
    <ignoredError sqref="H36:H37 H21 H12:H15 H32:H33 H18:H19 H6:H1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Pressupost</vt:lpstr>
      <vt:lpstr>Pressupost!Área_de_impresión</vt:lpstr>
      <vt:lpstr>Pressupost!Títulos_a_imprimir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Scalcione Pelagatti, Mariano</dc:creator>
  <cp:lastModifiedBy>Scalcione Pelagatti, Mariano</cp:lastModifiedBy>
  <cp:lastPrinted>2023-11-29T10:28:38Z</cp:lastPrinted>
  <dcterms:created xsi:type="dcterms:W3CDTF">2020-01-24T12:01:31Z</dcterms:created>
  <dcterms:modified xsi:type="dcterms:W3CDTF">2026-01-28T11:24:06Z</dcterms:modified>
</cp:coreProperties>
</file>