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0" yWindow="495" windowWidth="28800" windowHeight="16575"/>
  </bookViews>
  <sheets>
    <sheet name="Resum Valoració Lot 1" sheetId="7" r:id="rId1"/>
    <sheet name="Empresa 1" sheetId="1" r:id="rId2"/>
    <sheet name="Empresa 2" sheetId="2" r:id="rId3"/>
    <sheet name="Empresa 3" sheetId="3" r:id="rId4"/>
    <sheet name="Empresa 4" sheetId="4" r:id="rId5"/>
    <sheet name="Empresa 5" sheetId="5" r:id="rId6"/>
    <sheet name="Empresa 6" sheetId="6" r:id="rId7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F30" i="1" s="1"/>
  <c r="G30" i="1" s="1"/>
  <c r="G30" i="2"/>
  <c r="G21" i="2"/>
  <c r="F18" i="2"/>
  <c r="F21" i="2" s="1"/>
  <c r="G12" i="2"/>
  <c r="F7" i="2"/>
  <c r="F19" i="6"/>
  <c r="F20" i="6"/>
  <c r="F20" i="5"/>
  <c r="F21" i="5"/>
  <c r="G22" i="5" s="1"/>
  <c r="F20" i="4"/>
  <c r="F21" i="4"/>
  <c r="G22" i="4" s="1"/>
  <c r="F19" i="3"/>
  <c r="F20" i="3"/>
  <c r="G21" i="1"/>
  <c r="F19" i="2"/>
  <c r="F20" i="2"/>
  <c r="F18" i="6"/>
  <c r="F19" i="5"/>
  <c r="F19" i="4"/>
  <c r="F18" i="3"/>
  <c r="F12" i="2"/>
  <c r="F8" i="2"/>
  <c r="F9" i="2"/>
  <c r="F10" i="2"/>
  <c r="F11" i="2"/>
  <c r="F8" i="3"/>
  <c r="F9" i="3"/>
  <c r="F10" i="3"/>
  <c r="F11" i="3"/>
  <c r="F9" i="4"/>
  <c r="F10" i="4"/>
  <c r="F11" i="4"/>
  <c r="F12" i="4"/>
  <c r="F9" i="5"/>
  <c r="F10" i="5"/>
  <c r="F11" i="5"/>
  <c r="F12" i="5"/>
  <c r="F8" i="6"/>
  <c r="F9" i="6"/>
  <c r="F10" i="6"/>
  <c r="F11" i="6"/>
  <c r="F7" i="6"/>
  <c r="F8" i="5"/>
  <c r="F8" i="4"/>
  <c r="F7" i="3"/>
  <c r="G12" i="1"/>
  <c r="F7" i="1"/>
  <c r="F21" i="1"/>
  <c r="F28" i="1"/>
  <c r="F29" i="1"/>
  <c r="F19" i="1"/>
  <c r="F20" i="1"/>
  <c r="F18" i="1"/>
  <c r="F11" i="1"/>
  <c r="F10" i="1"/>
  <c r="F9" i="1"/>
  <c r="F8" i="1"/>
  <c r="C7" i="7"/>
  <c r="C6" i="7"/>
  <c r="C5" i="7"/>
  <c r="C4" i="7"/>
  <c r="C3" i="7"/>
  <c r="C2" i="7"/>
  <c r="F27" i="6" l="1"/>
  <c r="F28" i="6"/>
  <c r="F29" i="6"/>
  <c r="B7" i="7"/>
  <c r="F29" i="5"/>
  <c r="F28" i="5"/>
  <c r="F30" i="5"/>
  <c r="B6" i="7"/>
  <c r="F28" i="4"/>
  <c r="F29" i="4"/>
  <c r="F30" i="4"/>
  <c r="B5" i="7"/>
  <c r="F12" i="3"/>
  <c r="F27" i="3"/>
  <c r="F30" i="3" s="1"/>
  <c r="G30" i="3" s="1"/>
  <c r="B37" i="3" s="1"/>
  <c r="F4" i="7" s="1"/>
  <c r="F28" i="3"/>
  <c r="F29" i="3"/>
  <c r="B4" i="7"/>
  <c r="F27" i="2"/>
  <c r="F28" i="2"/>
  <c r="F29" i="2"/>
  <c r="B3" i="7"/>
  <c r="B2" i="7"/>
  <c r="G12" i="3" l="1"/>
  <c r="B35" i="3" s="1"/>
  <c r="F31" i="4"/>
  <c r="G31" i="4" s="1"/>
  <c r="B38" i="4" s="1"/>
  <c r="F5" i="7" s="1"/>
  <c r="F12" i="6"/>
  <c r="B36" i="2"/>
  <c r="E3" i="7" s="1"/>
  <c r="F21" i="6"/>
  <c r="B37" i="1"/>
  <c r="F2" i="7" s="1"/>
  <c r="F22" i="4"/>
  <c r="B37" i="4" s="1"/>
  <c r="E5" i="7" s="1"/>
  <c r="F31" i="5"/>
  <c r="G31" i="5" s="1"/>
  <c r="B38" i="5" s="1"/>
  <c r="F6" i="7" s="1"/>
  <c r="F13" i="5"/>
  <c r="F12" i="1"/>
  <c r="F30" i="6"/>
  <c r="G30" i="6" s="1"/>
  <c r="B37" i="6" s="1"/>
  <c r="F7" i="7" s="1"/>
  <c r="F22" i="5"/>
  <c r="B37" i="5" s="1"/>
  <c r="E6" i="7" s="1"/>
  <c r="F13" i="4"/>
  <c r="F21" i="3"/>
  <c r="F30" i="2"/>
  <c r="B37" i="2" s="1"/>
  <c r="F3" i="7" s="1"/>
  <c r="B36" i="1"/>
  <c r="E2" i="7" s="1"/>
  <c r="G21" i="6" l="1"/>
  <c r="B36" i="6" s="1"/>
  <c r="E7" i="7" s="1"/>
  <c r="G21" i="3"/>
  <c r="B36" i="3" s="1"/>
  <c r="G12" i="6"/>
  <c r="B35" i="6" s="1"/>
  <c r="G13" i="5"/>
  <c r="B36" i="5" s="1"/>
  <c r="G13" i="4"/>
  <c r="B36" i="4" s="1"/>
  <c r="D4" i="7"/>
  <c r="B35" i="2"/>
  <c r="D3" i="7" s="1"/>
  <c r="B35" i="1"/>
  <c r="E4" i="7" l="1"/>
  <c r="B38" i="3"/>
  <c r="G4" i="7" s="1"/>
  <c r="D5" i="7"/>
  <c r="B39" i="4"/>
  <c r="G5" i="7" s="1"/>
  <c r="D7" i="7"/>
  <c r="B38" i="6"/>
  <c r="G7" i="7" s="1"/>
  <c r="D6" i="7"/>
  <c r="B39" i="5"/>
  <c r="G6" i="7" s="1"/>
  <c r="B38" i="2"/>
  <c r="G3" i="7" s="1"/>
  <c r="D2" i="7"/>
  <c r="B38" i="1"/>
  <c r="G2" i="7" s="1"/>
</calcChain>
</file>

<file path=xl/sharedStrings.xml><?xml version="1.0" encoding="utf-8"?>
<sst xmlns="http://schemas.openxmlformats.org/spreadsheetml/2006/main" count="470" uniqueCount="127">
  <si>
    <t>Lot:</t>
  </si>
  <si>
    <t>Servei de suport a la distribució (Lot 1)</t>
  </si>
  <si>
    <t>Licitador:</t>
  </si>
  <si>
    <t>Empresa 1</t>
  </si>
  <si>
    <t>CRITERI 1 — Experiència professional en accions de visibilitat, promoció i distribució (fins a 20 punts)</t>
  </si>
  <si>
    <t>Aspectes a valorar (descripció i pes)</t>
  </si>
  <si>
    <t>Nº</t>
  </si>
  <si>
    <t>Títol / descripció de l'acció / experiència</t>
  </si>
  <si>
    <t>Abast i continuïtat (0–4)</t>
  </si>
  <si>
    <t>Grau de responsabilitat (0–4)</t>
  </si>
  <si>
    <t>Relació amb projectes similars (0–4)</t>
  </si>
  <si>
    <t>Punts criteri</t>
  </si>
  <si>
    <t>Doc acreditativa (✔️)</t>
  </si>
  <si>
    <t>Observacions</t>
  </si>
  <si>
    <t>Mitjana total criteri</t>
  </si>
  <si>
    <t>CRITERI 2 — Experiència i coneixement dels circuits de programació i difusió (fins a 10 punts)</t>
  </si>
  <si>
    <t>Coneixement del circuit (0–3,33)</t>
  </si>
  <si>
    <t>Resultats assolits (0–3,33)</t>
  </si>
  <si>
    <t>Participació en xarxes (0–3,33)</t>
  </si>
  <si>
    <t>CRITERI 3 — Capacitat d’orientació estratègica i adequació als objectius d’El Canal (fins a 10 punts)</t>
  </si>
  <si>
    <t>Adequació a El Canal (0–3,33)</t>
  </si>
  <si>
    <t>Realisme i viabilitat (0–3,33)</t>
  </si>
  <si>
    <t>Caràcter estratègic i complementarietat (0–3,33)</t>
  </si>
  <si>
    <t>RESUM FINAL SOBRE B (fins a 40 punts)</t>
  </si>
  <si>
    <t>Criteri</t>
  </si>
  <si>
    <t>Puntuació final</t>
  </si>
  <si>
    <t>Pes màxim</t>
  </si>
  <si>
    <t>TOTAL SOBRE B</t>
  </si>
  <si>
    <t>Empresa 2</t>
  </si>
  <si>
    <t>Empresa 3</t>
  </si>
  <si>
    <t>Empresa 4</t>
  </si>
  <si>
    <t>Empresa 5</t>
  </si>
  <si>
    <t>Empresa 6</t>
  </si>
  <si>
    <t>Empresa</t>
  </si>
  <si>
    <t>Nom empresa</t>
  </si>
  <si>
    <t>Criteri 1</t>
  </si>
  <si>
    <t>Criteri 2</t>
  </si>
  <si>
    <t>Criteri 3</t>
  </si>
  <si>
    <t>Marçal Pujol Malé</t>
  </si>
  <si>
    <t>Fira Mediterrània - Àrea Porfessional</t>
  </si>
  <si>
    <t>Mostra d'Igualada - Àrea Porfessional</t>
  </si>
  <si>
    <t>FIM Vila-Seca  - Àrea Professional</t>
  </si>
  <si>
    <t>Eufònic - Àrea Professional</t>
  </si>
  <si>
    <t>Blú Version - manejament</t>
  </si>
  <si>
    <t>Creació d'un programa de trobades i aliances.</t>
  </si>
  <si>
    <t>Acompanyament i mediació dels projectes residents.</t>
  </si>
  <si>
    <t xml:space="preserve">Estratègia integral de comunicació i difusió </t>
  </si>
  <si>
    <t>✔️ Sí</t>
  </si>
  <si>
    <t>Richard Schmutz</t>
  </si>
  <si>
    <t>Gestió del Theatre Jove Konzert Theater Bern</t>
  </si>
  <si>
    <t>"Gelagent!" adaptació i estrena</t>
  </si>
  <si>
    <t>CITSAUG -  acció "Cosmos-"1</t>
  </si>
  <si>
    <t>CITSAUG -  acció programa 3</t>
  </si>
  <si>
    <t>CITSAUG -  acció programa 1</t>
  </si>
  <si>
    <t>Estratègia d'Internacionalització</t>
  </si>
  <si>
    <t>Connexions a xarxes europees</t>
  </si>
  <si>
    <t>Estratègia de comunicació</t>
  </si>
  <si>
    <t>Plantejament de lot comunicació, no tant de difusió.</t>
  </si>
  <si>
    <t>Laia Alzueta Dilmé</t>
  </si>
  <si>
    <t>Missió professional Brussel·les ICEC</t>
  </si>
  <si>
    <t>Iitinerari Creatiu a Come&amp;See BCN</t>
  </si>
  <si>
    <t>Promoció circ Català amb APCC</t>
  </si>
  <si>
    <t>Àrea Professional Fira Trapezi - Reus</t>
  </si>
  <si>
    <t>Accións difussió Centre Arts Escèniques</t>
  </si>
  <si>
    <t xml:space="preserve">Difusió Espectacles General Elèctrica </t>
  </si>
  <si>
    <t>Pla Itegral del Circ</t>
  </si>
  <si>
    <t>Definició marca Girona Crea</t>
  </si>
  <si>
    <t>Aparador dels processos creatius a Catalunya</t>
  </si>
  <si>
    <t>Butlletí específic i segmentat per a programadors</t>
  </si>
  <si>
    <t>Dispositiu de suport i mentoria en difusió per a les companyies residents</t>
  </si>
  <si>
    <t>Sergi Vallés</t>
  </si>
  <si>
    <t>Kabuts Cultura</t>
  </si>
  <si>
    <t>Festival Llegendes de Catalunya</t>
  </si>
  <si>
    <t>FESTAC -Andorra</t>
  </si>
  <si>
    <t>PORC - Nau Ivanow</t>
  </si>
  <si>
    <t>Brigada Bzzz</t>
  </si>
  <si>
    <t>Calendari de presetnacions professionals dels projectes residents</t>
  </si>
  <si>
    <t>Itinerari de difusió en xarxa amb altres centres i festivals</t>
  </si>
  <si>
    <t>Jornada anual de difusió amb programadors convidats</t>
  </si>
  <si>
    <t>30DEFEBRER SCCL</t>
  </si>
  <si>
    <t>Professional:</t>
  </si>
  <si>
    <t>Juliette Beaume</t>
  </si>
  <si>
    <t>A Catalan Journey APCC</t>
  </si>
  <si>
    <t>Jornades Autpiste a la Central del Circ APCC</t>
  </si>
  <si>
    <t>Camins Emergents de Circ APCC</t>
  </si>
  <si>
    <t xml:space="preserve">CirC - Catalan Circus internacional Rings </t>
  </si>
  <si>
    <t>No en  presenta</t>
  </si>
  <si>
    <t>Circ d'hivern de l'Ateneu Popular 9Barris</t>
  </si>
  <si>
    <t>Plataroma europea CircusNext</t>
  </si>
  <si>
    <t>Silenzo de Roberto Magro</t>
  </si>
  <si>
    <t>Formació en distribució</t>
  </si>
  <si>
    <t>Jornada per a programadors de catalunya</t>
  </si>
  <si>
    <t>Jornada per a professionals internacionals</t>
  </si>
  <si>
    <t>Salvador González Toll</t>
  </si>
  <si>
    <t>Espai de Carrer - Viladecans</t>
  </si>
  <si>
    <t>Festival Lluèrnia</t>
  </si>
  <si>
    <t>Festival Grec -PRO</t>
  </si>
  <si>
    <t>Mercat Música Viva de Vic  - PRO</t>
  </si>
  <si>
    <t>Delegació PAMS - Seül 2017</t>
  </si>
  <si>
    <t>Difusió de projectes en residència EL CANAL</t>
  </si>
  <si>
    <t>Especial Espai de Dansa</t>
  </si>
  <si>
    <t>Associació Plataforma Arts de Carrer</t>
  </si>
  <si>
    <t>Esdeveniments professionals gestors d'equipaments</t>
  </si>
  <si>
    <t>Trobades presencials companyies professionals gestors d'equipaments</t>
  </si>
  <si>
    <t>enviament informació als professionals</t>
  </si>
  <si>
    <t>conseqüencia de les anteriors</t>
  </si>
  <si>
    <t>1.</t>
  </si>
  <si>
    <t>2.</t>
  </si>
  <si>
    <t>3.</t>
  </si>
  <si>
    <t>TOTAL (40)</t>
  </si>
  <si>
    <t>Professional</t>
  </si>
  <si>
    <t>LOT 1</t>
  </si>
  <si>
    <t xml:space="preserve">Abast i continuïtat — Volum, dimensió i continuïtat de les accions realitzades. </t>
  </si>
  <si>
    <t xml:space="preserve">Grau de responsabilitat — Rol real i grau de responsabilitat assumit. </t>
  </si>
  <si>
    <t xml:space="preserve">Relació amb projectes similars — Afinitat amb projectes similars als d’El Canal. </t>
  </si>
  <si>
    <t xml:space="preserve">Mitjana acció </t>
  </si>
  <si>
    <t xml:space="preserve">Coneixement del circuit — Grau de coneixement pràctic dels circuits. </t>
  </si>
  <si>
    <t xml:space="preserve">Resultats assolits — Contractacions, gires, entrades en programació, etc. </t>
  </si>
  <si>
    <t xml:space="preserve">Participació en xarxes — Participació efectiva en xarxes o plataformes. </t>
  </si>
  <si>
    <t>Adequació a El Canal</t>
  </si>
  <si>
    <t>Realisme i viabilitat</t>
  </si>
  <si>
    <t xml:space="preserve">Caràcter estratègic i complementarietat </t>
  </si>
  <si>
    <t>Mitjana acció</t>
  </si>
  <si>
    <t>Aspectes a valorar (descripció)</t>
  </si>
  <si>
    <t xml:space="preserve">Adequació a El Canal </t>
  </si>
  <si>
    <t xml:space="preserve">Realisme i viabilitat </t>
  </si>
  <si>
    <t>Caràcter estratègic i complementarietat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</si>
</sst>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8" fillId="0" borderId="0" xfId="0" applyFont="1"/>
    <xf numFmtId="2" fontId="8" fillId="0" borderId="0" xfId="0" applyNumberFormat="1" applyFont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pane ySplit="1" topLeftCell="A2" activePane="bottomLeft" state="frozen"/>
      <selection pane="bottomLeft" activeCell="G4" sqref="G4"/>
    </sheetView>
  </sheetViews>
  <sheetFormatPr baseColWidth="10" defaultColWidth="9.140625" defaultRowHeight="15" x14ac:dyDescent="0.25"/>
  <cols>
    <col min="1" max="1" width="13.28515625" customWidth="1"/>
    <col min="2" max="3" width="23" customWidth="1"/>
    <col min="4" max="6" width="13.42578125" customWidth="1"/>
    <col min="7" max="7" width="25.28515625" customWidth="1"/>
    <col min="8" max="8" width="15.7109375" customWidth="1"/>
  </cols>
  <sheetData>
    <row r="1" spans="1:11" x14ac:dyDescent="0.25">
      <c r="A1" s="20" t="s">
        <v>33</v>
      </c>
      <c r="B1" s="21" t="s">
        <v>34</v>
      </c>
      <c r="C1" s="21" t="s">
        <v>110</v>
      </c>
      <c r="D1" s="20" t="s">
        <v>35</v>
      </c>
      <c r="E1" s="20" t="s">
        <v>36</v>
      </c>
      <c r="F1" s="20" t="s">
        <v>37</v>
      </c>
      <c r="G1" s="20" t="s">
        <v>109</v>
      </c>
      <c r="H1" s="20" t="s">
        <v>13</v>
      </c>
    </row>
    <row r="2" spans="1:11" x14ac:dyDescent="0.25">
      <c r="A2" s="7" t="s">
        <v>3</v>
      </c>
      <c r="B2" s="18" t="str">
        <f>'Empresa 1'!B2</f>
        <v>Marçal Pujol Malé</v>
      </c>
      <c r="C2" s="18" t="str">
        <f>'Empresa 1'!B2</f>
        <v>Marçal Pujol Malé</v>
      </c>
      <c r="D2" s="13">
        <f>'Empresa 1'!B35</f>
        <v>17.033333333333331</v>
      </c>
      <c r="E2" s="13">
        <f>'Empresa 1'!B36</f>
        <v>8.7620954287620947</v>
      </c>
      <c r="F2" s="13">
        <f>'Empresa 1'!B37</f>
        <v>7.0070070070070072</v>
      </c>
      <c r="G2" s="5">
        <f>'Empresa 1'!B38</f>
        <v>32.802435769102431</v>
      </c>
      <c r="H2" s="2"/>
      <c r="I2" s="25"/>
      <c r="J2" s="25"/>
      <c r="K2" s="26"/>
    </row>
    <row r="3" spans="1:11" x14ac:dyDescent="0.25">
      <c r="A3" s="7" t="s">
        <v>28</v>
      </c>
      <c r="B3" s="18" t="str">
        <f>'Empresa 2'!B2</f>
        <v>Richard Schmutz</v>
      </c>
      <c r="C3" s="18" t="str">
        <f>'Empresa 2'!B2</f>
        <v>Richard Schmutz</v>
      </c>
      <c r="D3" s="13">
        <f>'Empresa 2'!B35</f>
        <v>10.666666666666668</v>
      </c>
      <c r="E3" s="13">
        <f>'Empresa 2'!B36</f>
        <v>4.8715382048715377</v>
      </c>
      <c r="F3" s="13">
        <f>'Empresa 2'!B37</f>
        <v>7.3573573573573583</v>
      </c>
      <c r="G3" s="5">
        <f>'Empresa 2'!B38</f>
        <v>22.895562228895564</v>
      </c>
      <c r="H3" s="2"/>
      <c r="I3" s="25"/>
      <c r="J3" s="25"/>
      <c r="K3" s="26"/>
    </row>
    <row r="4" spans="1:11" x14ac:dyDescent="0.25">
      <c r="A4" s="7" t="s">
        <v>29</v>
      </c>
      <c r="B4" s="18" t="str">
        <f>'Empresa 3'!B2</f>
        <v>Laia Alzueta Dilmé</v>
      </c>
      <c r="C4" s="18" t="str">
        <f>'Empresa 3'!B2</f>
        <v>Laia Alzueta Dilmé</v>
      </c>
      <c r="D4" s="13">
        <f>'Empresa 3'!B35</f>
        <v>17.399999999999999</v>
      </c>
      <c r="E4" s="13">
        <f>'Empresa 3'!B36</f>
        <v>9.6696696696696698</v>
      </c>
      <c r="F4" s="13">
        <f>'Empresa 3'!B37</f>
        <v>10</v>
      </c>
      <c r="G4" s="5">
        <f>'Empresa 3'!B38</f>
        <v>37.069669669669665</v>
      </c>
      <c r="H4" s="2"/>
      <c r="I4" s="25"/>
      <c r="J4" s="25"/>
      <c r="K4" s="26"/>
    </row>
    <row r="5" spans="1:11" x14ac:dyDescent="0.25">
      <c r="A5" s="7" t="s">
        <v>30</v>
      </c>
      <c r="B5" s="18" t="str">
        <f>'Empresa 4'!B2</f>
        <v>Kabuts Cultura</v>
      </c>
      <c r="C5" s="18" t="str">
        <f>'Empresa 4'!B3</f>
        <v>Sergi Vallés</v>
      </c>
      <c r="D5" s="13">
        <f>'Empresa 4'!B36</f>
        <v>12.566666666666666</v>
      </c>
      <c r="E5" s="13">
        <f>'Empresa 4'!B37</f>
        <v>9.3393393393393378</v>
      </c>
      <c r="F5" s="13">
        <f>'Empresa 4'!B38</f>
        <v>6.506506506506506</v>
      </c>
      <c r="G5" s="5">
        <f>'Empresa 4'!B39</f>
        <v>28.412512512512507</v>
      </c>
      <c r="H5" s="2"/>
      <c r="I5" s="25"/>
      <c r="J5" s="25"/>
      <c r="K5" s="26"/>
    </row>
    <row r="6" spans="1:11" x14ac:dyDescent="0.25">
      <c r="A6" s="7" t="s">
        <v>31</v>
      </c>
      <c r="B6" s="18" t="str">
        <f>'Empresa 5'!B2</f>
        <v>30DEFEBRER SCCL</v>
      </c>
      <c r="C6" s="18" t="str">
        <f>'Empresa 5'!B3</f>
        <v>Juliette Beaume</v>
      </c>
      <c r="D6" s="13">
        <f>'Empresa 5'!B36</f>
        <v>12.499999999999998</v>
      </c>
      <c r="E6" s="13">
        <f>'Empresa 5'!B37</f>
        <v>9.0090090090090094</v>
      </c>
      <c r="F6" s="13">
        <f>'Empresa 5'!B38</f>
        <v>8.2072072072072082</v>
      </c>
      <c r="G6" s="5">
        <f>'Empresa 5'!B39</f>
        <v>29.716216216216214</v>
      </c>
      <c r="H6" s="2"/>
      <c r="I6" s="25"/>
      <c r="J6" s="25"/>
      <c r="K6" s="26"/>
    </row>
    <row r="7" spans="1:11" x14ac:dyDescent="0.25">
      <c r="A7" s="7" t="s">
        <v>32</v>
      </c>
      <c r="B7" s="18" t="str">
        <f>'Empresa 6'!B2</f>
        <v>Salvador González Toll</v>
      </c>
      <c r="C7" s="18" t="str">
        <f>'Empresa 6'!B2</f>
        <v>Salvador González Toll</v>
      </c>
      <c r="D7" s="13">
        <f>'Empresa 6'!B35</f>
        <v>16.5</v>
      </c>
      <c r="E7" s="13">
        <f>'Empresa 6'!B36</f>
        <v>8.508508508508509</v>
      </c>
      <c r="F7" s="13">
        <f>'Empresa 6'!B37</f>
        <v>7.2072072072072064</v>
      </c>
      <c r="G7" s="5">
        <f>'Empresa 6'!B38</f>
        <v>32.215715715715717</v>
      </c>
      <c r="H7" s="2"/>
      <c r="I7" s="25"/>
      <c r="J7" s="25"/>
      <c r="K7" s="26"/>
    </row>
    <row r="8" spans="1:11" x14ac:dyDescent="0.25">
      <c r="I8" s="25"/>
      <c r="J8" s="25"/>
      <c r="K8" s="25"/>
    </row>
    <row r="10" spans="1:11" x14ac:dyDescent="0.25">
      <c r="A10" s="22" t="s">
        <v>111</v>
      </c>
    </row>
  </sheetData>
  <pageMargins left="0.75" right="0.75" top="1" bottom="1" header="0.5" footer="0.5"/>
  <pageSetup paperSize="9" scale="9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pane ySplit="3" topLeftCell="A4" activePane="bottomLeft" state="frozen"/>
      <selection pane="bottomLeft" activeCell="F6" sqref="F6"/>
    </sheetView>
  </sheetViews>
  <sheetFormatPr baseColWidth="10" defaultColWidth="9.140625" defaultRowHeight="15" x14ac:dyDescent="0.25"/>
  <cols>
    <col min="1" max="2" width="34" customWidth="1"/>
    <col min="3" max="3" width="31" customWidth="1"/>
    <col min="4" max="5" width="34" customWidth="1"/>
    <col min="6" max="6" width="22.85546875" customWidth="1"/>
    <col min="7" max="7" width="13.85546875" customWidth="1"/>
    <col min="8" max="8" width="17.85546875" customWidth="1"/>
    <col min="9" max="9" width="20.7109375" customWidth="1"/>
    <col min="10" max="10" width="7.7109375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38</v>
      </c>
    </row>
    <row r="4" spans="1:10" x14ac:dyDescent="0.25">
      <c r="A4" s="29" t="s">
        <v>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50.1" customHeight="1" x14ac:dyDescent="0.25">
      <c r="A5" s="27" t="s">
        <v>123</v>
      </c>
      <c r="B5" s="28"/>
      <c r="C5" s="1" t="s">
        <v>112</v>
      </c>
      <c r="D5" s="1" t="s">
        <v>113</v>
      </c>
      <c r="E5" s="1" t="s">
        <v>114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115</v>
      </c>
      <c r="G6" s="3" t="s">
        <v>11</v>
      </c>
      <c r="H6" s="3" t="s">
        <v>12</v>
      </c>
      <c r="I6" s="3" t="s">
        <v>13</v>
      </c>
    </row>
    <row r="7" spans="1:10" x14ac:dyDescent="0.25">
      <c r="A7" s="4">
        <v>1</v>
      </c>
      <c r="B7" s="1" t="s">
        <v>39</v>
      </c>
      <c r="C7" s="9">
        <v>4</v>
      </c>
      <c r="D7" s="9">
        <v>3.5</v>
      </c>
      <c r="E7" s="9">
        <v>3.7</v>
      </c>
      <c r="F7" s="10">
        <f>IF(COUNTA(C7:E7)=0,"",(C7 + D7 + E7)/3)</f>
        <v>3.7333333333333329</v>
      </c>
      <c r="G7" s="4"/>
      <c r="H7" s="4" t="s">
        <v>47</v>
      </c>
      <c r="I7" s="1"/>
    </row>
    <row r="8" spans="1:10" ht="30" x14ac:dyDescent="0.25">
      <c r="A8" s="4">
        <v>2</v>
      </c>
      <c r="B8" s="1" t="s">
        <v>40</v>
      </c>
      <c r="C8" s="9">
        <v>3.5</v>
      </c>
      <c r="D8" s="9">
        <v>3.5</v>
      </c>
      <c r="E8" s="9">
        <v>3.7</v>
      </c>
      <c r="F8" s="10">
        <f t="shared" ref="F8:F11" si="0">IF(COUNTA(C8:E8)=0,"",(C8 + D8 + E8)/3)</f>
        <v>3.5666666666666664</v>
      </c>
      <c r="G8" s="4"/>
      <c r="H8" s="4" t="s">
        <v>47</v>
      </c>
      <c r="I8" s="1"/>
    </row>
    <row r="9" spans="1:10" x14ac:dyDescent="0.25">
      <c r="A9" s="4">
        <v>3</v>
      </c>
      <c r="B9" s="1" t="s">
        <v>41</v>
      </c>
      <c r="C9" s="9">
        <v>3</v>
      </c>
      <c r="D9" s="9">
        <v>3.5</v>
      </c>
      <c r="E9" s="9">
        <v>3.7</v>
      </c>
      <c r="F9" s="10">
        <f t="shared" si="0"/>
        <v>3.4</v>
      </c>
      <c r="G9" s="4"/>
      <c r="H9" s="4" t="s">
        <v>47</v>
      </c>
      <c r="I9" s="1"/>
    </row>
    <row r="10" spans="1:10" x14ac:dyDescent="0.25">
      <c r="A10" s="4">
        <v>4</v>
      </c>
      <c r="B10" s="1" t="s">
        <v>42</v>
      </c>
      <c r="C10" s="9">
        <v>2.5</v>
      </c>
      <c r="D10" s="9">
        <v>3.5</v>
      </c>
      <c r="E10" s="9">
        <v>4</v>
      </c>
      <c r="F10" s="10">
        <f t="shared" si="0"/>
        <v>3.3333333333333335</v>
      </c>
      <c r="G10" s="4"/>
      <c r="H10" s="4" t="s">
        <v>47</v>
      </c>
      <c r="I10" s="1"/>
    </row>
    <row r="11" spans="1:10" x14ac:dyDescent="0.25">
      <c r="A11" s="4">
        <v>5</v>
      </c>
      <c r="B11" s="1" t="s">
        <v>43</v>
      </c>
      <c r="C11" s="9">
        <v>3.5</v>
      </c>
      <c r="D11" s="9">
        <v>3.5</v>
      </c>
      <c r="E11" s="9">
        <v>2</v>
      </c>
      <c r="F11" s="10">
        <f t="shared" si="0"/>
        <v>3</v>
      </c>
      <c r="G11" s="4"/>
      <c r="H11" s="4" t="s">
        <v>47</v>
      </c>
      <c r="I11" s="1"/>
    </row>
    <row r="12" spans="1:10" x14ac:dyDescent="0.25">
      <c r="A12" s="11" t="s">
        <v>14</v>
      </c>
      <c r="F12" s="12">
        <f>IF(COUNTA(F7:F11)=0,"",AVERAGE(F7:F11))</f>
        <v>3.4066666666666663</v>
      </c>
      <c r="G12" s="5">
        <f>IF(F12="","",F12*5)</f>
        <v>17.033333333333331</v>
      </c>
      <c r="H12" s="2"/>
      <c r="I12" s="2"/>
    </row>
    <row r="13" spans="1:10" x14ac:dyDescent="0.25">
      <c r="C13" s="23"/>
      <c r="D13" s="23"/>
      <c r="E13" s="23"/>
    </row>
    <row r="15" spans="1:10" x14ac:dyDescent="0.25">
      <c r="A15" s="29" t="s">
        <v>15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47.1" customHeight="1" x14ac:dyDescent="0.25">
      <c r="A16" s="27" t="s">
        <v>123</v>
      </c>
      <c r="B16" s="28"/>
      <c r="C16" s="1" t="s">
        <v>116</v>
      </c>
      <c r="D16" s="1" t="s">
        <v>117</v>
      </c>
      <c r="E16" s="1" t="s">
        <v>118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16</v>
      </c>
      <c r="D17" s="3" t="s">
        <v>17</v>
      </c>
      <c r="E17" s="3" t="s">
        <v>18</v>
      </c>
      <c r="F17" s="3" t="s">
        <v>122</v>
      </c>
      <c r="G17" s="3" t="s">
        <v>11</v>
      </c>
      <c r="H17" s="3" t="s">
        <v>12</v>
      </c>
      <c r="I17" s="3" t="s">
        <v>13</v>
      </c>
    </row>
    <row r="18" spans="1:10" x14ac:dyDescent="0.25">
      <c r="A18" s="4">
        <v>1</v>
      </c>
      <c r="B18" s="1" t="s">
        <v>39</v>
      </c>
      <c r="C18" s="9">
        <v>3</v>
      </c>
      <c r="D18" s="9">
        <v>3</v>
      </c>
      <c r="E18" s="9">
        <v>3.33</v>
      </c>
      <c r="F18" s="10">
        <f>IF(COUNTA(C18:E18)=0,"",(C18+ D18 + E18)/3)</f>
        <v>3.11</v>
      </c>
      <c r="G18" s="4"/>
      <c r="H18" s="4" t="s">
        <v>47</v>
      </c>
      <c r="I18" s="1"/>
    </row>
    <row r="19" spans="1:10" ht="30" x14ac:dyDescent="0.25">
      <c r="A19" s="4">
        <v>2</v>
      </c>
      <c r="B19" s="1" t="s">
        <v>40</v>
      </c>
      <c r="C19" s="9">
        <v>2.8</v>
      </c>
      <c r="D19" s="9">
        <v>2.8</v>
      </c>
      <c r="E19" s="9">
        <v>3.33</v>
      </c>
      <c r="F19" s="10">
        <f t="shared" ref="F19:F20" si="1">IF(COUNTA(C19:E19)=0,"",(C19+ D19 + E19)/3)</f>
        <v>2.9766666666666666</v>
      </c>
      <c r="G19" s="4"/>
      <c r="H19" s="4" t="s">
        <v>47</v>
      </c>
      <c r="I19" s="1"/>
    </row>
    <row r="20" spans="1:10" x14ac:dyDescent="0.25">
      <c r="A20" s="4">
        <v>3</v>
      </c>
      <c r="B20" s="1" t="s">
        <v>41</v>
      </c>
      <c r="C20" s="9">
        <v>2.5</v>
      </c>
      <c r="D20" s="9">
        <v>2.5</v>
      </c>
      <c r="E20" s="9">
        <v>3</v>
      </c>
      <c r="F20" s="10">
        <f t="shared" si="1"/>
        <v>2.6666666666666665</v>
      </c>
      <c r="G20" s="4"/>
      <c r="H20" s="4" t="s">
        <v>47</v>
      </c>
      <c r="I20" s="1"/>
    </row>
    <row r="21" spans="1:10" x14ac:dyDescent="0.25">
      <c r="A21" s="11" t="s">
        <v>14</v>
      </c>
      <c r="F21" s="12">
        <f>IF(COUNTA(F18:F20)=0,"",AVERAGE(F18:F20))</f>
        <v>2.9177777777777774</v>
      </c>
      <c r="G21" s="24">
        <f>IF(F21="","",F21 * 10 / 3.33)</f>
        <v>8.7620954287620947</v>
      </c>
      <c r="H21" s="2"/>
      <c r="I21" s="2"/>
    </row>
    <row r="24" spans="1:10" x14ac:dyDescent="0.25">
      <c r="A24" s="29" t="s">
        <v>19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36.950000000000003" customHeight="1" x14ac:dyDescent="0.25">
      <c r="A25" s="27" t="s">
        <v>123</v>
      </c>
      <c r="B25" s="28"/>
      <c r="C25" s="1" t="s">
        <v>119</v>
      </c>
      <c r="D25" s="1" t="s">
        <v>120</v>
      </c>
      <c r="E25" s="1" t="s">
        <v>121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20</v>
      </c>
      <c r="D26" s="3" t="s">
        <v>21</v>
      </c>
      <c r="E26" s="3" t="s">
        <v>22</v>
      </c>
      <c r="F26" s="3" t="s">
        <v>115</v>
      </c>
      <c r="G26" s="3" t="s">
        <v>11</v>
      </c>
      <c r="H26" s="3"/>
      <c r="I26" s="3" t="s">
        <v>13</v>
      </c>
    </row>
    <row r="27" spans="1:10" ht="30" x14ac:dyDescent="0.25">
      <c r="A27" s="4">
        <v>1</v>
      </c>
      <c r="B27" s="1" t="s">
        <v>44</v>
      </c>
      <c r="C27" s="9">
        <v>2.5</v>
      </c>
      <c r="D27" s="9">
        <v>3</v>
      </c>
      <c r="E27" s="9">
        <v>2</v>
      </c>
      <c r="F27" s="10">
        <f>IF(COUNTA(C27:E27)=0,"",(C27 + D27 + E27)/3)</f>
        <v>2.5</v>
      </c>
      <c r="G27" s="4"/>
      <c r="H27" s="4"/>
      <c r="I27" s="1"/>
    </row>
    <row r="28" spans="1:10" ht="30" x14ac:dyDescent="0.25">
      <c r="A28" s="4">
        <v>2</v>
      </c>
      <c r="B28" s="1" t="s">
        <v>45</v>
      </c>
      <c r="C28" s="9">
        <v>3</v>
      </c>
      <c r="D28" s="9">
        <v>3</v>
      </c>
      <c r="E28" s="9">
        <v>3</v>
      </c>
      <c r="F28" s="10">
        <f t="shared" ref="F28:F29" si="2">IF(COUNTA(C28:E28)=0,"",(C28 + D28 + E28)/3)</f>
        <v>3</v>
      </c>
      <c r="G28" s="4"/>
      <c r="H28" s="4"/>
      <c r="I28" s="1"/>
    </row>
    <row r="29" spans="1:10" ht="30" x14ac:dyDescent="0.25">
      <c r="A29" s="4">
        <v>3</v>
      </c>
      <c r="B29" s="1" t="s">
        <v>46</v>
      </c>
      <c r="C29" s="9">
        <v>1.5</v>
      </c>
      <c r="D29" s="9">
        <v>1.5</v>
      </c>
      <c r="E29" s="9">
        <v>1.5</v>
      </c>
      <c r="F29" s="10">
        <f t="shared" si="2"/>
        <v>1.5</v>
      </c>
      <c r="G29" s="4"/>
      <c r="H29" s="4"/>
      <c r="I29" s="1"/>
    </row>
    <row r="30" spans="1:10" x14ac:dyDescent="0.25">
      <c r="A30" s="11" t="s">
        <v>14</v>
      </c>
      <c r="F30" s="12">
        <f>IF(COUNTA(F27:F29)=0,"",AVERAGE(F27:F29))</f>
        <v>2.3333333333333335</v>
      </c>
      <c r="G30" s="5">
        <f>IF(F30="","",F30 * 10 / 3.33)</f>
        <v>7.0070070070070072</v>
      </c>
      <c r="H30" s="2"/>
      <c r="I30" s="2"/>
    </row>
    <row r="33" spans="1:5" x14ac:dyDescent="0.25">
      <c r="A33" s="29" t="s">
        <v>23</v>
      </c>
      <c r="B33" s="28"/>
      <c r="C33" s="28"/>
      <c r="D33" s="28"/>
      <c r="E33" s="28"/>
    </row>
    <row r="34" spans="1:5" x14ac:dyDescent="0.25">
      <c r="A34" s="6" t="s">
        <v>24</v>
      </c>
      <c r="B34" s="6" t="s">
        <v>25</v>
      </c>
      <c r="C34" s="6" t="s">
        <v>26</v>
      </c>
    </row>
    <row r="35" spans="1:5" x14ac:dyDescent="0.25">
      <c r="A35" s="7" t="s">
        <v>106</v>
      </c>
      <c r="B35" s="15">
        <f>G12</f>
        <v>17.033333333333331</v>
      </c>
      <c r="C35" s="2">
        <v>20</v>
      </c>
    </row>
    <row r="36" spans="1:5" x14ac:dyDescent="0.25">
      <c r="A36" s="7" t="s">
        <v>107</v>
      </c>
      <c r="B36" s="15">
        <f>G21</f>
        <v>8.7620954287620947</v>
      </c>
      <c r="C36" s="2">
        <v>10</v>
      </c>
    </row>
    <row r="37" spans="1:5" x14ac:dyDescent="0.25">
      <c r="A37" s="7" t="s">
        <v>108</v>
      </c>
      <c r="B37" s="15">
        <f>G30</f>
        <v>7.0070070070070072</v>
      </c>
      <c r="C37" s="2">
        <v>10</v>
      </c>
    </row>
    <row r="38" spans="1:5" x14ac:dyDescent="0.25">
      <c r="A38" s="16" t="s">
        <v>27</v>
      </c>
      <c r="B38" s="17">
        <f>SUM(B35:B37)</f>
        <v>32.802435769102431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3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13:E13 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C1" workbookViewId="0">
      <pane ySplit="3" topLeftCell="A15" activePane="bottomLeft" state="frozen"/>
      <selection pane="bottomLeft" activeCell="H26" sqref="H26"/>
    </sheetView>
  </sheetViews>
  <sheetFormatPr baseColWidth="10" defaultColWidth="9.140625" defaultRowHeight="15" x14ac:dyDescent="0.25"/>
  <cols>
    <col min="1" max="2" width="34" customWidth="1"/>
    <col min="3" max="3" width="32.140625" customWidth="1"/>
    <col min="4" max="4" width="33" customWidth="1"/>
    <col min="5" max="5" width="31" customWidth="1"/>
    <col min="6" max="6" width="27.85546875" customWidth="1"/>
    <col min="7" max="8" width="15.7109375" customWidth="1"/>
    <col min="9" max="9" width="26.7109375" customWidth="1"/>
    <col min="10" max="10" width="13" hidden="1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48</v>
      </c>
    </row>
    <row r="4" spans="1:10" x14ac:dyDescent="0.25">
      <c r="A4" s="29" t="s">
        <v>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54.95" customHeight="1" x14ac:dyDescent="0.25">
      <c r="A5" s="27" t="s">
        <v>5</v>
      </c>
      <c r="B5" s="28"/>
      <c r="C5" s="1" t="s">
        <v>112</v>
      </c>
      <c r="D5" s="1" t="s">
        <v>113</v>
      </c>
      <c r="E5" s="1" t="s">
        <v>114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115</v>
      </c>
      <c r="G6" s="3" t="s">
        <v>11</v>
      </c>
      <c r="H6" s="3" t="s">
        <v>12</v>
      </c>
      <c r="I6" s="3" t="s">
        <v>13</v>
      </c>
    </row>
    <row r="7" spans="1:10" ht="30" x14ac:dyDescent="0.25">
      <c r="A7" s="4">
        <v>1</v>
      </c>
      <c r="B7" s="1" t="s">
        <v>49</v>
      </c>
      <c r="C7" s="9">
        <v>2</v>
      </c>
      <c r="D7" s="9">
        <v>4</v>
      </c>
      <c r="E7" s="9">
        <v>3.5</v>
      </c>
      <c r="F7" s="10">
        <f>IF(COUNTA(C7:E7)=0,"",(C7 + D7 + E7)/3)</f>
        <v>3.1666666666666665</v>
      </c>
      <c r="G7" s="4"/>
      <c r="H7" s="4" t="s">
        <v>47</v>
      </c>
      <c r="I7" s="1"/>
    </row>
    <row r="8" spans="1:10" x14ac:dyDescent="0.25">
      <c r="A8" s="4">
        <v>2</v>
      </c>
      <c r="B8" s="1" t="s">
        <v>50</v>
      </c>
      <c r="C8" s="9">
        <v>1.5</v>
      </c>
      <c r="D8" s="9">
        <v>2</v>
      </c>
      <c r="E8" s="9">
        <v>2</v>
      </c>
      <c r="F8" s="10">
        <f t="shared" ref="F8:F11" si="0">IF(COUNTA(C8:E8)=0,"",(C8 + D8 + E8)/3)</f>
        <v>1.8333333333333333</v>
      </c>
      <c r="G8" s="4"/>
      <c r="H8" s="4" t="s">
        <v>47</v>
      </c>
      <c r="I8" s="1"/>
    </row>
    <row r="9" spans="1:10" x14ac:dyDescent="0.25">
      <c r="A9" s="4">
        <v>3</v>
      </c>
      <c r="B9" s="1" t="s">
        <v>51</v>
      </c>
      <c r="C9" s="9">
        <v>1.5</v>
      </c>
      <c r="D9" s="9">
        <v>2</v>
      </c>
      <c r="E9" s="9">
        <v>2.5</v>
      </c>
      <c r="F9" s="10">
        <f t="shared" si="0"/>
        <v>2</v>
      </c>
      <c r="G9" s="4"/>
      <c r="H9" s="4" t="s">
        <v>47</v>
      </c>
      <c r="I9" s="1"/>
    </row>
    <row r="10" spans="1:10" x14ac:dyDescent="0.25">
      <c r="A10" s="4">
        <v>4</v>
      </c>
      <c r="B10" s="1" t="s">
        <v>52</v>
      </c>
      <c r="C10" s="9">
        <v>1.5</v>
      </c>
      <c r="D10" s="9">
        <v>2</v>
      </c>
      <c r="E10" s="9">
        <v>2</v>
      </c>
      <c r="F10" s="10">
        <f t="shared" si="0"/>
        <v>1.8333333333333333</v>
      </c>
      <c r="G10" s="4"/>
      <c r="H10" s="4" t="s">
        <v>47</v>
      </c>
      <c r="I10" s="1"/>
    </row>
    <row r="11" spans="1:10" x14ac:dyDescent="0.25">
      <c r="A11" s="4">
        <v>5</v>
      </c>
      <c r="B11" s="1" t="s">
        <v>53</v>
      </c>
      <c r="C11" s="9">
        <v>1.5</v>
      </c>
      <c r="D11" s="9">
        <v>2</v>
      </c>
      <c r="E11" s="9">
        <v>2</v>
      </c>
      <c r="F11" s="10">
        <f t="shared" si="0"/>
        <v>1.8333333333333333</v>
      </c>
      <c r="G11" s="4"/>
      <c r="H11" s="4" t="s">
        <v>47</v>
      </c>
      <c r="I11" s="1"/>
    </row>
    <row r="12" spans="1:10" x14ac:dyDescent="0.25">
      <c r="A12" s="11" t="s">
        <v>14</v>
      </c>
      <c r="F12" s="12">
        <f>IF(COUNTA(F7:F11)=0,"",AVERAGE(F7:F11))</f>
        <v>2.1333333333333337</v>
      </c>
      <c r="G12" s="5">
        <f>IF(F12="","",F12*5)</f>
        <v>10.666666666666668</v>
      </c>
      <c r="H12" s="2"/>
      <c r="I12" s="2"/>
    </row>
    <row r="15" spans="1:10" x14ac:dyDescent="0.25">
      <c r="A15" s="29" t="s">
        <v>15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45" customHeight="1" x14ac:dyDescent="0.25">
      <c r="A16" s="27" t="s">
        <v>5</v>
      </c>
      <c r="B16" s="28"/>
      <c r="C16" s="1" t="s">
        <v>116</v>
      </c>
      <c r="D16" s="1" t="s">
        <v>117</v>
      </c>
      <c r="E16" s="1" t="s">
        <v>118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16</v>
      </c>
      <c r="D17" s="3" t="s">
        <v>17</v>
      </c>
      <c r="E17" s="3" t="s">
        <v>18</v>
      </c>
      <c r="F17" s="3" t="s">
        <v>115</v>
      </c>
      <c r="G17" s="3" t="s">
        <v>11</v>
      </c>
      <c r="H17" s="3" t="s">
        <v>12</v>
      </c>
      <c r="I17" s="3" t="s">
        <v>13</v>
      </c>
    </row>
    <row r="18" spans="1:10" x14ac:dyDescent="0.25">
      <c r="A18" s="4">
        <v>1</v>
      </c>
      <c r="B18" s="1" t="s">
        <v>51</v>
      </c>
      <c r="C18" s="9">
        <v>1.7</v>
      </c>
      <c r="D18" s="9">
        <v>1.5</v>
      </c>
      <c r="E18" s="9">
        <v>2</v>
      </c>
      <c r="F18" s="10">
        <f>IF(COUNTA(C18:E18)=0,"",(C18+ D18 + E18)/3)</f>
        <v>1.7333333333333334</v>
      </c>
      <c r="G18" s="4"/>
      <c r="H18" s="4" t="s">
        <v>47</v>
      </c>
      <c r="I18" s="1"/>
    </row>
    <row r="19" spans="1:10" x14ac:dyDescent="0.25">
      <c r="A19" s="4">
        <v>2</v>
      </c>
      <c r="B19" s="1" t="s">
        <v>52</v>
      </c>
      <c r="C19" s="9">
        <v>1.7</v>
      </c>
      <c r="D19" s="9">
        <v>1.5</v>
      </c>
      <c r="E19" s="9">
        <v>1.5</v>
      </c>
      <c r="F19" s="10">
        <f t="shared" ref="F19:F20" si="1">IF(COUNTA(C19:E19)=0,"",(C19+ D19 + E19)/3)</f>
        <v>1.5666666666666667</v>
      </c>
      <c r="G19" s="4"/>
      <c r="H19" s="4" t="s">
        <v>47</v>
      </c>
      <c r="I19" s="1"/>
    </row>
    <row r="20" spans="1:10" x14ac:dyDescent="0.25">
      <c r="A20" s="4">
        <v>3</v>
      </c>
      <c r="B20" s="1" t="s">
        <v>53</v>
      </c>
      <c r="C20" s="9">
        <v>1.7</v>
      </c>
      <c r="D20" s="9">
        <v>1.5</v>
      </c>
      <c r="E20" s="9">
        <v>1.5</v>
      </c>
      <c r="F20" s="10">
        <f t="shared" si="1"/>
        <v>1.5666666666666667</v>
      </c>
      <c r="G20" s="4"/>
      <c r="H20" s="4" t="s">
        <v>47</v>
      </c>
      <c r="I20" s="1"/>
    </row>
    <row r="21" spans="1:10" x14ac:dyDescent="0.25">
      <c r="A21" s="11" t="s">
        <v>14</v>
      </c>
      <c r="F21" s="12">
        <f>IF(COUNTA(F18:F20)=0,"",AVERAGE(F18:F20))</f>
        <v>1.622222222222222</v>
      </c>
      <c r="G21" s="5">
        <f>IF(F21="","",F21 * 10 / 3.33)</f>
        <v>4.8715382048715377</v>
      </c>
      <c r="H21" s="2"/>
      <c r="I21" s="2"/>
    </row>
    <row r="24" spans="1:10" x14ac:dyDescent="0.25">
      <c r="A24" s="29" t="s">
        <v>19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45.95" customHeight="1" x14ac:dyDescent="0.25">
      <c r="A25" s="27" t="s">
        <v>5</v>
      </c>
      <c r="B25" s="28"/>
      <c r="C25" s="1" t="s">
        <v>124</v>
      </c>
      <c r="D25" s="1" t="s">
        <v>125</v>
      </c>
      <c r="E25" s="1" t="s">
        <v>121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20</v>
      </c>
      <c r="D26" s="3" t="s">
        <v>21</v>
      </c>
      <c r="E26" s="3" t="s">
        <v>22</v>
      </c>
      <c r="F26" s="3" t="s">
        <v>115</v>
      </c>
      <c r="G26" s="3" t="s">
        <v>11</v>
      </c>
      <c r="H26" s="3"/>
      <c r="I26" s="3" t="s">
        <v>13</v>
      </c>
    </row>
    <row r="27" spans="1:10" x14ac:dyDescent="0.25">
      <c r="A27" s="4">
        <v>1</v>
      </c>
      <c r="B27" s="1" t="s">
        <v>54</v>
      </c>
      <c r="C27" s="9">
        <v>3</v>
      </c>
      <c r="D27" s="9">
        <v>2.75</v>
      </c>
      <c r="E27" s="9">
        <v>3</v>
      </c>
      <c r="F27" s="10">
        <f>IF(COUNTA(C27:E27)=0,"",C27*0.4 + D27*0.3 + E27*0.3)</f>
        <v>2.9250000000000003</v>
      </c>
      <c r="G27" s="4"/>
      <c r="H27" s="4"/>
      <c r="I27" s="1"/>
    </row>
    <row r="28" spans="1:10" x14ac:dyDescent="0.25">
      <c r="A28" s="4">
        <v>2</v>
      </c>
      <c r="B28" s="1" t="s">
        <v>55</v>
      </c>
      <c r="C28" s="9">
        <v>3</v>
      </c>
      <c r="D28" s="9">
        <v>2.75</v>
      </c>
      <c r="E28" s="9">
        <v>3</v>
      </c>
      <c r="F28" s="10">
        <f>IF(COUNTA(C28:E28)=0,"",C28*0.4 + D28*0.3 + E28*0.3)</f>
        <v>2.9250000000000003</v>
      </c>
      <c r="G28" s="4"/>
      <c r="H28" s="4"/>
      <c r="I28" s="1"/>
    </row>
    <row r="29" spans="1:10" ht="45" x14ac:dyDescent="0.25">
      <c r="A29" s="4">
        <v>3</v>
      </c>
      <c r="B29" s="1" t="s">
        <v>56</v>
      </c>
      <c r="C29" s="9">
        <v>1.5</v>
      </c>
      <c r="D29" s="9">
        <v>1.5</v>
      </c>
      <c r="E29" s="9">
        <v>1.5</v>
      </c>
      <c r="F29" s="10">
        <f>IF(COUNTA(C29:E29)=0,"",C29*0.4 + D29*0.3 + E29*0.3)</f>
        <v>1.5</v>
      </c>
      <c r="G29" s="4"/>
      <c r="H29" s="4"/>
      <c r="I29" s="1" t="s">
        <v>57</v>
      </c>
    </row>
    <row r="30" spans="1:10" x14ac:dyDescent="0.25">
      <c r="A30" s="11" t="s">
        <v>14</v>
      </c>
      <c r="F30" s="12">
        <f>IF(COUNTA(F27:F29)=0,"",AVERAGE(F27:F29))</f>
        <v>2.4500000000000002</v>
      </c>
      <c r="G30" s="5">
        <f>IF(F30="","",(F30/3.33)*10)</f>
        <v>7.3573573573573583</v>
      </c>
      <c r="H30" s="2"/>
      <c r="I30" s="2"/>
    </row>
    <row r="33" spans="1:5" x14ac:dyDescent="0.25">
      <c r="A33" s="29" t="s">
        <v>23</v>
      </c>
      <c r="B33" s="28"/>
      <c r="C33" s="28"/>
      <c r="D33" s="28"/>
      <c r="E33" s="28"/>
    </row>
    <row r="34" spans="1:5" x14ac:dyDescent="0.25">
      <c r="A34" s="6" t="s">
        <v>24</v>
      </c>
      <c r="B34" s="6" t="s">
        <v>25</v>
      </c>
      <c r="C34" s="6" t="s">
        <v>26</v>
      </c>
    </row>
    <row r="35" spans="1:5" x14ac:dyDescent="0.25">
      <c r="A35" s="7" t="s">
        <v>106</v>
      </c>
      <c r="B35" s="15">
        <f>G12</f>
        <v>10.666666666666668</v>
      </c>
      <c r="C35" s="2">
        <v>20</v>
      </c>
    </row>
    <row r="36" spans="1:5" x14ac:dyDescent="0.25">
      <c r="A36" s="7" t="s">
        <v>107</v>
      </c>
      <c r="B36" s="15">
        <f>G21</f>
        <v>4.8715382048715377</v>
      </c>
      <c r="C36" s="2">
        <v>10</v>
      </c>
    </row>
    <row r="37" spans="1:5" x14ac:dyDescent="0.25">
      <c r="A37" s="7" t="s">
        <v>108</v>
      </c>
      <c r="B37" s="15">
        <f>G30</f>
        <v>7.3573573573573583</v>
      </c>
      <c r="C37" s="2">
        <v>10</v>
      </c>
    </row>
    <row r="38" spans="1:5" x14ac:dyDescent="0.25">
      <c r="A38" s="16" t="s">
        <v>27</v>
      </c>
      <c r="B38" s="17">
        <f>SUM(B35:B37)</f>
        <v>22.895562228895564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3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4" activePane="bottomLeft" state="frozen"/>
      <selection pane="bottomLeft" activeCell="H26" sqref="H26"/>
    </sheetView>
  </sheetViews>
  <sheetFormatPr baseColWidth="10" defaultColWidth="9.140625" defaultRowHeight="15" x14ac:dyDescent="0.25"/>
  <cols>
    <col min="1" max="1" width="34" customWidth="1"/>
    <col min="2" max="2" width="34.7109375" customWidth="1"/>
    <col min="3" max="5" width="34" customWidth="1"/>
    <col min="6" max="6" width="23.85546875" customWidth="1"/>
    <col min="7" max="7" width="14.42578125" customWidth="1"/>
    <col min="8" max="8" width="17.85546875" customWidth="1"/>
    <col min="9" max="9" width="18.140625" customWidth="1"/>
    <col min="10" max="10" width="13" hidden="1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58</v>
      </c>
    </row>
    <row r="4" spans="1:10" x14ac:dyDescent="0.25">
      <c r="A4" s="29" t="s">
        <v>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41.1" customHeight="1" x14ac:dyDescent="0.25">
      <c r="A5" s="27" t="s">
        <v>5</v>
      </c>
      <c r="B5" s="28"/>
      <c r="C5" s="1" t="s">
        <v>112</v>
      </c>
      <c r="D5" s="1" t="s">
        <v>113</v>
      </c>
      <c r="E5" s="1" t="s">
        <v>114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115</v>
      </c>
      <c r="G6" s="3" t="s">
        <v>11</v>
      </c>
      <c r="H6" s="3" t="s">
        <v>12</v>
      </c>
      <c r="I6" s="3" t="s">
        <v>13</v>
      </c>
    </row>
    <row r="7" spans="1:10" x14ac:dyDescent="0.25">
      <c r="A7" s="4">
        <v>1</v>
      </c>
      <c r="B7" s="1" t="s">
        <v>59</v>
      </c>
      <c r="C7" s="9">
        <v>2</v>
      </c>
      <c r="D7" s="9">
        <v>2</v>
      </c>
      <c r="E7" s="9">
        <v>3.7</v>
      </c>
      <c r="F7" s="10">
        <f>IF(COUNTA(C7:E7)=0,"",(C7 + D7 + E7)/3)</f>
        <v>2.5666666666666669</v>
      </c>
      <c r="G7" s="4"/>
      <c r="H7" s="4" t="s">
        <v>47</v>
      </c>
      <c r="I7" s="1"/>
    </row>
    <row r="8" spans="1:10" x14ac:dyDescent="0.25">
      <c r="A8" s="4">
        <v>2</v>
      </c>
      <c r="B8" s="1" t="s">
        <v>60</v>
      </c>
      <c r="C8" s="9">
        <v>2</v>
      </c>
      <c r="D8" s="9">
        <v>3.5</v>
      </c>
      <c r="E8" s="9">
        <v>3.7</v>
      </c>
      <c r="F8" s="10">
        <f t="shared" ref="F8:F11" si="0">IF(COUNTA(C8:E8)=0,"",(C8 + D8 + E8)/3)</f>
        <v>3.0666666666666664</v>
      </c>
      <c r="G8" s="4"/>
      <c r="H8" s="4" t="s">
        <v>47</v>
      </c>
      <c r="I8" s="1"/>
    </row>
    <row r="9" spans="1:10" ht="30" x14ac:dyDescent="0.25">
      <c r="A9" s="4">
        <v>3</v>
      </c>
      <c r="B9" s="1" t="s">
        <v>63</v>
      </c>
      <c r="C9" s="9">
        <v>3.9</v>
      </c>
      <c r="D9" s="9">
        <v>3.9</v>
      </c>
      <c r="E9" s="9">
        <v>4</v>
      </c>
      <c r="F9" s="10">
        <f t="shared" si="0"/>
        <v>3.9333333333333336</v>
      </c>
      <c r="G9" s="4"/>
      <c r="H9" s="4" t="s">
        <v>47</v>
      </c>
      <c r="I9" s="1"/>
    </row>
    <row r="10" spans="1:10" x14ac:dyDescent="0.25">
      <c r="A10" s="4">
        <v>4</v>
      </c>
      <c r="B10" s="1" t="s">
        <v>61</v>
      </c>
      <c r="C10" s="9">
        <v>4</v>
      </c>
      <c r="D10" s="9">
        <v>3.5</v>
      </c>
      <c r="E10" s="9">
        <v>4</v>
      </c>
      <c r="F10" s="10">
        <f t="shared" si="0"/>
        <v>3.8333333333333335</v>
      </c>
      <c r="G10" s="4"/>
      <c r="H10" s="4" t="s">
        <v>47</v>
      </c>
      <c r="I10" s="1"/>
    </row>
    <row r="11" spans="1:10" x14ac:dyDescent="0.25">
      <c r="A11" s="4">
        <v>5</v>
      </c>
      <c r="B11" s="1" t="s">
        <v>62</v>
      </c>
      <c r="C11" s="9">
        <v>4</v>
      </c>
      <c r="D11" s="9">
        <v>4</v>
      </c>
      <c r="E11" s="9">
        <v>4</v>
      </c>
      <c r="F11" s="10">
        <f t="shared" si="0"/>
        <v>4</v>
      </c>
      <c r="G11" s="4"/>
      <c r="H11" s="4" t="s">
        <v>47</v>
      </c>
      <c r="I11" s="1"/>
    </row>
    <row r="12" spans="1:10" x14ac:dyDescent="0.25">
      <c r="A12" s="11" t="s">
        <v>14</v>
      </c>
      <c r="F12" s="12">
        <f>IF(COUNTA(F7:F11)=0,"",AVERAGE(F7:F11))</f>
        <v>3.4799999999999995</v>
      </c>
      <c r="G12" s="5">
        <f>IF(F12="","",F12*5)</f>
        <v>17.399999999999999</v>
      </c>
      <c r="H12" s="2"/>
      <c r="I12" s="2"/>
    </row>
    <row r="15" spans="1:10" x14ac:dyDescent="0.25">
      <c r="A15" s="29" t="s">
        <v>15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39.950000000000003" customHeight="1" x14ac:dyDescent="0.25">
      <c r="A16" s="27" t="s">
        <v>5</v>
      </c>
      <c r="B16" s="28"/>
      <c r="C16" s="1" t="s">
        <v>116</v>
      </c>
      <c r="D16" s="1" t="s">
        <v>117</v>
      </c>
      <c r="E16" s="1" t="s">
        <v>118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16</v>
      </c>
      <c r="D17" s="3" t="s">
        <v>17</v>
      </c>
      <c r="E17" s="3" t="s">
        <v>18</v>
      </c>
      <c r="F17" s="3" t="s">
        <v>115</v>
      </c>
      <c r="G17" s="3" t="s">
        <v>11</v>
      </c>
      <c r="H17" s="3" t="s">
        <v>12</v>
      </c>
      <c r="I17" s="3" t="s">
        <v>13</v>
      </c>
    </row>
    <row r="18" spans="1:10" x14ac:dyDescent="0.25">
      <c r="A18" s="4">
        <v>1</v>
      </c>
      <c r="B18" s="1" t="s">
        <v>64</v>
      </c>
      <c r="C18" s="9">
        <v>3.33</v>
      </c>
      <c r="D18" s="9">
        <v>3.33</v>
      </c>
      <c r="E18" s="9">
        <v>3.33</v>
      </c>
      <c r="F18" s="10">
        <f>IF(COUNTA(C18:E18)=0,"",(C18+ D18 + E18)/3)</f>
        <v>3.33</v>
      </c>
      <c r="G18" s="4"/>
      <c r="H18" s="4" t="s">
        <v>47</v>
      </c>
      <c r="I18" s="1"/>
    </row>
    <row r="19" spans="1:10" x14ac:dyDescent="0.25">
      <c r="A19" s="4">
        <v>2</v>
      </c>
      <c r="B19" s="1" t="s">
        <v>65</v>
      </c>
      <c r="C19" s="9">
        <v>3.33</v>
      </c>
      <c r="D19" s="9">
        <v>3.33</v>
      </c>
      <c r="E19" s="9">
        <v>3.33</v>
      </c>
      <c r="F19" s="10">
        <f t="shared" ref="F19:F20" si="1">IF(COUNTA(C19:E19)=0,"",(C19+ D19 + E19)/3)</f>
        <v>3.33</v>
      </c>
      <c r="G19" s="4"/>
      <c r="H19" s="4" t="s">
        <v>47</v>
      </c>
      <c r="I19" s="1"/>
    </row>
    <row r="20" spans="1:10" x14ac:dyDescent="0.25">
      <c r="A20" s="4">
        <v>3</v>
      </c>
      <c r="B20" s="1" t="s">
        <v>66</v>
      </c>
      <c r="C20" s="9">
        <v>3</v>
      </c>
      <c r="D20" s="9">
        <v>3</v>
      </c>
      <c r="E20" s="9">
        <v>3</v>
      </c>
      <c r="F20" s="10">
        <f t="shared" si="1"/>
        <v>3</v>
      </c>
      <c r="G20" s="4"/>
      <c r="H20" s="4" t="s">
        <v>47</v>
      </c>
      <c r="I20" s="1"/>
    </row>
    <row r="21" spans="1:10" x14ac:dyDescent="0.25">
      <c r="A21" s="11" t="s">
        <v>14</v>
      </c>
      <c r="F21" s="12">
        <f>IF(COUNTA(F18:F20)=0,"",AVERAGE(F18:F20))</f>
        <v>3.22</v>
      </c>
      <c r="G21" s="5">
        <f>IF(F21="","",F21 * 10 / 3.33)</f>
        <v>9.6696696696696698</v>
      </c>
      <c r="H21" s="2"/>
      <c r="I21" s="2"/>
    </row>
    <row r="24" spans="1:10" x14ac:dyDescent="0.25">
      <c r="A24" s="29" t="s">
        <v>19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36.950000000000003" customHeight="1" x14ac:dyDescent="0.25">
      <c r="A25" s="27" t="s">
        <v>5</v>
      </c>
      <c r="B25" s="28"/>
      <c r="C25" s="1" t="s">
        <v>124</v>
      </c>
      <c r="D25" s="1" t="s">
        <v>125</v>
      </c>
      <c r="E25" s="1" t="s">
        <v>126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20</v>
      </c>
      <c r="D26" s="3" t="s">
        <v>21</v>
      </c>
      <c r="E26" s="3" t="s">
        <v>22</v>
      </c>
      <c r="F26" s="3" t="s">
        <v>115</v>
      </c>
      <c r="G26" s="3" t="s">
        <v>11</v>
      </c>
      <c r="H26" s="3"/>
      <c r="I26" s="3" t="s">
        <v>13</v>
      </c>
    </row>
    <row r="27" spans="1:10" ht="30" x14ac:dyDescent="0.25">
      <c r="A27" s="4">
        <v>1</v>
      </c>
      <c r="B27" s="1" t="s">
        <v>67</v>
      </c>
      <c r="C27" s="9">
        <v>3.33</v>
      </c>
      <c r="D27" s="9">
        <v>3.33</v>
      </c>
      <c r="E27" s="9">
        <v>3.33</v>
      </c>
      <c r="F27" s="10">
        <f>IF(COUNTA(C27:E27)=0,"",C27*0.4 + D27*0.3 + E27*0.3)</f>
        <v>3.33</v>
      </c>
      <c r="G27" s="4"/>
      <c r="H27" s="4"/>
      <c r="I27" s="1"/>
    </row>
    <row r="28" spans="1:10" ht="30" x14ac:dyDescent="0.25">
      <c r="A28" s="4">
        <v>2</v>
      </c>
      <c r="B28" s="1" t="s">
        <v>68</v>
      </c>
      <c r="C28" s="9">
        <v>3.33</v>
      </c>
      <c r="D28" s="9">
        <v>3.33</v>
      </c>
      <c r="E28" s="9">
        <v>3.33</v>
      </c>
      <c r="F28" s="10">
        <f>IF(COUNTA(C28:E28)=0,"",C28*0.4 + D28*0.3 + E28*0.3)</f>
        <v>3.33</v>
      </c>
      <c r="G28" s="4"/>
      <c r="H28" s="4"/>
      <c r="I28" s="1"/>
    </row>
    <row r="29" spans="1:10" ht="45" x14ac:dyDescent="0.25">
      <c r="A29" s="4">
        <v>3</v>
      </c>
      <c r="B29" s="1" t="s">
        <v>69</v>
      </c>
      <c r="C29" s="9">
        <v>3.33</v>
      </c>
      <c r="D29" s="9">
        <v>3.33</v>
      </c>
      <c r="E29" s="9">
        <v>3.33</v>
      </c>
      <c r="F29" s="10">
        <f>IF(COUNTA(C29:E29)=0,"",C29*0.4 + D29*0.3 + E29*0.3)</f>
        <v>3.33</v>
      </c>
      <c r="G29" s="4"/>
      <c r="H29" s="4"/>
      <c r="I29" s="1"/>
    </row>
    <row r="30" spans="1:10" x14ac:dyDescent="0.25">
      <c r="A30" s="11" t="s">
        <v>14</v>
      </c>
      <c r="F30" s="12">
        <f>IF(COUNTA(F27:F29)=0,"",AVERAGE(F27:F29))</f>
        <v>3.33</v>
      </c>
      <c r="G30" s="5">
        <f>IF(F30="","",(F30/3.33)*10)</f>
        <v>10</v>
      </c>
      <c r="H30" s="2"/>
      <c r="I30" s="2"/>
    </row>
    <row r="33" spans="1:5" x14ac:dyDescent="0.25">
      <c r="A33" s="29" t="s">
        <v>23</v>
      </c>
      <c r="B33" s="28"/>
      <c r="C33" s="28"/>
      <c r="D33" s="28"/>
      <c r="E33" s="28"/>
    </row>
    <row r="34" spans="1:5" x14ac:dyDescent="0.25">
      <c r="A34" s="6" t="s">
        <v>24</v>
      </c>
      <c r="B34" s="6" t="s">
        <v>25</v>
      </c>
      <c r="C34" s="6" t="s">
        <v>26</v>
      </c>
    </row>
    <row r="35" spans="1:5" x14ac:dyDescent="0.25">
      <c r="A35" s="7" t="s">
        <v>106</v>
      </c>
      <c r="B35" s="15">
        <f>G12</f>
        <v>17.399999999999999</v>
      </c>
      <c r="C35" s="2">
        <v>20</v>
      </c>
    </row>
    <row r="36" spans="1:5" x14ac:dyDescent="0.25">
      <c r="A36" s="7" t="s">
        <v>107</v>
      </c>
      <c r="B36" s="15">
        <f>G21</f>
        <v>9.6696696696696698</v>
      </c>
      <c r="C36" s="2">
        <v>10</v>
      </c>
    </row>
    <row r="37" spans="1:5" x14ac:dyDescent="0.25">
      <c r="A37" s="7" t="s">
        <v>108</v>
      </c>
      <c r="B37" s="15">
        <f>G30</f>
        <v>10</v>
      </c>
      <c r="C37" s="2">
        <v>10</v>
      </c>
    </row>
    <row r="38" spans="1:5" x14ac:dyDescent="0.25">
      <c r="A38" s="16" t="s">
        <v>27</v>
      </c>
      <c r="B38" s="17">
        <f>SUM(B35:B37)</f>
        <v>37.069669669669665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3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15" workbookViewId="0">
      <pane ySplit="4" topLeftCell="A5" activePane="bottomLeft" state="frozen"/>
      <selection pane="bottomLeft" activeCell="G31" sqref="G31"/>
    </sheetView>
  </sheetViews>
  <sheetFormatPr baseColWidth="10" defaultColWidth="9.140625" defaultRowHeight="15" x14ac:dyDescent="0.25"/>
  <cols>
    <col min="1" max="6" width="34" customWidth="1"/>
    <col min="7" max="7" width="19" customWidth="1"/>
    <col min="8" max="8" width="17.85546875" customWidth="1"/>
    <col min="9" max="9" width="20.42578125" customWidth="1"/>
    <col min="10" max="10" width="7.7109375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71</v>
      </c>
    </row>
    <row r="3" spans="1:10" x14ac:dyDescent="0.25">
      <c r="A3" s="8" t="s">
        <v>80</v>
      </c>
      <c r="B3" s="19" t="s">
        <v>70</v>
      </c>
    </row>
    <row r="5" spans="1:10" x14ac:dyDescent="0.25">
      <c r="A5" s="29" t="s">
        <v>4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41.1" customHeight="1" x14ac:dyDescent="0.25">
      <c r="A6" s="27" t="s">
        <v>5</v>
      </c>
      <c r="B6" s="28"/>
      <c r="C6" s="1" t="s">
        <v>112</v>
      </c>
      <c r="D6" s="1" t="s">
        <v>113</v>
      </c>
      <c r="E6" s="1" t="s">
        <v>114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115</v>
      </c>
      <c r="G7" s="3" t="s">
        <v>11</v>
      </c>
      <c r="H7" s="3" t="s">
        <v>12</v>
      </c>
      <c r="I7" s="3" t="s">
        <v>13</v>
      </c>
    </row>
    <row r="8" spans="1:10" x14ac:dyDescent="0.25">
      <c r="A8" s="4">
        <v>1</v>
      </c>
      <c r="B8" s="1" t="s">
        <v>72</v>
      </c>
      <c r="C8" s="9">
        <v>4</v>
      </c>
      <c r="D8" s="9">
        <v>4</v>
      </c>
      <c r="E8" s="9">
        <v>3</v>
      </c>
      <c r="F8" s="10">
        <f>IF(COUNTA(C8:E8)=0,"",(C8 + D8 + E8)/3)</f>
        <v>3.6666666666666665</v>
      </c>
      <c r="G8" s="4"/>
      <c r="H8" s="4" t="s">
        <v>47</v>
      </c>
      <c r="I8" s="1"/>
    </row>
    <row r="9" spans="1:10" x14ac:dyDescent="0.25">
      <c r="A9" s="4">
        <v>2</v>
      </c>
      <c r="B9" s="1" t="s">
        <v>73</v>
      </c>
      <c r="C9" s="9">
        <v>3.5</v>
      </c>
      <c r="D9" s="9">
        <v>3</v>
      </c>
      <c r="E9" s="9">
        <v>3</v>
      </c>
      <c r="F9" s="10">
        <f t="shared" ref="F9:F12" si="0">IF(COUNTA(C9:E9)=0,"",(C9 + D9 + E9)/3)</f>
        <v>3.1666666666666665</v>
      </c>
      <c r="G9" s="4"/>
      <c r="H9" s="4" t="s">
        <v>47</v>
      </c>
      <c r="I9" s="1"/>
    </row>
    <row r="10" spans="1:10" x14ac:dyDescent="0.25">
      <c r="A10" s="4">
        <v>3</v>
      </c>
      <c r="B10" s="1" t="s">
        <v>74</v>
      </c>
      <c r="C10" s="9">
        <v>4</v>
      </c>
      <c r="D10" s="9">
        <v>3</v>
      </c>
      <c r="E10" s="9">
        <v>3</v>
      </c>
      <c r="F10" s="10">
        <f t="shared" si="0"/>
        <v>3.3333333333333335</v>
      </c>
      <c r="G10" s="4"/>
      <c r="H10" s="4" t="s">
        <v>47</v>
      </c>
      <c r="I10" s="1"/>
    </row>
    <row r="11" spans="1:10" x14ac:dyDescent="0.25">
      <c r="A11" s="4">
        <v>4</v>
      </c>
      <c r="B11" s="1" t="s">
        <v>75</v>
      </c>
      <c r="C11" s="9">
        <v>2.7</v>
      </c>
      <c r="D11" s="9">
        <v>2.5</v>
      </c>
      <c r="E11" s="9">
        <v>2</v>
      </c>
      <c r="F11" s="10">
        <f t="shared" si="0"/>
        <v>2.4</v>
      </c>
      <c r="G11" s="4"/>
      <c r="H11" s="4" t="s">
        <v>47</v>
      </c>
      <c r="I11" s="1"/>
    </row>
    <row r="12" spans="1:10" x14ac:dyDescent="0.25">
      <c r="A12" s="4">
        <v>5</v>
      </c>
      <c r="B12" s="1"/>
      <c r="C12" s="9">
        <v>0</v>
      </c>
      <c r="D12" s="9">
        <v>0</v>
      </c>
      <c r="E12" s="9">
        <v>0</v>
      </c>
      <c r="F12" s="10">
        <f t="shared" si="0"/>
        <v>0</v>
      </c>
      <c r="G12" s="4"/>
      <c r="H12" s="4" t="s">
        <v>47</v>
      </c>
      <c r="I12" s="1" t="s">
        <v>86</v>
      </c>
    </row>
    <row r="13" spans="1:10" x14ac:dyDescent="0.25">
      <c r="A13" s="11" t="s">
        <v>14</v>
      </c>
      <c r="F13" s="12">
        <f>IF(COUNTA(F8:F12)=0,"",AVERAGE(F8:F12))</f>
        <v>2.5133333333333332</v>
      </c>
      <c r="G13" s="5">
        <f>IF(F13="","",F13*5)</f>
        <v>12.566666666666666</v>
      </c>
      <c r="H13" s="2"/>
      <c r="I13" s="2"/>
    </row>
    <row r="16" spans="1:10" x14ac:dyDescent="0.25">
      <c r="A16" s="29" t="s">
        <v>15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50.1" customHeight="1" x14ac:dyDescent="0.25">
      <c r="A17" s="27" t="s">
        <v>5</v>
      </c>
      <c r="B17" s="28"/>
      <c r="C17" s="1" t="s">
        <v>116</v>
      </c>
      <c r="D17" s="1" t="s">
        <v>117</v>
      </c>
      <c r="E17" s="1" t="s">
        <v>118</v>
      </c>
      <c r="F17" s="2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3" t="s">
        <v>16</v>
      </c>
      <c r="D18" s="3" t="s">
        <v>17</v>
      </c>
      <c r="E18" s="3" t="s">
        <v>18</v>
      </c>
      <c r="F18" s="3" t="s">
        <v>115</v>
      </c>
      <c r="G18" s="3" t="s">
        <v>11</v>
      </c>
      <c r="H18" s="3" t="s">
        <v>12</v>
      </c>
      <c r="I18" s="3" t="s">
        <v>13</v>
      </c>
    </row>
    <row r="19" spans="1:10" x14ac:dyDescent="0.25">
      <c r="A19" s="4">
        <v>1</v>
      </c>
      <c r="B19" s="1" t="s">
        <v>73</v>
      </c>
      <c r="C19" s="9">
        <v>3</v>
      </c>
      <c r="D19" s="9">
        <v>3</v>
      </c>
      <c r="E19" s="9">
        <v>3</v>
      </c>
      <c r="F19" s="10">
        <f>IF(COUNTA(C19:E19)=0,"",(C19+ D19 + E19)/3)</f>
        <v>3</v>
      </c>
      <c r="G19" s="4"/>
      <c r="H19" s="4" t="s">
        <v>47</v>
      </c>
      <c r="I19" s="1"/>
    </row>
    <row r="20" spans="1:10" x14ac:dyDescent="0.25">
      <c r="A20" s="4">
        <v>2</v>
      </c>
      <c r="B20" s="1" t="s">
        <v>72</v>
      </c>
      <c r="C20" s="9">
        <v>3.33</v>
      </c>
      <c r="D20" s="9">
        <v>3</v>
      </c>
      <c r="E20" s="9">
        <v>3</v>
      </c>
      <c r="F20" s="10">
        <f t="shared" ref="F20:F21" si="1">IF(COUNTA(C20:E20)=0,"",(C20+ D20 + E20)/3)</f>
        <v>3.11</v>
      </c>
      <c r="G20" s="4"/>
      <c r="H20" s="4" t="s">
        <v>47</v>
      </c>
      <c r="I20" s="1"/>
    </row>
    <row r="21" spans="1:10" x14ac:dyDescent="0.25">
      <c r="A21" s="4">
        <v>3</v>
      </c>
      <c r="B21" s="1" t="s">
        <v>74</v>
      </c>
      <c r="C21" s="9">
        <v>3</v>
      </c>
      <c r="D21" s="9">
        <v>3</v>
      </c>
      <c r="E21" s="9">
        <v>3.33</v>
      </c>
      <c r="F21" s="10">
        <f t="shared" si="1"/>
        <v>3.11</v>
      </c>
      <c r="G21" s="4"/>
      <c r="H21" s="4" t="s">
        <v>47</v>
      </c>
      <c r="I21" s="1"/>
    </row>
    <row r="22" spans="1:10" x14ac:dyDescent="0.25">
      <c r="A22" s="11" t="s">
        <v>14</v>
      </c>
      <c r="F22" s="12">
        <f>IF(COUNTA(F19:F21)=0,"",AVERAGE(F19:F21))</f>
        <v>3.0733333333333328</v>
      </c>
      <c r="G22" s="5">
        <f>IF(F21="","",F21 * 10 / 3.33)</f>
        <v>9.3393393393393378</v>
      </c>
      <c r="H22" s="2"/>
      <c r="I22" s="2"/>
    </row>
    <row r="25" spans="1:10" x14ac:dyDescent="0.25">
      <c r="A25" s="29" t="s">
        <v>19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36" customHeight="1" x14ac:dyDescent="0.25">
      <c r="A26" s="27" t="s">
        <v>5</v>
      </c>
      <c r="B26" s="28"/>
      <c r="C26" s="1" t="s">
        <v>119</v>
      </c>
      <c r="D26" s="1" t="s">
        <v>125</v>
      </c>
      <c r="E26" s="1" t="s">
        <v>126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20</v>
      </c>
      <c r="D27" s="3" t="s">
        <v>21</v>
      </c>
      <c r="E27" s="3" t="s">
        <v>22</v>
      </c>
      <c r="F27" s="3" t="s">
        <v>115</v>
      </c>
      <c r="G27" s="3" t="s">
        <v>11</v>
      </c>
      <c r="H27" s="3"/>
      <c r="I27" s="3" t="s">
        <v>13</v>
      </c>
    </row>
    <row r="28" spans="1:10" ht="45" x14ac:dyDescent="0.25">
      <c r="A28" s="4">
        <v>1</v>
      </c>
      <c r="B28" s="1" t="s">
        <v>76</v>
      </c>
      <c r="C28" s="9">
        <v>2</v>
      </c>
      <c r="D28" s="9">
        <v>2</v>
      </c>
      <c r="E28" s="9">
        <v>2</v>
      </c>
      <c r="F28" s="10">
        <f>IF(COUNTA(C28:E28)=0,"",C28*0.4 + D28*0.3 + E28*0.3)</f>
        <v>2</v>
      </c>
      <c r="G28" s="4"/>
      <c r="H28" s="4"/>
      <c r="I28" s="1"/>
    </row>
    <row r="29" spans="1:10" ht="30" x14ac:dyDescent="0.25">
      <c r="A29" s="4">
        <v>2</v>
      </c>
      <c r="B29" s="1" t="s">
        <v>77</v>
      </c>
      <c r="C29" s="9">
        <v>2.5</v>
      </c>
      <c r="D29" s="9">
        <v>2.5</v>
      </c>
      <c r="E29" s="9">
        <v>2.5</v>
      </c>
      <c r="F29" s="10">
        <f>IF(COUNTA(C29:E29)=0,"",C29*0.4 + D29*0.3 + E29*0.3)</f>
        <v>2.5</v>
      </c>
      <c r="G29" s="4"/>
      <c r="H29" s="4"/>
      <c r="I29" s="1"/>
    </row>
    <row r="30" spans="1:10" ht="30" x14ac:dyDescent="0.25">
      <c r="A30" s="4">
        <v>3</v>
      </c>
      <c r="B30" s="1" t="s">
        <v>78</v>
      </c>
      <c r="C30" s="9">
        <v>2</v>
      </c>
      <c r="D30" s="9">
        <v>2</v>
      </c>
      <c r="E30" s="9">
        <v>2</v>
      </c>
      <c r="F30" s="10">
        <f>IF(COUNTA(C30:E30)=0,"",C30*0.4 + D30*0.3 + E30*0.3)</f>
        <v>2</v>
      </c>
      <c r="G30" s="4"/>
      <c r="H30" s="4"/>
      <c r="I30" s="1"/>
    </row>
    <row r="31" spans="1:10" x14ac:dyDescent="0.25">
      <c r="A31" s="11" t="s">
        <v>14</v>
      </c>
      <c r="F31" s="12">
        <f>IF(COUNTA(F28:F30)=0,"",AVERAGE(F28:F30))</f>
        <v>2.1666666666666665</v>
      </c>
      <c r="G31" s="5">
        <f>IF(F31="","",(F31/3.33)*10)</f>
        <v>6.506506506506506</v>
      </c>
      <c r="H31" s="2"/>
      <c r="I31" s="2"/>
    </row>
    <row r="34" spans="1:5" x14ac:dyDescent="0.25">
      <c r="A34" s="29" t="s">
        <v>23</v>
      </c>
      <c r="B34" s="28"/>
      <c r="C34" s="28"/>
      <c r="D34" s="28"/>
      <c r="E34" s="28"/>
    </row>
    <row r="35" spans="1:5" x14ac:dyDescent="0.25">
      <c r="A35" s="6" t="s">
        <v>24</v>
      </c>
      <c r="B35" s="6" t="s">
        <v>25</v>
      </c>
      <c r="C35" s="6" t="s">
        <v>26</v>
      </c>
    </row>
    <row r="36" spans="1:5" x14ac:dyDescent="0.25">
      <c r="A36" s="7" t="s">
        <v>106</v>
      </c>
      <c r="B36" s="15">
        <f>G13</f>
        <v>12.566666666666666</v>
      </c>
      <c r="C36" s="2">
        <v>20</v>
      </c>
    </row>
    <row r="37" spans="1:5" x14ac:dyDescent="0.25">
      <c r="A37" s="7" t="s">
        <v>107</v>
      </c>
      <c r="B37" s="15">
        <f>G22</f>
        <v>9.3393393393393378</v>
      </c>
      <c r="C37" s="2">
        <v>10</v>
      </c>
    </row>
    <row r="38" spans="1:5" x14ac:dyDescent="0.25">
      <c r="A38" s="7" t="s">
        <v>108</v>
      </c>
      <c r="B38" s="15">
        <f>G31</f>
        <v>6.506506506506506</v>
      </c>
      <c r="C38" s="2">
        <v>10</v>
      </c>
    </row>
    <row r="39" spans="1:5" x14ac:dyDescent="0.25">
      <c r="A39" s="16" t="s">
        <v>27</v>
      </c>
      <c r="B39" s="17">
        <f>SUM(B36:B38)</f>
        <v>28.412512512512507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3">
    <dataValidation type="list" allowBlank="1" showInputMessage="1" showErrorMessage="1" sqref="H28:H30 H8:H12 H19:H21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5" activePane="bottomLeft" state="frozen"/>
      <selection pane="bottomLeft" activeCell="H27" sqref="H27"/>
    </sheetView>
  </sheetViews>
  <sheetFormatPr baseColWidth="10" defaultColWidth="9.140625" defaultRowHeight="15" x14ac:dyDescent="0.25"/>
  <cols>
    <col min="1" max="5" width="34" customWidth="1"/>
    <col min="6" max="6" width="21.28515625" bestFit="1" customWidth="1"/>
    <col min="7" max="7" width="13" customWidth="1"/>
    <col min="8" max="8" width="17.85546875" customWidth="1"/>
    <col min="9" max="9" width="15.7109375" customWidth="1"/>
    <col min="10" max="10" width="13" hidden="1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79</v>
      </c>
    </row>
    <row r="3" spans="1:10" x14ac:dyDescent="0.25">
      <c r="A3" s="8" t="s">
        <v>80</v>
      </c>
      <c r="B3" s="19" t="s">
        <v>81</v>
      </c>
    </row>
    <row r="5" spans="1:10" x14ac:dyDescent="0.25">
      <c r="A5" s="29" t="s">
        <v>4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42" customHeight="1" x14ac:dyDescent="0.25">
      <c r="A6" s="27" t="s">
        <v>5</v>
      </c>
      <c r="B6" s="28"/>
      <c r="C6" s="1" t="s">
        <v>112</v>
      </c>
      <c r="D6" s="1" t="s">
        <v>113</v>
      </c>
      <c r="E6" s="1" t="s">
        <v>114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115</v>
      </c>
      <c r="G7" s="3" t="s">
        <v>11</v>
      </c>
      <c r="H7" s="3" t="s">
        <v>12</v>
      </c>
      <c r="I7" s="3" t="s">
        <v>13</v>
      </c>
    </row>
    <row r="8" spans="1:10" x14ac:dyDescent="0.25">
      <c r="A8" s="4">
        <v>1</v>
      </c>
      <c r="B8" s="1" t="s">
        <v>84</v>
      </c>
      <c r="C8" s="9">
        <v>4</v>
      </c>
      <c r="D8" s="9">
        <v>3</v>
      </c>
      <c r="E8" s="9">
        <v>4</v>
      </c>
      <c r="F8" s="10">
        <f>IF(COUNTA(C8:E8)=0,"",(C8 + D8 + E8)/3)</f>
        <v>3.6666666666666665</v>
      </c>
      <c r="G8" s="4"/>
      <c r="H8" s="4" t="s">
        <v>47</v>
      </c>
      <c r="I8" s="1"/>
    </row>
    <row r="9" spans="1:10" ht="30" x14ac:dyDescent="0.25">
      <c r="A9" s="4">
        <v>2</v>
      </c>
      <c r="B9" s="1" t="s">
        <v>83</v>
      </c>
      <c r="C9" s="9">
        <v>2.5</v>
      </c>
      <c r="D9" s="9">
        <v>2</v>
      </c>
      <c r="E9" s="9">
        <v>3.5</v>
      </c>
      <c r="F9" s="10">
        <f t="shared" ref="F9:F12" si="0">IF(COUNTA(C9:E9)=0,"",(C9 + D9 + E9)/3)</f>
        <v>2.6666666666666665</v>
      </c>
      <c r="G9" s="4"/>
      <c r="H9" s="4" t="s">
        <v>47</v>
      </c>
      <c r="I9" s="1"/>
    </row>
    <row r="10" spans="1:10" x14ac:dyDescent="0.25">
      <c r="A10" s="4">
        <v>3</v>
      </c>
      <c r="B10" s="1" t="s">
        <v>82</v>
      </c>
      <c r="C10" s="9">
        <v>3</v>
      </c>
      <c r="D10" s="9">
        <v>2.5</v>
      </c>
      <c r="E10" s="9">
        <v>3.5</v>
      </c>
      <c r="F10" s="10">
        <f t="shared" si="0"/>
        <v>3</v>
      </c>
      <c r="G10" s="4"/>
      <c r="H10" s="4" t="s">
        <v>47</v>
      </c>
      <c r="I10" s="1"/>
    </row>
    <row r="11" spans="1:10" ht="30" x14ac:dyDescent="0.25">
      <c r="A11" s="4">
        <v>4</v>
      </c>
      <c r="B11" s="1" t="s">
        <v>85</v>
      </c>
      <c r="C11" s="9">
        <v>4</v>
      </c>
      <c r="D11" s="9">
        <v>2.5</v>
      </c>
      <c r="E11" s="9">
        <v>3</v>
      </c>
      <c r="F11" s="10">
        <f t="shared" si="0"/>
        <v>3.1666666666666665</v>
      </c>
      <c r="G11" s="4"/>
      <c r="H11" s="4" t="s">
        <v>47</v>
      </c>
      <c r="I11" s="1"/>
    </row>
    <row r="12" spans="1:10" x14ac:dyDescent="0.25">
      <c r="A12" s="4">
        <v>5</v>
      </c>
      <c r="B12" s="1"/>
      <c r="C12" s="9">
        <v>0</v>
      </c>
      <c r="D12" s="9">
        <v>0</v>
      </c>
      <c r="E12" s="9">
        <v>0</v>
      </c>
      <c r="F12" s="10">
        <f t="shared" si="0"/>
        <v>0</v>
      </c>
      <c r="G12" s="4"/>
      <c r="H12" s="4"/>
      <c r="I12" s="1" t="s">
        <v>86</v>
      </c>
    </row>
    <row r="13" spans="1:10" x14ac:dyDescent="0.25">
      <c r="A13" s="11" t="s">
        <v>14</v>
      </c>
      <c r="F13" s="12">
        <f>IF(COUNTA(F8:F12)=0,"",AVERAGE(F8:F12))</f>
        <v>2.4999999999999996</v>
      </c>
      <c r="G13" s="5">
        <f>IF(F13="","",F13*5)</f>
        <v>12.499999999999998</v>
      </c>
      <c r="H13" s="2"/>
      <c r="I13" s="2"/>
    </row>
    <row r="16" spans="1:10" x14ac:dyDescent="0.25">
      <c r="A16" s="29" t="s">
        <v>15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46.5" customHeight="1" x14ac:dyDescent="0.25">
      <c r="A17" s="27" t="s">
        <v>5</v>
      </c>
      <c r="B17" s="28"/>
      <c r="C17" s="1" t="s">
        <v>116</v>
      </c>
      <c r="D17" s="1" t="s">
        <v>117</v>
      </c>
      <c r="E17" s="1" t="s">
        <v>118</v>
      </c>
      <c r="F17" s="2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3" t="s">
        <v>16</v>
      </c>
      <c r="D18" s="3" t="s">
        <v>17</v>
      </c>
      <c r="E18" s="3" t="s">
        <v>18</v>
      </c>
      <c r="F18" s="3" t="s">
        <v>115</v>
      </c>
      <c r="G18" s="3" t="s">
        <v>11</v>
      </c>
      <c r="H18" s="3" t="s">
        <v>12</v>
      </c>
      <c r="I18" s="3" t="s">
        <v>13</v>
      </c>
    </row>
    <row r="19" spans="1:10" ht="30" x14ac:dyDescent="0.25">
      <c r="A19" s="4">
        <v>1</v>
      </c>
      <c r="B19" s="1" t="s">
        <v>87</v>
      </c>
      <c r="C19" s="9">
        <v>3</v>
      </c>
      <c r="D19" s="9">
        <v>3</v>
      </c>
      <c r="E19" s="9">
        <v>3</v>
      </c>
      <c r="F19" s="10">
        <f>IF(COUNTA(C19:E19)=0,"",(C19+ D19 + E19)/3)</f>
        <v>3</v>
      </c>
      <c r="G19" s="4"/>
      <c r="H19" s="4" t="s">
        <v>47</v>
      </c>
      <c r="I19" s="1"/>
    </row>
    <row r="20" spans="1:10" x14ac:dyDescent="0.25">
      <c r="A20" s="4">
        <v>2</v>
      </c>
      <c r="B20" s="1" t="s">
        <v>88</v>
      </c>
      <c r="C20" s="9">
        <v>3</v>
      </c>
      <c r="D20" s="9">
        <v>3</v>
      </c>
      <c r="E20" s="9">
        <v>3</v>
      </c>
      <c r="F20" s="10">
        <f t="shared" ref="F20:F21" si="1">IF(COUNTA(C20:E20)=0,"",(C20+ D20 + E20)/3)</f>
        <v>3</v>
      </c>
      <c r="G20" s="4"/>
      <c r="H20" s="4" t="s">
        <v>47</v>
      </c>
      <c r="I20" s="1"/>
    </row>
    <row r="21" spans="1:10" x14ac:dyDescent="0.25">
      <c r="A21" s="4">
        <v>3</v>
      </c>
      <c r="B21" s="1" t="s">
        <v>89</v>
      </c>
      <c r="C21" s="9">
        <v>3</v>
      </c>
      <c r="D21" s="9">
        <v>3</v>
      </c>
      <c r="E21" s="9">
        <v>3</v>
      </c>
      <c r="F21" s="10">
        <f t="shared" si="1"/>
        <v>3</v>
      </c>
      <c r="G21" s="4"/>
      <c r="H21" s="4" t="s">
        <v>47</v>
      </c>
      <c r="I21" s="1"/>
    </row>
    <row r="22" spans="1:10" x14ac:dyDescent="0.25">
      <c r="A22" s="11" t="s">
        <v>14</v>
      </c>
      <c r="F22" s="12">
        <f>IF(COUNTA(F19:F21)=0,"",AVERAGE(F19:F21))</f>
        <v>3</v>
      </c>
      <c r="G22" s="5">
        <f>IF(F21="","",F21 * 10 / 3.33)</f>
        <v>9.0090090090090094</v>
      </c>
      <c r="H22" s="2"/>
      <c r="I22" s="2"/>
    </row>
    <row r="25" spans="1:10" x14ac:dyDescent="0.25">
      <c r="A25" s="29" t="s">
        <v>19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6.1" customHeight="1" x14ac:dyDescent="0.25">
      <c r="A26" s="27" t="s">
        <v>5</v>
      </c>
      <c r="B26" s="28"/>
      <c r="C26" s="1" t="s">
        <v>124</v>
      </c>
      <c r="D26" s="1" t="s">
        <v>120</v>
      </c>
      <c r="E26" s="1" t="s">
        <v>126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20</v>
      </c>
      <c r="D27" s="3" t="s">
        <v>21</v>
      </c>
      <c r="E27" s="3" t="s">
        <v>22</v>
      </c>
      <c r="F27" s="3" t="s">
        <v>115</v>
      </c>
      <c r="G27" s="3" t="s">
        <v>11</v>
      </c>
      <c r="H27" s="3"/>
      <c r="I27" s="3" t="s">
        <v>13</v>
      </c>
    </row>
    <row r="28" spans="1:10" x14ac:dyDescent="0.25">
      <c r="A28" s="4">
        <v>1</v>
      </c>
      <c r="B28" s="1" t="s">
        <v>90</v>
      </c>
      <c r="C28" s="9">
        <v>2</v>
      </c>
      <c r="D28" s="9">
        <v>2.5</v>
      </c>
      <c r="E28" s="9">
        <v>3</v>
      </c>
      <c r="F28" s="10">
        <f>IF(COUNTA(C28:E28)=0,"",C28*0.4 + D28*0.3 + E28*0.3)</f>
        <v>2.4500000000000002</v>
      </c>
      <c r="G28" s="4"/>
      <c r="H28" s="4"/>
      <c r="I28" s="1"/>
    </row>
    <row r="29" spans="1:10" ht="30" x14ac:dyDescent="0.25">
      <c r="A29" s="4">
        <v>2</v>
      </c>
      <c r="B29" s="1" t="s">
        <v>91</v>
      </c>
      <c r="C29" s="9">
        <v>2.5</v>
      </c>
      <c r="D29" s="9">
        <v>2.5</v>
      </c>
      <c r="E29" s="9">
        <v>3</v>
      </c>
      <c r="F29" s="10">
        <f>IF(COUNTA(C29:E29)=0,"",C29*0.4 + D29*0.3 + E29*0.3)</f>
        <v>2.65</v>
      </c>
      <c r="G29" s="4"/>
      <c r="H29" s="4"/>
      <c r="I29" s="1"/>
    </row>
    <row r="30" spans="1:10" ht="30" x14ac:dyDescent="0.25">
      <c r="A30" s="4">
        <v>3</v>
      </c>
      <c r="B30" s="1" t="s">
        <v>92</v>
      </c>
      <c r="C30" s="9">
        <v>3</v>
      </c>
      <c r="D30" s="9">
        <v>3</v>
      </c>
      <c r="E30" s="9">
        <v>3.33</v>
      </c>
      <c r="F30" s="10">
        <f>IF(COUNTA(C30:E30)=0,"",C30*0.4 + D30*0.3 + E30*0.3)</f>
        <v>3.0990000000000002</v>
      </c>
      <c r="G30" s="4"/>
      <c r="H30" s="4"/>
      <c r="I30" s="1"/>
    </row>
    <row r="31" spans="1:10" x14ac:dyDescent="0.25">
      <c r="A31" s="11" t="s">
        <v>14</v>
      </c>
      <c r="F31" s="12">
        <f>IF(COUNTA(F28:F30)=0,"",AVERAGE(F28:F30))</f>
        <v>2.7330000000000001</v>
      </c>
      <c r="G31" s="5">
        <f>IF(F31="","",(F31/3.33)*10)</f>
        <v>8.2072072072072082</v>
      </c>
      <c r="H31" s="2"/>
      <c r="I31" s="2"/>
    </row>
    <row r="34" spans="1:5" x14ac:dyDescent="0.25">
      <c r="A34" s="29" t="s">
        <v>23</v>
      </c>
      <c r="B34" s="28"/>
      <c r="C34" s="28"/>
      <c r="D34" s="28"/>
      <c r="E34" s="28"/>
    </row>
    <row r="35" spans="1:5" x14ac:dyDescent="0.25">
      <c r="A35" s="6" t="s">
        <v>24</v>
      </c>
      <c r="B35" s="6" t="s">
        <v>25</v>
      </c>
      <c r="C35" s="6" t="s">
        <v>26</v>
      </c>
    </row>
    <row r="36" spans="1:5" x14ac:dyDescent="0.25">
      <c r="A36" s="7" t="s">
        <v>106</v>
      </c>
      <c r="B36" s="15">
        <f>G13</f>
        <v>12.499999999999998</v>
      </c>
      <c r="C36" s="2">
        <v>20</v>
      </c>
    </row>
    <row r="37" spans="1:5" x14ac:dyDescent="0.25">
      <c r="A37" s="7" t="s">
        <v>107</v>
      </c>
      <c r="B37" s="15">
        <f>G22</f>
        <v>9.0090090090090094</v>
      </c>
      <c r="C37" s="2">
        <v>10</v>
      </c>
    </row>
    <row r="38" spans="1:5" x14ac:dyDescent="0.25">
      <c r="A38" s="7" t="s">
        <v>108</v>
      </c>
      <c r="B38" s="15">
        <f>G31</f>
        <v>8.2072072072072082</v>
      </c>
      <c r="C38" s="2">
        <v>10</v>
      </c>
    </row>
    <row r="39" spans="1:5" x14ac:dyDescent="0.25">
      <c r="A39" s="16" t="s">
        <v>27</v>
      </c>
      <c r="B39" s="17">
        <f>SUM(B36:B38)</f>
        <v>29.716216216216214</v>
      </c>
      <c r="C39" s="16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disablePrompts="1" count="3">
    <dataValidation type="list" allowBlank="1" showInputMessage="1" showErrorMessage="1" sqref="H8:H12 H19:H21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4" activePane="bottomLeft" state="frozen"/>
      <selection pane="bottomLeft" activeCell="C22" sqref="C22"/>
    </sheetView>
  </sheetViews>
  <sheetFormatPr baseColWidth="10" defaultColWidth="9.140625" defaultRowHeight="15" x14ac:dyDescent="0.25"/>
  <cols>
    <col min="1" max="5" width="34" customWidth="1"/>
    <col min="6" max="6" width="27.42578125" customWidth="1"/>
    <col min="7" max="7" width="19" customWidth="1"/>
    <col min="8" max="8" width="17.85546875" customWidth="1"/>
    <col min="9" max="9" width="20.28515625" customWidth="1"/>
    <col min="10" max="10" width="13" hidden="1" customWidth="1"/>
  </cols>
  <sheetData>
    <row r="1" spans="1:10" x14ac:dyDescent="0.25">
      <c r="A1" s="8" t="s">
        <v>0</v>
      </c>
      <c r="B1" t="s">
        <v>1</v>
      </c>
    </row>
    <row r="2" spans="1:10" x14ac:dyDescent="0.25">
      <c r="A2" s="8" t="s">
        <v>2</v>
      </c>
      <c r="B2" s="14" t="s">
        <v>93</v>
      </c>
    </row>
    <row r="4" spans="1:10" x14ac:dyDescent="0.25">
      <c r="A4" s="29" t="s">
        <v>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41.1" customHeight="1" x14ac:dyDescent="0.25">
      <c r="A5" s="27" t="s">
        <v>5</v>
      </c>
      <c r="B5" s="28"/>
      <c r="C5" s="1" t="s">
        <v>112</v>
      </c>
      <c r="D5" s="1" t="s">
        <v>113</v>
      </c>
      <c r="E5" s="1" t="s">
        <v>114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115</v>
      </c>
      <c r="G6" s="3" t="s">
        <v>11</v>
      </c>
      <c r="H6" s="3" t="s">
        <v>12</v>
      </c>
      <c r="I6" s="3" t="s">
        <v>13</v>
      </c>
    </row>
    <row r="7" spans="1:10" x14ac:dyDescent="0.25">
      <c r="A7" s="4">
        <v>1</v>
      </c>
      <c r="B7" s="1" t="s">
        <v>94</v>
      </c>
      <c r="C7" s="9">
        <v>4</v>
      </c>
      <c r="D7" s="9">
        <v>3.5</v>
      </c>
      <c r="E7" s="9">
        <v>3.5</v>
      </c>
      <c r="F7" s="10">
        <f>IF(COUNTA(C7:E7)=0,"",(C7 + D7 + E7)/3)</f>
        <v>3.6666666666666665</v>
      </c>
      <c r="G7" s="4"/>
      <c r="H7" s="4" t="s">
        <v>47</v>
      </c>
      <c r="I7" s="1"/>
    </row>
    <row r="8" spans="1:10" x14ac:dyDescent="0.25">
      <c r="A8" s="4">
        <v>2</v>
      </c>
      <c r="B8" s="1" t="s">
        <v>95</v>
      </c>
      <c r="C8" s="9">
        <v>4</v>
      </c>
      <c r="D8" s="9">
        <v>4</v>
      </c>
      <c r="E8" s="9">
        <v>2</v>
      </c>
      <c r="F8" s="10">
        <f t="shared" ref="F8:F11" si="0">IF(COUNTA(C8:E8)=0,"",(C8 + D8 + E8)/3)</f>
        <v>3.3333333333333335</v>
      </c>
      <c r="G8" s="4"/>
      <c r="H8" s="4" t="s">
        <v>47</v>
      </c>
      <c r="I8" s="1"/>
    </row>
    <row r="9" spans="1:10" x14ac:dyDescent="0.25">
      <c r="A9" s="4">
        <v>3</v>
      </c>
      <c r="B9" s="1" t="s">
        <v>96</v>
      </c>
      <c r="C9" s="9">
        <v>2.5</v>
      </c>
      <c r="D9" s="9">
        <v>3.5</v>
      </c>
      <c r="E9" s="9">
        <v>3.5</v>
      </c>
      <c r="F9" s="10">
        <f t="shared" si="0"/>
        <v>3.1666666666666665</v>
      </c>
      <c r="G9" s="4"/>
      <c r="H9" s="4" t="s">
        <v>47</v>
      </c>
      <c r="I9" s="1"/>
    </row>
    <row r="10" spans="1:10" x14ac:dyDescent="0.25">
      <c r="A10" s="4">
        <v>4</v>
      </c>
      <c r="B10" s="1" t="s">
        <v>97</v>
      </c>
      <c r="C10" s="9">
        <v>4</v>
      </c>
      <c r="D10" s="9">
        <v>3.5</v>
      </c>
      <c r="E10" s="9">
        <v>3.5</v>
      </c>
      <c r="F10" s="10">
        <f t="shared" si="0"/>
        <v>3.6666666666666665</v>
      </c>
      <c r="G10" s="4"/>
      <c r="H10" s="4" t="s">
        <v>47</v>
      </c>
      <c r="I10" s="1"/>
    </row>
    <row r="11" spans="1:10" x14ac:dyDescent="0.25">
      <c r="A11" s="4">
        <v>5</v>
      </c>
      <c r="B11" s="1" t="s">
        <v>98</v>
      </c>
      <c r="C11" s="9">
        <v>2</v>
      </c>
      <c r="D11" s="9">
        <v>3</v>
      </c>
      <c r="E11" s="9">
        <v>3</v>
      </c>
      <c r="F11" s="10">
        <f t="shared" si="0"/>
        <v>2.6666666666666665</v>
      </c>
      <c r="G11" s="4"/>
      <c r="H11" s="4" t="s">
        <v>47</v>
      </c>
      <c r="I11" s="1"/>
    </row>
    <row r="12" spans="1:10" x14ac:dyDescent="0.25">
      <c r="A12" s="11" t="s">
        <v>14</v>
      </c>
      <c r="F12" s="12">
        <f>IF(COUNTA(F7:F11)=0,"",AVERAGE(F7:F11))</f>
        <v>3.3</v>
      </c>
      <c r="G12" s="5">
        <f>IF(F12="","",F12*5)</f>
        <v>16.5</v>
      </c>
      <c r="H12" s="2"/>
      <c r="I12" s="2"/>
    </row>
    <row r="15" spans="1:10" x14ac:dyDescent="0.25">
      <c r="A15" s="29" t="s">
        <v>15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39.950000000000003" customHeight="1" x14ac:dyDescent="0.25">
      <c r="A16" s="27" t="s">
        <v>5</v>
      </c>
      <c r="B16" s="28"/>
      <c r="C16" s="1" t="s">
        <v>116</v>
      </c>
      <c r="D16" s="1" t="s">
        <v>117</v>
      </c>
      <c r="E16" s="1" t="s">
        <v>118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16</v>
      </c>
      <c r="D17" s="3" t="s">
        <v>17</v>
      </c>
      <c r="E17" s="3" t="s">
        <v>18</v>
      </c>
      <c r="F17" s="3" t="s">
        <v>115</v>
      </c>
      <c r="G17" s="3" t="s">
        <v>11</v>
      </c>
      <c r="H17" s="3" t="s">
        <v>12</v>
      </c>
      <c r="I17" s="3" t="s">
        <v>13</v>
      </c>
    </row>
    <row r="18" spans="1:10" ht="30" x14ac:dyDescent="0.25">
      <c r="A18" s="4">
        <v>1</v>
      </c>
      <c r="B18" s="1" t="s">
        <v>99</v>
      </c>
      <c r="C18" s="9">
        <v>3</v>
      </c>
      <c r="D18" s="9">
        <v>3</v>
      </c>
      <c r="E18" s="9">
        <v>3</v>
      </c>
      <c r="F18" s="10">
        <f>IF(COUNTA(C18:E18)=0,"",(C18+ D18 + E18)/3)</f>
        <v>3</v>
      </c>
      <c r="G18" s="4"/>
      <c r="H18" s="4" t="s">
        <v>47</v>
      </c>
      <c r="I18" s="1"/>
    </row>
    <row r="19" spans="1:10" x14ac:dyDescent="0.25">
      <c r="A19" s="4">
        <v>2</v>
      </c>
      <c r="B19" s="1" t="s">
        <v>100</v>
      </c>
      <c r="C19" s="9">
        <v>2.5</v>
      </c>
      <c r="D19" s="9">
        <v>2.5</v>
      </c>
      <c r="E19" s="9">
        <v>2.5</v>
      </c>
      <c r="F19" s="10">
        <f t="shared" ref="F19:F20" si="1">IF(COUNTA(C19:E19)=0,"",(C19+ D19 + E19)/3)</f>
        <v>2.5</v>
      </c>
      <c r="G19" s="4"/>
      <c r="H19" s="4" t="s">
        <v>47</v>
      </c>
      <c r="I19" s="1"/>
    </row>
    <row r="20" spans="1:10" x14ac:dyDescent="0.25">
      <c r="A20" s="4">
        <v>3</v>
      </c>
      <c r="B20" s="1" t="s">
        <v>101</v>
      </c>
      <c r="C20" s="9">
        <v>3</v>
      </c>
      <c r="D20" s="9">
        <v>3</v>
      </c>
      <c r="E20" s="9">
        <v>3</v>
      </c>
      <c r="F20" s="10">
        <f t="shared" si="1"/>
        <v>3</v>
      </c>
      <c r="G20" s="4"/>
      <c r="H20" s="4" t="s">
        <v>47</v>
      </c>
      <c r="I20" s="1"/>
    </row>
    <row r="21" spans="1:10" x14ac:dyDescent="0.25">
      <c r="A21" s="11" t="s">
        <v>14</v>
      </c>
      <c r="F21" s="12">
        <f>IF(COUNTA(F18:F20)=0,"",AVERAGE(F18:F20))</f>
        <v>2.8333333333333335</v>
      </c>
      <c r="G21" s="5">
        <f>IF(F21="","",F21 * 10 / 3.33)</f>
        <v>8.508508508508509</v>
      </c>
      <c r="H21" s="2"/>
      <c r="I21" s="2"/>
    </row>
    <row r="24" spans="1:10" x14ac:dyDescent="0.25">
      <c r="A24" s="29" t="s">
        <v>19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36" customHeight="1" x14ac:dyDescent="0.25">
      <c r="A25" s="27" t="s">
        <v>5</v>
      </c>
      <c r="B25" s="28"/>
      <c r="C25" s="1" t="s">
        <v>124</v>
      </c>
      <c r="D25" s="1" t="s">
        <v>125</v>
      </c>
      <c r="E25" s="1" t="s">
        <v>126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20</v>
      </c>
      <c r="D26" s="3" t="s">
        <v>21</v>
      </c>
      <c r="E26" s="3" t="s">
        <v>22</v>
      </c>
      <c r="F26" s="3" t="s">
        <v>115</v>
      </c>
      <c r="G26" s="3" t="s">
        <v>11</v>
      </c>
      <c r="H26" s="3"/>
      <c r="I26" s="3" t="s">
        <v>13</v>
      </c>
    </row>
    <row r="27" spans="1:10" ht="30" x14ac:dyDescent="0.25">
      <c r="A27" s="4">
        <v>1</v>
      </c>
      <c r="B27" s="1" t="s">
        <v>102</v>
      </c>
      <c r="C27" s="9">
        <v>2.5</v>
      </c>
      <c r="D27" s="9">
        <v>2.5</v>
      </c>
      <c r="E27" s="9">
        <v>2.5</v>
      </c>
      <c r="F27" s="10">
        <f>IF(COUNTA(C27:E27)=0,"",C27*0.4 + D27*0.3 + E27*0.3)</f>
        <v>2.5</v>
      </c>
      <c r="G27" s="4"/>
      <c r="H27" s="4"/>
      <c r="I27" s="1"/>
    </row>
    <row r="28" spans="1:10" ht="30" x14ac:dyDescent="0.25">
      <c r="A28" s="4">
        <v>2</v>
      </c>
      <c r="B28" s="1" t="s">
        <v>103</v>
      </c>
      <c r="C28" s="9">
        <v>2.5</v>
      </c>
      <c r="D28" s="9">
        <v>2.5</v>
      </c>
      <c r="E28" s="9">
        <v>2.5</v>
      </c>
      <c r="F28" s="10">
        <f>IF(COUNTA(C28:E28)=0,"",C28*0.4 + D28*0.3 + E28*0.3)</f>
        <v>2.5</v>
      </c>
      <c r="G28" s="4"/>
      <c r="H28" s="4"/>
      <c r="I28" s="1"/>
    </row>
    <row r="29" spans="1:10" ht="30" x14ac:dyDescent="0.25">
      <c r="A29" s="4">
        <v>3</v>
      </c>
      <c r="B29" s="1" t="s">
        <v>104</v>
      </c>
      <c r="C29" s="9">
        <v>2.5</v>
      </c>
      <c r="D29" s="9">
        <v>2</v>
      </c>
      <c r="E29" s="9">
        <v>2</v>
      </c>
      <c r="F29" s="10">
        <f>IF(COUNTA(C29:E29)=0,"",C29*0.4 + D29*0.3 + E29*0.3)</f>
        <v>2.2000000000000002</v>
      </c>
      <c r="G29" s="4"/>
      <c r="H29" s="4"/>
      <c r="I29" s="1" t="s">
        <v>105</v>
      </c>
    </row>
    <row r="30" spans="1:10" x14ac:dyDescent="0.25">
      <c r="A30" s="11" t="s">
        <v>14</v>
      </c>
      <c r="F30" s="12">
        <f>IF(COUNTA(F27:F29)=0,"",AVERAGE(F27:F29))</f>
        <v>2.4</v>
      </c>
      <c r="G30" s="5">
        <f>IF(F30="","",(F30/3.33)*10)</f>
        <v>7.2072072072072064</v>
      </c>
      <c r="H30" s="2"/>
      <c r="I30" s="2"/>
    </row>
    <row r="33" spans="1:5" x14ac:dyDescent="0.25">
      <c r="A33" s="29" t="s">
        <v>23</v>
      </c>
      <c r="B33" s="28"/>
      <c r="C33" s="28"/>
      <c r="D33" s="28"/>
      <c r="E33" s="28"/>
    </row>
    <row r="34" spans="1:5" x14ac:dyDescent="0.25">
      <c r="A34" s="6" t="s">
        <v>24</v>
      </c>
      <c r="B34" s="6" t="s">
        <v>25</v>
      </c>
      <c r="C34" s="6" t="s">
        <v>26</v>
      </c>
    </row>
    <row r="35" spans="1:5" x14ac:dyDescent="0.25">
      <c r="A35" s="7" t="s">
        <v>106</v>
      </c>
      <c r="B35" s="15">
        <f>G12</f>
        <v>16.5</v>
      </c>
      <c r="C35" s="2">
        <v>20</v>
      </c>
    </row>
    <row r="36" spans="1:5" x14ac:dyDescent="0.25">
      <c r="A36" s="7" t="s">
        <v>107</v>
      </c>
      <c r="B36" s="15">
        <f>G21</f>
        <v>8.508508508508509</v>
      </c>
      <c r="C36" s="2">
        <v>10</v>
      </c>
    </row>
    <row r="37" spans="1:5" x14ac:dyDescent="0.25">
      <c r="A37" s="7" t="s">
        <v>108</v>
      </c>
      <c r="B37" s="15">
        <f>G30</f>
        <v>7.2072072072072064</v>
      </c>
      <c r="C37" s="2">
        <v>10</v>
      </c>
    </row>
    <row r="38" spans="1:5" x14ac:dyDescent="0.25">
      <c r="A38" s="16" t="s">
        <v>27</v>
      </c>
      <c r="B38" s="17">
        <f>SUM(B35:B37)</f>
        <v>32.215715715715717</v>
      </c>
      <c r="C38" s="16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3">
    <dataValidation type="list" allowBlank="1" showInputMessage="1" showErrorMessage="1" sqref="H27:H29 H7:H11 H18:H20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n7+DZ90S4WKaiqBd9xNb2ZnXotUW4HpWh1reh1ADKgM=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c8JCq6kfMOt678ml+Cqdwn8eZQE0PtAohYvSUU8fxPA=</DigestValue>
    </Reference>
  </SignedInfo>
  <SignatureValue>h71BFQlc1Ivw7Pj8SyPpaTGK2s+yOaU5ptCpYz1BfjjE/XpHcTaUISsNzHlPky11lmk/ndh8vsCR
N3E/0VRd0D0o6pGR2LvKlj7hhScgnkObyRE8TpoE7IGdGxzxAfPY3xZDq7Q5Z//UpSkAmz39CgDu
WXUDOxT3Ee91JGIwEyDKDGdjoItnitjQFDZivWneycoItcchdEvmrLfWa7A/qjUGnd8rqvMtmlEk
q8FOl8j1/9Vt007MQW48qTUe+cwd9Hys0+jDwB/p83rp+U4MuM9qQAXj8BrO21kl3IMTDxFA0yFL
6yFuIcK6zITHlvUSbOHai3z2QmXPZrPNc9+quA==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9hkTQ75JAfW23smmIrr+KrL38a95DOPJIMJM2bZ4cJo=</DigestValue>
      </Reference>
      <Reference URI="/xl/calcChain.xml?ContentType=application/vnd.openxmlformats-officedocument.spreadsheetml.calcChain+xml">
        <DigestMethod Algorithm="http://www.w3.org/2001/04/xmlenc#sha256"/>
        <DigestValue>4xlQPQkAZoFRVG00TmXkxBZ7IfjNVSfaqAKp/6Y4iGQ=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Qp3m3B9BJgGYN4ua3fqEo4fyBL47ucDVp9pJIlAiUnU=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tjngS3e59kIT5aIZsOYVwYgmknl6hu/sU+UMWNa7sIw=</DigestValue>
      </Reference>
      <Reference URI="/xl/sharedStrings.xml?ContentType=application/vnd.openxmlformats-officedocument.spreadsheetml.sharedStrings+xml">
        <DigestMethod Algorithm="http://www.w3.org/2001/04/xmlenc#sha256"/>
        <DigestValue>BzaZpwdZj2YxB7wOHNLdcKW2dyVIKr+GncHsVfv8SN8=</DigestValue>
      </Reference>
      <Reference URI="/xl/styles.xml?ContentType=application/vnd.openxmlformats-officedocument.spreadsheetml.styles+xml">
        <DigestMethod Algorithm="http://www.w3.org/2001/04/xmlenc#sha256"/>
        <DigestValue>Jses3zqcqHbZ7dTKwbJlLUSqXyZilyXq6T8L+FCSHtU=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tmMLaHkN/XD+ThzzPhp2jZ6J4A+lFhgTohAb9CyDxDo=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/yTTRGBEwVW3dAUjBxwP/ZT+/tnOezbn5ZefVJM3QzI=</DigestValue>
      </Reference>
      <Reference URI="/xl/worksheets/sheet2.xml?ContentType=application/vnd.openxmlformats-officedocument.spreadsheetml.worksheet+xml">
        <DigestMethod Algorithm="http://www.w3.org/2001/04/xmlenc#sha256"/>
        <DigestValue>nGEzis05lbPUp/+D7YfdO2Hktp2mKui2sbvLB+wepGM=</DigestValue>
      </Reference>
      <Reference URI="/xl/worksheets/sheet3.xml?ContentType=application/vnd.openxmlformats-officedocument.spreadsheetml.worksheet+xml">
        <DigestMethod Algorithm="http://www.w3.org/2001/04/xmlenc#sha256"/>
        <DigestValue>LMnFbAogncwHI24FaEPUvllsqR7Q1AVq8wSHyCQLj5w=</DigestValue>
      </Reference>
      <Reference URI="/xl/worksheets/sheet4.xml?ContentType=application/vnd.openxmlformats-officedocument.spreadsheetml.worksheet+xml">
        <DigestMethod Algorithm="http://www.w3.org/2001/04/xmlenc#sha256"/>
        <DigestValue>IUFIIPNi9ox9e8i8xpyzWG/TrYIGUqXH0Ppl3AcqtU4=</DigestValue>
      </Reference>
      <Reference URI="/xl/worksheets/sheet5.xml?ContentType=application/vnd.openxmlformats-officedocument.spreadsheetml.worksheet+xml">
        <DigestMethod Algorithm="http://www.w3.org/2001/04/xmlenc#sha256"/>
        <DigestValue>DYRSTEt5crP2QfNKMoZcjc48b1TliLwhtiZlYhiGTAY=</DigestValue>
      </Reference>
      <Reference URI="/xl/worksheets/sheet6.xml?ContentType=application/vnd.openxmlformats-officedocument.spreadsheetml.worksheet+xml">
        <DigestMethod Algorithm="http://www.w3.org/2001/04/xmlenc#sha256"/>
        <DigestValue>IhtjSu7ETl3On0BGyq1lYJbqblm8WUCsaPTo5saUUjY=</DigestValue>
      </Reference>
      <Reference URI="/xl/worksheets/sheet7.xml?ContentType=application/vnd.openxmlformats-officedocument.spreadsheetml.worksheet+xml">
        <DigestMethod Algorithm="http://www.w3.org/2001/04/xmlenc#sha256"/>
        <DigestValue>lJcrqFivkTQ0YtVlLtd3NI3gFyqZt2qCaw6nrdBMCIY=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2025-12-19T10:45:12Z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2025-12-19T10:45:12Z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 Valoració Lot 1</vt:lpstr>
      <vt:lpstr>Empresa 1</vt:lpstr>
      <vt:lpstr>Empresa 2</vt:lpstr>
      <vt:lpstr>Empresa 3</vt:lpstr>
      <vt:lpstr>Empresa 4</vt:lpstr>
      <vt:lpstr>Empresa 5</vt:lpstr>
      <vt:lpstr>Empresa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cp:lastPrinted>2025-12-09T10:37:07Z</cp:lastPrinted>
  <dcterms:created xsi:type="dcterms:W3CDTF">2025-11-05T19:29:18Z</dcterms:created>
  <dcterms:modified xsi:type="dcterms:W3CDTF">2025-12-15T12:04:16Z</dcterms:modified>
</cp:coreProperties>
</file>