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5\SU 2025 05 (Camió enllumenat)\Docs obertura\"/>
    </mc:Choice>
  </mc:AlternateContent>
  <xr:revisionPtr revIDLastSave="0" documentId="13_ncr:1_{5DC5EE7E-322E-40F2-86CB-7780EEE20BDF}" xr6:coauthVersionLast="47" xr6:coauthVersionMax="47" xr10:uidLastSave="{00000000-0000-0000-0000-000000000000}"/>
  <bookViews>
    <workbookView xWindow="-120" yWindow="-120" windowWidth="29040" windowHeight="15840" xr2:uid="{4307E78D-F5E8-48EE-896A-8C62BC9630D3}"/>
  </bookViews>
  <sheets>
    <sheet name="Sobre A (23.01.2026)" sheetId="2" r:id="rId1"/>
    <sheet name="Sobre B (23.01.2026)" sheetId="1" r:id="rId2"/>
    <sheet name="Puntuacions TOTALS" sheetId="3" r:id="rId3"/>
  </sheets>
  <definedNames>
    <definedName name="_xlnm._FilterDatabase" localSheetId="2" hidden="1">'Puntuacions TOTALS'!$B$3:$F$4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J8" i="1"/>
  <c r="G10" i="1"/>
  <c r="G8" i="1"/>
  <c r="D8" i="1"/>
  <c r="D10" i="1"/>
  <c r="E8" i="1" l="1"/>
  <c r="H8" i="1"/>
  <c r="K8" i="1" l="1"/>
  <c r="C25" i="1"/>
  <c r="D25" i="1" s="1"/>
  <c r="F5" i="3"/>
  <c r="E25" i="1" l="1"/>
  <c r="F25" i="1" s="1"/>
  <c r="G25" i="1" s="1"/>
</calcChain>
</file>

<file path=xl/sharedStrings.xml><?xml version="1.0" encoding="utf-8"?>
<sst xmlns="http://schemas.openxmlformats.org/spreadsheetml/2006/main" count="62" uniqueCount="49">
  <si>
    <t>Licitador</t>
  </si>
  <si>
    <t>Preu ofert</t>
  </si>
  <si>
    <t>punts</t>
  </si>
  <si>
    <t>Total punts</t>
  </si>
  <si>
    <t>Avaluació ofertes desproporcionades o anormalment baixes</t>
  </si>
  <si>
    <t>NIF</t>
  </si>
  <si>
    <t>Declaració de submissió a jutjats espanyols</t>
  </si>
  <si>
    <t>Declaració de confidencialitat</t>
  </si>
  <si>
    <t>Declaració de concórrer en UTE</t>
  </si>
  <si>
    <t xml:space="preserve">Núm. </t>
  </si>
  <si>
    <t>Total valoració (màxim 100 punts)</t>
  </si>
  <si>
    <t>Puntuació tècnica</t>
  </si>
  <si>
    <t>Puntuació econòmica</t>
  </si>
  <si>
    <t>Sobre B "Càlcul d'ofertes anormalment baixes (Part tècnica)"</t>
  </si>
  <si>
    <t>LICITADOR</t>
  </si>
  <si>
    <t>Temeritat</t>
  </si>
  <si>
    <t>Declaració Responsable *</t>
  </si>
  <si>
    <t>Adhesió al Codi Ètic de SABEMSA *</t>
  </si>
  <si>
    <t>SOBRE A.- Documentació general i/o administrativa</t>
  </si>
  <si>
    <t>Clàusula 15ª i apartat Q del Resum de característiques PCAP</t>
  </si>
  <si>
    <t>Classificació resultant de les empreses presentades al SE-2025-03</t>
  </si>
  <si>
    <t>(*) documents i/o informació d'obligada presentació</t>
  </si>
  <si>
    <t>2. Que la puntuació més elevada de l'oferta tècnica sigui un 20% superior a la puntuació rebuda per l'altra licitador.</t>
  </si>
  <si>
    <t>Inscripció RELIC/ROLECE*</t>
  </si>
  <si>
    <t>SOBRE B.- Criteris d'adjudicació avaluables automàticament (Exp. SU-2025-05)</t>
  </si>
  <si>
    <t>BILBOTRUCK, S.L.</t>
  </si>
  <si>
    <t>B95734018</t>
  </si>
  <si>
    <t>A1) Millores tècniques de l'equip ofert (fins a 25 punts)</t>
  </si>
  <si>
    <t>Valoració Sobre B: màxim 100 punts</t>
  </si>
  <si>
    <t xml:space="preserve">B2) Oferta pel pressupost base de licitació
(fins a 65 punts) </t>
  </si>
  <si>
    <t>A) Al concórrer únicament una empresa licitadora, es considera anormalment baixa l'oferta que compleixi els dos criteris següents</t>
  </si>
  <si>
    <t>1. Que la part econòmica de l'oferta presentada sigui un 25% inferior al PBL</t>
  </si>
  <si>
    <t>Punts</t>
  </si>
  <si>
    <t>N.º de millores</t>
  </si>
  <si>
    <t>Anys de garantia</t>
  </si>
  <si>
    <t>Camió portador</t>
  </si>
  <si>
    <t>Plataforma</t>
  </si>
  <si>
    <t>A2) Període de garantia addicional ofert (fins a 10 punts)</t>
  </si>
  <si>
    <t>SU-2025-05</t>
  </si>
  <si>
    <t>PBL - 25%</t>
  </si>
  <si>
    <t>Límit econòmic OAB --&gt;</t>
  </si>
  <si>
    <t>Mitjana</t>
  </si>
  <si>
    <t>Diferència respecte mitjana</t>
  </si>
  <si>
    <t>Mitjana diferències</t>
  </si>
  <si>
    <t>Ok ROLECE</t>
  </si>
  <si>
    <t>Presenta degudament signada. Manifesta que no es troba obligat a disposar del 2% de plantilla amb discapacitat ni d'un Pla d'Igualtat. Es troba subjecte a IVA i IAE. No té intenció de concòrrer en UTE i no té intenció de subcontractar una part de la prestació. No pertany a cap grup empresarial</t>
  </si>
  <si>
    <t>No presenta (no escau)</t>
  </si>
  <si>
    <t>Presenta degudament signada. No pretén confidencialitzar cap contingut</t>
  </si>
  <si>
    <t>Presenta degudament signada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</si>
</sst>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E3F3"/>
        <bgColor rgb="FFDEEBF7"/>
      </patternFill>
    </fill>
    <fill>
      <patternFill patternType="solid">
        <fgColor rgb="FF8FAADC"/>
        <bgColor rgb="FF99CCFF"/>
      </patternFill>
    </fill>
    <fill>
      <patternFill patternType="solid">
        <fgColor rgb="FFFBE5D6"/>
        <bgColor rgb="FFDEEBF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0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1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11" borderId="4" xfId="0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9" fillId="0" borderId="0" xfId="0" applyFont="1"/>
    <xf numFmtId="0" fontId="1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5" borderId="39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164" fontId="23" fillId="5" borderId="4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5" borderId="4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2" fillId="0" borderId="0" xfId="0" applyFont="1" applyAlignment="1">
      <alignment horizontal="center" vertical="center"/>
    </xf>
    <xf numFmtId="164" fontId="1" fillId="0" borderId="49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9" fillId="8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left"/>
    </xf>
    <xf numFmtId="0" fontId="7" fillId="6" borderId="37" xfId="0" applyFont="1" applyFill="1" applyBorder="1" applyAlignment="1">
      <alignment horizontal="left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4" fontId="0" fillId="14" borderId="1" xfId="0" applyNumberFormat="1" applyFill="1" applyBorder="1" applyAlignment="1">
      <alignment horizontal="center" vertical="center"/>
    </xf>
    <xf numFmtId="164" fontId="0" fillId="14" borderId="31" xfId="0" applyNumberFormat="1" applyFill="1" applyBorder="1" applyAlignment="1">
      <alignment horizontal="center" vertical="center"/>
    </xf>
    <xf numFmtId="2" fontId="0" fillId="15" borderId="1" xfId="0" applyNumberFormat="1" applyFill="1" applyBorder="1" applyAlignment="1">
      <alignment horizontal="center" vertical="center"/>
    </xf>
    <xf numFmtId="2" fontId="0" fillId="15" borderId="3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0" fillId="6" borderId="45" xfId="0" applyNumberFormat="1" applyFill="1" applyBorder="1" applyAlignment="1">
      <alignment horizontal="center" vertical="center" wrapText="1"/>
    </xf>
    <xf numFmtId="165" fontId="0" fillId="6" borderId="44" xfId="0" applyNumberForma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2" fontId="0" fillId="7" borderId="0" xfId="0" applyNumberFormat="1" applyFill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2" fontId="0" fillId="7" borderId="17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5" fontId="0" fillId="6" borderId="42" xfId="0" applyNumberFormat="1" applyFill="1" applyBorder="1" applyAlignment="1">
      <alignment horizontal="center" vertical="center"/>
    </xf>
    <xf numFmtId="165" fontId="0" fillId="6" borderId="35" xfId="0" applyNumberFormat="1" applyFill="1" applyBorder="1" applyAlignment="1">
      <alignment horizontal="center" vertical="center"/>
    </xf>
    <xf numFmtId="165" fontId="0" fillId="6" borderId="43" xfId="0" applyNumberFormat="1" applyFill="1" applyBorder="1" applyAlignment="1">
      <alignment horizontal="center" vertical="center"/>
    </xf>
    <xf numFmtId="2" fontId="0" fillId="15" borderId="13" xfId="0" applyNumberFormat="1" applyFill="1" applyBorder="1" applyAlignment="1">
      <alignment horizontal="center" vertical="center"/>
    </xf>
    <xf numFmtId="2" fontId="0" fillId="15" borderId="45" xfId="0" applyNumberFormat="1" applyFill="1" applyBorder="1" applyAlignment="1">
      <alignment horizontal="center" vertical="center"/>
    </xf>
    <xf numFmtId="2" fontId="0" fillId="15" borderId="44" xfId="0" applyNumberFormat="1" applyFill="1" applyBorder="1" applyAlignment="1">
      <alignment horizontal="center" vertical="center"/>
    </xf>
    <xf numFmtId="2" fontId="0" fillId="15" borderId="29" xfId="0" applyNumberFormat="1" applyFill="1" applyBorder="1" applyAlignment="1">
      <alignment horizontal="center" vertical="center" wrapText="1"/>
    </xf>
    <xf numFmtId="2" fontId="0" fillId="15" borderId="7" xfId="0" applyNumberFormat="1" applyFill="1" applyBorder="1" applyAlignment="1">
      <alignment horizontal="center" vertical="center" wrapText="1"/>
    </xf>
    <xf numFmtId="2" fontId="0" fillId="15" borderId="8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165" fontId="0" fillId="6" borderId="13" xfId="0" applyNumberFormat="1" applyFill="1" applyBorder="1" applyAlignment="1">
      <alignment horizontal="center" vertical="center" wrapText="1"/>
    </xf>
    <xf numFmtId="165" fontId="0" fillId="6" borderId="4" xfId="0" applyNumberForma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4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D62C-69EF-41B2-B71A-387DE30CD53F}">
  <sheetPr>
    <pageSetUpPr fitToPage="1"/>
  </sheetPr>
  <dimension ref="B3:O12"/>
  <sheetViews>
    <sheetView tabSelected="1" workbookViewId="0">
      <selection activeCell="K5" sqref="K5"/>
    </sheetView>
  </sheetViews>
  <sheetFormatPr baseColWidth="10" defaultRowHeight="15" x14ac:dyDescent="0.25"/>
  <cols>
    <col min="2" max="2" width="18.7109375" customWidth="1"/>
    <col min="4" max="4" width="24.7109375" customWidth="1"/>
    <col min="5" max="5" width="13.42578125" customWidth="1"/>
    <col min="6" max="6" width="11.5703125" customWidth="1"/>
    <col min="7" max="7" width="15.7109375" customWidth="1"/>
    <col min="9" max="9" width="17.5703125" customWidth="1"/>
  </cols>
  <sheetData>
    <row r="3" spans="2:15" ht="19.5" customHeight="1" x14ac:dyDescent="0.25">
      <c r="B3" s="53" t="s">
        <v>18</v>
      </c>
      <c r="C3" s="53"/>
      <c r="D3" s="53"/>
      <c r="E3" s="53"/>
      <c r="F3" s="53"/>
      <c r="G3" s="53"/>
      <c r="H3" s="53"/>
      <c r="I3" s="53"/>
    </row>
    <row r="4" spans="2:15" ht="75" x14ac:dyDescent="0.25">
      <c r="B4" s="29" t="s">
        <v>0</v>
      </c>
      <c r="C4" s="29" t="s">
        <v>5</v>
      </c>
      <c r="D4" s="29" t="s">
        <v>16</v>
      </c>
      <c r="E4" s="29" t="s">
        <v>8</v>
      </c>
      <c r="F4" s="29" t="s">
        <v>6</v>
      </c>
      <c r="G4" s="29" t="s">
        <v>7</v>
      </c>
      <c r="H4" s="29" t="s">
        <v>17</v>
      </c>
      <c r="I4" s="29" t="s">
        <v>23</v>
      </c>
    </row>
    <row r="5" spans="2:15" ht="149.25" customHeight="1" x14ac:dyDescent="0.25">
      <c r="B5" s="40" t="s">
        <v>25</v>
      </c>
      <c r="C5" s="30" t="s">
        <v>26</v>
      </c>
      <c r="D5" s="34" t="s">
        <v>45</v>
      </c>
      <c r="E5" s="30" t="s">
        <v>46</v>
      </c>
      <c r="F5" s="30" t="s">
        <v>46</v>
      </c>
      <c r="G5" s="30" t="s">
        <v>47</v>
      </c>
      <c r="H5" s="30" t="s">
        <v>48</v>
      </c>
      <c r="I5" s="30" t="s">
        <v>44</v>
      </c>
    </row>
    <row r="6" spans="2:15" x14ac:dyDescent="0.25">
      <c r="B6" s="28" t="s">
        <v>21</v>
      </c>
    </row>
    <row r="12" spans="2:15" x14ac:dyDescent="0.25">
      <c r="O12" s="13"/>
    </row>
  </sheetData>
  <mergeCells count="1">
    <mergeCell ref="B3:I3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125E-253D-4D83-8E0F-52EF122E1365}">
  <dimension ref="A1:Q31"/>
  <sheetViews>
    <sheetView zoomScale="90" zoomScaleNormal="90" workbookViewId="0">
      <selection activeCell="J19" sqref="J19"/>
    </sheetView>
  </sheetViews>
  <sheetFormatPr baseColWidth="10" defaultColWidth="11.42578125" defaultRowHeight="15" x14ac:dyDescent="0.25"/>
  <cols>
    <col min="1" max="1" width="5.140625" style="1" customWidth="1"/>
    <col min="2" max="2" width="27.85546875" style="1" customWidth="1"/>
    <col min="3" max="3" width="20.140625" style="1" customWidth="1"/>
    <col min="4" max="4" width="13" style="1" customWidth="1"/>
    <col min="5" max="5" width="23.140625" style="1" customWidth="1"/>
    <col min="6" max="6" width="20.140625" style="1" customWidth="1"/>
    <col min="7" max="7" width="13" style="1" customWidth="1"/>
    <col min="8" max="8" width="23" style="1" customWidth="1"/>
    <col min="9" max="9" width="20.42578125" style="1" customWidth="1"/>
    <col min="10" max="10" width="24.28515625" style="1" customWidth="1"/>
    <col min="11" max="11" width="15.5703125" style="1" customWidth="1"/>
    <col min="12" max="12" width="13.28515625" style="1" customWidth="1"/>
    <col min="13" max="15" width="11.42578125" style="1"/>
    <col min="16" max="16" width="11.7109375" style="1" customWidth="1"/>
    <col min="17" max="16384" width="11.42578125" style="1"/>
  </cols>
  <sheetData>
    <row r="1" spans="1:16" ht="15.75" thickBot="1" x14ac:dyDescent="0.3"/>
    <row r="2" spans="1:16" ht="30.75" customHeight="1" thickBot="1" x14ac:dyDescent="0.3">
      <c r="B2" s="56" t="s">
        <v>24</v>
      </c>
      <c r="C2" s="57"/>
      <c r="D2" s="57"/>
      <c r="E2" s="57"/>
      <c r="F2" s="57"/>
      <c r="G2" s="57"/>
      <c r="H2" s="57"/>
      <c r="I2" s="57"/>
      <c r="J2" s="57"/>
      <c r="K2" s="58"/>
      <c r="L2" s="59"/>
    </row>
    <row r="3" spans="1:16" ht="15" customHeight="1" x14ac:dyDescent="0.25">
      <c r="B3" s="65" t="s">
        <v>0</v>
      </c>
      <c r="C3" s="94" t="s">
        <v>27</v>
      </c>
      <c r="D3" s="95"/>
      <c r="E3" s="96"/>
      <c r="F3" s="70" t="s">
        <v>37</v>
      </c>
      <c r="G3" s="70"/>
      <c r="H3" s="71"/>
      <c r="I3" s="75" t="s">
        <v>29</v>
      </c>
      <c r="J3" s="76"/>
      <c r="K3" s="61" t="s">
        <v>28</v>
      </c>
      <c r="L3" s="62"/>
    </row>
    <row r="4" spans="1:16" x14ac:dyDescent="0.25">
      <c r="B4" s="66"/>
      <c r="C4" s="97"/>
      <c r="D4" s="98"/>
      <c r="E4" s="99"/>
      <c r="F4" s="72"/>
      <c r="G4" s="72"/>
      <c r="H4" s="73"/>
      <c r="I4" s="77"/>
      <c r="J4" s="78"/>
      <c r="K4" s="63"/>
      <c r="L4" s="64"/>
    </row>
    <row r="5" spans="1:16" x14ac:dyDescent="0.25">
      <c r="B5" s="66"/>
      <c r="C5" s="100"/>
      <c r="D5" s="101"/>
      <c r="E5" s="102"/>
      <c r="F5" s="72"/>
      <c r="G5" s="72"/>
      <c r="H5" s="73"/>
      <c r="I5" s="79"/>
      <c r="J5" s="80"/>
      <c r="K5" s="63"/>
      <c r="L5" s="64"/>
      <c r="P5" s="2"/>
    </row>
    <row r="6" spans="1:16" x14ac:dyDescent="0.25">
      <c r="B6" s="66"/>
      <c r="C6" s="60" t="s">
        <v>33</v>
      </c>
      <c r="D6" s="119" t="s">
        <v>32</v>
      </c>
      <c r="E6" s="69" t="s">
        <v>3</v>
      </c>
      <c r="F6" s="74" t="s">
        <v>34</v>
      </c>
      <c r="G6" s="121" t="s">
        <v>32</v>
      </c>
      <c r="H6" s="119" t="s">
        <v>3</v>
      </c>
      <c r="I6" s="74" t="s">
        <v>1</v>
      </c>
      <c r="J6" s="74" t="s">
        <v>2</v>
      </c>
      <c r="K6" s="68" t="s">
        <v>3</v>
      </c>
      <c r="L6" s="69"/>
    </row>
    <row r="7" spans="1:16" ht="15.75" thickBot="1" x14ac:dyDescent="0.3">
      <c r="B7" s="67"/>
      <c r="C7" s="60"/>
      <c r="D7" s="120"/>
      <c r="E7" s="69"/>
      <c r="F7" s="74"/>
      <c r="G7" s="122"/>
      <c r="H7" s="120"/>
      <c r="I7" s="74"/>
      <c r="J7" s="74"/>
      <c r="K7" s="68"/>
      <c r="L7" s="69"/>
    </row>
    <row r="8" spans="1:16" ht="33" customHeight="1" x14ac:dyDescent="0.25">
      <c r="B8" s="83" t="s">
        <v>25</v>
      </c>
      <c r="C8" s="44" t="s">
        <v>35</v>
      </c>
      <c r="D8" s="123">
        <f>IF(C9&gt;3,12.5,0)</f>
        <v>0</v>
      </c>
      <c r="E8" s="116">
        <f>D8+D10</f>
        <v>12.5</v>
      </c>
      <c r="F8" s="45" t="s">
        <v>35</v>
      </c>
      <c r="G8" s="110">
        <f>IF(F9&lt;1,0,IF(F9=1,2.5,5))</f>
        <v>0</v>
      </c>
      <c r="H8" s="113">
        <f>G8+G10</f>
        <v>0</v>
      </c>
      <c r="I8" s="86">
        <v>66250</v>
      </c>
      <c r="J8" s="88">
        <f>IF(I8&gt;67917,"EXCLOSA", IF(I8&lt;50937.75, "Desproporcionada", ((1-((I8-MIN($I$8:$I$11))/67917)*0.6)*65)))</f>
        <v>65</v>
      </c>
      <c r="K8" s="106">
        <f>E8+H8+J8</f>
        <v>77.5</v>
      </c>
      <c r="L8" s="107"/>
    </row>
    <row r="9" spans="1:16" ht="32.25" customHeight="1" x14ac:dyDescent="0.25">
      <c r="B9" s="84"/>
      <c r="C9" s="43">
        <v>1</v>
      </c>
      <c r="D9" s="124"/>
      <c r="E9" s="117"/>
      <c r="F9" s="46">
        <v>0</v>
      </c>
      <c r="G9" s="111"/>
      <c r="H9" s="114"/>
      <c r="I9" s="86"/>
      <c r="J9" s="88"/>
      <c r="K9" s="106"/>
      <c r="L9" s="107"/>
    </row>
    <row r="10" spans="1:16" ht="32.25" customHeight="1" x14ac:dyDescent="0.25">
      <c r="B10" s="84"/>
      <c r="C10" s="44" t="s">
        <v>36</v>
      </c>
      <c r="D10" s="92">
        <f>IF(C11&gt;3,12.5,0)</f>
        <v>12.5</v>
      </c>
      <c r="E10" s="117"/>
      <c r="F10" s="45" t="s">
        <v>36</v>
      </c>
      <c r="G10" s="110">
        <f>IF(F11&lt;1,0,IF(F11=1,2.5,5))</f>
        <v>0</v>
      </c>
      <c r="H10" s="114"/>
      <c r="I10" s="86"/>
      <c r="J10" s="88"/>
      <c r="K10" s="106"/>
      <c r="L10" s="107"/>
      <c r="P10" s="49"/>
    </row>
    <row r="11" spans="1:16" ht="33" customHeight="1" thickBot="1" x14ac:dyDescent="0.3">
      <c r="B11" s="85"/>
      <c r="C11" s="42">
        <v>5</v>
      </c>
      <c r="D11" s="93"/>
      <c r="E11" s="118"/>
      <c r="F11" s="47">
        <v>0</v>
      </c>
      <c r="G11" s="112"/>
      <c r="H11" s="115"/>
      <c r="I11" s="87"/>
      <c r="J11" s="89"/>
      <c r="K11" s="108"/>
      <c r="L11" s="109"/>
      <c r="P11" s="48"/>
    </row>
    <row r="12" spans="1:16" ht="15.75" thickBot="1" x14ac:dyDescent="0.3"/>
    <row r="13" spans="1:16" ht="15.75" thickBot="1" x14ac:dyDescent="0.3">
      <c r="B13" s="51" t="s">
        <v>40</v>
      </c>
      <c r="C13" s="52" t="s">
        <v>39</v>
      </c>
      <c r="D13" s="50">
        <f>67917-(67917*25)/100</f>
        <v>50937.75</v>
      </c>
    </row>
    <row r="15" spans="1:16" ht="15.75" x14ac:dyDescent="0.25">
      <c r="A15" s="3" t="s">
        <v>4</v>
      </c>
    </row>
    <row r="16" spans="1:16" x14ac:dyDescent="0.25">
      <c r="A16" s="4"/>
      <c r="F16" s="4"/>
      <c r="G16" s="4"/>
      <c r="H16" s="4"/>
      <c r="I16" s="4"/>
      <c r="J16" s="4"/>
    </row>
    <row r="17" spans="1:17" x14ac:dyDescent="0.25">
      <c r="A17" s="5" t="s">
        <v>30</v>
      </c>
    </row>
    <row r="18" spans="1:17" x14ac:dyDescent="0.25">
      <c r="A18" s="5" t="s">
        <v>31</v>
      </c>
      <c r="L18" s="6"/>
      <c r="Q18" s="7"/>
    </row>
    <row r="19" spans="1:17" x14ac:dyDescent="0.25">
      <c r="A19" s="5" t="s">
        <v>22</v>
      </c>
      <c r="L19" s="6"/>
    </row>
    <row r="20" spans="1:17" x14ac:dyDescent="0.25">
      <c r="A20" s="5"/>
      <c r="L20" s="6"/>
    </row>
    <row r="21" spans="1:17" x14ac:dyDescent="0.25">
      <c r="O21" s="10"/>
      <c r="Q21" s="10"/>
    </row>
    <row r="22" spans="1:17" x14ac:dyDescent="0.25">
      <c r="B22" s="103" t="s">
        <v>13</v>
      </c>
      <c r="C22" s="104"/>
      <c r="D22" s="104"/>
      <c r="E22" s="104"/>
      <c r="F22" s="105"/>
      <c r="G22" s="17" t="s">
        <v>38</v>
      </c>
      <c r="I22" s="90"/>
      <c r="J22" s="90"/>
      <c r="K22" s="90"/>
      <c r="L22" s="90"/>
      <c r="M22" s="9"/>
      <c r="O22" s="10"/>
      <c r="Q22" s="10"/>
    </row>
    <row r="23" spans="1:17" x14ac:dyDescent="0.25">
      <c r="B23" s="81" t="s">
        <v>19</v>
      </c>
      <c r="C23" s="82"/>
      <c r="D23" s="82"/>
      <c r="E23" s="82"/>
      <c r="F23" s="82"/>
      <c r="G23" s="82"/>
      <c r="I23" s="91"/>
      <c r="J23" s="91"/>
      <c r="K23" s="91"/>
      <c r="L23" s="91"/>
      <c r="M23" s="91"/>
      <c r="O23" s="6"/>
      <c r="Q23" s="9"/>
    </row>
    <row r="24" spans="1:17" ht="45" customHeight="1" x14ac:dyDescent="0.25">
      <c r="B24" s="18" t="s">
        <v>14</v>
      </c>
      <c r="C24" s="19" t="s">
        <v>11</v>
      </c>
      <c r="D24" s="19" t="s">
        <v>41</v>
      </c>
      <c r="E24" s="20" t="s">
        <v>42</v>
      </c>
      <c r="F24" s="20" t="s">
        <v>43</v>
      </c>
      <c r="G24" s="35" t="s">
        <v>15</v>
      </c>
      <c r="I24" s="9"/>
      <c r="J24" s="36"/>
      <c r="K24" s="36"/>
      <c r="L24" s="54"/>
      <c r="M24" s="54"/>
      <c r="O24" s="6"/>
      <c r="Q24" s="9"/>
    </row>
    <row r="25" spans="1:17" ht="31.5" customHeight="1" x14ac:dyDescent="0.25">
      <c r="B25" s="21" t="s">
        <v>25</v>
      </c>
      <c r="C25" s="26">
        <f>E8+H8</f>
        <v>12.5</v>
      </c>
      <c r="D25" s="26">
        <f>C25</f>
        <v>12.5</v>
      </c>
      <c r="E25" s="26">
        <f>C25-D25</f>
        <v>0</v>
      </c>
      <c r="F25" s="26">
        <f>E25</f>
        <v>0</v>
      </c>
      <c r="G25" s="41" t="str">
        <f>IF(C25&gt;(D25+F25),"Desproporcionada","Correcte")</f>
        <v>Correcte</v>
      </c>
      <c r="I25" s="37"/>
      <c r="J25" s="38"/>
      <c r="K25" s="39"/>
      <c r="L25" s="55"/>
      <c r="M25" s="55"/>
      <c r="O25" s="6"/>
      <c r="Q25" s="8"/>
    </row>
    <row r="26" spans="1:17" x14ac:dyDescent="0.25">
      <c r="B26"/>
      <c r="C26"/>
      <c r="D26"/>
      <c r="E26"/>
      <c r="F26"/>
    </row>
    <row r="27" spans="1:17" x14ac:dyDescent="0.25">
      <c r="B27" s="22"/>
      <c r="C27" s="23"/>
      <c r="D27" s="23"/>
      <c r="E27"/>
      <c r="F27"/>
      <c r="G27" s="5"/>
      <c r="H27" s="5"/>
      <c r="I27" s="5"/>
      <c r="J27" s="5"/>
      <c r="K27" s="11"/>
      <c r="L27" s="5"/>
      <c r="O27" s="6"/>
    </row>
    <row r="28" spans="1:17" x14ac:dyDescent="0.25">
      <c r="B28" s="22"/>
      <c r="C28" s="23"/>
      <c r="D28" s="23"/>
      <c r="E28"/>
      <c r="F28"/>
    </row>
    <row r="29" spans="1:17" x14ac:dyDescent="0.25">
      <c r="B29" s="24"/>
      <c r="C29" s="23"/>
      <c r="D29" s="23"/>
      <c r="E29"/>
      <c r="F29"/>
    </row>
    <row r="30" spans="1:17" x14ac:dyDescent="0.25">
      <c r="B30" s="25"/>
      <c r="C30" s="23"/>
      <c r="D30" s="23"/>
      <c r="E30" s="27"/>
      <c r="F30"/>
    </row>
    <row r="31" spans="1:17" x14ac:dyDescent="0.25">
      <c r="B31"/>
      <c r="C31"/>
      <c r="D31"/>
      <c r="E31" s="27"/>
      <c r="F31"/>
    </row>
  </sheetData>
  <mergeCells count="31">
    <mergeCell ref="I22:L22"/>
    <mergeCell ref="I23:M23"/>
    <mergeCell ref="D10:D11"/>
    <mergeCell ref="C3:E5"/>
    <mergeCell ref="B22:F22"/>
    <mergeCell ref="K8:L11"/>
    <mergeCell ref="G8:G9"/>
    <mergeCell ref="G10:G11"/>
    <mergeCell ref="H8:H11"/>
    <mergeCell ref="E8:E11"/>
    <mergeCell ref="E6:E7"/>
    <mergeCell ref="D6:D7"/>
    <mergeCell ref="G6:G7"/>
    <mergeCell ref="H6:H7"/>
    <mergeCell ref="D8:D9"/>
    <mergeCell ref="L24:M24"/>
    <mergeCell ref="L25:M25"/>
    <mergeCell ref="B2:L2"/>
    <mergeCell ref="C6:C7"/>
    <mergeCell ref="K3:L5"/>
    <mergeCell ref="B3:B7"/>
    <mergeCell ref="K6:L7"/>
    <mergeCell ref="F3:H5"/>
    <mergeCell ref="F6:F7"/>
    <mergeCell ref="I3:J5"/>
    <mergeCell ref="B23:G23"/>
    <mergeCell ref="B8:B11"/>
    <mergeCell ref="I6:I7"/>
    <mergeCell ref="J6:J7"/>
    <mergeCell ref="I8:I11"/>
    <mergeCell ref="J8:J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3E17-24EA-453C-A4B2-2E0709577AF0}">
  <dimension ref="B1:F5"/>
  <sheetViews>
    <sheetView zoomScaleNormal="100" workbookViewId="0">
      <selection activeCell="H11" sqref="H11"/>
    </sheetView>
  </sheetViews>
  <sheetFormatPr baseColWidth="10" defaultColWidth="11.42578125" defaultRowHeight="15" x14ac:dyDescent="0.25"/>
  <cols>
    <col min="2" max="2" width="7.7109375" customWidth="1"/>
    <col min="3" max="3" width="32.42578125" customWidth="1"/>
    <col min="4" max="4" width="13.28515625" customWidth="1"/>
    <col min="5" max="5" width="15.85546875" customWidth="1"/>
    <col min="6" max="6" width="12.7109375" customWidth="1"/>
  </cols>
  <sheetData>
    <row r="1" spans="2:6" ht="15.75" thickBot="1" x14ac:dyDescent="0.3"/>
    <row r="2" spans="2:6" ht="19.5" thickBot="1" x14ac:dyDescent="0.35">
      <c r="B2" s="125" t="s">
        <v>20</v>
      </c>
      <c r="C2" s="126"/>
      <c r="D2" s="126"/>
      <c r="E2" s="126"/>
      <c r="F2" s="127"/>
    </row>
    <row r="3" spans="2:6" ht="60" x14ac:dyDescent="0.25">
      <c r="B3" s="128" t="s">
        <v>9</v>
      </c>
      <c r="C3" s="128" t="s">
        <v>0</v>
      </c>
      <c r="D3" s="130" t="s">
        <v>11</v>
      </c>
      <c r="E3" s="130" t="s">
        <v>12</v>
      </c>
      <c r="F3" s="14" t="s">
        <v>10</v>
      </c>
    </row>
    <row r="4" spans="2:6" x14ac:dyDescent="0.25">
      <c r="B4" s="129"/>
      <c r="C4" s="129"/>
      <c r="D4" s="131"/>
      <c r="E4" s="131"/>
      <c r="F4" s="15" t="s">
        <v>3</v>
      </c>
    </row>
    <row r="5" spans="2:6" x14ac:dyDescent="0.25">
      <c r="B5" s="16">
        <v>1</v>
      </c>
      <c r="C5" s="12" t="s">
        <v>25</v>
      </c>
      <c r="D5" s="31">
        <v>12.5</v>
      </c>
      <c r="E5" s="32">
        <v>65</v>
      </c>
      <c r="F5" s="33">
        <f>+D5+E5</f>
        <v>77.5</v>
      </c>
    </row>
  </sheetData>
  <autoFilter ref="B3:F4" xr:uid="{00000000-0001-0000-0400-000000000000}">
    <sortState xmlns:xlrd2="http://schemas.microsoft.com/office/spreadsheetml/2017/richdata2" ref="B6:F6">
      <sortCondition descending="1" ref="F3:F4"/>
    </sortState>
  </autoFilter>
  <mergeCells count="5">
    <mergeCell ref="B2:F2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Sobre A (23.01.2026)</vt:lpstr>
      <vt:lpstr>Sobre B (23.01.2026)</vt:lpstr>
      <vt:lpstr>Puntuacions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 Perez</dc:creator>
  <cp:lastModifiedBy>Ignasi Hidalgo</cp:lastModifiedBy>
  <dcterms:created xsi:type="dcterms:W3CDTF">2019-03-04T07:33:01Z</dcterms:created>
  <dcterms:modified xsi:type="dcterms:W3CDTF">2026-01-27T09:21:32Z</dcterms:modified>
</cp:coreProperties>
</file>