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ramoncortes\Downloads\CONTR-2025-812\01_FASE INICIAL\"/>
    </mc:Choice>
  </mc:AlternateContent>
  <xr:revisionPtr revIDLastSave="0" documentId="13_ncr:1_{6697CCB6-72DC-47D9-813E-92D5174F64C7}" xr6:coauthVersionLast="47" xr6:coauthVersionMax="47" xr10:uidLastSave="{00000000-0000-0000-0000-000000000000}"/>
  <bookViews>
    <workbookView xWindow="-120" yWindow="-120" windowWidth="51840" windowHeight="21120" xr2:uid="{23B3B575-57A1-4890-B988-8689E2D3621B}"/>
  </bookViews>
  <sheets>
    <sheet name="Annex 2 PCAP-Oferta econ" sheetId="1" r:id="rId1"/>
  </sheet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H27" i="1"/>
  <c r="H28" i="1"/>
  <c r="H29" i="1"/>
  <c r="H30" i="1"/>
  <c r="H31" i="1"/>
  <c r="H32" i="1"/>
  <c r="H33" i="1"/>
  <c r="H34" i="1"/>
  <c r="H35" i="1"/>
  <c r="H36" i="1"/>
  <c r="H37" i="1"/>
  <c r="H38" i="1"/>
  <c r="H39" i="1"/>
  <c r="H40" i="1"/>
  <c r="H41" i="1"/>
  <c r="H42" i="1"/>
  <c r="H43" i="1"/>
  <c r="H44" i="1"/>
  <c r="H26" i="1"/>
  <c r="H45" i="1" l="1"/>
  <c r="I16" i="1"/>
  <c r="I17" i="1" s="1"/>
  <c r="I18" i="1" l="1"/>
  <c r="I19" i="1" l="1"/>
  <c r="I20" i="1" s="1"/>
  <c r="I21" i="1" s="1"/>
</calcChain>
</file>

<file path=xl/sharedStrings.xml><?xml version="1.0" encoding="utf-8"?>
<sst xmlns="http://schemas.openxmlformats.org/spreadsheetml/2006/main" count="38" uniqueCount="38">
  <si>
    <t>EMPRESA LICITADORA:</t>
  </si>
  <si>
    <t>Capítol</t>
  </si>
  <si>
    <t>Concepte</t>
  </si>
  <si>
    <t>Oferta TOTAL PEM (oferta en 2 decimals)</t>
  </si>
  <si>
    <t>Núm.</t>
  </si>
  <si>
    <t>Descripció de la partida</t>
  </si>
  <si>
    <t>Amidament</t>
  </si>
  <si>
    <t>TOTAL PEM</t>
  </si>
  <si>
    <t>Total PEC (abans d’IVA)</t>
  </si>
  <si>
    <t>21% IVA</t>
  </si>
  <si>
    <t>Total (amb IVA)</t>
  </si>
  <si>
    <t>Treballs de rehabilitació de via (PEM)</t>
  </si>
  <si>
    <t>IMPORT TOTAL DE CADA ANY</t>
  </si>
  <si>
    <t>Despeses generals 13%</t>
  </si>
  <si>
    <t>Benefici industrial 6%</t>
  </si>
  <si>
    <t>Treballs de tala directa, d'arbrat de 6 a 10 m d'alçària, en  risc de caiguda i/o afectació a la linia de ferrocarrils</t>
  </si>
  <si>
    <t>Treballs de tala directa, d'arbrat &lt; 6m d'alçària, en risc de caiguda i/o afectació a la linia de ferrocarrils</t>
  </si>
  <si>
    <t>Treballs de tala directa, d'arbrat de 10 a 15 m d'alçària, en risc de caiguda i/o afectació a la linia de ferrocarrils</t>
  </si>
  <si>
    <t>Treballs de tala, amb cistella mecànica o tractor forestal, d'arbrat &lt; 6m d'alçària, en risc de caiguda i/o afectació a la línia de ferrocarrils.</t>
  </si>
  <si>
    <t>Treballs de tala, amb cistella mecànica o tractor forestal, d'arbrat de 6 a  10 m d'alçària, en risc de caiguda i/o afectació a la línia de ferrocarrils.</t>
  </si>
  <si>
    <t>Treballs de tala, amb cistella mecànica o tractor forestal, d'arbrat de 10  a 15 m d'alçària, en risc de caiguda i/o afectació a la línia de ferrocarrils.</t>
  </si>
  <si>
    <t>Treballs de tala, amb tècnica de trepa, d'arbrat &lt; 6m d'alçària, en risc de caiguda i/o afectació a la línia de ferrocarrils.</t>
  </si>
  <si>
    <t>Treballs de tala, amb tècnica de trepa, d'arbrat de 6 a 10 m d'alçària, en risc de caiguda i/o afectació a la línia de ferrocarrils.</t>
  </si>
  <si>
    <t>Treballs de tala, amb tècnica de trepa, d'arbrat a partir de 10 m d'alçària, en risc de caiguda i/o afectació a la línia de ferrocarrils.</t>
  </si>
  <si>
    <t>Treballs de poda, amb cistella mecànica o tractor forestal, d’arbrat &lt; 6m d’alçària, en risc de caiguda i/o afectació a la línia de ferrocarrils.</t>
  </si>
  <si>
    <t>Treballs de poda, amb cistella mecànica o tractor forestal, d’arbrat de 6 a 10 m d’alçària, en risc de caiguda i/o afectació a la línia de ferrocarrils.</t>
  </si>
  <si>
    <t>Treballs de poda, amb cistella mecànica o tractor forestal, d’arbrat de  10 a 15 m d’alçària, en risc de caiguda i/o afectació a la línia de  ferrocarrils.</t>
  </si>
  <si>
    <t>Treballs de poda, amb tècnica de trepa, d'arbrat &lt; 6m d'alçària, en risc de caiguda i/o afectació a la línia de ferrocarrils.</t>
  </si>
  <si>
    <t>Treballs de poda, amb tècnica de trepa, d'arbrat de 6 a 10 m d'alçària, en risc de caiguda i/o afectació a la línia de ferrocarrils.</t>
  </si>
  <si>
    <t>Treballs de poda, amb tècnica de trepa, d'arbrat a partir de 10 m d'alçària, en risc de caiguda i/o afectació a la línia de ferrocarrils.</t>
  </si>
  <si>
    <t>Destoconat d’arbre talat, amb mitjans manuals o mecànics</t>
  </si>
  <si>
    <t>Esbrossada i neteja del terreny amb mitjans mecànics. Inclosa retirada dels materials, càrrega a camió, transport i cànon d’abocador autoritzat.</t>
  </si>
  <si>
    <t>Esbrossada i neteja del terreny amb mitjans manuals. Inclosa retirada dels materials, càrrega a camió, transport i cànon d’abocador autoritzat.</t>
  </si>
  <si>
    <t>Eliminació d’espècia invasora d’arbrat tipus Ailant amb injecció de producte fitosanitari al tronc. Inclou les perforacions amb taladre de la soca (coll de l’arrel) per injectar el producte fitosanitari. El nombre de perforacions directament proporcional al diàmetre del tronc (aprox. 1 orifici per cada 2 cm de diàmetre), amb broca 8/10 es barrinaran orificis oblics de 45º i de 2 cm de profunditat, en cada orifici s’injectarà un volum de 2 mil·lilitres de glifosat  “Rondup” diluït amb aigua al 15%. També s'inclou la neteja i esbrossada de vegetació al voltant de l'arbre prèvia a la intervenció (el tractament es realitzarà en ple creixement vegetatiu d’abril fins setembre). Inclou el tractament de restes per part d’un gestor de biomasa.</t>
  </si>
  <si>
    <t>Preu unitari licitació</t>
  </si>
  <si>
    <t>Partida alçada a justificar per treballs no previsibles durant la redacció del plec tècnic (*)</t>
  </si>
  <si>
    <t>Pressupost del servei de tala i poda d’arbres amb risc d’afectació a les instal·lacions de les línies Barcelona – Vallès i Llobregat – Anoia d’FGC</t>
  </si>
  <si>
    <t>% descompte ofertat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</si>
</sst>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rgb="FF000000"/>
      <name val="Arial"/>
      <family val="2"/>
    </font>
    <font>
      <sz val="10"/>
      <color rgb="FF000000"/>
      <name val="Arial"/>
      <family val="2"/>
    </font>
    <font>
      <sz val="10"/>
      <color theme="1"/>
      <name val="Arial"/>
      <family val="2"/>
    </font>
    <font>
      <b/>
      <sz val="10"/>
      <color theme="1"/>
      <name val="Arial"/>
      <family val="2"/>
    </font>
    <font>
      <sz val="8"/>
      <name val="Aptos Narrow"/>
      <family val="2"/>
      <scheme val="minor"/>
    </font>
    <font>
      <sz val="9"/>
      <color rgb="FF000000"/>
      <name val="Calibri"/>
      <family val="2"/>
    </font>
    <font>
      <b/>
      <sz val="9"/>
      <color rgb="FF000000"/>
      <name val="Arial"/>
      <family val="2"/>
    </font>
    <font>
      <b/>
      <sz val="10"/>
      <color rgb="FF000000"/>
      <name val="Calibri"/>
      <family val="2"/>
    </font>
    <font>
      <sz val="9"/>
      <color theme="1"/>
      <name val="Arial"/>
      <family val="2"/>
    </font>
    <font>
      <sz val="9"/>
      <name val="Arial"/>
      <family val="2"/>
    </font>
    <font>
      <sz val="9"/>
      <color rgb="FF000000"/>
      <name val="Arial"/>
      <family val="2"/>
    </font>
    <font>
      <b/>
      <sz val="11"/>
      <color rgb="FF000000"/>
      <name val="Calibri"/>
      <family val="2"/>
    </font>
  </fonts>
  <fills count="5">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9BC2E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8">
    <xf numFmtId="0" fontId="0" fillId="0" borderId="0" xfId="0"/>
    <xf numFmtId="44" fontId="6" fillId="3" borderId="1" xfId="1" applyFont="1" applyFill="1" applyBorder="1" applyAlignment="1" applyProtection="1">
      <alignment horizontal="center" vertical="center" wrapText="1"/>
    </xf>
    <xf numFmtId="8" fontId="5" fillId="3" borderId="1" xfId="1" applyNumberFormat="1" applyFont="1" applyFill="1" applyBorder="1" applyAlignment="1" applyProtection="1">
      <alignment horizontal="right" vertical="center" wrapText="1"/>
    </xf>
    <xf numFmtId="44" fontId="5" fillId="3" borderId="1" xfId="1" applyFont="1" applyFill="1" applyBorder="1" applyAlignment="1" applyProtection="1">
      <alignment horizontal="right" vertical="center" wrapText="1"/>
    </xf>
    <xf numFmtId="0" fontId="0" fillId="0" borderId="1" xfId="0" applyBorder="1" applyAlignment="1" applyProtection="1">
      <alignment horizontal="center"/>
      <protection locked="0"/>
    </xf>
    <xf numFmtId="9" fontId="5" fillId="0" borderId="1" xfId="2" applyFont="1" applyFill="1" applyBorder="1" applyAlignment="1" applyProtection="1">
      <alignment horizontal="right" vertical="center" wrapText="1"/>
      <protection locked="0"/>
    </xf>
    <xf numFmtId="0" fontId="0" fillId="3" borderId="1" xfId="0" applyFill="1" applyBorder="1" applyAlignment="1" applyProtection="1">
      <alignment horizontal="center" vertical="center"/>
    </xf>
    <xf numFmtId="0" fontId="4" fillId="3" borderId="4" xfId="0" applyFont="1" applyFill="1" applyBorder="1" applyAlignment="1" applyProtection="1">
      <alignment horizontal="left" vertical="center" wrapText="1"/>
    </xf>
    <xf numFmtId="0" fontId="4" fillId="3" borderId="5" xfId="0" applyFont="1" applyFill="1" applyBorder="1" applyAlignment="1" applyProtection="1">
      <alignment horizontal="left" vertical="center" wrapText="1"/>
    </xf>
    <xf numFmtId="0" fontId="4" fillId="3" borderId="10" xfId="0" applyFont="1" applyFill="1" applyBorder="1" applyAlignment="1" applyProtection="1">
      <alignment horizontal="left" vertical="center" wrapText="1"/>
    </xf>
    <xf numFmtId="0" fontId="0" fillId="0" borderId="0" xfId="0" applyProtection="1"/>
    <xf numFmtId="0" fontId="11" fillId="0" borderId="0" xfId="0" applyFont="1" applyAlignment="1" applyProtection="1">
      <alignment horizontal="center" vertical="center"/>
    </xf>
    <xf numFmtId="0" fontId="11" fillId="0" borderId="0" xfId="0" applyFont="1" applyAlignment="1" applyProtection="1">
      <alignment vertical="center"/>
    </xf>
    <xf numFmtId="0" fontId="11" fillId="0" borderId="0" xfId="0" applyFont="1" applyAlignment="1" applyProtection="1">
      <alignment vertical="center" wrapText="1"/>
    </xf>
    <xf numFmtId="8" fontId="11" fillId="0" borderId="0" xfId="0" applyNumberFormat="1" applyFont="1" applyAlignment="1" applyProtection="1">
      <alignment horizontal="center" vertical="center" wrapText="1"/>
    </xf>
    <xf numFmtId="3" fontId="12" fillId="0" borderId="0" xfId="0" applyNumberFormat="1" applyFont="1" applyAlignment="1" applyProtection="1">
      <alignment horizontal="center" vertical="center" wrapText="1"/>
    </xf>
    <xf numFmtId="0" fontId="3" fillId="3" borderId="4" xfId="0" applyFont="1" applyFill="1" applyBorder="1" applyAlignment="1" applyProtection="1">
      <alignment horizontal="right" vertical="center" wrapText="1"/>
    </xf>
    <xf numFmtId="0" fontId="3" fillId="3" borderId="5" xfId="0" applyFont="1" applyFill="1" applyBorder="1" applyAlignment="1" applyProtection="1">
      <alignment horizontal="right" vertical="center" wrapText="1"/>
    </xf>
    <xf numFmtId="0" fontId="3" fillId="3" borderId="10" xfId="0" applyFont="1" applyFill="1" applyBorder="1" applyAlignment="1" applyProtection="1">
      <alignment horizontal="right" vertical="center" wrapText="1"/>
    </xf>
    <xf numFmtId="0" fontId="12" fillId="0" borderId="0" xfId="0" applyFont="1" applyAlignment="1" applyProtection="1">
      <alignment horizontal="center" vertical="center" wrapText="1"/>
    </xf>
    <xf numFmtId="0" fontId="3" fillId="3" borderId="1" xfId="0" applyFont="1" applyFill="1" applyBorder="1" applyAlignment="1" applyProtection="1">
      <alignment horizontal="right" vertical="center" wrapText="1"/>
    </xf>
    <xf numFmtId="0" fontId="3" fillId="3" borderId="1" xfId="0" applyFont="1" applyFill="1" applyBorder="1" applyAlignment="1" applyProtection="1">
      <alignment horizontal="right" vertical="center" wrapText="1"/>
    </xf>
    <xf numFmtId="0" fontId="4" fillId="3" borderId="1" xfId="0" applyFont="1" applyFill="1" applyBorder="1" applyAlignment="1" applyProtection="1">
      <alignment horizontal="right" vertical="center" wrapText="1"/>
    </xf>
    <xf numFmtId="0" fontId="4" fillId="3" borderId="1" xfId="0" applyFont="1" applyFill="1" applyBorder="1" applyAlignment="1" applyProtection="1">
      <alignment horizontal="right" vertical="center" wrapText="1"/>
    </xf>
    <xf numFmtId="44" fontId="0" fillId="0" borderId="0" xfId="0" applyNumberFormat="1" applyProtection="1"/>
    <xf numFmtId="0" fontId="0" fillId="0" borderId="0" xfId="0" applyAlignment="1" applyProtection="1">
      <alignment horizontal="left" vertical="top" wrapText="1"/>
    </xf>
    <xf numFmtId="0" fontId="0" fillId="0" borderId="0" xfId="0" applyAlignment="1" applyProtection="1">
      <alignment vertical="top" wrapText="1"/>
    </xf>
    <xf numFmtId="0" fontId="14" fillId="2" borderId="7" xfId="0" applyFont="1" applyFill="1" applyBorder="1" applyAlignment="1" applyProtection="1">
      <alignment horizontal="center" vertical="center"/>
    </xf>
    <xf numFmtId="0" fontId="14" fillId="2" borderId="7" xfId="0" applyFont="1" applyFill="1" applyBorder="1" applyAlignment="1" applyProtection="1">
      <alignment horizontal="center" vertical="center" wrapText="1"/>
    </xf>
    <xf numFmtId="0" fontId="14" fillId="2" borderId="7" xfId="0" applyFont="1" applyFill="1" applyBorder="1" applyAlignment="1" applyProtection="1">
      <alignment horizontal="center" vertical="center" wrapText="1"/>
    </xf>
    <xf numFmtId="0" fontId="14" fillId="2" borderId="6" xfId="0" applyFont="1" applyFill="1" applyBorder="1" applyAlignment="1" applyProtection="1">
      <alignment horizontal="center" vertical="center" wrapText="1"/>
    </xf>
    <xf numFmtId="0" fontId="13" fillId="3" borderId="8" xfId="0" applyFont="1" applyFill="1" applyBorder="1" applyAlignment="1" applyProtection="1">
      <alignment horizontal="center" vertical="center"/>
    </xf>
    <xf numFmtId="0" fontId="13" fillId="3" borderId="7" xfId="0" applyFont="1" applyFill="1" applyBorder="1" applyAlignment="1" applyProtection="1">
      <alignment horizontal="center" vertical="center" wrapText="1"/>
    </xf>
    <xf numFmtId="8" fontId="11" fillId="3" borderId="7" xfId="0" applyNumberFormat="1" applyFont="1" applyFill="1" applyBorder="1" applyAlignment="1" applyProtection="1">
      <alignment horizontal="center" vertical="center" wrapText="1"/>
    </xf>
    <xf numFmtId="0" fontId="11" fillId="3" borderId="9" xfId="0" applyFont="1" applyFill="1" applyBorder="1" applyAlignment="1" applyProtection="1">
      <alignment horizontal="center" vertical="center" wrapText="1"/>
    </xf>
    <xf numFmtId="8" fontId="11" fillId="3" borderId="9" xfId="0" applyNumberFormat="1" applyFont="1" applyFill="1" applyBorder="1" applyAlignment="1" applyProtection="1">
      <alignment horizontal="center" vertical="center" wrapText="1"/>
    </xf>
    <xf numFmtId="3" fontId="11" fillId="3" borderId="9" xfId="0" applyNumberFormat="1" applyFont="1" applyFill="1" applyBorder="1" applyAlignment="1" applyProtection="1">
      <alignment horizontal="center" vertical="center" wrapText="1"/>
    </xf>
    <xf numFmtId="0" fontId="13" fillId="3" borderId="7" xfId="0" applyFont="1" applyFill="1" applyBorder="1" applyAlignment="1" applyProtection="1">
      <alignment vertical="center" wrapText="1"/>
    </xf>
    <xf numFmtId="0" fontId="8" fillId="0" borderId="0" xfId="0" applyFont="1" applyAlignment="1" applyProtection="1">
      <alignment vertical="center"/>
    </xf>
    <xf numFmtId="0" fontId="10" fillId="4" borderId="8" xfId="0" applyFont="1" applyFill="1" applyBorder="1" applyAlignment="1" applyProtection="1">
      <alignment horizontal="center" vertical="center" wrapText="1"/>
    </xf>
    <xf numFmtId="0" fontId="10" fillId="4" borderId="7" xfId="0" applyFont="1" applyFill="1" applyBorder="1" applyAlignment="1" applyProtection="1">
      <alignment vertical="center" wrapText="1"/>
    </xf>
    <xf numFmtId="0" fontId="10" fillId="4" borderId="11" xfId="0" applyFont="1" applyFill="1" applyBorder="1" applyAlignment="1" applyProtection="1">
      <alignment vertical="center" wrapText="1"/>
    </xf>
    <xf numFmtId="0" fontId="10" fillId="4" borderId="11" xfId="0" applyFont="1" applyFill="1" applyBorder="1" applyAlignment="1" applyProtection="1">
      <alignment vertical="center" wrapText="1"/>
    </xf>
    <xf numFmtId="0" fontId="10" fillId="4" borderId="13" xfId="0" applyFont="1" applyFill="1" applyBorder="1" applyAlignment="1" applyProtection="1">
      <alignment vertical="center" wrapText="1"/>
    </xf>
    <xf numFmtId="8" fontId="10" fillId="4" borderId="13" xfId="0" applyNumberFormat="1" applyFont="1" applyFill="1" applyBorder="1" applyAlignment="1" applyProtection="1">
      <alignment vertical="center" wrapText="1"/>
    </xf>
    <xf numFmtId="0" fontId="0" fillId="0" borderId="12" xfId="0" applyBorder="1" applyProtection="1"/>
    <xf numFmtId="0" fontId="0" fillId="0" borderId="0" xfId="0" applyAlignment="1" applyProtection="1">
      <alignment horizontal="center"/>
    </xf>
    <xf numFmtId="0" fontId="0" fillId="0" borderId="13" xfId="0" applyBorder="1" applyProtection="1"/>
    <xf numFmtId="0" fontId="3" fillId="2" borderId="2"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xf>
    <xf numFmtId="0" fontId="10" fillId="0" borderId="0" xfId="0" applyFont="1" applyAlignment="1" applyProtection="1">
      <alignment horizontal="center" vertical="center"/>
    </xf>
    <xf numFmtId="0" fontId="10" fillId="0" borderId="0" xfId="0" applyFont="1" applyAlignment="1" applyProtection="1">
      <alignment vertical="center" wrapText="1"/>
    </xf>
    <xf numFmtId="0" fontId="10" fillId="0" borderId="0" xfId="0" applyFont="1" applyAlignment="1" applyProtection="1">
      <alignment horizontal="center" vertical="center" wrapText="1"/>
    </xf>
    <xf numFmtId="0" fontId="2" fillId="2" borderId="0" xfId="0" applyFont="1" applyFill="1" applyAlignment="1" applyProtection="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350520</xdr:colOff>
      <xdr:row>1</xdr:row>
      <xdr:rowOff>53340</xdr:rowOff>
    </xdr:from>
    <xdr:to>
      <xdr:col>1</xdr:col>
      <xdr:colOff>1208943</xdr:colOff>
      <xdr:row>6</xdr:row>
      <xdr:rowOff>76319</xdr:rowOff>
    </xdr:to>
    <xdr:pic>
      <xdr:nvPicPr>
        <xdr:cNvPr id="3" name="Imatge 2" descr="Patrón de fondo&#10;&#10;Descripción generada automáticamente con confianza baja">
          <a:extLst>
            <a:ext uri="{FF2B5EF4-FFF2-40B4-BE49-F238E27FC236}">
              <a16:creationId xmlns:a16="http://schemas.microsoft.com/office/drawing/2014/main" id="{1B02C220-418C-F2E7-9112-6DC1ADBDB72E}"/>
            </a:ext>
          </a:extLst>
        </xdr:cNvPr>
        <xdr:cNvPicPr>
          <a:picLocks noChangeAspect="1"/>
        </xdr:cNvPicPr>
      </xdr:nvPicPr>
      <xdr:blipFill rotWithShape="1">
        <a:blip xmlns:r="http://schemas.openxmlformats.org/officeDocument/2006/relationships" r:embed="rId1"/>
        <a:srcRect t="26052" r="6435"/>
        <a:stretch/>
      </xdr:blipFill>
      <xdr:spPr>
        <a:xfrm>
          <a:off x="350520" y="236220"/>
          <a:ext cx="1440180" cy="93737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1355480</xdr:colOff>
      <xdr:row>1</xdr:row>
      <xdr:rowOff>76200</xdr:rowOff>
    </xdr:from>
    <xdr:to>
      <xdr:col>8</xdr:col>
      <xdr:colOff>219807</xdr:colOff>
      <xdr:row>6</xdr:row>
      <xdr:rowOff>83820</xdr:rowOff>
    </xdr:to>
    <xdr:sp macro="" textlink="">
      <xdr:nvSpPr>
        <xdr:cNvPr id="4" name="QuadreDeText 3">
          <a:extLst>
            <a:ext uri="{FF2B5EF4-FFF2-40B4-BE49-F238E27FC236}">
              <a16:creationId xmlns:a16="http://schemas.microsoft.com/office/drawing/2014/main" id="{6AC7C07C-0807-9BF1-EF26-40B5ACD48F37}"/>
            </a:ext>
          </a:extLst>
        </xdr:cNvPr>
        <xdr:cNvSpPr txBox="1"/>
      </xdr:nvSpPr>
      <xdr:spPr>
        <a:xfrm>
          <a:off x="1992922" y="259373"/>
          <a:ext cx="4769827" cy="923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b="1">
              <a:solidFill>
                <a:schemeClr val="dk1"/>
              </a:solidFill>
              <a:effectLst/>
              <a:latin typeface="+mn-lt"/>
              <a:ea typeface="+mn-ea"/>
              <a:cs typeface="+mn-cs"/>
            </a:rPr>
            <a:t>CONTR/2025/242</a:t>
          </a:r>
        </a:p>
        <a:p>
          <a:pPr marL="0" marR="0" lvl="0" indent="0" defTabSz="914400" eaLnBrk="1" fontAlgn="auto" latinLnBrk="0" hangingPunct="1">
            <a:lnSpc>
              <a:spcPct val="100000"/>
            </a:lnSpc>
            <a:spcBef>
              <a:spcPts val="0"/>
            </a:spcBef>
            <a:spcAft>
              <a:spcPts val="0"/>
            </a:spcAft>
            <a:buClrTx/>
            <a:buSzTx/>
            <a:buFontTx/>
            <a:buNone/>
            <a:tabLst/>
            <a:defRPr/>
          </a:pPr>
          <a:r>
            <a:rPr lang="ca-ES" sz="1100" b="1">
              <a:solidFill>
                <a:schemeClr val="dk1"/>
              </a:solidFill>
              <a:effectLst/>
              <a:latin typeface="+mn-lt"/>
              <a:ea typeface="+mn-ea"/>
              <a:cs typeface="+mn-cs"/>
            </a:rPr>
            <a:t>OBRES DE REHABILITACIÓ DE VIA EN DIVERSOS PUNTS DE LA XARXA DE FERROCARRILS DE LA GENERALITAT DE CATALUNYA</a:t>
          </a:r>
          <a:endParaRPr lang="ca-ES" sz="1100">
            <a:solidFill>
              <a:schemeClr val="dk1"/>
            </a:solidFill>
            <a:effectLst/>
            <a:latin typeface="+mn-lt"/>
            <a:ea typeface="+mn-ea"/>
            <a:cs typeface="+mn-cs"/>
          </a:endParaRPr>
        </a:p>
      </xdr:txBody>
    </xdr:sp>
    <xdr:clientData/>
  </xdr:twoCellAnchor>
  <xdr:twoCellAnchor>
    <xdr:from>
      <xdr:col>1</xdr:col>
      <xdr:colOff>133350</xdr:colOff>
      <xdr:row>22</xdr:row>
      <xdr:rowOff>180975</xdr:rowOff>
    </xdr:from>
    <xdr:to>
      <xdr:col>8</xdr:col>
      <xdr:colOff>828675</xdr:colOff>
      <xdr:row>23</xdr:row>
      <xdr:rowOff>560070</xdr:rowOff>
    </xdr:to>
    <xdr:sp macro="" textlink="">
      <xdr:nvSpPr>
        <xdr:cNvPr id="2" name="QuadreDeText 3">
          <a:extLst>
            <a:ext uri="{FF2B5EF4-FFF2-40B4-BE49-F238E27FC236}">
              <a16:creationId xmlns:a16="http://schemas.microsoft.com/office/drawing/2014/main" id="{9F251AAE-B34A-4BEC-9564-D65297764B4C}"/>
            </a:ext>
          </a:extLst>
        </xdr:cNvPr>
        <xdr:cNvSpPr txBox="1"/>
      </xdr:nvSpPr>
      <xdr:spPr>
        <a:xfrm>
          <a:off x="771525" y="7248525"/>
          <a:ext cx="8267700" cy="912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ca-ES" sz="1100" b="1">
              <a:solidFill>
                <a:schemeClr val="dk1"/>
              </a:solidFill>
              <a:effectLst/>
              <a:latin typeface="+mn-lt"/>
              <a:ea typeface="+mn-ea"/>
              <a:cs typeface="+mn-cs"/>
            </a:rPr>
            <a:t>(*) La partida 2 no admet baixa i per tant cal ofertar-la al preu (en PEM) indicat en el plec tècnic. En cas contrari, l’oferta podrà quedar exclosa, a excepció de que, l’oferta global no es modifiqui, un cop realitzada la homogeneïtzació.</a:t>
          </a:r>
          <a:endParaRPr lang="ca-E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4B8F7-FA67-468A-9566-47ECB8C301B9}">
  <dimension ref="B9:Q46"/>
  <sheetViews>
    <sheetView tabSelected="1" zoomScale="110" zoomScaleNormal="110" workbookViewId="0">
      <selection activeCell="C9" sqref="C9:F9"/>
    </sheetView>
  </sheetViews>
  <sheetFormatPr baseColWidth="10" defaultColWidth="8.85546875" defaultRowHeight="15" x14ac:dyDescent="0.25"/>
  <cols>
    <col min="1" max="1" width="8.85546875" style="10"/>
    <col min="2" max="2" width="20.28515625" style="10" customWidth="1"/>
    <col min="3" max="3" width="10.140625" style="10" customWidth="1"/>
    <col min="4" max="4" width="8.85546875" style="10" customWidth="1"/>
    <col min="5" max="5" width="49.5703125" style="10" customWidth="1"/>
    <col min="6" max="6" width="22.85546875" style="10" customWidth="1"/>
    <col min="7" max="7" width="13.7109375" style="10" customWidth="1"/>
    <col min="8" max="8" width="22" style="10" customWidth="1"/>
    <col min="9" max="9" width="18.7109375" style="10" customWidth="1"/>
    <col min="10" max="10" width="18" style="10" customWidth="1"/>
    <col min="11" max="12" width="8.85546875" style="10"/>
    <col min="13" max="13" width="8.85546875" style="46"/>
    <col min="14" max="14" width="48.7109375" style="10" customWidth="1"/>
    <col min="15" max="15" width="14.42578125" style="10" customWidth="1"/>
    <col min="16" max="16" width="15.7109375" style="10" customWidth="1"/>
    <col min="17" max="17" width="18" style="10" customWidth="1"/>
    <col min="18" max="16384" width="8.85546875" style="10"/>
  </cols>
  <sheetData>
    <row r="9" spans="2:17" ht="24" customHeight="1" x14ac:dyDescent="0.25">
      <c r="B9" s="57" t="s">
        <v>0</v>
      </c>
      <c r="C9" s="4"/>
      <c r="D9" s="4"/>
      <c r="E9" s="4"/>
      <c r="F9" s="4"/>
    </row>
    <row r="12" spans="2:17" ht="15.75" thickBot="1" x14ac:dyDescent="0.3"/>
    <row r="13" spans="2:17" ht="42.75" customHeight="1" thickBot="1" x14ac:dyDescent="0.3">
      <c r="B13" s="48" t="s">
        <v>1</v>
      </c>
      <c r="C13" s="49" t="s">
        <v>2</v>
      </c>
      <c r="D13" s="50"/>
      <c r="E13" s="50"/>
      <c r="F13" s="50"/>
      <c r="G13" s="51"/>
      <c r="H13" s="52" t="s">
        <v>37</v>
      </c>
      <c r="I13" s="53" t="s">
        <v>3</v>
      </c>
      <c r="L13" s="54"/>
      <c r="M13" s="54"/>
      <c r="N13" s="55"/>
      <c r="O13" s="56"/>
      <c r="P13" s="56"/>
      <c r="Q13" s="56"/>
    </row>
    <row r="14" spans="2:17" ht="57.75" customHeight="1" x14ac:dyDescent="0.25">
      <c r="B14" s="6">
        <v>1</v>
      </c>
      <c r="C14" s="7" t="s">
        <v>36</v>
      </c>
      <c r="D14" s="8"/>
      <c r="E14" s="8"/>
      <c r="F14" s="8"/>
      <c r="G14" s="9"/>
      <c r="H14" s="5"/>
      <c r="I14" s="2">
        <f>H45</f>
        <v>494149.2</v>
      </c>
      <c r="L14" s="11"/>
      <c r="M14" s="12"/>
      <c r="N14" s="13"/>
      <c r="O14" s="14"/>
      <c r="P14" s="19"/>
      <c r="Q14" s="14"/>
    </row>
    <row r="15" spans="2:17" ht="56.25" customHeight="1" x14ac:dyDescent="0.25">
      <c r="B15" s="6">
        <v>2</v>
      </c>
      <c r="C15" s="7" t="s">
        <v>35</v>
      </c>
      <c r="D15" s="8"/>
      <c r="E15" s="8"/>
      <c r="F15" s="8"/>
      <c r="G15" s="8"/>
      <c r="H15" s="9"/>
      <c r="I15" s="2">
        <v>10000</v>
      </c>
      <c r="L15" s="11"/>
      <c r="M15" s="12"/>
      <c r="N15" s="13"/>
      <c r="O15" s="14"/>
      <c r="P15" s="15"/>
      <c r="Q15" s="14"/>
    </row>
    <row r="16" spans="2:17" x14ac:dyDescent="0.25">
      <c r="B16" s="16" t="s">
        <v>7</v>
      </c>
      <c r="C16" s="17"/>
      <c r="D16" s="17"/>
      <c r="E16" s="17"/>
      <c r="F16" s="17"/>
      <c r="G16" s="17"/>
      <c r="H16" s="18"/>
      <c r="I16" s="2">
        <f>(I15+I14)</f>
        <v>504149.2</v>
      </c>
      <c r="L16" s="11"/>
      <c r="M16" s="12"/>
      <c r="N16" s="13"/>
      <c r="O16" s="14"/>
      <c r="P16" s="19"/>
      <c r="Q16" s="14"/>
    </row>
    <row r="17" spans="2:17" x14ac:dyDescent="0.25">
      <c r="B17" s="16" t="s">
        <v>13</v>
      </c>
      <c r="C17" s="17"/>
      <c r="D17" s="17"/>
      <c r="E17" s="17"/>
      <c r="F17" s="17"/>
      <c r="G17" s="17"/>
      <c r="H17" s="18"/>
      <c r="I17" s="3">
        <f>I16*0.13</f>
        <v>65539.396000000008</v>
      </c>
      <c r="L17" s="11"/>
      <c r="M17" s="12"/>
      <c r="N17" s="13"/>
      <c r="O17" s="14"/>
      <c r="P17" s="19"/>
      <c r="Q17" s="14"/>
    </row>
    <row r="18" spans="2:17" x14ac:dyDescent="0.25">
      <c r="B18" s="16" t="s">
        <v>14</v>
      </c>
      <c r="C18" s="17"/>
      <c r="D18" s="17"/>
      <c r="E18" s="17"/>
      <c r="F18" s="17"/>
      <c r="G18" s="17"/>
      <c r="H18" s="18"/>
      <c r="I18" s="3">
        <f>I16*0.06</f>
        <v>30248.952000000001</v>
      </c>
      <c r="L18" s="11"/>
      <c r="M18" s="12"/>
      <c r="N18" s="13"/>
      <c r="O18" s="14"/>
      <c r="P18" s="19"/>
      <c r="Q18" s="14"/>
    </row>
    <row r="19" spans="2:17" ht="114" customHeight="1" x14ac:dyDescent="0.25">
      <c r="B19" s="20" t="s">
        <v>8</v>
      </c>
      <c r="C19" s="20"/>
      <c r="D19" s="20"/>
      <c r="E19" s="20"/>
      <c r="F19" s="20"/>
      <c r="G19" s="20"/>
      <c r="H19" s="21"/>
      <c r="I19" s="1">
        <f>I16+I17+I18</f>
        <v>599937.54800000007</v>
      </c>
      <c r="L19" s="11"/>
      <c r="M19" s="12"/>
      <c r="N19" s="13"/>
      <c r="O19" s="14"/>
      <c r="P19" s="19"/>
      <c r="Q19" s="14"/>
    </row>
    <row r="20" spans="2:17" x14ac:dyDescent="0.25">
      <c r="B20" s="22" t="s">
        <v>9</v>
      </c>
      <c r="C20" s="22"/>
      <c r="D20" s="22"/>
      <c r="E20" s="22"/>
      <c r="F20" s="22"/>
      <c r="G20" s="22"/>
      <c r="H20" s="23"/>
      <c r="I20" s="1">
        <f>I19*0.21</f>
        <v>125986.88508000001</v>
      </c>
      <c r="L20" s="11"/>
      <c r="M20" s="12"/>
      <c r="N20" s="13"/>
      <c r="O20" s="14"/>
      <c r="P20" s="19"/>
      <c r="Q20" s="14"/>
    </row>
    <row r="21" spans="2:17" ht="33" customHeight="1" x14ac:dyDescent="0.25">
      <c r="B21" s="22" t="s">
        <v>10</v>
      </c>
      <c r="C21" s="22"/>
      <c r="D21" s="22"/>
      <c r="E21" s="22"/>
      <c r="F21" s="22"/>
      <c r="G21" s="22"/>
      <c r="H21" s="23"/>
      <c r="I21" s="1">
        <f>I19+I20</f>
        <v>725924.4330800001</v>
      </c>
      <c r="L21" s="11"/>
      <c r="M21" s="12"/>
      <c r="N21" s="13"/>
      <c r="O21" s="14"/>
      <c r="P21" s="19"/>
      <c r="Q21" s="14"/>
    </row>
    <row r="22" spans="2:17" x14ac:dyDescent="0.25">
      <c r="C22" s="24"/>
      <c r="L22" s="11"/>
      <c r="M22" s="12"/>
      <c r="N22" s="13"/>
      <c r="O22" s="14"/>
      <c r="P22" s="19"/>
      <c r="Q22" s="14"/>
    </row>
    <row r="23" spans="2:17" ht="41.65" customHeight="1" x14ac:dyDescent="0.25">
      <c r="B23" s="25"/>
      <c r="C23" s="25"/>
      <c r="D23" s="25"/>
      <c r="E23" s="25"/>
      <c r="F23" s="25"/>
      <c r="G23" s="25"/>
      <c r="H23" s="25"/>
      <c r="L23" s="11"/>
      <c r="M23" s="12"/>
      <c r="N23" s="13"/>
      <c r="O23" s="14"/>
      <c r="P23" s="19"/>
      <c r="Q23" s="14"/>
    </row>
    <row r="24" spans="2:17" ht="114.6" customHeight="1" thickBot="1" x14ac:dyDescent="0.3">
      <c r="B24" s="26"/>
      <c r="C24" s="26"/>
      <c r="D24" s="26"/>
      <c r="E24" s="26"/>
      <c r="F24" s="26"/>
      <c r="G24" s="26"/>
      <c r="H24" s="26"/>
      <c r="L24" s="11"/>
      <c r="M24" s="12"/>
      <c r="N24" s="13"/>
      <c r="O24" s="14"/>
      <c r="P24" s="19"/>
      <c r="Q24" s="14"/>
    </row>
    <row r="25" spans="2:17" ht="97.9" customHeight="1" thickBot="1" x14ac:dyDescent="0.3">
      <c r="B25" s="27" t="s">
        <v>4</v>
      </c>
      <c r="C25" s="28" t="s">
        <v>5</v>
      </c>
      <c r="D25" s="28"/>
      <c r="E25" s="28"/>
      <c r="F25" s="29" t="s">
        <v>34</v>
      </c>
      <c r="G25" s="30" t="s">
        <v>6</v>
      </c>
      <c r="H25" s="30" t="s">
        <v>12</v>
      </c>
      <c r="J25" s="11"/>
      <c r="K25" s="12"/>
      <c r="L25" s="13"/>
      <c r="M25" s="14"/>
      <c r="N25" s="19"/>
      <c r="O25" s="14"/>
    </row>
    <row r="26" spans="2:17" ht="130.15" customHeight="1" thickBot="1" x14ac:dyDescent="0.3">
      <c r="B26" s="31">
        <v>1</v>
      </c>
      <c r="C26" s="32" t="s">
        <v>16</v>
      </c>
      <c r="D26" s="32"/>
      <c r="E26" s="32"/>
      <c r="F26" s="33">
        <v>103.85</v>
      </c>
      <c r="G26" s="34">
        <v>185</v>
      </c>
      <c r="H26" s="35">
        <f>ROUND((F26*G26)*(1-$H$14),2)</f>
        <v>19212.25</v>
      </c>
      <c r="J26" s="11"/>
      <c r="K26" s="12"/>
      <c r="L26" s="13"/>
      <c r="M26" s="14"/>
      <c r="N26" s="19"/>
      <c r="O26" s="14"/>
    </row>
    <row r="27" spans="2:17" ht="130.15" customHeight="1" thickBot="1" x14ac:dyDescent="0.3">
      <c r="B27" s="31">
        <v>2</v>
      </c>
      <c r="C27" s="32" t="s">
        <v>15</v>
      </c>
      <c r="D27" s="32"/>
      <c r="E27" s="32"/>
      <c r="F27" s="33">
        <v>156.30000000000001</v>
      </c>
      <c r="G27" s="36">
        <v>90</v>
      </c>
      <c r="H27" s="35">
        <f t="shared" ref="H27:H44" si="0">ROUND((F27*G27)*(1-$H$14),2)</f>
        <v>14067</v>
      </c>
      <c r="J27" s="11"/>
      <c r="K27" s="12"/>
      <c r="L27" s="13"/>
      <c r="M27" s="14"/>
      <c r="N27" s="19"/>
      <c r="O27" s="14"/>
    </row>
    <row r="28" spans="2:17" ht="130.15" customHeight="1" thickBot="1" x14ac:dyDescent="0.3">
      <c r="B28" s="31">
        <v>3</v>
      </c>
      <c r="C28" s="37" t="s">
        <v>17</v>
      </c>
      <c r="D28" s="37"/>
      <c r="E28" s="37"/>
      <c r="F28" s="33">
        <v>368.87</v>
      </c>
      <c r="G28" s="34">
        <v>50</v>
      </c>
      <c r="H28" s="35">
        <f t="shared" si="0"/>
        <v>18443.5</v>
      </c>
      <c r="J28" s="11"/>
      <c r="K28" s="38"/>
      <c r="L28" s="13"/>
      <c r="M28" s="14"/>
      <c r="N28" s="19"/>
      <c r="O28" s="14"/>
    </row>
    <row r="29" spans="2:17" ht="130.15" customHeight="1" thickBot="1" x14ac:dyDescent="0.3">
      <c r="B29" s="31">
        <v>4</v>
      </c>
      <c r="C29" s="37" t="s">
        <v>18</v>
      </c>
      <c r="D29" s="37"/>
      <c r="E29" s="37"/>
      <c r="F29" s="33">
        <v>179.55</v>
      </c>
      <c r="G29" s="34">
        <v>185</v>
      </c>
      <c r="H29" s="35">
        <f t="shared" si="0"/>
        <v>33216.75</v>
      </c>
      <c r="J29" s="11"/>
      <c r="K29" s="12"/>
      <c r="L29" s="13"/>
      <c r="M29" s="14"/>
      <c r="N29" s="19"/>
      <c r="O29" s="14"/>
    </row>
    <row r="30" spans="2:17" ht="130.15" customHeight="1" thickBot="1" x14ac:dyDescent="0.3">
      <c r="B30" s="31">
        <v>5</v>
      </c>
      <c r="C30" s="37" t="s">
        <v>19</v>
      </c>
      <c r="D30" s="37"/>
      <c r="E30" s="37"/>
      <c r="F30" s="33">
        <v>255.15</v>
      </c>
      <c r="G30" s="34">
        <v>160</v>
      </c>
      <c r="H30" s="35">
        <f t="shared" si="0"/>
        <v>40824</v>
      </c>
      <c r="J30" s="11"/>
      <c r="K30" s="12"/>
      <c r="L30" s="13"/>
      <c r="M30" s="14"/>
      <c r="N30" s="19"/>
      <c r="O30" s="14"/>
    </row>
    <row r="31" spans="2:17" ht="130.15" customHeight="1" thickBot="1" x14ac:dyDescent="0.3">
      <c r="B31" s="31">
        <v>6</v>
      </c>
      <c r="C31" s="37" t="s">
        <v>20</v>
      </c>
      <c r="D31" s="37"/>
      <c r="E31" s="37"/>
      <c r="F31" s="33">
        <v>601.65</v>
      </c>
      <c r="G31" s="34">
        <v>130</v>
      </c>
      <c r="H31" s="35">
        <f t="shared" si="0"/>
        <v>78214.5</v>
      </c>
      <c r="J31" s="11"/>
      <c r="K31" s="12"/>
      <c r="L31" s="13"/>
      <c r="M31" s="14"/>
      <c r="N31" s="19"/>
      <c r="O31" s="14"/>
    </row>
    <row r="32" spans="2:17" ht="130.15" customHeight="1" thickBot="1" x14ac:dyDescent="0.3">
      <c r="B32" s="31">
        <v>7</v>
      </c>
      <c r="C32" s="37" t="s">
        <v>21</v>
      </c>
      <c r="D32" s="37"/>
      <c r="E32" s="37"/>
      <c r="F32" s="33">
        <v>582.75</v>
      </c>
      <c r="G32" s="34">
        <v>110</v>
      </c>
      <c r="H32" s="35">
        <f t="shared" si="0"/>
        <v>64102.5</v>
      </c>
      <c r="J32" s="11"/>
      <c r="K32" s="12"/>
      <c r="L32" s="13"/>
      <c r="M32" s="14"/>
      <c r="N32" s="19"/>
      <c r="O32" s="14"/>
    </row>
    <row r="33" spans="2:15" ht="130.15" customHeight="1" thickBot="1" x14ac:dyDescent="0.3">
      <c r="B33" s="31">
        <v>8</v>
      </c>
      <c r="C33" s="37" t="s">
        <v>22</v>
      </c>
      <c r="D33" s="37"/>
      <c r="E33" s="37"/>
      <c r="F33" s="33">
        <v>1324.75</v>
      </c>
      <c r="G33" s="34">
        <v>40</v>
      </c>
      <c r="H33" s="35">
        <f t="shared" si="0"/>
        <v>52990</v>
      </c>
      <c r="J33" s="11"/>
      <c r="K33" s="12"/>
      <c r="L33" s="13"/>
      <c r="M33" s="14"/>
      <c r="N33" s="19"/>
      <c r="O33" s="14"/>
    </row>
    <row r="34" spans="2:15" ht="130.15" customHeight="1" thickBot="1" x14ac:dyDescent="0.3">
      <c r="B34" s="31">
        <v>9</v>
      </c>
      <c r="C34" s="37" t="s">
        <v>23</v>
      </c>
      <c r="D34" s="37"/>
      <c r="E34" s="37"/>
      <c r="F34" s="33">
        <v>1939</v>
      </c>
      <c r="G34" s="34">
        <v>70</v>
      </c>
      <c r="H34" s="35">
        <f t="shared" si="0"/>
        <v>135730</v>
      </c>
      <c r="J34" s="11"/>
      <c r="K34" s="12"/>
      <c r="L34" s="13"/>
      <c r="M34" s="14"/>
      <c r="N34" s="19"/>
      <c r="O34" s="14"/>
    </row>
    <row r="35" spans="2:15" ht="130.15" customHeight="1" thickBot="1" x14ac:dyDescent="0.3">
      <c r="B35" s="31">
        <v>10</v>
      </c>
      <c r="C35" s="37" t="s">
        <v>24</v>
      </c>
      <c r="D35" s="37"/>
      <c r="E35" s="37"/>
      <c r="F35" s="33">
        <v>107.63</v>
      </c>
      <c r="G35" s="34">
        <v>5</v>
      </c>
      <c r="H35" s="35">
        <f t="shared" si="0"/>
        <v>538.15</v>
      </c>
      <c r="J35" s="11"/>
      <c r="K35" s="12"/>
      <c r="L35" s="13"/>
      <c r="M35" s="14"/>
      <c r="N35" s="19"/>
      <c r="O35" s="14"/>
    </row>
    <row r="36" spans="2:15" ht="130.15" customHeight="1" thickBot="1" x14ac:dyDescent="0.3">
      <c r="B36" s="31">
        <v>11</v>
      </c>
      <c r="C36" s="37" t="s">
        <v>25</v>
      </c>
      <c r="D36" s="37"/>
      <c r="E36" s="37"/>
      <c r="F36" s="33">
        <v>152.78</v>
      </c>
      <c r="G36" s="34">
        <v>5</v>
      </c>
      <c r="H36" s="35">
        <f t="shared" si="0"/>
        <v>763.9</v>
      </c>
      <c r="J36" s="11"/>
      <c r="K36" s="12"/>
      <c r="L36" s="13"/>
      <c r="M36" s="14"/>
      <c r="N36" s="19"/>
      <c r="O36" s="14"/>
    </row>
    <row r="37" spans="2:15" ht="130.15" customHeight="1" thickBot="1" x14ac:dyDescent="0.3">
      <c r="B37" s="31">
        <v>12</v>
      </c>
      <c r="C37" s="37" t="s">
        <v>26</v>
      </c>
      <c r="D37" s="37"/>
      <c r="E37" s="37"/>
      <c r="F37" s="33">
        <v>360.68</v>
      </c>
      <c r="G37" s="34">
        <v>5</v>
      </c>
      <c r="H37" s="35">
        <f t="shared" si="0"/>
        <v>1803.4</v>
      </c>
      <c r="J37" s="11"/>
      <c r="K37" s="12"/>
      <c r="L37" s="13"/>
      <c r="M37" s="14"/>
      <c r="N37" s="19"/>
      <c r="O37" s="14"/>
    </row>
    <row r="38" spans="2:15" ht="130.15" customHeight="1" thickBot="1" x14ac:dyDescent="0.3">
      <c r="B38" s="31">
        <v>13</v>
      </c>
      <c r="C38" s="37" t="s">
        <v>27</v>
      </c>
      <c r="D38" s="37"/>
      <c r="E38" s="37"/>
      <c r="F38" s="33">
        <v>349.65</v>
      </c>
      <c r="G38" s="34">
        <v>5</v>
      </c>
      <c r="H38" s="35">
        <f t="shared" si="0"/>
        <v>1748.25</v>
      </c>
      <c r="J38" s="11"/>
      <c r="K38" s="12"/>
      <c r="L38" s="13"/>
      <c r="M38" s="14"/>
      <c r="N38" s="19"/>
      <c r="O38" s="14"/>
    </row>
    <row r="39" spans="2:15" ht="130.15" customHeight="1" thickBot="1" x14ac:dyDescent="0.3">
      <c r="B39" s="31">
        <v>14</v>
      </c>
      <c r="C39" s="37" t="s">
        <v>28</v>
      </c>
      <c r="D39" s="37"/>
      <c r="E39" s="37"/>
      <c r="F39" s="33">
        <v>795</v>
      </c>
      <c r="G39" s="34">
        <v>5</v>
      </c>
      <c r="H39" s="35">
        <f t="shared" si="0"/>
        <v>3975</v>
      </c>
      <c r="J39" s="11"/>
      <c r="K39" s="12"/>
      <c r="L39" s="13"/>
      <c r="M39" s="14"/>
      <c r="N39" s="19"/>
      <c r="O39" s="14"/>
    </row>
    <row r="40" spans="2:15" ht="130.15" customHeight="1" thickBot="1" x14ac:dyDescent="0.3">
      <c r="B40" s="31">
        <v>15</v>
      </c>
      <c r="C40" s="37" t="s">
        <v>29</v>
      </c>
      <c r="D40" s="37"/>
      <c r="E40" s="37"/>
      <c r="F40" s="33">
        <v>1163</v>
      </c>
      <c r="G40" s="34">
        <v>5</v>
      </c>
      <c r="H40" s="35">
        <f t="shared" si="0"/>
        <v>5815</v>
      </c>
      <c r="J40" s="11"/>
      <c r="K40" s="12"/>
      <c r="L40" s="13"/>
      <c r="M40" s="14"/>
      <c r="N40" s="19"/>
      <c r="O40" s="14"/>
    </row>
    <row r="41" spans="2:15" ht="130.15" customHeight="1" thickBot="1" x14ac:dyDescent="0.3">
      <c r="B41" s="31">
        <v>16</v>
      </c>
      <c r="C41" s="37" t="s">
        <v>30</v>
      </c>
      <c r="D41" s="37"/>
      <c r="E41" s="37"/>
      <c r="F41" s="33">
        <v>124</v>
      </c>
      <c r="G41" s="34">
        <v>90</v>
      </c>
      <c r="H41" s="35">
        <f t="shared" si="0"/>
        <v>11160</v>
      </c>
      <c r="J41" s="11"/>
      <c r="K41" s="12"/>
      <c r="L41" s="13"/>
      <c r="M41" s="14"/>
      <c r="N41" s="19"/>
      <c r="O41" s="14"/>
    </row>
    <row r="42" spans="2:15" ht="130.15" customHeight="1" thickBot="1" x14ac:dyDescent="0.3">
      <c r="B42" s="31">
        <v>17</v>
      </c>
      <c r="C42" s="37" t="s">
        <v>31</v>
      </c>
      <c r="D42" s="37"/>
      <c r="E42" s="37"/>
      <c r="F42" s="33">
        <v>3.27</v>
      </c>
      <c r="G42" s="34">
        <v>1500</v>
      </c>
      <c r="H42" s="35">
        <f t="shared" si="0"/>
        <v>4905</v>
      </c>
      <c r="J42" s="11"/>
      <c r="K42" s="12"/>
      <c r="L42" s="13"/>
      <c r="M42" s="14"/>
      <c r="N42" s="19"/>
      <c r="O42" s="14"/>
    </row>
    <row r="43" spans="2:15" ht="130.15" customHeight="1" thickBot="1" x14ac:dyDescent="0.3">
      <c r="B43" s="31">
        <v>18</v>
      </c>
      <c r="C43" s="37" t="s">
        <v>32</v>
      </c>
      <c r="D43" s="37"/>
      <c r="E43" s="37"/>
      <c r="F43" s="33">
        <v>3.86</v>
      </c>
      <c r="G43" s="34">
        <v>1500</v>
      </c>
      <c r="H43" s="35">
        <f t="shared" si="0"/>
        <v>5790</v>
      </c>
      <c r="J43" s="11"/>
      <c r="K43" s="12"/>
      <c r="L43" s="13"/>
      <c r="M43" s="14"/>
      <c r="N43" s="19"/>
      <c r="O43" s="14"/>
    </row>
    <row r="44" spans="2:15" ht="130.15" customHeight="1" thickBot="1" x14ac:dyDescent="0.3">
      <c r="B44" s="31">
        <v>19</v>
      </c>
      <c r="C44" s="37" t="s">
        <v>33</v>
      </c>
      <c r="D44" s="37"/>
      <c r="E44" s="37"/>
      <c r="F44" s="33">
        <v>85</v>
      </c>
      <c r="G44" s="34">
        <v>10</v>
      </c>
      <c r="H44" s="35">
        <f t="shared" si="0"/>
        <v>850</v>
      </c>
      <c r="J44" s="11"/>
      <c r="K44" s="12"/>
      <c r="L44" s="13"/>
      <c r="M44" s="14"/>
      <c r="N44" s="19"/>
      <c r="O44" s="14"/>
    </row>
    <row r="45" spans="2:15" ht="66" customHeight="1" thickBot="1" x14ac:dyDescent="0.3">
      <c r="B45" s="39"/>
      <c r="C45" s="40" t="s">
        <v>11</v>
      </c>
      <c r="D45" s="40"/>
      <c r="E45" s="41"/>
      <c r="F45" s="42"/>
      <c r="G45" s="43"/>
      <c r="H45" s="44">
        <f>ROUND(SUM(H26:H44),2)</f>
        <v>494149.2</v>
      </c>
      <c r="I45" s="45"/>
      <c r="K45" s="46"/>
      <c r="M45" s="10"/>
    </row>
    <row r="46" spans="2:15" x14ac:dyDescent="0.25">
      <c r="G46" s="47"/>
      <c r="H46" s="47"/>
    </row>
  </sheetData>
  <sheetProtection algorithmName="SHA-512" hashValue="RofGOvQQUx/lSv/EI67U71Yn64JlLLqsPSIczcwMkbr1JEFPhHhJBh5VOKRQ8ZoAB09ptrpHV75hZBqrqG/CbQ==" saltValue="zSxpqDcBBwO5uNVGtbLX8A==" spinCount="100000" sheet="1" objects="1" scenarios="1" selectLockedCells="1"/>
  <mergeCells count="32">
    <mergeCell ref="C25:E25"/>
    <mergeCell ref="C26:E26"/>
    <mergeCell ref="C27:E27"/>
    <mergeCell ref="C28:E28"/>
    <mergeCell ref="C9:F9"/>
    <mergeCell ref="B23:H23"/>
    <mergeCell ref="B19:G19"/>
    <mergeCell ref="B21:G21"/>
    <mergeCell ref="B20:G20"/>
    <mergeCell ref="B16:H16"/>
    <mergeCell ref="B17:H17"/>
    <mergeCell ref="B18:H18"/>
    <mergeCell ref="C13:G13"/>
    <mergeCell ref="C14:G14"/>
    <mergeCell ref="C15:H15"/>
    <mergeCell ref="C29:E29"/>
    <mergeCell ref="C31:E31"/>
    <mergeCell ref="C32:E32"/>
    <mergeCell ref="C33:E33"/>
    <mergeCell ref="C34:E34"/>
    <mergeCell ref="C30:E30"/>
    <mergeCell ref="C35:E35"/>
    <mergeCell ref="C36:E36"/>
    <mergeCell ref="C37:E37"/>
    <mergeCell ref="C38:E38"/>
    <mergeCell ref="C39:E39"/>
    <mergeCell ref="C45:E45"/>
    <mergeCell ref="C40:E40"/>
    <mergeCell ref="C41:E41"/>
    <mergeCell ref="C42:E42"/>
    <mergeCell ref="C43:E43"/>
    <mergeCell ref="C44:E44"/>
  </mergeCells>
  <phoneticPr fontId="7" type="noConversion"/>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131D8716343F4787BB6C83E936E8FC" ma:contentTypeVersion="19" ma:contentTypeDescription="Crea un document nou" ma:contentTypeScope="" ma:versionID="b8912e294c8999c39cdadaa258448c51">
  <xsd:schema xmlns:xsd="http://www.w3.org/2001/XMLSchema" xmlns:xs="http://www.w3.org/2001/XMLSchema" xmlns:p="http://schemas.microsoft.com/office/2006/metadata/properties" xmlns:ns2="d05b5c50-6878-419c-aaee-f57d1b61cb07" xmlns:ns3="c4d65d83-e6de-4071-ac96-3b9ea9015942" targetNamespace="http://schemas.microsoft.com/office/2006/metadata/properties" ma:root="true" ma:fieldsID="8febecafaca133ee686157259eb451bc" ns2:_="" ns3:_="">
    <xsd:import namespace="d05b5c50-6878-419c-aaee-f57d1b61cb07"/>
    <xsd:import namespace="c4d65d83-e6de-4071-ac96-3b9ea90159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b5c50-6878-419c-aaee-f57d1b61c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65d83-e6de-4071-ac96-3b9ea9015942" elementFormDefault="qualified">
    <xsd:import namespace="http://schemas.microsoft.com/office/2006/documentManagement/types"/>
    <xsd:import namespace="http://schemas.microsoft.com/office/infopath/2007/PartnerControls"/>
    <xsd:element name="SharedWithUsers" ma:index="19"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c60e8459-a743-4076-9694-5a4fd6679667}" ma:internalName="TaxCatchAll" ma:showField="CatchAllData" ma:web="c4d65d83-e6de-4071-ac96-3b9ea9015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5b5c50-6878-419c-aaee-f57d1b61cb07">
      <Terms xmlns="http://schemas.microsoft.com/office/infopath/2007/PartnerControls"/>
    </lcf76f155ced4ddcb4097134ff3c332f>
    <TaxCatchAll xmlns="c4d65d83-e6de-4071-ac96-3b9ea90159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2C7D19-452C-4727-9BF3-C84D3B993B9D}"/>
</file>

<file path=customXml/itemProps2.xml><?xml version="1.0" encoding="utf-8"?>
<ds:datastoreItem xmlns:ds="http://schemas.openxmlformats.org/officeDocument/2006/customXml" ds:itemID="{ED87CD65-9508-4A0C-91AB-EBF8F7BF496C}">
  <ds:schemaRefs>
    <ds:schemaRef ds:uri="http://schemas.microsoft.com/office/2006/metadata/properties"/>
    <ds:schemaRef ds:uri="http://schemas.microsoft.com/office/infopath/2007/PartnerControls"/>
    <ds:schemaRef ds:uri="a4e8c040-620f-42a2-8d8e-d59e2c082eaf"/>
    <ds:schemaRef ds:uri="c6cc41f6-4694-4999-a616-93cae258eccb"/>
  </ds:schemaRefs>
</ds:datastoreItem>
</file>

<file path=customXml/itemProps3.xml><?xml version="1.0" encoding="utf-8"?>
<ds:datastoreItem xmlns:ds="http://schemas.openxmlformats.org/officeDocument/2006/customXml" ds:itemID="{AE465E2D-0B8D-487C-9E2A-192219264D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Annex 2 PCAP-Oferta econ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Belén Hidalgo Garcia</dc:creator>
  <cp:keywords/>
  <dc:description/>
  <cp:lastModifiedBy>Marta Ramon-Cortes Vilarrodona</cp:lastModifiedBy>
  <cp:revision/>
  <dcterms:created xsi:type="dcterms:W3CDTF">2025-03-31T06:26:07Z</dcterms:created>
  <dcterms:modified xsi:type="dcterms:W3CDTF">2025-12-03T10:03:09Z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0x010100C6131D8716343F4787BB6C83E936E8FC</vt:lpwstr>
  </property>
  <property fmtid="{D5CDD505-2E9C-101B-9397-08002B2CF9AE}" pid="3" name="MediaServiceImageTags">
    <vt:lpwstr/>
  </property>
</Properties>
</file>