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Z:\DADES\AREA ADMINISTRACIO\H139 Contractacio\ARXIU_TREBALL_EXPEDIENTS\0_Expedients_2019_202x\2026\prep_260052\"/>
    </mc:Choice>
  </mc:AlternateContent>
  <xr:revisionPtr revIDLastSave="0" documentId="13_ncr:1_{49F6A029-67F2-476C-92A7-CC05511E3842}" xr6:coauthVersionLast="47" xr6:coauthVersionMax="47" xr10:uidLastSave="{00000000-0000-0000-0000-000000000000}"/>
  <bookViews>
    <workbookView xWindow="-50" yWindow="-50" windowWidth="19300" windowHeight="10300" xr2:uid="{00000000-000D-0000-FFFF-FFFF00000000}"/>
  </bookViews>
  <sheets>
    <sheet name="Oferta" sheetId="4" r:id="rId1"/>
    <sheet name="Estudi de Costos" sheetId="5" r:id="rId2"/>
  </sheet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5" l="1"/>
  <c r="B11" i="5"/>
  <c r="G4" i="4"/>
  <c r="G5" i="4"/>
  <c r="G6" i="4"/>
  <c r="G7" i="4"/>
  <c r="G8" i="4"/>
  <c r="G9" i="4"/>
  <c r="G10" i="4"/>
  <c r="G11" i="4"/>
  <c r="G12" i="4"/>
  <c r="G13" i="4"/>
  <c r="G14" i="4"/>
  <c r="G15" i="4"/>
  <c r="G16" i="4"/>
  <c r="G17" i="4"/>
  <c r="G18" i="4"/>
  <c r="G19" i="4"/>
  <c r="G20" i="4"/>
  <c r="G21" i="4"/>
  <c r="G3" i="4"/>
  <c r="F2" i="4"/>
  <c r="G2" i="4"/>
  <c r="F21" i="4"/>
  <c r="F20" i="4"/>
  <c r="F19" i="4"/>
  <c r="F18" i="4"/>
  <c r="F17" i="4"/>
  <c r="F16" i="4"/>
  <c r="F15" i="4"/>
  <c r="F14" i="4"/>
  <c r="F13" i="4"/>
  <c r="F12" i="4"/>
  <c r="F11" i="4"/>
  <c r="F10" i="4"/>
  <c r="F9" i="4"/>
  <c r="F8" i="4"/>
  <c r="F7" i="4"/>
  <c r="F6" i="4"/>
  <c r="F5" i="4"/>
  <c r="F4" i="4"/>
  <c r="F3" i="4"/>
  <c r="B21" i="5" l="1"/>
  <c r="F27" i="4" s="1"/>
  <c r="F23" i="4"/>
  <c r="F24" i="4" s="1"/>
  <c r="F25" i="4" s="1"/>
  <c r="B23" i="5" l="1"/>
</calcChain>
</file>

<file path=xl/sharedStrings.xml><?xml version="1.0" encoding="utf-8"?>
<sst xmlns="http://schemas.openxmlformats.org/spreadsheetml/2006/main" count="65" uniqueCount="43">
  <si>
    <t>MATERIAL</t>
  </si>
  <si>
    <r>
      <rPr>
        <b/>
        <sz val="9"/>
        <rFont val="Arial"/>
        <family val="2"/>
      </rPr>
      <t>Tipus de
mesura</t>
    </r>
  </si>
  <si>
    <t>Quantitat</t>
  </si>
  <si>
    <t>TOTAL</t>
  </si>
  <si>
    <t>Ud</t>
  </si>
  <si>
    <t>ud</t>
  </si>
  <si>
    <t xml:space="preserve">Lloguer pels 3 dies de congrés de receptors i auriculars digital Bosch o equivalent per al públic assistent ( Per garantir el 100% de l'aforament. Aquests receptors hauran de ser compatibles amb els que proveeixi l'empresa adjudicatària del contracte 25003). Inclou equips auxiliars, connexions i proves tècniques prèvies, així com personal tècnic per a la gestió i supervisió durant l’esdeveniment. Cal que tot l’equip compleixi amb la normativa tècnica i de seguretat vigent. </t>
  </si>
  <si>
    <t xml:space="preserve">Lloguer temporal d’un focus de llum complementari destinat a reforçar la il·luminació dels estands durant els quatre dies de la convenció tipus PARLED prolight 270W o similar. El servei inclou la instal·lació del focus a l’estructura prevista a la sala polivalent, la seva orientació i regulació segons les necessitats de l’esdeveniment, així com la comprovació del correcte funcionament. Es farà ús de material professional amb llum de temperatura adequada per a ús escènic, assegurant una il·luminació uniforme i de qualitat. 
El servei inclou el projecte d'il·luminació i la validació un cop fet el muntatge per part de tècnics professionals.
El desmuntatge es realitzarà un cop finalitzada la convenció, deixant l’espai tal com s’ha trobat. Susceptible de cessió per part del DHub a un cost inferior del previst </t>
  </si>
  <si>
    <t>Lloguer temporal de suports per a penjar-hi pòsters. Els suports han de ser en materials que siguin reutilitzables i/o reciclables. Hauran de contenir comunicacions impreses en paper, niu d'abella, cartró ploma o materials similars. Les mides dels pòsters impresos seran en format vertical de 90 cm d'ample * 120 cm d'alçada i els títols dels pòsters 90 cm d'ample * 30 cm d'alçada aproximadament.  Els suports hauran de garantir l'estètica i  funcionalitat requerida per la organització de l'esdeveniment.</t>
  </si>
  <si>
    <t xml:space="preserve">Lloguer connectors d’unió per a les 705 cadires durant tota la duració del congrés, per garantir l’alineació i estabilitat de les fileres durant l’esdeveniment. El servei inclou el subministrament dels connectors, dissenyats per complir amb les normatives de seguretat i evacuació, el transport i el muntatge i el desmuntatge.
</t>
  </si>
  <si>
    <t>Subministrament i instal·lació temporal d’un sistema de reforç de la xarxa Wi-Fi existent a la seu del congrés, per donar cobertura estable i eficient a un volum estimat de fins a 700 persones connectades simultàniament durant els quatre dies de la convenció i també l'streaming de les ponències, cobertura als 30 estands i a tot el recinte o allò que es consideri. Aquest reforç tècnic s’implementa a partir d’equipament professional de gamma alta, dissenyat per millorar significativament la potència, cobertura i capacitat de la xarxa, inicialment prevista per a un màxim de 100 usuaris.
El servei inclou:
Dos altes de fibra gigabit balancejades amb un equip WairLink tipus Mikrotik CCR configurat a mesura de l'event. 15 vlans amb vlan pooling. Amb la finalitat de dividir els usuaris a la mateixa/es WiFi però en diferent vlan, minimitzant el domini de col·lisió i maximitzant velocitats, per evitar broadcasts.
Per fer cobertura de tots els espais s'utilitzaran equips tribanda de Ruckus Wireless WiFi 6E. R760 o equivalent.
Tot el material duplicat i amb SAI. 2 routers/Firewall/gestor, dos routers d’internet, switchs duplicats a cada rack, i      divisió dels dispositius de cobertura perquè en cas de fallida el client final no tingui problemes.
Enllaç dels racks del DHUB amb fibra.
S'inclou la instal·lació, configuració i proves de rendiment previ a l’esdeveniment
Desmuntatge un cop finalitzada la convenció
Amb possibilitat de fer control de velocitat per usuari o per xarxa WiFi (clients, producció, estands, etc) i prioritzar tràfics a la WiFi una vegada les dades passen al cable. 
Amb possibilitat de filtrar actualitzacions d’equips, webs, streaming, música, etc. per millorar l’experiència dels usuaris.
S'inclou el servei d'assistència tècnica in situ unes hores i remot durant els dies de l'esdeveniment, amb monitoratge actiu del sistema per garantir una connexió estable i sense interrupcions.</t>
  </si>
  <si>
    <t>Transport en camió de plataforma elevadora a una distància fins a 60 km. Inclou la descàrrega i manipulació de la plataforma fins al punt d'entrega acordat.</t>
  </si>
  <si>
    <t xml:space="preserve">Lloguer de plataforma elevadora tipus tisora elèctrica de mínim 10 m d'alçada de treball efectiva o similar. El lloguer es preveu per tots els dies de muntatge, de congrés i de desmuntatge. </t>
  </si>
  <si>
    <t>Subministrament, muntatge i desmuntatge d’un estand modular de fusta tipus ARLIA GRUP o similar de 6 m² (2 m x 3 m) d’altura 2,5 m, amb possibilitat d’adaptació segons les condicions de l’espai expositiu per a tots els dies de duració del congrés. Amb estructura de fusta sobre tarima, tancat per els laterals i posteriorment amb plafons tipus palet de fusta. Els estands poden ser modificats sense un dels panells laterals per tenir millor visualització (a decidir per l'organització).
Inclou il·luminació bàsica (un punt de llum) amb consum de 30 W per estand. S'inclou un rètol amb lletres de vinil negres per marcar l'expositor de dimensions 100 x 30 cm. Amb taula mostrador  frontal per a recepció o atenció al visitant i dues cadires.</t>
  </si>
  <si>
    <t xml:space="preserve">Servei de transport amb camió de mida mitjana per al trasllat de 30 estands de fusta desmuntables fins al recinte del congrés, amb accés fàcil per a càrrega i descàrrega. Inclou el transport d’anada i tornada, així com el muntatge dels stands el dia previ a l’esdeveniment i el desmuntatge el dia posterior, a càrrec d’un equip de dues persones. </t>
  </si>
  <si>
    <t>Proveïment i muntatge de fons personalitzable (tipus photocall) de dimensions 335x200 cm i de dimensions amb estructura muntada de 338x204 cm. Inclou estructura de fibra de vidre i PVC, gràfica en lona HQ acabat mate imprès a tot color, capsa de transport.</t>
  </si>
  <si>
    <t>Lloguer temporal per a tots els dies de duració del congrés d’un cable d’abastiment elèctric  de 5 metres de llargada normatiu per a pública concurrència H07Z1-K (AS) Type 2 de secció 1,5 mm2, per a la connexió d’un estand a les caixes Ackerman de la sala polivalent. Inclou passacables, potències i connexió a subquadre amb cetac.
El cable està dimensionat per suportar una potència de fins a 300W i s’utilitzarà exclusivament durant els dies de la convenció. El servei inclou el muntatge i desmuntatge del cable, així com la connexió i comprovació del correcte funcionament, garantint el compliment de les normatives de seguretat vigents. La instal·lació es farà de manera segura i adaptada a l’espai, evitant obstacles i interferències amb la resta de muntatge o el pas de persones.</t>
  </si>
  <si>
    <t>Lloguer des del primer dia de muntatge fins al dia següent de la cloenda del congrés de quadre elèctric CETAC 32 A Trifàsic (out: 6 Schuko 16A + 1 CETAC 32A Trifàsic)</t>
  </si>
  <si>
    <t>Lloguer des del primer dia de muntatge fins al dia següent de la cloenda del congrés de mànega CETAC Trifàsic 32A 20m</t>
  </si>
  <si>
    <t>Tasques de control de qualitat i certificats de solidesa d'un truss addicional per les cortines. Inclou la recepció i acceptació de les fitxes tècniques de materials i el seu corresponent registre i arxiu així com el seguiment i control de l'execució correcta de l'obra.</t>
  </si>
  <si>
    <t>Previsió de subministrament, muntatge i desmuntatge de truss bidimensional per a penjar cortines des del sostre fins al terra en espai de pública concurrència, per a zones en que no es pugui utilitzar l'estructura existent de l'espai A.</t>
  </si>
  <si>
    <t>Subministrament i col·locació de butaques de gran format. Previstes per a l’escenari i per al racó de biblioteca. Amb classificació B-s1,d0 segons la norma UNE-EN 13501-1 per a seients instal·lats en recintes d'afluència pública. Amb una estètica contemporània i elegant,  una estructura robusta i acabats de qualitat, i amb color a definir per l'organització. Adequades per a esdeveniments institucionals, culturals o corporatius.
Cada peça disposa de respatller alt, seient ampli alcolxat i acollidor, i entapissat en teixit o simil pell ignífuga, segons disponibilitat. El disseny prioritza la comoditat dels ponents durant les intervencions, sense renunciar a una presència escènica acurada.
El servei inclou el transport, la distribució segons el pla escènic i la retirada un cop finalitzat l’acte.</t>
  </si>
  <si>
    <t>TOTAL BASE</t>
  </si>
  <si>
    <t>IVA 21%</t>
  </si>
  <si>
    <t>Pantalla LED de gran format de 8 x 4 metres, (de configuració en mòduls 50x50cm pitch 3.9 5500NITS 3840Hz) o similar, per a instal·lar a la part posterior de l'escenari durant tots els dies del congrés. La pantalla comptarà amb una estructura d’ancoratge segura i estable de truss. Amb un sistema de processadorment compatible amb els requisits tècnics de l’esdeveniment (p.ex: LED Novastar VX1000 o equivalent) i estació de grafismes i reproducció de continguts. Inclou equips auxiliars per al seu funcionament i control des de la taula tècnica. Inclou connexions i proves tècniques prèvies, així com personal tècnic per a la gestió i supervisió durant l'esdeveniment. Cal que tot l’equip compleixi amb la normativa tècnica i de seguretat vigent.</t>
  </si>
  <si>
    <t>Tòtem interactiu d’alta definició (43”-55”), estructura autoportant, sistema integrat amb PC i connexió WiFi, o similar. Inclou transport, muntatge, proves prèvies i desmuntatge, així com assistència tècnica durant l’esdeveniment. El servei contempla la disponibilitat del tòtem durant els 3 dies d’obertura al públic i 1 dia previ per muntatge i configuració, més 1 dia posterior per desmuntatge. Compliment de normativa tècnica i de seguretat vigent.</t>
  </si>
  <si>
    <t>Tòtem publicitari autoportant amb estructura tubular d’alumini i gràfica tèxtil tensada d’alta qualitat. Incorpora sistema d’il·luminació integrat per retro il·luminació homogènia, ideal per espais interiors en congressos, fires i punts d’informació. Inclou impressió personalitzada, acabats professionals i muntatge ràpid sense eines. Compliment de normativa tècnica i de seguretat vigent.</t>
  </si>
  <si>
    <t>Sistema d’il·luminació escènica adequat per control DMX, muntatge sobre base o estructura. Inclou ca-blejat, equips auxiliars per al funcionament i control des de taula tècnica. S’inclouen connexi-ons i proves prèvies, així com personal tècnic per a gestió i supervisió durant l’esdeveniment. Tot l’equip complirà amb la normativa tècnica i de seguretat vigent. S'estimen entre 4 i 8 llumi-nàries en bateria.</t>
  </si>
  <si>
    <t>Preu unitari sortida</t>
  </si>
  <si>
    <t>Preu ofert</t>
  </si>
  <si>
    <t>Costos directes</t>
  </si>
  <si>
    <t>Import €</t>
  </si>
  <si>
    <t>Costos Salarials</t>
  </si>
  <si>
    <t>Cotitzacions Socials</t>
  </si>
  <si>
    <t>Materials de lloguer</t>
  </si>
  <si>
    <t>Elements de transport i maquinària</t>
  </si>
  <si>
    <t>Suma costos directes:</t>
  </si>
  <si>
    <t>Costos indirectes</t>
  </si>
  <si>
    <t>Despeses generals d’estructura</t>
  </si>
  <si>
    <t>Suma costos indirectes:</t>
  </si>
  <si>
    <t xml:space="preserve">Benefici industrial </t>
  </si>
  <si>
    <t>TOTAL DE COSTOS (directes + indirectes + Benefici industrial):</t>
  </si>
  <si>
    <t>COMPROVACIÓ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</si>
</sst>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Red]0"/>
  </numFmts>
  <fonts count="10" x14ac:knownFonts="1">
    <font>
      <sz val="11"/>
      <color theme="1"/>
      <name val="Calibri"/>
      <family val="2"/>
      <scheme val="minor"/>
    </font>
    <font>
      <sz val="11"/>
      <color theme="1"/>
      <name val="Calibri"/>
      <family val="2"/>
      <scheme val="minor"/>
    </font>
    <font>
      <b/>
      <sz val="9"/>
      <name val="Arial"/>
      <family val="2"/>
    </font>
    <font>
      <sz val="9"/>
      <color rgb="FF000000"/>
      <name val="Arial"/>
      <family val="2"/>
    </font>
    <font>
      <sz val="9"/>
      <name val="Arial"/>
      <family val="2"/>
    </font>
    <font>
      <b/>
      <sz val="9"/>
      <color rgb="FF000000"/>
      <name val="Arial"/>
      <family val="2"/>
    </font>
    <font>
      <b/>
      <sz val="10"/>
      <color theme="1"/>
      <name val="Verdana"/>
      <family val="2"/>
    </font>
    <font>
      <sz val="10"/>
      <color theme="1"/>
      <name val="Verdana"/>
      <family val="2"/>
    </font>
    <font>
      <sz val="11"/>
      <color rgb="FFC00000"/>
      <name val="Calibri"/>
      <family val="2"/>
      <scheme val="minor"/>
    </font>
    <font>
      <b/>
      <sz val="11"/>
      <color rgb="FFC00000"/>
      <name val="Calibri"/>
      <family val="2"/>
      <scheme val="minor"/>
    </font>
  </fonts>
  <fills count="3">
    <fill>
      <patternFill patternType="none"/>
    </fill>
    <fill>
      <patternFill patternType="gray125"/>
    </fill>
    <fill>
      <patternFill patternType="solid">
        <fgColor rgb="FFD7E3BB"/>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54">
    <xf numFmtId="0" fontId="0" fillId="0" borderId="0" xfId="0"/>
    <xf numFmtId="0" fontId="0" fillId="0" borderId="0" xfId="0" applyAlignment="1">
      <alignment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right" vertical="center" wrapText="1"/>
    </xf>
    <xf numFmtId="44" fontId="2" fillId="2" borderId="1" xfId="1" applyFont="1" applyFill="1" applyBorder="1" applyAlignment="1">
      <alignment horizontal="right" vertical="center" wrapText="1"/>
    </xf>
    <xf numFmtId="0" fontId="4" fillId="0" borderId="1" xfId="0" applyFont="1" applyBorder="1" applyAlignment="1">
      <alignment vertical="top" wrapText="1"/>
    </xf>
    <xf numFmtId="0" fontId="4" fillId="0" borderId="1" xfId="0" applyFont="1" applyBorder="1" applyAlignment="1">
      <alignment horizontal="center" vertical="top" wrapText="1"/>
    </xf>
    <xf numFmtId="1" fontId="3" fillId="0" borderId="1" xfId="0" applyNumberFormat="1" applyFont="1" applyBorder="1" applyAlignment="1">
      <alignment horizontal="right" vertical="top" wrapText="1" shrinkToFit="1"/>
    </xf>
    <xf numFmtId="44" fontId="3" fillId="0" borderId="1" xfId="1" applyFont="1" applyFill="1" applyBorder="1" applyAlignment="1">
      <alignment horizontal="right" vertical="top" wrapText="1" shrinkToFit="1"/>
    </xf>
    <xf numFmtId="44" fontId="4" fillId="0" borderId="1" xfId="1" applyFont="1" applyFill="1" applyBorder="1" applyAlignment="1">
      <alignment horizontal="right" vertical="top" wrapText="1" shrinkToFit="1"/>
    </xf>
    <xf numFmtId="0" fontId="2" fillId="0" borderId="1" xfId="0" applyFont="1" applyBorder="1" applyAlignment="1">
      <alignment vertical="top" wrapText="1"/>
    </xf>
    <xf numFmtId="0" fontId="2" fillId="0" borderId="1" xfId="0" applyFont="1" applyBorder="1" applyAlignment="1">
      <alignment horizontal="center" vertical="top" wrapText="1"/>
    </xf>
    <xf numFmtId="1" fontId="5" fillId="0" borderId="1" xfId="0" applyNumberFormat="1" applyFont="1" applyBorder="1" applyAlignment="1">
      <alignment horizontal="right" vertical="top" wrapText="1" shrinkToFit="1"/>
    </xf>
    <xf numFmtId="44" fontId="5" fillId="0" borderId="1" xfId="1" applyFont="1" applyFill="1" applyBorder="1" applyAlignment="1">
      <alignment horizontal="right" vertical="top" wrapText="1" shrinkToFit="1"/>
    </xf>
    <xf numFmtId="0" fontId="4" fillId="0" borderId="1" xfId="0" applyFont="1" applyBorder="1" applyAlignment="1">
      <alignment horizontal="left" vertical="top" wrapText="1"/>
    </xf>
    <xf numFmtId="0" fontId="4" fillId="0" borderId="1" xfId="0" applyFont="1" applyBorder="1" applyAlignment="1">
      <alignment horizontal="right" vertical="top" wrapText="1"/>
    </xf>
    <xf numFmtId="44" fontId="4" fillId="0" borderId="1" xfId="1" applyFont="1" applyBorder="1" applyAlignment="1">
      <alignment horizontal="right" vertical="top" wrapText="1"/>
    </xf>
    <xf numFmtId="0" fontId="4" fillId="0" borderId="1" xfId="0" applyFont="1" applyBorder="1" applyAlignment="1">
      <alignment horizontal="center" vertical="center" wrapText="1"/>
    </xf>
    <xf numFmtId="1" fontId="3" fillId="0" borderId="1" xfId="0" applyNumberFormat="1" applyFont="1" applyBorder="1" applyAlignment="1">
      <alignment horizontal="right" vertical="center" wrapText="1" shrinkToFit="1"/>
    </xf>
    <xf numFmtId="44" fontId="3" fillId="0" borderId="1" xfId="1" applyFont="1" applyFill="1" applyBorder="1" applyAlignment="1">
      <alignment horizontal="right" vertical="center" wrapText="1" shrinkToFit="1"/>
    </xf>
    <xf numFmtId="44" fontId="4" fillId="0" borderId="1" xfId="1" applyFont="1" applyFill="1" applyBorder="1" applyAlignment="1">
      <alignment horizontal="right" vertical="center" wrapText="1" shrinkToFit="1"/>
    </xf>
    <xf numFmtId="164" fontId="4" fillId="0" borderId="1" xfId="0" applyNumberFormat="1" applyFont="1" applyBorder="1" applyAlignment="1">
      <alignment horizontal="right" vertical="center" wrapText="1" shrinkToFit="1"/>
    </xf>
    <xf numFmtId="1" fontId="4" fillId="0" borderId="1" xfId="0" applyNumberFormat="1" applyFont="1" applyBorder="1" applyAlignment="1">
      <alignment horizontal="right" vertical="center" wrapText="1" shrinkToFit="1"/>
    </xf>
    <xf numFmtId="44" fontId="3" fillId="0" borderId="1" xfId="1" applyFont="1" applyFill="1" applyBorder="1" applyAlignment="1" applyProtection="1">
      <alignment horizontal="right" vertical="center" wrapText="1" shrinkToFit="1"/>
      <protection locked="0"/>
    </xf>
    <xf numFmtId="44" fontId="4" fillId="0" borderId="1" xfId="1" applyFont="1" applyFill="1" applyBorder="1" applyAlignment="1" applyProtection="1">
      <alignment horizontal="right" vertical="center" wrapText="1" shrinkToFit="1"/>
      <protection locked="0"/>
    </xf>
    <xf numFmtId="0" fontId="6" fillId="0" borderId="2" xfId="0" applyFont="1" applyBorder="1" applyAlignment="1">
      <alignment vertical="center" wrapText="1"/>
    </xf>
    <xf numFmtId="0" fontId="7" fillId="0" borderId="7" xfId="0" applyFont="1" applyBorder="1" applyAlignment="1">
      <alignment horizontal="right" vertical="center" wrapText="1"/>
    </xf>
    <xf numFmtId="8" fontId="6" fillId="0" borderId="5" xfId="0" applyNumberFormat="1" applyFont="1" applyBorder="1" applyAlignment="1">
      <alignment horizontal="right" vertical="center" wrapText="1"/>
    </xf>
    <xf numFmtId="0" fontId="7" fillId="0" borderId="6" xfId="0" applyFont="1" applyBorder="1" applyAlignment="1">
      <alignment horizontal="right" vertical="center" wrapText="1"/>
    </xf>
    <xf numFmtId="0" fontId="7" fillId="0" borderId="8" xfId="0" applyFont="1" applyBorder="1" applyAlignment="1">
      <alignment horizontal="right" vertical="center" wrapText="1"/>
    </xf>
    <xf numFmtId="0" fontId="7" fillId="0" borderId="4" xfId="0" applyFont="1" applyBorder="1" applyAlignment="1">
      <alignment horizontal="right" vertical="center" wrapText="1"/>
    </xf>
    <xf numFmtId="0" fontId="7" fillId="0" borderId="0" xfId="0" applyFont="1" applyAlignment="1">
      <alignment vertical="center"/>
    </xf>
    <xf numFmtId="0" fontId="6" fillId="0" borderId="3" xfId="0" applyFont="1" applyBorder="1" applyAlignment="1">
      <alignment vertical="center" wrapText="1"/>
    </xf>
    <xf numFmtId="8" fontId="7" fillId="0" borderId="5" xfId="0" applyNumberFormat="1" applyFont="1" applyBorder="1" applyAlignment="1">
      <alignment vertical="center" wrapText="1"/>
    </xf>
    <xf numFmtId="0" fontId="7" fillId="0" borderId="7" xfId="0" applyFont="1" applyBorder="1" applyAlignment="1">
      <alignment vertical="center" wrapText="1"/>
    </xf>
    <xf numFmtId="0" fontId="6" fillId="0" borderId="4" xfId="0" applyFont="1" applyBorder="1" applyAlignment="1">
      <alignment vertical="center" wrapText="1"/>
    </xf>
    <xf numFmtId="8" fontId="6" fillId="0" borderId="3" xfId="0" applyNumberFormat="1"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horizontal="right" vertical="center" wrapText="1"/>
    </xf>
    <xf numFmtId="0" fontId="7" fillId="0" borderId="1" xfId="0" applyFont="1" applyBorder="1" applyAlignment="1" applyProtection="1">
      <alignment vertical="center" wrapText="1"/>
      <protection locked="0"/>
    </xf>
    <xf numFmtId="8" fontId="7" fillId="0" borderId="1" xfId="0" applyNumberFormat="1" applyFont="1" applyBorder="1" applyAlignment="1" applyProtection="1">
      <alignment horizontal="right" vertical="center" wrapText="1"/>
      <protection locked="0"/>
    </xf>
    <xf numFmtId="0" fontId="7" fillId="0" borderId="4"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8" fontId="7" fillId="0" borderId="5" xfId="0" applyNumberFormat="1"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8" fillId="0" borderId="0" xfId="0" applyFont="1"/>
    <xf numFmtId="0" fontId="9" fillId="0" borderId="0" xfId="0" applyFont="1"/>
    <xf numFmtId="0" fontId="8" fillId="0" borderId="10" xfId="0" applyFont="1"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left" vertical="center"/>
    </xf>
    <xf numFmtId="0" fontId="8" fillId="0" borderId="2" xfId="0" applyFont="1" applyBorder="1" applyAlignment="1">
      <alignment wrapText="1"/>
    </xf>
    <xf numFmtId="0" fontId="8" fillId="0" borderId="2" xfId="0" applyFont="1" applyBorder="1"/>
    <xf numFmtId="0" fontId="8" fillId="0" borderId="2" xfId="0" applyFont="1" applyBorder="1" applyAlignment="1">
      <alignment horizont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5821-02DD-4B67-A8F2-86CAA55C42D3}">
  <dimension ref="A1:G27"/>
  <sheetViews>
    <sheetView tabSelected="1" topLeftCell="A7" workbookViewId="0">
      <selection activeCell="C30" sqref="C30"/>
    </sheetView>
  </sheetViews>
  <sheetFormatPr defaultRowHeight="14.5" x14ac:dyDescent="0.35"/>
  <cols>
    <col min="1" max="1" width="46.54296875" customWidth="1"/>
    <col min="4" max="4" width="10.36328125" bestFit="1" customWidth="1"/>
    <col min="5" max="5" width="10.453125" customWidth="1"/>
    <col min="6" max="6" width="19" customWidth="1"/>
    <col min="7" max="7" width="42.1796875" bestFit="1" customWidth="1"/>
  </cols>
  <sheetData>
    <row r="1" spans="1:7" ht="34.5" x14ac:dyDescent="0.35">
      <c r="A1" s="2" t="s">
        <v>0</v>
      </c>
      <c r="B1" s="3" t="s">
        <v>1</v>
      </c>
      <c r="C1" s="4" t="s">
        <v>2</v>
      </c>
      <c r="D1" s="5" t="s">
        <v>28</v>
      </c>
      <c r="E1" s="5" t="s">
        <v>29</v>
      </c>
      <c r="F1" s="5" t="s">
        <v>3</v>
      </c>
    </row>
    <row r="2" spans="1:7" ht="149.5" x14ac:dyDescent="0.35">
      <c r="A2" s="6" t="s">
        <v>24</v>
      </c>
      <c r="B2" s="18" t="s">
        <v>4</v>
      </c>
      <c r="C2" s="19">
        <v>1</v>
      </c>
      <c r="D2" s="20">
        <v>11200</v>
      </c>
      <c r="E2" s="24"/>
      <c r="F2" s="21">
        <f>+ROUND(C2*E2,2)</f>
        <v>0</v>
      </c>
      <c r="G2" s="1" t="str">
        <f>+IF(E2&gt;D2,"IMPORT OFERT SUPERIOR A IMPORT DE SORTIDA","")</f>
        <v/>
      </c>
    </row>
    <row r="3" spans="1:7" ht="80.5" x14ac:dyDescent="0.35">
      <c r="A3" s="6" t="s">
        <v>27</v>
      </c>
      <c r="B3" s="18" t="s">
        <v>4</v>
      </c>
      <c r="C3" s="19">
        <v>1</v>
      </c>
      <c r="D3" s="21">
        <v>1500</v>
      </c>
      <c r="E3" s="25"/>
      <c r="F3" s="21">
        <f>+ROUND(C3*E3,2)</f>
        <v>0</v>
      </c>
      <c r="G3" s="1" t="str">
        <f>+IF(E3&gt;D3,"IMPORT OFERT SUPERIOR A IMPORT DE SORTIDA","")</f>
        <v/>
      </c>
    </row>
    <row r="4" spans="1:7" ht="92" x14ac:dyDescent="0.35">
      <c r="A4" s="6" t="s">
        <v>25</v>
      </c>
      <c r="B4" s="18" t="s">
        <v>5</v>
      </c>
      <c r="C4" s="19">
        <v>6</v>
      </c>
      <c r="D4" s="21">
        <v>1200</v>
      </c>
      <c r="E4" s="25"/>
      <c r="F4" s="21">
        <f>+ROUND(C4*E4,2)</f>
        <v>0</v>
      </c>
      <c r="G4" s="1" t="str">
        <f t="shared" ref="G4:G21" si="0">+IF(E4&gt;D4,"IMPORT OFERT SUPERIOR A IMPORT DE SORTIDA","")</f>
        <v/>
      </c>
    </row>
    <row r="5" spans="1:7" ht="80.5" x14ac:dyDescent="0.35">
      <c r="A5" s="6" t="s">
        <v>26</v>
      </c>
      <c r="B5" s="18" t="s">
        <v>4</v>
      </c>
      <c r="C5" s="19">
        <v>6</v>
      </c>
      <c r="D5" s="21">
        <v>200</v>
      </c>
      <c r="E5" s="25"/>
      <c r="F5" s="21">
        <f>+ROUND(C5*E5,2)</f>
        <v>0</v>
      </c>
      <c r="G5" s="1" t="str">
        <f t="shared" si="0"/>
        <v/>
      </c>
    </row>
    <row r="6" spans="1:7" ht="92" x14ac:dyDescent="0.35">
      <c r="A6" s="6" t="s">
        <v>6</v>
      </c>
      <c r="B6" s="18" t="s">
        <v>4</v>
      </c>
      <c r="C6" s="19">
        <v>300</v>
      </c>
      <c r="D6" s="21">
        <v>5</v>
      </c>
      <c r="E6" s="25"/>
      <c r="F6" s="21">
        <f>+ROUND(C6*E6,2)</f>
        <v>0</v>
      </c>
      <c r="G6" s="1" t="str">
        <f t="shared" si="0"/>
        <v/>
      </c>
    </row>
    <row r="7" spans="1:7" ht="161" x14ac:dyDescent="0.35">
      <c r="A7" s="6" t="s">
        <v>7</v>
      </c>
      <c r="B7" s="18" t="s">
        <v>5</v>
      </c>
      <c r="C7" s="22">
        <v>30</v>
      </c>
      <c r="D7" s="21">
        <v>90</v>
      </c>
      <c r="E7" s="25"/>
      <c r="F7" s="21">
        <f>+ROUND(C7*E7,2)</f>
        <v>0</v>
      </c>
      <c r="G7" s="1" t="str">
        <f t="shared" si="0"/>
        <v/>
      </c>
    </row>
    <row r="8" spans="1:7" ht="103.5" x14ac:dyDescent="0.35">
      <c r="A8" s="6" t="s">
        <v>8</v>
      </c>
      <c r="B8" s="18" t="s">
        <v>4</v>
      </c>
      <c r="C8" s="19">
        <v>50</v>
      </c>
      <c r="D8" s="21">
        <v>45</v>
      </c>
      <c r="E8" s="25"/>
      <c r="F8" s="21">
        <f>+ROUND(C8*E8,2)</f>
        <v>0</v>
      </c>
      <c r="G8" s="1" t="str">
        <f t="shared" si="0"/>
        <v/>
      </c>
    </row>
    <row r="9" spans="1:7" ht="80.5" x14ac:dyDescent="0.35">
      <c r="A9" s="6" t="s">
        <v>9</v>
      </c>
      <c r="B9" s="18" t="s">
        <v>4</v>
      </c>
      <c r="C9" s="19">
        <v>700</v>
      </c>
      <c r="D9" s="21">
        <v>1.1499999999999999</v>
      </c>
      <c r="E9" s="25"/>
      <c r="F9" s="21">
        <f>+ROUND(C9*E9,2)</f>
        <v>0</v>
      </c>
      <c r="G9" s="1" t="str">
        <f t="shared" si="0"/>
        <v/>
      </c>
    </row>
    <row r="10" spans="1:7" ht="409.5" x14ac:dyDescent="0.35">
      <c r="A10" s="6" t="s">
        <v>10</v>
      </c>
      <c r="B10" s="18" t="s">
        <v>5</v>
      </c>
      <c r="C10" s="19">
        <v>1</v>
      </c>
      <c r="D10" s="20">
        <v>4600</v>
      </c>
      <c r="E10" s="24"/>
      <c r="F10" s="21">
        <f>+ROUND(C10*E10,2)</f>
        <v>0</v>
      </c>
      <c r="G10" s="1" t="str">
        <f t="shared" si="0"/>
        <v/>
      </c>
    </row>
    <row r="11" spans="1:7" ht="34.5" x14ac:dyDescent="0.35">
      <c r="A11" s="6" t="s">
        <v>11</v>
      </c>
      <c r="B11" s="18" t="s">
        <v>4</v>
      </c>
      <c r="C11" s="23">
        <v>4</v>
      </c>
      <c r="D11" s="21">
        <v>120</v>
      </c>
      <c r="E11" s="25"/>
      <c r="F11" s="21">
        <f>+ROUND(C11*E11,2)</f>
        <v>0</v>
      </c>
      <c r="G11" s="1" t="str">
        <f t="shared" si="0"/>
        <v/>
      </c>
    </row>
    <row r="12" spans="1:7" ht="46" x14ac:dyDescent="0.35">
      <c r="A12" s="6" t="s">
        <v>12</v>
      </c>
      <c r="B12" s="18" t="s">
        <v>4</v>
      </c>
      <c r="C12" s="23">
        <v>10</v>
      </c>
      <c r="D12" s="21">
        <v>60</v>
      </c>
      <c r="E12" s="25"/>
      <c r="F12" s="21">
        <f>+ROUND(C12*E12,2)</f>
        <v>0</v>
      </c>
      <c r="G12" s="1" t="str">
        <f t="shared" si="0"/>
        <v/>
      </c>
    </row>
    <row r="13" spans="1:7" ht="161" x14ac:dyDescent="0.35">
      <c r="A13" s="6" t="s">
        <v>13</v>
      </c>
      <c r="B13" s="18" t="s">
        <v>4</v>
      </c>
      <c r="C13" s="19">
        <v>30</v>
      </c>
      <c r="D13" s="20">
        <v>215</v>
      </c>
      <c r="E13" s="24"/>
      <c r="F13" s="21">
        <f>+ROUND(C13*E13,2)</f>
        <v>0</v>
      </c>
      <c r="G13" s="1" t="str">
        <f t="shared" si="0"/>
        <v/>
      </c>
    </row>
    <row r="14" spans="1:7" ht="69" x14ac:dyDescent="0.35">
      <c r="A14" s="6" t="s">
        <v>14</v>
      </c>
      <c r="B14" s="18"/>
      <c r="C14" s="19">
        <v>1</v>
      </c>
      <c r="D14" s="20">
        <v>405</v>
      </c>
      <c r="E14" s="24"/>
      <c r="F14" s="21">
        <f>+ROUND(C14*E14,2)</f>
        <v>0</v>
      </c>
      <c r="G14" s="1" t="str">
        <f t="shared" si="0"/>
        <v/>
      </c>
    </row>
    <row r="15" spans="1:7" ht="57.5" x14ac:dyDescent="0.35">
      <c r="A15" s="6" t="s">
        <v>15</v>
      </c>
      <c r="B15" s="18" t="s">
        <v>4</v>
      </c>
      <c r="C15" s="19">
        <v>30</v>
      </c>
      <c r="D15" s="20">
        <v>160</v>
      </c>
      <c r="E15" s="24"/>
      <c r="F15" s="21">
        <f>+ROUND(C15*E15,2)</f>
        <v>0</v>
      </c>
      <c r="G15" s="1" t="str">
        <f t="shared" si="0"/>
        <v/>
      </c>
    </row>
    <row r="16" spans="1:7" ht="161" x14ac:dyDescent="0.35">
      <c r="A16" s="6" t="s">
        <v>16</v>
      </c>
      <c r="B16" s="18" t="s">
        <v>4</v>
      </c>
      <c r="C16" s="19">
        <v>5</v>
      </c>
      <c r="D16" s="20">
        <v>7</v>
      </c>
      <c r="E16" s="24"/>
      <c r="F16" s="21">
        <f>+ROUND(C16*E16,2)</f>
        <v>0</v>
      </c>
      <c r="G16" s="1" t="str">
        <f t="shared" si="0"/>
        <v/>
      </c>
    </row>
    <row r="17" spans="1:7" ht="34.5" x14ac:dyDescent="0.35">
      <c r="A17" s="6" t="s">
        <v>17</v>
      </c>
      <c r="B17" s="18" t="s">
        <v>4</v>
      </c>
      <c r="C17" s="19">
        <v>4</v>
      </c>
      <c r="D17" s="20">
        <v>35</v>
      </c>
      <c r="E17" s="24"/>
      <c r="F17" s="21">
        <f>+ROUND(C17*E17,2)</f>
        <v>0</v>
      </c>
      <c r="G17" s="1" t="str">
        <f t="shared" si="0"/>
        <v/>
      </c>
    </row>
    <row r="18" spans="1:7" ht="23" x14ac:dyDescent="0.35">
      <c r="A18" s="6" t="s">
        <v>18</v>
      </c>
      <c r="B18" s="18" t="s">
        <v>4</v>
      </c>
      <c r="C18" s="19">
        <v>4</v>
      </c>
      <c r="D18" s="20">
        <v>35</v>
      </c>
      <c r="E18" s="24"/>
      <c r="F18" s="21">
        <f>+ROUND(C18*E18,2)</f>
        <v>0</v>
      </c>
      <c r="G18" s="1" t="str">
        <f t="shared" si="0"/>
        <v/>
      </c>
    </row>
    <row r="19" spans="1:7" ht="57.5" x14ac:dyDescent="0.35">
      <c r="A19" s="6" t="s">
        <v>19</v>
      </c>
      <c r="B19" s="18" t="s">
        <v>4</v>
      </c>
      <c r="C19" s="19">
        <v>1</v>
      </c>
      <c r="D19" s="20">
        <v>1500</v>
      </c>
      <c r="E19" s="24"/>
      <c r="F19" s="21">
        <f>+ROUND(C19*E19,2)</f>
        <v>0</v>
      </c>
      <c r="G19" s="1" t="str">
        <f t="shared" si="0"/>
        <v/>
      </c>
    </row>
    <row r="20" spans="1:7" ht="46" x14ac:dyDescent="0.35">
      <c r="A20" s="6" t="s">
        <v>20</v>
      </c>
      <c r="B20" s="18" t="s">
        <v>4</v>
      </c>
      <c r="C20" s="19">
        <v>10</v>
      </c>
      <c r="D20" s="20">
        <v>14</v>
      </c>
      <c r="E20" s="24"/>
      <c r="F20" s="21">
        <f>+ROUND(C20*E20,2)</f>
        <v>0</v>
      </c>
      <c r="G20" s="1" t="str">
        <f t="shared" si="0"/>
        <v/>
      </c>
    </row>
    <row r="21" spans="1:7" ht="172.5" x14ac:dyDescent="0.35">
      <c r="A21" s="6" t="s">
        <v>21</v>
      </c>
      <c r="B21" s="18" t="s">
        <v>4</v>
      </c>
      <c r="C21" s="19">
        <v>6</v>
      </c>
      <c r="D21" s="20">
        <v>200</v>
      </c>
      <c r="E21" s="24"/>
      <c r="F21" s="21">
        <f>+ROUND(C21*E21,2)</f>
        <v>0</v>
      </c>
      <c r="G21" s="1" t="str">
        <f t="shared" si="0"/>
        <v/>
      </c>
    </row>
    <row r="22" spans="1:7" x14ac:dyDescent="0.35">
      <c r="A22" s="6"/>
      <c r="B22" s="7"/>
      <c r="C22" s="8"/>
      <c r="D22" s="9"/>
      <c r="E22" s="9"/>
      <c r="F22" s="10"/>
    </row>
    <row r="23" spans="1:7" x14ac:dyDescent="0.35">
      <c r="A23" s="11" t="s">
        <v>22</v>
      </c>
      <c r="B23" s="12"/>
      <c r="C23" s="13"/>
      <c r="D23" s="14"/>
      <c r="E23" s="14"/>
      <c r="F23" s="10">
        <f>SUM(F2:F22)</f>
        <v>0</v>
      </c>
    </row>
    <row r="24" spans="1:7" x14ac:dyDescent="0.35">
      <c r="A24" s="6" t="s">
        <v>23</v>
      </c>
      <c r="B24" s="7"/>
      <c r="C24" s="8"/>
      <c r="D24" s="9"/>
      <c r="E24" s="9"/>
      <c r="F24" s="10">
        <f>+ROUND(F23*0.21,2)</f>
        <v>0</v>
      </c>
    </row>
    <row r="25" spans="1:7" x14ac:dyDescent="0.35">
      <c r="A25" s="15" t="s">
        <v>3</v>
      </c>
      <c r="B25" s="15"/>
      <c r="C25" s="16"/>
      <c r="D25" s="17"/>
      <c r="E25" s="17"/>
      <c r="F25" s="10">
        <f>+F23+F24</f>
        <v>0</v>
      </c>
    </row>
    <row r="26" spans="1:7" ht="15" thickBot="1" x14ac:dyDescent="0.4"/>
    <row r="27" spans="1:7" ht="44" thickBot="1" x14ac:dyDescent="0.4">
      <c r="A27" s="48" t="s">
        <v>42</v>
      </c>
      <c r="B27" s="49"/>
      <c r="C27" s="49"/>
      <c r="D27" s="49"/>
      <c r="E27" s="50"/>
      <c r="F27" s="51" t="str">
        <f>+IF(F230='Estudi de Costos'!B21,"CORRECTE","NO QUADRA OFERTA AMB ESTUDI DE COSTOS")</f>
        <v>CORRECTE</v>
      </c>
    </row>
  </sheetData>
  <sheetProtection algorithmName="SHA-512" hashValue="ivCQKZ0iFlxURnz+sYzBAn6bSaUoeVWKo0uKms8Fb02kmq8RAXRKOHMjytSnzp+M0mHyOfHiW/k+BcWB4W88Xw==" saltValue="Iw2nZNM0qpxRJfZipQmC1A=="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290E1-2644-4FBD-A999-28707E3DFA82}">
  <dimension ref="A1:E23"/>
  <sheetViews>
    <sheetView topLeftCell="A10" workbookViewId="0">
      <selection activeCell="A15" sqref="A15"/>
    </sheetView>
  </sheetViews>
  <sheetFormatPr defaultRowHeight="14.5" x14ac:dyDescent="0.35"/>
  <cols>
    <col min="1" max="1" width="45.7265625" customWidth="1"/>
    <col min="2" max="2" width="28.36328125" customWidth="1"/>
  </cols>
  <sheetData>
    <row r="1" spans="1:2" x14ac:dyDescent="0.35">
      <c r="A1" s="38" t="s">
        <v>30</v>
      </c>
      <c r="B1" s="39" t="s">
        <v>31</v>
      </c>
    </row>
    <row r="2" spans="1:2" x14ac:dyDescent="0.35">
      <c r="A2" s="40" t="s">
        <v>32</v>
      </c>
      <c r="B2" s="41"/>
    </row>
    <row r="3" spans="1:2" x14ac:dyDescent="0.35">
      <c r="A3" s="40" t="s">
        <v>33</v>
      </c>
      <c r="B3" s="41"/>
    </row>
    <row r="4" spans="1:2" x14ac:dyDescent="0.35">
      <c r="A4" s="40" t="s">
        <v>34</v>
      </c>
      <c r="B4" s="41"/>
    </row>
    <row r="5" spans="1:2" x14ac:dyDescent="0.35">
      <c r="A5" s="40" t="s">
        <v>35</v>
      </c>
      <c r="B5" s="41"/>
    </row>
    <row r="6" spans="1:2" x14ac:dyDescent="0.35">
      <c r="A6" s="40"/>
      <c r="B6" s="41"/>
    </row>
    <row r="7" spans="1:2" x14ac:dyDescent="0.35">
      <c r="A7" s="40"/>
      <c r="B7" s="41"/>
    </row>
    <row r="8" spans="1:2" x14ac:dyDescent="0.35">
      <c r="A8" s="40"/>
      <c r="B8" s="41"/>
    </row>
    <row r="9" spans="1:2" x14ac:dyDescent="0.35">
      <c r="A9" s="40"/>
      <c r="B9" s="41"/>
    </row>
    <row r="10" spans="1:2" x14ac:dyDescent="0.35">
      <c r="A10" s="29" t="s">
        <v>3</v>
      </c>
      <c r="B10" s="27" t="s">
        <v>36</v>
      </c>
    </row>
    <row r="11" spans="1:2" ht="15" thickBot="1" x14ac:dyDescent="0.4">
      <c r="A11" s="31"/>
      <c r="B11" s="28">
        <f>SUM(B2:B9)</f>
        <v>0</v>
      </c>
    </row>
    <row r="12" spans="1:2" ht="15" thickBot="1" x14ac:dyDescent="0.4">
      <c r="A12" s="32"/>
    </row>
    <row r="13" spans="1:2" ht="15" thickBot="1" x14ac:dyDescent="0.4">
      <c r="A13" s="26" t="s">
        <v>37</v>
      </c>
      <c r="B13" s="33" t="s">
        <v>31</v>
      </c>
    </row>
    <row r="14" spans="1:2" ht="15" thickBot="1" x14ac:dyDescent="0.4">
      <c r="A14" s="42" t="s">
        <v>38</v>
      </c>
      <c r="B14" s="43"/>
    </row>
    <row r="15" spans="1:2" ht="15" thickBot="1" x14ac:dyDescent="0.4">
      <c r="A15" s="42"/>
      <c r="B15" s="43"/>
    </row>
    <row r="16" spans="1:2" ht="15" thickBot="1" x14ac:dyDescent="0.4">
      <c r="A16" s="42"/>
      <c r="B16" s="44"/>
    </row>
    <row r="17" spans="1:5" x14ac:dyDescent="0.35">
      <c r="A17" s="30" t="s">
        <v>3</v>
      </c>
      <c r="B17" s="35" t="s">
        <v>39</v>
      </c>
    </row>
    <row r="18" spans="1:5" ht="15" thickBot="1" x14ac:dyDescent="0.4">
      <c r="A18" s="31"/>
      <c r="B18" s="34">
        <f>SUM(B14:B16)</f>
        <v>0</v>
      </c>
    </row>
    <row r="19" spans="1:5" ht="15" thickBot="1" x14ac:dyDescent="0.4">
      <c r="A19" s="36" t="s">
        <v>40</v>
      </c>
      <c r="B19" s="45"/>
    </row>
    <row r="20" spans="1:5" ht="15" thickBot="1" x14ac:dyDescent="0.4">
      <c r="A20" s="32"/>
    </row>
    <row r="21" spans="1:5" ht="27.5" thickBot="1" x14ac:dyDescent="0.4">
      <c r="A21" s="26" t="s">
        <v>41</v>
      </c>
      <c r="B21" s="37">
        <f>+B11+B18+B19</f>
        <v>0</v>
      </c>
    </row>
    <row r="22" spans="1:5" ht="15" thickBot="1" x14ac:dyDescent="0.4"/>
    <row r="23" spans="1:5" ht="29.5" thickBot="1" x14ac:dyDescent="0.4">
      <c r="A23" s="52" t="s">
        <v>42</v>
      </c>
      <c r="B23" s="53" t="str">
        <f>+IF(B21=Oferta!F23,"CORRECTE","NO QUADRA ESTUDI DE COSTOS I OFERTA""")</f>
        <v>CORRECTE</v>
      </c>
      <c r="C23" s="46"/>
      <c r="D23" s="46"/>
      <c r="E23" s="47"/>
    </row>
  </sheetData>
  <sheetProtection algorithmName="SHA-512" hashValue="VnLI+98kAdv6Ay3jR/0skqXLUhfHfvhYTVrC77N+rS+VjuZ5G0r57VfnnDurmWGfGwaCRlfttfKLBi9ih6JDUg==" saltValue="hcAsPgbcBMmbKnYQkMZrkw==" spinCount="100000" sheet="1" objects="1" scenarios="1"/>
  <mergeCells count="2">
    <mergeCell ref="A10:A11"/>
    <mergeCell ref="A17:A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Oferta</vt:lpstr>
      <vt:lpstr>Estudi de Costos</vt:lpstr>
    </vt:vector>
  </TitlesOfParts>
  <Company>IMI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de Llobet</dc:creator>
  <cp:lastModifiedBy>Pellisé Guinjoan, Xavier</cp:lastModifiedBy>
  <dcterms:created xsi:type="dcterms:W3CDTF">2025-11-14T07:06:35Z</dcterms:created>
  <dcterms:modified xsi:type="dcterms:W3CDTF">2026-01-13T09:51:18Z</dcterms:modified>
</cp:coreProperties>
</file>