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OBRES\18034 Obres execució sauló sòlid cami Can Gatxet (vorera parell)\"/>
    </mc:Choice>
  </mc:AlternateContent>
  <xr:revisionPtr revIDLastSave="0" documentId="8_{1AE88085-10F6-4BAD-962D-9BC9301D09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Print_Area" localSheetId="0">Hoja1!$A$1:$N$48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" l="1"/>
  <c r="L38" i="1" l="1"/>
  <c r="M38" i="1" s="1"/>
  <c r="L34" i="1"/>
  <c r="M34" i="1" s="1"/>
  <c r="L29" i="1"/>
  <c r="M29" i="1" s="1"/>
  <c r="L24" i="1"/>
  <c r="M24" i="1" s="1"/>
  <c r="L19" i="1"/>
  <c r="M19" i="1" s="1"/>
  <c r="O36" i="1" l="1"/>
  <c r="O31" i="1"/>
  <c r="O25" i="1"/>
  <c r="O21" i="1"/>
  <c r="O14" i="1"/>
  <c r="O8" i="1"/>
  <c r="J37" i="1" l="1"/>
  <c r="K38" i="1" s="1"/>
  <c r="N38" i="1" s="1"/>
  <c r="J33" i="1"/>
  <c r="K34" i="1" s="1"/>
  <c r="N34" i="1" s="1"/>
  <c r="J28" i="1"/>
  <c r="J27" i="1"/>
  <c r="J23" i="1"/>
  <c r="K24" i="1" s="1"/>
  <c r="N24" i="1" s="1"/>
  <c r="J18" i="1"/>
  <c r="J17" i="1"/>
  <c r="J16" i="1"/>
  <c r="K19" i="1" l="1"/>
  <c r="N19" i="1" s="1"/>
  <c r="K29" i="1"/>
  <c r="N29" i="1" s="1"/>
  <c r="N42" i="1" l="1"/>
  <c r="M46" i="1" s="1"/>
  <c r="J10" i="1"/>
  <c r="K11" i="1" s="1"/>
  <c r="N11" i="1" s="1"/>
  <c r="M47" i="1" l="1"/>
  <c r="M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PC-Massachs01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Codi del concepte. Veure colors en "Entorn de treball: Aparença"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Naturalesa o tipus de concepte, veure els tipus en la línia d’estat amb el menú emergent sobre l’icona de naturaleses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Unitat principal de mesura del concepte</t>
        </r>
      </text>
    </comment>
    <comment ref="D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Descripció curta del concepte</t>
        </r>
      </text>
    </comment>
    <comment ref="E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Descripció curta de la línia d’amidament</t>
        </r>
      </text>
    </comment>
    <comment ref="F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Columna A: Número d’unitats iguals de la línia d’amidament</t>
        </r>
      </text>
    </comment>
    <comment ref="G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Columna B: Longitud de la línia d’amidament</t>
        </r>
      </text>
    </comment>
    <comment ref="H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Columna C: Amplada de la línia d’amidament</t>
        </r>
      </text>
    </comment>
    <comment ref="I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Columna D: Alçada de la línia d’amidament</t>
        </r>
      </text>
    </comment>
    <comment ref="J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Quantitat Verd: Referència a una altra partida Taronja: Fórmula d’amidament Blau: Expressió</t>
        </r>
      </text>
    </comment>
    <comment ref="K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Rendiment o quantitat pressupostada</t>
        </r>
      </text>
    </comment>
    <comment ref="L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Preu unitari al pressupost</t>
        </r>
      </text>
    </comment>
    <comment ref="M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Preu unitari al pressupost</t>
        </r>
      </text>
    </comment>
    <comment ref="N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Import del pressupost</t>
        </r>
      </text>
    </comment>
    <comment ref="O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Preu unitari al pressupost</t>
        </r>
      </text>
    </comment>
  </commentList>
</comments>
</file>

<file path=xl/sharedStrings.xml><?xml version="1.0" encoding="utf-8"?>
<sst xmlns="http://schemas.openxmlformats.org/spreadsheetml/2006/main" count="69" uniqueCount="54">
  <si>
    <t>Pressupost</t>
  </si>
  <si>
    <t>Nat</t>
  </si>
  <si>
    <t>Ud</t>
  </si>
  <si>
    <t>N</t>
  </si>
  <si>
    <t>Longitud</t>
  </si>
  <si>
    <t>CanPres</t>
  </si>
  <si>
    <t>Pres</t>
  </si>
  <si>
    <t>ImpPres</t>
  </si>
  <si>
    <t>Capítol</t>
  </si>
  <si>
    <t/>
  </si>
  <si>
    <t>PAVIMENT TERRA ESTABILITZADA TERRA SOLIDA</t>
  </si>
  <si>
    <t>Partida</t>
  </si>
  <si>
    <t>M2</t>
  </si>
  <si>
    <t>ESDWYS</t>
  </si>
  <si>
    <t>PA</t>
  </si>
  <si>
    <t>LOGISTICA PER ACTUACIÓ TERRA SOLIDA</t>
  </si>
  <si>
    <t>Total ESDWYS</t>
  </si>
  <si>
    <t>E9GZ2524</t>
  </si>
  <si>
    <t>ML</t>
  </si>
  <si>
    <t>Tall junt retracció</t>
  </si>
  <si>
    <t>Total E9GZ2524</t>
  </si>
  <si>
    <t>ESC100203.2</t>
  </si>
  <si>
    <t>Reperfilat manual i mecànic de caixa</t>
  </si>
  <si>
    <t>Reperfilat manual i mecànic de caixa deixant la caixa a cota per rebre el nou paquet del ferm. Inclou el moviment de terres per donar rasants longitudinals i transversals necessàries i el piconatge mecànic.</t>
  </si>
  <si>
    <t>Tram entre ramal sortida C-16 i Avda Enllaç</t>
  </si>
  <si>
    <t>A deduir tram pavimentat sota BV-1462</t>
  </si>
  <si>
    <t>A deduir zones de caixa i entronques varis (estimació)</t>
  </si>
  <si>
    <t>Total ESC100203.2</t>
  </si>
  <si>
    <t>ESC100203.20.1</t>
  </si>
  <si>
    <t>Excavació de caixa i rasanteig amb tot-ú existent com a base de nou paviment</t>
  </si>
  <si>
    <t>Excavació mecànica de caixa d'entre 15 i25 cm., retirada de les terres sobreres i piconatge.
Rasanteig puntual amb tot-ú artificial existent, estesa i piconatge, deixant la base a cota per rebre el nou paquet de ferm.</t>
  </si>
  <si>
    <t>Total ESC100203.20.1</t>
  </si>
  <si>
    <t>EASSMEC10.E</t>
  </si>
  <si>
    <t>Pav. terra altament estabilizada  d'aportació ECO "SAULO SOLID" o equivalent, 10 cm.+150 lligant + 2,5 m. ample, a màquina</t>
  </si>
  <si>
    <t>Formació de paviment de terra d'aportació, amb molt alta estabilització SAULO SOLID, o equivalent, amb mitjans manuals i mecànics, en recorreguts de més d'1,8 m. d'ample, d'acord amb les especificacions de l'article 5219E del plec de condicions tècniques particulars d'aquest projecte i les concrecions següents:
- gruix de 10 cm.
- Àrid de préstec, classificat i modificat a la granulometria específica i els percentatges de minerals adients.
- 150 kg/m3 de conglomerant ecologic SAULO SOLID
- mescla, totalment homogènia, de l'àrid aportat amb 1 kg/m3 d'una barreja en pols que contingui: silicat de sodi 42% + carbonat de sodi 19% + clorur de potassi 30% + sodi tri-polifosfat 9%.
l'empresa executora d'aquesta partida disposarà del procediment d'aplicació certificat.
la partida no inclou:
preparació base caixa
logística equipament
tall juntes dilatació.</t>
  </si>
  <si>
    <t>Total EASSMEC10.E</t>
  </si>
  <si>
    <t>Formació de junt de paviment, de uns 4 mm d'amplària i de 10 cm de fondària, amb mitjans mecànics.
Les fissures de retracció no debiliten el paviment, per el que, els talls es fan per tema merament estètic.</t>
  </si>
  <si>
    <t>1.12</t>
  </si>
  <si>
    <t>Seguretat i salut</t>
  </si>
  <si>
    <t>Total 1.12</t>
  </si>
  <si>
    <t>Total STCUGAT_GANXET</t>
  </si>
  <si>
    <t>CAN GATXET</t>
  </si>
  <si>
    <t>TOTAL PEC</t>
  </si>
  <si>
    <t>IVA 21%</t>
  </si>
  <si>
    <t>TOTAL PEC (IVA INCLÒS)</t>
  </si>
  <si>
    <t xml:space="preserve">Zones de caixa i entronques varis </t>
  </si>
  <si>
    <t>Desplaçament de l'equip mecànic, tècnic i humà, així com l'aplicació del procediment certificat, independent de la producció a realitzar</t>
  </si>
  <si>
    <t>Resum</t>
  </si>
  <si>
    <t>Comentar</t>
  </si>
  <si>
    <t>Ample</t>
  </si>
  <si>
    <t>Alçada</t>
  </si>
  <si>
    <t>Quantitat</t>
  </si>
  <si>
    <t>Codi</t>
  </si>
  <si>
    <t>PAVIMENT ESTABILITZAT TERRA SOLIDA AL CAMÍ DE CAN GATXET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</si>
</sst>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?????????"/>
    <numFmt numFmtId="165" formatCode="#,##0.00\ &quot;€&quot;"/>
  </numFmts>
  <fonts count="14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color rgb="FFFF40FF"/>
      <name val="Aptos Narrow"/>
      <family val="2"/>
      <scheme val="minor"/>
    </font>
    <font>
      <b/>
      <sz val="8"/>
      <color theme="1"/>
      <name val="Aptos Narrow"/>
      <scheme val="minor"/>
    </font>
    <font>
      <sz val="8"/>
      <color theme="1"/>
      <name val="Aptos Narrow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4" fontId="0" fillId="0" borderId="0" xfId="0" applyNumberFormat="1"/>
    <xf numFmtId="0" fontId="10" fillId="0" borderId="1" xfId="0" applyFont="1" applyBorder="1"/>
    <xf numFmtId="0" fontId="11" fillId="0" borderId="2" xfId="0" applyFont="1" applyBorder="1"/>
    <xf numFmtId="0" fontId="10" fillId="0" borderId="4" xfId="0" applyFont="1" applyBorder="1"/>
    <xf numFmtId="0" fontId="11" fillId="0" borderId="0" xfId="0" applyFont="1" applyBorder="1"/>
    <xf numFmtId="0" fontId="10" fillId="0" borderId="6" xfId="0" applyFont="1" applyBorder="1"/>
    <xf numFmtId="0" fontId="11" fillId="0" borderId="7" xfId="0" applyFont="1" applyBorder="1"/>
    <xf numFmtId="165" fontId="10" fillId="0" borderId="3" xfId="0" applyNumberFormat="1" applyFont="1" applyBorder="1"/>
    <xf numFmtId="165" fontId="10" fillId="0" borderId="5" xfId="0" applyNumberFormat="1" applyFont="1" applyBorder="1"/>
    <xf numFmtId="165" fontId="10" fillId="0" borderId="8" xfId="0" applyNumberFormat="1" applyFont="1" applyBorder="1"/>
    <xf numFmtId="49" fontId="10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I23" sqref="I23"/>
    </sheetView>
  </sheetViews>
  <sheetFormatPr defaultColWidth="11" defaultRowHeight="14.25"/>
  <cols>
    <col min="1" max="1" width="9" bestFit="1" customWidth="1"/>
    <col min="2" max="2" width="5.875" bestFit="1" customWidth="1"/>
    <col min="3" max="3" width="3.75" bestFit="1" customWidth="1"/>
    <col min="4" max="4" width="32.875" customWidth="1"/>
    <col min="5" max="5" width="17.875" customWidth="1"/>
    <col min="6" max="6" width="12.25" customWidth="1"/>
    <col min="7" max="7" width="8.375" customWidth="1"/>
    <col min="8" max="9" width="5.875" customWidth="1"/>
    <col min="10" max="10" width="22.5" customWidth="1"/>
    <col min="11" max="11" width="8" bestFit="1" customWidth="1"/>
    <col min="12" max="12" width="10.875" hidden="1" customWidth="1"/>
    <col min="13" max="13" width="10.875" customWidth="1"/>
    <col min="14" max="14" width="11.75" customWidth="1"/>
    <col min="15" max="15" width="7.875" hidden="1" customWidth="1"/>
    <col min="20" max="20" width="18.25" customWidth="1"/>
  </cols>
  <sheetData>
    <row r="1" spans="1:15" ht="16.5">
      <c r="A1" s="37" t="s">
        <v>53</v>
      </c>
      <c r="B1" s="38"/>
      <c r="C1" s="38"/>
      <c r="D1" s="38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4" t="s">
        <v>52</v>
      </c>
      <c r="B4" s="4" t="s">
        <v>1</v>
      </c>
      <c r="C4" s="4" t="s">
        <v>2</v>
      </c>
      <c r="D4" s="21" t="s">
        <v>47</v>
      </c>
      <c r="E4" s="4" t="s">
        <v>48</v>
      </c>
      <c r="F4" s="4" t="s">
        <v>3</v>
      </c>
      <c r="G4" s="4" t="s">
        <v>4</v>
      </c>
      <c r="H4" s="4" t="s">
        <v>49</v>
      </c>
      <c r="I4" s="4" t="s">
        <v>50</v>
      </c>
      <c r="J4" s="4" t="s">
        <v>51</v>
      </c>
      <c r="K4" s="4" t="s">
        <v>5</v>
      </c>
      <c r="L4" s="4" t="s">
        <v>6</v>
      </c>
      <c r="M4" s="4" t="s">
        <v>6</v>
      </c>
      <c r="N4" s="4" t="s">
        <v>7</v>
      </c>
      <c r="O4" s="4" t="s">
        <v>6</v>
      </c>
    </row>
    <row r="5" spans="1:15" ht="22.5">
      <c r="A5" s="5"/>
      <c r="B5" s="5" t="s">
        <v>8</v>
      </c>
      <c r="C5" s="5" t="s">
        <v>9</v>
      </c>
      <c r="D5" s="22" t="s">
        <v>10</v>
      </c>
      <c r="E5" s="6"/>
      <c r="F5" s="6"/>
      <c r="G5" s="6"/>
      <c r="H5" s="6"/>
      <c r="I5" s="6"/>
      <c r="J5" s="6"/>
      <c r="K5" s="7"/>
      <c r="L5" s="8"/>
      <c r="M5" s="8"/>
      <c r="N5" s="8"/>
      <c r="O5" s="8"/>
    </row>
    <row r="6" spans="1:15">
      <c r="A6" s="9"/>
      <c r="B6" s="10"/>
      <c r="C6" s="10"/>
      <c r="D6" s="15"/>
      <c r="E6" s="11"/>
      <c r="F6" s="11"/>
      <c r="G6" s="11"/>
      <c r="H6" s="11"/>
      <c r="I6" s="11"/>
      <c r="J6" s="11"/>
      <c r="K6" s="12"/>
      <c r="L6" s="13"/>
      <c r="M6" s="13"/>
      <c r="N6" s="14"/>
      <c r="O6" s="13"/>
    </row>
    <row r="7" spans="1:15">
      <c r="A7" s="11"/>
      <c r="B7" s="11"/>
      <c r="C7" s="11"/>
      <c r="D7" s="15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6.25" customHeight="1">
      <c r="A8" s="9" t="s">
        <v>13</v>
      </c>
      <c r="B8" s="10" t="s">
        <v>11</v>
      </c>
      <c r="C8" s="10" t="s">
        <v>14</v>
      </c>
      <c r="D8" s="36" t="s">
        <v>15</v>
      </c>
      <c r="E8" s="11"/>
      <c r="F8" s="11"/>
      <c r="G8" s="11"/>
      <c r="H8" s="11"/>
      <c r="I8" s="11"/>
      <c r="J8" s="11"/>
      <c r="K8" s="14"/>
      <c r="L8" s="14"/>
      <c r="M8" s="14"/>
      <c r="N8" s="14"/>
      <c r="O8" s="14">
        <f>O11</f>
        <v>4250</v>
      </c>
    </row>
    <row r="9" spans="1:15" ht="33.75">
      <c r="A9" s="11"/>
      <c r="B9" s="11"/>
      <c r="C9" s="11"/>
      <c r="D9" s="15" t="s">
        <v>46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23"/>
      <c r="E10" s="10" t="s">
        <v>9</v>
      </c>
      <c r="F10" s="16">
        <v>0</v>
      </c>
      <c r="G10" s="12">
        <v>1</v>
      </c>
      <c r="H10" s="12">
        <v>0</v>
      </c>
      <c r="I10" s="12">
        <v>0</v>
      </c>
      <c r="J10" s="14">
        <f>OR(F10&lt;&gt;0,G10&lt;&gt;0,H10&lt;&gt;0,I10&lt;&gt;0)*(F10 + (F10 = 0))*(G10 + (G10 = 0))*(H10 + (H10 = 0))*(I10 + (I10 = 0))</f>
        <v>1</v>
      </c>
      <c r="K10" s="11"/>
      <c r="L10" s="11"/>
      <c r="M10" s="11"/>
      <c r="N10" s="11"/>
      <c r="O10" s="11"/>
    </row>
    <row r="11" spans="1:15">
      <c r="A11" s="11"/>
      <c r="B11" s="11"/>
      <c r="C11" s="11"/>
      <c r="D11" s="23"/>
      <c r="E11" s="11"/>
      <c r="F11" s="11"/>
      <c r="G11" s="11"/>
      <c r="H11" s="11"/>
      <c r="I11" s="11"/>
      <c r="J11" s="17" t="s">
        <v>16</v>
      </c>
      <c r="K11" s="18">
        <f>J10</f>
        <v>1</v>
      </c>
      <c r="L11" s="13">
        <v>4210</v>
      </c>
      <c r="M11" s="13">
        <f>L11*1.03</f>
        <v>4336.3</v>
      </c>
      <c r="N11" s="18">
        <f>K11*M11</f>
        <v>4336.3</v>
      </c>
      <c r="O11" s="13">
        <v>4250</v>
      </c>
    </row>
    <row r="12" spans="1:15" ht="0.95" customHeight="1">
      <c r="A12" s="19"/>
      <c r="B12" s="19"/>
      <c r="C12" s="19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customHeight="1">
      <c r="A13" s="19"/>
      <c r="B13" s="19"/>
      <c r="C13" s="19"/>
      <c r="D13" s="25" t="s">
        <v>41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>
      <c r="A14" s="9" t="s">
        <v>21</v>
      </c>
      <c r="B14" s="10" t="s">
        <v>11</v>
      </c>
      <c r="C14" s="10" t="s">
        <v>12</v>
      </c>
      <c r="D14" s="15" t="s">
        <v>22</v>
      </c>
      <c r="E14" s="11"/>
      <c r="F14" s="11"/>
      <c r="G14" s="11"/>
      <c r="H14" s="11"/>
      <c r="I14" s="11"/>
      <c r="J14" s="11"/>
      <c r="K14" s="14"/>
      <c r="L14" s="14"/>
      <c r="M14" s="14"/>
      <c r="N14" s="14"/>
      <c r="O14" s="14">
        <f>O19</f>
        <v>3.76</v>
      </c>
    </row>
    <row r="15" spans="1:15" ht="56.25">
      <c r="A15" s="11"/>
      <c r="B15" s="11"/>
      <c r="C15" s="11"/>
      <c r="D15" s="15" t="s">
        <v>23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23"/>
      <c r="E16" s="10" t="s">
        <v>24</v>
      </c>
      <c r="F16" s="16">
        <v>0</v>
      </c>
      <c r="G16" s="12">
        <v>925</v>
      </c>
      <c r="H16" s="12">
        <v>3.2</v>
      </c>
      <c r="I16" s="12">
        <v>0</v>
      </c>
      <c r="J16" s="14">
        <f>OR(F16&lt;&gt;0,G16&lt;&gt;0,H16&lt;&gt;0,I16&lt;&gt;0)*(F16 + (F16 = 0))*(G16 + (G16 = 0))*(H16 + (H16 = 0))*(I16 + (I16 = 0))</f>
        <v>2960</v>
      </c>
      <c r="K16" s="11"/>
      <c r="L16" s="11"/>
      <c r="M16" s="11"/>
      <c r="N16" s="11"/>
      <c r="O16" s="11"/>
    </row>
    <row r="17" spans="1:15">
      <c r="A17" s="11"/>
      <c r="B17" s="11"/>
      <c r="C17" s="11"/>
      <c r="D17" s="23"/>
      <c r="E17" s="10" t="s">
        <v>25</v>
      </c>
      <c r="F17" s="16">
        <v>-1</v>
      </c>
      <c r="G17" s="12">
        <v>40</v>
      </c>
      <c r="H17" s="12">
        <v>3.2</v>
      </c>
      <c r="I17" s="12">
        <v>0</v>
      </c>
      <c r="J17" s="14">
        <f>OR(F17&lt;&gt;0,G17&lt;&gt;0,H17&lt;&gt;0,I17&lt;&gt;0)*(F17 + (F17 = 0))*(G17 + (G17 = 0))*(H17 + (H17 = 0))*(I17 + (I17 = 0))</f>
        <v>-128</v>
      </c>
      <c r="K17" s="11"/>
      <c r="L17" s="11"/>
      <c r="M17" s="11"/>
      <c r="N17" s="11"/>
      <c r="O17" s="11"/>
    </row>
    <row r="18" spans="1:15">
      <c r="A18" s="11"/>
      <c r="B18" s="11"/>
      <c r="C18" s="11"/>
      <c r="D18" s="23"/>
      <c r="E18" s="10" t="s">
        <v>26</v>
      </c>
      <c r="F18" s="16">
        <v>-1</v>
      </c>
      <c r="G18" s="12">
        <v>600</v>
      </c>
      <c r="H18" s="12">
        <v>0</v>
      </c>
      <c r="I18" s="12">
        <v>0</v>
      </c>
      <c r="J18" s="14">
        <f>OR(F18&lt;&gt;0,G18&lt;&gt;0,H18&lt;&gt;0,I18&lt;&gt;0)*(F18 + (F18 = 0))*(G18 + (G18 = 0))*(H18 + (H18 = 0))*(I18 + (I18 = 0))</f>
        <v>-600</v>
      </c>
      <c r="K18" s="11"/>
      <c r="L18" s="11"/>
      <c r="M18" s="11"/>
      <c r="N18" s="11"/>
      <c r="O18" s="11"/>
    </row>
    <row r="19" spans="1:15">
      <c r="A19" s="11"/>
      <c r="B19" s="11"/>
      <c r="C19" s="11"/>
      <c r="D19" s="23"/>
      <c r="E19" s="11"/>
      <c r="F19" s="11"/>
      <c r="G19" s="11"/>
      <c r="H19" s="11"/>
      <c r="I19" s="11"/>
      <c r="J19" s="17" t="s">
        <v>27</v>
      </c>
      <c r="K19" s="18">
        <f>SUM(J16:J18)</f>
        <v>2232</v>
      </c>
      <c r="L19" s="13">
        <f>O19*1.022</f>
        <v>3.84</v>
      </c>
      <c r="M19" s="13">
        <f>L19*1.03</f>
        <v>3.96</v>
      </c>
      <c r="N19" s="18">
        <f>K19*M19</f>
        <v>8838.7199999999993</v>
      </c>
      <c r="O19" s="13">
        <v>3.76</v>
      </c>
    </row>
    <row r="20" spans="1:15" ht="0.95" customHeight="1">
      <c r="A20" s="19"/>
      <c r="B20" s="19"/>
      <c r="C20" s="19"/>
      <c r="D20" s="24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ht="22.5">
      <c r="A21" s="9" t="s">
        <v>28</v>
      </c>
      <c r="B21" s="10" t="s">
        <v>11</v>
      </c>
      <c r="C21" s="10" t="s">
        <v>12</v>
      </c>
      <c r="D21" s="15" t="s">
        <v>29</v>
      </c>
      <c r="E21" s="11"/>
      <c r="F21" s="11"/>
      <c r="G21" s="11"/>
      <c r="H21" s="11"/>
      <c r="I21" s="11"/>
      <c r="J21" s="11"/>
      <c r="K21" s="14"/>
      <c r="L21" s="14"/>
      <c r="M21" s="14"/>
      <c r="N21" s="14"/>
      <c r="O21" s="14">
        <f>O24</f>
        <v>9.5</v>
      </c>
    </row>
    <row r="22" spans="1:15" ht="56.25">
      <c r="A22" s="11"/>
      <c r="B22" s="11"/>
      <c r="C22" s="11"/>
      <c r="D22" s="15" t="s">
        <v>30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>
      <c r="A23" s="11"/>
      <c r="B23" s="11"/>
      <c r="C23" s="11"/>
      <c r="D23" s="23"/>
      <c r="E23" s="10" t="s">
        <v>45</v>
      </c>
      <c r="F23" s="16">
        <v>0</v>
      </c>
      <c r="G23" s="12">
        <v>600</v>
      </c>
      <c r="H23" s="12">
        <v>0</v>
      </c>
      <c r="I23" s="12">
        <v>0</v>
      </c>
      <c r="J23" s="14">
        <f>OR(F23&lt;&gt;0,G23&lt;&gt;0,H23&lt;&gt;0,I23&lt;&gt;0)*(F23 + (F23 = 0))*(G23 + (G23 = 0))*(H23 + (H23 = 0))*(I23 + (I23 = 0))</f>
        <v>600</v>
      </c>
      <c r="K23" s="11"/>
      <c r="L23" s="11"/>
      <c r="M23" s="11"/>
      <c r="N23" s="11"/>
      <c r="O23" s="11"/>
    </row>
    <row r="24" spans="1:15">
      <c r="A24" s="11"/>
      <c r="B24" s="11"/>
      <c r="C24" s="11"/>
      <c r="D24" s="23"/>
      <c r="E24" s="11"/>
      <c r="F24" s="11"/>
      <c r="G24" s="11"/>
      <c r="H24" s="11"/>
      <c r="I24" s="11"/>
      <c r="J24" s="17" t="s">
        <v>31</v>
      </c>
      <c r="K24" s="18">
        <f>J23</f>
        <v>600</v>
      </c>
      <c r="L24" s="13">
        <f>O24*1.022</f>
        <v>9.7100000000000009</v>
      </c>
      <c r="M24" s="13">
        <f>L24*1.03</f>
        <v>10</v>
      </c>
      <c r="N24" s="18">
        <f>K24*M24</f>
        <v>6000</v>
      </c>
      <c r="O24" s="13">
        <v>9.5</v>
      </c>
    </row>
    <row r="25" spans="1:15" ht="33.75">
      <c r="A25" s="9" t="s">
        <v>32</v>
      </c>
      <c r="B25" s="10" t="s">
        <v>11</v>
      </c>
      <c r="C25" s="10" t="s">
        <v>12</v>
      </c>
      <c r="D25" s="15" t="s">
        <v>33</v>
      </c>
      <c r="E25" s="11"/>
      <c r="F25" s="11"/>
      <c r="G25" s="11"/>
      <c r="H25" s="11"/>
      <c r="I25" s="11"/>
      <c r="J25" s="11"/>
      <c r="K25" s="14"/>
      <c r="L25" s="14"/>
      <c r="M25" s="14"/>
      <c r="N25" s="14"/>
      <c r="O25" s="14">
        <f>O29</f>
        <v>24.65</v>
      </c>
    </row>
    <row r="26" spans="1:15" ht="292.5">
      <c r="A26" s="11"/>
      <c r="B26" s="11"/>
      <c r="C26" s="11"/>
      <c r="D26" s="15" t="s">
        <v>34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>
      <c r="A27" s="11"/>
      <c r="B27" s="11"/>
      <c r="C27" s="11"/>
      <c r="D27" s="23"/>
      <c r="E27" s="10" t="s">
        <v>24</v>
      </c>
      <c r="F27" s="16">
        <v>0</v>
      </c>
      <c r="G27" s="12">
        <v>925</v>
      </c>
      <c r="H27" s="12">
        <v>3.2</v>
      </c>
      <c r="I27" s="12">
        <v>0</v>
      </c>
      <c r="J27" s="14">
        <f>OR(F27&lt;&gt;0,G27&lt;&gt;0,H27&lt;&gt;0,I27&lt;&gt;0)*(F27 + (F27 = 0))*(G27 + (G27 = 0))*(H27 + (H27 = 0))*(I27 + (I27 = 0))</f>
        <v>2960</v>
      </c>
      <c r="K27" s="11"/>
      <c r="L27" s="11"/>
      <c r="M27" s="11"/>
      <c r="N27" s="11"/>
      <c r="O27" s="11"/>
    </row>
    <row r="28" spans="1:15">
      <c r="A28" s="11"/>
      <c r="B28" s="11"/>
      <c r="C28" s="11"/>
      <c r="D28" s="23"/>
      <c r="E28" s="10" t="s">
        <v>25</v>
      </c>
      <c r="F28" s="16">
        <v>-1</v>
      </c>
      <c r="G28" s="12">
        <v>40</v>
      </c>
      <c r="H28" s="12">
        <v>3.2</v>
      </c>
      <c r="I28" s="12">
        <v>0</v>
      </c>
      <c r="J28" s="14">
        <f>OR(F28&lt;&gt;0,G28&lt;&gt;0,H28&lt;&gt;0,I28&lt;&gt;0)*(F28 + (F28 = 0))*(G28 + (G28 = 0))*(H28 + (H28 = 0))*(I28 + (I28 = 0))</f>
        <v>-128</v>
      </c>
      <c r="K28" s="11"/>
      <c r="L28" s="11"/>
      <c r="M28" s="11"/>
      <c r="N28" s="11"/>
      <c r="O28" s="11"/>
    </row>
    <row r="29" spans="1:15">
      <c r="A29" s="11"/>
      <c r="B29" s="11"/>
      <c r="C29" s="11"/>
      <c r="D29" s="23"/>
      <c r="E29" s="11"/>
      <c r="F29" s="11"/>
      <c r="G29" s="11"/>
      <c r="H29" s="11"/>
      <c r="I29" s="11"/>
      <c r="J29" s="17" t="s">
        <v>35</v>
      </c>
      <c r="K29" s="18">
        <f>SUM(J27:J28)</f>
        <v>2832</v>
      </c>
      <c r="L29" s="13">
        <f>O29*1.022</f>
        <v>25.19</v>
      </c>
      <c r="M29" s="13">
        <f>L29*1.03</f>
        <v>25.95</v>
      </c>
      <c r="N29" s="18">
        <f>K29*M29</f>
        <v>73490.399999999994</v>
      </c>
      <c r="O29" s="13">
        <v>24.65</v>
      </c>
    </row>
    <row r="30" spans="1:15" ht="0.95" customHeight="1">
      <c r="A30" s="19"/>
      <c r="B30" s="19"/>
      <c r="C30" s="19"/>
      <c r="D30" s="2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>
      <c r="A31" s="9" t="s">
        <v>17</v>
      </c>
      <c r="B31" s="10" t="s">
        <v>11</v>
      </c>
      <c r="C31" s="10" t="s">
        <v>18</v>
      </c>
      <c r="D31" s="15" t="s">
        <v>19</v>
      </c>
      <c r="E31" s="11"/>
      <c r="F31" s="11"/>
      <c r="G31" s="11"/>
      <c r="H31" s="11"/>
      <c r="I31" s="11"/>
      <c r="J31" s="11"/>
      <c r="K31" s="14"/>
      <c r="L31" s="14"/>
      <c r="M31" s="14"/>
      <c r="N31" s="14"/>
      <c r="O31" s="14">
        <f>O34</f>
        <v>3.05</v>
      </c>
    </row>
    <row r="32" spans="1:15" ht="67.5">
      <c r="A32" s="11"/>
      <c r="B32" s="11"/>
      <c r="C32" s="11"/>
      <c r="D32" s="15" t="s">
        <v>36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>
      <c r="A33" s="11"/>
      <c r="B33" s="11"/>
      <c r="C33" s="11"/>
      <c r="D33" s="23"/>
      <c r="E33" s="10" t="s">
        <v>9</v>
      </c>
      <c r="F33" s="16">
        <v>0.2</v>
      </c>
      <c r="G33" s="12">
        <v>2832</v>
      </c>
      <c r="H33" s="12">
        <v>0</v>
      </c>
      <c r="I33" s="12">
        <v>0</v>
      </c>
      <c r="J33" s="14">
        <f>OR(F33&lt;&gt;0,G33&lt;&gt;0,H33&lt;&gt;0,I33&lt;&gt;0)*(F33 + (F33 = 0))*(G33 + (G33 = 0))*(H33 + (H33 = 0))*(I33 + (I33 = 0))</f>
        <v>566.4</v>
      </c>
      <c r="K33" s="11"/>
      <c r="L33" s="11"/>
      <c r="M33" s="11"/>
      <c r="N33" s="11"/>
      <c r="O33" s="11"/>
    </row>
    <row r="34" spans="1:15">
      <c r="A34" s="11"/>
      <c r="B34" s="11"/>
      <c r="C34" s="11"/>
      <c r="D34" s="23"/>
      <c r="E34" s="11"/>
      <c r="F34" s="11"/>
      <c r="G34" s="11"/>
      <c r="H34" s="11"/>
      <c r="I34" s="11"/>
      <c r="J34" s="17" t="s">
        <v>20</v>
      </c>
      <c r="K34" s="18">
        <f>J33</f>
        <v>566.4</v>
      </c>
      <c r="L34" s="13">
        <f>O34*1.022</f>
        <v>3.12</v>
      </c>
      <c r="M34" s="13">
        <f>L34*1.03</f>
        <v>3.21</v>
      </c>
      <c r="N34" s="18">
        <f>K34*M34</f>
        <v>1818.14</v>
      </c>
      <c r="O34" s="13">
        <v>3.05</v>
      </c>
    </row>
    <row r="35" spans="1:15" ht="0.95" customHeight="1">
      <c r="A35" s="19"/>
      <c r="B35" s="19"/>
      <c r="C35" s="19"/>
      <c r="D35" s="2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>
      <c r="A36" s="9" t="s">
        <v>37</v>
      </c>
      <c r="B36" s="10" t="s">
        <v>11</v>
      </c>
      <c r="C36" s="10" t="s">
        <v>14</v>
      </c>
      <c r="D36" s="15" t="s">
        <v>38</v>
      </c>
      <c r="E36" s="11"/>
      <c r="F36" s="11"/>
      <c r="G36" s="11"/>
      <c r="H36" s="11"/>
      <c r="I36" s="11"/>
      <c r="J36" s="11"/>
      <c r="K36" s="14"/>
      <c r="L36" s="14"/>
      <c r="M36" s="14"/>
      <c r="N36" s="14"/>
      <c r="O36" s="14">
        <f>O38</f>
        <v>1500</v>
      </c>
    </row>
    <row r="37" spans="1:15">
      <c r="A37" s="11"/>
      <c r="B37" s="11"/>
      <c r="C37" s="11"/>
      <c r="D37" s="23"/>
      <c r="E37" s="10" t="s">
        <v>9</v>
      </c>
      <c r="F37" s="16">
        <v>1</v>
      </c>
      <c r="G37" s="12">
        <v>0</v>
      </c>
      <c r="H37" s="12">
        <v>0</v>
      </c>
      <c r="I37" s="12">
        <v>0</v>
      </c>
      <c r="J37" s="14">
        <f>OR(F37&lt;&gt;0,G37&lt;&gt;0,H37&lt;&gt;0,I37&lt;&gt;0)*(F37 + (F37 = 0))*(G37 + (G37 = 0))*(H37 + (H37 = 0))*(I37 + (I37 = 0))</f>
        <v>1</v>
      </c>
      <c r="K37" s="11"/>
      <c r="L37" s="11"/>
      <c r="M37" s="11"/>
      <c r="N37" s="11"/>
      <c r="O37" s="11"/>
    </row>
    <row r="38" spans="1:15">
      <c r="A38" s="11"/>
      <c r="B38" s="11"/>
      <c r="C38" s="11"/>
      <c r="D38" s="23"/>
      <c r="E38" s="11"/>
      <c r="F38" s="11"/>
      <c r="G38" s="11"/>
      <c r="H38" s="11"/>
      <c r="I38" s="11"/>
      <c r="J38" s="17" t="s">
        <v>39</v>
      </c>
      <c r="K38" s="18">
        <f>J37</f>
        <v>1</v>
      </c>
      <c r="L38" s="13">
        <f>O38*1.022</f>
        <v>1533</v>
      </c>
      <c r="M38" s="13">
        <f>L38*1.03</f>
        <v>1578.99</v>
      </c>
      <c r="N38" s="18">
        <f>K38*M38</f>
        <v>1578.99</v>
      </c>
      <c r="O38" s="13">
        <v>1500</v>
      </c>
    </row>
    <row r="39" spans="1:15" ht="0.95" customHeight="1">
      <c r="A39" s="19"/>
      <c r="B39" s="19"/>
      <c r="C39" s="19"/>
      <c r="D39" s="2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>
      <c r="A40" s="11"/>
      <c r="B40" s="11"/>
      <c r="C40" s="11"/>
      <c r="D40" s="23"/>
      <c r="E40" s="11"/>
      <c r="F40" s="11"/>
      <c r="G40" s="11"/>
      <c r="H40" s="11"/>
      <c r="I40" s="11"/>
      <c r="J40" s="17"/>
      <c r="K40" s="20"/>
      <c r="L40" s="18"/>
      <c r="M40" s="18"/>
      <c r="N40" s="18"/>
      <c r="O40" s="18"/>
    </row>
    <row r="41" spans="1:15" ht="0.95" customHeight="1">
      <c r="A41" s="19"/>
      <c r="B41" s="19"/>
      <c r="C41" s="19"/>
      <c r="D41" s="2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>
      <c r="A42" s="11"/>
      <c r="B42" s="11"/>
      <c r="C42" s="11"/>
      <c r="D42" s="23"/>
      <c r="E42" s="11"/>
      <c r="F42" s="11"/>
      <c r="G42" s="11"/>
      <c r="H42" s="11"/>
      <c r="I42" s="11"/>
      <c r="J42" s="17" t="s">
        <v>40</v>
      </c>
      <c r="K42" s="20">
        <v>1</v>
      </c>
      <c r="L42" s="18"/>
      <c r="M42" s="18"/>
      <c r="N42" s="18">
        <f>SUM(N38+N34+N29+N19+N24)</f>
        <v>91726.25</v>
      </c>
      <c r="O42" s="18"/>
    </row>
    <row r="45" spans="1:15" ht="15" thickBot="1"/>
    <row r="46" spans="1:15">
      <c r="J46" s="27" t="s">
        <v>42</v>
      </c>
      <c r="K46" s="28"/>
      <c r="M46" s="33">
        <f>+N42+N11</f>
        <v>96062.55</v>
      </c>
    </row>
    <row r="47" spans="1:15">
      <c r="J47" s="29" t="s">
        <v>43</v>
      </c>
      <c r="K47" s="30"/>
      <c r="M47" s="34">
        <f>M46*0.21</f>
        <v>20173.14</v>
      </c>
    </row>
    <row r="48" spans="1:15" ht="15" thickBot="1">
      <c r="J48" s="31" t="s">
        <v>44</v>
      </c>
      <c r="K48" s="32"/>
      <c r="M48" s="35">
        <f>M46+M47</f>
        <v>116235.69</v>
      </c>
    </row>
    <row r="51" spans="14:21">
      <c r="N51" s="26"/>
    </row>
    <row r="61" spans="14:21">
      <c r="U61">
        <v>173074.53</v>
      </c>
    </row>
  </sheetData>
  <dataValidations count="1">
    <dataValidation type="list" allowBlank="1" showInputMessage="1" showErrorMessage="1" sqref="B5:B42" xr:uid="{00000000-0002-0000-0000-000000000000}">
      <formula1>"Capítol,Partida,Mà d’obra,Maquinària,Material,Altres,Tasca,"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Jofre Julia</dc:creator>
  <cp:lastModifiedBy>Silvia Folch</cp:lastModifiedBy>
  <cp:lastPrinted>2025-08-11T07:00:03Z</cp:lastPrinted>
  <dcterms:created xsi:type="dcterms:W3CDTF">2025-04-02T13:18:57Z</dcterms:created>
  <dcterms:modified xsi:type="dcterms:W3CDTF">2026-01-19T08:00:15Z</dcterms:modified>
</cp:coreProperties>
</file>