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ccientificdebarcelona.sharepoint.com/sites/REF_Reformes/Shared Documents/PCB_Motors Extraccions Vitrines-Armaris_set25/AMO/"/>
    </mc:Choice>
  </mc:AlternateContent>
  <xr:revisionPtr revIDLastSave="3005" documentId="8_{597484C9-2C70-45B8-BF74-D56B960A4FCB}" xr6:coauthVersionLast="47" xr6:coauthVersionMax="47" xr10:uidLastSave="{E9F4645E-E144-4E50-ACE7-7402168CF319}"/>
  <bookViews>
    <workbookView xWindow="28680" yWindow="-120" windowWidth="29040" windowHeight="15720" xr2:uid="{00000000-000D-0000-FFFF-FFFF00000000}"/>
  </bookViews>
  <sheets>
    <sheet name="PRESSUPOST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9" l="1"/>
  <c r="F25" i="9" l="1"/>
  <c r="F24" i="9"/>
  <c r="F23" i="9"/>
  <c r="F22" i="9"/>
  <c r="F27" i="9"/>
  <c r="F20" i="9" l="1"/>
  <c r="F15" i="9"/>
  <c r="F17" i="9"/>
  <c r="F16" i="9" l="1"/>
  <c r="F13" i="9" l="1"/>
  <c r="F29" i="9"/>
  <c r="F10" i="9"/>
  <c r="F28" i="9" l="1"/>
  <c r="F12" i="9"/>
  <c r="F32" i="9" l="1"/>
  <c r="F26" i="9"/>
  <c r="F30" i="9" s="1"/>
  <c r="F14" i="9"/>
  <c r="F11" i="9"/>
  <c r="F18" i="9" l="1"/>
  <c r="F33" i="9" l="1"/>
  <c r="F35" i="9" s="1"/>
  <c r="F36" i="9" l="1"/>
  <c r="F39" i="9" l="1"/>
  <c r="F37" i="9"/>
  <c r="F38" i="9"/>
  <c r="F40" i="9" l="1"/>
</calcChain>
</file>

<file path=xl/sharedStrings.xml><?xml version="1.0" encoding="utf-8"?>
<sst xmlns="http://schemas.openxmlformats.org/spreadsheetml/2006/main" count="80" uniqueCount="65">
  <si>
    <t>ANNEX III. PRESSUPOST 0.</t>
  </si>
  <si>
    <t>PRESSUPOST EXTRACCIONS ARMARIS INFLAMABLES PCB CL05</t>
  </si>
  <si>
    <t>DESCRIPCIÓ</t>
  </si>
  <si>
    <t>MEDICIÓ</t>
  </si>
  <si>
    <t>ut</t>
  </si>
  <si>
    <t>PREU ut</t>
  </si>
  <si>
    <t>TOTAL</t>
  </si>
  <si>
    <t>I.1</t>
  </si>
  <si>
    <t>VENTILACIÓ</t>
  </si>
  <si>
    <t>I.1.1</t>
  </si>
  <si>
    <t>pa. Partida alçada a justificar de treballs d'adaptació de canonada PP existent en coberta per a la seva connexió a nou extractor. Inclou treballs de desconnexió de tubs i noves suportacions per a canonada existent en el cas que calguin.</t>
  </si>
  <si>
    <t>pa</t>
  </si>
  <si>
    <t>I.1.2</t>
  </si>
  <si>
    <t>ut. Ventilador de simple aspiració, marca QUIMIPOL model PP-M-160/1500 rpm o equivalent, per a un cabal de 500 m3/h, fabricat en polipropilè resistent a químics, amb turbina amb àleps cap endavant, eix motor acoblat directament, 0,25 kW, 400V, IP55, Classe F, temperatura màxima de treball -10ºC a +85ºC, eficiència motor IE2. Inclou suportació amb perfil metàl·lic ubicat segons criteri existent en espai tècnic a coberta (a replantejar en obra), protector de pluja, maneguet flexible de connexió entre canonada i extractor, antivibradors i accessoris. Completament instal·lat i connectat.</t>
  </si>
  <si>
    <t>I.1.3</t>
  </si>
  <si>
    <t>m. Subministrament i instal·lació de Canonada PP de Ø160 mm com a prolongació de col·lector d'extracció d'armaris d'Inflamables existent en pati. S'inclourà la suportació de la canonada en elements constructius, colzes i altres elements per al seu muntatge. S'identificarà la canonada amb el seu etiquetatge.</t>
  </si>
  <si>
    <t>m</t>
  </si>
  <si>
    <t>I.1.4</t>
  </si>
  <si>
    <t>m. Subministrament i instal·lació de Mànega flexible d'aireació de PVP de Ø160 mm, amb espirall interior de filferro. Gruix 0,4 mm. Per a connexió de col·lector d'extracció existent amb el nou extractor. S'inclouen abraçadores i petit material per al seu muntatge.</t>
  </si>
  <si>
    <t>I.1.5</t>
  </si>
  <si>
    <t>ut. Subministrament i instal·lació de Reixa circular anti-ocells fabricada en polipropilè, amb tall de flauta i reixa de protecció, marca QUIMIPOL diàmetre 160, ref. APPP160 o equivalent. Completament instal·lada.</t>
  </si>
  <si>
    <t>I.1.6</t>
  </si>
  <si>
    <t>p.a. Connexió a extractor existent mitjançant 3 metres de Canonada PP de Ø160 mm com a prolongació de col·lector d'extracció.</t>
  </si>
  <si>
    <t>p.a.</t>
  </si>
  <si>
    <t>I.1.7</t>
  </si>
  <si>
    <t>p.a. Plataforma elevadora i mitjans auxiliars</t>
  </si>
  <si>
    <t>I.1.8</t>
  </si>
  <si>
    <t>p.a. Ajudes de paleta per a obertura de forats en tancament de lames per al pas de canonades d'extracció. Inclou remats i neteja de l'entorn.</t>
  </si>
  <si>
    <t>SUBTOTAL I.1 INSTAL·LACIONS VENTILACIÓ</t>
  </si>
  <si>
    <t>I.2</t>
  </si>
  <si>
    <t>ELECTRICITAT</t>
  </si>
  <si>
    <t>I.2.1</t>
  </si>
  <si>
    <t>m. Subministrament i instal·lació en quadre de Serveis Comuns existent en coberta de Magnetotèrmic Schneider 4P C60N 32 A corba C. S'inclou la seva connexió i etiquetatge amb identificació de línea segons numeració al quadre elèctric.</t>
  </si>
  <si>
    <t>I.2.2</t>
  </si>
  <si>
    <r>
      <t xml:space="preserve">ut. Subministrament i instal·lació d’armari de polièster amb porta i finestreta, muntat superficialment, a disposar en planta coberta vora el quadre existent de serveis comuns de mòdul </t>
    </r>
    <r>
      <rPr>
        <b/>
        <sz val="11"/>
        <rFont val="Arial"/>
        <family val="2"/>
      </rPr>
      <t>C6</t>
    </r>
    <r>
      <rPr>
        <sz val="11"/>
        <rFont val="Arial"/>
        <family val="2"/>
      </rPr>
      <t>, amb el següent material:
- Seccionador general manual 32A IV
-4 uts diferencial Schneider 4P 40 Amp S.I. 30 mA
-4 uts Contacte auxiliar Schneider OF.S. (associat a diferencial)
-4 uts Magnetotèrmic Schneider 4P C60N de 16 A corba C
-4 uts Variador de freqüència per a regulació de motor de 0,25 kW, amb entrada trifàsica 400 V i sortida trifàsica 400 V, control amb display led i bus de dades integrat, IP 66</t>
    </r>
  </si>
  <si>
    <t>I.2.3</t>
  </si>
  <si>
    <r>
      <t xml:space="preserve">ut. Subministrament i instal·lació d’armari de polièster amb porta i finestreta, muntat superficialment, a disposar en planta coberta vora el quadre existent de serveis comuns de mòdul </t>
    </r>
    <r>
      <rPr>
        <b/>
        <sz val="11"/>
        <rFont val="Arial"/>
        <family val="2"/>
      </rPr>
      <t>C7</t>
    </r>
    <r>
      <rPr>
        <sz val="11"/>
        <rFont val="Arial"/>
        <family val="2"/>
      </rPr>
      <t>, amb el següent material:
- Seccionador general manual 32A IV
-4 uts diferencial Schneider 4P 40 Amp S.I. 30 mA
-4 uts Contacte auxiliar Schneider OF.S. (associat a diferencial)
-4 uts Magnetotèrmic Schneider 4P C60N de 16 A corba C
-4 uts Variador de freqüència per a regulació de motor de 0,25 kW, amb entrada trifàsica 400 V i sortida trifàsica 400 V, control amb display led i bus de dades integrat, IP 66</t>
    </r>
  </si>
  <si>
    <t>I.2.4</t>
  </si>
  <si>
    <r>
      <t xml:space="preserve">ut. Subministrament i instal·lació d’armari de polièster amb porta i finestreta, muntat superficialment, a disposar en planta coberta vora el quadre existent de serveis comuns de mòdul </t>
    </r>
    <r>
      <rPr>
        <b/>
        <sz val="11"/>
        <rFont val="Arial"/>
        <family val="2"/>
      </rPr>
      <t>D6</t>
    </r>
    <r>
      <rPr>
        <sz val="11"/>
        <rFont val="Arial"/>
        <family val="2"/>
      </rPr>
      <t>, amb el següent material:
- Seccionador general manual 32A IV
-1 uts diferencial Schneider 4P 40 Amp S.I. 30 mA
-1 uts Contacte auxiliar Schneider OF.S. (associat a diferencial)
-1 uts Magnetotèrmic Schneider 4P C60N de 16 A corba C
-1 uts Variador de freqüència per a regulació de motor de 0,25 kW, amb entrada trifàsica 400 V i sortida trifàsica 400 V, control amb display led i bus de dades integrat, IP 66</t>
    </r>
  </si>
  <si>
    <t>I.2.5</t>
  </si>
  <si>
    <r>
      <t xml:space="preserve">ut. Subministrament i instal·lació d’armari de polièster amb porta i finestreta, muntat superficialment, a disposar en planta coberta vora el quadre existent de serveis comuns de mòdul </t>
    </r>
    <r>
      <rPr>
        <b/>
        <sz val="11"/>
        <rFont val="Arial"/>
        <family val="2"/>
      </rPr>
      <t>C8</t>
    </r>
    <r>
      <rPr>
        <sz val="11"/>
        <rFont val="Arial"/>
        <family val="2"/>
      </rPr>
      <t>, amb el següent material:
- Seccionador general manual 32A IV
-2 uts diferencial Schneider 4P 40 Amp S.I. 30 mA
-2 uts Contacte auxiliar Schneider OF.S. (associat a diferencial)
-2 uts Magnetotèrmic Schneider 4P C60N de 16 A corba C
-2 uts Variador de freqüència per a regulació de motor de 0,25 kW, amb entrada trifàsica 400 V i sortida trifàsica 400 V, control amb display led i bus de dades integrat, IP 66</t>
    </r>
  </si>
  <si>
    <t>I.2.6</t>
  </si>
  <si>
    <r>
      <t xml:space="preserve">ut. Subministrament i instal·lació d’armari de polièster amb porta i finestreta, muntat superficialment, a disposar en planta coberta vora el quadre existent de serveis comuns de mòdul </t>
    </r>
    <r>
      <rPr>
        <b/>
        <sz val="11"/>
        <rFont val="Arial"/>
        <family val="2"/>
      </rPr>
      <t>D8</t>
    </r>
    <r>
      <rPr>
        <sz val="11"/>
        <rFont val="Arial"/>
        <family val="2"/>
      </rPr>
      <t>, amb el següent material:
- Seccionador general manual 32A IV
-2 uts diferencial Schneider 4P 40 Amp S.I. 30 mA
-2 uts Contacte auxiliar Schneider OF.S. (associat a diferencial)
-2 uts Magnetotèrmic Schneider 4P C60N de 16 A corba C
-2 uts Variador de freqüència per a regulació de motor de 0,25 kW, amb entrada trifàsica 400 V i sortida trifàsica 400 V, control amb display led i bus de dades integrat, IP 66</t>
    </r>
  </si>
  <si>
    <t>I.2.7</t>
  </si>
  <si>
    <t>m. Tub flexible corrugat de plàstic sense halògens, de 25 mm de diàmetre nominal, aïllant i no propagador de la flama, de baixa emissió de fums i sense emissió de gasos tòxics ni corrosius, resistència a l'impacte de 2 J, resistència a compressió de 320 N i una rigidesa dielèctrica de 2000 V, muntat superficialment.</t>
  </si>
  <si>
    <t>I.2.8</t>
  </si>
  <si>
    <t>m. Subministrament i muntatge de conductor de coure de designació UNE RZ1-K (AS) 0,6/1 kV, amb baixa emissivitat de fums, de secció 5x6 mm², col·locat en tub, safata o canal. S'inclou el connexionat de tots els elements i etiquetatge amb identificació de línea segons numeració al quadre elèctric.</t>
  </si>
  <si>
    <t>I.2.9</t>
  </si>
  <si>
    <t>m. Subministrament i muntatge de conductor de coure de designació UNE RZ1-K (AS) 0,6/1 kV, amb baixa emissivitat de fums, de secció 5x2,5 mm², col·locat en tub, safata o canal. S'inclou el connexionat de tots els elements i etiquetatge amb identificació de línea segons numeració al quadre elèctric.</t>
  </si>
  <si>
    <t>I.2.10</t>
  </si>
  <si>
    <t>p.a. Treballs de desconnexió en quadre C6 d'extractors per alliberar 3 diferencials i 3 magnetotèrmics trifàsics a aprofitar, i protegir tres noves línies d'alimentació de ventiladors. Inclou connexió de noves línies d'alimentació.</t>
  </si>
  <si>
    <t>SUBTOTAL I.2 INSTAL·LACIONS ELECTRICITAT</t>
  </si>
  <si>
    <t>I.3</t>
  </si>
  <si>
    <t>IMPREVISTOS INSTAL·LACIONS</t>
  </si>
  <si>
    <t>I.3.1</t>
  </si>
  <si>
    <t>p.a. Partida alçada d'imprevistos d'instal·lacions</t>
  </si>
  <si>
    <t>p.a</t>
  </si>
  <si>
    <t>SUBTOTAL I.3 IMPREVISTOS INSTAL·LACIONS</t>
  </si>
  <si>
    <t>TOTAL P.E.M  OBRA + INSTAL·LACIONS</t>
  </si>
  <si>
    <t>SEGURETAT I SALUT(2%)</t>
  </si>
  <si>
    <t>CONTROL QUALITAT (1%)</t>
  </si>
  <si>
    <t>DESPESES GENERALS (13%)</t>
  </si>
  <si>
    <t>BENEFICI INDUSTRIAL (6%)</t>
  </si>
  <si>
    <t>TOTAL P.E.C OBRA + INSTAL·LACIONS</t>
  </si>
  <si>
    <t>(IVA no inclòs)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</si>
</sst>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44" fontId="4" fillId="0" borderId="0" xfId="0" applyNumberFormat="1" applyFont="1" applyAlignment="1">
      <alignment wrapText="1"/>
    </xf>
    <xf numFmtId="0" fontId="9" fillId="2" borderId="1" xfId="0" applyFont="1" applyFill="1" applyBorder="1" applyAlignment="1">
      <alignment horizontal="left" vertical="top" wrapText="1"/>
    </xf>
    <xf numFmtId="0" fontId="9" fillId="5" borderId="11" xfId="0" applyFont="1" applyFill="1" applyBorder="1" applyAlignment="1">
      <alignment vertical="top" wrapText="1"/>
    </xf>
    <xf numFmtId="44" fontId="9" fillId="6" borderId="12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9" fillId="2" borderId="1" xfId="0" applyFont="1" applyFill="1" applyBorder="1" applyAlignment="1">
      <alignment horizontal="right" vertical="top" wrapText="1"/>
    </xf>
    <xf numFmtId="2" fontId="0" fillId="0" borderId="0" xfId="0" applyNumberFormat="1"/>
    <xf numFmtId="2" fontId="3" fillId="0" borderId="1" xfId="1" applyNumberFormat="1" applyFont="1" applyFill="1" applyBorder="1" applyAlignment="1">
      <alignment vertical="top" wrapText="1"/>
    </xf>
    <xf numFmtId="2" fontId="9" fillId="5" borderId="11" xfId="0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/>
    </xf>
    <xf numFmtId="44" fontId="7" fillId="0" borderId="5" xfId="1" applyFont="1" applyFill="1" applyBorder="1" applyAlignment="1">
      <alignment horizontal="left" vertical="top" wrapText="1"/>
    </xf>
    <xf numFmtId="44" fontId="7" fillId="0" borderId="7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5" borderId="1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4" borderId="0" xfId="0" applyFont="1" applyFill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4" fontId="1" fillId="0" borderId="0" xfId="1" applyFont="1" applyFill="1" applyBorder="1" applyAlignment="1">
      <alignment vertical="top" wrapText="1"/>
    </xf>
    <xf numFmtId="0" fontId="7" fillId="8" borderId="0" xfId="0" applyFont="1" applyFill="1" applyAlignment="1">
      <alignment vertical="top" wrapText="1"/>
    </xf>
    <xf numFmtId="0" fontId="9" fillId="4" borderId="0" xfId="0" applyFont="1" applyFill="1" applyAlignment="1">
      <alignment horizontal="right" vertical="top" wrapText="1"/>
    </xf>
    <xf numFmtId="0" fontId="7" fillId="4" borderId="0" xfId="0" applyFont="1" applyFill="1" applyAlignment="1">
      <alignment horizontal="left" vertical="top" wrapText="1"/>
    </xf>
    <xf numFmtId="2" fontId="1" fillId="3" borderId="0" xfId="1" applyNumberFormat="1" applyFont="1" applyFill="1" applyBorder="1" applyAlignment="1">
      <alignment wrapText="1"/>
    </xf>
    <xf numFmtId="0" fontId="1" fillId="4" borderId="0" xfId="0" applyFont="1" applyFill="1" applyAlignment="1">
      <alignment horizontal="left" wrapText="1"/>
    </xf>
    <xf numFmtId="44" fontId="1" fillId="3" borderId="0" xfId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44" fontId="7" fillId="0" borderId="13" xfId="1" applyFont="1" applyFill="1" applyBorder="1" applyAlignment="1">
      <alignment horizontal="left" vertical="top" wrapText="1"/>
    </xf>
    <xf numFmtId="2" fontId="1" fillId="0" borderId="14" xfId="1" applyNumberFormat="1" applyFont="1" applyFill="1" applyBorder="1" applyAlignment="1">
      <alignment vertical="top" wrapText="1"/>
    </xf>
    <xf numFmtId="44" fontId="1" fillId="0" borderId="14" xfId="1" applyFont="1" applyFill="1" applyBorder="1" applyAlignment="1">
      <alignment horizontal="left" vertical="top" wrapText="1"/>
    </xf>
    <xf numFmtId="44" fontId="1" fillId="0" borderId="14" xfId="1" applyFont="1" applyFill="1" applyBorder="1" applyAlignment="1">
      <alignment vertical="top" wrapText="1"/>
    </xf>
    <xf numFmtId="44" fontId="1" fillId="0" borderId="15" xfId="1" applyFont="1" applyFill="1" applyBorder="1" applyAlignment="1">
      <alignment vertical="top" wrapText="1"/>
    </xf>
    <xf numFmtId="2" fontId="1" fillId="0" borderId="0" xfId="1" applyNumberFormat="1" applyFont="1" applyFill="1" applyBorder="1" applyAlignment="1">
      <alignment vertical="top" wrapText="1"/>
    </xf>
    <xf numFmtId="44" fontId="1" fillId="0" borderId="0" xfId="1" applyFont="1" applyFill="1" applyBorder="1" applyAlignment="1">
      <alignment horizontal="left" vertical="top" wrapText="1"/>
    </xf>
    <xf numFmtId="44" fontId="1" fillId="0" borderId="6" xfId="1" applyFont="1" applyFill="1" applyBorder="1" applyAlignment="1">
      <alignment vertical="top" wrapText="1"/>
    </xf>
    <xf numFmtId="2" fontId="1" fillId="0" borderId="8" xfId="1" applyNumberFormat="1" applyFont="1" applyFill="1" applyBorder="1" applyAlignment="1">
      <alignment vertical="top" wrapText="1"/>
    </xf>
    <xf numFmtId="44" fontId="1" fillId="0" borderId="8" xfId="1" applyFont="1" applyFill="1" applyBorder="1" applyAlignment="1">
      <alignment horizontal="left" vertical="top" wrapText="1"/>
    </xf>
    <xf numFmtId="44" fontId="1" fillId="0" borderId="8" xfId="1" applyFont="1" applyFill="1" applyBorder="1" applyAlignment="1">
      <alignment vertical="top" wrapText="1"/>
    </xf>
    <xf numFmtId="44" fontId="1" fillId="0" borderId="9" xfId="1" applyFont="1" applyFill="1" applyBorder="1" applyAlignment="1">
      <alignment vertical="top" wrapText="1"/>
    </xf>
    <xf numFmtId="0" fontId="7" fillId="6" borderId="10" xfId="0" applyFont="1" applyFill="1" applyBorder="1" applyAlignment="1">
      <alignment horizontal="left" vertical="top" wrapText="1"/>
    </xf>
    <xf numFmtId="2" fontId="1" fillId="6" borderId="11" xfId="0" applyNumberFormat="1" applyFont="1" applyFill="1" applyBorder="1" applyAlignment="1">
      <alignment horizontal="right" vertical="top" wrapText="1"/>
    </xf>
    <xf numFmtId="0" fontId="1" fillId="6" borderId="11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164" fontId="9" fillId="5" borderId="12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2" fontId="3" fillId="0" borderId="1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44" fontId="3" fillId="0" borderId="1" xfId="1" applyFont="1" applyFill="1" applyBorder="1" applyAlignment="1">
      <alignment vertical="top" wrapText="1"/>
    </xf>
    <xf numFmtId="44" fontId="7" fillId="0" borderId="0" xfId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2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44" fontId="9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44" fontId="3" fillId="0" borderId="1" xfId="1" applyFont="1" applyBorder="1" applyAlignment="1">
      <alignment vertical="top" wrapText="1"/>
    </xf>
    <xf numFmtId="0" fontId="11" fillId="0" borderId="0" xfId="0" applyFont="1"/>
    <xf numFmtId="2" fontId="11" fillId="0" borderId="0" xfId="0" applyNumberFormat="1" applyFont="1"/>
    <xf numFmtId="44" fontId="3" fillId="3" borderId="0" xfId="1" applyFont="1" applyFill="1" applyBorder="1" applyAlignment="1">
      <alignment wrapText="1"/>
    </xf>
    <xf numFmtId="0" fontId="7" fillId="4" borderId="0" xfId="0" applyFont="1" applyFill="1" applyAlignment="1">
      <alignment horizontal="right" wrapText="1"/>
    </xf>
    <xf numFmtId="0" fontId="3" fillId="7" borderId="1" xfId="0" applyFont="1" applyFill="1" applyBorder="1" applyAlignment="1">
      <alignment horizontal="right" vertical="top" wrapText="1"/>
    </xf>
    <xf numFmtId="44" fontId="3" fillId="0" borderId="2" xfId="1" applyFont="1" applyBorder="1" applyAlignment="1">
      <alignment vertical="top" wrapText="1"/>
    </xf>
    <xf numFmtId="0" fontId="3" fillId="8" borderId="0" xfId="0" applyFont="1" applyFill="1" applyAlignment="1">
      <alignment horizontal="right" vertical="top"/>
    </xf>
    <xf numFmtId="44" fontId="7" fillId="8" borderId="0" xfId="1" applyFont="1" applyFill="1" applyBorder="1" applyAlignment="1">
      <alignment vertical="top" wrapText="1"/>
    </xf>
    <xf numFmtId="0" fontId="7" fillId="4" borderId="0" xfId="0" applyFont="1" applyFill="1" applyAlignment="1">
      <alignment wrapText="1"/>
    </xf>
    <xf numFmtId="0" fontId="3" fillId="0" borderId="3" xfId="0" applyFont="1" applyBorder="1" applyAlignment="1">
      <alignment horizontal="justify" vertical="top" wrapText="1"/>
    </xf>
    <xf numFmtId="0" fontId="9" fillId="2" borderId="1" xfId="0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vertical="top" wrapText="1"/>
    </xf>
    <xf numFmtId="44" fontId="3" fillId="0" borderId="1" xfId="1" applyFont="1" applyFill="1" applyBorder="1" applyAlignment="1">
      <alignment horizontal="right" vertical="top" wrapText="1"/>
    </xf>
    <xf numFmtId="0" fontId="8" fillId="0" borderId="4" xfId="0" applyFont="1" applyBorder="1" applyAlignment="1">
      <alignment horizontal="left" wrapText="1"/>
    </xf>
    <xf numFmtId="0" fontId="12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</xdr:col>
      <xdr:colOff>2371725</xdr:colOff>
      <xdr:row>4</xdr:row>
      <xdr:rowOff>423763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"/>
          <a:ext cx="2371725" cy="995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zoomScaleNormal="100" zoomScaleSheetLayoutView="100" workbookViewId="0">
      <selection activeCell="B3" sqref="B3"/>
    </sheetView>
  </sheetViews>
  <sheetFormatPr defaultColWidth="11.42578125" defaultRowHeight="15"/>
  <cols>
    <col min="1" max="1" width="8.140625" style="56" customWidth="1"/>
    <col min="2" max="2" width="105.42578125" style="18" customWidth="1"/>
    <col min="3" max="3" width="16.28515625" style="7" customWidth="1"/>
    <col min="4" max="4" width="5.140625" style="13" customWidth="1"/>
    <col min="5" max="5" width="16.28515625" customWidth="1"/>
    <col min="6" max="6" width="17.85546875" customWidth="1"/>
    <col min="7" max="7" width="26.42578125" customWidth="1"/>
  </cols>
  <sheetData>
    <row r="1" spans="1:10">
      <c r="A1" s="85" t="s">
        <v>0</v>
      </c>
      <c r="B1" s="85"/>
      <c r="C1" s="23"/>
    </row>
    <row r="2" spans="1:10">
      <c r="A2" s="33"/>
      <c r="B2" s="34"/>
      <c r="C2" s="23"/>
      <c r="D2" s="58"/>
      <c r="E2" s="59"/>
      <c r="F2" s="59"/>
    </row>
    <row r="3" spans="1:10">
      <c r="A3" s="60"/>
      <c r="B3" s="34"/>
      <c r="C3" s="24"/>
      <c r="D3" s="34"/>
      <c r="E3" s="34"/>
      <c r="F3" s="34"/>
    </row>
    <row r="4" spans="1:10">
      <c r="A4" s="60"/>
      <c r="B4" s="34"/>
      <c r="C4" s="24"/>
      <c r="D4" s="34"/>
      <c r="E4" s="34"/>
      <c r="F4" s="34"/>
    </row>
    <row r="5" spans="1:10" ht="42" customHeight="1">
      <c r="A5" s="60"/>
      <c r="B5" s="34"/>
      <c r="C5" s="24"/>
      <c r="D5" s="34"/>
      <c r="E5" s="34"/>
      <c r="F5" s="34"/>
    </row>
    <row r="6" spans="1:10" ht="15.75">
      <c r="A6" s="84" t="s">
        <v>1</v>
      </c>
      <c r="B6" s="84"/>
      <c r="C6" s="84"/>
      <c r="D6" s="84"/>
      <c r="E6" s="84"/>
      <c r="F6" s="84"/>
      <c r="G6" s="1"/>
    </row>
    <row r="7" spans="1:10" ht="15.75">
      <c r="A7" s="9"/>
      <c r="B7" s="4" t="s">
        <v>2</v>
      </c>
      <c r="C7" s="81" t="s">
        <v>3</v>
      </c>
      <c r="D7" s="81" t="s">
        <v>4</v>
      </c>
      <c r="E7" s="81" t="s">
        <v>5</v>
      </c>
      <c r="F7" s="81" t="s">
        <v>6</v>
      </c>
      <c r="G7" s="3"/>
    </row>
    <row r="8" spans="1:10" ht="15.75">
      <c r="C8" s="23"/>
      <c r="G8" s="1"/>
      <c r="J8" s="10"/>
    </row>
    <row r="9" spans="1:10" ht="15.75">
      <c r="A9" s="27" t="s">
        <v>7</v>
      </c>
      <c r="B9" s="79" t="s">
        <v>8</v>
      </c>
      <c r="C9" s="29"/>
      <c r="D9" s="30"/>
      <c r="E9" s="31"/>
      <c r="F9" s="31"/>
      <c r="G9" s="1"/>
      <c r="J9" s="10"/>
    </row>
    <row r="10" spans="1:10" s="71" customFormat="1" ht="42.75">
      <c r="A10" s="75" t="s">
        <v>9</v>
      </c>
      <c r="B10" s="69" t="s">
        <v>10</v>
      </c>
      <c r="C10" s="57">
        <v>13</v>
      </c>
      <c r="D10" s="21" t="s">
        <v>11</v>
      </c>
      <c r="E10" s="70"/>
      <c r="F10" s="70">
        <f t="shared" ref="F10" si="0">C10*E10</f>
        <v>0</v>
      </c>
      <c r="G10" s="2"/>
      <c r="J10" s="72"/>
    </row>
    <row r="11" spans="1:10" s="71" customFormat="1" ht="85.5">
      <c r="A11" s="75" t="s">
        <v>12</v>
      </c>
      <c r="B11" s="69" t="s">
        <v>13</v>
      </c>
      <c r="C11" s="57">
        <v>13</v>
      </c>
      <c r="D11" s="21" t="s">
        <v>4</v>
      </c>
      <c r="E11" s="61"/>
      <c r="F11" s="70">
        <f t="shared" ref="F11:F16" si="1">C11*E11</f>
        <v>0</v>
      </c>
      <c r="G11" s="2"/>
      <c r="J11" s="72"/>
    </row>
    <row r="12" spans="1:10" s="71" customFormat="1" ht="42.75">
      <c r="A12" s="75" t="s">
        <v>14</v>
      </c>
      <c r="B12" s="69" t="s">
        <v>15</v>
      </c>
      <c r="C12" s="57">
        <v>67</v>
      </c>
      <c r="D12" s="21" t="s">
        <v>16</v>
      </c>
      <c r="E12" s="61"/>
      <c r="F12" s="70">
        <f t="shared" ref="F12:F13" si="2">C12*E12</f>
        <v>0</v>
      </c>
      <c r="G12" s="2"/>
      <c r="J12" s="72"/>
    </row>
    <row r="13" spans="1:10" s="71" customFormat="1" ht="42.75">
      <c r="A13" s="75" t="s">
        <v>17</v>
      </c>
      <c r="B13" s="69" t="s">
        <v>18</v>
      </c>
      <c r="C13" s="57">
        <v>22</v>
      </c>
      <c r="D13" s="21" t="s">
        <v>16</v>
      </c>
      <c r="E13" s="61"/>
      <c r="F13" s="70">
        <f t="shared" si="2"/>
        <v>0</v>
      </c>
      <c r="G13" s="2"/>
      <c r="J13" s="72"/>
    </row>
    <row r="14" spans="1:10" s="71" customFormat="1" ht="28.5">
      <c r="A14" s="75" t="s">
        <v>19</v>
      </c>
      <c r="B14" s="69" t="s">
        <v>20</v>
      </c>
      <c r="C14" s="57">
        <v>13</v>
      </c>
      <c r="D14" s="35" t="s">
        <v>4</v>
      </c>
      <c r="E14" s="76"/>
      <c r="F14" s="70">
        <f t="shared" si="1"/>
        <v>0</v>
      </c>
      <c r="G14" s="2"/>
      <c r="J14" s="72"/>
    </row>
    <row r="15" spans="1:10" s="71" customFormat="1" ht="28.5">
      <c r="A15" s="75" t="s">
        <v>21</v>
      </c>
      <c r="B15" s="69" t="s">
        <v>22</v>
      </c>
      <c r="C15" s="57">
        <v>1</v>
      </c>
      <c r="D15" s="21" t="s">
        <v>23</v>
      </c>
      <c r="E15" s="76"/>
      <c r="F15" s="70">
        <f t="shared" si="1"/>
        <v>0</v>
      </c>
      <c r="G15" s="2"/>
      <c r="J15" s="72"/>
    </row>
    <row r="16" spans="1:10" s="71" customFormat="1" ht="15.75">
      <c r="A16" s="75" t="s">
        <v>24</v>
      </c>
      <c r="B16" s="69" t="s">
        <v>25</v>
      </c>
      <c r="C16" s="57">
        <v>1</v>
      </c>
      <c r="D16" s="21" t="s">
        <v>23</v>
      </c>
      <c r="E16" s="70"/>
      <c r="F16" s="70">
        <f t="shared" si="1"/>
        <v>0</v>
      </c>
      <c r="G16" s="2"/>
      <c r="J16" s="72"/>
    </row>
    <row r="17" spans="1:10" s="71" customFormat="1" ht="28.5">
      <c r="A17" s="75" t="s">
        <v>26</v>
      </c>
      <c r="B17" s="69" t="s">
        <v>27</v>
      </c>
      <c r="C17" s="57">
        <v>1</v>
      </c>
      <c r="D17" s="21" t="s">
        <v>23</v>
      </c>
      <c r="E17" s="70"/>
      <c r="F17" s="70">
        <f>C17*E17</f>
        <v>0</v>
      </c>
      <c r="G17" s="2"/>
      <c r="J17" s="72"/>
    </row>
    <row r="18" spans="1:10" s="71" customFormat="1" ht="15.75">
      <c r="A18" s="77"/>
      <c r="B18" s="26" t="s">
        <v>28</v>
      </c>
      <c r="C18" s="26"/>
      <c r="D18" s="26"/>
      <c r="E18" s="78"/>
      <c r="F18" s="78">
        <f>SUM(F10:F17)</f>
        <v>0</v>
      </c>
      <c r="G18" s="2"/>
      <c r="J18" s="72"/>
    </row>
    <row r="19" spans="1:10" s="71" customFormat="1" ht="15.75">
      <c r="A19" s="74" t="s">
        <v>29</v>
      </c>
      <c r="B19" s="79" t="s">
        <v>30</v>
      </c>
      <c r="C19" s="22"/>
      <c r="D19" s="22"/>
      <c r="E19" s="73"/>
      <c r="F19" s="73"/>
      <c r="G19" s="2"/>
      <c r="J19" s="72"/>
    </row>
    <row r="20" spans="1:10" s="71" customFormat="1" ht="42.75">
      <c r="A20" s="75" t="s">
        <v>31</v>
      </c>
      <c r="B20" s="80" t="s">
        <v>32</v>
      </c>
      <c r="C20" s="57">
        <v>5</v>
      </c>
      <c r="D20" s="21" t="s">
        <v>4</v>
      </c>
      <c r="E20" s="70"/>
      <c r="F20" s="70">
        <f t="shared" ref="F20:F25" si="3">C20*E20</f>
        <v>0</v>
      </c>
      <c r="G20" s="2"/>
      <c r="J20" s="72"/>
    </row>
    <row r="21" spans="1:10" s="71" customFormat="1" ht="114.75">
      <c r="A21" s="75" t="s">
        <v>33</v>
      </c>
      <c r="B21" s="80" t="s">
        <v>34</v>
      </c>
      <c r="C21" s="57">
        <v>1</v>
      </c>
      <c r="D21" s="35" t="s">
        <v>4</v>
      </c>
      <c r="E21" s="70"/>
      <c r="F21" s="70">
        <f t="shared" ref="F21" si="4">C21*E21</f>
        <v>0</v>
      </c>
      <c r="G21" s="2"/>
      <c r="J21" s="72"/>
    </row>
    <row r="22" spans="1:10" s="71" customFormat="1" ht="114.75">
      <c r="A22" s="75" t="s">
        <v>35</v>
      </c>
      <c r="B22" s="80" t="s">
        <v>36</v>
      </c>
      <c r="C22" s="57">
        <v>1</v>
      </c>
      <c r="D22" s="35" t="s">
        <v>4</v>
      </c>
      <c r="E22" s="70"/>
      <c r="F22" s="70">
        <f t="shared" si="3"/>
        <v>0</v>
      </c>
      <c r="G22" s="2"/>
      <c r="J22" s="72"/>
    </row>
    <row r="23" spans="1:10" s="71" customFormat="1" ht="114.75">
      <c r="A23" s="75" t="s">
        <v>37</v>
      </c>
      <c r="B23" s="80" t="s">
        <v>38</v>
      </c>
      <c r="C23" s="57">
        <v>1</v>
      </c>
      <c r="D23" s="35" t="s">
        <v>4</v>
      </c>
      <c r="E23" s="70"/>
      <c r="F23" s="70">
        <f t="shared" si="3"/>
        <v>0</v>
      </c>
      <c r="G23" s="2"/>
      <c r="J23" s="72"/>
    </row>
    <row r="24" spans="1:10" s="71" customFormat="1" ht="114.75">
      <c r="A24" s="75" t="s">
        <v>39</v>
      </c>
      <c r="B24" s="80" t="s">
        <v>40</v>
      </c>
      <c r="C24" s="57">
        <v>1</v>
      </c>
      <c r="D24" s="35" t="s">
        <v>4</v>
      </c>
      <c r="E24" s="70"/>
      <c r="F24" s="70">
        <f t="shared" si="3"/>
        <v>0</v>
      </c>
      <c r="G24" s="2"/>
      <c r="J24" s="72"/>
    </row>
    <row r="25" spans="1:10" s="71" customFormat="1" ht="114.75">
      <c r="A25" s="75" t="s">
        <v>41</v>
      </c>
      <c r="B25" s="80" t="s">
        <v>42</v>
      </c>
      <c r="C25" s="57">
        <v>1</v>
      </c>
      <c r="D25" s="35" t="s">
        <v>4</v>
      </c>
      <c r="E25" s="70"/>
      <c r="F25" s="70">
        <f t="shared" si="3"/>
        <v>0</v>
      </c>
      <c r="G25" s="2"/>
      <c r="J25" s="72"/>
    </row>
    <row r="26" spans="1:10" s="71" customFormat="1" ht="42.75">
      <c r="A26" s="75" t="s">
        <v>43</v>
      </c>
      <c r="B26" s="69" t="s">
        <v>44</v>
      </c>
      <c r="C26" s="82">
        <v>107</v>
      </c>
      <c r="D26" s="21" t="s">
        <v>16</v>
      </c>
      <c r="E26" s="61"/>
      <c r="F26" s="70">
        <f t="shared" ref="F26:F27" si="5">C26*E26</f>
        <v>0</v>
      </c>
      <c r="G26" s="2"/>
      <c r="J26" s="72"/>
    </row>
    <row r="27" spans="1:10" s="71" customFormat="1" ht="42.75">
      <c r="A27" s="75" t="s">
        <v>45</v>
      </c>
      <c r="B27" s="80" t="s">
        <v>46</v>
      </c>
      <c r="C27" s="82">
        <v>10</v>
      </c>
      <c r="D27" s="35" t="s">
        <v>16</v>
      </c>
      <c r="E27" s="70"/>
      <c r="F27" s="70">
        <f t="shared" si="5"/>
        <v>0</v>
      </c>
      <c r="G27" s="2"/>
      <c r="J27" s="72"/>
    </row>
    <row r="28" spans="1:10" s="71" customFormat="1" ht="42.75">
      <c r="A28" s="75" t="s">
        <v>47</v>
      </c>
      <c r="B28" s="80" t="s">
        <v>48</v>
      </c>
      <c r="C28" s="82">
        <v>349</v>
      </c>
      <c r="D28" s="35" t="s">
        <v>16</v>
      </c>
      <c r="E28" s="70"/>
      <c r="F28" s="70">
        <f t="shared" ref="F28:F29" si="6">C28*E28</f>
        <v>0</v>
      </c>
      <c r="G28" s="2"/>
      <c r="J28" s="72"/>
    </row>
    <row r="29" spans="1:10" s="71" customFormat="1" ht="42.75">
      <c r="A29" s="75" t="s">
        <v>49</v>
      </c>
      <c r="B29" s="69" t="s">
        <v>50</v>
      </c>
      <c r="C29" s="57">
        <v>1</v>
      </c>
      <c r="D29" s="21" t="s">
        <v>23</v>
      </c>
      <c r="E29" s="70"/>
      <c r="F29" s="70">
        <f t="shared" si="6"/>
        <v>0</v>
      </c>
      <c r="G29" s="2"/>
      <c r="J29" s="72"/>
    </row>
    <row r="30" spans="1:10" s="71" customFormat="1" ht="15.75">
      <c r="A30" s="77"/>
      <c r="B30" s="26" t="s">
        <v>51</v>
      </c>
      <c r="C30" s="26"/>
      <c r="D30" s="26"/>
      <c r="E30" s="78"/>
      <c r="F30" s="78">
        <f>SUM(F20:F29)</f>
        <v>0</v>
      </c>
      <c r="G30" s="2"/>
      <c r="J30" s="72"/>
    </row>
    <row r="31" spans="1:10" s="71" customFormat="1" ht="15.75">
      <c r="A31" s="74" t="s">
        <v>52</v>
      </c>
      <c r="B31" s="28" t="s">
        <v>53</v>
      </c>
      <c r="C31" s="22"/>
      <c r="D31" s="22"/>
      <c r="E31" s="73"/>
      <c r="F31" s="73"/>
      <c r="G31" s="2"/>
      <c r="J31" s="72"/>
    </row>
    <row r="32" spans="1:10" s="71" customFormat="1" ht="15.75">
      <c r="A32" s="75" t="s">
        <v>54</v>
      </c>
      <c r="B32" s="21" t="s">
        <v>55</v>
      </c>
      <c r="C32" s="11">
        <v>1</v>
      </c>
      <c r="D32" s="21" t="s">
        <v>56</v>
      </c>
      <c r="E32" s="83">
        <v>4500</v>
      </c>
      <c r="F32" s="70">
        <f>+C32*E32</f>
        <v>4500</v>
      </c>
      <c r="G32" s="2"/>
      <c r="J32" s="72"/>
    </row>
    <row r="33" spans="1:10" s="71" customFormat="1" ht="15.75">
      <c r="A33" s="77"/>
      <c r="B33" s="26" t="s">
        <v>57</v>
      </c>
      <c r="C33" s="26"/>
      <c r="D33" s="26"/>
      <c r="E33" s="78"/>
      <c r="F33" s="78">
        <f>SUM(F32:F32)</f>
        <v>4500</v>
      </c>
      <c r="G33" s="2"/>
      <c r="J33" s="72"/>
    </row>
    <row r="34" spans="1:10" ht="15.75" thickBot="1">
      <c r="C34" s="23"/>
    </row>
    <row r="35" spans="1:10" ht="15.75" thickBot="1">
      <c r="A35" s="60"/>
      <c r="B35" s="36" t="s">
        <v>58</v>
      </c>
      <c r="C35" s="12"/>
      <c r="D35" s="19"/>
      <c r="E35" s="5"/>
      <c r="F35" s="54">
        <f>SUM(F33+F30+F18)</f>
        <v>4500</v>
      </c>
    </row>
    <row r="36" spans="1:10">
      <c r="A36" s="60"/>
      <c r="B36" s="37" t="s">
        <v>59</v>
      </c>
      <c r="C36" s="38"/>
      <c r="D36" s="39"/>
      <c r="E36" s="40"/>
      <c r="F36" s="41">
        <f>PRODUCT(F35*2/100)</f>
        <v>90</v>
      </c>
    </row>
    <row r="37" spans="1:10">
      <c r="A37" s="60"/>
      <c r="B37" s="15" t="s">
        <v>60</v>
      </c>
      <c r="C37" s="42"/>
      <c r="D37" s="43"/>
      <c r="E37" s="25"/>
      <c r="F37" s="44">
        <f>PRODUCT(F35*1/100)</f>
        <v>45</v>
      </c>
    </row>
    <row r="38" spans="1:10">
      <c r="A38" s="60"/>
      <c r="B38" s="15" t="s">
        <v>61</v>
      </c>
      <c r="C38" s="42"/>
      <c r="D38" s="43"/>
      <c r="E38" s="25"/>
      <c r="F38" s="44">
        <f>PRODUCT(F35*13/100)</f>
        <v>585</v>
      </c>
    </row>
    <row r="39" spans="1:10" ht="15.75" thickBot="1">
      <c r="A39" s="60"/>
      <c r="B39" s="16" t="s">
        <v>62</v>
      </c>
      <c r="C39" s="45"/>
      <c r="D39" s="46"/>
      <c r="E39" s="47"/>
      <c r="F39" s="48">
        <f>PRODUCT(F35*6/100)</f>
        <v>270</v>
      </c>
    </row>
    <row r="40" spans="1:10" ht="15.75" thickBot="1">
      <c r="A40" s="60"/>
      <c r="B40" s="49" t="s">
        <v>63</v>
      </c>
      <c r="C40" s="50"/>
      <c r="D40" s="51"/>
      <c r="E40" s="52"/>
      <c r="F40" s="6">
        <f>SUM(F35+F36+F37+F38+F39)</f>
        <v>5490</v>
      </c>
    </row>
    <row r="41" spans="1:10">
      <c r="A41" s="33"/>
      <c r="B41" s="8"/>
      <c r="C41" s="23"/>
      <c r="D41" s="53"/>
      <c r="E41" s="32"/>
      <c r="F41" s="55" t="s">
        <v>64</v>
      </c>
    </row>
    <row r="42" spans="1:10" ht="15.75">
      <c r="B42" s="17"/>
      <c r="C42" s="23"/>
      <c r="D42" s="20"/>
      <c r="E42" s="1"/>
      <c r="F42" s="1"/>
    </row>
    <row r="48" spans="1:10">
      <c r="C48" s="23"/>
    </row>
    <row r="49" spans="2:6">
      <c r="B49" s="63"/>
      <c r="C49" s="64"/>
      <c r="D49" s="14"/>
      <c r="E49" s="65"/>
      <c r="F49" s="66"/>
    </row>
    <row r="50" spans="2:6">
      <c r="B50" s="62"/>
      <c r="C50" s="42"/>
      <c r="D50" s="43"/>
      <c r="E50" s="25"/>
      <c r="F50" s="25"/>
    </row>
    <row r="51" spans="2:6">
      <c r="B51" s="62"/>
      <c r="C51" s="42"/>
      <c r="D51" s="43"/>
      <c r="E51" s="25"/>
      <c r="F51" s="25"/>
    </row>
    <row r="52" spans="2:6">
      <c r="B52" s="62"/>
      <c r="C52" s="42"/>
      <c r="D52" s="43"/>
      <c r="E52" s="25"/>
      <c r="F52" s="25"/>
    </row>
    <row r="53" spans="2:6">
      <c r="B53" s="62"/>
      <c r="C53" s="42"/>
      <c r="D53" s="43"/>
      <c r="E53" s="25"/>
      <c r="F53" s="25"/>
    </row>
    <row r="54" spans="2:6">
      <c r="B54" s="63"/>
      <c r="C54" s="67"/>
      <c r="D54" s="34"/>
      <c r="E54" s="68"/>
      <c r="F54" s="66"/>
    </row>
  </sheetData>
  <mergeCells count="2">
    <mergeCell ref="A6:F6"/>
    <mergeCell ref="A1:B1"/>
  </mergeCells>
  <phoneticPr fontId="10" type="noConversion"/>
  <printOptions horizontalCentered="1"/>
  <pageMargins left="0.7" right="0.7" top="0.75" bottom="0.75" header="0.3" footer="0.3"/>
  <pageSetup paperSize="9" scale="52" fitToHeight="0" orientation="portrait" horizontalDpi="300" verticalDpi="300" r:id="rId1"/>
  <headerFooter>
    <oddHeader>&amp;C&amp;"-,Negrita"&amp;8&amp;P</oddHeader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fcf6e4-d1f0-4abd-8b70-bda3b4508449" xsi:nil="true"/>
    <lcf76f155ced4ddcb4097134ff3c332f xmlns="a8053ca7-34f5-4677-8959-ca9fd442e3a0">
      <Terms xmlns="http://schemas.microsoft.com/office/infopath/2007/PartnerControls"/>
    </lcf76f155ced4ddcb4097134ff3c332f>
    <comentaris xmlns="a8053ca7-34f5-4677-8959-ca9fd442e3a0" xsi:nil="true"/>
    <COMANDA xmlns="a8053ca7-34f5-4677-8959-ca9fd442e3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5ED82771462469A510B38F59B8B46" ma:contentTypeVersion="15" ma:contentTypeDescription="Create a new document." ma:contentTypeScope="" ma:versionID="57161537cf5b91d030fb0a6432fa0275">
  <xsd:schema xmlns:xsd="http://www.w3.org/2001/XMLSchema" xmlns:xs="http://www.w3.org/2001/XMLSchema" xmlns:p="http://schemas.microsoft.com/office/2006/metadata/properties" xmlns:ns2="a8053ca7-34f5-4677-8959-ca9fd442e3a0" xmlns:ns3="52fcf6e4-d1f0-4abd-8b70-bda3b4508449" targetNamespace="http://schemas.microsoft.com/office/2006/metadata/properties" ma:root="true" ma:fieldsID="982fe7bd7eea4b9d439434214f32681e" ns2:_="" ns3:_="">
    <xsd:import namespace="a8053ca7-34f5-4677-8959-ca9fd442e3a0"/>
    <xsd:import namespace="52fcf6e4-d1f0-4abd-8b70-bda3b4508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COMANDA" minOccurs="0"/>
                <xsd:element ref="ns2:MediaServiceDateTaken" minOccurs="0"/>
                <xsd:element ref="ns2:comentar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53ca7-34f5-4677-8959-ca9fd442e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43c1524-3fb5-4364-b89a-e5ce6f5f7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ANDA" ma:index="20" nillable="true" ma:displayName="COMANDA" ma:format="Dropdown" ma:internalName="COMANDA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entaris" ma:index="22" nillable="true" ma:displayName="comentaris " ma:format="Dropdown" ma:internalName="comentari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cf6e4-d1f0-4abd-8b70-bda3b4508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a3c4ba-d2ce-47de-a2f6-f4f80b5475a8}" ma:internalName="TaxCatchAll" ma:showField="CatchAllData" ma:web="52fcf6e4-d1f0-4abd-8b70-bda3b45084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D99E0-6365-4F83-BFFF-F0BBC8599141}"/>
</file>

<file path=customXml/itemProps2.xml><?xml version="1.0" encoding="utf-8"?>
<ds:datastoreItem xmlns:ds="http://schemas.openxmlformats.org/officeDocument/2006/customXml" ds:itemID="{5E3425F7-EEA8-4D9F-B7C2-42C048678AF3}"/>
</file>

<file path=customXml/itemProps3.xml><?xml version="1.0" encoding="utf-8"?>
<ds:datastoreItem xmlns:ds="http://schemas.openxmlformats.org/officeDocument/2006/customXml" ds:itemID="{E11CC82A-38A1-490D-8409-A08AE2DCF8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Mezquita</dc:creator>
  <cp:keywords/>
  <dc:description/>
  <cp:lastModifiedBy>Ignasi Viader</cp:lastModifiedBy>
  <cp:revision/>
  <dcterms:created xsi:type="dcterms:W3CDTF">2015-06-16T14:50:21Z</dcterms:created>
  <dcterms:modified xsi:type="dcterms:W3CDTF">2026-01-08T11:45:12Z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0x0101000F65ED82771462469A510B38F59B8B46</vt:lpwstr>
  </property>
  <property fmtid="{D5CDD505-2E9C-101B-9397-08002B2CF9AE}" pid="3" name="Order">
    <vt:r8>1289800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