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NOVA ETAPA\CONTRACTACIO\SERVEIS\Contractacions de serveis 1403\2026\NETEJA EDIFICIS MUNICIPALS\"/>
    </mc:Choice>
  </mc:AlternateContent>
  <xr:revisionPtr revIDLastSave="0" documentId="13_ncr:1_{2B5E53C4-AFAD-4843-B9BB-32445040595F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P10" i="1"/>
  <c r="P9" i="1"/>
  <c r="P6" i="1"/>
  <c r="O6" i="1"/>
  <c r="O10" i="1" s="1"/>
  <c r="O9" i="1"/>
  <c r="N3" i="1"/>
  <c r="L3" i="1"/>
  <c r="J5" i="1"/>
  <c r="J4" i="1"/>
  <c r="J3" i="1"/>
  <c r="I22" i="1"/>
  <c r="I21" i="1"/>
  <c r="I11" i="1"/>
  <c r="I20" i="1"/>
  <c r="O11" i="1" l="1"/>
  <c r="N5" i="1"/>
  <c r="N4" i="1"/>
  <c r="L5" i="1"/>
  <c r="L4" i="1"/>
  <c r="O5" i="1" l="1"/>
  <c r="B10" i="1" s="1"/>
  <c r="O4" i="1"/>
  <c r="B9" i="1" s="1"/>
  <c r="O3" i="1"/>
  <c r="K25" i="1"/>
  <c r="B8" i="1" l="1"/>
</calcChain>
</file>

<file path=xl/sharedStrings.xml><?xml version="1.0" encoding="utf-8"?>
<sst xmlns="http://schemas.openxmlformats.org/spreadsheetml/2006/main" count="56" uniqueCount="39">
  <si>
    <t>Empresa</t>
  </si>
  <si>
    <t>UTE</t>
  </si>
  <si>
    <t>Identificador empresa</t>
  </si>
  <si>
    <t>Número registre entrada</t>
  </si>
  <si>
    <t>LICITADOR</t>
  </si>
  <si>
    <t>Oferta econòmica</t>
  </si>
  <si>
    <t>TOTAL</t>
  </si>
  <si>
    <t>Oferta</t>
  </si>
  <si>
    <t>Puntuació</t>
  </si>
  <si>
    <t>1</t>
  </si>
  <si>
    <t>ORDRE PUNTUACIÓ LOT 1</t>
  </si>
  <si>
    <t>PUNTUACIÓ</t>
  </si>
  <si>
    <t>Millores i variants</t>
  </si>
  <si>
    <t>Bossa h festius</t>
  </si>
  <si>
    <t>Puntuació màxima oferta</t>
  </si>
  <si>
    <t>IL</t>
  </si>
  <si>
    <t>Millor oferta LOT 1</t>
  </si>
  <si>
    <t>Bossa h laborals</t>
  </si>
  <si>
    <t>No</t>
  </si>
  <si>
    <t>REBAIXA</t>
  </si>
  <si>
    <t>GARANTIA DEFINITIVA</t>
  </si>
  <si>
    <t>SERVEIS DE PERSONAL I NETEJA S.L.</t>
  </si>
  <si>
    <t>SERVEIS LIC 1999 S.L.U.</t>
  </si>
  <si>
    <t>TALLERS VIDAL AMILL, S.L.</t>
  </si>
  <si>
    <t>B25301631</t>
  </si>
  <si>
    <t>2025-E-RC-967</t>
  </si>
  <si>
    <t>2025-E-RC-983</t>
  </si>
  <si>
    <t>B25422577</t>
  </si>
  <si>
    <t>2025-E-RC-987</t>
  </si>
  <si>
    <t>B25601816</t>
  </si>
  <si>
    <t>% REDUCCIÓ</t>
  </si>
  <si>
    <t>Hores laborals MAX</t>
  </si>
  <si>
    <t>Puntuació laborals</t>
  </si>
  <si>
    <t>Hores festives MAX</t>
  </si>
  <si>
    <t>Puntuació festives</t>
  </si>
  <si>
    <t>Puntuació mitjana</t>
  </si>
  <si>
    <t>Diferència sobre puntuació mitjana</t>
  </si>
  <si>
    <t>Data de registre</t>
  </si>
  <si>
    <t>SERVEIS LIC 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</si>
</sst>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3]_-;\-* #,##0.00\ [$€-403]_-;_-* &quot;-&quot;??\ [$€-403]_-;_-@_-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3" borderId="2" xfId="0" applyFont="1" applyFill="1" applyBorder="1"/>
    <xf numFmtId="0" fontId="5" fillId="3" borderId="3" xfId="0" applyFont="1" applyFill="1" applyBorder="1"/>
    <xf numFmtId="2" fontId="0" fillId="0" borderId="4" xfId="0" applyNumberFormat="1" applyBorder="1"/>
    <xf numFmtId="0" fontId="5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right" vertical="center" wrapText="1"/>
    </xf>
    <xf numFmtId="165" fontId="0" fillId="0" borderId="1" xfId="2" applyNumberFormat="1" applyFont="1" applyBorder="1"/>
    <xf numFmtId="2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0" fontId="2" fillId="4" borderId="1" xfId="0" applyFont="1" applyFill="1" applyBorder="1"/>
    <xf numFmtId="9" fontId="0" fillId="0" borderId="1" xfId="4" applyFont="1" applyBorder="1"/>
    <xf numFmtId="165" fontId="9" fillId="0" borderId="1" xfId="2" applyNumberFormat="1" applyFont="1" applyBorder="1"/>
    <xf numFmtId="9" fontId="9" fillId="0" borderId="1" xfId="0" applyNumberFormat="1" applyFont="1" applyBorder="1"/>
    <xf numFmtId="0" fontId="4" fillId="0" borderId="0" xfId="0" applyFont="1"/>
    <xf numFmtId="165" fontId="9" fillId="0" borderId="1" xfId="0" applyNumberFormat="1" applyFont="1" applyBorder="1"/>
    <xf numFmtId="2" fontId="0" fillId="0" borderId="0" xfId="0" applyNumberFormat="1"/>
    <xf numFmtId="9" fontId="0" fillId="0" borderId="0" xfId="4" applyFont="1" applyBorder="1"/>
    <xf numFmtId="14" fontId="5" fillId="0" borderId="1" xfId="0" applyNumberFormat="1" applyFont="1" applyBorder="1" applyAlignment="1">
      <alignment horizontal="left"/>
    </xf>
    <xf numFmtId="0" fontId="6" fillId="3" borderId="1" xfId="0" applyFont="1" applyFill="1" applyBorder="1" applyAlignment="1">
      <alignment horizontal="justify" vertical="center" wrapText="1"/>
    </xf>
    <xf numFmtId="0" fontId="2" fillId="0" borderId="0" xfId="0" applyFont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0" fontId="0" fillId="0" borderId="1" xfId="4" applyNumberFormat="1" applyFont="1" applyBorder="1"/>
    <xf numFmtId="2" fontId="0" fillId="0" borderId="1" xfId="4" applyNumberFormat="1" applyFont="1" applyBorder="1"/>
    <xf numFmtId="166" fontId="0" fillId="0" borderId="0" xfId="4" applyNumberFormat="1" applyFont="1"/>
    <xf numFmtId="0" fontId="5" fillId="5" borderId="7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5">
    <cellStyle name="Moneda" xfId="1" builtinId="4"/>
    <cellStyle name="Moneda 2" xfId="2" xr:uid="{984FD3D8-FDB4-4D1F-AABB-BF7D92A1F79F}"/>
    <cellStyle name="Normal" xfId="0" builtinId="0"/>
    <cellStyle name="Porcentaje" xfId="4" builtinId="5"/>
    <cellStyle name="Porcentaje 2" xfId="3" xr:uid="{FDCC72CD-423C-4B01-AF61-A4A9E7F94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K22" sqref="K22"/>
    </sheetView>
  </sheetViews>
  <sheetFormatPr baseColWidth="10" defaultColWidth="9.140625" defaultRowHeight="15" x14ac:dyDescent="0.25"/>
  <cols>
    <col min="1" max="1" width="33.7109375" bestFit="1" customWidth="1"/>
    <col min="2" max="2" width="10.140625" bestFit="1" customWidth="1"/>
    <col min="3" max="3" width="10.28515625" bestFit="1" customWidth="1"/>
    <col min="4" max="4" width="18" bestFit="1" customWidth="1"/>
    <col min="5" max="5" width="13.5703125" bestFit="1" customWidth="1"/>
    <col min="8" max="8" width="27.7109375" bestFit="1" customWidth="1"/>
    <col min="9" max="9" width="13" bestFit="1" customWidth="1"/>
    <col min="10" max="10" width="9.28515625" bestFit="1" customWidth="1"/>
    <col min="11" max="11" width="13.140625" customWidth="1"/>
    <col min="12" max="12" width="9.28515625" customWidth="1"/>
    <col min="13" max="13" width="12.42578125" customWidth="1"/>
    <col min="14" max="14" width="9.28515625" customWidth="1"/>
    <col min="15" max="16" width="9.28515625" bestFit="1" customWidth="1"/>
  </cols>
  <sheetData>
    <row r="1" spans="1:16" ht="38.25" x14ac:dyDescent="0.25">
      <c r="A1" s="23" t="s">
        <v>0</v>
      </c>
      <c r="B1" s="23" t="s">
        <v>1</v>
      </c>
      <c r="C1" s="24" t="s">
        <v>2</v>
      </c>
      <c r="D1" s="24" t="s">
        <v>37</v>
      </c>
      <c r="E1" s="24" t="s">
        <v>3</v>
      </c>
      <c r="F1" s="1"/>
      <c r="H1" s="33" t="s">
        <v>4</v>
      </c>
      <c r="I1" s="33" t="s">
        <v>5</v>
      </c>
      <c r="J1" s="33"/>
      <c r="K1" s="33" t="s">
        <v>12</v>
      </c>
      <c r="L1" s="33"/>
      <c r="M1" s="33"/>
      <c r="N1" s="33"/>
      <c r="O1" s="33" t="s">
        <v>6</v>
      </c>
    </row>
    <row r="2" spans="1:16" x14ac:dyDescent="0.25">
      <c r="A2" s="6" t="s">
        <v>21</v>
      </c>
      <c r="B2" s="6" t="s">
        <v>18</v>
      </c>
      <c r="C2" s="6" t="s">
        <v>24</v>
      </c>
      <c r="D2" s="20">
        <v>45993</v>
      </c>
      <c r="E2" s="6" t="s">
        <v>25</v>
      </c>
      <c r="F2" s="2"/>
      <c r="H2" s="33"/>
      <c r="I2" s="21" t="s">
        <v>7</v>
      </c>
      <c r="J2" s="21" t="s">
        <v>8</v>
      </c>
      <c r="K2" s="21" t="s">
        <v>17</v>
      </c>
      <c r="L2" s="21" t="s">
        <v>8</v>
      </c>
      <c r="M2" s="21" t="s">
        <v>13</v>
      </c>
      <c r="N2" s="21" t="s">
        <v>8</v>
      </c>
      <c r="O2" s="33"/>
    </row>
    <row r="3" spans="1:16" x14ac:dyDescent="0.25">
      <c r="A3" s="6" t="s">
        <v>22</v>
      </c>
      <c r="B3" s="6" t="s">
        <v>18</v>
      </c>
      <c r="C3" s="6" t="s">
        <v>27</v>
      </c>
      <c r="D3" s="20">
        <v>46000</v>
      </c>
      <c r="E3" s="6" t="s">
        <v>26</v>
      </c>
      <c r="F3" s="2"/>
      <c r="G3" s="7" t="s">
        <v>9</v>
      </c>
      <c r="H3" s="6" t="s">
        <v>21</v>
      </c>
      <c r="I3" s="8">
        <v>28471.91</v>
      </c>
      <c r="J3" s="9">
        <f>(1-((I3-I10)/I9)*(1/1.85))*I8</f>
        <v>78.27025523411065</v>
      </c>
      <c r="K3" s="9">
        <v>120</v>
      </c>
      <c r="L3" s="9">
        <f>I14*(K3/I13)</f>
        <v>6</v>
      </c>
      <c r="M3" s="9">
        <v>30</v>
      </c>
      <c r="N3" s="9">
        <f>I17*(M3/I16)</f>
        <v>3</v>
      </c>
      <c r="O3" s="9">
        <f>J3+L3+N3</f>
        <v>87.27025523411065</v>
      </c>
    </row>
    <row r="4" spans="1:16" x14ac:dyDescent="0.25">
      <c r="A4" s="6" t="s">
        <v>23</v>
      </c>
      <c r="B4" s="6" t="s">
        <v>18</v>
      </c>
      <c r="C4" s="6" t="s">
        <v>29</v>
      </c>
      <c r="D4" s="20">
        <v>46001</v>
      </c>
      <c r="E4" s="6" t="s">
        <v>28</v>
      </c>
      <c r="G4" s="7">
        <v>2</v>
      </c>
      <c r="H4" s="6" t="s">
        <v>22</v>
      </c>
      <c r="I4" s="8">
        <v>27321.52</v>
      </c>
      <c r="J4" s="9">
        <f>(1-((I4-I10)/I9)*(1/1.85))*I8</f>
        <v>80</v>
      </c>
      <c r="K4" s="9">
        <v>200</v>
      </c>
      <c r="L4" s="9">
        <f>I14*(K4/I13)</f>
        <v>10</v>
      </c>
      <c r="M4" s="9">
        <v>100</v>
      </c>
      <c r="N4" s="9">
        <f>I17*(M4/I16)</f>
        <v>10</v>
      </c>
      <c r="O4" s="9">
        <f t="shared" ref="O4:O5" si="0">J4+L4+N4</f>
        <v>100</v>
      </c>
    </row>
    <row r="5" spans="1:16" ht="15.75" thickBot="1" x14ac:dyDescent="0.3">
      <c r="G5" s="7">
        <v>3</v>
      </c>
      <c r="H5" s="6" t="s">
        <v>23</v>
      </c>
      <c r="I5" s="8">
        <v>28602.63</v>
      </c>
      <c r="J5" s="9">
        <f>(1-((I5-I10)/I9)*(1/1.85))*I8</f>
        <v>78.073702555630263</v>
      </c>
      <c r="K5" s="9">
        <v>10</v>
      </c>
      <c r="L5" s="9">
        <f>I14*(K5/I13)</f>
        <v>0.5</v>
      </c>
      <c r="M5" s="9">
        <v>10</v>
      </c>
      <c r="N5" s="9">
        <f>I17*(M5/I16)</f>
        <v>1</v>
      </c>
      <c r="O5" s="9">
        <f t="shared" si="0"/>
        <v>79.573702555630263</v>
      </c>
    </row>
    <row r="6" spans="1:16" x14ac:dyDescent="0.25">
      <c r="A6" s="34" t="s">
        <v>10</v>
      </c>
      <c r="B6" s="35"/>
      <c r="M6" s="36" t="s">
        <v>35</v>
      </c>
      <c r="N6" s="37"/>
      <c r="O6" s="26">
        <f>(O3+O4+O5)/3</f>
        <v>88.947985929913628</v>
      </c>
      <c r="P6">
        <f>(O3+O4)/2</f>
        <v>93.635127617055332</v>
      </c>
    </row>
    <row r="7" spans="1:16" ht="15.75" thickBot="1" x14ac:dyDescent="0.3">
      <c r="A7" s="3" t="s">
        <v>4</v>
      </c>
      <c r="B7" s="4" t="s">
        <v>11</v>
      </c>
    </row>
    <row r="8" spans="1:16" x14ac:dyDescent="0.25">
      <c r="A8" s="6" t="s">
        <v>21</v>
      </c>
      <c r="B8" s="5">
        <f>O3</f>
        <v>87.27025523411065</v>
      </c>
      <c r="H8" s="12" t="s">
        <v>14</v>
      </c>
      <c r="I8" s="10">
        <v>80</v>
      </c>
      <c r="M8" s="28" t="s">
        <v>36</v>
      </c>
      <c r="N8" s="29"/>
      <c r="O8" s="30"/>
    </row>
    <row r="9" spans="1:16" x14ac:dyDescent="0.25">
      <c r="A9" s="6" t="s">
        <v>22</v>
      </c>
      <c r="B9" s="5">
        <f>O4</f>
        <v>100</v>
      </c>
      <c r="H9" s="12" t="s">
        <v>15</v>
      </c>
      <c r="I9" s="11">
        <v>28759.5</v>
      </c>
      <c r="M9" s="31" t="s">
        <v>21</v>
      </c>
      <c r="N9" s="32"/>
      <c r="O9" s="25">
        <f>1-(O3/O$6)</f>
        <v>1.886193012987325E-2</v>
      </c>
      <c r="P9" s="27">
        <f>1-(O3/P6)</f>
        <v>6.7975262542231407E-2</v>
      </c>
    </row>
    <row r="10" spans="1:16" x14ac:dyDescent="0.25">
      <c r="A10" s="6" t="s">
        <v>23</v>
      </c>
      <c r="B10" s="5">
        <f>O5</f>
        <v>79.573702555630263</v>
      </c>
      <c r="H10" s="12" t="s">
        <v>16</v>
      </c>
      <c r="I10" s="11">
        <v>27321.52</v>
      </c>
      <c r="M10" s="31" t="s">
        <v>22</v>
      </c>
      <c r="N10" s="32"/>
      <c r="O10" s="25">
        <f>1-(O4/O$6)</f>
        <v>-0.12425255001046098</v>
      </c>
      <c r="P10" s="27">
        <f>1-(O4/P6)</f>
        <v>-6.7975262542231185E-2</v>
      </c>
    </row>
    <row r="11" spans="1:16" x14ac:dyDescent="0.25">
      <c r="A11" s="2"/>
      <c r="B11" s="18"/>
      <c r="H11" s="12" t="s">
        <v>19</v>
      </c>
      <c r="I11" s="13">
        <f>1-I10/I9</f>
        <v>5.000017385559552E-2</v>
      </c>
      <c r="M11" s="31" t="s">
        <v>23</v>
      </c>
      <c r="N11" s="32"/>
      <c r="O11" s="25">
        <f t="shared" ref="O11" si="1">1-(O5/O$6)</f>
        <v>0.1053906198805874</v>
      </c>
    </row>
    <row r="12" spans="1:16" x14ac:dyDescent="0.25">
      <c r="I12" s="19"/>
    </row>
    <row r="13" spans="1:16" x14ac:dyDescent="0.25">
      <c r="H13" s="12" t="s">
        <v>31</v>
      </c>
      <c r="I13" s="10">
        <v>200</v>
      </c>
    </row>
    <row r="14" spans="1:16" x14ac:dyDescent="0.25">
      <c r="H14" s="12" t="s">
        <v>32</v>
      </c>
      <c r="I14" s="10">
        <v>10</v>
      </c>
    </row>
    <row r="16" spans="1:16" x14ac:dyDescent="0.25">
      <c r="H16" s="12" t="s">
        <v>33</v>
      </c>
      <c r="I16" s="10">
        <v>100</v>
      </c>
    </row>
    <row r="17" spans="8:11" x14ac:dyDescent="0.25">
      <c r="H17" s="12" t="s">
        <v>34</v>
      </c>
      <c r="I17" s="10">
        <v>10</v>
      </c>
    </row>
    <row r="19" spans="8:11" x14ac:dyDescent="0.25">
      <c r="H19" s="22" t="s">
        <v>30</v>
      </c>
    </row>
    <row r="20" spans="8:11" x14ac:dyDescent="0.25">
      <c r="H20" s="6" t="s">
        <v>21</v>
      </c>
      <c r="I20" s="25">
        <f>1-(I3/I9)</f>
        <v>9.9998261444044223E-3</v>
      </c>
    </row>
    <row r="21" spans="8:11" x14ac:dyDescent="0.25">
      <c r="H21" s="6" t="s">
        <v>22</v>
      </c>
      <c r="I21" s="25">
        <f>1-(I4/I9)</f>
        <v>5.000017385559552E-2</v>
      </c>
    </row>
    <row r="22" spans="8:11" x14ac:dyDescent="0.25">
      <c r="H22" s="6" t="s">
        <v>23</v>
      </c>
      <c r="I22" s="25">
        <f>1-(I5/I9)</f>
        <v>5.4545454545453786E-3</v>
      </c>
    </row>
    <row r="24" spans="8:11" x14ac:dyDescent="0.25">
      <c r="H24" s="16" t="s">
        <v>20</v>
      </c>
    </row>
    <row r="25" spans="8:11" x14ac:dyDescent="0.25">
      <c r="H25" s="6" t="s">
        <v>38</v>
      </c>
      <c r="I25" s="14">
        <v>27321.52</v>
      </c>
      <c r="J25" s="15">
        <v>0.05</v>
      </c>
      <c r="K25" s="17">
        <f>I25*J25</f>
        <v>1366.076</v>
      </c>
    </row>
    <row r="26" spans="8:11" x14ac:dyDescent="0.25">
      <c r="I26" s="14">
        <v>27321.52</v>
      </c>
      <c r="J26" s="15">
        <v>0.05</v>
      </c>
      <c r="K26" s="17">
        <f>I26*J26</f>
        <v>1366.076</v>
      </c>
    </row>
  </sheetData>
  <mergeCells count="10">
    <mergeCell ref="A6:B6"/>
    <mergeCell ref="K1:N1"/>
    <mergeCell ref="M6:N6"/>
    <mergeCell ref="M8:O8"/>
    <mergeCell ref="M9:N9"/>
    <mergeCell ref="M10:N10"/>
    <mergeCell ref="M11:N11"/>
    <mergeCell ref="H1:H2"/>
    <mergeCell ref="I1:J1"/>
    <mergeCell ref="O1:O2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Alenta</dc:creator>
  <cp:lastModifiedBy>Iris Alenta</cp:lastModifiedBy>
  <dcterms:created xsi:type="dcterms:W3CDTF">2015-06-05T18:19:34Z</dcterms:created>
  <dcterms:modified xsi:type="dcterms:W3CDTF">2025-12-29T11:25:10Z</dcterms:modified>
</cp:coreProperties>
</file>