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380_2025. PROTECCIÓ INCENDIS SANT QUIRZE, SANT JOAN, LA POBLA, ÀGER I ARENYS (POSA)\"/>
    </mc:Choice>
  </mc:AlternateContent>
  <xr:revisionPtr revIDLastSave="0" documentId="13_ncr:1_{3BC28834-957B-4B54-93EC-572B7C871ABF}" xr6:coauthVersionLast="47" xr6:coauthVersionMax="47" xr10:uidLastSave="{00000000-0000-0000-0000-000000000000}"/>
  <bookViews>
    <workbookView xWindow="28680" yWindow="-75" windowWidth="29040" windowHeight="15720" xr2:uid="{12ED18A9-51E3-4023-9AD1-C84568DF872D}"/>
  </bookViews>
  <sheets>
    <sheet name="Lo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I21" i="1"/>
  <c r="I9" i="1"/>
  <c r="I10" i="1"/>
  <c r="I11" i="1"/>
  <c r="I12" i="1"/>
  <c r="I13" i="1"/>
  <c r="I14" i="1"/>
  <c r="I15" i="1"/>
  <c r="I16" i="1"/>
  <c r="I17" i="1"/>
  <c r="I18" i="1"/>
  <c r="I19" i="1"/>
  <c r="I8" i="1"/>
  <c r="I7" i="1"/>
  <c r="I6" i="1"/>
  <c r="H16" i="1"/>
  <c r="H15" i="1"/>
  <c r="H13" i="1"/>
  <c r="H12" i="1"/>
  <c r="H7" i="1"/>
  <c r="H9" i="1" s="1"/>
  <c r="H6" i="1"/>
  <c r="H8" i="1" s="1"/>
  <c r="E21" i="1" l="1"/>
  <c r="F21" i="1" s="1"/>
  <c r="E19" i="1"/>
  <c r="F19" i="1" s="1"/>
  <c r="E18" i="1"/>
  <c r="F18" i="1" s="1"/>
  <c r="E17" i="1"/>
  <c r="F17" i="1" s="1"/>
  <c r="D16" i="1"/>
  <c r="E16" i="1" s="1"/>
  <c r="F16" i="1" s="1"/>
  <c r="D15" i="1"/>
  <c r="E15" i="1" s="1"/>
  <c r="F15" i="1" s="1"/>
  <c r="E14" i="1"/>
  <c r="F14" i="1" s="1"/>
  <c r="D13" i="1"/>
  <c r="E13" i="1" s="1"/>
  <c r="F13" i="1" s="1"/>
  <c r="D12" i="1"/>
  <c r="E12" i="1" s="1"/>
  <c r="F12" i="1" s="1"/>
  <c r="E11" i="1"/>
  <c r="F11" i="1" s="1"/>
  <c r="E10" i="1"/>
  <c r="F10" i="1" s="1"/>
  <c r="D7" i="1"/>
  <c r="E7" i="1" s="1"/>
  <c r="F7" i="1" s="1"/>
  <c r="D6" i="1"/>
  <c r="D8" i="1" s="1"/>
  <c r="E8" i="1" s="1"/>
  <c r="F8" i="1" s="1"/>
  <c r="D9" i="1" l="1"/>
  <c r="I23" i="1"/>
  <c r="E6" i="1"/>
  <c r="F6" i="1" s="1"/>
  <c r="E9" i="1" l="1"/>
  <c r="F9" i="1" s="1"/>
  <c r="F20" i="1" s="1"/>
  <c r="D22" i="1" s="1"/>
  <c r="E22" i="1" s="1"/>
  <c r="F22" i="1" s="1"/>
  <c r="I20" i="1"/>
  <c r="I24" i="1" s="1"/>
</calcChain>
</file>

<file path=xl/sharedStrings.xml><?xml version="1.0" encoding="utf-8"?>
<sst xmlns="http://schemas.openxmlformats.org/spreadsheetml/2006/main" count="41" uniqueCount="40">
  <si>
    <t>LOT 3</t>
  </si>
  <si>
    <t>RESIDÈNCIA ARENYS DE MAR</t>
  </si>
  <si>
    <t>ACTUACIÓ</t>
  </si>
  <si>
    <t>Periodicitat del servei (any)</t>
  </si>
  <si>
    <t>Import/element (€)</t>
  </si>
  <si>
    <t>nº elements</t>
  </si>
  <si>
    <t>Total servei</t>
  </si>
  <si>
    <t>TOTAL ANUAL</t>
  </si>
  <si>
    <t>Manteniment preventiu</t>
  </si>
  <si>
    <t>Ext. ABC-6Kg Retimbrat</t>
  </si>
  <si>
    <t>1 vegada cada 5 anys</t>
  </si>
  <si>
    <t>Ext. CO2-2Kg Retimbrat</t>
  </si>
  <si>
    <t>Ext. ABC-6Kg Revisió</t>
  </si>
  <si>
    <t>Ext. CO2-2Kg Revisió</t>
  </si>
  <si>
    <t>Centraleta analògica</t>
  </si>
  <si>
    <t>Sirenes interiors 24 V</t>
  </si>
  <si>
    <t>Señal Fotoluminiscente</t>
  </si>
  <si>
    <t>Detector analògic</t>
  </si>
  <si>
    <t>Detector tèrmic</t>
  </si>
  <si>
    <t>Polsadors manuals</t>
  </si>
  <si>
    <t>Detectors òptics de fum</t>
  </si>
  <si>
    <t>Mànega BIE-25</t>
  </si>
  <si>
    <t>Bateries 12C 7A</t>
  </si>
  <si>
    <t>Revisiò trimetral</t>
  </si>
  <si>
    <t>4 vegades any (1 x trimetre)</t>
  </si>
  <si>
    <t>Manteniment correctiu</t>
  </si>
  <si>
    <t>Hores operari</t>
  </si>
  <si>
    <t>Material manteniment correctiu</t>
  </si>
  <si>
    <t>20% Preventiu</t>
  </si>
  <si>
    <t>TOTAL</t>
  </si>
  <si>
    <t>OFERTA EMPRESA LICITADORA</t>
  </si>
  <si>
    <t>Preu oferta</t>
  </si>
  <si>
    <t>Total Servei</t>
  </si>
  <si>
    <t>* S'han de complimentar els preus unitaris de les caselles en groc. El preu que s'ha de posar a l'annex 2 en format word, és el sumatori dels diferents preus. Està fet el sumatori a sota del quadre.</t>
  </si>
  <si>
    <t>Total oferta M. Preventiu</t>
  </si>
  <si>
    <t>Total oferta m. Correctiu</t>
  </si>
  <si>
    <t xml:space="preserve">Total oferta </t>
  </si>
  <si>
    <t>** La bossa de manteniment correctiu és un topall màxim. No es pot realitzar oferta per aquest import,</t>
  </si>
  <si>
    <t>Nº Elements</t>
  </si>
  <si>
    <t>TOTAL ARENYS DE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</si>
</sst>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10" borderId="1" xfId="0" applyNumberFormat="1" applyFill="1" applyBorder="1" applyProtection="1">
      <protection locked="0"/>
    </xf>
    <xf numFmtId="0" fontId="2" fillId="3" borderId="1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2" fillId="5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5" borderId="2" xfId="0" applyFont="1" applyFill="1" applyBorder="1"/>
    <xf numFmtId="0" fontId="2" fillId="5" borderId="3" xfId="0" applyFont="1" applyFill="1" applyBorder="1"/>
    <xf numFmtId="164" fontId="2" fillId="5" borderId="4" xfId="0" applyNumberFormat="1" applyFont="1" applyFill="1" applyBorder="1"/>
    <xf numFmtId="0" fontId="2" fillId="6" borderId="1" xfId="0" applyFont="1" applyFill="1" applyBorder="1"/>
    <xf numFmtId="44" fontId="0" fillId="6" borderId="1" xfId="0" applyNumberFormat="1" applyFill="1" applyBorder="1" applyAlignment="1">
      <alignment horizontal="center"/>
    </xf>
    <xf numFmtId="0" fontId="0" fillId="0" borderId="1" xfId="0" applyBorder="1"/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 applyProtection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2" fillId="5" borderId="1" xfId="0" applyNumberFormat="1" applyFont="1" applyFill="1" applyBorder="1"/>
    <xf numFmtId="44" fontId="2" fillId="6" borderId="1" xfId="0" applyNumberFormat="1" applyFont="1" applyFill="1" applyBorder="1"/>
    <xf numFmtId="44" fontId="2" fillId="6" borderId="1" xfId="0" applyNumberFormat="1" applyFont="1" applyFill="1" applyBorder="1" applyAlignment="1">
      <alignment horizontal="center"/>
    </xf>
    <xf numFmtId="0" fontId="2" fillId="0" borderId="1" xfId="0" applyFont="1" applyBorder="1"/>
    <xf numFmtId="44" fontId="2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/>
    </xf>
    <xf numFmtId="16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A089-5BA6-4CDE-AA82-D8210091E029}">
  <dimension ref="A1:L30"/>
  <sheetViews>
    <sheetView tabSelected="1" workbookViewId="0">
      <selection activeCell="G6" sqref="G6"/>
    </sheetView>
  </sheetViews>
  <sheetFormatPr baseColWidth="10" defaultRowHeight="14.4" x14ac:dyDescent="0.3"/>
  <cols>
    <col min="1" max="1" width="29.88671875" bestFit="1" customWidth="1"/>
    <col min="2" max="2" width="25.6640625" bestFit="1" customWidth="1"/>
    <col min="3" max="3" width="15.109375" bestFit="1" customWidth="1"/>
    <col min="7" max="7" width="19.77734375" customWidth="1"/>
    <col min="8" max="8" width="22.88671875" bestFit="1" customWidth="1"/>
    <col min="9" max="9" width="16.6640625" customWidth="1"/>
    <col min="10" max="10" width="11.5546875" bestFit="1" customWidth="1"/>
    <col min="11" max="11" width="7.33203125" customWidth="1"/>
    <col min="12" max="12" width="20.33203125" customWidth="1"/>
  </cols>
  <sheetData>
    <row r="1" spans="1:12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3" spans="1:12" x14ac:dyDescent="0.3">
      <c r="A3" s="2" t="s">
        <v>1</v>
      </c>
      <c r="B3" s="2"/>
      <c r="C3" s="2"/>
      <c r="D3" s="2"/>
      <c r="E3" s="2"/>
      <c r="F3" s="2"/>
      <c r="G3" s="40" t="s">
        <v>30</v>
      </c>
      <c r="H3" s="41"/>
      <c r="I3" s="42"/>
    </row>
    <row r="4" spans="1:12" ht="28.8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31</v>
      </c>
      <c r="H4" s="5" t="s">
        <v>38</v>
      </c>
      <c r="I4" s="6" t="s">
        <v>32</v>
      </c>
      <c r="J4" s="7"/>
      <c r="K4" s="7"/>
    </row>
    <row r="5" spans="1:12" x14ac:dyDescent="0.3">
      <c r="A5" s="8" t="s">
        <v>8</v>
      </c>
      <c r="B5" s="37"/>
      <c r="C5" s="38"/>
      <c r="D5" s="38"/>
      <c r="E5" s="38"/>
      <c r="F5" s="39"/>
      <c r="G5" s="9"/>
      <c r="H5" s="10"/>
      <c r="I5" s="11"/>
      <c r="J5" s="7"/>
      <c r="K5" s="7"/>
      <c r="L5" s="43" t="s">
        <v>33</v>
      </c>
    </row>
    <row r="6" spans="1:12" x14ac:dyDescent="0.3">
      <c r="A6" s="12" t="s">
        <v>9</v>
      </c>
      <c r="B6" s="13" t="s">
        <v>10</v>
      </c>
      <c r="C6" s="14">
        <v>35</v>
      </c>
      <c r="D6" s="15">
        <f>10+6+2+3</f>
        <v>21</v>
      </c>
      <c r="E6" s="16">
        <f>+(C6*D6)/5</f>
        <v>147</v>
      </c>
      <c r="F6" s="16">
        <f>E6</f>
        <v>147</v>
      </c>
      <c r="G6" s="1"/>
      <c r="H6" s="15">
        <f>10+6+2+3</f>
        <v>21</v>
      </c>
      <c r="I6" s="14">
        <f>(G6*D6)/5</f>
        <v>0</v>
      </c>
      <c r="L6" s="43"/>
    </row>
    <row r="7" spans="1:12" x14ac:dyDescent="0.3">
      <c r="A7" s="12" t="s">
        <v>11</v>
      </c>
      <c r="B7" s="13" t="s">
        <v>10</v>
      </c>
      <c r="C7" s="14">
        <v>35</v>
      </c>
      <c r="D7" s="15">
        <f>2</f>
        <v>2</v>
      </c>
      <c r="E7" s="16">
        <f t="shared" ref="E7" si="0">+(C7*D7)/5</f>
        <v>14</v>
      </c>
      <c r="F7" s="16">
        <f t="shared" ref="F7:F19" si="1">E7</f>
        <v>14</v>
      </c>
      <c r="G7" s="1"/>
      <c r="H7" s="15">
        <f>2</f>
        <v>2</v>
      </c>
      <c r="I7" s="14">
        <f>(G7*D7)/5</f>
        <v>0</v>
      </c>
      <c r="L7" s="43"/>
    </row>
    <row r="8" spans="1:12" x14ac:dyDescent="0.3">
      <c r="A8" s="12" t="s">
        <v>12</v>
      </c>
      <c r="B8" s="13">
        <v>1</v>
      </c>
      <c r="C8" s="14">
        <v>9.1</v>
      </c>
      <c r="D8" s="15">
        <f>D6</f>
        <v>21</v>
      </c>
      <c r="E8" s="16">
        <f>+C8*D8</f>
        <v>191.1</v>
      </c>
      <c r="F8" s="16">
        <f t="shared" si="1"/>
        <v>191.1</v>
      </c>
      <c r="G8" s="1"/>
      <c r="H8" s="15">
        <f>H6</f>
        <v>21</v>
      </c>
      <c r="I8" s="14">
        <f>(G8*D8)</f>
        <v>0</v>
      </c>
      <c r="L8" s="43"/>
    </row>
    <row r="9" spans="1:12" x14ac:dyDescent="0.3">
      <c r="A9" s="12" t="s">
        <v>13</v>
      </c>
      <c r="B9" s="13">
        <v>1</v>
      </c>
      <c r="C9" s="14">
        <v>9.1</v>
      </c>
      <c r="D9" s="15">
        <f>D7</f>
        <v>2</v>
      </c>
      <c r="E9" s="16">
        <f t="shared" ref="E9:E19" si="2">+C9*D9</f>
        <v>18.2</v>
      </c>
      <c r="F9" s="16">
        <f t="shared" si="1"/>
        <v>18.2</v>
      </c>
      <c r="G9" s="1"/>
      <c r="H9" s="15">
        <f>H7</f>
        <v>2</v>
      </c>
      <c r="I9" s="14">
        <f t="shared" ref="I9:I19" si="3">(G9*D9)</f>
        <v>0</v>
      </c>
      <c r="L9" s="43"/>
    </row>
    <row r="10" spans="1:12" x14ac:dyDescent="0.3">
      <c r="A10" s="12" t="s">
        <v>14</v>
      </c>
      <c r="B10" s="13">
        <v>1</v>
      </c>
      <c r="C10" s="14">
        <v>150</v>
      </c>
      <c r="D10" s="15">
        <v>1</v>
      </c>
      <c r="E10" s="16">
        <f t="shared" si="2"/>
        <v>150</v>
      </c>
      <c r="F10" s="16">
        <f t="shared" si="1"/>
        <v>150</v>
      </c>
      <c r="G10" s="1"/>
      <c r="H10" s="15">
        <v>1</v>
      </c>
      <c r="I10" s="14">
        <f t="shared" si="3"/>
        <v>0</v>
      </c>
      <c r="L10" s="43"/>
    </row>
    <row r="11" spans="1:12" x14ac:dyDescent="0.3">
      <c r="A11" s="12" t="s">
        <v>15</v>
      </c>
      <c r="B11" s="13">
        <v>1</v>
      </c>
      <c r="C11" s="14">
        <v>2.91</v>
      </c>
      <c r="D11" s="15">
        <v>6</v>
      </c>
      <c r="E11" s="16">
        <f t="shared" si="2"/>
        <v>17.46</v>
      </c>
      <c r="F11" s="16">
        <f t="shared" si="1"/>
        <v>17.46</v>
      </c>
      <c r="G11" s="1"/>
      <c r="H11" s="15">
        <v>6</v>
      </c>
      <c r="I11" s="14">
        <f t="shared" si="3"/>
        <v>0</v>
      </c>
      <c r="L11" s="43"/>
    </row>
    <row r="12" spans="1:12" x14ac:dyDescent="0.3">
      <c r="A12" s="12" t="s">
        <v>16</v>
      </c>
      <c r="B12" s="13">
        <v>1</v>
      </c>
      <c r="C12" s="14">
        <v>1.25</v>
      </c>
      <c r="D12" s="15">
        <f>4+5+4+3</f>
        <v>16</v>
      </c>
      <c r="E12" s="16">
        <f t="shared" si="2"/>
        <v>20</v>
      </c>
      <c r="F12" s="16">
        <f t="shared" si="1"/>
        <v>20</v>
      </c>
      <c r="G12" s="1"/>
      <c r="H12" s="15">
        <f>4+5+4+3</f>
        <v>16</v>
      </c>
      <c r="I12" s="14">
        <f t="shared" si="3"/>
        <v>0</v>
      </c>
      <c r="L12" s="43"/>
    </row>
    <row r="13" spans="1:12" x14ac:dyDescent="0.3">
      <c r="A13" s="12" t="s">
        <v>17</v>
      </c>
      <c r="B13" s="13">
        <v>1</v>
      </c>
      <c r="C13" s="14">
        <v>2.2999999999999998</v>
      </c>
      <c r="D13" s="15">
        <f>11+25+21+18</f>
        <v>75</v>
      </c>
      <c r="E13" s="16">
        <f t="shared" si="2"/>
        <v>172.5</v>
      </c>
      <c r="F13" s="16">
        <f t="shared" si="1"/>
        <v>172.5</v>
      </c>
      <c r="G13" s="1"/>
      <c r="H13" s="15">
        <f>11+25+21+18</f>
        <v>75</v>
      </c>
      <c r="I13" s="14">
        <f t="shared" si="3"/>
        <v>0</v>
      </c>
      <c r="L13" s="43"/>
    </row>
    <row r="14" spans="1:12" x14ac:dyDescent="0.3">
      <c r="A14" s="12" t="s">
        <v>18</v>
      </c>
      <c r="B14" s="13">
        <v>1</v>
      </c>
      <c r="C14" s="14">
        <v>2.2999999999999998</v>
      </c>
      <c r="D14" s="15">
        <v>2</v>
      </c>
      <c r="E14" s="16">
        <f t="shared" si="2"/>
        <v>4.5999999999999996</v>
      </c>
      <c r="F14" s="16">
        <f t="shared" si="1"/>
        <v>4.5999999999999996</v>
      </c>
      <c r="G14" s="1"/>
      <c r="H14" s="15">
        <v>2</v>
      </c>
      <c r="I14" s="14">
        <f t="shared" si="3"/>
        <v>0</v>
      </c>
      <c r="L14" s="43"/>
    </row>
    <row r="15" spans="1:12" x14ac:dyDescent="0.3">
      <c r="A15" s="12" t="s">
        <v>19</v>
      </c>
      <c r="B15" s="13">
        <v>1</v>
      </c>
      <c r="C15" s="14">
        <v>2.91</v>
      </c>
      <c r="D15" s="15">
        <f>4+4+3+2</f>
        <v>13</v>
      </c>
      <c r="E15" s="16">
        <f t="shared" si="2"/>
        <v>37.83</v>
      </c>
      <c r="F15" s="16">
        <f t="shared" si="1"/>
        <v>37.83</v>
      </c>
      <c r="G15" s="1"/>
      <c r="H15" s="15">
        <f>4+4+3+2</f>
        <v>13</v>
      </c>
      <c r="I15" s="14">
        <f t="shared" si="3"/>
        <v>0</v>
      </c>
    </row>
    <row r="16" spans="1:12" x14ac:dyDescent="0.3">
      <c r="A16" s="12" t="s">
        <v>20</v>
      </c>
      <c r="B16" s="13">
        <v>1</v>
      </c>
      <c r="C16" s="14">
        <v>2.91</v>
      </c>
      <c r="D16" s="15">
        <f>11+25+18+21</f>
        <v>75</v>
      </c>
      <c r="E16" s="16">
        <f t="shared" si="2"/>
        <v>218.25</v>
      </c>
      <c r="F16" s="16">
        <f t="shared" si="1"/>
        <v>218.25</v>
      </c>
      <c r="G16" s="1"/>
      <c r="H16" s="15">
        <f>11+25+18+21</f>
        <v>75</v>
      </c>
      <c r="I16" s="14">
        <f t="shared" si="3"/>
        <v>0</v>
      </c>
    </row>
    <row r="17" spans="1:11" x14ac:dyDescent="0.3">
      <c r="A17" s="12" t="s">
        <v>21</v>
      </c>
      <c r="B17" s="13">
        <v>1</v>
      </c>
      <c r="C17" s="14">
        <v>30</v>
      </c>
      <c r="D17" s="15">
        <v>4</v>
      </c>
      <c r="E17" s="16">
        <f t="shared" si="2"/>
        <v>120</v>
      </c>
      <c r="F17" s="16">
        <f t="shared" si="1"/>
        <v>120</v>
      </c>
      <c r="G17" s="1"/>
      <c r="H17" s="15">
        <v>4</v>
      </c>
      <c r="I17" s="14">
        <f t="shared" si="3"/>
        <v>0</v>
      </c>
    </row>
    <row r="18" spans="1:11" x14ac:dyDescent="0.3">
      <c r="A18" s="12" t="s">
        <v>22</v>
      </c>
      <c r="B18" s="13">
        <v>1</v>
      </c>
      <c r="C18" s="14">
        <v>2.91</v>
      </c>
      <c r="D18" s="15">
        <v>1</v>
      </c>
      <c r="E18" s="16">
        <f t="shared" si="2"/>
        <v>2.91</v>
      </c>
      <c r="F18" s="16">
        <f t="shared" si="1"/>
        <v>2.91</v>
      </c>
      <c r="G18" s="1"/>
      <c r="H18" s="15">
        <v>1</v>
      </c>
      <c r="I18" s="14">
        <f t="shared" si="3"/>
        <v>0</v>
      </c>
    </row>
    <row r="19" spans="1:11" x14ac:dyDescent="0.3">
      <c r="A19" s="12" t="s">
        <v>23</v>
      </c>
      <c r="B19" s="13" t="s">
        <v>24</v>
      </c>
      <c r="C19" s="14">
        <v>390</v>
      </c>
      <c r="D19" s="15">
        <v>1</v>
      </c>
      <c r="E19" s="16">
        <f t="shared" si="2"/>
        <v>390</v>
      </c>
      <c r="F19" s="16">
        <f t="shared" si="1"/>
        <v>390</v>
      </c>
      <c r="G19" s="1"/>
      <c r="H19" s="15">
        <v>1</v>
      </c>
      <c r="I19" s="14">
        <f t="shared" si="3"/>
        <v>0</v>
      </c>
    </row>
    <row r="20" spans="1:11" x14ac:dyDescent="0.3">
      <c r="A20" s="8" t="s">
        <v>25</v>
      </c>
      <c r="B20" s="17"/>
      <c r="C20" s="18"/>
      <c r="D20" s="18"/>
      <c r="E20" s="18"/>
      <c r="F20" s="19">
        <f>SUM(F6:F19)</f>
        <v>1503.8500000000001</v>
      </c>
      <c r="G20" s="3"/>
      <c r="H20" s="20" t="s">
        <v>34</v>
      </c>
      <c r="I20" s="21">
        <f>SUM(I6:I19)</f>
        <v>0</v>
      </c>
    </row>
    <row r="21" spans="1:11" x14ac:dyDescent="0.3">
      <c r="A21" s="12" t="s">
        <v>26</v>
      </c>
      <c r="B21" s="22"/>
      <c r="C21" s="23">
        <v>45</v>
      </c>
      <c r="D21" s="22">
        <v>20</v>
      </c>
      <c r="E21" s="16">
        <f>+C21*D21</f>
        <v>900</v>
      </c>
      <c r="F21" s="16">
        <f>E21</f>
        <v>900</v>
      </c>
      <c r="G21" s="1"/>
      <c r="H21" s="15">
        <v>20</v>
      </c>
      <c r="I21" s="14">
        <f>(G21*D21)</f>
        <v>0</v>
      </c>
    </row>
    <row r="22" spans="1:11" x14ac:dyDescent="0.3">
      <c r="A22" s="12" t="s">
        <v>27</v>
      </c>
      <c r="B22" s="22"/>
      <c r="C22" s="24" t="s">
        <v>28</v>
      </c>
      <c r="D22" s="25">
        <f>F20</f>
        <v>1503.8500000000001</v>
      </c>
      <c r="E22" s="14">
        <f>0.2*D22</f>
        <v>300.77000000000004</v>
      </c>
      <c r="F22" s="16">
        <f>E22</f>
        <v>300.77000000000004</v>
      </c>
      <c r="G22" s="14"/>
      <c r="H22" s="22"/>
      <c r="I22" s="26">
        <v>300.77</v>
      </c>
    </row>
    <row r="23" spans="1:11" x14ac:dyDescent="0.3">
      <c r="A23" s="27" t="s">
        <v>29</v>
      </c>
      <c r="B23" s="28"/>
      <c r="C23" s="28"/>
      <c r="D23" s="28"/>
      <c r="E23" s="29"/>
      <c r="F23" s="30">
        <f>SUM(F21:F22)</f>
        <v>1200.77</v>
      </c>
      <c r="G23" s="31"/>
      <c r="H23" s="20" t="s">
        <v>35</v>
      </c>
      <c r="I23" s="32">
        <f>SUM(I21:I22)</f>
        <v>300.77</v>
      </c>
      <c r="J23" s="7"/>
      <c r="K23" s="7"/>
    </row>
    <row r="24" spans="1:11" x14ac:dyDescent="0.3">
      <c r="D24" s="46" t="s">
        <v>39</v>
      </c>
      <c r="E24" s="46"/>
      <c r="F24" s="47">
        <f>F20+F23</f>
        <v>2704.62</v>
      </c>
      <c r="H24" s="33" t="s">
        <v>36</v>
      </c>
      <c r="I24" s="34">
        <f>I23+I20</f>
        <v>300.77</v>
      </c>
    </row>
    <row r="26" spans="1:11" ht="38.4" customHeight="1" x14ac:dyDescent="0.3">
      <c r="G26" s="45" t="s">
        <v>37</v>
      </c>
      <c r="H26" s="45"/>
      <c r="I26" s="45"/>
    </row>
    <row r="27" spans="1:11" x14ac:dyDescent="0.3">
      <c r="G27" s="36"/>
    </row>
    <row r="30" spans="1:11" x14ac:dyDescent="0.3">
      <c r="E30" s="35"/>
    </row>
  </sheetData>
  <sheetProtection algorithmName="SHA-512" hashValue="dOaBSEM/nO7IjkC6d+SICsnWuaWF0lyO6a4raGg34t5Kp0MIZQfUpd8+IXseJu2S+vTEp4WfR6YYeIxFd3fAoQ==" saltValue="6tlv02FRVfXkMdBVOcJWrQ==" spinCount="100000" sheet="1" objects="1" scenarios="1" selectLockedCells="1"/>
  <mergeCells count="6">
    <mergeCell ref="B5:F5"/>
    <mergeCell ref="G3:I3"/>
    <mergeCell ref="L5:L14"/>
    <mergeCell ref="A1:I1"/>
    <mergeCell ref="G26:I26"/>
    <mergeCell ref="D24:E24"/>
  </mergeCells>
  <dataValidations count="1">
    <dataValidation type="custom" allowBlank="1" showInputMessage="1" showErrorMessage="1" errorTitle="ERROR PREU" error="PREU SUPERIOR AL DEMANAT. EL PREU HA DE SER IGUAL O INFERIOR AL DE LA COLUMNA C." sqref="G21 G6:G19" xr:uid="{FB072F91-6485-40DE-87BE-E2379CA49671}">
      <formula1>G6&lt;=C6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Meritxell Ferrero</cp:lastModifiedBy>
  <dcterms:created xsi:type="dcterms:W3CDTF">2025-11-21T07:56:50Z</dcterms:created>
  <dcterms:modified xsi:type="dcterms:W3CDTF">2025-12-22T11:32:57Z</dcterms:modified>
</cp:coreProperties>
</file>