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Contractació 2025\1. PROCEDIMENTS OBERTS\NO PUBLICATS\380_2025. PROTECCIÓ INCENDIS SANT QUIRZE, SANT JOAN, LA POBLA, ÀGER I ARENYS (POSA)\"/>
    </mc:Choice>
  </mc:AlternateContent>
  <xr:revisionPtr revIDLastSave="0" documentId="13_ncr:1_{A18CFEAB-F945-4BDE-99D7-B4CC32F74F6E}" xr6:coauthVersionLast="47" xr6:coauthVersionMax="47" xr10:uidLastSave="{00000000-0000-0000-0000-000000000000}"/>
  <bookViews>
    <workbookView xWindow="28680" yWindow="-120" windowWidth="29040" windowHeight="15840" xr2:uid="{DD5F8E59-B63B-423A-8473-C79F20AE4BB4}"/>
  </bookViews>
  <sheets>
    <sheet name="Lo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F54" i="1"/>
  <c r="I53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37" i="1"/>
  <c r="H48" i="1"/>
  <c r="H47" i="1"/>
  <c r="I11" i="1"/>
  <c r="I12" i="1"/>
  <c r="I13" i="1"/>
  <c r="I14" i="1"/>
  <c r="I15" i="1"/>
  <c r="I16" i="1"/>
  <c r="I17" i="1"/>
  <c r="I18" i="1"/>
  <c r="I19" i="1"/>
  <c r="I20" i="1"/>
  <c r="I21" i="1"/>
  <c r="I22" i="1"/>
  <c r="I10" i="1"/>
  <c r="I33" i="1"/>
  <c r="I34" i="1"/>
  <c r="I35" i="1"/>
  <c r="I36" i="1"/>
  <c r="I32" i="1"/>
  <c r="I7" i="1"/>
  <c r="I8" i="1"/>
  <c r="I9" i="1"/>
  <c r="I6" i="1"/>
  <c r="E6" i="1"/>
  <c r="H24" i="1"/>
  <c r="I24" i="1" s="1"/>
  <c r="E11" i="1"/>
  <c r="E12" i="1"/>
  <c r="E13" i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E21" i="1"/>
  <c r="E22" i="1"/>
  <c r="E10" i="1"/>
  <c r="F10" i="1" s="1"/>
  <c r="H52" i="1"/>
  <c r="I52" i="1" s="1"/>
  <c r="E52" i="1"/>
  <c r="F52" i="1" s="1"/>
  <c r="E50" i="1"/>
  <c r="F50" i="1" s="1"/>
  <c r="E49" i="1"/>
  <c r="F49" i="1" s="1"/>
  <c r="D48" i="1"/>
  <c r="E48" i="1" s="1"/>
  <c r="F48" i="1" s="1"/>
  <c r="D47" i="1"/>
  <c r="E47" i="1" s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F38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24" i="1"/>
  <c r="F24" i="1" s="1"/>
  <c r="F21" i="1"/>
  <c r="F20" i="1"/>
  <c r="F13" i="1"/>
  <c r="F12" i="1"/>
  <c r="F11" i="1"/>
  <c r="E9" i="1"/>
  <c r="E8" i="1"/>
  <c r="F8" i="1" s="1"/>
  <c r="E7" i="1"/>
  <c r="F7" i="1" s="1"/>
  <c r="I23" i="1" l="1"/>
  <c r="I51" i="1"/>
  <c r="F22" i="1"/>
  <c r="F23" i="1"/>
  <c r="D25" i="1" s="1"/>
  <c r="E25" i="1" s="1"/>
  <c r="F25" i="1" s="1"/>
  <c r="F51" i="1"/>
  <c r="F26" i="1" l="1"/>
  <c r="F27" i="1" s="1"/>
  <c r="F57" i="1" s="1"/>
  <c r="I25" i="1"/>
  <c r="I26" i="1" s="1"/>
  <c r="I27" i="1" s="1"/>
  <c r="D53" i="1"/>
  <c r="E53" i="1" l="1"/>
  <c r="F53" i="1" s="1"/>
  <c r="I54" i="1" l="1"/>
  <c r="I55" i="1" l="1"/>
  <c r="I57" i="1" s="1"/>
</calcChain>
</file>

<file path=xl/sharedStrings.xml><?xml version="1.0" encoding="utf-8"?>
<sst xmlns="http://schemas.openxmlformats.org/spreadsheetml/2006/main" count="93" uniqueCount="57">
  <si>
    <t xml:space="preserve">LOT 1 </t>
  </si>
  <si>
    <t>RESIDÈNCIA SANT QUIRZE DE BESORA</t>
  </si>
  <si>
    <t>ACTUACIÓ</t>
  </si>
  <si>
    <t>Periodicitat del servei (any)</t>
  </si>
  <si>
    <t>Import/element (€)</t>
  </si>
  <si>
    <t>nº elements</t>
  </si>
  <si>
    <t>Total servei</t>
  </si>
  <si>
    <t>TOTAL ANUAL</t>
  </si>
  <si>
    <t>Manteniment preventiu</t>
  </si>
  <si>
    <t>Extintors CO2  2 kg (retimbrat)</t>
  </si>
  <si>
    <t>1 vegada cada 5 anys</t>
  </si>
  <si>
    <t>Extintor ABC-9Kg (retimbrat)</t>
  </si>
  <si>
    <t>Extintor ABC 6kg pols  (retimbrat)</t>
  </si>
  <si>
    <t>Extintor ABC 1 Kg pols (retimbrat)</t>
  </si>
  <si>
    <t>Extintors CO2  2 kg (revisió)</t>
  </si>
  <si>
    <t>Extintor ABC-9Kg (revisió)</t>
  </si>
  <si>
    <t>Extintor de 6kg pols  (revisió)</t>
  </si>
  <si>
    <t>Mànega BIE-25</t>
  </si>
  <si>
    <t>Señal Fotoluminiscente</t>
  </si>
  <si>
    <t>Detector òptics</t>
  </si>
  <si>
    <t>Detector tèrmic</t>
  </si>
  <si>
    <t>Central d'incendis Morley Dimension</t>
  </si>
  <si>
    <t>Pulsadors d'incendis</t>
  </si>
  <si>
    <t>Sirenes interiors</t>
  </si>
  <si>
    <t>Bateria recargable 12V.12Ah</t>
  </si>
  <si>
    <t>Revisiò trimetral</t>
  </si>
  <si>
    <t>4 vegades any (1 x trimetre)</t>
  </si>
  <si>
    <t>Manteniment correctiu</t>
  </si>
  <si>
    <t>Hores operari</t>
  </si>
  <si>
    <t>Material manteniment correctiu</t>
  </si>
  <si>
    <t>20% Preventiu</t>
  </si>
  <si>
    <t>TOTAL</t>
  </si>
  <si>
    <t>RESIDÈNCIA SANT JOAN DE LES ABADESSES</t>
  </si>
  <si>
    <t>Extintor ABC-6Kg(retimbrat)</t>
  </si>
  <si>
    <t>Extintor ABC-3Kg (retimbrat)</t>
  </si>
  <si>
    <t>2 vegada cada 5 anys</t>
  </si>
  <si>
    <t>Extintor CO2 5Kg  (retimbrat)</t>
  </si>
  <si>
    <t>Extintor ABC-6Kg(revisió)</t>
  </si>
  <si>
    <t>Extintor CO2 5Kg  (revisió)</t>
  </si>
  <si>
    <t>Extintor CO2 2Kg (revisió)</t>
  </si>
  <si>
    <t>Detector pols</t>
  </si>
  <si>
    <t>Central d'incendis Analògica</t>
  </si>
  <si>
    <t>Preu Hores operari</t>
  </si>
  <si>
    <t>Total LOT 1 Residències províncies de Girona i Barcelona</t>
  </si>
  <si>
    <t>OFERTA EMPRESA LICITADORA</t>
  </si>
  <si>
    <t>Preu oferta</t>
  </si>
  <si>
    <t>Total Servei</t>
  </si>
  <si>
    <t>* S'han de complimentar els preus unitaris de les caselles en groc. El preu que s'ha de posar a l'annex 2 en format word, és el sumatori dels diferents preus. Està fet el sumatori a sota del quadre.</t>
  </si>
  <si>
    <t>Total oferta M. Preventiu</t>
  </si>
  <si>
    <t>Total oferta m. Correctiu</t>
  </si>
  <si>
    <t xml:space="preserve">Total oferta </t>
  </si>
  <si>
    <t>Total oferta M. Correctiu</t>
  </si>
  <si>
    <t>Total oferta LOT 1</t>
  </si>
  <si>
    <t xml:space="preserve">Nº elements </t>
  </si>
  <si>
    <t>TOTAL SANT JOAN DE LES ABADESSES</t>
  </si>
  <si>
    <t>TOTAL SANT QUIRZE DE BESORA</t>
  </si>
  <si>
    <t>El preu indicat és un màxim, les empreses licitadores hauran d’oferir un preu igual o a la baixa en relació a cada referència o servei, essent excloses les ofertes que incloguin ofertes superiors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</si>
</sst>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44" fontId="0" fillId="10" borderId="4" xfId="0" applyNumberFormat="1" applyFill="1" applyBorder="1" applyProtection="1">
      <protection locked="0"/>
    </xf>
    <xf numFmtId="44" fontId="0" fillId="0" borderId="4" xfId="2" applyFont="1" applyFill="1" applyBorder="1" applyAlignment="1" applyProtection="1">
      <alignment horizontal="center"/>
    </xf>
    <xf numFmtId="44" fontId="0" fillId="0" borderId="4" xfId="2" applyFont="1" applyBorder="1" applyAlignment="1" applyProtection="1">
      <alignment horizontal="center"/>
    </xf>
    <xf numFmtId="44" fontId="2" fillId="7" borderId="4" xfId="2" applyFont="1" applyFill="1" applyBorder="1" applyProtection="1"/>
    <xf numFmtId="43" fontId="0" fillId="0" borderId="4" xfId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3" fillId="0" borderId="4" xfId="0" applyFont="1" applyBorder="1" applyProtection="1"/>
    <xf numFmtId="0" fontId="0" fillId="0" borderId="4" xfId="0" applyBorder="1" applyAlignment="1" applyProtection="1">
      <alignment horizontal="center" vertical="center"/>
    </xf>
    <xf numFmtId="44" fontId="0" fillId="0" borderId="4" xfId="0" applyNumberFormat="1" applyBorder="1" applyProtection="1"/>
    <xf numFmtId="0" fontId="0" fillId="0" borderId="4" xfId="0" applyBorder="1" applyAlignment="1" applyProtection="1">
      <alignment horizontal="center"/>
    </xf>
    <xf numFmtId="0" fontId="2" fillId="5" borderId="1" xfId="0" applyFont="1" applyFill="1" applyBorder="1" applyAlignment="1" applyProtection="1">
      <alignment horizontal="center"/>
    </xf>
    <xf numFmtId="0" fontId="2" fillId="5" borderId="2" xfId="0" applyFont="1" applyFill="1" applyBorder="1" applyAlignment="1" applyProtection="1">
      <alignment horizontal="center"/>
    </xf>
    <xf numFmtId="44" fontId="2" fillId="5" borderId="3" xfId="0" applyNumberFormat="1" applyFont="1" applyFill="1" applyBorder="1" applyProtection="1"/>
    <xf numFmtId="0" fontId="0" fillId="0" borderId="4" xfId="0" applyBorder="1" applyProtection="1"/>
    <xf numFmtId="44" fontId="0" fillId="0" borderId="4" xfId="0" applyNumberFormat="1" applyBorder="1" applyAlignment="1" applyProtection="1">
      <alignment horizontal="center" vertical="center"/>
    </xf>
    <xf numFmtId="44" fontId="0" fillId="0" borderId="4" xfId="0" applyNumberFormat="1" applyBorder="1" applyAlignment="1" applyProtection="1">
      <alignment horizontal="right"/>
    </xf>
    <xf numFmtId="44" fontId="0" fillId="0" borderId="4" xfId="0" applyNumberFormat="1" applyBorder="1" applyAlignment="1" applyProtection="1">
      <alignment horizontal="center"/>
    </xf>
    <xf numFmtId="0" fontId="4" fillId="6" borderId="1" xfId="0" applyFont="1" applyFill="1" applyBorder="1" applyAlignment="1" applyProtection="1">
      <alignment horizontal="center"/>
    </xf>
    <xf numFmtId="0" fontId="4" fillId="6" borderId="2" xfId="0" applyFont="1" applyFill="1" applyBorder="1" applyAlignment="1" applyProtection="1">
      <alignment horizontal="center"/>
    </xf>
    <xf numFmtId="0" fontId="4" fillId="6" borderId="3" xfId="0" applyFont="1" applyFill="1" applyBorder="1" applyAlignment="1" applyProtection="1">
      <alignment horizontal="center"/>
    </xf>
    <xf numFmtId="44" fontId="2" fillId="6" borderId="4" xfId="0" applyNumberFormat="1" applyFont="1" applyFill="1" applyBorder="1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2" xfId="0" applyBorder="1" applyAlignment="1" applyProtection="1">
      <alignment horizontal="center"/>
    </xf>
    <xf numFmtId="44" fontId="2" fillId="0" borderId="2" xfId="0" applyNumberFormat="1" applyFont="1" applyBorder="1" applyProtection="1"/>
    <xf numFmtId="0" fontId="2" fillId="2" borderId="0" xfId="0" applyFont="1" applyFill="1" applyAlignment="1" applyProtection="1">
      <alignment horizontal="center"/>
    </xf>
    <xf numFmtId="0" fontId="0" fillId="0" borderId="0" xfId="0" applyProtection="1"/>
    <xf numFmtId="0" fontId="2" fillId="3" borderId="1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2" fillId="7" borderId="2" xfId="0" applyFont="1" applyFill="1" applyBorder="1" applyAlignment="1" applyProtection="1">
      <alignment horizontal="center"/>
    </xf>
    <xf numFmtId="0" fontId="2" fillId="7" borderId="3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8" borderId="4" xfId="0" applyFont="1" applyFill="1" applyBorder="1" applyAlignment="1" applyProtection="1">
      <alignment horizontal="center" vertical="center" wrapText="1"/>
    </xf>
    <xf numFmtId="0" fontId="2" fillId="8" borderId="4" xfId="0" applyFont="1" applyFill="1" applyBorder="1" applyAlignment="1" applyProtection="1">
      <alignment horizontal="center" vertical="center"/>
    </xf>
    <xf numFmtId="0" fontId="2" fillId="5" borderId="4" xfId="0" applyFont="1" applyFill="1" applyBorder="1" applyProtection="1"/>
    <xf numFmtId="0" fontId="2" fillId="9" borderId="4" xfId="0" applyFont="1" applyFill="1" applyBorder="1" applyProtection="1"/>
    <xf numFmtId="0" fontId="2" fillId="9" borderId="4" xfId="0" applyFont="1" applyFill="1" applyBorder="1" applyAlignment="1" applyProtection="1">
      <alignment horizontal="center"/>
    </xf>
    <xf numFmtId="0" fontId="2" fillId="7" borderId="3" xfId="0" applyFont="1" applyFill="1" applyBorder="1" applyAlignment="1" applyProtection="1">
      <alignment horizontal="center"/>
    </xf>
    <xf numFmtId="0" fontId="2" fillId="7" borderId="4" xfId="0" applyFont="1" applyFill="1" applyBorder="1" applyProtection="1"/>
    <xf numFmtId="44" fontId="0" fillId="7" borderId="4" xfId="0" applyNumberFormat="1" applyFill="1" applyBorder="1" applyAlignment="1" applyProtection="1">
      <alignment horizontal="center"/>
    </xf>
    <xf numFmtId="44" fontId="2" fillId="7" borderId="4" xfId="0" applyNumberFormat="1" applyFont="1" applyFill="1" applyBorder="1" applyProtection="1"/>
    <xf numFmtId="44" fontId="2" fillId="7" borderId="4" xfId="0" applyNumberFormat="1" applyFont="1" applyFill="1" applyBorder="1" applyAlignment="1" applyProtection="1">
      <alignment horizontal="center"/>
    </xf>
    <xf numFmtId="0" fontId="2" fillId="0" borderId="5" xfId="0" applyFont="1" applyBorder="1" applyProtection="1"/>
    <xf numFmtId="44" fontId="2" fillId="0" borderId="4" xfId="0" applyNumberFormat="1" applyFont="1" applyBorder="1" applyProtection="1"/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0" fillId="0" borderId="7" xfId="0" applyBorder="1" applyProtection="1"/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6" borderId="1" xfId="0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0" fontId="2" fillId="6" borderId="3" xfId="0" applyFont="1" applyFill="1" applyBorder="1" applyAlignment="1" applyProtection="1">
      <alignment horizontal="center"/>
    </xf>
    <xf numFmtId="164" fontId="0" fillId="0" borderId="4" xfId="0" applyNumberFormat="1" applyBorder="1" applyProtection="1"/>
    <xf numFmtId="44" fontId="2" fillId="6" borderId="3" xfId="0" applyNumberFormat="1" applyFont="1" applyFill="1" applyBorder="1" applyProtection="1"/>
    <xf numFmtId="0" fontId="2" fillId="6" borderId="4" xfId="0" applyFont="1" applyFill="1" applyBorder="1" applyAlignment="1" applyProtection="1">
      <alignment horizontal="center"/>
    </xf>
    <xf numFmtId="0" fontId="2" fillId="7" borderId="4" xfId="0" applyFont="1" applyFill="1" applyBorder="1" applyAlignment="1" applyProtection="1">
      <alignment horizontal="center"/>
    </xf>
    <xf numFmtId="0" fontId="2" fillId="0" borderId="0" xfId="0" applyFont="1" applyProtection="1"/>
    <xf numFmtId="0" fontId="0" fillId="0" borderId="0" xfId="0" applyAlignment="1" applyProtection="1">
      <alignment vertical="center" wrapText="1"/>
    </xf>
    <xf numFmtId="0" fontId="0" fillId="0" borderId="3" xfId="0" applyBorder="1" applyProtection="1"/>
    <xf numFmtId="44" fontId="2" fillId="0" borderId="0" xfId="0" applyNumberFormat="1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</cellXfs>
  <cellStyles count="3">
    <cellStyle name="Coma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9B4AD-8FF6-413D-A181-5B9313F8A225}">
  <dimension ref="A1:L57"/>
  <sheetViews>
    <sheetView tabSelected="1" workbookViewId="0">
      <selection activeCell="C60" sqref="C60"/>
    </sheetView>
  </sheetViews>
  <sheetFormatPr defaultColWidth="8.88671875" defaultRowHeight="14.4" x14ac:dyDescent="0.3"/>
  <cols>
    <col min="1" max="1" width="34.109375" style="6" bestFit="1" customWidth="1"/>
    <col min="2" max="2" width="30.109375" style="6" customWidth="1"/>
    <col min="3" max="3" width="17.6640625" style="6" customWidth="1"/>
    <col min="4" max="4" width="11.6640625" style="6" customWidth="1"/>
    <col min="5" max="5" width="20.109375" style="6" customWidth="1"/>
    <col min="6" max="6" width="15" style="6" customWidth="1"/>
    <col min="7" max="7" width="15.5546875" style="6" customWidth="1"/>
    <col min="8" max="8" width="23.44140625" style="6" customWidth="1"/>
    <col min="9" max="9" width="12.44140625" style="6" customWidth="1"/>
    <col min="10" max="10" width="4.44140625" style="6" customWidth="1"/>
    <col min="11" max="11" width="4" style="6" customWidth="1"/>
    <col min="12" max="12" width="28" style="6" customWidth="1"/>
    <col min="13" max="16384" width="8.88671875" style="6"/>
  </cols>
  <sheetData>
    <row r="1" spans="1:12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7"/>
      <c r="K1" s="27"/>
      <c r="L1" s="27"/>
    </row>
    <row r="2" spans="1:12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x14ac:dyDescent="0.3">
      <c r="A3" s="28" t="s">
        <v>1</v>
      </c>
      <c r="B3" s="29"/>
      <c r="C3" s="29"/>
      <c r="D3" s="29"/>
      <c r="E3" s="29"/>
      <c r="F3" s="30"/>
      <c r="G3" s="31" t="s">
        <v>44</v>
      </c>
      <c r="H3" s="32"/>
      <c r="I3" s="33"/>
      <c r="J3" s="27"/>
      <c r="K3" s="27"/>
      <c r="L3" s="27"/>
    </row>
    <row r="4" spans="1:12" x14ac:dyDescent="0.3">
      <c r="A4" s="34" t="s">
        <v>2</v>
      </c>
      <c r="B4" s="34" t="s">
        <v>3</v>
      </c>
      <c r="C4" s="34" t="s">
        <v>4</v>
      </c>
      <c r="D4" s="34" t="s">
        <v>5</v>
      </c>
      <c r="E4" s="34" t="s">
        <v>6</v>
      </c>
      <c r="F4" s="34" t="s">
        <v>7</v>
      </c>
      <c r="G4" s="34" t="s">
        <v>45</v>
      </c>
      <c r="H4" s="35" t="s">
        <v>53</v>
      </c>
      <c r="I4" s="36" t="s">
        <v>46</v>
      </c>
      <c r="J4" s="60"/>
      <c r="K4" s="60"/>
      <c r="L4" s="27"/>
    </row>
    <row r="5" spans="1:12" x14ac:dyDescent="0.3">
      <c r="A5" s="37" t="s">
        <v>8</v>
      </c>
      <c r="B5" s="37"/>
      <c r="C5" s="37"/>
      <c r="D5" s="37"/>
      <c r="E5" s="37"/>
      <c r="F5" s="37"/>
      <c r="G5" s="37"/>
      <c r="H5" s="38"/>
      <c r="I5" s="39"/>
      <c r="J5" s="60"/>
      <c r="K5" s="60"/>
      <c r="L5" s="61" t="s">
        <v>47</v>
      </c>
    </row>
    <row r="6" spans="1:12" x14ac:dyDescent="0.3">
      <c r="A6" s="7" t="s">
        <v>9</v>
      </c>
      <c r="B6" s="8" t="s">
        <v>10</v>
      </c>
      <c r="C6" s="9">
        <v>35</v>
      </c>
      <c r="D6" s="10">
        <v>2</v>
      </c>
      <c r="E6" s="9">
        <f>+(C6*$D6)/5</f>
        <v>14</v>
      </c>
      <c r="F6" s="9">
        <v>14</v>
      </c>
      <c r="G6" s="1"/>
      <c r="H6" s="10">
        <v>2</v>
      </c>
      <c r="I6" s="9">
        <f>+(G6*$D6)/5</f>
        <v>0</v>
      </c>
      <c r="J6" s="27"/>
      <c r="K6" s="27"/>
      <c r="L6" s="61"/>
    </row>
    <row r="7" spans="1:12" x14ac:dyDescent="0.3">
      <c r="A7" s="7" t="s">
        <v>11</v>
      </c>
      <c r="B7" s="8" t="s">
        <v>10</v>
      </c>
      <c r="C7" s="9">
        <v>35</v>
      </c>
      <c r="D7" s="10">
        <v>1</v>
      </c>
      <c r="E7" s="9">
        <f t="shared" ref="E7:E9" si="0">+(C7*D7)/5</f>
        <v>7</v>
      </c>
      <c r="F7" s="9">
        <f t="shared" ref="F7:F22" si="1">E7</f>
        <v>7</v>
      </c>
      <c r="G7" s="1"/>
      <c r="H7" s="10">
        <v>1</v>
      </c>
      <c r="I7" s="9">
        <f t="shared" ref="I7:I9" si="2">+(G7*$D7)/5</f>
        <v>0</v>
      </c>
      <c r="J7" s="27"/>
      <c r="K7" s="27"/>
      <c r="L7" s="61"/>
    </row>
    <row r="8" spans="1:12" x14ac:dyDescent="0.3">
      <c r="A8" s="7" t="s">
        <v>12</v>
      </c>
      <c r="B8" s="8" t="s">
        <v>10</v>
      </c>
      <c r="C8" s="9">
        <v>35</v>
      </c>
      <c r="D8" s="10">
        <v>13</v>
      </c>
      <c r="E8" s="9">
        <f t="shared" si="0"/>
        <v>91</v>
      </c>
      <c r="F8" s="9">
        <f t="shared" si="1"/>
        <v>91</v>
      </c>
      <c r="G8" s="1"/>
      <c r="H8" s="10">
        <v>13</v>
      </c>
      <c r="I8" s="9">
        <f t="shared" si="2"/>
        <v>0</v>
      </c>
      <c r="J8" s="27"/>
      <c r="K8" s="27"/>
      <c r="L8" s="61"/>
    </row>
    <row r="9" spans="1:12" x14ac:dyDescent="0.3">
      <c r="A9" s="7" t="s">
        <v>13</v>
      </c>
      <c r="B9" s="8" t="s">
        <v>10</v>
      </c>
      <c r="C9" s="9">
        <v>35</v>
      </c>
      <c r="D9" s="10">
        <v>1</v>
      </c>
      <c r="E9" s="9">
        <f t="shared" si="0"/>
        <v>7</v>
      </c>
      <c r="F9" s="9">
        <v>7</v>
      </c>
      <c r="G9" s="1"/>
      <c r="H9" s="10">
        <v>1</v>
      </c>
      <c r="I9" s="9">
        <f t="shared" si="2"/>
        <v>0</v>
      </c>
      <c r="J9" s="27"/>
      <c r="K9" s="27"/>
      <c r="L9" s="61"/>
    </row>
    <row r="10" spans="1:12" x14ac:dyDescent="0.3">
      <c r="A10" s="7" t="s">
        <v>14</v>
      </c>
      <c r="B10" s="8">
        <v>1</v>
      </c>
      <c r="C10" s="9">
        <v>9.1</v>
      </c>
      <c r="D10" s="10">
        <v>2</v>
      </c>
      <c r="E10" s="9">
        <f>+C10*D10</f>
        <v>18.2</v>
      </c>
      <c r="F10" s="9">
        <f t="shared" si="1"/>
        <v>18.2</v>
      </c>
      <c r="G10" s="1"/>
      <c r="H10" s="10">
        <v>2</v>
      </c>
      <c r="I10" s="9">
        <f>G10*D10</f>
        <v>0</v>
      </c>
      <c r="J10" s="27"/>
      <c r="K10" s="27"/>
      <c r="L10" s="61"/>
    </row>
    <row r="11" spans="1:12" x14ac:dyDescent="0.3">
      <c r="A11" s="7" t="s">
        <v>15</v>
      </c>
      <c r="B11" s="8">
        <v>1</v>
      </c>
      <c r="C11" s="9">
        <v>9.1</v>
      </c>
      <c r="D11" s="10">
        <v>1</v>
      </c>
      <c r="E11" s="9">
        <f t="shared" ref="E11:E22" si="3">+C11*D11</f>
        <v>9.1</v>
      </c>
      <c r="F11" s="9">
        <f t="shared" si="1"/>
        <v>9.1</v>
      </c>
      <c r="G11" s="1"/>
      <c r="H11" s="10">
        <v>1</v>
      </c>
      <c r="I11" s="9">
        <f t="shared" ref="I11:I22" si="4">G11*D11</f>
        <v>0</v>
      </c>
      <c r="J11" s="27"/>
      <c r="K11" s="27"/>
      <c r="L11" s="61"/>
    </row>
    <row r="12" spans="1:12" x14ac:dyDescent="0.3">
      <c r="A12" s="7" t="s">
        <v>16</v>
      </c>
      <c r="B12" s="8">
        <v>1</v>
      </c>
      <c r="C12" s="9">
        <v>9.1</v>
      </c>
      <c r="D12" s="10">
        <v>13</v>
      </c>
      <c r="E12" s="9">
        <f t="shared" si="3"/>
        <v>118.3</v>
      </c>
      <c r="F12" s="9">
        <f t="shared" si="1"/>
        <v>118.3</v>
      </c>
      <c r="G12" s="1"/>
      <c r="H12" s="10">
        <v>13</v>
      </c>
      <c r="I12" s="9">
        <f t="shared" si="4"/>
        <v>0</v>
      </c>
      <c r="J12" s="27"/>
      <c r="K12" s="27"/>
      <c r="L12" s="61"/>
    </row>
    <row r="13" spans="1:12" x14ac:dyDescent="0.3">
      <c r="A13" s="7" t="s">
        <v>13</v>
      </c>
      <c r="B13" s="8">
        <v>1</v>
      </c>
      <c r="C13" s="9">
        <v>9.1</v>
      </c>
      <c r="D13" s="10">
        <v>1</v>
      </c>
      <c r="E13" s="9">
        <f t="shared" si="3"/>
        <v>9.1</v>
      </c>
      <c r="F13" s="9">
        <f t="shared" si="1"/>
        <v>9.1</v>
      </c>
      <c r="G13" s="1"/>
      <c r="H13" s="10">
        <v>1</v>
      </c>
      <c r="I13" s="9">
        <f t="shared" si="4"/>
        <v>0</v>
      </c>
      <c r="J13" s="27"/>
      <c r="K13" s="27"/>
      <c r="L13" s="61"/>
    </row>
    <row r="14" spans="1:12" x14ac:dyDescent="0.3">
      <c r="A14" s="7" t="s">
        <v>17</v>
      </c>
      <c r="B14" s="8">
        <v>1</v>
      </c>
      <c r="C14" s="9">
        <v>30</v>
      </c>
      <c r="D14" s="10">
        <v>4</v>
      </c>
      <c r="E14" s="9">
        <f t="shared" si="3"/>
        <v>120</v>
      </c>
      <c r="F14" s="9">
        <f t="shared" si="1"/>
        <v>120</v>
      </c>
      <c r="G14" s="1"/>
      <c r="H14" s="10">
        <v>4</v>
      </c>
      <c r="I14" s="9">
        <f t="shared" si="4"/>
        <v>0</v>
      </c>
      <c r="J14" s="27"/>
      <c r="K14" s="27"/>
      <c r="L14" s="61"/>
    </row>
    <row r="15" spans="1:12" x14ac:dyDescent="0.3">
      <c r="A15" s="7" t="s">
        <v>18</v>
      </c>
      <c r="B15" s="8">
        <v>1</v>
      </c>
      <c r="C15" s="9">
        <v>1.25</v>
      </c>
      <c r="D15" s="10">
        <v>29</v>
      </c>
      <c r="E15" s="9">
        <f t="shared" si="3"/>
        <v>36.25</v>
      </c>
      <c r="F15" s="9">
        <f t="shared" si="1"/>
        <v>36.25</v>
      </c>
      <c r="G15" s="1"/>
      <c r="H15" s="10">
        <v>29</v>
      </c>
      <c r="I15" s="9">
        <f t="shared" si="4"/>
        <v>0</v>
      </c>
      <c r="J15" s="27"/>
      <c r="K15" s="27"/>
      <c r="L15" s="61"/>
    </row>
    <row r="16" spans="1:12" x14ac:dyDescent="0.3">
      <c r="A16" s="7" t="s">
        <v>19</v>
      </c>
      <c r="B16" s="8">
        <v>1</v>
      </c>
      <c r="C16" s="9">
        <v>2.2999999999999998</v>
      </c>
      <c r="D16" s="10">
        <v>53</v>
      </c>
      <c r="E16" s="9">
        <f t="shared" si="3"/>
        <v>121.89999999999999</v>
      </c>
      <c r="F16" s="9">
        <f t="shared" si="1"/>
        <v>121.89999999999999</v>
      </c>
      <c r="G16" s="1"/>
      <c r="H16" s="10">
        <v>53</v>
      </c>
      <c r="I16" s="9">
        <f t="shared" si="4"/>
        <v>0</v>
      </c>
      <c r="J16" s="27"/>
      <c r="K16" s="27"/>
      <c r="L16" s="27"/>
    </row>
    <row r="17" spans="1:12" x14ac:dyDescent="0.3">
      <c r="A17" s="7" t="s">
        <v>20</v>
      </c>
      <c r="B17" s="8">
        <v>1</v>
      </c>
      <c r="C17" s="9">
        <v>2.2999999999999998</v>
      </c>
      <c r="D17" s="10">
        <v>5</v>
      </c>
      <c r="E17" s="9">
        <f t="shared" si="3"/>
        <v>11.5</v>
      </c>
      <c r="F17" s="9">
        <f t="shared" si="1"/>
        <v>11.5</v>
      </c>
      <c r="G17" s="1"/>
      <c r="H17" s="10">
        <v>5</v>
      </c>
      <c r="I17" s="9">
        <f t="shared" si="4"/>
        <v>0</v>
      </c>
      <c r="J17" s="27"/>
      <c r="K17" s="27"/>
      <c r="L17" s="27"/>
    </row>
    <row r="18" spans="1:12" x14ac:dyDescent="0.3">
      <c r="A18" s="7" t="s">
        <v>21</v>
      </c>
      <c r="B18" s="8">
        <v>1</v>
      </c>
      <c r="C18" s="9">
        <v>150</v>
      </c>
      <c r="D18" s="10">
        <v>1</v>
      </c>
      <c r="E18" s="9">
        <f t="shared" si="3"/>
        <v>150</v>
      </c>
      <c r="F18" s="9">
        <f t="shared" si="1"/>
        <v>150</v>
      </c>
      <c r="G18" s="1"/>
      <c r="H18" s="10">
        <v>1</v>
      </c>
      <c r="I18" s="9">
        <f t="shared" si="4"/>
        <v>0</v>
      </c>
      <c r="J18" s="27"/>
      <c r="K18" s="27"/>
      <c r="L18" s="63" t="s">
        <v>56</v>
      </c>
    </row>
    <row r="19" spans="1:12" x14ac:dyDescent="0.3">
      <c r="A19" s="7" t="s">
        <v>22</v>
      </c>
      <c r="B19" s="8">
        <v>1</v>
      </c>
      <c r="C19" s="9">
        <v>2.91</v>
      </c>
      <c r="D19" s="10">
        <v>8</v>
      </c>
      <c r="E19" s="9">
        <f t="shared" si="3"/>
        <v>23.28</v>
      </c>
      <c r="F19" s="9">
        <f t="shared" si="1"/>
        <v>23.28</v>
      </c>
      <c r="G19" s="1"/>
      <c r="H19" s="10">
        <v>8</v>
      </c>
      <c r="I19" s="9">
        <f t="shared" si="4"/>
        <v>0</v>
      </c>
      <c r="J19" s="27"/>
      <c r="K19" s="27"/>
      <c r="L19" s="63"/>
    </row>
    <row r="20" spans="1:12" x14ac:dyDescent="0.3">
      <c r="A20" s="7" t="s">
        <v>23</v>
      </c>
      <c r="B20" s="8">
        <v>1</v>
      </c>
      <c r="C20" s="9">
        <v>2.91</v>
      </c>
      <c r="D20" s="10">
        <v>6</v>
      </c>
      <c r="E20" s="9">
        <f t="shared" si="3"/>
        <v>17.46</v>
      </c>
      <c r="F20" s="9">
        <f t="shared" si="1"/>
        <v>17.46</v>
      </c>
      <c r="G20" s="1"/>
      <c r="H20" s="10">
        <v>6</v>
      </c>
      <c r="I20" s="9">
        <f t="shared" si="4"/>
        <v>0</v>
      </c>
      <c r="J20" s="27"/>
      <c r="K20" s="27"/>
      <c r="L20" s="63"/>
    </row>
    <row r="21" spans="1:12" x14ac:dyDescent="0.3">
      <c r="A21" s="7" t="s">
        <v>24</v>
      </c>
      <c r="B21" s="8">
        <v>1</v>
      </c>
      <c r="C21" s="9">
        <v>2.91</v>
      </c>
      <c r="D21" s="10">
        <v>1</v>
      </c>
      <c r="E21" s="9">
        <f t="shared" si="3"/>
        <v>2.91</v>
      </c>
      <c r="F21" s="9">
        <f t="shared" si="1"/>
        <v>2.91</v>
      </c>
      <c r="G21" s="1"/>
      <c r="H21" s="10">
        <v>1</v>
      </c>
      <c r="I21" s="9">
        <f t="shared" si="4"/>
        <v>0</v>
      </c>
      <c r="J21" s="27"/>
      <c r="K21" s="27"/>
      <c r="L21" s="63"/>
    </row>
    <row r="22" spans="1:12" x14ac:dyDescent="0.3">
      <c r="A22" s="7" t="s">
        <v>25</v>
      </c>
      <c r="B22" s="8" t="s">
        <v>26</v>
      </c>
      <c r="C22" s="9">
        <v>291.43</v>
      </c>
      <c r="D22" s="10">
        <v>1</v>
      </c>
      <c r="E22" s="9">
        <f t="shared" si="3"/>
        <v>291.43</v>
      </c>
      <c r="F22" s="9">
        <f t="shared" si="1"/>
        <v>291.43</v>
      </c>
      <c r="G22" s="1"/>
      <c r="H22" s="10">
        <v>1</v>
      </c>
      <c r="I22" s="9">
        <f t="shared" si="4"/>
        <v>0</v>
      </c>
      <c r="J22" s="27"/>
      <c r="K22" s="27"/>
      <c r="L22" s="64"/>
    </row>
    <row r="23" spans="1:12" x14ac:dyDescent="0.3">
      <c r="A23" s="11" t="s">
        <v>27</v>
      </c>
      <c r="B23" s="12"/>
      <c r="C23" s="12"/>
      <c r="D23" s="12"/>
      <c r="E23" s="12"/>
      <c r="F23" s="13">
        <f>SUM(F6:F22)</f>
        <v>1048.43</v>
      </c>
      <c r="G23" s="40"/>
      <c r="H23" s="41" t="s">
        <v>48</v>
      </c>
      <c r="I23" s="42">
        <f>SUM(I6:I22)</f>
        <v>0</v>
      </c>
      <c r="J23" s="27"/>
      <c r="K23" s="27"/>
      <c r="L23" s="64"/>
    </row>
    <row r="24" spans="1:12" x14ac:dyDescent="0.3">
      <c r="A24" s="7" t="s">
        <v>28</v>
      </c>
      <c r="B24" s="14"/>
      <c r="C24" s="15">
        <v>45</v>
      </c>
      <c r="D24" s="10">
        <v>15</v>
      </c>
      <c r="E24" s="9">
        <f>+C24*D24</f>
        <v>675</v>
      </c>
      <c r="F24" s="9">
        <f>E24</f>
        <v>675</v>
      </c>
      <c r="G24" s="1"/>
      <c r="H24" s="9">
        <f>IF(G24&gt;C24,"ERROR PREU",ROUND(G24,2))</f>
        <v>0</v>
      </c>
      <c r="I24" s="2">
        <f>H24*D24</f>
        <v>0</v>
      </c>
      <c r="J24" s="60"/>
      <c r="K24" s="60"/>
      <c r="L24" s="64"/>
    </row>
    <row r="25" spans="1:12" x14ac:dyDescent="0.3">
      <c r="A25" s="7" t="s">
        <v>29</v>
      </c>
      <c r="B25" s="14"/>
      <c r="C25" s="16" t="s">
        <v>30</v>
      </c>
      <c r="D25" s="17">
        <f>F23</f>
        <v>1048.43</v>
      </c>
      <c r="E25" s="9">
        <f>0.2*D25</f>
        <v>209.68600000000004</v>
      </c>
      <c r="F25" s="9">
        <f>E25</f>
        <v>209.68600000000004</v>
      </c>
      <c r="G25" s="9"/>
      <c r="H25" s="14"/>
      <c r="I25" s="3">
        <f>F25</f>
        <v>209.68600000000004</v>
      </c>
      <c r="J25" s="27"/>
      <c r="K25" s="27"/>
      <c r="L25" s="64"/>
    </row>
    <row r="26" spans="1:12" x14ac:dyDescent="0.3">
      <c r="A26" s="18" t="s">
        <v>31</v>
      </c>
      <c r="B26" s="19"/>
      <c r="C26" s="19"/>
      <c r="D26" s="19"/>
      <c r="E26" s="20"/>
      <c r="F26" s="21">
        <f>F24+F25</f>
        <v>884.68600000000004</v>
      </c>
      <c r="G26" s="43"/>
      <c r="H26" s="41" t="s">
        <v>49</v>
      </c>
      <c r="I26" s="44">
        <f>SUM(I24:I25)</f>
        <v>209.68600000000004</v>
      </c>
      <c r="J26" s="27"/>
      <c r="K26" s="27"/>
      <c r="L26" s="64"/>
    </row>
    <row r="27" spans="1:12" x14ac:dyDescent="0.3">
      <c r="A27" s="22"/>
      <c r="B27" s="23"/>
      <c r="C27" s="23"/>
      <c r="D27" s="24" t="s">
        <v>55</v>
      </c>
      <c r="E27" s="24"/>
      <c r="F27" s="25">
        <f>F26+F23</f>
        <v>1933.116</v>
      </c>
      <c r="G27" s="62"/>
      <c r="H27" s="45" t="s">
        <v>50</v>
      </c>
      <c r="I27" s="46">
        <f>I26+I23</f>
        <v>209.68600000000004</v>
      </c>
      <c r="J27" s="27"/>
      <c r="K27" s="27"/>
      <c r="L27" s="27"/>
    </row>
    <row r="28" spans="1:12" x14ac:dyDescent="0.3">
      <c r="A28" s="47"/>
      <c r="B28" s="48"/>
      <c r="C28" s="48"/>
      <c r="D28" s="48"/>
      <c r="E28" s="48"/>
      <c r="F28" s="49"/>
      <c r="G28" s="27"/>
      <c r="H28" s="27"/>
      <c r="I28" s="27"/>
      <c r="J28" s="27"/>
      <c r="K28" s="27"/>
      <c r="L28" s="27"/>
    </row>
    <row r="29" spans="1:12" x14ac:dyDescent="0.3">
      <c r="A29" s="50" t="s">
        <v>32</v>
      </c>
      <c r="B29" s="51"/>
      <c r="C29" s="51"/>
      <c r="D29" s="51"/>
      <c r="E29" s="51"/>
      <c r="F29" s="52"/>
      <c r="G29" s="31" t="s">
        <v>44</v>
      </c>
      <c r="H29" s="32"/>
      <c r="I29" s="33"/>
      <c r="J29" s="27"/>
      <c r="K29" s="27"/>
      <c r="L29" s="27"/>
    </row>
    <row r="30" spans="1:12" x14ac:dyDescent="0.3">
      <c r="A30" s="34" t="s">
        <v>2</v>
      </c>
      <c r="B30" s="34" t="s">
        <v>3</v>
      </c>
      <c r="C30" s="34" t="s">
        <v>4</v>
      </c>
      <c r="D30" s="34" t="s">
        <v>5</v>
      </c>
      <c r="E30" s="34" t="s">
        <v>6</v>
      </c>
      <c r="F30" s="34" t="s">
        <v>7</v>
      </c>
      <c r="G30" s="34" t="s">
        <v>45</v>
      </c>
      <c r="H30" s="35" t="s">
        <v>53</v>
      </c>
      <c r="I30" s="36" t="s">
        <v>46</v>
      </c>
      <c r="J30" s="27"/>
      <c r="K30" s="27"/>
      <c r="L30" s="27"/>
    </row>
    <row r="31" spans="1:12" x14ac:dyDescent="0.3">
      <c r="A31" s="53" t="s">
        <v>8</v>
      </c>
      <c r="B31" s="54"/>
      <c r="C31" s="54"/>
      <c r="D31" s="54"/>
      <c r="E31" s="54"/>
      <c r="F31" s="55"/>
      <c r="G31" s="37"/>
      <c r="H31" s="38"/>
      <c r="I31" s="39"/>
      <c r="J31" s="27"/>
      <c r="K31" s="27"/>
      <c r="L31" s="27"/>
    </row>
    <row r="32" spans="1:12" x14ac:dyDescent="0.3">
      <c r="A32" s="7" t="s">
        <v>33</v>
      </c>
      <c r="B32" s="8" t="s">
        <v>10</v>
      </c>
      <c r="C32" s="9">
        <v>35</v>
      </c>
      <c r="D32" s="10">
        <v>18</v>
      </c>
      <c r="E32" s="9">
        <f>+(C32*D32)/5</f>
        <v>126</v>
      </c>
      <c r="F32" s="9">
        <f>E32</f>
        <v>126</v>
      </c>
      <c r="G32" s="1"/>
      <c r="H32" s="10">
        <v>18</v>
      </c>
      <c r="I32" s="9">
        <f>+(G32*$D32)/5</f>
        <v>0</v>
      </c>
      <c r="J32" s="27"/>
      <c r="K32" s="27"/>
      <c r="L32" s="27"/>
    </row>
    <row r="33" spans="1:12" x14ac:dyDescent="0.3">
      <c r="A33" s="7" t="s">
        <v>11</v>
      </c>
      <c r="B33" s="8" t="s">
        <v>10</v>
      </c>
      <c r="C33" s="9">
        <v>35</v>
      </c>
      <c r="D33" s="10">
        <v>1</v>
      </c>
      <c r="E33" s="9">
        <f t="shared" ref="E33:E36" si="5">+(C33*D33)/5</f>
        <v>7</v>
      </c>
      <c r="F33" s="9">
        <f t="shared" ref="F33:F50" si="6">E33</f>
        <v>7</v>
      </c>
      <c r="G33" s="1"/>
      <c r="H33" s="10">
        <v>1</v>
      </c>
      <c r="I33" s="9">
        <f t="shared" ref="I33:I36" si="7">+(G33*$D33)/5</f>
        <v>0</v>
      </c>
      <c r="J33" s="27"/>
      <c r="K33" s="27"/>
      <c r="L33" s="27"/>
    </row>
    <row r="34" spans="1:12" x14ac:dyDescent="0.3">
      <c r="A34" s="7" t="s">
        <v>34</v>
      </c>
      <c r="B34" s="8" t="s">
        <v>35</v>
      </c>
      <c r="C34" s="9">
        <v>35</v>
      </c>
      <c r="D34" s="10">
        <v>1</v>
      </c>
      <c r="E34" s="9">
        <f t="shared" si="5"/>
        <v>7</v>
      </c>
      <c r="F34" s="9">
        <f t="shared" si="6"/>
        <v>7</v>
      </c>
      <c r="G34" s="1"/>
      <c r="H34" s="10">
        <v>1</v>
      </c>
      <c r="I34" s="9">
        <f t="shared" si="7"/>
        <v>0</v>
      </c>
      <c r="J34" s="27"/>
      <c r="K34" s="27"/>
      <c r="L34" s="27"/>
    </row>
    <row r="35" spans="1:12" x14ac:dyDescent="0.3">
      <c r="A35" s="7" t="s">
        <v>36</v>
      </c>
      <c r="B35" s="8" t="s">
        <v>10</v>
      </c>
      <c r="C35" s="9">
        <v>35</v>
      </c>
      <c r="D35" s="10">
        <v>1</v>
      </c>
      <c r="E35" s="9">
        <f t="shared" si="5"/>
        <v>7</v>
      </c>
      <c r="F35" s="9">
        <f t="shared" si="6"/>
        <v>7</v>
      </c>
      <c r="G35" s="1"/>
      <c r="H35" s="10">
        <v>1</v>
      </c>
      <c r="I35" s="9">
        <f t="shared" si="7"/>
        <v>0</v>
      </c>
      <c r="J35" s="27"/>
      <c r="K35" s="27"/>
      <c r="L35" s="27"/>
    </row>
    <row r="36" spans="1:12" x14ac:dyDescent="0.3">
      <c r="A36" s="7" t="s">
        <v>9</v>
      </c>
      <c r="B36" s="8" t="s">
        <v>10</v>
      </c>
      <c r="C36" s="9">
        <v>35</v>
      </c>
      <c r="D36" s="10">
        <v>4</v>
      </c>
      <c r="E36" s="9">
        <f t="shared" si="5"/>
        <v>28</v>
      </c>
      <c r="F36" s="9">
        <f t="shared" si="6"/>
        <v>28</v>
      </c>
      <c r="G36" s="1"/>
      <c r="H36" s="10">
        <v>4</v>
      </c>
      <c r="I36" s="9">
        <f t="shared" si="7"/>
        <v>0</v>
      </c>
      <c r="J36" s="27"/>
      <c r="K36" s="27"/>
      <c r="L36" s="27"/>
    </row>
    <row r="37" spans="1:12" x14ac:dyDescent="0.3">
      <c r="A37" s="7" t="s">
        <v>37</v>
      </c>
      <c r="B37" s="8">
        <v>1</v>
      </c>
      <c r="C37" s="9">
        <v>9.1</v>
      </c>
      <c r="D37" s="10">
        <v>18</v>
      </c>
      <c r="E37" s="9">
        <f>+C37*D37</f>
        <v>163.79999999999998</v>
      </c>
      <c r="F37" s="9">
        <f t="shared" si="6"/>
        <v>163.79999999999998</v>
      </c>
      <c r="G37" s="1"/>
      <c r="H37" s="10">
        <v>18</v>
      </c>
      <c r="I37" s="9">
        <f>G37*D37</f>
        <v>0</v>
      </c>
      <c r="J37" s="27"/>
      <c r="K37" s="27"/>
      <c r="L37" s="27"/>
    </row>
    <row r="38" spans="1:12" x14ac:dyDescent="0.3">
      <c r="A38" s="7" t="s">
        <v>15</v>
      </c>
      <c r="B38" s="8">
        <v>1</v>
      </c>
      <c r="C38" s="9">
        <v>9.1</v>
      </c>
      <c r="D38" s="10">
        <v>1</v>
      </c>
      <c r="E38" s="9">
        <f t="shared" ref="E38:E50" si="8">+C38*D38</f>
        <v>9.1</v>
      </c>
      <c r="F38" s="9">
        <f t="shared" si="6"/>
        <v>9.1</v>
      </c>
      <c r="G38" s="1"/>
      <c r="H38" s="10">
        <v>1</v>
      </c>
      <c r="I38" s="9">
        <f t="shared" ref="I38:I50" si="9">G38*D38</f>
        <v>0</v>
      </c>
      <c r="J38" s="27"/>
      <c r="K38" s="27"/>
      <c r="L38" s="27"/>
    </row>
    <row r="39" spans="1:12" x14ac:dyDescent="0.3">
      <c r="A39" s="7" t="s">
        <v>38</v>
      </c>
      <c r="B39" s="8">
        <v>1</v>
      </c>
      <c r="C39" s="9">
        <v>9.1</v>
      </c>
      <c r="D39" s="10">
        <v>1</v>
      </c>
      <c r="E39" s="9">
        <f t="shared" si="8"/>
        <v>9.1</v>
      </c>
      <c r="F39" s="9">
        <f t="shared" si="6"/>
        <v>9.1</v>
      </c>
      <c r="G39" s="1"/>
      <c r="H39" s="10">
        <v>1</v>
      </c>
      <c r="I39" s="9">
        <f t="shared" si="9"/>
        <v>0</v>
      </c>
      <c r="J39" s="27"/>
      <c r="K39" s="27"/>
      <c r="L39" s="27"/>
    </row>
    <row r="40" spans="1:12" x14ac:dyDescent="0.3">
      <c r="A40" s="7" t="s">
        <v>39</v>
      </c>
      <c r="B40" s="8">
        <v>1</v>
      </c>
      <c r="C40" s="9">
        <v>9.1</v>
      </c>
      <c r="D40" s="10">
        <v>4</v>
      </c>
      <c r="E40" s="9">
        <f t="shared" si="8"/>
        <v>36.4</v>
      </c>
      <c r="F40" s="9">
        <f t="shared" si="6"/>
        <v>36.4</v>
      </c>
      <c r="G40" s="1"/>
      <c r="H40" s="10">
        <v>4</v>
      </c>
      <c r="I40" s="9">
        <f t="shared" si="9"/>
        <v>0</v>
      </c>
      <c r="J40" s="27"/>
      <c r="K40" s="27"/>
      <c r="L40" s="27"/>
    </row>
    <row r="41" spans="1:12" x14ac:dyDescent="0.3">
      <c r="A41" s="7" t="s">
        <v>17</v>
      </c>
      <c r="B41" s="8">
        <v>1</v>
      </c>
      <c r="C41" s="9">
        <v>30</v>
      </c>
      <c r="D41" s="10">
        <v>7</v>
      </c>
      <c r="E41" s="9">
        <f t="shared" si="8"/>
        <v>210</v>
      </c>
      <c r="F41" s="9">
        <f t="shared" si="6"/>
        <v>210</v>
      </c>
      <c r="G41" s="1"/>
      <c r="H41" s="10">
        <v>7</v>
      </c>
      <c r="I41" s="9">
        <f t="shared" si="9"/>
        <v>0</v>
      </c>
      <c r="J41" s="27"/>
      <c r="K41" s="27"/>
      <c r="L41" s="27"/>
    </row>
    <row r="42" spans="1:12" x14ac:dyDescent="0.3">
      <c r="A42" s="7" t="s">
        <v>18</v>
      </c>
      <c r="B42" s="8">
        <v>1</v>
      </c>
      <c r="C42" s="9">
        <v>1.25</v>
      </c>
      <c r="D42" s="10">
        <v>37</v>
      </c>
      <c r="E42" s="56">
        <f t="shared" si="8"/>
        <v>46.25</v>
      </c>
      <c r="F42" s="56">
        <f t="shared" si="6"/>
        <v>46.25</v>
      </c>
      <c r="G42" s="1"/>
      <c r="H42" s="10">
        <v>37</v>
      </c>
      <c r="I42" s="9">
        <f t="shared" si="9"/>
        <v>0</v>
      </c>
      <c r="J42" s="27"/>
      <c r="K42" s="27"/>
      <c r="L42" s="27"/>
    </row>
    <row r="43" spans="1:12" x14ac:dyDescent="0.3">
      <c r="A43" s="7" t="s">
        <v>19</v>
      </c>
      <c r="B43" s="8">
        <v>1</v>
      </c>
      <c r="C43" s="9">
        <v>2.2999999999999998</v>
      </c>
      <c r="D43" s="10">
        <v>65</v>
      </c>
      <c r="E43" s="56">
        <f t="shared" si="8"/>
        <v>149.5</v>
      </c>
      <c r="F43" s="56">
        <f t="shared" si="6"/>
        <v>149.5</v>
      </c>
      <c r="G43" s="1"/>
      <c r="H43" s="10">
        <v>65</v>
      </c>
      <c r="I43" s="9">
        <f t="shared" si="9"/>
        <v>0</v>
      </c>
      <c r="J43" s="27"/>
      <c r="K43" s="27"/>
      <c r="L43" s="27"/>
    </row>
    <row r="44" spans="1:12" x14ac:dyDescent="0.3">
      <c r="A44" s="7" t="s">
        <v>20</v>
      </c>
      <c r="B44" s="8">
        <v>1</v>
      </c>
      <c r="C44" s="9">
        <v>2.2999999999999998</v>
      </c>
      <c r="D44" s="10">
        <v>1</v>
      </c>
      <c r="E44" s="56">
        <f t="shared" si="8"/>
        <v>2.2999999999999998</v>
      </c>
      <c r="F44" s="56">
        <f t="shared" si="6"/>
        <v>2.2999999999999998</v>
      </c>
      <c r="G44" s="1"/>
      <c r="H44" s="10">
        <v>1</v>
      </c>
      <c r="I44" s="9">
        <f t="shared" si="9"/>
        <v>0</v>
      </c>
      <c r="J44" s="27"/>
      <c r="K44" s="27"/>
      <c r="L44" s="27"/>
    </row>
    <row r="45" spans="1:12" x14ac:dyDescent="0.3">
      <c r="A45" s="7" t="s">
        <v>40</v>
      </c>
      <c r="B45" s="8">
        <v>1</v>
      </c>
      <c r="C45" s="9">
        <v>2.2999999999999998</v>
      </c>
      <c r="D45" s="10">
        <v>1</v>
      </c>
      <c r="E45" s="56">
        <f t="shared" si="8"/>
        <v>2.2999999999999998</v>
      </c>
      <c r="F45" s="56">
        <f t="shared" si="6"/>
        <v>2.2999999999999998</v>
      </c>
      <c r="G45" s="1"/>
      <c r="H45" s="10">
        <v>1</v>
      </c>
      <c r="I45" s="9">
        <f t="shared" si="9"/>
        <v>0</v>
      </c>
      <c r="J45" s="27"/>
      <c r="K45" s="27"/>
      <c r="L45" s="27"/>
    </row>
    <row r="46" spans="1:12" x14ac:dyDescent="0.3">
      <c r="A46" s="7" t="s">
        <v>41</v>
      </c>
      <c r="B46" s="8">
        <v>1</v>
      </c>
      <c r="C46" s="9">
        <v>150</v>
      </c>
      <c r="D46" s="10">
        <v>1</v>
      </c>
      <c r="E46" s="9">
        <f t="shared" si="8"/>
        <v>150</v>
      </c>
      <c r="F46" s="9">
        <f t="shared" si="6"/>
        <v>150</v>
      </c>
      <c r="G46" s="1"/>
      <c r="H46" s="10">
        <v>1</v>
      </c>
      <c r="I46" s="9">
        <f t="shared" si="9"/>
        <v>0</v>
      </c>
      <c r="J46" s="27"/>
      <c r="K46" s="27"/>
      <c r="L46" s="27"/>
    </row>
    <row r="47" spans="1:12" x14ac:dyDescent="0.3">
      <c r="A47" s="7" t="s">
        <v>22</v>
      </c>
      <c r="B47" s="8">
        <v>1</v>
      </c>
      <c r="C47" s="9">
        <v>2.91</v>
      </c>
      <c r="D47" s="10">
        <f>2+2+3</f>
        <v>7</v>
      </c>
      <c r="E47" s="9">
        <f t="shared" si="8"/>
        <v>20.37</v>
      </c>
      <c r="F47" s="9">
        <f t="shared" si="6"/>
        <v>20.37</v>
      </c>
      <c r="G47" s="1"/>
      <c r="H47" s="10">
        <f>2+2+3</f>
        <v>7</v>
      </c>
      <c r="I47" s="9">
        <f t="shared" si="9"/>
        <v>0</v>
      </c>
      <c r="J47" s="27"/>
      <c r="K47" s="27"/>
      <c r="L47" s="27"/>
    </row>
    <row r="48" spans="1:12" x14ac:dyDescent="0.3">
      <c r="A48" s="7" t="s">
        <v>23</v>
      </c>
      <c r="B48" s="8">
        <v>1</v>
      </c>
      <c r="C48" s="9">
        <v>2.91</v>
      </c>
      <c r="D48" s="10">
        <f>3+3+2</f>
        <v>8</v>
      </c>
      <c r="E48" s="9">
        <f t="shared" si="8"/>
        <v>23.28</v>
      </c>
      <c r="F48" s="9">
        <f t="shared" si="6"/>
        <v>23.28</v>
      </c>
      <c r="G48" s="1"/>
      <c r="H48" s="10">
        <f>3+3+2</f>
        <v>8</v>
      </c>
      <c r="I48" s="9">
        <f t="shared" si="9"/>
        <v>0</v>
      </c>
      <c r="J48" s="27"/>
      <c r="K48" s="27"/>
      <c r="L48" s="27"/>
    </row>
    <row r="49" spans="1:12" x14ac:dyDescent="0.3">
      <c r="A49" s="7" t="s">
        <v>24</v>
      </c>
      <c r="B49" s="8">
        <v>1</v>
      </c>
      <c r="C49" s="9">
        <v>2.91</v>
      </c>
      <c r="D49" s="10">
        <v>2</v>
      </c>
      <c r="E49" s="9">
        <f t="shared" si="8"/>
        <v>5.82</v>
      </c>
      <c r="F49" s="9">
        <f t="shared" si="6"/>
        <v>5.82</v>
      </c>
      <c r="G49" s="1"/>
      <c r="H49" s="10">
        <v>2</v>
      </c>
      <c r="I49" s="9">
        <f t="shared" si="9"/>
        <v>0</v>
      </c>
      <c r="J49" s="27"/>
      <c r="K49" s="27"/>
      <c r="L49" s="27"/>
    </row>
    <row r="50" spans="1:12" x14ac:dyDescent="0.3">
      <c r="A50" s="7" t="s">
        <v>25</v>
      </c>
      <c r="B50" s="8" t="s">
        <v>26</v>
      </c>
      <c r="C50" s="9">
        <v>428.57</v>
      </c>
      <c r="D50" s="10">
        <v>1</v>
      </c>
      <c r="E50" s="9">
        <f t="shared" si="8"/>
        <v>428.57</v>
      </c>
      <c r="F50" s="9">
        <f t="shared" si="6"/>
        <v>428.57</v>
      </c>
      <c r="G50" s="1"/>
      <c r="H50" s="10">
        <v>1</v>
      </c>
      <c r="I50" s="9">
        <f t="shared" si="9"/>
        <v>0</v>
      </c>
      <c r="J50" s="27"/>
      <c r="K50" s="27"/>
      <c r="L50" s="27"/>
    </row>
    <row r="51" spans="1:12" x14ac:dyDescent="0.3">
      <c r="A51" s="53" t="s">
        <v>27</v>
      </c>
      <c r="B51" s="54"/>
      <c r="C51" s="54"/>
      <c r="D51" s="54"/>
      <c r="E51" s="54"/>
      <c r="F51" s="57">
        <f>SUM(F32:F50)</f>
        <v>1431.79</v>
      </c>
      <c r="G51" s="31"/>
      <c r="H51" s="33"/>
      <c r="I51" s="4">
        <f>SUM(I32:I50)</f>
        <v>0</v>
      </c>
      <c r="J51" s="27"/>
      <c r="K51" s="27"/>
      <c r="L51" s="27"/>
    </row>
    <row r="52" spans="1:12" x14ac:dyDescent="0.3">
      <c r="A52" s="7" t="s">
        <v>42</v>
      </c>
      <c r="B52" s="14"/>
      <c r="C52" s="17">
        <v>45</v>
      </c>
      <c r="D52" s="10">
        <v>20</v>
      </c>
      <c r="E52" s="9">
        <f>+C52*D52</f>
        <v>900</v>
      </c>
      <c r="F52" s="9">
        <f>E52</f>
        <v>900</v>
      </c>
      <c r="G52" s="1"/>
      <c r="H52" s="5">
        <f>IF(G52&gt;C46,"ERROR PREU",ROUND(G52,2))</f>
        <v>0</v>
      </c>
      <c r="I52" s="3">
        <f>D52*H52</f>
        <v>0</v>
      </c>
      <c r="J52" s="27"/>
      <c r="K52" s="27"/>
      <c r="L52" s="27"/>
    </row>
    <row r="53" spans="1:12" x14ac:dyDescent="0.3">
      <c r="A53" s="7" t="s">
        <v>29</v>
      </c>
      <c r="B53" s="14"/>
      <c r="C53" s="16" t="s">
        <v>30</v>
      </c>
      <c r="D53" s="17">
        <f>F51</f>
        <v>1431.79</v>
      </c>
      <c r="E53" s="9">
        <f>0.2*D53</f>
        <v>286.358</v>
      </c>
      <c r="F53" s="9">
        <f>E53</f>
        <v>286.358</v>
      </c>
      <c r="G53" s="9"/>
      <c r="H53" s="5"/>
      <c r="I53" s="3">
        <f>F53</f>
        <v>286.358</v>
      </c>
      <c r="J53" s="27"/>
      <c r="K53" s="27"/>
      <c r="L53" s="27"/>
    </row>
    <row r="54" spans="1:12" x14ac:dyDescent="0.3">
      <c r="A54" s="18" t="s">
        <v>31</v>
      </c>
      <c r="B54" s="19"/>
      <c r="C54" s="19"/>
      <c r="D54" s="19"/>
      <c r="E54" s="20"/>
      <c r="F54" s="21">
        <f>F52+F53</f>
        <v>1186.3579999999999</v>
      </c>
      <c r="G54" s="31" t="s">
        <v>51</v>
      </c>
      <c r="H54" s="33"/>
      <c r="I54" s="43">
        <f>SUM(I52:I53)</f>
        <v>286.358</v>
      </c>
      <c r="J54" s="27"/>
      <c r="K54" s="27"/>
      <c r="L54" s="27"/>
    </row>
    <row r="55" spans="1:12" x14ac:dyDescent="0.3">
      <c r="A55" s="22"/>
      <c r="B55" s="23"/>
      <c r="C55" s="23"/>
      <c r="D55" s="24" t="s">
        <v>54</v>
      </c>
      <c r="E55" s="24"/>
      <c r="F55" s="25">
        <f>SUM(F51+F54)</f>
        <v>2618.1480000000001</v>
      </c>
      <c r="G55" s="27"/>
      <c r="H55" s="45" t="s">
        <v>50</v>
      </c>
      <c r="I55" s="46">
        <f>I54+I51</f>
        <v>286.358</v>
      </c>
      <c r="J55" s="27"/>
      <c r="K55" s="27"/>
      <c r="L55" s="27"/>
    </row>
    <row r="56" spans="1:12" x14ac:dyDescent="0.3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</row>
    <row r="57" spans="1:12" x14ac:dyDescent="0.3">
      <c r="A57" s="58" t="s">
        <v>43</v>
      </c>
      <c r="B57" s="58"/>
      <c r="C57" s="58"/>
      <c r="D57" s="58"/>
      <c r="E57" s="58"/>
      <c r="F57" s="21">
        <f>F27+F55</f>
        <v>4551.2640000000001</v>
      </c>
      <c r="G57" s="59" t="s">
        <v>52</v>
      </c>
      <c r="H57" s="59"/>
      <c r="I57" s="43">
        <f>I27+I55</f>
        <v>496.04400000000004</v>
      </c>
      <c r="J57" s="27"/>
      <c r="K57" s="27"/>
      <c r="L57" s="27"/>
    </row>
  </sheetData>
  <sheetProtection algorithmName="SHA-512" hashValue="BVddTsah+7kLdCY0l5yBFkf3MwTpImCo2VHZiM6dD2F7+LzgEqyrHmNfRQMtc65xc1CWiSU/HWT7I5eJzHzatw==" saltValue="OR7Woaw8+La3fsj376M8SQ==" spinCount="100000" sheet="1" objects="1" scenarios="1"/>
  <mergeCells count="18">
    <mergeCell ref="G57:H57"/>
    <mergeCell ref="A1:I1"/>
    <mergeCell ref="G29:I29"/>
    <mergeCell ref="G51:H51"/>
    <mergeCell ref="G54:H54"/>
    <mergeCell ref="A57:E57"/>
    <mergeCell ref="G3:I3"/>
    <mergeCell ref="A3:F3"/>
    <mergeCell ref="D55:E55"/>
    <mergeCell ref="L5:L15"/>
    <mergeCell ref="A31:F31"/>
    <mergeCell ref="A51:E51"/>
    <mergeCell ref="A54:E54"/>
    <mergeCell ref="A23:E23"/>
    <mergeCell ref="A26:E26"/>
    <mergeCell ref="A29:F29"/>
    <mergeCell ref="D27:E27"/>
    <mergeCell ref="L18:L26"/>
  </mergeCells>
  <dataValidations count="1">
    <dataValidation type="custom" allowBlank="1" showInputMessage="1" showErrorMessage="1" errorTitle="ERROR PREU" error="PREU SUPERIOR AL DEMANAT. EL PREU HA DE SER IGUAL O INFERIOR AL DE LA COLUMNA C." sqref="G52 G24 G32:G50 G6:G9" xr:uid="{2073D2D4-072F-4F7D-BE93-7198C4C8FDFD}">
      <formula1>G6&lt;=C6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Meritxell Ferrero</dc:creator>
  <cp:lastModifiedBy>Esther Domínguez i Tarré</cp:lastModifiedBy>
  <dcterms:created xsi:type="dcterms:W3CDTF">2025-11-21T07:32:46Z</dcterms:created>
  <dcterms:modified xsi:type="dcterms:W3CDTF">2025-12-30T08:44:56Z</dcterms:modified>
</cp:coreProperties>
</file>