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antquirzevalles-my.sharepoint.com/personal/xavier_ludevid_santquirzevalles_onmicrosoft_com/Documents/sqvaigua/03 CONTRACTACIÓ/Exp 2025-107 CB Subm F1 Inter-Crusafont/"/>
    </mc:Choice>
  </mc:AlternateContent>
  <xr:revisionPtr revIDLastSave="14" documentId="8_{CFC3E130-2C34-4B36-8207-89C9E1181CA1}" xr6:coauthVersionLast="47" xr6:coauthVersionMax="47" xr10:uidLastSave="{6B97FF7C-3C08-4096-B2F5-A917CE64DAF3}"/>
  <bookViews>
    <workbookView xWindow="-120" yWindow="-120" windowWidth="30960" windowHeight="16800" xr2:uid="{00000000-000D-0000-FFFF-FFFF00000000}"/>
  </bookViews>
  <sheets>
    <sheet name="Exp 107-25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5" l="1"/>
  <c r="E60" i="5"/>
  <c r="E61" i="5"/>
  <c r="G59" i="5"/>
  <c r="G60" i="5"/>
  <c r="G61" i="5"/>
  <c r="G64" i="5"/>
  <c r="E64" i="5"/>
  <c r="G63" i="5"/>
  <c r="E63" i="5"/>
  <c r="G62" i="5"/>
  <c r="E62" i="5"/>
  <c r="G53" i="5"/>
  <c r="E53" i="5"/>
  <c r="G52" i="5"/>
  <c r="E52" i="5"/>
  <c r="G51" i="5"/>
  <c r="E51" i="5"/>
  <c r="G45" i="5"/>
  <c r="E45" i="5"/>
  <c r="G28" i="5"/>
  <c r="G29" i="5"/>
  <c r="G30" i="5"/>
  <c r="G31" i="5"/>
  <c r="G32" i="5"/>
  <c r="G33" i="5"/>
  <c r="G34" i="5"/>
  <c r="G35" i="5"/>
  <c r="G36" i="5"/>
  <c r="E28" i="5"/>
  <c r="E29" i="5"/>
  <c r="E30" i="5"/>
  <c r="E31" i="5"/>
  <c r="E32" i="5"/>
  <c r="E33" i="5"/>
  <c r="E34" i="5"/>
  <c r="E35" i="5"/>
  <c r="G27" i="5"/>
  <c r="E27" i="5"/>
  <c r="G26" i="5"/>
  <c r="E26" i="5"/>
  <c r="G25" i="5"/>
  <c r="E25" i="5"/>
  <c r="E10" i="5"/>
  <c r="G10" i="5"/>
  <c r="E11" i="5"/>
  <c r="G11" i="5"/>
  <c r="E12" i="5"/>
  <c r="G12" i="5"/>
  <c r="E13" i="5"/>
  <c r="G13" i="5"/>
  <c r="B14" i="5"/>
  <c r="B9" i="5"/>
  <c r="B15" i="5" s="1"/>
  <c r="G9" i="5"/>
  <c r="B8" i="5"/>
  <c r="B16" i="5" s="1"/>
  <c r="E9" i="5" l="1"/>
  <c r="E65" i="5"/>
  <c r="E66" i="5" s="1"/>
  <c r="E67" i="5" s="1"/>
  <c r="G65" i="5"/>
  <c r="E54" i="5"/>
  <c r="E55" i="5" s="1"/>
  <c r="G54" i="5"/>
  <c r="G55" i="5" s="1"/>
  <c r="G56" i="5" s="1"/>
  <c r="E8" i="5"/>
  <c r="G8" i="5"/>
  <c r="E44" i="5"/>
  <c r="G44" i="5"/>
  <c r="G43" i="5"/>
  <c r="E43" i="5"/>
  <c r="G24" i="5"/>
  <c r="E24" i="5"/>
  <c r="G23" i="5"/>
  <c r="E23" i="5"/>
  <c r="E16" i="5"/>
  <c r="G16" i="5"/>
  <c r="E14" i="5"/>
  <c r="G14" i="5"/>
  <c r="G15" i="5"/>
  <c r="E15" i="5"/>
  <c r="E56" i="5" l="1"/>
  <c r="G66" i="5"/>
  <c r="G67" i="5" s="1"/>
  <c r="G46" i="5"/>
  <c r="E46" i="5"/>
  <c r="E17" i="5"/>
  <c r="E18" i="5" s="1"/>
  <c r="E19" i="5" s="1"/>
  <c r="G17" i="5"/>
  <c r="G18" i="5" s="1"/>
  <c r="G19" i="5" s="1"/>
  <c r="E36" i="5"/>
  <c r="G47" i="5" l="1"/>
  <c r="G48" i="5" s="1"/>
  <c r="E47" i="5"/>
  <c r="E48" i="5" s="1"/>
  <c r="E37" i="5"/>
  <c r="E69" i="5" s="1"/>
  <c r="G37" i="5"/>
  <c r="G69" i="5" s="1"/>
  <c r="G70" i="5" l="1"/>
  <c r="G71" i="5" s="1"/>
  <c r="E70" i="5"/>
  <c r="E71" i="5" s="1"/>
  <c r="E38" i="5"/>
  <c r="E39" i="5" s="1"/>
  <c r="G38" i="5"/>
  <c r="G39" i="5" s="1"/>
</calcChain>
</file>

<file path=xl/sharedStrings.xml><?xml version="1.0" encoding="utf-8"?>
<sst xmlns="http://schemas.openxmlformats.org/spreadsheetml/2006/main" count="134" uniqueCount="62">
  <si>
    <t>Unitats</t>
  </si>
  <si>
    <t>Imatge</t>
  </si>
  <si>
    <t>Base</t>
  </si>
  <si>
    <t>IVA</t>
  </si>
  <si>
    <t>Total</t>
  </si>
  <si>
    <t>Preu Acord Marc</t>
  </si>
  <si>
    <t>Import Acord Marc</t>
  </si>
  <si>
    <t>Preu oferta</t>
  </si>
  <si>
    <t>Import oferta</t>
  </si>
  <si>
    <t>Vàlvula de comporta quadradet amb tanca elàstica unió B-B DN 200 (F4)</t>
  </si>
  <si>
    <t>Vàlvula de comporta quadradet amb tanca elàstica unió B-B DN 100 (F4)</t>
  </si>
  <si>
    <t>Subministrament de vàlvula de comporta manual amb unió embridada, DN80, de cos curt de fosa nodular EN-GJS-500-7 (GGG50) i tapa de fosa nodular EN-GJS-500-7 (GGG50), amb revestiment de resina epoxi (250 micres), comporta de fosa+EPDM i tancament de seient elàstic, eix d'acer inoxidable 1.4021 (AISI 420), inclòs got i part proporcional de junts i cargols</t>
  </si>
  <si>
    <t>Junta EPDM per a vàlvula de comporta quadradet amb tanca elàstica unió B-B DN 200</t>
  </si>
  <si>
    <t>Junta EPDM per a vàlvula de comporta quadradet amb tanca elàstica unió B-B DN 100</t>
  </si>
  <si>
    <t>Caixa de 50 cargols hexagonals zincats DIN 931 qualitat 8.8 de  M20 long 120 mm</t>
  </si>
  <si>
    <t>Ventosa de fossa trifuncional connexió roscada de 2´´</t>
  </si>
  <si>
    <t>Subministrament de collarí de presa de fosa dúctil de dos sectors, amb unió mecànica amb abraçadores rígides per a connexió en càrrega, per a tub de polietilè DN225 tipus PE 100 SDR 11 (PN16), construcció segons UNE-EN 12842, amb sortida roscada femella 2´´, cargols d’acer inoxidable i junts d’estanquitat d’EPDM segons UNE-EN 681-1</t>
  </si>
  <si>
    <t>Vàlvula bola quadradet de Llautó (Tub-M), rosca de l'enllaç exterior DN 63 mm a 2´´</t>
  </si>
  <si>
    <t>Maniguet de Llautó de connexió (Tub-M), rosca de l'enllaç exterior DN 63 - 2´´</t>
  </si>
  <si>
    <t>Colze de 90º de Llautó de connexió (Tub-F), rosca de l'enllaç exterior DN 63 - 2´´</t>
  </si>
  <si>
    <t>Subministrament de Te de fosa dúctil segons UNE-EN 545:2011, DN200, amb revestiment interior i exterior de pintura epoxi depositada per catafòresis amb gruix mínim de 70 micres, amb 3 unions amb brida mòbil PN16, ramal a 90°, DN200, inclòs part proporcional de junts i cargols</t>
  </si>
  <si>
    <t>Subministrament de Te de fosa dúctil segons UNE-EN 545:2011, DN200, amb revestiment interior i exterior de pintura epoxi depositada per catafòresis amb gruix mínim de 70 micres, amb 3 unions amb brida mòbil PN16, ramal a 90°, DN80, inclòs part proporcional de junts i cargols</t>
  </si>
  <si>
    <t>Subministrament de Te de fosa dúctil segons UNE-EN 545:2011, DN100, amb revestiment interior i exterior de pintura epoxi depositada per catafòresis amb gruix mínim de 70 micres, amb 3 unions amb brida mòbil PN16, ramal a 90°, DN100, inclòs part proporcional de junts i cargols</t>
  </si>
  <si>
    <t>Subministrament de Te de fosa dúctil segons UNE-EN 545:2011, DN100, amb revestiment interior i exterior de pintura epoxi depositada per catafòresis amb gruix mínim de 70 micres, amb 3 unions amb brida mòbil PN16, ramal a 90°, DN80, inclòs part proporcional de junts i cargols</t>
  </si>
  <si>
    <t>Subministrament de con de reducció de fosa dúctil segons UNE-EN 545:2011, DN300 a DN200, amb revestiment interior i exterior de pintura epoxi depositada per catafòresis amb gruix mínim de 70 micres, amb 2 unions amb brida mòbil PN16, inclòs part proporcional de junts i cargols</t>
  </si>
  <si>
    <t>Subministrament de con de reducció de fosa dúctil segons UNE-EN 545:2011, DN200 a DN100, amb revestiment interior i exterior de pintura epoxi depositada per catafòresis amb gruix mínim de 70 micres, amb 2 unions amb brida mòbil PN16, inclòs part proporcional de junts i cargols</t>
  </si>
  <si>
    <t>Subministrament de colze de 90° (1/4) de fosa dúctil segons UNE-EN 545:2011, DN200, amb revestiment interior i exterior de pintura epoxi depositada per catafòresis amb gruix mínim de 70 micres, amb 2 unions amb brida mòbil PN16, inclòs part proporcional de junts i cargols</t>
  </si>
  <si>
    <t>Subministrament de colze de 90° (1/4) de fosa dúctil segons UNE-EN 545:2011, DN80, amb revestiment interior i exterior de pintura epoxi depositada per catafòresis amb gruix mínim de 70 micres, amb 2 unions amb brida mòbil PN16, inclòs part proporcional de junts i cargols</t>
  </si>
  <si>
    <t>Tub de PE 100 de alta densitat en barra SDR 11 PN16 de DN 315 amb espessor de 28,6 mm</t>
  </si>
  <si>
    <t>Tub de PE 100 de alta densitat en barra SDR 11 PN16 de DN 225 amb espessor de 20,5 mm</t>
  </si>
  <si>
    <t>Cinta de senyalització canonada blava inscripció aigua potable rotllo 100 m</t>
  </si>
  <si>
    <t>Multi/Joint 3050 Plus tipus maniguet Normal-Brida DN 300</t>
  </si>
  <si>
    <t>Multi/Joint 3150 Plus tipus maniguet Normal-Brida DN 225 FL 200</t>
  </si>
  <si>
    <t xml:space="preserve">Multi/Joint 3050 Plus tipus maniguet Normal-Brida DN 100 </t>
  </si>
  <si>
    <t>Portabrides de PE 100 electrosoldable de DN 315 mm</t>
  </si>
  <si>
    <t>Portabrides de PE 100 electrosoldable de DN 225 mm</t>
  </si>
  <si>
    <t>Subministrament de tap per a tub de polietilè tipus PE 100 SDR 11 (PN16) segons UNE-EN 12201-3, DN225, per a unió per electrofusió</t>
  </si>
  <si>
    <t>Subministrament de maniguet antivibratori de fosa dúctil AVK 970/1280-005 o equivalent DN 200, PN 16, amb fuelle d’EPDM i brides loces zincades segons EN 1092-2, per a aigua potable, temperatura màxima 70 °C, amb recobriment epoxi per cataforesi i juntes d’EPDM segons UNE-EN 681-1.</t>
  </si>
  <si>
    <t>Portabrides de PE 100 electrosoldable de DN 125 mm</t>
  </si>
  <si>
    <t>Maniguet de PE 100 electrosoldable de DN 125 mm</t>
  </si>
  <si>
    <t>Maniguet de PE 100 electrosoldable de DN 225 mm</t>
  </si>
  <si>
    <t>Maniguet de PE 100 electrosoldable de DN 315 mm</t>
  </si>
  <si>
    <t>Contracte Basat Acord Marc</t>
  </si>
  <si>
    <t>Material LOT 2 Fosa</t>
  </si>
  <si>
    <t>Material LOT 3 Maniguets</t>
  </si>
  <si>
    <t>Material LOT 5 Llautò</t>
  </si>
  <si>
    <t>Material LOT 7 Varis</t>
  </si>
  <si>
    <t>Caixa de 50 ut Femella hexagonal zincada DIN 934 qualitat 8,8 M20</t>
  </si>
  <si>
    <t>Caixa de 50 ut Volandera zincada DIN 125 qualitat 8,8 M20</t>
  </si>
  <si>
    <t>Empreses Homologades</t>
  </si>
  <si>
    <t>Hidrolleida SA</t>
  </si>
  <si>
    <t>HidroTarraco SA</t>
  </si>
  <si>
    <t>FransBonhome SLU</t>
  </si>
  <si>
    <t>Llaberia Plàstics</t>
  </si>
  <si>
    <t>3G Aguas</t>
  </si>
  <si>
    <t>Plasticos Tecnologicos SA</t>
  </si>
  <si>
    <t>HIDROLLEIDA S.A.</t>
  </si>
  <si>
    <t>3G AGUAS SA</t>
  </si>
  <si>
    <t>TOTAL Base</t>
  </si>
  <si>
    <t>SUBMINISTRAMENT dels materials dels LOT 1, Polietilè, LOT 2, Fossa, LOT 3, Maniguets; LOT 5, llautó i LOT 7,  Materials varis, per les INVERSIONS de les Obres de la FASE 1 del Projecte INTERCONNEXIÓ de ROSALES AMB CRUSAFONT I PEIRÓ de la xarxa d’abastament i distribució d’aigua potable de Sant Quirze del Vallès. Exp. 107/2025/SMSQV/CO.</t>
  </si>
  <si>
    <t>Material LOT 1 Po+A6:E18</t>
  </si>
  <si>
    <t>MOLT IMPORTANT !!!! NOMÉS EMPLENAR LES CASELLES DE COLOR GROC. No posar cap preu per sobre del preu de l'Acord Marc.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</si>
</sst>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/Ut&quot;"/>
    <numFmt numFmtId="165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Figtree"/>
    </font>
    <font>
      <b/>
      <sz val="12"/>
      <color theme="1"/>
      <name val="Figtree"/>
    </font>
    <font>
      <sz val="12"/>
      <color theme="1"/>
      <name val="Figtree"/>
    </font>
    <font>
      <b/>
      <sz val="14"/>
      <color theme="1"/>
      <name val="Figtree"/>
    </font>
    <font>
      <b/>
      <sz val="20"/>
      <color theme="1"/>
      <name val="Figtree"/>
    </font>
    <font>
      <sz val="11"/>
      <color theme="1"/>
      <name val="Figtree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44" fontId="3" fillId="0" borderId="0" xfId="1" applyFont="1" applyFill="1" applyAlignment="1" applyProtection="1">
      <alignment horizontal="center" wrapText="1"/>
    </xf>
    <xf numFmtId="164" fontId="3" fillId="0" borderId="0" xfId="1" applyNumberFormat="1" applyFont="1" applyFill="1" applyAlignment="1" applyProtection="1">
      <alignment horizontal="right" wrapText="1"/>
    </xf>
    <xf numFmtId="44" fontId="3" fillId="0" borderId="0" xfId="1" applyFont="1" applyFill="1" applyAlignment="1" applyProtection="1">
      <alignment wrapText="1"/>
    </xf>
    <xf numFmtId="44" fontId="3" fillId="0" borderId="0" xfId="1" applyFont="1" applyFill="1" applyAlignment="1" applyProtection="1">
      <alignment horizontal="right" wrapText="1"/>
    </xf>
    <xf numFmtId="0" fontId="4" fillId="0" borderId="0" xfId="0" applyFont="1" applyAlignment="1">
      <alignment horizontal="right"/>
    </xf>
    <xf numFmtId="0" fontId="7" fillId="0" borderId="0" xfId="0" applyFont="1"/>
    <xf numFmtId="0" fontId="3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5" fillId="4" borderId="1" xfId="0" applyFont="1" applyFill="1" applyBorder="1"/>
    <xf numFmtId="0" fontId="5" fillId="3" borderId="2" xfId="0" applyFont="1" applyFill="1" applyBorder="1" applyAlignment="1">
      <alignment horizontal="right"/>
    </xf>
    <xf numFmtId="0" fontId="5" fillId="4" borderId="1" xfId="0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/>
    </xf>
    <xf numFmtId="165" fontId="3" fillId="0" borderId="1" xfId="0" applyNumberFormat="1" applyFont="1" applyBorder="1"/>
    <xf numFmtId="0" fontId="3" fillId="5" borderId="1" xfId="0" applyFont="1" applyFill="1" applyBorder="1" applyAlignment="1">
      <alignment horizontal="right"/>
    </xf>
    <xf numFmtId="165" fontId="3" fillId="5" borderId="1" xfId="0" applyNumberFormat="1" applyFont="1" applyFill="1" applyBorder="1" applyAlignment="1">
      <alignment horizontal="right"/>
    </xf>
    <xf numFmtId="0" fontId="7" fillId="0" borderId="0" xfId="0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0" applyFont="1"/>
    <xf numFmtId="164" fontId="2" fillId="4" borderId="1" xfId="0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 applyProtection="1">
      <alignment horizontal="center" wrapText="1"/>
    </xf>
    <xf numFmtId="44" fontId="3" fillId="3" borderId="3" xfId="1" applyFont="1" applyFill="1" applyBorder="1" applyAlignment="1" applyProtection="1">
      <alignment horizontal="center" vertical="center" wrapText="1"/>
    </xf>
    <xf numFmtId="44" fontId="3" fillId="3" borderId="4" xfId="1" applyFont="1" applyFill="1" applyBorder="1" applyAlignment="1" applyProtection="1">
      <alignment horizontal="center" vertical="center" wrapText="1"/>
    </xf>
    <xf numFmtId="44" fontId="3" fillId="3" borderId="5" xfId="1" applyFont="1" applyFill="1" applyBorder="1" applyAlignment="1" applyProtection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BC55B-C883-488A-8CEB-97707D878152}">
  <sheetPr>
    <pageSetUpPr fitToPage="1"/>
  </sheetPr>
  <dimension ref="A1:H71"/>
  <sheetViews>
    <sheetView showGridLines="0" tabSelected="1" zoomScale="85" zoomScaleNormal="85" workbookViewId="0">
      <selection activeCell="A14" sqref="A14"/>
    </sheetView>
  </sheetViews>
  <sheetFormatPr defaultColWidth="24.42578125" defaultRowHeight="15.75" x14ac:dyDescent="0.25"/>
  <cols>
    <col min="1" max="1" width="104.85546875" style="1" customWidth="1"/>
    <col min="2" max="2" width="10.42578125" style="1" bestFit="1" customWidth="1"/>
    <col min="3" max="3" width="10" style="1" hidden="1" customWidth="1"/>
    <col min="4" max="4" width="24.140625" style="1" customWidth="1"/>
    <col min="5" max="5" width="27.140625" style="1" customWidth="1"/>
    <col min="6" max="6" width="24.140625" style="1" bestFit="1" customWidth="1"/>
    <col min="7" max="7" width="24.42578125" style="6"/>
    <col min="8" max="16384" width="24.42578125" style="1"/>
  </cols>
  <sheetData>
    <row r="1" spans="1:8" ht="95.25" customHeight="1" x14ac:dyDescent="0.35">
      <c r="A1" s="31" t="s">
        <v>59</v>
      </c>
      <c r="B1" s="31"/>
      <c r="C1" s="31"/>
      <c r="D1" s="31"/>
      <c r="E1" s="31"/>
      <c r="F1" s="31"/>
      <c r="G1" s="31"/>
    </row>
    <row r="2" spans="1:8" x14ac:dyDescent="0.25">
      <c r="A2" s="2"/>
      <c r="B2" s="2"/>
      <c r="C2" s="2"/>
      <c r="D2" s="3"/>
      <c r="E2" s="4"/>
      <c r="F2" s="5"/>
    </row>
    <row r="3" spans="1:8" x14ac:dyDescent="0.25">
      <c r="A3" s="30" t="s">
        <v>42</v>
      </c>
      <c r="B3" s="30"/>
      <c r="C3" s="30"/>
      <c r="D3" s="30"/>
      <c r="E3" s="30"/>
      <c r="F3" s="30"/>
      <c r="G3" s="30"/>
    </row>
    <row r="4" spans="1:8" ht="16.5" thickBot="1" x14ac:dyDescent="0.3">
      <c r="A4" s="2"/>
      <c r="B4" s="2"/>
      <c r="C4" s="2"/>
      <c r="D4" s="3"/>
      <c r="E4" s="4"/>
      <c r="F4" s="5"/>
    </row>
    <row r="5" spans="1:8" ht="31.5" customHeight="1" thickBot="1" x14ac:dyDescent="0.3">
      <c r="A5" s="32" t="s">
        <v>61</v>
      </c>
      <c r="B5" s="33"/>
      <c r="C5" s="33"/>
      <c r="D5" s="33"/>
      <c r="E5" s="33"/>
      <c r="F5" s="33"/>
      <c r="G5" s="34"/>
    </row>
    <row r="6" spans="1:8" x14ac:dyDescent="0.25">
      <c r="F6" s="29"/>
      <c r="G6" s="29"/>
    </row>
    <row r="7" spans="1:8" ht="36" x14ac:dyDescent="0.25">
      <c r="A7" s="8" t="s">
        <v>60</v>
      </c>
      <c r="B7" s="9" t="s">
        <v>0</v>
      </c>
      <c r="C7" s="10" t="s">
        <v>1</v>
      </c>
      <c r="D7" s="11" t="s">
        <v>5</v>
      </c>
      <c r="E7" s="12" t="s">
        <v>6</v>
      </c>
      <c r="F7" s="13" t="s">
        <v>7</v>
      </c>
      <c r="G7" s="14" t="s">
        <v>8</v>
      </c>
      <c r="H7" s="15" t="s">
        <v>49</v>
      </c>
    </row>
    <row r="8" spans="1:8" x14ac:dyDescent="0.25">
      <c r="A8" s="16" t="s">
        <v>28</v>
      </c>
      <c r="B8" s="17">
        <f>4*6</f>
        <v>24</v>
      </c>
      <c r="C8" s="17"/>
      <c r="D8" s="18">
        <v>85.42</v>
      </c>
      <c r="E8" s="19">
        <f t="shared" ref="E8" si="0">B8*D8</f>
        <v>2050.08</v>
      </c>
      <c r="F8" s="28"/>
      <c r="G8" s="20">
        <f>F8*B8</f>
        <v>0</v>
      </c>
      <c r="H8" s="21" t="s">
        <v>50</v>
      </c>
    </row>
    <row r="9" spans="1:8" x14ac:dyDescent="0.25">
      <c r="A9" s="16" t="s">
        <v>29</v>
      </c>
      <c r="B9" s="17">
        <f>59*6</f>
        <v>354</v>
      </c>
      <c r="C9" s="17"/>
      <c r="D9" s="18">
        <v>44.74</v>
      </c>
      <c r="E9" s="19">
        <f t="shared" ref="E9" si="1">B9*D9</f>
        <v>15837.960000000001</v>
      </c>
      <c r="F9" s="28"/>
      <c r="G9" s="20">
        <f>F9*B9</f>
        <v>0</v>
      </c>
      <c r="H9" s="21" t="s">
        <v>51</v>
      </c>
    </row>
    <row r="10" spans="1:8" x14ac:dyDescent="0.25">
      <c r="A10" s="16" t="s">
        <v>34</v>
      </c>
      <c r="B10" s="17">
        <v>2</v>
      </c>
      <c r="C10" s="17"/>
      <c r="D10" s="18">
        <v>93.39</v>
      </c>
      <c r="E10" s="19">
        <f t="shared" ref="E10:E16" si="2">B10*D10</f>
        <v>186.78</v>
      </c>
      <c r="F10" s="28"/>
      <c r="G10" s="20">
        <f t="shared" ref="G10:G16" si="3">F10*B10</f>
        <v>0</v>
      </c>
      <c r="H10" s="21" t="s">
        <v>52</v>
      </c>
    </row>
    <row r="11" spans="1:8" x14ac:dyDescent="0.25">
      <c r="A11" s="16" t="s">
        <v>35</v>
      </c>
      <c r="B11" s="17">
        <v>20</v>
      </c>
      <c r="C11" s="17"/>
      <c r="D11" s="18">
        <v>39.14</v>
      </c>
      <c r="E11" s="19">
        <f t="shared" si="2"/>
        <v>782.8</v>
      </c>
      <c r="F11" s="28"/>
      <c r="G11" s="20">
        <f t="shared" si="3"/>
        <v>0</v>
      </c>
      <c r="H11" s="21" t="s">
        <v>53</v>
      </c>
    </row>
    <row r="12" spans="1:8" x14ac:dyDescent="0.25">
      <c r="A12" s="16" t="s">
        <v>38</v>
      </c>
      <c r="B12" s="17">
        <v>4</v>
      </c>
      <c r="C12" s="17"/>
      <c r="D12" s="18">
        <v>9.31</v>
      </c>
      <c r="E12" s="19">
        <f t="shared" si="2"/>
        <v>37.24</v>
      </c>
      <c r="F12" s="28"/>
      <c r="G12" s="20">
        <f t="shared" si="3"/>
        <v>0</v>
      </c>
    </row>
    <row r="13" spans="1:8" ht="31.5" x14ac:dyDescent="0.25">
      <c r="A13" s="16" t="s">
        <v>36</v>
      </c>
      <c r="B13" s="17">
        <v>2</v>
      </c>
      <c r="C13" s="17"/>
      <c r="D13" s="18">
        <v>137.84</v>
      </c>
      <c r="E13" s="19">
        <f t="shared" si="2"/>
        <v>275.68</v>
      </c>
      <c r="F13" s="28"/>
      <c r="G13" s="20">
        <f t="shared" si="3"/>
        <v>0</v>
      </c>
    </row>
    <row r="14" spans="1:8" x14ac:dyDescent="0.25">
      <c r="A14" s="16" t="s">
        <v>39</v>
      </c>
      <c r="B14" s="17">
        <f>B12*2</f>
        <v>8</v>
      </c>
      <c r="C14" s="17"/>
      <c r="D14" s="18">
        <v>7.43</v>
      </c>
      <c r="E14" s="19">
        <f t="shared" si="2"/>
        <v>59.44</v>
      </c>
      <c r="F14" s="28"/>
      <c r="G14" s="20">
        <f t="shared" si="3"/>
        <v>0</v>
      </c>
    </row>
    <row r="15" spans="1:8" x14ac:dyDescent="0.25">
      <c r="A15" s="16" t="s">
        <v>40</v>
      </c>
      <c r="B15" s="17">
        <f>(B9/6)+B11+5</f>
        <v>84</v>
      </c>
      <c r="C15" s="17"/>
      <c r="D15" s="18">
        <v>32.42</v>
      </c>
      <c r="E15" s="19">
        <f t="shared" si="2"/>
        <v>2723.28</v>
      </c>
      <c r="F15" s="28"/>
      <c r="G15" s="20">
        <f t="shared" si="3"/>
        <v>0</v>
      </c>
    </row>
    <row r="16" spans="1:8" x14ac:dyDescent="0.25">
      <c r="A16" s="16" t="s">
        <v>41</v>
      </c>
      <c r="B16" s="17">
        <f>(B8/6)+2</f>
        <v>6</v>
      </c>
      <c r="C16" s="17"/>
      <c r="D16" s="18">
        <v>53.604627999999991</v>
      </c>
      <c r="E16" s="19">
        <f t="shared" si="2"/>
        <v>321.62776799999995</v>
      </c>
      <c r="F16" s="28"/>
      <c r="G16" s="20">
        <f t="shared" si="3"/>
        <v>0</v>
      </c>
    </row>
    <row r="17" spans="1:8" x14ac:dyDescent="0.25">
      <c r="D17" s="22" t="s">
        <v>2</v>
      </c>
      <c r="E17" s="23">
        <f>SUM(E8:E16)</f>
        <v>22274.887767999997</v>
      </c>
      <c r="F17" s="24" t="s">
        <v>2</v>
      </c>
      <c r="G17" s="25">
        <f>SUM(G8:G16)</f>
        <v>0</v>
      </c>
    </row>
    <row r="18" spans="1:8" x14ac:dyDescent="0.25">
      <c r="D18" s="22" t="s">
        <v>3</v>
      </c>
      <c r="E18" s="23">
        <f>E17*0.21</f>
        <v>4677.7264312799989</v>
      </c>
      <c r="F18" s="24" t="s">
        <v>3</v>
      </c>
      <c r="G18" s="25">
        <f>G17*0.21</f>
        <v>0</v>
      </c>
    </row>
    <row r="19" spans="1:8" x14ac:dyDescent="0.25">
      <c r="D19" s="22" t="s">
        <v>4</v>
      </c>
      <c r="E19" s="23">
        <f>E17+E18</f>
        <v>26952.614199279997</v>
      </c>
      <c r="F19" s="24" t="s">
        <v>4</v>
      </c>
      <c r="G19" s="25">
        <f>G17+G18</f>
        <v>0</v>
      </c>
    </row>
    <row r="22" spans="1:8" ht="36" x14ac:dyDescent="0.25">
      <c r="A22" s="8" t="s">
        <v>43</v>
      </c>
      <c r="B22" s="9" t="s">
        <v>0</v>
      </c>
      <c r="C22" s="10" t="s">
        <v>1</v>
      </c>
      <c r="D22" s="11" t="s">
        <v>5</v>
      </c>
      <c r="E22" s="12" t="s">
        <v>6</v>
      </c>
      <c r="F22" s="13" t="s">
        <v>7</v>
      </c>
      <c r="G22" s="14" t="s">
        <v>8</v>
      </c>
      <c r="H22" s="15" t="s">
        <v>49</v>
      </c>
    </row>
    <row r="23" spans="1:8" x14ac:dyDescent="0.25">
      <c r="A23" s="16" t="s">
        <v>9</v>
      </c>
      <c r="B23" s="17">
        <v>10</v>
      </c>
      <c r="C23" s="17"/>
      <c r="D23" s="18">
        <v>342.89</v>
      </c>
      <c r="E23" s="19">
        <f t="shared" ref="E23:E36" si="4">B23*D23</f>
        <v>3428.8999999999996</v>
      </c>
      <c r="F23" s="28"/>
      <c r="G23" s="20">
        <f>F23*B23</f>
        <v>0</v>
      </c>
      <c r="H23" s="21" t="s">
        <v>51</v>
      </c>
    </row>
    <row r="24" spans="1:8" x14ac:dyDescent="0.25">
      <c r="A24" s="16" t="s">
        <v>10</v>
      </c>
      <c r="B24" s="17">
        <v>4</v>
      </c>
      <c r="C24" s="17"/>
      <c r="D24" s="18">
        <v>127.44</v>
      </c>
      <c r="E24" s="19">
        <f t="shared" si="4"/>
        <v>509.76</v>
      </c>
      <c r="F24" s="28"/>
      <c r="G24" s="20">
        <f>F24*B24</f>
        <v>0</v>
      </c>
      <c r="H24" s="21" t="s">
        <v>50</v>
      </c>
    </row>
    <row r="25" spans="1:8" ht="63" x14ac:dyDescent="0.25">
      <c r="A25" s="16" t="s">
        <v>11</v>
      </c>
      <c r="B25" s="17">
        <v>2</v>
      </c>
      <c r="C25" s="17"/>
      <c r="D25" s="18">
        <v>127.73</v>
      </c>
      <c r="E25" s="19">
        <f t="shared" si="4"/>
        <v>255.46</v>
      </c>
      <c r="F25" s="28"/>
      <c r="G25" s="20">
        <f t="shared" ref="G25:G36" si="5">F25*B25</f>
        <v>0</v>
      </c>
      <c r="H25" s="21" t="s">
        <v>54</v>
      </c>
    </row>
    <row r="26" spans="1:8" x14ac:dyDescent="0.25">
      <c r="A26" s="16" t="s">
        <v>15</v>
      </c>
      <c r="B26" s="17">
        <v>5</v>
      </c>
      <c r="C26" s="17"/>
      <c r="D26" s="18">
        <v>289.37</v>
      </c>
      <c r="E26" s="19">
        <f t="shared" si="4"/>
        <v>1446.85</v>
      </c>
      <c r="F26" s="28"/>
      <c r="G26" s="20">
        <f t="shared" si="5"/>
        <v>0</v>
      </c>
      <c r="H26" s="21" t="s">
        <v>52</v>
      </c>
    </row>
    <row r="27" spans="1:8" ht="63" x14ac:dyDescent="0.25">
      <c r="A27" s="16" t="s">
        <v>16</v>
      </c>
      <c r="B27" s="17">
        <v>9</v>
      </c>
      <c r="C27" s="17"/>
      <c r="D27" s="18">
        <v>259.26</v>
      </c>
      <c r="E27" s="19">
        <f t="shared" si="4"/>
        <v>2333.34</v>
      </c>
      <c r="F27" s="28"/>
      <c r="G27" s="20">
        <f t="shared" si="5"/>
        <v>0</v>
      </c>
    </row>
    <row r="28" spans="1:8" ht="63" x14ac:dyDescent="0.25">
      <c r="A28" s="16" t="s">
        <v>20</v>
      </c>
      <c r="B28" s="17">
        <v>3</v>
      </c>
      <c r="C28" s="17"/>
      <c r="D28" s="18">
        <v>294.3</v>
      </c>
      <c r="E28" s="19">
        <f t="shared" si="4"/>
        <v>882.90000000000009</v>
      </c>
      <c r="F28" s="28"/>
      <c r="G28" s="20">
        <f t="shared" si="5"/>
        <v>0</v>
      </c>
    </row>
    <row r="29" spans="1:8" ht="63" x14ac:dyDescent="0.25">
      <c r="A29" s="16" t="s">
        <v>21</v>
      </c>
      <c r="B29" s="17">
        <v>1</v>
      </c>
      <c r="C29" s="17"/>
      <c r="D29" s="18">
        <v>241.46</v>
      </c>
      <c r="E29" s="19">
        <f t="shared" si="4"/>
        <v>241.46</v>
      </c>
      <c r="F29" s="28"/>
      <c r="G29" s="20">
        <f t="shared" si="5"/>
        <v>0</v>
      </c>
    </row>
    <row r="30" spans="1:8" ht="63" x14ac:dyDescent="0.25">
      <c r="A30" s="16" t="s">
        <v>22</v>
      </c>
      <c r="B30" s="17">
        <v>2</v>
      </c>
      <c r="C30" s="17"/>
      <c r="D30" s="18">
        <v>114.97</v>
      </c>
      <c r="E30" s="19">
        <f t="shared" si="4"/>
        <v>229.94</v>
      </c>
      <c r="F30" s="28"/>
      <c r="G30" s="20">
        <f t="shared" si="5"/>
        <v>0</v>
      </c>
    </row>
    <row r="31" spans="1:8" ht="63" x14ac:dyDescent="0.25">
      <c r="A31" s="16" t="s">
        <v>23</v>
      </c>
      <c r="B31" s="17">
        <v>1</v>
      </c>
      <c r="C31" s="17"/>
      <c r="D31" s="18">
        <v>111.12</v>
      </c>
      <c r="E31" s="19">
        <f t="shared" si="4"/>
        <v>111.12</v>
      </c>
      <c r="F31" s="28"/>
      <c r="G31" s="20">
        <f t="shared" si="5"/>
        <v>0</v>
      </c>
    </row>
    <row r="32" spans="1:8" ht="47.25" x14ac:dyDescent="0.25">
      <c r="A32" s="16" t="s">
        <v>24</v>
      </c>
      <c r="B32" s="17">
        <v>1</v>
      </c>
      <c r="C32" s="17"/>
      <c r="D32" s="18">
        <v>313.64</v>
      </c>
      <c r="E32" s="19">
        <f t="shared" si="4"/>
        <v>313.64</v>
      </c>
      <c r="F32" s="28"/>
      <c r="G32" s="20">
        <f t="shared" si="5"/>
        <v>0</v>
      </c>
    </row>
    <row r="33" spans="1:8" ht="47.25" x14ac:dyDescent="0.25">
      <c r="A33" s="16" t="s">
        <v>25</v>
      </c>
      <c r="B33" s="17">
        <v>3</v>
      </c>
      <c r="C33" s="17"/>
      <c r="D33" s="18">
        <v>121.58</v>
      </c>
      <c r="E33" s="19">
        <f t="shared" si="4"/>
        <v>364.74</v>
      </c>
      <c r="F33" s="28"/>
      <c r="G33" s="20">
        <f t="shared" si="5"/>
        <v>0</v>
      </c>
    </row>
    <row r="34" spans="1:8" ht="47.25" x14ac:dyDescent="0.25">
      <c r="A34" s="16" t="s">
        <v>26</v>
      </c>
      <c r="B34" s="17">
        <v>4</v>
      </c>
      <c r="C34" s="17"/>
      <c r="D34" s="18">
        <v>214.92</v>
      </c>
      <c r="E34" s="19">
        <f t="shared" si="4"/>
        <v>859.68</v>
      </c>
      <c r="F34" s="28"/>
      <c r="G34" s="20">
        <f t="shared" si="5"/>
        <v>0</v>
      </c>
    </row>
    <row r="35" spans="1:8" ht="47.25" x14ac:dyDescent="0.25">
      <c r="A35" s="16" t="s">
        <v>27</v>
      </c>
      <c r="B35" s="17">
        <v>2</v>
      </c>
      <c r="C35" s="17"/>
      <c r="D35" s="18">
        <v>67.66</v>
      </c>
      <c r="E35" s="19">
        <f t="shared" si="4"/>
        <v>135.32</v>
      </c>
      <c r="F35" s="28"/>
      <c r="G35" s="20">
        <f t="shared" si="5"/>
        <v>0</v>
      </c>
    </row>
    <row r="36" spans="1:8" ht="63" x14ac:dyDescent="0.25">
      <c r="A36" s="16" t="s">
        <v>37</v>
      </c>
      <c r="B36" s="17">
        <v>4</v>
      </c>
      <c r="C36" s="17"/>
      <c r="D36" s="18">
        <v>321</v>
      </c>
      <c r="E36" s="19">
        <f t="shared" si="4"/>
        <v>1284</v>
      </c>
      <c r="F36" s="28"/>
      <c r="G36" s="20">
        <f t="shared" si="5"/>
        <v>0</v>
      </c>
    </row>
    <row r="37" spans="1:8" x14ac:dyDescent="0.25">
      <c r="D37" s="22" t="s">
        <v>2</v>
      </c>
      <c r="E37" s="23">
        <f>SUM(E23:E36)</f>
        <v>12397.109999999999</v>
      </c>
      <c r="F37" s="24" t="s">
        <v>2</v>
      </c>
      <c r="G37" s="25">
        <f>SUM(G23:G36)</f>
        <v>0</v>
      </c>
    </row>
    <row r="38" spans="1:8" x14ac:dyDescent="0.25">
      <c r="D38" s="22" t="s">
        <v>3</v>
      </c>
      <c r="E38" s="23">
        <f>E37*0.21</f>
        <v>2603.3930999999998</v>
      </c>
      <c r="F38" s="24" t="s">
        <v>3</v>
      </c>
      <c r="G38" s="25">
        <f>G37*0.21</f>
        <v>0</v>
      </c>
    </row>
    <row r="39" spans="1:8" x14ac:dyDescent="0.25">
      <c r="D39" s="22" t="s">
        <v>4</v>
      </c>
      <c r="E39" s="23">
        <f>E37+E38</f>
        <v>15000.503099999998</v>
      </c>
      <c r="F39" s="24" t="s">
        <v>4</v>
      </c>
      <c r="G39" s="25">
        <f>G37+G38</f>
        <v>0</v>
      </c>
    </row>
    <row r="42" spans="1:8" ht="36" x14ac:dyDescent="0.25">
      <c r="A42" s="8" t="s">
        <v>44</v>
      </c>
      <c r="B42" s="9" t="s">
        <v>0</v>
      </c>
      <c r="C42" s="10" t="s">
        <v>1</v>
      </c>
      <c r="D42" s="11" t="s">
        <v>5</v>
      </c>
      <c r="E42" s="12" t="s">
        <v>6</v>
      </c>
      <c r="F42" s="13" t="s">
        <v>7</v>
      </c>
      <c r="G42" s="14" t="s">
        <v>8</v>
      </c>
      <c r="H42" s="15" t="s">
        <v>49</v>
      </c>
    </row>
    <row r="43" spans="1:8" x14ac:dyDescent="0.25">
      <c r="A43" s="16" t="s">
        <v>31</v>
      </c>
      <c r="B43" s="17">
        <v>2</v>
      </c>
      <c r="C43" s="17"/>
      <c r="D43" s="18">
        <v>940.81</v>
      </c>
      <c r="E43" s="19">
        <f t="shared" ref="E43:E45" si="6">B43*D43</f>
        <v>1881.62</v>
      </c>
      <c r="F43" s="28"/>
      <c r="G43" s="20">
        <f>F43*B43</f>
        <v>0</v>
      </c>
      <c r="H43" s="21" t="s">
        <v>56</v>
      </c>
    </row>
    <row r="44" spans="1:8" x14ac:dyDescent="0.25">
      <c r="A44" s="16" t="s">
        <v>32</v>
      </c>
      <c r="B44" s="17">
        <v>4</v>
      </c>
      <c r="C44" s="17"/>
      <c r="D44" s="18">
        <v>643.12</v>
      </c>
      <c r="E44" s="19">
        <f t="shared" si="6"/>
        <v>2572.48</v>
      </c>
      <c r="F44" s="28"/>
      <c r="G44" s="20">
        <f>F44*B44</f>
        <v>0</v>
      </c>
      <c r="H44" s="21" t="s">
        <v>57</v>
      </c>
    </row>
    <row r="45" spans="1:8" x14ac:dyDescent="0.25">
      <c r="A45" s="16" t="s">
        <v>33</v>
      </c>
      <c r="B45" s="17">
        <v>2</v>
      </c>
      <c r="C45" s="17"/>
      <c r="D45" s="18">
        <v>253.42</v>
      </c>
      <c r="E45" s="19">
        <f t="shared" si="6"/>
        <v>506.84</v>
      </c>
      <c r="F45" s="28"/>
      <c r="G45" s="20">
        <f t="shared" ref="G45" si="7">F45*B45</f>
        <v>0</v>
      </c>
      <c r="H45" s="21" t="s">
        <v>52</v>
      </c>
    </row>
    <row r="46" spans="1:8" x14ac:dyDescent="0.25">
      <c r="D46" s="22" t="s">
        <v>2</v>
      </c>
      <c r="E46" s="23">
        <f>SUM(E43:E45)</f>
        <v>4960.9400000000005</v>
      </c>
      <c r="F46" s="24" t="s">
        <v>2</v>
      </c>
      <c r="G46" s="25">
        <f>SUM(G43:G45)</f>
        <v>0</v>
      </c>
      <c r="H46" s="21" t="s">
        <v>51</v>
      </c>
    </row>
    <row r="47" spans="1:8" x14ac:dyDescent="0.25">
      <c r="D47" s="22" t="s">
        <v>3</v>
      </c>
      <c r="E47" s="23">
        <f>E46*0.21</f>
        <v>1041.7974000000002</v>
      </c>
      <c r="F47" s="24" t="s">
        <v>3</v>
      </c>
      <c r="G47" s="25">
        <f>G46*0.21</f>
        <v>0</v>
      </c>
    </row>
    <row r="48" spans="1:8" x14ac:dyDescent="0.25">
      <c r="D48" s="22" t="s">
        <v>4</v>
      </c>
      <c r="E48" s="23">
        <f>E46+E47</f>
        <v>6002.7374000000009</v>
      </c>
      <c r="F48" s="24" t="s">
        <v>4</v>
      </c>
      <c r="G48" s="25">
        <f>G46+G47</f>
        <v>0</v>
      </c>
    </row>
    <row r="49" spans="1:8" x14ac:dyDescent="0.25">
      <c r="A49" s="7"/>
      <c r="B49" s="7"/>
      <c r="C49" s="7"/>
      <c r="D49" s="7"/>
      <c r="E49" s="7"/>
      <c r="F49" s="7"/>
      <c r="G49" s="26"/>
    </row>
    <row r="50" spans="1:8" ht="36" x14ac:dyDescent="0.25">
      <c r="A50" s="8" t="s">
        <v>45</v>
      </c>
      <c r="B50" s="9" t="s">
        <v>0</v>
      </c>
      <c r="C50" s="10" t="s">
        <v>1</v>
      </c>
      <c r="D50" s="11" t="s">
        <v>5</v>
      </c>
      <c r="E50" s="12" t="s">
        <v>6</v>
      </c>
      <c r="F50" s="13" t="s">
        <v>7</v>
      </c>
      <c r="G50" s="14" t="s">
        <v>8</v>
      </c>
      <c r="H50" s="15" t="s">
        <v>49</v>
      </c>
    </row>
    <row r="51" spans="1:8" x14ac:dyDescent="0.25">
      <c r="A51" s="16" t="s">
        <v>17</v>
      </c>
      <c r="B51" s="17">
        <v>9</v>
      </c>
      <c r="C51" s="17"/>
      <c r="D51" s="18">
        <v>275.31</v>
      </c>
      <c r="E51" s="19">
        <f t="shared" ref="E51:E53" si="8">B51*D51</f>
        <v>2477.79</v>
      </c>
      <c r="F51" s="28"/>
      <c r="G51" s="20">
        <f>F51*B51</f>
        <v>0</v>
      </c>
      <c r="H51" s="21" t="s">
        <v>52</v>
      </c>
    </row>
    <row r="52" spans="1:8" x14ac:dyDescent="0.25">
      <c r="A52" s="16" t="s">
        <v>18</v>
      </c>
      <c r="B52" s="17">
        <v>5</v>
      </c>
      <c r="C52" s="17"/>
      <c r="D52" s="18">
        <v>54.57</v>
      </c>
      <c r="E52" s="19">
        <f t="shared" si="8"/>
        <v>272.85000000000002</v>
      </c>
      <c r="F52" s="28"/>
      <c r="G52" s="20">
        <f>F52*B52</f>
        <v>0</v>
      </c>
      <c r="H52" s="21" t="s">
        <v>51</v>
      </c>
    </row>
    <row r="53" spans="1:8" x14ac:dyDescent="0.25">
      <c r="A53" s="16" t="s">
        <v>19</v>
      </c>
      <c r="B53" s="17">
        <v>4</v>
      </c>
      <c r="C53" s="17"/>
      <c r="D53" s="18">
        <v>77.02</v>
      </c>
      <c r="E53" s="19">
        <f t="shared" si="8"/>
        <v>308.08</v>
      </c>
      <c r="F53" s="28"/>
      <c r="G53" s="20">
        <f t="shared" ref="G53" si="9">F53*B53</f>
        <v>0</v>
      </c>
      <c r="H53" s="21" t="s">
        <v>53</v>
      </c>
    </row>
    <row r="54" spans="1:8" ht="28.5" x14ac:dyDescent="0.25">
      <c r="D54" s="22" t="s">
        <v>2</v>
      </c>
      <c r="E54" s="23">
        <f>SUM(E51:E53)</f>
        <v>3058.72</v>
      </c>
      <c r="F54" s="24" t="s">
        <v>2</v>
      </c>
      <c r="G54" s="25">
        <f>SUM(G51:G53)</f>
        <v>0</v>
      </c>
      <c r="H54" s="21" t="s">
        <v>55</v>
      </c>
    </row>
    <row r="55" spans="1:8" x14ac:dyDescent="0.25">
      <c r="D55" s="22" t="s">
        <v>3</v>
      </c>
      <c r="E55" s="23">
        <f>E54*0.21</f>
        <v>642.33119999999997</v>
      </c>
      <c r="F55" s="24" t="s">
        <v>3</v>
      </c>
      <c r="G55" s="25">
        <f>G54*0.21</f>
        <v>0</v>
      </c>
    </row>
    <row r="56" spans="1:8" x14ac:dyDescent="0.25">
      <c r="D56" s="22" t="s">
        <v>4</v>
      </c>
      <c r="E56" s="23">
        <f>E54+E55</f>
        <v>3701.0511999999999</v>
      </c>
      <c r="F56" s="24" t="s">
        <v>4</v>
      </c>
      <c r="G56" s="25">
        <f>G54+G55</f>
        <v>0</v>
      </c>
    </row>
    <row r="58" spans="1:8" ht="36" x14ac:dyDescent="0.25">
      <c r="A58" s="8" t="s">
        <v>46</v>
      </c>
      <c r="B58" s="9" t="s">
        <v>0</v>
      </c>
      <c r="C58" s="10" t="s">
        <v>1</v>
      </c>
      <c r="D58" s="11" t="s">
        <v>5</v>
      </c>
      <c r="E58" s="12" t="s">
        <v>6</v>
      </c>
      <c r="F58" s="13" t="s">
        <v>7</v>
      </c>
      <c r="G58" s="14" t="s">
        <v>8</v>
      </c>
      <c r="H58" s="15" t="s">
        <v>49</v>
      </c>
    </row>
    <row r="59" spans="1:8" x14ac:dyDescent="0.25">
      <c r="A59" s="16" t="s">
        <v>12</v>
      </c>
      <c r="B59" s="17">
        <v>9</v>
      </c>
      <c r="C59" s="17"/>
      <c r="D59" s="18">
        <v>275.31</v>
      </c>
      <c r="E59" s="19">
        <f t="shared" ref="E59:E64" si="10">B59*D59</f>
        <v>2477.79</v>
      </c>
      <c r="F59" s="28"/>
      <c r="G59" s="20">
        <f t="shared" ref="G59:G64" si="11">F59*B59</f>
        <v>0</v>
      </c>
      <c r="H59" s="21" t="s">
        <v>50</v>
      </c>
    </row>
    <row r="60" spans="1:8" x14ac:dyDescent="0.25">
      <c r="A60" s="16" t="s">
        <v>13</v>
      </c>
      <c r="B60" s="17">
        <v>5</v>
      </c>
      <c r="C60" s="17"/>
      <c r="D60" s="18">
        <v>54.57</v>
      </c>
      <c r="E60" s="19">
        <f t="shared" si="10"/>
        <v>272.85000000000002</v>
      </c>
      <c r="F60" s="28"/>
      <c r="G60" s="20">
        <f t="shared" si="11"/>
        <v>0</v>
      </c>
      <c r="H60" s="21" t="s">
        <v>51</v>
      </c>
    </row>
    <row r="61" spans="1:8" x14ac:dyDescent="0.25">
      <c r="A61" s="16" t="s">
        <v>14</v>
      </c>
      <c r="B61" s="17">
        <v>4</v>
      </c>
      <c r="C61" s="17"/>
      <c r="D61" s="18">
        <v>77.02</v>
      </c>
      <c r="E61" s="19">
        <f t="shared" si="10"/>
        <v>308.08</v>
      </c>
      <c r="F61" s="28"/>
      <c r="G61" s="20">
        <f t="shared" si="11"/>
        <v>0</v>
      </c>
      <c r="H61" s="21" t="s">
        <v>52</v>
      </c>
    </row>
    <row r="62" spans="1:8" x14ac:dyDescent="0.25">
      <c r="A62" s="16" t="s">
        <v>47</v>
      </c>
      <c r="B62" s="17">
        <v>4</v>
      </c>
      <c r="C62" s="17"/>
      <c r="D62" s="18">
        <v>5.6034000000000006</v>
      </c>
      <c r="E62" s="19">
        <f t="shared" si="10"/>
        <v>22.413600000000002</v>
      </c>
      <c r="F62" s="28"/>
      <c r="G62" s="20">
        <f t="shared" si="11"/>
        <v>0</v>
      </c>
      <c r="H62" s="21" t="s">
        <v>53</v>
      </c>
    </row>
    <row r="63" spans="1:8" x14ac:dyDescent="0.25">
      <c r="A63" s="16" t="s">
        <v>48</v>
      </c>
      <c r="B63" s="17">
        <v>4</v>
      </c>
      <c r="C63" s="17"/>
      <c r="D63" s="18">
        <v>2.4948000000000001</v>
      </c>
      <c r="E63" s="19">
        <f t="shared" si="10"/>
        <v>9.9792000000000005</v>
      </c>
      <c r="F63" s="28"/>
      <c r="G63" s="20">
        <f t="shared" si="11"/>
        <v>0</v>
      </c>
    </row>
    <row r="64" spans="1:8" x14ac:dyDescent="0.25">
      <c r="A64" s="16" t="s">
        <v>30</v>
      </c>
      <c r="B64" s="17">
        <v>4</v>
      </c>
      <c r="C64" s="17"/>
      <c r="D64" s="18">
        <v>49.91</v>
      </c>
      <c r="E64" s="19">
        <f t="shared" si="10"/>
        <v>199.64</v>
      </c>
      <c r="F64" s="28"/>
      <c r="G64" s="20">
        <f t="shared" si="11"/>
        <v>0</v>
      </c>
    </row>
    <row r="65" spans="4:7" x14ac:dyDescent="0.25">
      <c r="D65" s="22" t="s">
        <v>2</v>
      </c>
      <c r="E65" s="23">
        <f>SUM(E59:E64)</f>
        <v>3290.7527999999998</v>
      </c>
      <c r="F65" s="24" t="s">
        <v>2</v>
      </c>
      <c r="G65" s="25">
        <f>SUM(G59:G64)</f>
        <v>0</v>
      </c>
    </row>
    <row r="66" spans="4:7" x14ac:dyDescent="0.25">
      <c r="D66" s="22" t="s">
        <v>3</v>
      </c>
      <c r="E66" s="23">
        <f>E65*0.21</f>
        <v>691.05808799999988</v>
      </c>
      <c r="F66" s="24" t="s">
        <v>3</v>
      </c>
      <c r="G66" s="25">
        <f>G65*0.21</f>
        <v>0</v>
      </c>
    </row>
    <row r="67" spans="4:7" x14ac:dyDescent="0.25">
      <c r="D67" s="22" t="s">
        <v>4</v>
      </c>
      <c r="E67" s="23">
        <f>E65+E66</f>
        <v>3981.8108879999995</v>
      </c>
      <c r="F67" s="24" t="s">
        <v>4</v>
      </c>
      <c r="G67" s="25">
        <f>G65+G66</f>
        <v>0</v>
      </c>
    </row>
    <row r="69" spans="4:7" x14ac:dyDescent="0.25">
      <c r="D69" s="22" t="s">
        <v>58</v>
      </c>
      <c r="E69" s="23">
        <f>E65+E54+E46+E37+E17</f>
        <v>45982.410567999992</v>
      </c>
      <c r="F69" s="22" t="s">
        <v>58</v>
      </c>
      <c r="G69" s="27">
        <f>G65+G54+G46+G37+G17</f>
        <v>0</v>
      </c>
    </row>
    <row r="70" spans="4:7" x14ac:dyDescent="0.25">
      <c r="D70" s="22" t="s">
        <v>3</v>
      </c>
      <c r="E70" s="23">
        <f>E69*0.21</f>
        <v>9656.3062192799971</v>
      </c>
      <c r="F70" s="22" t="s">
        <v>3</v>
      </c>
      <c r="G70" s="27">
        <f>G69*0.21</f>
        <v>0</v>
      </c>
    </row>
    <row r="71" spans="4:7" x14ac:dyDescent="0.25">
      <c r="D71" s="22" t="s">
        <v>58</v>
      </c>
      <c r="E71" s="23">
        <f>E69+E70</f>
        <v>55638.716787279991</v>
      </c>
      <c r="F71" s="22" t="s">
        <v>58</v>
      </c>
      <c r="G71" s="27">
        <f>G69+G70</f>
        <v>0</v>
      </c>
    </row>
  </sheetData>
  <sheetProtection selectLockedCells="1" selectUnlockedCells="1"/>
  <mergeCells count="4">
    <mergeCell ref="F6:G6"/>
    <mergeCell ref="A3:G3"/>
    <mergeCell ref="A1:G1"/>
    <mergeCell ref="A5:G5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Exp 107-25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Carles</dc:creator>
  <cp:lastModifiedBy>XAVIER LUDEVID I MASSANA</cp:lastModifiedBy>
  <cp:lastPrinted>2025-01-03T15:32:46Z</cp:lastPrinted>
  <dcterms:created xsi:type="dcterms:W3CDTF">2015-06-05T18:19:34Z</dcterms:created>
  <dcterms:modified xsi:type="dcterms:W3CDTF">2025-12-29T10:38:03Z</dcterms:modified>
</cp:coreProperties>
</file>