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\\dades\Comu General\_CONTRACTACIÓ\_LICITACIONS I COMPRES\_LICITACIONS\2025\SERVEIS\2025-35-CL-GOAP_ RECOLLIDA RESIDUS\2_PLECS\"/>
    </mc:Choice>
  </mc:AlternateContent>
  <xr:revisionPtr revIDLastSave="0" documentId="13_ncr:1_{287A0047-0AF9-4EA5-9649-3B49161ACBE4}" xr6:coauthVersionLast="47" xr6:coauthVersionMax="47" xr10:uidLastSave="{00000000-0000-0000-0000-000000000000}"/>
  <bookViews>
    <workbookView xWindow="-120" yWindow="-120" windowWidth="29040" windowHeight="15840" xr2:uid="{C2CCBF72-4E2C-43D2-964A-F5C251BF1F4B}"/>
  </bookViews>
  <sheets>
    <sheet name="preus unitaris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0" i="1" l="1"/>
  <c r="G29" i="1"/>
  <c r="I38" i="1" l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37" i="1"/>
  <c r="I30" i="1"/>
  <c r="I29" i="1"/>
  <c r="I16" i="1"/>
  <c r="I17" i="1"/>
  <c r="I18" i="1"/>
  <c r="I19" i="1"/>
  <c r="I20" i="1"/>
  <c r="I21" i="1"/>
  <c r="I22" i="1"/>
  <c r="I15" i="1"/>
  <c r="G22" i="1"/>
  <c r="G21" i="1"/>
  <c r="G20" i="1"/>
  <c r="G19" i="1"/>
  <c r="G18" i="1"/>
  <c r="G17" i="1"/>
  <c r="G16" i="1"/>
  <c r="G15" i="1"/>
  <c r="I31" i="1" l="1"/>
  <c r="D68" i="1" s="1"/>
  <c r="D69" i="1" s="1"/>
  <c r="I23" i="1"/>
  <c r="D61" i="1" s="1"/>
  <c r="D63" i="1" s="1"/>
  <c r="D70" i="1" l="1"/>
  <c r="D62" i="1"/>
  <c r="D64" i="1" s="1"/>
  <c r="D65" i="1" s="1"/>
  <c r="D71" i="1"/>
  <c r="D72" i="1" l="1"/>
  <c r="I56" i="1" l="1"/>
  <c r="D75" i="1" s="1"/>
  <c r="D76" i="1" l="1"/>
  <c r="D77" i="1"/>
  <c r="D78" i="1" l="1"/>
  <c r="D79" i="1" s="1"/>
</calcChain>
</file>

<file path=xl/sharedStrings.xml><?xml version="1.0" encoding="utf-8"?>
<sst xmlns="http://schemas.openxmlformats.org/spreadsheetml/2006/main" count="99" uniqueCount="73">
  <si>
    <t>ANNEX 1B. Preus unitaris del pressupost</t>
  </si>
  <si>
    <t>FRACCIÓ</t>
  </si>
  <si>
    <t>CAPACITAT CONTENIDOR</t>
  </si>
  <si>
    <t>TOTAL U. CONTENIDORS</t>
  </si>
  <si>
    <t>TOTAL RECOLLIDES ANUALS CONTENIDORS</t>
  </si>
  <si>
    <t>BANAL (RESTA)</t>
  </si>
  <si>
    <t>1.100 L</t>
  </si>
  <si>
    <t>L,X,V,D</t>
  </si>
  <si>
    <t>BANAL (RESTA) varador</t>
  </si>
  <si>
    <t>5.000 L</t>
  </si>
  <si>
    <t>a demanda</t>
  </si>
  <si>
    <t>PAPER I CARTRÓ</t>
  </si>
  <si>
    <t>S, J</t>
  </si>
  <si>
    <t>VIDRE</t>
  </si>
  <si>
    <t>3.000 L</t>
  </si>
  <si>
    <t>FUSTA</t>
  </si>
  <si>
    <t>ENVASOS</t>
  </si>
  <si>
    <t>S,J</t>
  </si>
  <si>
    <t>RUNA (servei esporàdic)</t>
  </si>
  <si>
    <t>7.000 L</t>
  </si>
  <si>
    <t>BANAL (RESTA)  (servei esporàdic)</t>
  </si>
  <si>
    <t xml:space="preserve">TOTAL </t>
  </si>
  <si>
    <t>TEMPORADA</t>
  </si>
  <si>
    <t>FORM</t>
  </si>
  <si>
    <t>0,360L</t>
  </si>
  <si>
    <t>HIVERN</t>
  </si>
  <si>
    <t>ESTIU</t>
  </si>
  <si>
    <t xml:space="preserve">*temporada estiu 15/05 a 15/09 </t>
  </si>
  <si>
    <t>€ / KG</t>
  </si>
  <si>
    <t>Gasolina contaminada</t>
  </si>
  <si>
    <t xml:space="preserve"> Cisterna GRG</t>
  </si>
  <si>
    <t>HORES COMPLEMENTARIES (7-18 h (CISTERNA)</t>
  </si>
  <si>
    <t>Envasos contaminants</t>
  </si>
  <si>
    <t>Gasoil contaminat + fueloleo</t>
  </si>
  <si>
    <t xml:space="preserve">Aigua de sentina contaminada </t>
  </si>
  <si>
    <t>Oli usat</t>
  </si>
  <si>
    <t>Disolvents contaminats</t>
  </si>
  <si>
    <t>Tòners i tintes d'impressora</t>
  </si>
  <si>
    <t>Llums fluorescents</t>
  </si>
  <si>
    <t>Absorbents contaminats i draps (draps tovalloletes i filtres d'oli usats barrejats)</t>
  </si>
  <si>
    <t>Bateries de plom</t>
  </si>
  <si>
    <t>Piles</t>
  </si>
  <si>
    <t>Residus i aparells electrònics (RAEE)</t>
  </si>
  <si>
    <t>Aerosols</t>
  </si>
  <si>
    <t>Recollida d'aigua de separadors de hidrocarburs</t>
  </si>
  <si>
    <t>Aigua de separadors de hidrocarburs (LODO)</t>
  </si>
  <si>
    <t>TRANSPORT PALET GRG</t>
  </si>
  <si>
    <t>TRANSPORT (1 carga 2 hores desc) CISTERNA</t>
  </si>
  <si>
    <t>TIPUS DE RESIDU</t>
  </si>
  <si>
    <t>PREU UNITARI MÀXIM</t>
  </si>
  <si>
    <t>PREU UNITARI OFERT</t>
  </si>
  <si>
    <t>TOTAL ANY</t>
  </si>
  <si>
    <t>FREC SETMANAL</t>
  </si>
  <si>
    <t>SERVEIS DE RECOLLIDA , TRANSPORT I TRACTAMENT DE RESIDUS ANUAL. LOT 3.</t>
  </si>
  <si>
    <t>SERVEIS DE RECOLLIDA , TRANSPORT I TRACTAMENT DE RESIDUS ANUAL. LOT 2.</t>
  </si>
  <si>
    <t xml:space="preserve">SERVEIS DE RECOLLIDA , TRANSPORT I TRACTAMENT DE RESIDUS ANUAL. LOT  1. </t>
  </si>
  <si>
    <t>TOTAL ANY LOT 1</t>
  </si>
  <si>
    <t>PRESSSUPOST BASE LOT 1</t>
  </si>
  <si>
    <t>TOTAL ANY LOT 2</t>
  </si>
  <si>
    <t>VALOR ESTIMAT CONTRACTE LOT 1</t>
  </si>
  <si>
    <t>PRESSSUPOST BASE LOT 2</t>
  </si>
  <si>
    <t>PRÒRROGA LOT 2</t>
  </si>
  <si>
    <t>MODIFICACIONS LOT 2</t>
  </si>
  <si>
    <t>VALOR ESTIMAT CONTRACTE LOT 2</t>
  </si>
  <si>
    <t>TOTAL ANY LOT 3</t>
  </si>
  <si>
    <t>PRESSSUPOST BASE LOT 3</t>
  </si>
  <si>
    <t>PRÒRROGA LOT 3</t>
  </si>
  <si>
    <t>MODIFICACIONS LOT 3</t>
  </si>
  <si>
    <t>VALOR ESTIMAT CONTRACTE LOT 3</t>
  </si>
  <si>
    <t>PRÒRROGA LOT 1</t>
  </si>
  <si>
    <t>MODIFICACIONS LOT 1</t>
  </si>
  <si>
    <t>ud</t>
  </si>
  <si>
    <t>ltr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</si>
</sst>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2">
    <font>
      <sz val="11"/>
      <color theme="1"/>
      <name val="Aptos Narrow"/>
      <family val="2"/>
      <scheme val="minor"/>
    </font>
    <font>
      <sz val="11"/>
      <color theme="1"/>
      <name val="Verdana Pro Cond Light"/>
      <family val="2"/>
    </font>
    <font>
      <sz val="10"/>
      <name val="Arial"/>
      <family val="2"/>
    </font>
    <font>
      <sz val="11"/>
      <color theme="1"/>
      <name val="Calibri Light"/>
      <family val="2"/>
    </font>
    <font>
      <b/>
      <sz val="11"/>
      <color theme="1"/>
      <name val="Calibri Light"/>
      <family val="2"/>
    </font>
    <font>
      <b/>
      <sz val="9"/>
      <color theme="1"/>
      <name val="Calibri Light"/>
      <family val="2"/>
    </font>
    <font>
      <sz val="9"/>
      <color theme="1"/>
      <name val="Calibri Light"/>
      <family val="2"/>
    </font>
    <font>
      <b/>
      <sz val="11"/>
      <color theme="1"/>
      <name val="Aptos Narrow"/>
      <family val="2"/>
      <scheme val="minor"/>
    </font>
    <font>
      <b/>
      <sz val="12"/>
      <color theme="1"/>
      <name val="Calibri"/>
      <family val="2"/>
    </font>
    <font>
      <b/>
      <sz val="12"/>
      <name val="Calibri"/>
      <family val="2"/>
    </font>
    <font>
      <b/>
      <sz val="12"/>
      <color rgb="FFFF0000"/>
      <name val="Calibri"/>
      <family val="2"/>
    </font>
    <font>
      <b/>
      <sz val="12"/>
      <color theme="1"/>
      <name val="Calibri "/>
    </font>
    <font>
      <b/>
      <sz val="11"/>
      <color theme="1"/>
      <name val="Calibri "/>
    </font>
    <font>
      <sz val="12"/>
      <color theme="1"/>
      <name val="Calibri "/>
    </font>
    <font>
      <sz val="12"/>
      <color theme="1"/>
      <name val="Calibri"/>
      <family val="2"/>
    </font>
    <font>
      <sz val="12"/>
      <name val="Calibri "/>
    </font>
    <font>
      <sz val="12"/>
      <name val="Calibri"/>
      <family val="2"/>
    </font>
    <font>
      <b/>
      <sz val="12"/>
      <name val="Calibri "/>
    </font>
    <font>
      <b/>
      <sz val="14"/>
      <color theme="1"/>
      <name val="Calibri"/>
      <family val="2"/>
    </font>
    <font>
      <b/>
      <u/>
      <sz val="16"/>
      <color theme="1"/>
      <name val="Calibri"/>
      <family val="2"/>
    </font>
    <font>
      <sz val="14"/>
      <color theme="1"/>
      <name val="Calibri"/>
      <family val="2"/>
    </font>
    <font>
      <sz val="14"/>
      <color theme="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79">
    <xf numFmtId="0" fontId="0" fillId="0" borderId="0" xfId="0"/>
    <xf numFmtId="0" fontId="1" fillId="0" borderId="0" xfId="1"/>
    <xf numFmtId="0" fontId="3" fillId="0" borderId="0" xfId="1" applyFont="1"/>
    <xf numFmtId="4" fontId="3" fillId="0" borderId="0" xfId="1" applyNumberFormat="1" applyFont="1"/>
    <xf numFmtId="4" fontId="5" fillId="0" borderId="0" xfId="1" applyNumberFormat="1" applyFont="1"/>
    <xf numFmtId="4" fontId="6" fillId="0" borderId="0" xfId="1" applyNumberFormat="1" applyFont="1"/>
    <xf numFmtId="0" fontId="3" fillId="3" borderId="0" xfId="1" applyFont="1" applyFill="1"/>
    <xf numFmtId="164" fontId="0" fillId="0" borderId="0" xfId="0" applyNumberFormat="1"/>
    <xf numFmtId="164" fontId="4" fillId="0" borderId="0" xfId="1" applyNumberFormat="1" applyFont="1"/>
    <xf numFmtId="0" fontId="4" fillId="0" borderId="0" xfId="1" applyFont="1"/>
    <xf numFmtId="0" fontId="7" fillId="0" borderId="0" xfId="0" applyFont="1"/>
    <xf numFmtId="4" fontId="4" fillId="2" borderId="1" xfId="1" applyNumberFormat="1" applyFont="1" applyFill="1" applyBorder="1" applyAlignment="1">
      <alignment horizontal="center"/>
    </xf>
    <xf numFmtId="4" fontId="11" fillId="2" borderId="1" xfId="1" applyNumberFormat="1" applyFont="1" applyFill="1" applyBorder="1" applyAlignment="1">
      <alignment horizontal="center" vertical="center"/>
    </xf>
    <xf numFmtId="4" fontId="4" fillId="2" borderId="7" xfId="1" applyNumberFormat="1" applyFont="1" applyFill="1" applyBorder="1" applyAlignment="1">
      <alignment horizontal="center"/>
    </xf>
    <xf numFmtId="0" fontId="11" fillId="5" borderId="12" xfId="2" applyFont="1" applyFill="1" applyBorder="1" applyAlignment="1">
      <alignment horizontal="center" vertical="center" wrapText="1"/>
    </xf>
    <xf numFmtId="0" fontId="11" fillId="5" borderId="13" xfId="2" applyFont="1" applyFill="1" applyBorder="1" applyAlignment="1">
      <alignment horizontal="center" vertical="center" wrapText="1"/>
    </xf>
    <xf numFmtId="0" fontId="4" fillId="0" borderId="0" xfId="1" applyFont="1" applyAlignment="1">
      <alignment horizontal="center" vertical="center"/>
    </xf>
    <xf numFmtId="164" fontId="13" fillId="0" borderId="1" xfId="0" applyNumberFormat="1" applyFont="1" applyBorder="1" applyAlignment="1">
      <alignment horizontal="center" vertical="center"/>
    </xf>
    <xf numFmtId="4" fontId="15" fillId="0" borderId="8" xfId="1" applyNumberFormat="1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4" fontId="15" fillId="0" borderId="7" xfId="1" applyNumberFormat="1" applyFont="1" applyBorder="1" applyAlignment="1">
      <alignment horizontal="center" vertical="center"/>
    </xf>
    <xf numFmtId="4" fontId="13" fillId="0" borderId="1" xfId="1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4" fontId="13" fillId="0" borderId="10" xfId="1" applyNumberFormat="1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4" fontId="15" fillId="0" borderId="5" xfId="1" applyNumberFormat="1" applyFont="1" applyBorder="1" applyAlignment="1">
      <alignment horizontal="center" vertical="center"/>
    </xf>
    <xf numFmtId="4" fontId="13" fillId="0" borderId="7" xfId="1" applyNumberFormat="1" applyFont="1" applyBorder="1" applyAlignment="1">
      <alignment horizontal="center" vertical="center"/>
    </xf>
    <xf numFmtId="4" fontId="13" fillId="0" borderId="5" xfId="1" applyNumberFormat="1" applyFont="1" applyBorder="1" applyAlignment="1">
      <alignment horizontal="center" vertical="center"/>
    </xf>
    <xf numFmtId="4" fontId="13" fillId="0" borderId="9" xfId="1" applyNumberFormat="1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4" fontId="13" fillId="0" borderId="6" xfId="1" applyNumberFormat="1" applyFont="1" applyBorder="1" applyAlignment="1">
      <alignment horizontal="center" vertical="center"/>
    </xf>
    <xf numFmtId="0" fontId="14" fillId="0" borderId="1" xfId="2" applyFont="1" applyBorder="1" applyAlignment="1">
      <alignment vertical="center"/>
    </xf>
    <xf numFmtId="0" fontId="14" fillId="0" borderId="1" xfId="2" applyFont="1" applyBorder="1" applyAlignment="1">
      <alignment horizontal="center" vertical="center"/>
    </xf>
    <xf numFmtId="3" fontId="8" fillId="0" borderId="1" xfId="2" applyNumberFormat="1" applyFont="1" applyBorder="1" applyAlignment="1">
      <alignment horizontal="center" vertical="center"/>
    </xf>
    <xf numFmtId="3" fontId="16" fillId="0" borderId="1" xfId="2" applyNumberFormat="1" applyFont="1" applyBorder="1" applyAlignment="1">
      <alignment horizontal="center" vertical="center"/>
    </xf>
    <xf numFmtId="0" fontId="13" fillId="0" borderId="1" xfId="2" applyFont="1" applyBorder="1" applyAlignment="1">
      <alignment vertical="center"/>
    </xf>
    <xf numFmtId="0" fontId="13" fillId="0" borderId="1" xfId="2" applyFont="1" applyBorder="1" applyAlignment="1">
      <alignment horizontal="center" vertical="center"/>
    </xf>
    <xf numFmtId="3" fontId="17" fillId="0" borderId="1" xfId="2" applyNumberFormat="1" applyFont="1" applyBorder="1" applyAlignment="1">
      <alignment horizontal="center" vertical="center"/>
    </xf>
    <xf numFmtId="4" fontId="15" fillId="0" borderId="1" xfId="1" applyNumberFormat="1" applyFont="1" applyBorder="1" applyAlignment="1">
      <alignment horizontal="center" vertical="center"/>
    </xf>
    <xf numFmtId="3" fontId="15" fillId="0" borderId="1" xfId="2" applyNumberFormat="1" applyFont="1" applyBorder="1" applyAlignment="1">
      <alignment horizontal="center" vertical="center"/>
    </xf>
    <xf numFmtId="164" fontId="13" fillId="0" borderId="7" xfId="1" applyNumberFormat="1" applyFont="1" applyBorder="1" applyAlignment="1">
      <alignment horizontal="center" vertical="center"/>
    </xf>
    <xf numFmtId="0" fontId="13" fillId="0" borderId="0" xfId="0" applyFont="1"/>
    <xf numFmtId="0" fontId="17" fillId="0" borderId="1" xfId="2" applyFont="1" applyBorder="1" applyAlignment="1">
      <alignment horizontal="center" vertical="center"/>
    </xf>
    <xf numFmtId="0" fontId="18" fillId="0" borderId="0" xfId="1" applyFont="1" applyAlignment="1">
      <alignment horizontal="right" vertical="center"/>
    </xf>
    <xf numFmtId="0" fontId="12" fillId="0" borderId="0" xfId="1" applyFont="1"/>
    <xf numFmtId="164" fontId="13" fillId="6" borderId="14" xfId="1" applyNumberFormat="1" applyFont="1" applyFill="1" applyBorder="1" applyAlignment="1">
      <alignment horizontal="center" vertical="center"/>
    </xf>
    <xf numFmtId="164" fontId="13" fillId="6" borderId="15" xfId="1" applyNumberFormat="1" applyFont="1" applyFill="1" applyBorder="1" applyAlignment="1">
      <alignment horizontal="center" vertical="center"/>
    </xf>
    <xf numFmtId="0" fontId="19" fillId="0" borderId="0" xfId="0" applyFont="1" applyAlignment="1">
      <alignment horizontal="left" vertical="center"/>
    </xf>
    <xf numFmtId="164" fontId="13" fillId="6" borderId="16" xfId="1" applyNumberFormat="1" applyFont="1" applyFill="1" applyBorder="1" applyAlignment="1">
      <alignment horizontal="center" vertical="center"/>
    </xf>
    <xf numFmtId="164" fontId="13" fillId="6" borderId="17" xfId="1" applyNumberFormat="1" applyFont="1" applyFill="1" applyBorder="1" applyAlignment="1">
      <alignment horizontal="center" vertical="center"/>
    </xf>
    <xf numFmtId="164" fontId="13" fillId="6" borderId="18" xfId="1" applyNumberFormat="1" applyFont="1" applyFill="1" applyBorder="1" applyAlignment="1">
      <alignment horizontal="center" vertical="center"/>
    </xf>
    <xf numFmtId="164" fontId="13" fillId="6" borderId="19" xfId="1" applyNumberFormat="1" applyFont="1" applyFill="1" applyBorder="1" applyAlignment="1">
      <alignment horizontal="center" vertical="center"/>
    </xf>
    <xf numFmtId="164" fontId="18" fillId="4" borderId="2" xfId="1" applyNumberFormat="1" applyFont="1" applyFill="1" applyBorder="1" applyAlignment="1">
      <alignment horizontal="center" vertical="center"/>
    </xf>
    <xf numFmtId="164" fontId="20" fillId="0" borderId="13" xfId="0" applyNumberFormat="1" applyFont="1" applyBorder="1" applyAlignment="1">
      <alignment horizontal="center" vertical="center"/>
    </xf>
    <xf numFmtId="164" fontId="20" fillId="0" borderId="15" xfId="0" applyNumberFormat="1" applyFont="1" applyBorder="1" applyAlignment="1">
      <alignment horizontal="center" vertical="center"/>
    </xf>
    <xf numFmtId="164" fontId="20" fillId="0" borderId="17" xfId="0" applyNumberFormat="1" applyFont="1" applyBorder="1" applyAlignment="1">
      <alignment horizontal="center" vertical="center"/>
    </xf>
    <xf numFmtId="164" fontId="20" fillId="0" borderId="0" xfId="0" applyNumberFormat="1" applyFont="1" applyAlignment="1">
      <alignment horizontal="center" vertical="center"/>
    </xf>
    <xf numFmtId="0" fontId="18" fillId="0" borderId="12" xfId="0" applyFont="1" applyBorder="1"/>
    <xf numFmtId="0" fontId="18" fillId="0" borderId="14" xfId="0" applyFont="1" applyBorder="1"/>
    <xf numFmtId="0" fontId="18" fillId="0" borderId="16" xfId="0" applyFont="1" applyBorder="1"/>
    <xf numFmtId="0" fontId="21" fillId="0" borderId="0" xfId="0" applyFont="1"/>
    <xf numFmtId="4" fontId="16" fillId="0" borderId="7" xfId="2" applyNumberFormat="1" applyFont="1" applyBorder="1" applyAlignment="1">
      <alignment horizontal="center" vertical="center"/>
    </xf>
    <xf numFmtId="4" fontId="14" fillId="0" borderId="1" xfId="1" applyNumberFormat="1" applyFont="1" applyBorder="1" applyAlignment="1">
      <alignment horizontal="left"/>
    </xf>
    <xf numFmtId="4" fontId="14" fillId="0" borderId="1" xfId="1" applyNumberFormat="1" applyFont="1" applyBorder="1" applyAlignment="1">
      <alignment horizontal="left" vertical="center" wrapText="1"/>
    </xf>
    <xf numFmtId="4" fontId="11" fillId="2" borderId="3" xfId="1" applyNumberFormat="1" applyFont="1" applyFill="1" applyBorder="1" applyAlignment="1">
      <alignment horizontal="center" vertical="center"/>
    </xf>
    <xf numFmtId="4" fontId="11" fillId="2" borderId="4" xfId="1" applyNumberFormat="1" applyFont="1" applyFill="1" applyBorder="1" applyAlignment="1">
      <alignment horizontal="center" vertical="center"/>
    </xf>
    <xf numFmtId="0" fontId="9" fillId="2" borderId="8" xfId="2" applyFont="1" applyFill="1" applyBorder="1" applyAlignment="1">
      <alignment horizontal="center" vertical="center" wrapText="1"/>
    </xf>
    <xf numFmtId="0" fontId="9" fillId="2" borderId="9" xfId="2" applyFont="1" applyFill="1" applyBorder="1" applyAlignment="1">
      <alignment horizontal="center" vertical="center" wrapText="1"/>
    </xf>
    <xf numFmtId="0" fontId="8" fillId="2" borderId="11" xfId="2" applyFont="1" applyFill="1" applyBorder="1" applyAlignment="1">
      <alignment horizontal="center" vertical="center" wrapText="1"/>
    </xf>
    <xf numFmtId="0" fontId="8" fillId="2" borderId="6" xfId="2" applyFont="1" applyFill="1" applyBorder="1" applyAlignment="1">
      <alignment horizontal="center" vertical="center" wrapText="1"/>
    </xf>
    <xf numFmtId="0" fontId="8" fillId="5" borderId="12" xfId="2" applyFont="1" applyFill="1" applyBorder="1" applyAlignment="1">
      <alignment horizontal="center" vertical="center" wrapText="1"/>
    </xf>
    <xf numFmtId="0" fontId="8" fillId="5" borderId="14" xfId="2" applyFont="1" applyFill="1" applyBorder="1" applyAlignment="1">
      <alignment horizontal="center" vertical="center" wrapText="1"/>
    </xf>
    <xf numFmtId="0" fontId="10" fillId="2" borderId="8" xfId="2" applyFont="1" applyFill="1" applyBorder="1" applyAlignment="1">
      <alignment horizontal="center" vertical="center" wrapText="1"/>
    </xf>
    <xf numFmtId="0" fontId="10" fillId="2" borderId="9" xfId="2" applyFont="1" applyFill="1" applyBorder="1" applyAlignment="1">
      <alignment horizontal="center" vertical="center" wrapText="1"/>
    </xf>
    <xf numFmtId="0" fontId="11" fillId="4" borderId="1" xfId="2" applyFont="1" applyFill="1" applyBorder="1" applyAlignment="1">
      <alignment horizontal="left" vertical="center"/>
    </xf>
    <xf numFmtId="0" fontId="11" fillId="4" borderId="8" xfId="2" applyFont="1" applyFill="1" applyBorder="1" applyAlignment="1">
      <alignment horizontal="left" vertical="center"/>
    </xf>
    <xf numFmtId="0" fontId="8" fillId="2" borderId="1" xfId="2" applyFont="1" applyFill="1" applyBorder="1" applyAlignment="1">
      <alignment horizontal="center" vertical="center" wrapText="1"/>
    </xf>
    <xf numFmtId="0" fontId="8" fillId="5" borderId="13" xfId="2" applyFont="1" applyFill="1" applyBorder="1" applyAlignment="1">
      <alignment horizontal="center" vertical="center" wrapText="1"/>
    </xf>
    <xf numFmtId="0" fontId="8" fillId="5" borderId="15" xfId="2" applyFont="1" applyFill="1" applyBorder="1" applyAlignment="1">
      <alignment horizontal="center" vertical="center" wrapText="1"/>
    </xf>
  </cellXfs>
  <cellStyles count="3">
    <cellStyle name="Normal" xfId="0" builtinId="0"/>
    <cellStyle name="Normal 2" xfId="1" xr:uid="{F752C79F-EFF2-4347-BB6F-86A19576348A}"/>
    <cellStyle name="Normal 31" xfId="2" xr:uid="{B6183CFA-3E04-4F3E-B1A7-78AFD08AEFD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22412</xdr:rowOff>
    </xdr:from>
    <xdr:to>
      <xdr:col>2</xdr:col>
      <xdr:colOff>415155</xdr:colOff>
      <xdr:row>4</xdr:row>
      <xdr:rowOff>158698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385C3CE-97FB-466C-B3FA-A9E9AFA0F4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12912"/>
          <a:ext cx="4337214" cy="7077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6B767B-B994-4A85-8BA8-3BAC56971C53}">
  <sheetPr>
    <pageSetUpPr fitToPage="1"/>
  </sheetPr>
  <dimension ref="A9:J79"/>
  <sheetViews>
    <sheetView tabSelected="1" topLeftCell="A35" zoomScaleNormal="100" workbookViewId="0">
      <selection activeCell="E58" sqref="E58"/>
    </sheetView>
  </sheetViews>
  <sheetFormatPr baseColWidth="10" defaultColWidth="11.42578125" defaultRowHeight="15"/>
  <cols>
    <col min="1" max="1" width="43.140625" customWidth="1"/>
    <col min="2" max="2" width="15.5703125" customWidth="1"/>
    <col min="3" max="3" width="55.85546875" bestFit="1" customWidth="1"/>
    <col min="4" max="4" width="20.7109375" customWidth="1"/>
    <col min="5" max="5" width="29" customWidth="1"/>
    <col min="6" max="6" width="16" customWidth="1"/>
    <col min="7" max="7" width="13.7109375" customWidth="1"/>
    <col min="8" max="8" width="18.7109375" customWidth="1"/>
    <col min="9" max="9" width="26" customWidth="1"/>
  </cols>
  <sheetData>
    <row r="9" spans="1:10" ht="29.25" customHeight="1">
      <c r="A9" s="47" t="s">
        <v>0</v>
      </c>
    </row>
    <row r="10" spans="1:10">
      <c r="B10" s="1"/>
      <c r="C10" s="1"/>
      <c r="D10" s="1"/>
      <c r="E10" s="1"/>
      <c r="F10" s="1"/>
      <c r="G10" s="1"/>
      <c r="H10" s="6"/>
      <c r="I10" s="6"/>
    </row>
    <row r="11" spans="1:10">
      <c r="B11" s="1"/>
      <c r="C11" s="1"/>
      <c r="D11" s="1"/>
      <c r="E11" s="1"/>
      <c r="F11" s="1"/>
      <c r="G11" s="1"/>
      <c r="H11" s="6"/>
      <c r="I11" s="6"/>
    </row>
    <row r="12" spans="1:10" ht="29.25" customHeight="1" thickBot="1">
      <c r="A12" s="74" t="s">
        <v>55</v>
      </c>
      <c r="B12" s="74"/>
      <c r="C12" s="74"/>
      <c r="D12" s="74"/>
      <c r="E12" s="74"/>
      <c r="F12" s="74"/>
      <c r="G12" s="74"/>
      <c r="H12" s="75"/>
      <c r="I12" s="75"/>
    </row>
    <row r="13" spans="1:10">
      <c r="A13" s="76" t="s">
        <v>1</v>
      </c>
      <c r="B13" s="76" t="s">
        <v>2</v>
      </c>
      <c r="C13" s="76" t="s">
        <v>3</v>
      </c>
      <c r="D13" s="66" t="s">
        <v>52</v>
      </c>
      <c r="E13" s="72"/>
      <c r="F13" s="76" t="s">
        <v>4</v>
      </c>
      <c r="G13" s="68" t="s">
        <v>49</v>
      </c>
      <c r="H13" s="70" t="s">
        <v>50</v>
      </c>
      <c r="I13" s="77" t="s">
        <v>51</v>
      </c>
    </row>
    <row r="14" spans="1:10" ht="57" customHeight="1">
      <c r="A14" s="76"/>
      <c r="B14" s="76"/>
      <c r="C14" s="76"/>
      <c r="D14" s="67"/>
      <c r="E14" s="73"/>
      <c r="F14" s="76"/>
      <c r="G14" s="69"/>
      <c r="H14" s="71"/>
      <c r="I14" s="78"/>
    </row>
    <row r="15" spans="1:10" ht="20.100000000000001" customHeight="1">
      <c r="A15" s="35" t="s">
        <v>5</v>
      </c>
      <c r="B15" s="36" t="s">
        <v>6</v>
      </c>
      <c r="C15" s="37">
        <v>18</v>
      </c>
      <c r="D15" s="38">
        <v>4</v>
      </c>
      <c r="E15" s="38" t="s">
        <v>7</v>
      </c>
      <c r="F15" s="39">
        <v>3744</v>
      </c>
      <c r="G15" s="40">
        <f>86531.06/3744</f>
        <v>23.111928418803419</v>
      </c>
      <c r="H15" s="45"/>
      <c r="I15" s="46">
        <f>H15*F15</f>
        <v>0</v>
      </c>
      <c r="J15" s="41"/>
    </row>
    <row r="16" spans="1:10" ht="20.100000000000001" customHeight="1">
      <c r="A16" s="35" t="s">
        <v>8</v>
      </c>
      <c r="B16" s="36" t="s">
        <v>9</v>
      </c>
      <c r="C16" s="42">
        <v>1</v>
      </c>
      <c r="D16" s="38">
        <v>0.25</v>
      </c>
      <c r="E16" s="38" t="s">
        <v>10</v>
      </c>
      <c r="F16" s="39">
        <v>13</v>
      </c>
      <c r="G16" s="40">
        <f>4197.42/F16</f>
        <v>322.87846153846152</v>
      </c>
      <c r="H16" s="45"/>
      <c r="I16" s="46">
        <f t="shared" ref="I16:I22" si="0">H16*F16</f>
        <v>0</v>
      </c>
      <c r="J16" s="41"/>
    </row>
    <row r="17" spans="1:10" ht="20.100000000000001" customHeight="1">
      <c r="A17" s="35" t="s">
        <v>11</v>
      </c>
      <c r="B17" s="36" t="s">
        <v>6</v>
      </c>
      <c r="C17" s="42">
        <v>9</v>
      </c>
      <c r="D17" s="38">
        <v>2</v>
      </c>
      <c r="E17" s="38" t="s">
        <v>12</v>
      </c>
      <c r="F17" s="39">
        <v>936</v>
      </c>
      <c r="G17" s="40">
        <f>8262.71/F17</f>
        <v>8.8276816239316229</v>
      </c>
      <c r="H17" s="45"/>
      <c r="I17" s="46">
        <f t="shared" si="0"/>
        <v>0</v>
      </c>
      <c r="J17" s="41"/>
    </row>
    <row r="18" spans="1:10" ht="20.100000000000001" customHeight="1">
      <c r="A18" s="35" t="s">
        <v>13</v>
      </c>
      <c r="B18" s="36" t="s">
        <v>14</v>
      </c>
      <c r="C18" s="37">
        <v>3</v>
      </c>
      <c r="D18" s="38">
        <v>0.5</v>
      </c>
      <c r="E18" s="38" t="s">
        <v>10</v>
      </c>
      <c r="F18" s="39">
        <v>78</v>
      </c>
      <c r="G18" s="40">
        <f>458.61/F18</f>
        <v>5.8796153846153851</v>
      </c>
      <c r="H18" s="45"/>
      <c r="I18" s="46">
        <f t="shared" si="0"/>
        <v>0</v>
      </c>
      <c r="J18" s="41"/>
    </row>
    <row r="19" spans="1:10" ht="20.100000000000001" customHeight="1">
      <c r="A19" s="35" t="s">
        <v>15</v>
      </c>
      <c r="B19" s="36" t="s">
        <v>9</v>
      </c>
      <c r="C19" s="42">
        <v>1</v>
      </c>
      <c r="D19" s="38">
        <v>0.25</v>
      </c>
      <c r="E19" s="38" t="s">
        <v>10</v>
      </c>
      <c r="F19" s="39">
        <v>13</v>
      </c>
      <c r="G19" s="40">
        <f>3039.6/F19</f>
        <v>233.8153846153846</v>
      </c>
      <c r="H19" s="45"/>
      <c r="I19" s="46">
        <f t="shared" si="0"/>
        <v>0</v>
      </c>
      <c r="J19" s="41"/>
    </row>
    <row r="20" spans="1:10" ht="20.100000000000001" customHeight="1">
      <c r="A20" s="35" t="s">
        <v>16</v>
      </c>
      <c r="B20" s="36" t="s">
        <v>6</v>
      </c>
      <c r="C20" s="42">
        <v>7</v>
      </c>
      <c r="D20" s="38">
        <v>2</v>
      </c>
      <c r="E20" s="38" t="s">
        <v>17</v>
      </c>
      <c r="F20" s="39">
        <v>728</v>
      </c>
      <c r="G20" s="40">
        <f>4449.81/F20</f>
        <v>6.1123763736263745</v>
      </c>
      <c r="H20" s="45"/>
      <c r="I20" s="46">
        <f t="shared" si="0"/>
        <v>0</v>
      </c>
      <c r="J20" s="41"/>
    </row>
    <row r="21" spans="1:10" ht="20.100000000000001" customHeight="1">
      <c r="A21" s="35" t="s">
        <v>18</v>
      </c>
      <c r="B21" s="36" t="s">
        <v>19</v>
      </c>
      <c r="C21" s="42">
        <v>1</v>
      </c>
      <c r="D21" s="38">
        <v>0.25</v>
      </c>
      <c r="E21" s="38" t="s">
        <v>10</v>
      </c>
      <c r="F21" s="39">
        <v>13</v>
      </c>
      <c r="G21" s="40">
        <f>2714.21/F21</f>
        <v>208.78538461538463</v>
      </c>
      <c r="H21" s="45"/>
      <c r="I21" s="46">
        <f t="shared" si="0"/>
        <v>0</v>
      </c>
      <c r="J21" s="41"/>
    </row>
    <row r="22" spans="1:10" ht="20.100000000000001" customHeight="1" thickBot="1">
      <c r="A22" s="35" t="s">
        <v>20</v>
      </c>
      <c r="B22" s="36" t="s">
        <v>9</v>
      </c>
      <c r="C22" s="42">
        <v>1</v>
      </c>
      <c r="D22" s="38">
        <v>0.25</v>
      </c>
      <c r="E22" s="38" t="s">
        <v>10</v>
      </c>
      <c r="F22" s="39">
        <v>13</v>
      </c>
      <c r="G22" s="40">
        <f>4197.42/F22</f>
        <v>322.87846153846152</v>
      </c>
      <c r="H22" s="48"/>
      <c r="I22" s="49">
        <f t="shared" si="0"/>
        <v>0</v>
      </c>
      <c r="J22" s="41"/>
    </row>
    <row r="23" spans="1:10" ht="30.75" customHeight="1" thickBot="1">
      <c r="B23" s="1"/>
      <c r="C23" s="1"/>
      <c r="D23" s="1"/>
      <c r="E23" s="1"/>
      <c r="F23" s="16"/>
      <c r="G23" s="43"/>
      <c r="H23" s="43" t="s">
        <v>21</v>
      </c>
      <c r="I23" s="52">
        <f>SUM(I15:I22)</f>
        <v>0</v>
      </c>
    </row>
    <row r="24" spans="1:10" ht="13.5" customHeight="1">
      <c r="B24" s="1"/>
      <c r="C24" s="1"/>
      <c r="D24" s="1"/>
      <c r="E24" s="1"/>
      <c r="F24" s="1"/>
      <c r="G24" s="1"/>
      <c r="H24" s="8"/>
      <c r="I24" s="8"/>
    </row>
    <row r="26" spans="1:10" ht="30" customHeight="1" thickBot="1">
      <c r="A26" s="74" t="s">
        <v>54</v>
      </c>
      <c r="B26" s="74"/>
      <c r="C26" s="74"/>
      <c r="D26" s="74"/>
      <c r="E26" s="74"/>
      <c r="F26" s="74"/>
      <c r="G26" s="74"/>
      <c r="H26" s="75"/>
      <c r="I26" s="75"/>
    </row>
    <row r="27" spans="1:10" ht="15" customHeight="1">
      <c r="A27" s="76" t="s">
        <v>1</v>
      </c>
      <c r="B27" s="76" t="s">
        <v>2</v>
      </c>
      <c r="C27" s="76" t="s">
        <v>3</v>
      </c>
      <c r="D27" s="66" t="s">
        <v>52</v>
      </c>
      <c r="E27" s="66" t="s">
        <v>22</v>
      </c>
      <c r="F27" s="76" t="s">
        <v>4</v>
      </c>
      <c r="G27" s="68" t="s">
        <v>49</v>
      </c>
      <c r="H27" s="70" t="s">
        <v>50</v>
      </c>
      <c r="I27" s="77" t="s">
        <v>51</v>
      </c>
    </row>
    <row r="28" spans="1:10" ht="49.5" customHeight="1">
      <c r="A28" s="76"/>
      <c r="B28" s="76"/>
      <c r="C28" s="76"/>
      <c r="D28" s="67"/>
      <c r="E28" s="67"/>
      <c r="F28" s="76"/>
      <c r="G28" s="69"/>
      <c r="H28" s="71"/>
      <c r="I28" s="78"/>
    </row>
    <row r="29" spans="1:10" ht="20.100000000000001" customHeight="1">
      <c r="A29" s="31" t="s">
        <v>23</v>
      </c>
      <c r="B29" s="32" t="s">
        <v>24</v>
      </c>
      <c r="C29" s="33">
        <v>5</v>
      </c>
      <c r="D29" s="34">
        <v>4</v>
      </c>
      <c r="E29" s="34" t="s">
        <v>25</v>
      </c>
      <c r="F29" s="34">
        <v>693</v>
      </c>
      <c r="G29" s="61">
        <f>14733.21/F29</f>
        <v>21.260043290043289</v>
      </c>
      <c r="H29" s="50"/>
      <c r="I29" s="46">
        <f>H29*F29</f>
        <v>0</v>
      </c>
    </row>
    <row r="30" spans="1:10" ht="20.100000000000001" customHeight="1" thickBot="1">
      <c r="A30" s="31" t="s">
        <v>23</v>
      </c>
      <c r="B30" s="32" t="s">
        <v>24</v>
      </c>
      <c r="C30" s="33">
        <v>5</v>
      </c>
      <c r="D30" s="34">
        <v>5</v>
      </c>
      <c r="E30" s="34" t="s">
        <v>26</v>
      </c>
      <c r="F30" s="34">
        <v>433</v>
      </c>
      <c r="G30" s="61">
        <f>9282.73/F30</f>
        <v>21.438175519630484</v>
      </c>
      <c r="H30" s="51"/>
      <c r="I30" s="49">
        <f>H30*F30</f>
        <v>0</v>
      </c>
    </row>
    <row r="31" spans="1:10" ht="26.25" customHeight="1" thickBot="1">
      <c r="B31" s="1"/>
      <c r="C31" s="1"/>
      <c r="D31" s="1"/>
      <c r="E31" s="1"/>
      <c r="F31" s="9"/>
      <c r="G31" s="43"/>
      <c r="H31" s="43" t="s">
        <v>21</v>
      </c>
      <c r="I31" s="52">
        <f>SUM(I29:I30)</f>
        <v>0</v>
      </c>
    </row>
    <row r="32" spans="1:10">
      <c r="B32" s="1"/>
      <c r="C32" s="1"/>
      <c r="D32" s="1"/>
      <c r="E32" s="44" t="s">
        <v>27</v>
      </c>
      <c r="F32" s="1"/>
      <c r="G32" s="1"/>
      <c r="H32" s="1"/>
      <c r="I32" s="1"/>
    </row>
    <row r="33" spans="1:9">
      <c r="B33" s="1"/>
      <c r="C33" s="1"/>
      <c r="D33" s="1"/>
      <c r="E33" s="2"/>
      <c r="F33" s="1"/>
      <c r="G33" s="1"/>
      <c r="H33" s="1"/>
      <c r="I33" s="1"/>
    </row>
    <row r="35" spans="1:9" ht="30" customHeight="1" thickBot="1">
      <c r="A35" s="74" t="s">
        <v>53</v>
      </c>
      <c r="B35" s="74"/>
      <c r="C35" s="74"/>
      <c r="D35" s="74"/>
      <c r="E35" s="74"/>
      <c r="F35" s="74"/>
      <c r="G35" s="74"/>
      <c r="H35" s="75"/>
      <c r="I35" s="75"/>
    </row>
    <row r="36" spans="1:9" ht="39" customHeight="1">
      <c r="A36" s="64" t="s">
        <v>48</v>
      </c>
      <c r="B36" s="64"/>
      <c r="C36" s="65"/>
      <c r="D36" s="12" t="s">
        <v>28</v>
      </c>
      <c r="E36" s="11"/>
      <c r="F36" s="11"/>
      <c r="G36" s="13"/>
      <c r="H36" s="14" t="s">
        <v>50</v>
      </c>
      <c r="I36" s="15" t="s">
        <v>51</v>
      </c>
    </row>
    <row r="37" spans="1:9" ht="20.100000000000001" customHeight="1">
      <c r="A37" s="63" t="s">
        <v>32</v>
      </c>
      <c r="B37" s="63"/>
      <c r="C37" s="63"/>
      <c r="D37" s="17">
        <v>0.74</v>
      </c>
      <c r="E37" s="18"/>
      <c r="F37" s="19"/>
      <c r="G37" s="20">
        <v>1800</v>
      </c>
      <c r="H37" s="50"/>
      <c r="I37" s="46">
        <f>H37*D37</f>
        <v>0</v>
      </c>
    </row>
    <row r="38" spans="1:9" ht="20.100000000000001" customHeight="1">
      <c r="A38" s="63" t="s">
        <v>33</v>
      </c>
      <c r="B38" s="63"/>
      <c r="C38" s="63"/>
      <c r="D38" s="17">
        <v>0.34</v>
      </c>
      <c r="E38" s="21"/>
      <c r="F38" s="22"/>
      <c r="G38" s="20">
        <v>3000</v>
      </c>
      <c r="H38" s="50"/>
      <c r="I38" s="46">
        <f t="shared" ref="I38:I55" si="1">H38*D38</f>
        <v>0</v>
      </c>
    </row>
    <row r="39" spans="1:9" ht="20.100000000000001" customHeight="1">
      <c r="A39" s="63" t="s">
        <v>29</v>
      </c>
      <c r="B39" s="63"/>
      <c r="C39" s="63"/>
      <c r="D39" s="17">
        <v>0.84</v>
      </c>
      <c r="E39" s="23"/>
      <c r="F39" s="24"/>
      <c r="G39" s="25">
        <v>3000</v>
      </c>
      <c r="H39" s="50"/>
      <c r="I39" s="46">
        <f t="shared" si="1"/>
        <v>0</v>
      </c>
    </row>
    <row r="40" spans="1:9" ht="20.100000000000001" customHeight="1">
      <c r="A40" s="63" t="s">
        <v>34</v>
      </c>
      <c r="B40" s="63"/>
      <c r="C40" s="63"/>
      <c r="D40" s="17">
        <v>0.34</v>
      </c>
      <c r="E40" s="21"/>
      <c r="F40" s="22"/>
      <c r="G40" s="20">
        <v>3500</v>
      </c>
      <c r="H40" s="50"/>
      <c r="I40" s="46">
        <f t="shared" si="1"/>
        <v>0</v>
      </c>
    </row>
    <row r="41" spans="1:9" ht="20.100000000000001" customHeight="1">
      <c r="A41" s="63" t="s">
        <v>35</v>
      </c>
      <c r="B41" s="63"/>
      <c r="C41" s="63"/>
      <c r="D41" s="17">
        <v>0.43</v>
      </c>
      <c r="E41" s="23"/>
      <c r="F41" s="24"/>
      <c r="G41" s="25">
        <v>5000</v>
      </c>
      <c r="H41" s="50"/>
      <c r="I41" s="46">
        <f t="shared" si="1"/>
        <v>0</v>
      </c>
    </row>
    <row r="42" spans="1:9" ht="20.100000000000001" customHeight="1">
      <c r="A42" s="63" t="s">
        <v>36</v>
      </c>
      <c r="B42" s="63"/>
      <c r="C42" s="63"/>
      <c r="D42" s="17">
        <v>0.84</v>
      </c>
      <c r="E42" s="21"/>
      <c r="F42" s="22"/>
      <c r="G42" s="20">
        <v>600</v>
      </c>
      <c r="H42" s="50"/>
      <c r="I42" s="46">
        <f t="shared" si="1"/>
        <v>0</v>
      </c>
    </row>
    <row r="43" spans="1:9" ht="20.100000000000001" customHeight="1">
      <c r="A43" s="63" t="s">
        <v>37</v>
      </c>
      <c r="B43" s="63"/>
      <c r="C43" s="63"/>
      <c r="D43" s="17">
        <v>1.59</v>
      </c>
      <c r="E43" s="23"/>
      <c r="F43" s="24"/>
      <c r="G43" s="25">
        <v>10</v>
      </c>
      <c r="H43" s="50"/>
      <c r="I43" s="46">
        <f t="shared" si="1"/>
        <v>0</v>
      </c>
    </row>
    <row r="44" spans="1:9" ht="20.100000000000001" customHeight="1">
      <c r="A44" s="63" t="s">
        <v>38</v>
      </c>
      <c r="B44" s="63"/>
      <c r="C44" s="63"/>
      <c r="D44" s="17">
        <v>0.5</v>
      </c>
      <c r="E44" s="21"/>
      <c r="F44" s="22"/>
      <c r="G44" s="20">
        <v>20</v>
      </c>
      <c r="H44" s="50"/>
      <c r="I44" s="46">
        <f t="shared" si="1"/>
        <v>0</v>
      </c>
    </row>
    <row r="45" spans="1:9" ht="20.100000000000001" customHeight="1">
      <c r="A45" s="63" t="s">
        <v>39</v>
      </c>
      <c r="B45" s="63"/>
      <c r="C45" s="63"/>
      <c r="D45" s="17">
        <v>0.87</v>
      </c>
      <c r="E45" s="21"/>
      <c r="F45" s="22"/>
      <c r="G45" s="20">
        <v>1000</v>
      </c>
      <c r="H45" s="50"/>
      <c r="I45" s="46">
        <f t="shared" si="1"/>
        <v>0</v>
      </c>
    </row>
    <row r="46" spans="1:9" ht="20.100000000000001" customHeight="1">
      <c r="A46" s="63" t="s">
        <v>40</v>
      </c>
      <c r="B46" s="63"/>
      <c r="C46" s="63"/>
      <c r="D46" s="17">
        <v>1.63</v>
      </c>
      <c r="E46" s="23"/>
      <c r="F46" s="24"/>
      <c r="G46" s="25">
        <v>50</v>
      </c>
      <c r="H46" s="50"/>
      <c r="I46" s="46">
        <f t="shared" si="1"/>
        <v>0</v>
      </c>
    </row>
    <row r="47" spans="1:9" ht="20.100000000000001" customHeight="1">
      <c r="A47" s="63" t="s">
        <v>41</v>
      </c>
      <c r="B47" s="63"/>
      <c r="C47" s="63"/>
      <c r="D47" s="17">
        <v>1.63</v>
      </c>
      <c r="E47" s="21"/>
      <c r="F47" s="22"/>
      <c r="G47" s="20">
        <v>20</v>
      </c>
      <c r="H47" s="50"/>
      <c r="I47" s="46">
        <f t="shared" si="1"/>
        <v>0</v>
      </c>
    </row>
    <row r="48" spans="1:9" ht="20.100000000000001" customHeight="1">
      <c r="A48" s="63" t="s">
        <v>42</v>
      </c>
      <c r="B48" s="63"/>
      <c r="C48" s="63"/>
      <c r="D48" s="17">
        <v>0.5</v>
      </c>
      <c r="E48" s="23"/>
      <c r="F48" s="24"/>
      <c r="G48" s="25">
        <v>50</v>
      </c>
      <c r="H48" s="50"/>
      <c r="I48" s="46">
        <f t="shared" si="1"/>
        <v>0</v>
      </c>
    </row>
    <row r="49" spans="1:9" ht="20.100000000000001" customHeight="1">
      <c r="A49" s="63" t="s">
        <v>43</v>
      </c>
      <c r="B49" s="63"/>
      <c r="C49" s="63"/>
      <c r="D49" s="17">
        <v>2.93</v>
      </c>
      <c r="E49" s="21"/>
      <c r="F49" s="22"/>
      <c r="G49" s="20">
        <v>50</v>
      </c>
      <c r="H49" s="50"/>
      <c r="I49" s="46">
        <f t="shared" si="1"/>
        <v>0</v>
      </c>
    </row>
    <row r="50" spans="1:9" ht="20.100000000000001" customHeight="1">
      <c r="A50" s="63" t="s">
        <v>44</v>
      </c>
      <c r="B50" s="63"/>
      <c r="C50" s="63"/>
      <c r="D50" s="17">
        <v>0.52</v>
      </c>
      <c r="E50" s="21" t="s">
        <v>72</v>
      </c>
      <c r="F50" s="22"/>
      <c r="G50" s="20">
        <v>2500</v>
      </c>
      <c r="H50" s="50"/>
      <c r="I50" s="46">
        <f t="shared" si="1"/>
        <v>0</v>
      </c>
    </row>
    <row r="51" spans="1:9" ht="20.100000000000001" customHeight="1">
      <c r="A51" s="63" t="s">
        <v>45</v>
      </c>
      <c r="B51" s="63"/>
      <c r="C51" s="63"/>
      <c r="D51" s="17">
        <v>0.17</v>
      </c>
      <c r="E51" s="23" t="s">
        <v>72</v>
      </c>
      <c r="F51" s="24"/>
      <c r="G51" s="25">
        <v>4000</v>
      </c>
      <c r="H51" s="50"/>
      <c r="I51" s="46">
        <f t="shared" si="1"/>
        <v>0</v>
      </c>
    </row>
    <row r="52" spans="1:9" ht="20.100000000000001" customHeight="1">
      <c r="A52" s="62" t="s">
        <v>46</v>
      </c>
      <c r="B52" s="62"/>
      <c r="C52" s="62"/>
      <c r="D52" s="17">
        <v>72.8</v>
      </c>
      <c r="E52" s="21" t="s">
        <v>71</v>
      </c>
      <c r="F52" s="22"/>
      <c r="G52" s="26">
        <v>12</v>
      </c>
      <c r="H52" s="50"/>
      <c r="I52" s="46">
        <f t="shared" si="1"/>
        <v>0</v>
      </c>
    </row>
    <row r="53" spans="1:9" ht="20.100000000000001" customHeight="1">
      <c r="A53" s="62" t="s">
        <v>30</v>
      </c>
      <c r="B53" s="62"/>
      <c r="C53" s="62"/>
      <c r="D53" s="17">
        <v>161.34</v>
      </c>
      <c r="E53" s="23" t="s">
        <v>71</v>
      </c>
      <c r="F53" s="24"/>
      <c r="G53" s="27">
        <v>7</v>
      </c>
      <c r="H53" s="50"/>
      <c r="I53" s="46">
        <f t="shared" si="1"/>
        <v>0</v>
      </c>
    </row>
    <row r="54" spans="1:9" ht="20.100000000000001" customHeight="1">
      <c r="A54" s="62" t="s">
        <v>47</v>
      </c>
      <c r="B54" s="62"/>
      <c r="C54" s="62"/>
      <c r="D54" s="17">
        <v>676</v>
      </c>
      <c r="E54" s="21" t="s">
        <v>71</v>
      </c>
      <c r="F54" s="22"/>
      <c r="G54" s="26">
        <v>1</v>
      </c>
      <c r="H54" s="50"/>
      <c r="I54" s="46">
        <f t="shared" si="1"/>
        <v>0</v>
      </c>
    </row>
    <row r="55" spans="1:9" ht="20.100000000000001" customHeight="1" thickBot="1">
      <c r="A55" s="62" t="s">
        <v>31</v>
      </c>
      <c r="B55" s="62"/>
      <c r="C55" s="62"/>
      <c r="D55" s="17">
        <v>171.6</v>
      </c>
      <c r="E55" s="28" t="s">
        <v>71</v>
      </c>
      <c r="F55" s="29"/>
      <c r="G55" s="30">
        <v>2</v>
      </c>
      <c r="H55" s="51"/>
      <c r="I55" s="49">
        <f t="shared" si="1"/>
        <v>0</v>
      </c>
    </row>
    <row r="56" spans="1:9" ht="29.25" customHeight="1" thickBot="1">
      <c r="A56" s="1"/>
      <c r="B56" s="1"/>
      <c r="C56" s="3"/>
      <c r="D56" s="1"/>
      <c r="E56" s="1"/>
      <c r="F56" s="10"/>
      <c r="G56" s="43"/>
      <c r="H56" s="43" t="s">
        <v>21</v>
      </c>
      <c r="I56" s="52">
        <f>SUM(I37:I55)</f>
        <v>0</v>
      </c>
    </row>
    <row r="58" spans="1:9">
      <c r="A58" s="1"/>
      <c r="B58" s="1"/>
      <c r="C58" s="4"/>
      <c r="D58" s="5"/>
      <c r="E58" s="1"/>
      <c r="F58" s="1"/>
      <c r="G58" s="1"/>
    </row>
    <row r="59" spans="1:9">
      <c r="H59" s="7"/>
      <c r="I59" s="7"/>
    </row>
    <row r="60" spans="1:9" ht="15.75" thickBot="1"/>
    <row r="61" spans="1:9" ht="18.75">
      <c r="C61" s="57" t="s">
        <v>56</v>
      </c>
      <c r="D61" s="53">
        <f>I23</f>
        <v>0</v>
      </c>
    </row>
    <row r="62" spans="1:9" ht="18.75">
      <c r="C62" s="58" t="s">
        <v>57</v>
      </c>
      <c r="D62" s="54">
        <f>D61*2</f>
        <v>0</v>
      </c>
    </row>
    <row r="63" spans="1:9" ht="18.75">
      <c r="C63" s="58" t="s">
        <v>69</v>
      </c>
      <c r="D63" s="54">
        <f>D61</f>
        <v>0</v>
      </c>
    </row>
    <row r="64" spans="1:9" ht="18.75">
      <c r="C64" s="58" t="s">
        <v>70</v>
      </c>
      <c r="D64" s="54">
        <f>D62*20%</f>
        <v>0</v>
      </c>
    </row>
    <row r="65" spans="3:4" ht="19.5" thickBot="1">
      <c r="C65" s="59" t="s">
        <v>59</v>
      </c>
      <c r="D65" s="55">
        <f>D62+D63+D64</f>
        <v>0</v>
      </c>
    </row>
    <row r="66" spans="3:4" ht="18.75">
      <c r="C66" s="60"/>
      <c r="D66" s="56"/>
    </row>
    <row r="67" spans="3:4" ht="19.5" thickBot="1">
      <c r="C67" s="60"/>
      <c r="D67" s="56"/>
    </row>
    <row r="68" spans="3:4" ht="18.75">
      <c r="C68" s="57" t="s">
        <v>58</v>
      </c>
      <c r="D68" s="53">
        <f>I31</f>
        <v>0</v>
      </c>
    </row>
    <row r="69" spans="3:4" ht="18.75">
      <c r="C69" s="58" t="s">
        <v>60</v>
      </c>
      <c r="D69" s="54">
        <f>D68*2</f>
        <v>0</v>
      </c>
    </row>
    <row r="70" spans="3:4" ht="18.75">
      <c r="C70" s="58" t="s">
        <v>61</v>
      </c>
      <c r="D70" s="54">
        <f>D68</f>
        <v>0</v>
      </c>
    </row>
    <row r="71" spans="3:4" ht="18.75">
      <c r="C71" s="58" t="s">
        <v>62</v>
      </c>
      <c r="D71" s="54">
        <f>D69*20%</f>
        <v>0</v>
      </c>
    </row>
    <row r="72" spans="3:4" ht="19.5" thickBot="1">
      <c r="C72" s="59" t="s">
        <v>63</v>
      </c>
      <c r="D72" s="55">
        <f>D69+D70+D71</f>
        <v>0</v>
      </c>
    </row>
    <row r="73" spans="3:4" ht="18.75">
      <c r="C73" s="60"/>
      <c r="D73" s="56"/>
    </row>
    <row r="74" spans="3:4" ht="19.5" thickBot="1">
      <c r="C74" s="60"/>
      <c r="D74" s="56"/>
    </row>
    <row r="75" spans="3:4" ht="18.75">
      <c r="C75" s="57" t="s">
        <v>64</v>
      </c>
      <c r="D75" s="53">
        <f>I56</f>
        <v>0</v>
      </c>
    </row>
    <row r="76" spans="3:4" ht="18.75">
      <c r="C76" s="58" t="s">
        <v>65</v>
      </c>
      <c r="D76" s="54">
        <f>D75*2</f>
        <v>0</v>
      </c>
    </row>
    <row r="77" spans="3:4" ht="18.75">
      <c r="C77" s="58" t="s">
        <v>66</v>
      </c>
      <c r="D77" s="54">
        <f>D75</f>
        <v>0</v>
      </c>
    </row>
    <row r="78" spans="3:4" ht="18.75">
      <c r="C78" s="58" t="s">
        <v>67</v>
      </c>
      <c r="D78" s="54">
        <f>D76*20%</f>
        <v>0</v>
      </c>
    </row>
    <row r="79" spans="3:4" ht="19.5" thickBot="1">
      <c r="C79" s="59" t="s">
        <v>68</v>
      </c>
      <c r="D79" s="55">
        <f>D76+D77+D78</f>
        <v>0</v>
      </c>
    </row>
  </sheetData>
  <sheetProtection algorithmName="SHA-512" hashValue="hLwiHWRsswdfFXMd+IAkqe+XkNinKX8WKlobD5YygOmmxggZoGV+tgMClYY4eYEIclFtwRHUUj1Nbr5fa2Fi2g==" saltValue="gDWw8G+RS6NATPrVcdKXTQ==" spinCount="100000" sheet="1" objects="1" scenarios="1"/>
  <protectedRanges>
    <protectedRange sqref="E37:E55" name="Rango4"/>
    <protectedRange sqref="H15:H22" name="Rango1"/>
    <protectedRange sqref="H29:H30" name="Rango2"/>
    <protectedRange sqref="H37:H55" name="Rango3"/>
  </protectedRanges>
  <mergeCells count="41">
    <mergeCell ref="A12:I12"/>
    <mergeCell ref="A26:I26"/>
    <mergeCell ref="F27:F28"/>
    <mergeCell ref="A35:I35"/>
    <mergeCell ref="A27:A28"/>
    <mergeCell ref="B27:B28"/>
    <mergeCell ref="C27:C28"/>
    <mergeCell ref="D27:D28"/>
    <mergeCell ref="H13:H14"/>
    <mergeCell ref="I13:I14"/>
    <mergeCell ref="A13:A14"/>
    <mergeCell ref="B13:B14"/>
    <mergeCell ref="C13:C14"/>
    <mergeCell ref="F13:F14"/>
    <mergeCell ref="D13:D14"/>
    <mergeCell ref="I27:I28"/>
    <mergeCell ref="E27:E28"/>
    <mergeCell ref="G27:G28"/>
    <mergeCell ref="H27:H28"/>
    <mergeCell ref="E13:E14"/>
    <mergeCell ref="G13:G14"/>
    <mergeCell ref="A36:C36"/>
    <mergeCell ref="A37:C37"/>
    <mergeCell ref="A38:C38"/>
    <mergeCell ref="A39:C39"/>
    <mergeCell ref="A40:C40"/>
    <mergeCell ref="A41:C41"/>
    <mergeCell ref="A42:C42"/>
    <mergeCell ref="A43:C43"/>
    <mergeCell ref="A44:C44"/>
    <mergeCell ref="A45:C45"/>
    <mergeCell ref="A46:C46"/>
    <mergeCell ref="A47:C47"/>
    <mergeCell ref="A48:C48"/>
    <mergeCell ref="A49:C49"/>
    <mergeCell ref="A50:C50"/>
    <mergeCell ref="A52:C52"/>
    <mergeCell ref="A51:C51"/>
    <mergeCell ref="A53:C53"/>
    <mergeCell ref="A54:C54"/>
    <mergeCell ref="A55:C55"/>
  </mergeCells>
  <pageMargins left="0.7" right="0.7" top="0.75" bottom="0.75" header="0.3" footer="0.3"/>
  <pageSetup paperSize="9" scale="5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preus unitaris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Laura Ramos</dc:creator>
  <cp:keywords/>
  <dc:description/>
  <cp:lastModifiedBy>Oscar Lopez</cp:lastModifiedBy>
  <cp:revision/>
  <cp:lastPrinted>2025-12-04T14:59:10Z</cp:lastPrinted>
  <dcterms:created xsi:type="dcterms:W3CDTF">2025-12-04T12:21:57Z</dcterms:created>
  <dcterms:modified xsi:type="dcterms:W3CDTF">2025-12-10T12:06:44Z</dcterms:modified>
  <cp:category/>
  <cp:contentStatus/>
</cp:coreProperties>
</file>