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onzalezgm\Desktop\MILLORA ANGELINES XARXA FREÀTIC\"/>
    </mc:Choice>
  </mc:AlternateContent>
  <xr:revisionPtr revIDLastSave="0" documentId="13_ncr:1_{D55B013C-93CC-4D04-90AD-CDF8B5EFE8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-PRES" sheetId="2" r:id="rId1"/>
    <sheet name="T-APU" sheetId="7" r:id="rId2"/>
    <sheet name="T-SMP" sheetId="8" r:id="rId3"/>
    <sheet name="T-DIM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2" l="1"/>
  <c r="H60" i="2"/>
  <c r="H58" i="2"/>
  <c r="H56" i="2"/>
  <c r="H55" i="2"/>
  <c r="H49" i="2"/>
  <c r="J13" i="7"/>
  <c r="K14" i="7" s="1"/>
  <c r="K24" i="7" s="1"/>
  <c r="J16" i="7"/>
  <c r="K23" i="7" s="1"/>
  <c r="J19" i="7"/>
  <c r="K22" i="7" s="1"/>
  <c r="J20" i="7"/>
  <c r="J21" i="7"/>
  <c r="J30" i="7"/>
  <c r="K32" i="7" s="1"/>
  <c r="J31" i="7"/>
  <c r="J39" i="7"/>
  <c r="K46" i="7" s="1"/>
  <c r="J40" i="7"/>
  <c r="K41" i="7" s="1"/>
  <c r="J43" i="7"/>
  <c r="K45" i="7" s="1"/>
  <c r="J44" i="7"/>
  <c r="J52" i="7"/>
  <c r="K53" i="7"/>
  <c r="J58" i="7" s="1"/>
  <c r="K59" i="7" s="1"/>
  <c r="J55" i="7"/>
  <c r="K56" i="7" s="1"/>
  <c r="J65" i="7"/>
  <c r="K72" i="7" s="1"/>
  <c r="K66" i="7"/>
  <c r="J68" i="7"/>
  <c r="K69" i="7" s="1"/>
  <c r="J71" i="7"/>
  <c r="J78" i="7"/>
  <c r="K80" i="7" s="1"/>
  <c r="J79" i="7"/>
  <c r="J82" i="7"/>
  <c r="K83" i="7" s="1"/>
  <c r="J90" i="7"/>
  <c r="J93" i="7"/>
  <c r="K94" i="7" s="1"/>
  <c r="J96" i="7"/>
  <c r="K97" i="7" s="1"/>
  <c r="J106" i="7"/>
  <c r="J107" i="7"/>
  <c r="K109" i="7" s="1"/>
  <c r="J115" i="7"/>
  <c r="K116" i="7" s="1"/>
  <c r="J123" i="7"/>
  <c r="K124" i="7" s="1"/>
  <c r="K125" i="7"/>
  <c r="K126" i="7" s="1"/>
  <c r="J131" i="7"/>
  <c r="K132" i="7"/>
  <c r="K133" i="7"/>
  <c r="K134" i="7" s="1"/>
  <c r="K135" i="7" s="1"/>
  <c r="K129" i="7" s="1"/>
  <c r="J139" i="7"/>
  <c r="J140" i="7"/>
  <c r="J141" i="7"/>
  <c r="J144" i="7"/>
  <c r="J145" i="7"/>
  <c r="K146" i="7"/>
  <c r="J148" i="7"/>
  <c r="K149" i="7"/>
  <c r="J158" i="7"/>
  <c r="K160" i="7" s="1"/>
  <c r="J170" i="7" s="1"/>
  <c r="J159" i="7"/>
  <c r="J162" i="7"/>
  <c r="J163" i="7"/>
  <c r="J164" i="7"/>
  <c r="K165" i="7"/>
  <c r="J167" i="7"/>
  <c r="K168" i="7"/>
  <c r="J178" i="7"/>
  <c r="J179" i="7"/>
  <c r="K180" i="7"/>
  <c r="J186" i="7" s="1"/>
  <c r="J182" i="7"/>
  <c r="J183" i="7"/>
  <c r="K184" i="7" s="1"/>
  <c r="J193" i="7"/>
  <c r="J194" i="7"/>
  <c r="J197" i="7"/>
  <c r="K198" i="7"/>
  <c r="J200" i="7"/>
  <c r="J201" i="7"/>
  <c r="K202" i="7"/>
  <c r="J211" i="7"/>
  <c r="K221" i="7" s="1"/>
  <c r="J212" i="7"/>
  <c r="K213" i="7"/>
  <c r="J220" i="7" s="1"/>
  <c r="J215" i="7"/>
  <c r="J216" i="7"/>
  <c r="K218" i="7" s="1"/>
  <c r="J217" i="7"/>
  <c r="J227" i="7"/>
  <c r="K229" i="7" s="1"/>
  <c r="J234" i="7" s="1"/>
  <c r="K235" i="7" s="1"/>
  <c r="J228" i="7"/>
  <c r="J231" i="7"/>
  <c r="K232" i="7"/>
  <c r="J241" i="7"/>
  <c r="K248" i="7" s="1"/>
  <c r="K242" i="7"/>
  <c r="J244" i="7"/>
  <c r="J245" i="7"/>
  <c r="J247" i="7"/>
  <c r="G14" i="9"/>
  <c r="G13" i="9" s="1"/>
  <c r="G16" i="9"/>
  <c r="G17" i="9"/>
  <c r="G19" i="9"/>
  <c r="G20" i="9"/>
  <c r="G22" i="9"/>
  <c r="G23" i="9"/>
  <c r="G29" i="9"/>
  <c r="G28" i="9" s="1"/>
  <c r="G30" i="9"/>
  <c r="G33" i="9"/>
  <c r="G32" i="9" s="1"/>
  <c r="G34" i="9"/>
  <c r="G39" i="9"/>
  <c r="G40" i="9"/>
  <c r="G41" i="9"/>
  <c r="G44" i="9"/>
  <c r="G43" i="9" s="1"/>
  <c r="G45" i="9"/>
  <c r="G47" i="9"/>
  <c r="G48" i="9"/>
  <c r="G50" i="9"/>
  <c r="G51" i="9"/>
  <c r="G54" i="9"/>
  <c r="G53" i="9" s="1"/>
  <c r="G59" i="9"/>
  <c r="G60" i="9"/>
  <c r="G62" i="9"/>
  <c r="G63" i="9"/>
  <c r="G64" i="9"/>
  <c r="G67" i="9"/>
  <c r="G66" i="9" s="1"/>
  <c r="G73" i="9"/>
  <c r="G72" i="9" s="1"/>
  <c r="G74" i="9"/>
  <c r="G75" i="9"/>
  <c r="G78" i="9"/>
  <c r="G77" i="9" s="1"/>
  <c r="G79" i="9"/>
  <c r="G80" i="9"/>
  <c r="G83" i="9"/>
  <c r="G82" i="9" s="1"/>
  <c r="G84" i="9"/>
  <c r="G85" i="9"/>
  <c r="G88" i="9"/>
  <c r="G87" i="9" s="1"/>
  <c r="G89" i="9"/>
  <c r="G90" i="9"/>
  <c r="H50" i="2"/>
  <c r="H48" i="2"/>
  <c r="H51" i="2" s="1"/>
  <c r="H47" i="2"/>
  <c r="H42" i="2"/>
  <c r="H41" i="2"/>
  <c r="H40" i="2"/>
  <c r="H39" i="2"/>
  <c r="H33" i="2"/>
  <c r="H32" i="2"/>
  <c r="H34" i="2" s="1"/>
  <c r="H31" i="2"/>
  <c r="H30" i="2"/>
  <c r="H29" i="2"/>
  <c r="H23" i="2"/>
  <c r="H22" i="2"/>
  <c r="H24" i="2" s="1"/>
  <c r="H16" i="2"/>
  <c r="H15" i="2"/>
  <c r="H14" i="2"/>
  <c r="H13" i="2"/>
  <c r="K222" i="7" l="1"/>
  <c r="K223" i="7"/>
  <c r="K209" i="7" s="1"/>
  <c r="K73" i="7"/>
  <c r="K74" i="7" s="1"/>
  <c r="K63" i="7" s="1"/>
  <c r="K249" i="7"/>
  <c r="K250" i="7" s="1"/>
  <c r="K239" i="7" s="1"/>
  <c r="K236" i="7"/>
  <c r="K237" i="7"/>
  <c r="K225" i="7" s="1"/>
  <c r="K110" i="7"/>
  <c r="K111" i="7" s="1"/>
  <c r="K104" i="7" s="1"/>
  <c r="K25" i="7"/>
  <c r="K11" i="7" s="1"/>
  <c r="K187" i="7"/>
  <c r="K60" i="7"/>
  <c r="K61" i="7" s="1"/>
  <c r="K50" i="7" s="1"/>
  <c r="K47" i="7"/>
  <c r="K48" i="7"/>
  <c r="K37" i="7" s="1"/>
  <c r="K195" i="7"/>
  <c r="J204" i="7" s="1"/>
  <c r="K205" i="7" s="1"/>
  <c r="K108" i="7"/>
  <c r="K171" i="7"/>
  <c r="K127" i="7"/>
  <c r="K121" i="7" s="1"/>
  <c r="K117" i="7"/>
  <c r="K84" i="7"/>
  <c r="K17" i="7"/>
  <c r="H17" i="2"/>
  <c r="H53" i="2" s="1"/>
  <c r="K91" i="7"/>
  <c r="J99" i="7" s="1"/>
  <c r="K100" i="7" s="1"/>
  <c r="K142" i="7"/>
  <c r="J151" i="7" s="1"/>
  <c r="K152" i="7" s="1"/>
  <c r="K33" i="7"/>
  <c r="K102" i="7" l="1"/>
  <c r="K88" i="7" s="1"/>
  <c r="K101" i="7"/>
  <c r="K153" i="7"/>
  <c r="K154" i="7" s="1"/>
  <c r="K137" i="7" s="1"/>
  <c r="K206" i="7"/>
  <c r="K207" i="7" s="1"/>
  <c r="K191" i="7" s="1"/>
  <c r="K172" i="7"/>
  <c r="K173" i="7" s="1"/>
  <c r="K156" i="7" s="1"/>
  <c r="K188" i="7"/>
  <c r="K189" i="7" s="1"/>
  <c r="K176" i="7" s="1"/>
  <c r="K34" i="7"/>
  <c r="K35" i="7" s="1"/>
  <c r="K28" i="7" s="1"/>
  <c r="K85" i="7"/>
  <c r="K86" i="7" s="1"/>
  <c r="K76" i="7" s="1"/>
  <c r="K118" i="7"/>
  <c r="K119" i="7" s="1"/>
  <c r="K113" i="7" s="1"/>
</calcChain>
</file>

<file path=xl/sharedStrings.xml><?xml version="1.0" encoding="utf-8"?>
<sst xmlns="http://schemas.openxmlformats.org/spreadsheetml/2006/main" count="1058" uniqueCount="220">
  <si>
    <t>AMIDAMENTS I PRESSUPOST MILLORA XARXA REG FREÀTIC ANGELINESÇ</t>
  </si>
  <si>
    <t>PRESSUPOST</t>
  </si>
  <si>
    <t>Preu</t>
  </si>
  <si>
    <t>Amidament</t>
  </si>
  <si>
    <t>Import</t>
  </si>
  <si>
    <t>Obra</t>
  </si>
  <si>
    <t>01</t>
  </si>
  <si>
    <t>PressupostX.REG FREÀTIC</t>
  </si>
  <si>
    <t>Capítol</t>
  </si>
  <si>
    <t>ENDERROCS</t>
  </si>
  <si>
    <t>'01.01</t>
  </si>
  <si>
    <t>P214W-HXLT</t>
  </si>
  <si>
    <t>m</t>
  </si>
  <si>
    <t>Tall en paviment de peces amb màquina tallajunts amb disc de diamant per a paviment, per a delimitar la zona a demolir</t>
  </si>
  <si>
    <t>P2146-DJ5M</t>
  </si>
  <si>
    <t>m2</t>
  </si>
  <si>
    <t>Demolició de paviment de panots col·locats sobre base de formigó de fins a 20 cm de gruix, inclòs la demolició de la base, d'amplària més de 2 m amb retroexcavadora amb martell trencador i càrrega sobre camió amb mitjans mecànics</t>
  </si>
  <si>
    <t>P214W-FEMQ</t>
  </si>
  <si>
    <t>Tall en paviment de mescla bituminosa de 15 cm de fondària com a mínim amb màquina tallajunts amb disc de diamant per a paviment, per a delimitar la zona a demolir</t>
  </si>
  <si>
    <t>P2146-DJ2Z</t>
  </si>
  <si>
    <t>Demolició de paviment de mescla bituminosa de fins a 15 cm de gruix, d'amplària fins a 0,6 m amb retroexcavadora amb martell trencador i càrrega sobre camió amb mitjans mecànics</t>
  </si>
  <si>
    <t>TOTAL</t>
  </si>
  <si>
    <t>02</t>
  </si>
  <si>
    <t>MOVIMENT DE TERRES</t>
  </si>
  <si>
    <t>'01.02</t>
  </si>
  <si>
    <t>P221B-EL79</t>
  </si>
  <si>
    <t>m3</t>
  </si>
  <si>
    <t>Excavació de rasa i pou de fins a 2 m de fondària, en terreny de trànsit (SPT &gt;50), realitzada amb retroexcavadora i amb les terres deixades a la vora</t>
  </si>
  <si>
    <t>P2253-547O</t>
  </si>
  <si>
    <t xml:space="preserve">Reblert de rasa o pou amb granulats de material reciclat de formigons, en tongades de 25 cm com a màxim, compactat al 95% </t>
  </si>
  <si>
    <t>03</t>
  </si>
  <si>
    <t>INSTAL·LACIONS</t>
  </si>
  <si>
    <t>'01.03</t>
  </si>
  <si>
    <t>PG2N-EUGK</t>
  </si>
  <si>
    <t>Tub corbable corrugat de polietilè, de doble capa, llisa la interior i corrugada l'exterior, de 90 mm de diàmetre nominal, aïllant i no propagador de la flama, resistència a l'impacte de 20 J, resistència a compressió de 450 N, muntat com a canalització soterrada</t>
  </si>
  <si>
    <t>PFB4-DW45</t>
  </si>
  <si>
    <t>Tub de polietilè de designació PE 40, de 32 mm de diàmetre nominal, de 10 bar de pressió nominal, sèrie SDR 7,4, UNE-EN 12201-2, connectat a pressió, amb grau de dificultat mig, utilitzant accessoris de plàstic, i col·locat al fons de la rasa</t>
  </si>
  <si>
    <t>PDK4-AJS9</t>
  </si>
  <si>
    <t>u</t>
  </si>
  <si>
    <t>Pericó de registre de formigó prefabricat sense fons de 60x60x60 cm, per a instal·lacions de serveis, col·locat sobre llit de grava de 15 cm de gruix i reblert lateral amb terra de la mateixa excavació</t>
  </si>
  <si>
    <t>PDK1-DXAA</t>
  </si>
  <si>
    <t>Bastiment i tapa quadrada de fosa dúctil, per a pericó de serveis, recolzada, pas lliure de 600x600 mm i classe B125 segons norma UNE-EN 124, col·locat amb morter</t>
  </si>
  <si>
    <t>PJSE-6UC6</t>
  </si>
  <si>
    <t>Electrovàlvula per a instal·lacio de reg, d'1´´ de diàmetre, de material plàstic, amb solenoide de 24 V, per a una pressió màxima de 10 bar, amb regulador de cabal, connectada a les xarxes elèctrica i d'aigua amb connectors estancs</t>
  </si>
  <si>
    <t>04</t>
  </si>
  <si>
    <t>PAVIMENTS I REPASSOS</t>
  </si>
  <si>
    <t>'01.04</t>
  </si>
  <si>
    <t>P9E1-I224</t>
  </si>
  <si>
    <t>Paviment de panot per a vorera gris de 20x20x4 cm, classe 1a, preu superior, col·locat a l'estesa amb morter ciment 1:6 i beurada de ciment pòrtland, en entorn urbà sense dificultat de mobilitat, en voreres &lt;= 3 m d'amplària o calçada/plataforma única &lt;= 7 m d'amplària, sense afectació per serveis o elements de mobiliari urbà, en actuacions de més de 10 m2</t>
  </si>
  <si>
    <t>P930-I52K</t>
  </si>
  <si>
    <t>Base per a paviment de formigó d'ús no estructural amb granulat reciclat, de consistència tova i grandària màxima del granulat 20 mm, amb 235 kg/m3 de ciment, HRNE- 235/ B/ 20, amb una substitució del 50% del granulat gruixut per granulat reciclat mixt amb marcat CE, procedent de plantes de reciclat de residus de la construcció o demolició autoritzades, abocat amb transport interior mecànic amb estesa i piconatge manual, acabat reglejat, en entorn urbà amb dificultat de mobilitat, en voreres &gt; 5 m d'amplària o calçada/plataforma única &gt; 12 m d'amplària, amb afectació per serveis o elements de mobiliari urbà, en actuacions de més de 2 m3</t>
  </si>
  <si>
    <t>P9H5-AC22</t>
  </si>
  <si>
    <t>Paviment de mescla bituminosa contínua en calent tipus AC 16 SURF 50/70 (granítica) 4cm, sobre capa existent</t>
  </si>
  <si>
    <t>05</t>
  </si>
  <si>
    <t>GESTIÓ DE RESIDUS</t>
  </si>
  <si>
    <t>'01.05</t>
  </si>
  <si>
    <t>P2R4-HIG0</t>
  </si>
  <si>
    <t>Càrrega amb mitjans mecànics i transport de terres no contaminades a obra exterior o centre de valorització, amb camió de 12 t, amb un recorregut de fins a 15 km</t>
  </si>
  <si>
    <t>P2RB-HIFS</t>
  </si>
  <si>
    <t>Disposició de terres no contaminades de densitat aparent 1,6 t/m3, a valoritzador de materials naturals excavats amb codi VNME</t>
  </si>
  <si>
    <t>P2R5-DT1E</t>
  </si>
  <si>
    <t>Transport de residus a instal·lació autoritzada de gestió de residus, amb camió de 12 t i temps d'espera per a la càrrega a màquina, amb un recorregut de més de 5 i fins a 10 km</t>
  </si>
  <si>
    <t>P2RA-EU70</t>
  </si>
  <si>
    <t>Disposició controlada en dipòsit autoritzat inclòs el cànon sobre la deposició controlada dels residus de la construcció, segons la LLEI 8/2008, de residus barrejats no perillosos amb una densitat 0,43 t/m3, procedents de construcció o demolició, amb codi 17 09 04 segons la Llista Europea de Residus</t>
  </si>
  <si>
    <t>Justificació d'elements</t>
  </si>
  <si>
    <t>Nº</t>
  </si>
  <si>
    <t>Codi</t>
  </si>
  <si>
    <t>U.A.</t>
  </si>
  <si>
    <t>Descripció</t>
  </si>
  <si>
    <t>Element compost</t>
  </si>
  <si>
    <t>B07F-0LT4</t>
  </si>
  <si>
    <t>Morter de ciment pòrtland amb filler calcari CEM II/B-L i sorra, amb 250 kg/m3 de ciment, amb una proporció en volum 1:6 i 5 N/mm2 de resistència a compressió, elaborat a l'obra</t>
  </si>
  <si>
    <t>Rend.:</t>
  </si>
  <si>
    <t>Mà d'obra</t>
  </si>
  <si>
    <t>A0E-000A</t>
  </si>
  <si>
    <t>h</t>
  </si>
  <si>
    <t>Manobre especialista</t>
  </si>
  <si>
    <t>/R</t>
  </si>
  <si>
    <t>x</t>
  </si>
  <si>
    <t>=</t>
  </si>
  <si>
    <t>Subtotal mà d'obra</t>
  </si>
  <si>
    <t>Maquinària</t>
  </si>
  <si>
    <t>C176-00FX</t>
  </si>
  <si>
    <t>Formigonera de 165 l</t>
  </si>
  <si>
    <t>Subtotal maquinària</t>
  </si>
  <si>
    <t>Material</t>
  </si>
  <si>
    <t>B03L-05N7</t>
  </si>
  <si>
    <t>t</t>
  </si>
  <si>
    <t>Sorra de pedrera per a morters</t>
  </si>
  <si>
    <t>B011-05ME</t>
  </si>
  <si>
    <t>Aigua</t>
  </si>
  <si>
    <t>B055-067M</t>
  </si>
  <si>
    <t>Ciment pòrtland amb filler calcari CEM II/B-L 32,5 R segons UNE-EN 197-1, en sacs</t>
  </si>
  <si>
    <t>Subtotal material</t>
  </si>
  <si>
    <t>Cost directe</t>
  </si>
  <si>
    <t>Despeses auxiliars</t>
  </si>
  <si>
    <t>%</t>
  </si>
  <si>
    <t>Total</t>
  </si>
  <si>
    <t>Partida d'obra</t>
  </si>
  <si>
    <t>P-1</t>
  </si>
  <si>
    <t>C115-00EE</t>
  </si>
  <si>
    <t>Retroexcavadora amb martell trencador</t>
  </si>
  <si>
    <t>C13C-00LP</t>
  </si>
  <si>
    <t>Retroexcavadora sobre pneumàtics de 8 a 10 t</t>
  </si>
  <si>
    <t>Despeses indirectes</t>
  </si>
  <si>
    <t>P-2</t>
  </si>
  <si>
    <t>A0D-0007</t>
  </si>
  <si>
    <t>Manobre</t>
  </si>
  <si>
    <t>A0F-000B</t>
  </si>
  <si>
    <t>Oficial 1a</t>
  </si>
  <si>
    <t>C138-00KQ</t>
  </si>
  <si>
    <t>Pala carregadora sobre pneumàtics de 15 a 20 t</t>
  </si>
  <si>
    <t>P-3</t>
  </si>
  <si>
    <t>C178-00GF</t>
  </si>
  <si>
    <t>Màquina tallajunts amb disc de diamant per a paviment</t>
  </si>
  <si>
    <t>P-4</t>
  </si>
  <si>
    <t>P-5</t>
  </si>
  <si>
    <t>P-6</t>
  </si>
  <si>
    <t>C138-00KR</t>
  </si>
  <si>
    <t>Pala carregadora sobre pneumàtics de 8 a 14 t</t>
  </si>
  <si>
    <t>B036-21CF</t>
  </si>
  <si>
    <t>Grava de granulat reciclat de formigó de 20 a 40 mm</t>
  </si>
  <si>
    <t>P-7</t>
  </si>
  <si>
    <t>C154-003M</t>
  </si>
  <si>
    <t>Camió per a transport de 12 t</t>
  </si>
  <si>
    <t>C139-00LJ</t>
  </si>
  <si>
    <t>Pala excavadora giratòria sobre cadenes de 31 a 40 t</t>
  </si>
  <si>
    <t>P-8</t>
  </si>
  <si>
    <t>P-9</t>
  </si>
  <si>
    <t>B2RA-28V2</t>
  </si>
  <si>
    <t>P-10</t>
  </si>
  <si>
    <t>B2RB-HFVL</t>
  </si>
  <si>
    <t>P-11</t>
  </si>
  <si>
    <t>A0F-000S</t>
  </si>
  <si>
    <t>Oficial 1a d'obra pública</t>
  </si>
  <si>
    <t>C15E-0062</t>
  </si>
  <si>
    <t>Dúmper d'1,5 t de càrrega útil, amb mecanisme hidràulic</t>
  </si>
  <si>
    <t>C20K-00DP</t>
  </si>
  <si>
    <t>Regle vibratori</t>
  </si>
  <si>
    <t>B06A-2MHM</t>
  </si>
  <si>
    <t>Formigó d'ús no estructural amb granulat reciclat, de consistència tova i grandària màxima del granulat 20 mm, amb 235 kg/m3 de ciment, HRNE- 235/ B/ 20, amb una substitució del 50% del granulat gruixut per granulat reciclat mixt amb marcat CE, procedent de plantes de reciclat de residus de la construcció o demolició autoritzades</t>
  </si>
  <si>
    <t>P-12</t>
  </si>
  <si>
    <t>B9E2-0HOS</t>
  </si>
  <si>
    <t>Panot gris de 20x20x4 cm, classe 1a, preu superior</t>
  </si>
  <si>
    <t>Subtotal element compost</t>
  </si>
  <si>
    <t>P-13</t>
  </si>
  <si>
    <t>P-14</t>
  </si>
  <si>
    <t>BDD1-1KH8</t>
  </si>
  <si>
    <t>Bastiment quadrat i tapa quadrada de fosa dúctil per a pericó de serveis, recolzada, pas lliure de 600x600 mm i classe B125 segons norma UNE-EN 124</t>
  </si>
  <si>
    <t>B07L-1PY6</t>
  </si>
  <si>
    <t>Morter per a ram de paleta, classe M 5 (5 N/mm2), en sacs, de designació (G) segons norma UNE-EN 998-2</t>
  </si>
  <si>
    <t>P-15</t>
  </si>
  <si>
    <t>C152-003B</t>
  </si>
  <si>
    <t>Camió grua</t>
  </si>
  <si>
    <t>BDK2-1KNA</t>
  </si>
  <si>
    <t>Pericó de registre de formigó prefabricat sense fons de 60x60x60 cm, per a instal·lacions de serveis</t>
  </si>
  <si>
    <t>B03J-0K8V</t>
  </si>
  <si>
    <t>Grava de pedrera, per a drens</t>
  </si>
  <si>
    <t>P-16</t>
  </si>
  <si>
    <t>A0F-000R</t>
  </si>
  <si>
    <t>Oficial 1a muntador</t>
  </si>
  <si>
    <t>A01-FEPH</t>
  </si>
  <si>
    <t>Ajudant muntador</t>
  </si>
  <si>
    <t>BFWF-09SY</t>
  </si>
  <si>
    <t>Accessori per a tubs de polietilè de densitat baixa, de 32 mm de diàmetre nominal exterior, de plàstic, per a connectar a pressió</t>
  </si>
  <si>
    <t>BFYH-0A3E</t>
  </si>
  <si>
    <t>Part proporcional d'elements de muntatge per a tubs de polietilè de densitat baixa, de 32 mm de diàmetre nominal exterior, per a connectar a pressió</t>
  </si>
  <si>
    <t>BFB6-09B5</t>
  </si>
  <si>
    <t>Tub de polietilè de designació PE 40, de 32 mm de diàmetre nominal, de 10 bar de pressió nominal, sèrie SDR 7,4, segons la norma UNE-EN 12201-2</t>
  </si>
  <si>
    <t>P-17</t>
  </si>
  <si>
    <t>A01-FEPD</t>
  </si>
  <si>
    <t>Ajudant electricista</t>
  </si>
  <si>
    <t>A0F-000E</t>
  </si>
  <si>
    <t>Oficial 1a electricista</t>
  </si>
  <si>
    <t>BG2Q-1KTE</t>
  </si>
  <si>
    <t>Tub corbable corrugat de polietilè, de doble capa, llisa la interior i corrugada l'exterior, de 90 mm de diàmetre nominal, aïllant i no propagador de la flama, resistència a l'impacte de 20 J, resistència a compressió de 450 N, per a canalitzacions soterrades</t>
  </si>
  <si>
    <t>P-18</t>
  </si>
  <si>
    <t>BJS2-28ME</t>
  </si>
  <si>
    <t>Conjunt d'accessoris per al muntatge d'una electrovàlvula d'1´´</t>
  </si>
  <si>
    <t>BJSF-28KU</t>
  </si>
  <si>
    <t>Electrovàlvula per a instal·lacio de reg, d'1´´ de diàmetre, de material plàstic, amb solenoide de 24V, per a una pressió màxima de 10 bar i amb regulador de cabal</t>
  </si>
  <si>
    <t>A0F-0000</t>
  </si>
  <si>
    <t>A0F-00001</t>
  </si>
  <si>
    <t>C115-00E0</t>
  </si>
  <si>
    <t>C115-00E01</t>
  </si>
  <si>
    <t>C13C-00L0</t>
  </si>
  <si>
    <t>C13C-00L01</t>
  </si>
  <si>
    <t>AMIDAMENTS</t>
  </si>
  <si>
    <t>N</t>
  </si>
  <si>
    <t>'01.01.001</t>
  </si>
  <si>
    <t>L</t>
  </si>
  <si>
    <t xml:space="preserve">Rasa xarxa reg freàtic </t>
  </si>
  <si>
    <t>'01.01.002</t>
  </si>
  <si>
    <t>'01.01.003</t>
  </si>
  <si>
    <t>'01.01.004</t>
  </si>
  <si>
    <t>'01.02.001</t>
  </si>
  <si>
    <t>'01.02.002</t>
  </si>
  <si>
    <t>'01.03.001</t>
  </si>
  <si>
    <t>Merma de tub</t>
  </si>
  <si>
    <t>'01.03.002</t>
  </si>
  <si>
    <t>'01.03.003</t>
  </si>
  <si>
    <t>'01.03.004</t>
  </si>
  <si>
    <t>'01.03.005</t>
  </si>
  <si>
    <t>'01.04.001</t>
  </si>
  <si>
    <t>'01.04.002</t>
  </si>
  <si>
    <t>'01.04.003</t>
  </si>
  <si>
    <t>'01.05.001</t>
  </si>
  <si>
    <t>Esponjament 20%</t>
  </si>
  <si>
    <t>'01.05.002</t>
  </si>
  <si>
    <t>'01.05.003</t>
  </si>
  <si>
    <t>Rasa xarxa reg freàtic ASFALT</t>
  </si>
  <si>
    <t>Rasa xarxa reg freàtic PANOT</t>
  </si>
  <si>
    <t>Esponjament 35%</t>
  </si>
  <si>
    <t>'01.05.004</t>
  </si>
  <si>
    <t xml:space="preserve">IMPORT TOTAL DEL PEM : </t>
  </si>
  <si>
    <t>Despeses Generals 13%</t>
  </si>
  <si>
    <t>Benefici industrial 6%</t>
  </si>
  <si>
    <t>Subtotal</t>
  </si>
  <si>
    <t>IVA 21%</t>
  </si>
  <si>
    <t>PEC IVA INCLÒS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</si>
</sst>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0.00"/>
    <numFmt numFmtId="165" formatCode="###,###,##0.000"/>
    <numFmt numFmtId="166" formatCode="###,###,##0.00000"/>
  </numFmts>
  <fonts count="12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49">
    <xf numFmtId="0" fontId="0" fillId="0" borderId="0" xfId="0"/>
    <xf numFmtId="0" fontId="11" fillId="0" borderId="0" xfId="0" applyFont="1" applyAlignment="1">
      <alignment horizontal="justify" vertical="top" wrapText="1"/>
    </xf>
    <xf numFmtId="0" fontId="9" fillId="2" borderId="0" xfId="0" applyFont="1" applyFill="1" applyAlignment="1">
      <alignment horizontal="center"/>
    </xf>
    <xf numFmtId="0" fontId="8" fillId="0" borderId="0" xfId="0" applyFont="1"/>
    <xf numFmtId="0" fontId="0" fillId="4" borderId="0" xfId="0" applyFill="1" applyAlignment="1" applyProtection="1">
      <alignment vertical="top"/>
      <protection locked="0"/>
    </xf>
    <xf numFmtId="165" fontId="4" fillId="4" borderId="0" xfId="0" applyNumberFormat="1" applyFont="1" applyFill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justify" vertical="top" wrapText="1"/>
    </xf>
    <xf numFmtId="0" fontId="2" fillId="2" borderId="0" xfId="0" applyFont="1" applyFill="1" applyAlignment="1">
      <alignment horizontal="center"/>
    </xf>
    <xf numFmtId="0" fontId="5" fillId="0" borderId="0" xfId="0" applyFont="1"/>
    <xf numFmtId="0" fontId="1" fillId="0" borderId="0" xfId="0" applyFont="1"/>
    <xf numFmtId="0" fontId="1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0" borderId="0" xfId="0" applyFont="1"/>
    <xf numFmtId="49" fontId="3" fillId="0" borderId="0" xfId="0" applyNumberFormat="1" applyFont="1"/>
    <xf numFmtId="49" fontId="1" fillId="0" borderId="0" xfId="0" applyNumberFormat="1" applyFont="1"/>
    <xf numFmtId="164" fontId="1" fillId="4" borderId="0" xfId="0" applyNumberFormat="1" applyFont="1" applyFill="1" applyProtection="1">
      <protection locked="0"/>
    </xf>
    <xf numFmtId="165" fontId="1" fillId="0" borderId="0" xfId="0" applyNumberFormat="1" applyFont="1"/>
    <xf numFmtId="164" fontId="1" fillId="0" borderId="0" xfId="0" applyNumberFormat="1" applyFont="1"/>
    <xf numFmtId="164" fontId="3" fillId="0" borderId="0" xfId="0" applyNumberFormat="1" applyFont="1"/>
    <xf numFmtId="0" fontId="4" fillId="0" borderId="0" xfId="0" applyFont="1"/>
    <xf numFmtId="0" fontId="6" fillId="2" borderId="0" xfId="0" applyFont="1" applyFill="1"/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165" fontId="4" fillId="0" borderId="0" xfId="0" applyNumberFormat="1" applyFont="1" applyAlignment="1">
      <alignment horizontal="center" vertical="top"/>
    </xf>
    <xf numFmtId="164" fontId="4" fillId="4" borderId="0" xfId="0" applyNumberFormat="1" applyFont="1" applyFill="1" applyAlignment="1" applyProtection="1">
      <alignment vertical="top"/>
      <protection locked="0"/>
    </xf>
    <xf numFmtId="165" fontId="0" fillId="4" borderId="0" xfId="0" applyNumberFormat="1" applyFill="1" applyProtection="1">
      <protection locked="0"/>
    </xf>
    <xf numFmtId="166" fontId="0" fillId="4" borderId="0" xfId="0" applyNumberFormat="1" applyFill="1" applyProtection="1">
      <protection locked="0"/>
    </xf>
    <xf numFmtId="166" fontId="0" fillId="0" borderId="0" xfId="0" applyNumberFormat="1"/>
    <xf numFmtId="0" fontId="0" fillId="4" borderId="0" xfId="0" applyFill="1" applyProtection="1">
      <protection locked="0"/>
    </xf>
    <xf numFmtId="0" fontId="0" fillId="0" borderId="0" xfId="0" applyAlignment="1">
      <alignment horizontal="right"/>
    </xf>
    <xf numFmtId="166" fontId="0" fillId="4" borderId="1" xfId="0" applyNumberFormat="1" applyFill="1" applyBorder="1" applyProtection="1">
      <protection locked="0"/>
    </xf>
    <xf numFmtId="0" fontId="10" fillId="0" borderId="0" xfId="0" applyFont="1"/>
    <xf numFmtId="49" fontId="10" fillId="0" borderId="0" xfId="0" applyNumberFormat="1" applyFont="1"/>
    <xf numFmtId="49" fontId="11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165" fontId="11" fillId="0" borderId="0" xfId="0" applyNumberFormat="1" applyFont="1" applyAlignment="1">
      <alignment vertical="top"/>
    </xf>
    <xf numFmtId="165" fontId="7" fillId="0" borderId="0" xfId="0" applyNumberFormat="1" applyFont="1"/>
    <xf numFmtId="165" fontId="7" fillId="0" borderId="2" xfId="0" applyNumberFormat="1" applyFont="1" applyBorder="1"/>
    <xf numFmtId="0" fontId="0" fillId="0" borderId="3" xfId="0" applyBorder="1"/>
    <xf numFmtId="0" fontId="5" fillId="0" borderId="3" xfId="0" applyFont="1" applyBorder="1"/>
    <xf numFmtId="0" fontId="6" fillId="0" borderId="3" xfId="0" applyFont="1" applyBorder="1"/>
    <xf numFmtId="164" fontId="6" fillId="0" borderId="3" xfId="0" applyNumberFormat="1" applyFont="1" applyBorder="1"/>
    <xf numFmtId="4" fontId="6" fillId="0" borderId="3" xfId="0" applyNumberFormat="1" applyFont="1" applyBorder="1"/>
    <xf numFmtId="2" fontId="1" fillId="0" borderId="0" xfId="0" applyNumberFormat="1" applyFont="1"/>
    <xf numFmtId="4" fontId="4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tabSelected="1" workbookViewId="0">
      <pane ySplit="8" topLeftCell="A42" activePane="bottomLeft" state="frozenSplit"/>
      <selection pane="bottomLeft" activeCell="L69" sqref="L69"/>
    </sheetView>
  </sheetViews>
  <sheetFormatPr baseColWidth="10" defaultColWidth="9.140625" defaultRowHeight="15" x14ac:dyDescent="0.25"/>
  <cols>
    <col min="1" max="1" width="18.7109375" customWidth="1"/>
    <col min="2" max="2" width="3.42578125" customWidth="1"/>
    <col min="3" max="3" width="13.7109375" customWidth="1"/>
    <col min="4" max="4" width="4.42578125" customWidth="1"/>
    <col min="5" max="5" width="48.7109375" customWidth="1"/>
    <col min="6" max="7" width="12.7109375" customWidth="1"/>
    <col min="8" max="8" width="13.7109375" customWidth="1"/>
  </cols>
  <sheetData>
    <row r="1" spans="1:8" x14ac:dyDescent="0.25">
      <c r="E1" s="10"/>
      <c r="F1" s="10"/>
      <c r="G1" s="10"/>
      <c r="H1" s="10"/>
    </row>
    <row r="2" spans="1:8" x14ac:dyDescent="0.25">
      <c r="E2" s="10" t="s">
        <v>0</v>
      </c>
      <c r="F2" s="10" t="s">
        <v>0</v>
      </c>
      <c r="G2" s="10" t="s">
        <v>0</v>
      </c>
      <c r="H2" s="10" t="s">
        <v>0</v>
      </c>
    </row>
    <row r="3" spans="1:8" x14ac:dyDescent="0.25">
      <c r="E3" s="10"/>
      <c r="F3" s="10"/>
      <c r="G3" s="10"/>
      <c r="H3" s="10"/>
    </row>
    <row r="4" spans="1:8" x14ac:dyDescent="0.25">
      <c r="E4" s="10"/>
      <c r="F4" s="10"/>
      <c r="G4" s="10"/>
      <c r="H4" s="10"/>
    </row>
    <row r="6" spans="1:8" ht="18.75" x14ac:dyDescent="0.3">
      <c r="C6" s="12"/>
      <c r="D6" s="12"/>
      <c r="E6" s="13" t="s">
        <v>1</v>
      </c>
      <c r="F6" s="12"/>
      <c r="G6" s="12"/>
      <c r="H6" s="12"/>
    </row>
    <row r="8" spans="1:8" x14ac:dyDescent="0.25">
      <c r="F8" s="14" t="s">
        <v>2</v>
      </c>
      <c r="G8" s="14" t="s">
        <v>3</v>
      </c>
      <c r="H8" s="14" t="s">
        <v>4</v>
      </c>
    </row>
    <row r="10" spans="1:8" x14ac:dyDescent="0.25">
      <c r="C10" s="15" t="s">
        <v>5</v>
      </c>
      <c r="D10" s="16" t="s">
        <v>6</v>
      </c>
      <c r="E10" s="15" t="s">
        <v>7</v>
      </c>
    </row>
    <row r="11" spans="1:8" x14ac:dyDescent="0.25">
      <c r="C11" s="15" t="s">
        <v>8</v>
      </c>
      <c r="D11" s="16" t="s">
        <v>6</v>
      </c>
      <c r="E11" s="15" t="s">
        <v>9</v>
      </c>
    </row>
    <row r="13" spans="1:8" x14ac:dyDescent="0.25">
      <c r="A13" s="17" t="s">
        <v>10</v>
      </c>
      <c r="B13" s="11">
        <v>1</v>
      </c>
      <c r="C13" s="17" t="s">
        <v>11</v>
      </c>
      <c r="D13" s="17" t="s">
        <v>12</v>
      </c>
      <c r="E13" s="11" t="s">
        <v>13</v>
      </c>
      <c r="F13" s="18">
        <v>5.17</v>
      </c>
      <c r="G13" s="19">
        <v>21.4</v>
      </c>
      <c r="H13" s="20">
        <f>ROUND(ROUND(F13,2)*ROUND(G13,3),2)</f>
        <v>110.64</v>
      </c>
    </row>
    <row r="14" spans="1:8" x14ac:dyDescent="0.25">
      <c r="A14" s="17" t="s">
        <v>10</v>
      </c>
      <c r="B14" s="11">
        <v>2</v>
      </c>
      <c r="C14" s="17" t="s">
        <v>14</v>
      </c>
      <c r="D14" s="17" t="s">
        <v>15</v>
      </c>
      <c r="E14" s="11" t="s">
        <v>16</v>
      </c>
      <c r="F14" s="18">
        <v>7.45</v>
      </c>
      <c r="G14" s="19">
        <v>4.28</v>
      </c>
      <c r="H14" s="20">
        <f>ROUND(ROUND(F14,2)*ROUND(G14,3),2)</f>
        <v>31.89</v>
      </c>
    </row>
    <row r="15" spans="1:8" x14ac:dyDescent="0.25">
      <c r="A15" s="17" t="s">
        <v>10</v>
      </c>
      <c r="B15" s="11">
        <v>3</v>
      </c>
      <c r="C15" s="17" t="s">
        <v>17</v>
      </c>
      <c r="D15" s="17" t="s">
        <v>12</v>
      </c>
      <c r="E15" s="11" t="s">
        <v>18</v>
      </c>
      <c r="F15" s="18">
        <v>9.3800000000000008</v>
      </c>
      <c r="G15" s="19">
        <v>135</v>
      </c>
      <c r="H15" s="20">
        <f>ROUND(ROUND(F15,2)*ROUND(G15,3),2)</f>
        <v>1266.3</v>
      </c>
    </row>
    <row r="16" spans="1:8" x14ac:dyDescent="0.25">
      <c r="A16" s="17" t="s">
        <v>10</v>
      </c>
      <c r="B16" s="11">
        <v>4</v>
      </c>
      <c r="C16" s="17" t="s">
        <v>19</v>
      </c>
      <c r="D16" s="17" t="s">
        <v>15</v>
      </c>
      <c r="E16" s="11" t="s">
        <v>20</v>
      </c>
      <c r="F16" s="18">
        <v>7.97</v>
      </c>
      <c r="G16" s="19">
        <v>40.5</v>
      </c>
      <c r="H16" s="20">
        <f>ROUND(ROUND(F16,2)*ROUND(G16,3),2)</f>
        <v>322.79000000000002</v>
      </c>
    </row>
    <row r="17" spans="1:8" x14ac:dyDescent="0.25">
      <c r="E17" s="15" t="s">
        <v>21</v>
      </c>
      <c r="F17" s="15"/>
      <c r="G17" s="15"/>
      <c r="H17" s="21">
        <f>SUM(H13:H16)</f>
        <v>1731.62</v>
      </c>
    </row>
    <row r="19" spans="1:8" x14ac:dyDescent="0.25">
      <c r="C19" s="15" t="s">
        <v>5</v>
      </c>
      <c r="D19" s="16" t="s">
        <v>6</v>
      </c>
      <c r="E19" s="15" t="s">
        <v>7</v>
      </c>
    </row>
    <row r="20" spans="1:8" x14ac:dyDescent="0.25">
      <c r="C20" s="15" t="s">
        <v>8</v>
      </c>
      <c r="D20" s="16" t="s">
        <v>22</v>
      </c>
      <c r="E20" s="15" t="s">
        <v>23</v>
      </c>
    </row>
    <row r="22" spans="1:8" x14ac:dyDescent="0.25">
      <c r="A22" s="17" t="s">
        <v>24</v>
      </c>
      <c r="B22" s="11">
        <v>1</v>
      </c>
      <c r="C22" s="17" t="s">
        <v>25</v>
      </c>
      <c r="D22" s="17" t="s">
        <v>26</v>
      </c>
      <c r="E22" s="11" t="s">
        <v>27</v>
      </c>
      <c r="F22" s="18">
        <v>14.71</v>
      </c>
      <c r="G22" s="19">
        <v>14.076000000000001</v>
      </c>
      <c r="H22" s="20">
        <f>ROUND(ROUND(F22,2)*ROUND(G22,3),2)</f>
        <v>207.06</v>
      </c>
    </row>
    <row r="23" spans="1:8" x14ac:dyDescent="0.25">
      <c r="A23" s="17" t="s">
        <v>24</v>
      </c>
      <c r="B23" s="11">
        <v>2</v>
      </c>
      <c r="C23" s="17" t="s">
        <v>28</v>
      </c>
      <c r="D23" s="17" t="s">
        <v>26</v>
      </c>
      <c r="E23" s="11" t="s">
        <v>29</v>
      </c>
      <c r="F23" s="18">
        <v>27.7</v>
      </c>
      <c r="G23" s="19">
        <v>14.076000000000001</v>
      </c>
      <c r="H23" s="20">
        <f>ROUND(ROUND(F23,2)*ROUND(G23,3),2)</f>
        <v>389.91</v>
      </c>
    </row>
    <row r="24" spans="1:8" x14ac:dyDescent="0.25">
      <c r="E24" s="15" t="s">
        <v>21</v>
      </c>
      <c r="F24" s="15"/>
      <c r="G24" s="15"/>
      <c r="H24" s="21">
        <f>SUM(H22:H23)</f>
        <v>596.97</v>
      </c>
    </row>
    <row r="26" spans="1:8" x14ac:dyDescent="0.25">
      <c r="C26" s="15" t="s">
        <v>5</v>
      </c>
      <c r="D26" s="16" t="s">
        <v>6</v>
      </c>
      <c r="E26" s="15" t="s">
        <v>7</v>
      </c>
    </row>
    <row r="27" spans="1:8" x14ac:dyDescent="0.25">
      <c r="C27" s="15" t="s">
        <v>8</v>
      </c>
      <c r="D27" s="16" t="s">
        <v>30</v>
      </c>
      <c r="E27" s="15" t="s">
        <v>31</v>
      </c>
    </row>
    <row r="29" spans="1:8" x14ac:dyDescent="0.25">
      <c r="A29" s="17" t="s">
        <v>32</v>
      </c>
      <c r="B29" s="11">
        <v>1</v>
      </c>
      <c r="C29" s="17" t="s">
        <v>33</v>
      </c>
      <c r="D29" s="17" t="s">
        <v>12</v>
      </c>
      <c r="E29" s="11" t="s">
        <v>34</v>
      </c>
      <c r="F29" s="18">
        <v>4.2699999999999996</v>
      </c>
      <c r="G29" s="19">
        <v>88.2</v>
      </c>
      <c r="H29" s="20">
        <f>ROUND(ROUND(F29,2)*ROUND(G29,3),2)</f>
        <v>376.61</v>
      </c>
    </row>
    <row r="30" spans="1:8" x14ac:dyDescent="0.25">
      <c r="A30" s="17" t="s">
        <v>32</v>
      </c>
      <c r="B30" s="11">
        <v>2</v>
      </c>
      <c r="C30" s="17" t="s">
        <v>35</v>
      </c>
      <c r="D30" s="17" t="s">
        <v>12</v>
      </c>
      <c r="E30" s="11" t="s">
        <v>36</v>
      </c>
      <c r="F30" s="18">
        <v>6.38</v>
      </c>
      <c r="G30" s="19">
        <v>88.2</v>
      </c>
      <c r="H30" s="20">
        <f>ROUND(ROUND(F30,2)*ROUND(G30,3),2)</f>
        <v>562.72</v>
      </c>
    </row>
    <row r="31" spans="1:8" x14ac:dyDescent="0.25">
      <c r="A31" s="17" t="s">
        <v>32</v>
      </c>
      <c r="B31" s="11">
        <v>3</v>
      </c>
      <c r="C31" s="17" t="s">
        <v>37</v>
      </c>
      <c r="D31" s="17" t="s">
        <v>38</v>
      </c>
      <c r="E31" s="11" t="s">
        <v>39</v>
      </c>
      <c r="F31" s="18">
        <v>116.92</v>
      </c>
      <c r="G31" s="19">
        <v>2</v>
      </c>
      <c r="H31" s="20">
        <f>ROUND(ROUND(F31,2)*ROUND(G31,3),2)</f>
        <v>233.84</v>
      </c>
    </row>
    <row r="32" spans="1:8" x14ac:dyDescent="0.25">
      <c r="A32" s="17" t="s">
        <v>32</v>
      </c>
      <c r="B32" s="11">
        <v>4</v>
      </c>
      <c r="C32" s="17" t="s">
        <v>40</v>
      </c>
      <c r="D32" s="17" t="s">
        <v>38</v>
      </c>
      <c r="E32" s="11" t="s">
        <v>41</v>
      </c>
      <c r="F32" s="18">
        <v>134.56</v>
      </c>
      <c r="G32" s="19">
        <v>2</v>
      </c>
      <c r="H32" s="20">
        <f>ROUND(ROUND(F32,2)*ROUND(G32,3),2)</f>
        <v>269.12</v>
      </c>
    </row>
    <row r="33" spans="1:8" x14ac:dyDescent="0.25">
      <c r="A33" s="17" t="s">
        <v>32</v>
      </c>
      <c r="B33" s="11">
        <v>5</v>
      </c>
      <c r="C33" s="17" t="s">
        <v>42</v>
      </c>
      <c r="D33" s="17" t="s">
        <v>38</v>
      </c>
      <c r="E33" s="11" t="s">
        <v>43</v>
      </c>
      <c r="F33" s="18">
        <v>54.43</v>
      </c>
      <c r="G33" s="19">
        <v>1</v>
      </c>
      <c r="H33" s="20">
        <f>ROUND(ROUND(F33,2)*ROUND(G33,3),2)</f>
        <v>54.43</v>
      </c>
    </row>
    <row r="34" spans="1:8" x14ac:dyDescent="0.25">
      <c r="E34" s="15" t="s">
        <v>21</v>
      </c>
      <c r="F34" s="15"/>
      <c r="G34" s="15"/>
      <c r="H34" s="21">
        <f>SUM(H29:H33)</f>
        <v>1496.72</v>
      </c>
    </row>
    <row r="36" spans="1:8" x14ac:dyDescent="0.25">
      <c r="C36" s="15" t="s">
        <v>5</v>
      </c>
      <c r="D36" s="16" t="s">
        <v>6</v>
      </c>
      <c r="E36" s="15" t="s">
        <v>7</v>
      </c>
    </row>
    <row r="37" spans="1:8" x14ac:dyDescent="0.25">
      <c r="C37" s="15" t="s">
        <v>8</v>
      </c>
      <c r="D37" s="16" t="s">
        <v>44</v>
      </c>
      <c r="E37" s="15" t="s">
        <v>45</v>
      </c>
    </row>
    <row r="39" spans="1:8" x14ac:dyDescent="0.25">
      <c r="A39" s="17" t="s">
        <v>46</v>
      </c>
      <c r="B39" s="11">
        <v>1</v>
      </c>
      <c r="C39" s="17" t="s">
        <v>47</v>
      </c>
      <c r="D39" s="17" t="s">
        <v>15</v>
      </c>
      <c r="E39" s="11" t="s">
        <v>48</v>
      </c>
      <c r="F39" s="18">
        <v>60.05</v>
      </c>
      <c r="G39" s="19">
        <v>4.28</v>
      </c>
      <c r="H39" s="20">
        <f>ROUND(ROUND(F39,2)*ROUND(G39,3),2)</f>
        <v>257.01</v>
      </c>
    </row>
    <row r="40" spans="1:8" x14ac:dyDescent="0.25">
      <c r="A40" s="17" t="s">
        <v>46</v>
      </c>
      <c r="B40" s="11">
        <v>2</v>
      </c>
      <c r="C40" s="17" t="s">
        <v>49</v>
      </c>
      <c r="D40" s="17" t="s">
        <v>26</v>
      </c>
      <c r="E40" s="11" t="s">
        <v>50</v>
      </c>
      <c r="F40" s="18">
        <v>143.12</v>
      </c>
      <c r="G40" s="19">
        <v>4.6920000000000002</v>
      </c>
      <c r="H40" s="20">
        <f>ROUND(ROUND(F40,2)*ROUND(G40,3),2)</f>
        <v>671.52</v>
      </c>
    </row>
    <row r="41" spans="1:8" x14ac:dyDescent="0.25">
      <c r="A41" s="17" t="s">
        <v>46</v>
      </c>
      <c r="B41" s="11">
        <v>3</v>
      </c>
      <c r="C41" s="17" t="s">
        <v>51</v>
      </c>
      <c r="D41" s="17" t="s">
        <v>15</v>
      </c>
      <c r="E41" s="11" t="s">
        <v>52</v>
      </c>
      <c r="F41" s="18">
        <v>20.03</v>
      </c>
      <c r="G41" s="19">
        <v>40.5</v>
      </c>
      <c r="H41" s="20">
        <f>ROUND(ROUND(F41,2)*ROUND(G41,3),2)</f>
        <v>811.22</v>
      </c>
    </row>
    <row r="42" spans="1:8" x14ac:dyDescent="0.25">
      <c r="E42" s="15" t="s">
        <v>21</v>
      </c>
      <c r="F42" s="15"/>
      <c r="G42" s="15"/>
      <c r="H42" s="21">
        <f>SUM(H39:H41)</f>
        <v>1739.75</v>
      </c>
    </row>
    <row r="44" spans="1:8" x14ac:dyDescent="0.25">
      <c r="C44" s="15" t="s">
        <v>5</v>
      </c>
      <c r="D44" s="16" t="s">
        <v>6</v>
      </c>
      <c r="E44" s="15" t="s">
        <v>7</v>
      </c>
    </row>
    <row r="45" spans="1:8" x14ac:dyDescent="0.25">
      <c r="C45" s="15" t="s">
        <v>8</v>
      </c>
      <c r="D45" s="16" t="s">
        <v>53</v>
      </c>
      <c r="E45" s="15" t="s">
        <v>54</v>
      </c>
    </row>
    <row r="47" spans="1:8" x14ac:dyDescent="0.25">
      <c r="A47" s="17" t="s">
        <v>55</v>
      </c>
      <c r="B47" s="11">
        <v>1</v>
      </c>
      <c r="C47" s="17" t="s">
        <v>56</v>
      </c>
      <c r="D47" s="17" t="s">
        <v>26</v>
      </c>
      <c r="E47" s="11" t="s">
        <v>57</v>
      </c>
      <c r="F47" s="18">
        <v>8.35</v>
      </c>
      <c r="G47" s="19">
        <v>16.890999999999998</v>
      </c>
      <c r="H47" s="20">
        <f>ROUND(ROUND(F47,2)*ROUND(G47,3),2)</f>
        <v>141.04</v>
      </c>
    </row>
    <row r="48" spans="1:8" x14ac:dyDescent="0.25">
      <c r="A48" s="17" t="s">
        <v>55</v>
      </c>
      <c r="B48" s="11">
        <v>2</v>
      </c>
      <c r="C48" s="17" t="s">
        <v>58</v>
      </c>
      <c r="D48" s="17" t="s">
        <v>26</v>
      </c>
      <c r="E48" s="11" t="s">
        <v>59</v>
      </c>
      <c r="F48" s="18">
        <v>7.41</v>
      </c>
      <c r="G48" s="19">
        <v>16.890999999999998</v>
      </c>
      <c r="H48" s="20">
        <f>ROUND(ROUND(F48,2)*ROUND(G48,3),2)</f>
        <v>125.16</v>
      </c>
    </row>
    <row r="49" spans="1:8" x14ac:dyDescent="0.25">
      <c r="A49" s="17" t="s">
        <v>55</v>
      </c>
      <c r="B49" s="11">
        <v>3</v>
      </c>
      <c r="C49" s="17" t="s">
        <v>60</v>
      </c>
      <c r="D49" s="17" t="s">
        <v>26</v>
      </c>
      <c r="E49" s="11" t="s">
        <v>61</v>
      </c>
      <c r="F49" s="18">
        <v>6.42</v>
      </c>
      <c r="G49" s="19">
        <v>9.3569999999999993</v>
      </c>
      <c r="H49" s="20">
        <f>ROUND(ROUND(F49,2)*ROUND(G49,3),2)</f>
        <v>60.07</v>
      </c>
    </row>
    <row r="50" spans="1:8" x14ac:dyDescent="0.25">
      <c r="A50" s="17" t="s">
        <v>55</v>
      </c>
      <c r="B50" s="11">
        <v>4</v>
      </c>
      <c r="C50" s="17" t="s">
        <v>62</v>
      </c>
      <c r="D50" s="17" t="s">
        <v>26</v>
      </c>
      <c r="E50" s="11" t="s">
        <v>63</v>
      </c>
      <c r="F50" s="18">
        <v>57.11</v>
      </c>
      <c r="G50" s="19">
        <v>9.3569999999999993</v>
      </c>
      <c r="H50" s="20">
        <f>ROUND(ROUND(F50,2)*ROUND(G50,3),2)</f>
        <v>534.38</v>
      </c>
    </row>
    <row r="51" spans="1:8" x14ac:dyDescent="0.25">
      <c r="E51" s="15" t="s">
        <v>21</v>
      </c>
      <c r="F51" s="15"/>
      <c r="G51" s="15"/>
      <c r="H51" s="21">
        <f>SUM(H47:H50)</f>
        <v>860.65</v>
      </c>
    </row>
    <row r="53" spans="1:8" x14ac:dyDescent="0.25">
      <c r="E53" s="44" t="s">
        <v>214</v>
      </c>
      <c r="F53" s="43"/>
      <c r="G53" s="43"/>
      <c r="H53" s="45">
        <f>SUM(H9:H52)/2</f>
        <v>6425.7099999999991</v>
      </c>
    </row>
    <row r="54" spans="1:8" ht="6" customHeight="1" x14ac:dyDescent="0.25"/>
    <row r="55" spans="1:8" x14ac:dyDescent="0.25">
      <c r="E55" s="11" t="s">
        <v>215</v>
      </c>
      <c r="H55" s="47">
        <f>H53*0.13</f>
        <v>835.34229999999991</v>
      </c>
    </row>
    <row r="56" spans="1:8" x14ac:dyDescent="0.25">
      <c r="E56" s="11" t="s">
        <v>216</v>
      </c>
      <c r="H56" s="47">
        <f>H53*0.06</f>
        <v>385.54259999999994</v>
      </c>
    </row>
    <row r="57" spans="1:8" ht="6" customHeight="1" x14ac:dyDescent="0.25"/>
    <row r="58" spans="1:8" x14ac:dyDescent="0.25">
      <c r="E58" s="44" t="s">
        <v>217</v>
      </c>
      <c r="F58" s="44"/>
      <c r="G58" s="44"/>
      <c r="H58" s="46">
        <f>H53+H55+H56</f>
        <v>7646.5948999999991</v>
      </c>
    </row>
    <row r="59" spans="1:8" ht="6" customHeight="1" x14ac:dyDescent="0.25"/>
    <row r="60" spans="1:8" x14ac:dyDescent="0.25">
      <c r="E60" s="11" t="s">
        <v>218</v>
      </c>
      <c r="H60" s="47">
        <f>H58*0.21</f>
        <v>1605.7849289999997</v>
      </c>
    </row>
    <row r="61" spans="1:8" ht="6" customHeight="1" x14ac:dyDescent="0.25"/>
    <row r="62" spans="1:8" x14ac:dyDescent="0.25">
      <c r="E62" s="44" t="s">
        <v>219</v>
      </c>
      <c r="F62" s="42"/>
      <c r="G62" s="42"/>
      <c r="H62" s="48">
        <f>H58+H60</f>
        <v>9252.3798289999995</v>
      </c>
    </row>
  </sheetData>
  <mergeCells count="4">
    <mergeCell ref="E1:H1"/>
    <mergeCell ref="E2:H2"/>
    <mergeCell ref="E3:H3"/>
    <mergeCell ref="E4:H4"/>
  </mergeCells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50"/>
  <sheetViews>
    <sheetView workbookViewId="0">
      <pane ySplit="8" topLeftCell="A9" activePane="bottomLeft" state="frozenSplit"/>
      <selection pane="bottomLeft"/>
    </sheetView>
  </sheetViews>
  <sheetFormatPr baseColWidth="10" defaultColWidth="9.140625" defaultRowHeight="15" x14ac:dyDescent="0.25"/>
  <cols>
    <col min="1" max="1" width="6.7109375" customWidth="1"/>
    <col min="2" max="2" width="14.7109375" customWidth="1"/>
    <col min="3" max="3" width="6.140625" customWidth="1"/>
    <col min="4" max="4" width="30.7109375" customWidth="1"/>
    <col min="5" max="5" width="10.7109375" customWidth="1"/>
    <col min="6" max="6" width="3" customWidth="1"/>
    <col min="7" max="7" width="2.140625" customWidth="1"/>
    <col min="8" max="8" width="10.7109375" customWidth="1"/>
    <col min="9" max="9" width="2.140625" customWidth="1"/>
    <col min="10" max="11" width="10.7109375" customWidth="1"/>
  </cols>
  <sheetData>
    <row r="1" spans="1:27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27" x14ac:dyDescent="0.25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</row>
    <row r="3" spans="1:27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27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6" spans="1:27" ht="18.75" x14ac:dyDescent="0.3">
      <c r="A6" s="8" t="s">
        <v>64</v>
      </c>
      <c r="B6" s="8" t="s">
        <v>64</v>
      </c>
      <c r="C6" s="8" t="s">
        <v>64</v>
      </c>
      <c r="D6" s="8" t="s">
        <v>64</v>
      </c>
      <c r="E6" s="8" t="s">
        <v>64</v>
      </c>
      <c r="F6" s="8" t="s">
        <v>64</v>
      </c>
      <c r="G6" s="8" t="s">
        <v>64</v>
      </c>
      <c r="H6" s="8" t="s">
        <v>64</v>
      </c>
      <c r="I6" s="8" t="s">
        <v>64</v>
      </c>
      <c r="J6" s="8" t="s">
        <v>64</v>
      </c>
      <c r="K6" s="8" t="s">
        <v>64</v>
      </c>
    </row>
    <row r="8" spans="1:27" x14ac:dyDescent="0.25">
      <c r="A8" s="24" t="s">
        <v>65</v>
      </c>
      <c r="B8" s="24" t="s">
        <v>66</v>
      </c>
      <c r="C8" s="24" t="s">
        <v>67</v>
      </c>
      <c r="D8" s="24" t="s">
        <v>68</v>
      </c>
      <c r="E8" s="24"/>
      <c r="F8" s="24"/>
      <c r="G8" s="24"/>
      <c r="H8" s="24"/>
      <c r="I8" s="24"/>
      <c r="J8" s="24"/>
      <c r="K8" s="24" t="s">
        <v>2</v>
      </c>
    </row>
    <row r="10" spans="1:27" x14ac:dyDescent="0.25">
      <c r="A10" s="23" t="s">
        <v>69</v>
      </c>
      <c r="B10" s="23"/>
    </row>
    <row r="11" spans="1:27" ht="45" customHeight="1" x14ac:dyDescent="0.25">
      <c r="A11" s="25"/>
      <c r="B11" s="25" t="s">
        <v>70</v>
      </c>
      <c r="C11" s="26" t="s">
        <v>26</v>
      </c>
      <c r="D11" s="7" t="s">
        <v>71</v>
      </c>
      <c r="E11" s="6"/>
      <c r="F11" s="6"/>
      <c r="G11" s="26"/>
      <c r="H11" s="27" t="s">
        <v>72</v>
      </c>
      <c r="I11" s="5">
        <v>1</v>
      </c>
      <c r="J11" s="4"/>
      <c r="K11" s="28">
        <f>ROUND(K25,2)</f>
        <v>89.31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7" x14ac:dyDescent="0.25">
      <c r="B12" s="22" t="s">
        <v>73</v>
      </c>
    </row>
    <row r="13" spans="1:27" x14ac:dyDescent="0.25">
      <c r="B13" t="s">
        <v>74</v>
      </c>
      <c r="C13" t="s">
        <v>75</v>
      </c>
      <c r="D13" t="s">
        <v>76</v>
      </c>
      <c r="E13" s="29">
        <v>1</v>
      </c>
      <c r="F13" t="s">
        <v>77</v>
      </c>
      <c r="G13" t="s">
        <v>78</v>
      </c>
      <c r="H13" s="30">
        <v>23.96</v>
      </c>
      <c r="I13" t="s">
        <v>79</v>
      </c>
      <c r="J13" s="31">
        <f>ROUND(E13/I11* H13,5)</f>
        <v>23.96</v>
      </c>
      <c r="K13" s="32"/>
    </row>
    <row r="14" spans="1:27" x14ac:dyDescent="0.25">
      <c r="D14" s="33" t="s">
        <v>80</v>
      </c>
      <c r="E14" s="32"/>
      <c r="H14" s="32"/>
      <c r="K14" s="30">
        <f>SUM(J13:J13)</f>
        <v>23.96</v>
      </c>
    </row>
    <row r="15" spans="1:27" x14ac:dyDescent="0.25">
      <c r="B15" s="22" t="s">
        <v>81</v>
      </c>
      <c r="E15" s="32"/>
      <c r="H15" s="32"/>
      <c r="K15" s="32"/>
    </row>
    <row r="16" spans="1:27" x14ac:dyDescent="0.25">
      <c r="B16" t="s">
        <v>82</v>
      </c>
      <c r="C16" t="s">
        <v>75</v>
      </c>
      <c r="D16" t="s">
        <v>83</v>
      </c>
      <c r="E16" s="29">
        <v>0.7</v>
      </c>
      <c r="F16" t="s">
        <v>77</v>
      </c>
      <c r="G16" t="s">
        <v>78</v>
      </c>
      <c r="H16" s="30">
        <v>1.9</v>
      </c>
      <c r="I16" t="s">
        <v>79</v>
      </c>
      <c r="J16" s="31">
        <f>ROUND(E16/I11* H16,5)</f>
        <v>1.33</v>
      </c>
      <c r="K16" s="32"/>
    </row>
    <row r="17" spans="1:27" x14ac:dyDescent="0.25">
      <c r="D17" s="33" t="s">
        <v>84</v>
      </c>
      <c r="E17" s="32"/>
      <c r="H17" s="32"/>
      <c r="K17" s="30">
        <f>SUM(J16:J16)</f>
        <v>1.33</v>
      </c>
    </row>
    <row r="18" spans="1:27" x14ac:dyDescent="0.25">
      <c r="B18" s="22" t="s">
        <v>85</v>
      </c>
      <c r="E18" s="32"/>
      <c r="H18" s="32"/>
      <c r="K18" s="32"/>
    </row>
    <row r="19" spans="1:27" x14ac:dyDescent="0.25">
      <c r="B19" t="s">
        <v>86</v>
      </c>
      <c r="C19" t="s">
        <v>87</v>
      </c>
      <c r="D19" t="s">
        <v>88</v>
      </c>
      <c r="E19" s="29">
        <v>1.63</v>
      </c>
      <c r="G19" t="s">
        <v>78</v>
      </c>
      <c r="H19" s="30">
        <v>19.77</v>
      </c>
      <c r="I19" t="s">
        <v>79</v>
      </c>
      <c r="J19" s="31">
        <f>ROUND(E19* H19,5)</f>
        <v>32.225099999999998</v>
      </c>
      <c r="K19" s="32"/>
    </row>
    <row r="20" spans="1:27" x14ac:dyDescent="0.25">
      <c r="B20" t="s">
        <v>89</v>
      </c>
      <c r="C20" t="s">
        <v>26</v>
      </c>
      <c r="D20" t="s">
        <v>90</v>
      </c>
      <c r="E20" s="29">
        <v>0.2</v>
      </c>
      <c r="G20" t="s">
        <v>78</v>
      </c>
      <c r="H20" s="30">
        <v>1.56</v>
      </c>
      <c r="I20" t="s">
        <v>79</v>
      </c>
      <c r="J20" s="31">
        <f>ROUND(E20* H20,5)</f>
        <v>0.312</v>
      </c>
      <c r="K20" s="32"/>
    </row>
    <row r="21" spans="1:27" x14ac:dyDescent="0.25">
      <c r="B21" t="s">
        <v>91</v>
      </c>
      <c r="C21" t="s">
        <v>87</v>
      </c>
      <c r="D21" t="s">
        <v>92</v>
      </c>
      <c r="E21" s="29">
        <v>0.25</v>
      </c>
      <c r="G21" t="s">
        <v>78</v>
      </c>
      <c r="H21" s="30">
        <v>124.98</v>
      </c>
      <c r="I21" t="s">
        <v>79</v>
      </c>
      <c r="J21" s="31">
        <f>ROUND(E21* H21,5)</f>
        <v>31.245000000000001</v>
      </c>
      <c r="K21" s="32"/>
    </row>
    <row r="22" spans="1:27" x14ac:dyDescent="0.25">
      <c r="D22" s="33" t="s">
        <v>93</v>
      </c>
      <c r="E22" s="32"/>
      <c r="H22" s="32"/>
      <c r="K22" s="30">
        <f>SUM(J19:J21)</f>
        <v>63.7821</v>
      </c>
    </row>
    <row r="23" spans="1:27" x14ac:dyDescent="0.25">
      <c r="D23" s="33" t="s">
        <v>94</v>
      </c>
      <c r="E23" s="32"/>
      <c r="H23" s="32"/>
      <c r="K23" s="34">
        <f>SUM(J12:J22)</f>
        <v>89.072099999999992</v>
      </c>
    </row>
    <row r="24" spans="1:27" x14ac:dyDescent="0.25">
      <c r="D24" s="33" t="s">
        <v>95</v>
      </c>
      <c r="E24" s="32"/>
      <c r="H24" s="32">
        <v>1</v>
      </c>
      <c r="I24" t="s">
        <v>96</v>
      </c>
      <c r="K24" s="32">
        <f>ROUND(H24/100*K14,5)</f>
        <v>0.23960000000000001</v>
      </c>
    </row>
    <row r="25" spans="1:27" x14ac:dyDescent="0.25">
      <c r="D25" s="33" t="s">
        <v>97</v>
      </c>
      <c r="E25" s="32"/>
      <c r="H25" s="32"/>
      <c r="K25" s="34">
        <f>SUM(K23:K24)</f>
        <v>89.311699999999988</v>
      </c>
    </row>
    <row r="27" spans="1:27" x14ac:dyDescent="0.25">
      <c r="A27" s="23" t="s">
        <v>98</v>
      </c>
      <c r="B27" s="23"/>
    </row>
    <row r="28" spans="1:27" ht="45" customHeight="1" x14ac:dyDescent="0.25">
      <c r="A28" s="25" t="s">
        <v>99</v>
      </c>
      <c r="B28" s="25" t="s">
        <v>19</v>
      </c>
      <c r="C28" s="26" t="s">
        <v>15</v>
      </c>
      <c r="D28" s="7" t="s">
        <v>20</v>
      </c>
      <c r="E28" s="6"/>
      <c r="F28" s="6"/>
      <c r="G28" s="26"/>
      <c r="H28" s="27" t="s">
        <v>72</v>
      </c>
      <c r="I28" s="5">
        <v>1</v>
      </c>
      <c r="J28" s="4"/>
      <c r="K28" s="28">
        <f>ROUND(K35,2)</f>
        <v>7.97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x14ac:dyDescent="0.25">
      <c r="B29" s="22" t="s">
        <v>81</v>
      </c>
    </row>
    <row r="30" spans="1:27" x14ac:dyDescent="0.25">
      <c r="B30" t="s">
        <v>100</v>
      </c>
      <c r="C30" t="s">
        <v>75</v>
      </c>
      <c r="D30" t="s">
        <v>101</v>
      </c>
      <c r="E30" s="29">
        <v>0.1</v>
      </c>
      <c r="F30" t="s">
        <v>77</v>
      </c>
      <c r="G30" t="s">
        <v>78</v>
      </c>
      <c r="H30" s="30">
        <v>59</v>
      </c>
      <c r="I30" t="s">
        <v>79</v>
      </c>
      <c r="J30" s="31">
        <f>ROUND(E30/I28* H30,5)</f>
        <v>5.9</v>
      </c>
      <c r="K30" s="32"/>
    </row>
    <row r="31" spans="1:27" x14ac:dyDescent="0.25">
      <c r="B31" t="s">
        <v>102</v>
      </c>
      <c r="C31" t="s">
        <v>75</v>
      </c>
      <c r="D31" t="s">
        <v>103</v>
      </c>
      <c r="E31" s="29">
        <v>3.1E-2</v>
      </c>
      <c r="F31" t="s">
        <v>77</v>
      </c>
      <c r="G31" t="s">
        <v>78</v>
      </c>
      <c r="H31" s="30">
        <v>52.25</v>
      </c>
      <c r="I31" t="s">
        <v>79</v>
      </c>
      <c r="J31" s="31">
        <f>ROUND(E31/I28* H31,5)</f>
        <v>1.61975</v>
      </c>
      <c r="K31" s="32"/>
    </row>
    <row r="32" spans="1:27" x14ac:dyDescent="0.25">
      <c r="D32" s="33" t="s">
        <v>84</v>
      </c>
      <c r="E32" s="32"/>
      <c r="H32" s="32"/>
      <c r="K32" s="30">
        <f>SUM(J30:J31)</f>
        <v>7.5197500000000002</v>
      </c>
    </row>
    <row r="33" spans="1:27" x14ac:dyDescent="0.25">
      <c r="D33" s="33" t="s">
        <v>94</v>
      </c>
      <c r="E33" s="32"/>
      <c r="H33" s="32"/>
      <c r="K33" s="34">
        <f>SUM(J29:J32)</f>
        <v>7.5197500000000002</v>
      </c>
    </row>
    <row r="34" spans="1:27" x14ac:dyDescent="0.25">
      <c r="D34" s="33" t="s">
        <v>104</v>
      </c>
      <c r="E34" s="32"/>
      <c r="H34" s="32">
        <v>6</v>
      </c>
      <c r="I34" t="s">
        <v>96</v>
      </c>
      <c r="K34" s="30">
        <f>ROUND(H34/100*K33,5)</f>
        <v>0.45118999999999998</v>
      </c>
    </row>
    <row r="35" spans="1:27" x14ac:dyDescent="0.25">
      <c r="D35" s="33" t="s">
        <v>97</v>
      </c>
      <c r="E35" s="32"/>
      <c r="H35" s="32"/>
      <c r="K35" s="34">
        <f>SUM(K33:K34)</f>
        <v>7.9709400000000006</v>
      </c>
    </row>
    <row r="37" spans="1:27" ht="45" customHeight="1" x14ac:dyDescent="0.25">
      <c r="A37" s="25" t="s">
        <v>105</v>
      </c>
      <c r="B37" s="25" t="s">
        <v>14</v>
      </c>
      <c r="C37" s="26" t="s">
        <v>15</v>
      </c>
      <c r="D37" s="7" t="s">
        <v>16</v>
      </c>
      <c r="E37" s="6"/>
      <c r="F37" s="6"/>
      <c r="G37" s="26"/>
      <c r="H37" s="27" t="s">
        <v>72</v>
      </c>
      <c r="I37" s="5">
        <v>1</v>
      </c>
      <c r="J37" s="4"/>
      <c r="K37" s="28">
        <f>ROUND(K48,2)</f>
        <v>7.45</v>
      </c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 x14ac:dyDescent="0.25">
      <c r="B38" s="22" t="s">
        <v>73</v>
      </c>
    </row>
    <row r="39" spans="1:27" x14ac:dyDescent="0.25">
      <c r="B39" t="s">
        <v>106</v>
      </c>
      <c r="C39" t="s">
        <v>75</v>
      </c>
      <c r="D39" t="s">
        <v>107</v>
      </c>
      <c r="E39" s="29">
        <v>0.06</v>
      </c>
      <c r="F39" t="s">
        <v>77</v>
      </c>
      <c r="G39" t="s">
        <v>78</v>
      </c>
      <c r="H39" s="30">
        <v>23.17</v>
      </c>
      <c r="I39" t="s">
        <v>79</v>
      </c>
      <c r="J39" s="31">
        <f>ROUND(E39/I37* H39,5)</f>
        <v>1.3902000000000001</v>
      </c>
      <c r="K39" s="32"/>
    </row>
    <row r="40" spans="1:27" x14ac:dyDescent="0.25">
      <c r="B40" t="s">
        <v>108</v>
      </c>
      <c r="C40" t="s">
        <v>75</v>
      </c>
      <c r="D40" t="s">
        <v>109</v>
      </c>
      <c r="E40" s="29">
        <v>0.02</v>
      </c>
      <c r="F40" t="s">
        <v>77</v>
      </c>
      <c r="G40" t="s">
        <v>78</v>
      </c>
      <c r="H40" s="30">
        <v>27.76</v>
      </c>
      <c r="I40" t="s">
        <v>79</v>
      </c>
      <c r="J40" s="31">
        <f>ROUND(E40/I37* H40,5)</f>
        <v>0.55520000000000003</v>
      </c>
      <c r="K40" s="32"/>
    </row>
    <row r="41" spans="1:27" x14ac:dyDescent="0.25">
      <c r="D41" s="33" t="s">
        <v>80</v>
      </c>
      <c r="E41" s="32"/>
      <c r="H41" s="32"/>
      <c r="K41" s="30">
        <f>SUM(J39:J40)</f>
        <v>1.9454000000000002</v>
      </c>
    </row>
    <row r="42" spans="1:27" x14ac:dyDescent="0.25">
      <c r="B42" s="22" t="s">
        <v>81</v>
      </c>
      <c r="E42" s="32"/>
      <c r="H42" s="32"/>
      <c r="K42" s="32"/>
    </row>
    <row r="43" spans="1:27" x14ac:dyDescent="0.25">
      <c r="B43" t="s">
        <v>100</v>
      </c>
      <c r="C43" t="s">
        <v>75</v>
      </c>
      <c r="D43" t="s">
        <v>101</v>
      </c>
      <c r="E43" s="29">
        <v>7.0000000000000007E-2</v>
      </c>
      <c r="F43" t="s">
        <v>77</v>
      </c>
      <c r="G43" t="s">
        <v>78</v>
      </c>
      <c r="H43" s="30">
        <v>59</v>
      </c>
      <c r="I43" t="s">
        <v>79</v>
      </c>
      <c r="J43" s="31">
        <f>ROUND(E43/I37* H43,5)</f>
        <v>4.13</v>
      </c>
      <c r="K43" s="32"/>
    </row>
    <row r="44" spans="1:27" x14ac:dyDescent="0.25">
      <c r="B44" t="s">
        <v>110</v>
      </c>
      <c r="C44" t="s">
        <v>75</v>
      </c>
      <c r="D44" t="s">
        <v>111</v>
      </c>
      <c r="E44" s="29">
        <v>0.01</v>
      </c>
      <c r="F44" t="s">
        <v>77</v>
      </c>
      <c r="G44" t="s">
        <v>78</v>
      </c>
      <c r="H44" s="30">
        <v>94.89</v>
      </c>
      <c r="I44" t="s">
        <v>79</v>
      </c>
      <c r="J44" s="31">
        <f>ROUND(E44/I37* H44,5)</f>
        <v>0.94889999999999997</v>
      </c>
      <c r="K44" s="32"/>
    </row>
    <row r="45" spans="1:27" x14ac:dyDescent="0.25">
      <c r="D45" s="33" t="s">
        <v>84</v>
      </c>
      <c r="E45" s="32"/>
      <c r="H45" s="32"/>
      <c r="K45" s="30">
        <f>SUM(J43:J44)</f>
        <v>5.0789</v>
      </c>
    </row>
    <row r="46" spans="1:27" x14ac:dyDescent="0.25">
      <c r="D46" s="33" t="s">
        <v>94</v>
      </c>
      <c r="E46" s="32"/>
      <c r="H46" s="32"/>
      <c r="K46" s="34">
        <f>SUM(J38:J45)</f>
        <v>7.0243000000000002</v>
      </c>
    </row>
    <row r="47" spans="1:27" x14ac:dyDescent="0.25">
      <c r="D47" s="33" t="s">
        <v>104</v>
      </c>
      <c r="E47" s="32"/>
      <c r="H47" s="32">
        <v>6</v>
      </c>
      <c r="I47" t="s">
        <v>96</v>
      </c>
      <c r="K47" s="30">
        <f>ROUND(H47/100*K46,5)</f>
        <v>0.42146</v>
      </c>
    </row>
    <row r="48" spans="1:27" x14ac:dyDescent="0.25">
      <c r="D48" s="33" t="s">
        <v>97</v>
      </c>
      <c r="E48" s="32"/>
      <c r="H48" s="32"/>
      <c r="K48" s="34">
        <f>SUM(K46:K47)</f>
        <v>7.4457599999999999</v>
      </c>
    </row>
    <row r="50" spans="1:27" ht="45" customHeight="1" x14ac:dyDescent="0.25">
      <c r="A50" s="25" t="s">
        <v>112</v>
      </c>
      <c r="B50" s="25" t="s">
        <v>17</v>
      </c>
      <c r="C50" s="26" t="s">
        <v>12</v>
      </c>
      <c r="D50" s="7" t="s">
        <v>18</v>
      </c>
      <c r="E50" s="6"/>
      <c r="F50" s="6"/>
      <c r="G50" s="26"/>
      <c r="H50" s="27" t="s">
        <v>72</v>
      </c>
      <c r="I50" s="5">
        <v>1</v>
      </c>
      <c r="J50" s="4"/>
      <c r="K50" s="28">
        <f>ROUND(K61,2)</f>
        <v>9.3800000000000008</v>
      </c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7" x14ac:dyDescent="0.25">
      <c r="B51" s="22" t="s">
        <v>73</v>
      </c>
    </row>
    <row r="52" spans="1:27" x14ac:dyDescent="0.25">
      <c r="B52" t="s">
        <v>74</v>
      </c>
      <c r="C52" t="s">
        <v>75</v>
      </c>
      <c r="D52" t="s">
        <v>76</v>
      </c>
      <c r="E52" s="29">
        <v>0.27</v>
      </c>
      <c r="F52" t="s">
        <v>77</v>
      </c>
      <c r="G52" t="s">
        <v>78</v>
      </c>
      <c r="H52" s="30">
        <v>23.96</v>
      </c>
      <c r="I52" t="s">
        <v>79</v>
      </c>
      <c r="J52" s="31">
        <f>ROUND(E52/I50* H52,5)</f>
        <v>6.4691999999999998</v>
      </c>
      <c r="K52" s="32"/>
    </row>
    <row r="53" spans="1:27" x14ac:dyDescent="0.25">
      <c r="D53" s="33" t="s">
        <v>80</v>
      </c>
      <c r="E53" s="32"/>
      <c r="H53" s="32"/>
      <c r="K53" s="30">
        <f>SUM(J52:J52)</f>
        <v>6.4691999999999998</v>
      </c>
    </row>
    <row r="54" spans="1:27" x14ac:dyDescent="0.25">
      <c r="B54" s="22" t="s">
        <v>81</v>
      </c>
      <c r="E54" s="32"/>
      <c r="H54" s="32"/>
      <c r="K54" s="32"/>
    </row>
    <row r="55" spans="1:27" x14ac:dyDescent="0.25">
      <c r="B55" t="s">
        <v>113</v>
      </c>
      <c r="C55" t="s">
        <v>75</v>
      </c>
      <c r="D55" t="s">
        <v>114</v>
      </c>
      <c r="E55" s="29">
        <v>0.27</v>
      </c>
      <c r="F55" t="s">
        <v>77</v>
      </c>
      <c r="G55" t="s">
        <v>78</v>
      </c>
      <c r="H55" s="30">
        <v>8.4600000000000009</v>
      </c>
      <c r="I55" t="s">
        <v>79</v>
      </c>
      <c r="J55" s="31">
        <f>ROUND(E55/I50* H55,5)</f>
        <v>2.2841999999999998</v>
      </c>
      <c r="K55" s="32"/>
    </row>
    <row r="56" spans="1:27" x14ac:dyDescent="0.25">
      <c r="D56" s="33" t="s">
        <v>84</v>
      </c>
      <c r="E56" s="32"/>
      <c r="H56" s="32"/>
      <c r="K56" s="30">
        <f>SUM(J55:J55)</f>
        <v>2.2841999999999998</v>
      </c>
    </row>
    <row r="57" spans="1:27" x14ac:dyDescent="0.25">
      <c r="E57" s="32"/>
      <c r="H57" s="32"/>
      <c r="K57" s="32"/>
    </row>
    <row r="58" spans="1:27" x14ac:dyDescent="0.25">
      <c r="D58" s="33" t="s">
        <v>95</v>
      </c>
      <c r="E58" s="32"/>
      <c r="H58" s="32">
        <v>1.5</v>
      </c>
      <c r="I58" t="s">
        <v>96</v>
      </c>
      <c r="J58">
        <f>ROUND(H58/100*K53,5)</f>
        <v>9.7040000000000001E-2</v>
      </c>
      <c r="K58" s="32"/>
    </row>
    <row r="59" spans="1:27" x14ac:dyDescent="0.25">
      <c r="D59" s="33" t="s">
        <v>94</v>
      </c>
      <c r="E59" s="32"/>
      <c r="H59" s="32"/>
      <c r="K59" s="34">
        <f>SUM(J51:J58)</f>
        <v>8.850439999999999</v>
      </c>
    </row>
    <row r="60" spans="1:27" x14ac:dyDescent="0.25">
      <c r="D60" s="33" t="s">
        <v>104</v>
      </c>
      <c r="E60" s="32"/>
      <c r="H60" s="32">
        <v>6</v>
      </c>
      <c r="I60" t="s">
        <v>96</v>
      </c>
      <c r="K60" s="30">
        <f>ROUND(H60/100*K59,5)</f>
        <v>0.53103</v>
      </c>
    </row>
    <row r="61" spans="1:27" x14ac:dyDescent="0.25">
      <c r="D61" s="33" t="s">
        <v>97</v>
      </c>
      <c r="E61" s="32"/>
      <c r="H61" s="32"/>
      <c r="K61" s="34">
        <f>SUM(K59:K60)</f>
        <v>9.3814699999999984</v>
      </c>
    </row>
    <row r="63" spans="1:27" ht="45" customHeight="1" x14ac:dyDescent="0.25">
      <c r="A63" s="25" t="s">
        <v>115</v>
      </c>
      <c r="B63" s="25" t="s">
        <v>11</v>
      </c>
      <c r="C63" s="26" t="s">
        <v>12</v>
      </c>
      <c r="D63" s="7" t="s">
        <v>13</v>
      </c>
      <c r="E63" s="6"/>
      <c r="F63" s="6"/>
      <c r="G63" s="26"/>
      <c r="H63" s="27" t="s">
        <v>72</v>
      </c>
      <c r="I63" s="5">
        <v>1</v>
      </c>
      <c r="J63" s="4"/>
      <c r="K63" s="28">
        <f>ROUND(K74,2)</f>
        <v>5.17</v>
      </c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1:27" x14ac:dyDescent="0.25">
      <c r="B64" s="22" t="s">
        <v>73</v>
      </c>
    </row>
    <row r="65" spans="1:27" x14ac:dyDescent="0.25">
      <c r="B65" t="s">
        <v>74</v>
      </c>
      <c r="C65" t="s">
        <v>75</v>
      </c>
      <c r="D65" t="s">
        <v>76</v>
      </c>
      <c r="E65" s="29">
        <v>0.1489</v>
      </c>
      <c r="F65" t="s">
        <v>77</v>
      </c>
      <c r="G65" t="s">
        <v>78</v>
      </c>
      <c r="H65" s="30">
        <v>23.96</v>
      </c>
      <c r="I65" t="s">
        <v>79</v>
      </c>
      <c r="J65" s="31">
        <f>ROUND(E65/I63* H65,5)</f>
        <v>3.5676399999999999</v>
      </c>
      <c r="K65" s="32"/>
    </row>
    <row r="66" spans="1:27" x14ac:dyDescent="0.25">
      <c r="D66" s="33" t="s">
        <v>80</v>
      </c>
      <c r="E66" s="32"/>
      <c r="H66" s="32"/>
      <c r="K66" s="30">
        <f>SUM(J65:J65)</f>
        <v>3.5676399999999999</v>
      </c>
    </row>
    <row r="67" spans="1:27" x14ac:dyDescent="0.25">
      <c r="B67" s="22" t="s">
        <v>81</v>
      </c>
      <c r="E67" s="32"/>
      <c r="H67" s="32"/>
      <c r="K67" s="32"/>
    </row>
    <row r="68" spans="1:27" x14ac:dyDescent="0.25">
      <c r="B68" t="s">
        <v>113</v>
      </c>
      <c r="C68" t="s">
        <v>75</v>
      </c>
      <c r="D68" t="s">
        <v>114</v>
      </c>
      <c r="E68" s="29">
        <v>0.1489</v>
      </c>
      <c r="F68" t="s">
        <v>77</v>
      </c>
      <c r="G68" t="s">
        <v>78</v>
      </c>
      <c r="H68" s="30">
        <v>8.4600000000000009</v>
      </c>
      <c r="I68" t="s">
        <v>79</v>
      </c>
      <c r="J68" s="31">
        <f>ROUND(E68/I63* H68,5)</f>
        <v>1.25969</v>
      </c>
      <c r="K68" s="32"/>
    </row>
    <row r="69" spans="1:27" x14ac:dyDescent="0.25">
      <c r="D69" s="33" t="s">
        <v>84</v>
      </c>
      <c r="E69" s="32"/>
      <c r="H69" s="32"/>
      <c r="K69" s="30">
        <f>SUM(J68:J68)</f>
        <v>1.25969</v>
      </c>
    </row>
    <row r="70" spans="1:27" x14ac:dyDescent="0.25">
      <c r="E70" s="32"/>
      <c r="H70" s="32"/>
      <c r="K70" s="32"/>
    </row>
    <row r="71" spans="1:27" x14ac:dyDescent="0.25">
      <c r="D71" s="33" t="s">
        <v>95</v>
      </c>
      <c r="E71" s="32"/>
      <c r="H71" s="32">
        <v>1.5</v>
      </c>
      <c r="I71" t="s">
        <v>96</v>
      </c>
      <c r="J71">
        <f>ROUND(H71/100*K66,5)</f>
        <v>5.3510000000000002E-2</v>
      </c>
      <c r="K71" s="32"/>
    </row>
    <row r="72" spans="1:27" x14ac:dyDescent="0.25">
      <c r="D72" s="33" t="s">
        <v>94</v>
      </c>
      <c r="E72" s="32"/>
      <c r="H72" s="32"/>
      <c r="K72" s="34">
        <f>SUM(J64:J71)</f>
        <v>4.8808400000000001</v>
      </c>
    </row>
    <row r="73" spans="1:27" x14ac:dyDescent="0.25">
      <c r="D73" s="33" t="s">
        <v>104</v>
      </c>
      <c r="E73" s="32"/>
      <c r="H73" s="32">
        <v>6</v>
      </c>
      <c r="I73" t="s">
        <v>96</v>
      </c>
      <c r="K73" s="30">
        <f>ROUND(H73/100*K72,5)</f>
        <v>0.29285</v>
      </c>
    </row>
    <row r="74" spans="1:27" x14ac:dyDescent="0.25">
      <c r="D74" s="33" t="s">
        <v>97</v>
      </c>
      <c r="E74" s="32"/>
      <c r="H74" s="32"/>
      <c r="K74" s="34">
        <f>SUM(K72:K73)</f>
        <v>5.1736899999999997</v>
      </c>
    </row>
    <row r="76" spans="1:27" ht="45" customHeight="1" x14ac:dyDescent="0.25">
      <c r="A76" s="25" t="s">
        <v>116</v>
      </c>
      <c r="B76" s="25" t="s">
        <v>25</v>
      </c>
      <c r="C76" s="26" t="s">
        <v>26</v>
      </c>
      <c r="D76" s="7" t="s">
        <v>27</v>
      </c>
      <c r="E76" s="6"/>
      <c r="F76" s="6"/>
      <c r="G76" s="26"/>
      <c r="H76" s="27" t="s">
        <v>72</v>
      </c>
      <c r="I76" s="5">
        <v>1</v>
      </c>
      <c r="J76" s="4"/>
      <c r="K76" s="28">
        <f>ROUND(K86,2)</f>
        <v>14.71</v>
      </c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x14ac:dyDescent="0.25">
      <c r="B77" s="22" t="s">
        <v>73</v>
      </c>
    </row>
    <row r="78" spans="1:27" x14ac:dyDescent="0.25">
      <c r="B78" t="s">
        <v>108</v>
      </c>
      <c r="C78" t="s">
        <v>75</v>
      </c>
      <c r="D78" t="s">
        <v>109</v>
      </c>
      <c r="E78" s="29">
        <v>0.04</v>
      </c>
      <c r="F78" t="s">
        <v>77</v>
      </c>
      <c r="G78" t="s">
        <v>78</v>
      </c>
      <c r="H78" s="30">
        <v>27.76</v>
      </c>
      <c r="I78" t="s">
        <v>79</v>
      </c>
      <c r="J78" s="31">
        <f>ROUND(E78/I76* H78,5)</f>
        <v>1.1104000000000001</v>
      </c>
      <c r="K78" s="32"/>
    </row>
    <row r="79" spans="1:27" x14ac:dyDescent="0.25">
      <c r="B79" t="s">
        <v>106</v>
      </c>
      <c r="C79" t="s">
        <v>75</v>
      </c>
      <c r="D79" t="s">
        <v>107</v>
      </c>
      <c r="E79" s="29">
        <v>0.1</v>
      </c>
      <c r="F79" t="s">
        <v>77</v>
      </c>
      <c r="G79" t="s">
        <v>78</v>
      </c>
      <c r="H79" s="30">
        <v>23.17</v>
      </c>
      <c r="I79" t="s">
        <v>79</v>
      </c>
      <c r="J79" s="31">
        <f>ROUND(E79/I76* H79,5)</f>
        <v>2.3170000000000002</v>
      </c>
      <c r="K79" s="32"/>
    </row>
    <row r="80" spans="1:27" x14ac:dyDescent="0.25">
      <c r="D80" s="33" t="s">
        <v>80</v>
      </c>
      <c r="E80" s="32"/>
      <c r="H80" s="32"/>
      <c r="K80" s="30">
        <f>SUM(J78:J79)</f>
        <v>3.4274000000000004</v>
      </c>
    </row>
    <row r="81" spans="1:27" x14ac:dyDescent="0.25">
      <c r="B81" s="22" t="s">
        <v>81</v>
      </c>
      <c r="E81" s="32"/>
      <c r="H81" s="32"/>
      <c r="K81" s="32"/>
    </row>
    <row r="82" spans="1:27" x14ac:dyDescent="0.25">
      <c r="B82" t="s">
        <v>102</v>
      </c>
      <c r="C82" t="s">
        <v>75</v>
      </c>
      <c r="D82" t="s">
        <v>103</v>
      </c>
      <c r="E82" s="29">
        <v>0.2</v>
      </c>
      <c r="F82" t="s">
        <v>77</v>
      </c>
      <c r="G82" t="s">
        <v>78</v>
      </c>
      <c r="H82" s="30">
        <v>52.25</v>
      </c>
      <c r="I82" t="s">
        <v>79</v>
      </c>
      <c r="J82" s="31">
        <f>ROUND(E82/I76* H82,5)</f>
        <v>10.45</v>
      </c>
      <c r="K82" s="32"/>
    </row>
    <row r="83" spans="1:27" x14ac:dyDescent="0.25">
      <c r="D83" s="33" t="s">
        <v>84</v>
      </c>
      <c r="E83" s="32"/>
      <c r="H83" s="32"/>
      <c r="K83" s="30">
        <f>SUM(J82:J82)</f>
        <v>10.45</v>
      </c>
    </row>
    <row r="84" spans="1:27" x14ac:dyDescent="0.25">
      <c r="D84" s="33" t="s">
        <v>94</v>
      </c>
      <c r="E84" s="32"/>
      <c r="H84" s="32"/>
      <c r="K84" s="34">
        <f>SUM(J77:J83)</f>
        <v>13.8774</v>
      </c>
    </row>
    <row r="85" spans="1:27" x14ac:dyDescent="0.25">
      <c r="D85" s="33" t="s">
        <v>104</v>
      </c>
      <c r="E85" s="32"/>
      <c r="H85" s="32">
        <v>6</v>
      </c>
      <c r="I85" t="s">
        <v>96</v>
      </c>
      <c r="K85" s="30">
        <f>ROUND(H85/100*K84,5)</f>
        <v>0.83264000000000005</v>
      </c>
    </row>
    <row r="86" spans="1:27" x14ac:dyDescent="0.25">
      <c r="D86" s="33" t="s">
        <v>97</v>
      </c>
      <c r="E86" s="32"/>
      <c r="H86" s="32"/>
      <c r="K86" s="34">
        <f>SUM(K84:K85)</f>
        <v>14.710039999999999</v>
      </c>
    </row>
    <row r="88" spans="1:27" ht="45" customHeight="1" x14ac:dyDescent="0.25">
      <c r="A88" s="25" t="s">
        <v>117</v>
      </c>
      <c r="B88" s="25" t="s">
        <v>28</v>
      </c>
      <c r="C88" s="26" t="s">
        <v>26</v>
      </c>
      <c r="D88" s="7" t="s">
        <v>29</v>
      </c>
      <c r="E88" s="6"/>
      <c r="F88" s="6"/>
      <c r="G88" s="26"/>
      <c r="H88" s="27" t="s">
        <v>72</v>
      </c>
      <c r="I88" s="5">
        <v>1</v>
      </c>
      <c r="J88" s="4"/>
      <c r="K88" s="28">
        <f>ROUND(K102,2)</f>
        <v>27.7</v>
      </c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1:27" x14ac:dyDescent="0.25">
      <c r="B89" s="22" t="s">
        <v>73</v>
      </c>
    </row>
    <row r="90" spans="1:27" x14ac:dyDescent="0.25">
      <c r="B90" t="s">
        <v>106</v>
      </c>
      <c r="C90" t="s">
        <v>75</v>
      </c>
      <c r="D90" t="s">
        <v>107</v>
      </c>
      <c r="E90" s="29">
        <v>2.5000000000000001E-2</v>
      </c>
      <c r="F90" t="s">
        <v>77</v>
      </c>
      <c r="G90" t="s">
        <v>78</v>
      </c>
      <c r="H90" s="30">
        <v>23.17</v>
      </c>
      <c r="I90" t="s">
        <v>79</v>
      </c>
      <c r="J90" s="31">
        <f>ROUND(E90/I88* H90,5)</f>
        <v>0.57925000000000004</v>
      </c>
      <c r="K90" s="32"/>
    </row>
    <row r="91" spans="1:27" x14ac:dyDescent="0.25">
      <c r="D91" s="33" t="s">
        <v>80</v>
      </c>
      <c r="E91" s="32"/>
      <c r="H91" s="32"/>
      <c r="K91" s="30">
        <f>SUM(J90:J90)</f>
        <v>0.57925000000000004</v>
      </c>
    </row>
    <row r="92" spans="1:27" x14ac:dyDescent="0.25">
      <c r="B92" s="22" t="s">
        <v>81</v>
      </c>
      <c r="E92" s="32"/>
      <c r="H92" s="32"/>
      <c r="K92" s="32"/>
    </row>
    <row r="93" spans="1:27" x14ac:dyDescent="0.25">
      <c r="B93" t="s">
        <v>118</v>
      </c>
      <c r="C93" t="s">
        <v>75</v>
      </c>
      <c r="D93" t="s">
        <v>119</v>
      </c>
      <c r="E93" s="29">
        <v>1.6E-2</v>
      </c>
      <c r="F93" t="s">
        <v>77</v>
      </c>
      <c r="G93" t="s">
        <v>78</v>
      </c>
      <c r="H93" s="30">
        <v>78.23</v>
      </c>
      <c r="I93" t="s">
        <v>79</v>
      </c>
      <c r="J93" s="31">
        <f>ROUND(E93/I88* H93,5)</f>
        <v>1.2516799999999999</v>
      </c>
      <c r="K93" s="32"/>
    </row>
    <row r="94" spans="1:27" x14ac:dyDescent="0.25">
      <c r="D94" s="33" t="s">
        <v>84</v>
      </c>
      <c r="E94" s="32"/>
      <c r="H94" s="32"/>
      <c r="K94" s="30">
        <f>SUM(J93:J93)</f>
        <v>1.2516799999999999</v>
      </c>
    </row>
    <row r="95" spans="1:27" x14ac:dyDescent="0.25">
      <c r="B95" s="22" t="s">
        <v>85</v>
      </c>
      <c r="E95" s="32"/>
      <c r="H95" s="32"/>
      <c r="K95" s="32"/>
    </row>
    <row r="96" spans="1:27" x14ac:dyDescent="0.25">
      <c r="B96" t="s">
        <v>120</v>
      </c>
      <c r="C96" t="s">
        <v>87</v>
      </c>
      <c r="D96" t="s">
        <v>121</v>
      </c>
      <c r="E96" s="29">
        <v>1.76</v>
      </c>
      <c r="G96" t="s">
        <v>78</v>
      </c>
      <c r="H96" s="30">
        <v>13.8</v>
      </c>
      <c r="I96" t="s">
        <v>79</v>
      </c>
      <c r="J96" s="31">
        <f>ROUND(E96* H96,5)</f>
        <v>24.288</v>
      </c>
      <c r="K96" s="32"/>
    </row>
    <row r="97" spans="1:27" x14ac:dyDescent="0.25">
      <c r="D97" s="33" t="s">
        <v>93</v>
      </c>
      <c r="E97" s="32"/>
      <c r="H97" s="32"/>
      <c r="K97" s="30">
        <f>SUM(J96:J96)</f>
        <v>24.288</v>
      </c>
    </row>
    <row r="98" spans="1:27" x14ac:dyDescent="0.25">
      <c r="E98" s="32"/>
      <c r="H98" s="32"/>
      <c r="K98" s="32"/>
    </row>
    <row r="99" spans="1:27" x14ac:dyDescent="0.25">
      <c r="D99" s="33" t="s">
        <v>95</v>
      </c>
      <c r="E99" s="32"/>
      <c r="H99" s="32">
        <v>1.5</v>
      </c>
      <c r="I99" t="s">
        <v>96</v>
      </c>
      <c r="J99">
        <f>ROUND(H99/100*K91,5)</f>
        <v>8.6899999999999998E-3</v>
      </c>
      <c r="K99" s="32"/>
    </row>
    <row r="100" spans="1:27" x14ac:dyDescent="0.25">
      <c r="D100" s="33" t="s">
        <v>94</v>
      </c>
      <c r="E100" s="32"/>
      <c r="H100" s="32"/>
      <c r="K100" s="34">
        <f>SUM(J89:J99)</f>
        <v>26.12762</v>
      </c>
    </row>
    <row r="101" spans="1:27" x14ac:dyDescent="0.25">
      <c r="D101" s="33" t="s">
        <v>104</v>
      </c>
      <c r="E101" s="32"/>
      <c r="H101" s="32">
        <v>6</v>
      </c>
      <c r="I101" t="s">
        <v>96</v>
      </c>
      <c r="K101" s="30">
        <f>ROUND(H101/100*K100,5)</f>
        <v>1.5676600000000001</v>
      </c>
    </row>
    <row r="102" spans="1:27" x14ac:dyDescent="0.25">
      <c r="D102" s="33" t="s">
        <v>97</v>
      </c>
      <c r="E102" s="32"/>
      <c r="H102" s="32"/>
      <c r="K102" s="34">
        <f>SUM(K100:K101)</f>
        <v>27.69528</v>
      </c>
    </row>
    <row r="104" spans="1:27" ht="45" customHeight="1" x14ac:dyDescent="0.25">
      <c r="A104" s="25" t="s">
        <v>122</v>
      </c>
      <c r="B104" s="25" t="s">
        <v>56</v>
      </c>
      <c r="C104" s="26" t="s">
        <v>26</v>
      </c>
      <c r="D104" s="7" t="s">
        <v>57</v>
      </c>
      <c r="E104" s="6"/>
      <c r="F104" s="6"/>
      <c r="G104" s="26"/>
      <c r="H104" s="27" t="s">
        <v>72</v>
      </c>
      <c r="I104" s="5">
        <v>1</v>
      </c>
      <c r="J104" s="4"/>
      <c r="K104" s="28">
        <f>ROUND(K111,2)</f>
        <v>8.35</v>
      </c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1:27" x14ac:dyDescent="0.25">
      <c r="B105" s="22" t="s">
        <v>81</v>
      </c>
    </row>
    <row r="106" spans="1:27" x14ac:dyDescent="0.25">
      <c r="B106" t="s">
        <v>123</v>
      </c>
      <c r="C106" t="s">
        <v>75</v>
      </c>
      <c r="D106" t="s">
        <v>124</v>
      </c>
      <c r="E106" s="29">
        <v>0.14000000000000001</v>
      </c>
      <c r="F106" t="s">
        <v>77</v>
      </c>
      <c r="G106" t="s">
        <v>78</v>
      </c>
      <c r="H106" s="30">
        <v>47.68</v>
      </c>
      <c r="I106" t="s">
        <v>79</v>
      </c>
      <c r="J106" s="31">
        <f>ROUND(E106/I104* H106,5)</f>
        <v>6.6752000000000002</v>
      </c>
      <c r="K106" s="32"/>
    </row>
    <row r="107" spans="1:27" x14ac:dyDescent="0.25">
      <c r="B107" t="s">
        <v>125</v>
      </c>
      <c r="C107" t="s">
        <v>75</v>
      </c>
      <c r="D107" t="s">
        <v>126</v>
      </c>
      <c r="E107" s="29">
        <v>6.8999999999999999E-3</v>
      </c>
      <c r="F107" t="s">
        <v>77</v>
      </c>
      <c r="G107" t="s">
        <v>78</v>
      </c>
      <c r="H107" s="30">
        <v>173.81</v>
      </c>
      <c r="I107" t="s">
        <v>79</v>
      </c>
      <c r="J107" s="31">
        <f>ROUND(E107/I104* H107,5)</f>
        <v>1.19929</v>
      </c>
      <c r="K107" s="32"/>
    </row>
    <row r="108" spans="1:27" x14ac:dyDescent="0.25">
      <c r="D108" s="33" t="s">
        <v>84</v>
      </c>
      <c r="E108" s="32"/>
      <c r="H108" s="32"/>
      <c r="K108" s="30">
        <f>SUM(J106:J107)</f>
        <v>7.8744899999999998</v>
      </c>
    </row>
    <row r="109" spans="1:27" x14ac:dyDescent="0.25">
      <c r="D109" s="33" t="s">
        <v>94</v>
      </c>
      <c r="E109" s="32"/>
      <c r="H109" s="32"/>
      <c r="K109" s="34">
        <f>SUM(J105:J108)</f>
        <v>7.8744899999999998</v>
      </c>
    </row>
    <row r="110" spans="1:27" x14ac:dyDescent="0.25">
      <c r="D110" s="33" t="s">
        <v>104</v>
      </c>
      <c r="E110" s="32"/>
      <c r="H110" s="32">
        <v>6</v>
      </c>
      <c r="I110" t="s">
        <v>96</v>
      </c>
      <c r="K110" s="30">
        <f>ROUND(H110/100*K109,5)</f>
        <v>0.47247</v>
      </c>
    </row>
    <row r="111" spans="1:27" x14ac:dyDescent="0.25">
      <c r="D111" s="33" t="s">
        <v>97</v>
      </c>
      <c r="E111" s="32"/>
      <c r="H111" s="32"/>
      <c r="K111" s="34">
        <f>SUM(K109:K110)</f>
        <v>8.3469599999999993</v>
      </c>
    </row>
    <row r="113" spans="1:27" ht="45" customHeight="1" x14ac:dyDescent="0.25">
      <c r="A113" s="25" t="s">
        <v>127</v>
      </c>
      <c r="B113" s="25" t="s">
        <v>60</v>
      </c>
      <c r="C113" s="26" t="s">
        <v>26</v>
      </c>
      <c r="D113" s="7" t="s">
        <v>61</v>
      </c>
      <c r="E113" s="6"/>
      <c r="F113" s="6"/>
      <c r="G113" s="26"/>
      <c r="H113" s="27" t="s">
        <v>72</v>
      </c>
      <c r="I113" s="5">
        <v>1</v>
      </c>
      <c r="J113" s="4"/>
      <c r="K113" s="28">
        <f>ROUND(K119,2)</f>
        <v>6.42</v>
      </c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</row>
    <row r="114" spans="1:27" x14ac:dyDescent="0.25">
      <c r="B114" s="22" t="s">
        <v>81</v>
      </c>
    </row>
    <row r="115" spans="1:27" x14ac:dyDescent="0.25">
      <c r="B115" t="s">
        <v>123</v>
      </c>
      <c r="C115" t="s">
        <v>75</v>
      </c>
      <c r="D115" t="s">
        <v>124</v>
      </c>
      <c r="E115" s="29">
        <v>0.127</v>
      </c>
      <c r="F115" t="s">
        <v>77</v>
      </c>
      <c r="G115" t="s">
        <v>78</v>
      </c>
      <c r="H115" s="30">
        <v>47.68</v>
      </c>
      <c r="I115" t="s">
        <v>79</v>
      </c>
      <c r="J115" s="31">
        <f>ROUND(E115/I113* H115,5)</f>
        <v>6.0553600000000003</v>
      </c>
      <c r="K115" s="32"/>
    </row>
    <row r="116" spans="1:27" x14ac:dyDescent="0.25">
      <c r="D116" s="33" t="s">
        <v>84</v>
      </c>
      <c r="E116" s="32"/>
      <c r="H116" s="32"/>
      <c r="K116" s="30">
        <f>SUM(J115:J115)</f>
        <v>6.0553600000000003</v>
      </c>
    </row>
    <row r="117" spans="1:27" x14ac:dyDescent="0.25">
      <c r="D117" s="33" t="s">
        <v>94</v>
      </c>
      <c r="E117" s="32"/>
      <c r="H117" s="32"/>
      <c r="K117" s="34">
        <f>SUM(J114:J116)</f>
        <v>6.0553600000000003</v>
      </c>
    </row>
    <row r="118" spans="1:27" x14ac:dyDescent="0.25">
      <c r="D118" s="33" t="s">
        <v>104</v>
      </c>
      <c r="E118" s="32"/>
      <c r="H118" s="32">
        <v>6</v>
      </c>
      <c r="I118" t="s">
        <v>96</v>
      </c>
      <c r="K118" s="30">
        <f>ROUND(H118/100*K117,5)</f>
        <v>0.36331999999999998</v>
      </c>
    </row>
    <row r="119" spans="1:27" x14ac:dyDescent="0.25">
      <c r="D119" s="33" t="s">
        <v>97</v>
      </c>
      <c r="E119" s="32"/>
      <c r="H119" s="32"/>
      <c r="K119" s="34">
        <f>SUM(K117:K118)</f>
        <v>6.4186800000000002</v>
      </c>
    </row>
    <row r="121" spans="1:27" ht="45" customHeight="1" x14ac:dyDescent="0.25">
      <c r="A121" s="25" t="s">
        <v>128</v>
      </c>
      <c r="B121" s="25" t="s">
        <v>62</v>
      </c>
      <c r="C121" s="26" t="s">
        <v>26</v>
      </c>
      <c r="D121" s="7" t="s">
        <v>63</v>
      </c>
      <c r="E121" s="6"/>
      <c r="F121" s="6"/>
      <c r="G121" s="26"/>
      <c r="H121" s="27" t="s">
        <v>72</v>
      </c>
      <c r="I121" s="5">
        <v>1</v>
      </c>
      <c r="J121" s="4"/>
      <c r="K121" s="28">
        <f>ROUND(K127,2)</f>
        <v>57.11</v>
      </c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1:27" x14ac:dyDescent="0.25">
      <c r="B122" s="22" t="s">
        <v>85</v>
      </c>
    </row>
    <row r="123" spans="1:27" x14ac:dyDescent="0.25">
      <c r="B123" t="s">
        <v>129</v>
      </c>
      <c r="C123" t="s">
        <v>87</v>
      </c>
      <c r="D123" t="s">
        <v>63</v>
      </c>
      <c r="E123" s="29">
        <v>0.43</v>
      </c>
      <c r="G123" t="s">
        <v>78</v>
      </c>
      <c r="H123" s="30">
        <v>125.3</v>
      </c>
      <c r="I123" t="s">
        <v>79</v>
      </c>
      <c r="J123" s="31">
        <f>ROUND(E123* H123,5)</f>
        <v>53.878999999999998</v>
      </c>
      <c r="K123" s="32"/>
    </row>
    <row r="124" spans="1:27" x14ac:dyDescent="0.25">
      <c r="D124" s="33" t="s">
        <v>93</v>
      </c>
      <c r="E124" s="32"/>
      <c r="H124" s="32"/>
      <c r="K124" s="30">
        <f>SUM(J123:J123)</f>
        <v>53.878999999999998</v>
      </c>
    </row>
    <row r="125" spans="1:27" x14ac:dyDescent="0.25">
      <c r="D125" s="33" t="s">
        <v>94</v>
      </c>
      <c r="E125" s="32"/>
      <c r="H125" s="32"/>
      <c r="K125" s="34">
        <f>SUM(J122:J124)</f>
        <v>53.878999999999998</v>
      </c>
    </row>
    <row r="126" spans="1:27" x14ac:dyDescent="0.25">
      <c r="D126" s="33" t="s">
        <v>104</v>
      </c>
      <c r="E126" s="32"/>
      <c r="H126" s="32">
        <v>6</v>
      </c>
      <c r="I126" t="s">
        <v>96</v>
      </c>
      <c r="K126" s="30">
        <f>ROUND(H126/100*K125,5)</f>
        <v>3.2327400000000002</v>
      </c>
    </row>
    <row r="127" spans="1:27" x14ac:dyDescent="0.25">
      <c r="D127" s="33" t="s">
        <v>97</v>
      </c>
      <c r="E127" s="32"/>
      <c r="H127" s="32"/>
      <c r="K127" s="34">
        <f>SUM(K125:K126)</f>
        <v>57.111739999999998</v>
      </c>
    </row>
    <row r="129" spans="1:27" ht="45" customHeight="1" x14ac:dyDescent="0.25">
      <c r="A129" s="25" t="s">
        <v>130</v>
      </c>
      <c r="B129" s="25" t="s">
        <v>58</v>
      </c>
      <c r="C129" s="26" t="s">
        <v>26</v>
      </c>
      <c r="D129" s="7" t="s">
        <v>59</v>
      </c>
      <c r="E129" s="6"/>
      <c r="F129" s="6"/>
      <c r="G129" s="26"/>
      <c r="H129" s="27" t="s">
        <v>72</v>
      </c>
      <c r="I129" s="5">
        <v>1</v>
      </c>
      <c r="J129" s="4"/>
      <c r="K129" s="28">
        <f>ROUND(K135,2)</f>
        <v>7.41</v>
      </c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spans="1:27" x14ac:dyDescent="0.25">
      <c r="B130" s="22" t="s">
        <v>85</v>
      </c>
    </row>
    <row r="131" spans="1:27" x14ac:dyDescent="0.25">
      <c r="B131" t="s">
        <v>131</v>
      </c>
      <c r="C131" t="s">
        <v>87</v>
      </c>
      <c r="D131" t="s">
        <v>59</v>
      </c>
      <c r="E131" s="29">
        <v>1.6</v>
      </c>
      <c r="G131" t="s">
        <v>78</v>
      </c>
      <c r="H131" s="30">
        <v>4.37</v>
      </c>
      <c r="I131" t="s">
        <v>79</v>
      </c>
      <c r="J131" s="31">
        <f>ROUND(E131* H131,5)</f>
        <v>6.992</v>
      </c>
      <c r="K131" s="32"/>
    </row>
    <row r="132" spans="1:27" x14ac:dyDescent="0.25">
      <c r="D132" s="33" t="s">
        <v>93</v>
      </c>
      <c r="E132" s="32"/>
      <c r="H132" s="32"/>
      <c r="K132" s="30">
        <f>SUM(J131:J131)</f>
        <v>6.992</v>
      </c>
    </row>
    <row r="133" spans="1:27" x14ac:dyDescent="0.25">
      <c r="D133" s="33" t="s">
        <v>94</v>
      </c>
      <c r="E133" s="32"/>
      <c r="H133" s="32"/>
      <c r="K133" s="34">
        <f>SUM(J130:J132)</f>
        <v>6.992</v>
      </c>
    </row>
    <row r="134" spans="1:27" x14ac:dyDescent="0.25">
      <c r="D134" s="33" t="s">
        <v>104</v>
      </c>
      <c r="E134" s="32"/>
      <c r="H134" s="32">
        <v>6</v>
      </c>
      <c r="I134" t="s">
        <v>96</v>
      </c>
      <c r="K134" s="30">
        <f>ROUND(H134/100*K133,5)</f>
        <v>0.41952</v>
      </c>
    </row>
    <row r="135" spans="1:27" x14ac:dyDescent="0.25">
      <c r="D135" s="33" t="s">
        <v>97</v>
      </c>
      <c r="E135" s="32"/>
      <c r="H135" s="32"/>
      <c r="K135" s="34">
        <f>SUM(K133:K134)</f>
        <v>7.4115200000000003</v>
      </c>
    </row>
    <row r="137" spans="1:27" ht="45" customHeight="1" x14ac:dyDescent="0.25">
      <c r="A137" s="25" t="s">
        <v>132</v>
      </c>
      <c r="B137" s="25" t="s">
        <v>49</v>
      </c>
      <c r="C137" s="26" t="s">
        <v>26</v>
      </c>
      <c r="D137" s="7" t="s">
        <v>50</v>
      </c>
      <c r="E137" s="6"/>
      <c r="F137" s="6"/>
      <c r="G137" s="26"/>
      <c r="H137" s="27" t="s">
        <v>72</v>
      </c>
      <c r="I137" s="5">
        <v>1</v>
      </c>
      <c r="J137" s="4"/>
      <c r="K137" s="28">
        <f>ROUND(K154,2)</f>
        <v>143.12</v>
      </c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</row>
    <row r="138" spans="1:27" x14ac:dyDescent="0.25">
      <c r="B138" s="22" t="s">
        <v>73</v>
      </c>
    </row>
    <row r="139" spans="1:27" x14ac:dyDescent="0.25">
      <c r="B139" t="s">
        <v>133</v>
      </c>
      <c r="C139" t="s">
        <v>75</v>
      </c>
      <c r="D139" t="s">
        <v>134</v>
      </c>
      <c r="E139" s="29">
        <v>0.28939999999999999</v>
      </c>
      <c r="F139" t="s">
        <v>77</v>
      </c>
      <c r="G139" t="s">
        <v>78</v>
      </c>
      <c r="H139" s="30">
        <v>27.76</v>
      </c>
      <c r="I139" t="s">
        <v>79</v>
      </c>
      <c r="J139" s="31">
        <f>ROUND(E139/I137* H139,5)</f>
        <v>8.0337399999999999</v>
      </c>
      <c r="K139" s="32"/>
    </row>
    <row r="140" spans="1:27" x14ac:dyDescent="0.25">
      <c r="B140" t="s">
        <v>106</v>
      </c>
      <c r="C140" t="s">
        <v>75</v>
      </c>
      <c r="D140" t="s">
        <v>107</v>
      </c>
      <c r="E140" s="29">
        <v>0.48</v>
      </c>
      <c r="F140" t="s">
        <v>77</v>
      </c>
      <c r="G140" t="s">
        <v>78</v>
      </c>
      <c r="H140" s="30">
        <v>23.17</v>
      </c>
      <c r="I140" t="s">
        <v>79</v>
      </c>
      <c r="J140" s="31">
        <f>ROUND(E140/I137* H140,5)</f>
        <v>11.121600000000001</v>
      </c>
      <c r="K140" s="32"/>
    </row>
    <row r="141" spans="1:27" x14ac:dyDescent="0.25">
      <c r="B141" t="s">
        <v>74</v>
      </c>
      <c r="C141" t="s">
        <v>75</v>
      </c>
      <c r="D141" t="s">
        <v>76</v>
      </c>
      <c r="E141" s="29">
        <v>0.28939999999999999</v>
      </c>
      <c r="F141" t="s">
        <v>77</v>
      </c>
      <c r="G141" t="s">
        <v>78</v>
      </c>
      <c r="H141" s="30">
        <v>23.96</v>
      </c>
      <c r="I141" t="s">
        <v>79</v>
      </c>
      <c r="J141" s="31">
        <f>ROUND(E141/I137* H141,5)</f>
        <v>6.9340200000000003</v>
      </c>
      <c r="K141" s="32"/>
    </row>
    <row r="142" spans="1:27" x14ac:dyDescent="0.25">
      <c r="D142" s="33" t="s">
        <v>80</v>
      </c>
      <c r="E142" s="32"/>
      <c r="H142" s="32"/>
      <c r="K142" s="30">
        <f>SUM(J139:J141)</f>
        <v>26.089360000000003</v>
      </c>
    </row>
    <row r="143" spans="1:27" x14ac:dyDescent="0.25">
      <c r="B143" s="22" t="s">
        <v>81</v>
      </c>
      <c r="E143" s="32"/>
      <c r="H143" s="32"/>
      <c r="K143" s="32"/>
    </row>
    <row r="144" spans="1:27" x14ac:dyDescent="0.25">
      <c r="B144" t="s">
        <v>135</v>
      </c>
      <c r="C144" t="s">
        <v>75</v>
      </c>
      <c r="D144" t="s">
        <v>136</v>
      </c>
      <c r="E144" s="29">
        <v>0.28939999999999999</v>
      </c>
      <c r="F144" t="s">
        <v>77</v>
      </c>
      <c r="G144" t="s">
        <v>78</v>
      </c>
      <c r="H144" s="30">
        <v>25.58</v>
      </c>
      <c r="I144" t="s">
        <v>79</v>
      </c>
      <c r="J144" s="31">
        <f>ROUND(E144/I137* H144,5)</f>
        <v>7.4028499999999999</v>
      </c>
      <c r="K144" s="32"/>
    </row>
    <row r="145" spans="1:27" x14ac:dyDescent="0.25">
      <c r="B145" t="s">
        <v>137</v>
      </c>
      <c r="C145" t="s">
        <v>75</v>
      </c>
      <c r="D145" t="s">
        <v>138</v>
      </c>
      <c r="E145" s="29">
        <v>0.28939999999999999</v>
      </c>
      <c r="F145" t="s">
        <v>77</v>
      </c>
      <c r="G145" t="s">
        <v>78</v>
      </c>
      <c r="H145" s="30">
        <v>4.78</v>
      </c>
      <c r="I145" t="s">
        <v>79</v>
      </c>
      <c r="J145" s="31">
        <f>ROUND(E145/I137* H145,5)</f>
        <v>1.3833299999999999</v>
      </c>
      <c r="K145" s="32"/>
    </row>
    <row r="146" spans="1:27" x14ac:dyDescent="0.25">
      <c r="D146" s="33" t="s">
        <v>84</v>
      </c>
      <c r="E146" s="32"/>
      <c r="H146" s="32"/>
      <c r="K146" s="30">
        <f>SUM(J144:J145)</f>
        <v>8.7861799999999999</v>
      </c>
    </row>
    <row r="147" spans="1:27" x14ac:dyDescent="0.25">
      <c r="B147" s="22" t="s">
        <v>85</v>
      </c>
      <c r="E147" s="32"/>
      <c r="H147" s="32"/>
      <c r="K147" s="32"/>
    </row>
    <row r="148" spans="1:27" x14ac:dyDescent="0.25">
      <c r="B148" t="s">
        <v>139</v>
      </c>
      <c r="C148" t="s">
        <v>26</v>
      </c>
      <c r="D148" t="s">
        <v>140</v>
      </c>
      <c r="E148" s="29">
        <v>1.05</v>
      </c>
      <c r="G148" t="s">
        <v>78</v>
      </c>
      <c r="H148" s="30">
        <v>95</v>
      </c>
      <c r="I148" t="s">
        <v>79</v>
      </c>
      <c r="J148" s="31">
        <f>ROUND(E148* H148,5)</f>
        <v>99.75</v>
      </c>
      <c r="K148" s="32"/>
    </row>
    <row r="149" spans="1:27" x14ac:dyDescent="0.25">
      <c r="D149" s="33" t="s">
        <v>93</v>
      </c>
      <c r="E149" s="32"/>
      <c r="H149" s="32"/>
      <c r="K149" s="30">
        <f>SUM(J148:J148)</f>
        <v>99.75</v>
      </c>
    </row>
    <row r="150" spans="1:27" x14ac:dyDescent="0.25">
      <c r="E150" s="32"/>
      <c r="H150" s="32"/>
      <c r="K150" s="32"/>
    </row>
    <row r="151" spans="1:27" x14ac:dyDescent="0.25">
      <c r="D151" s="33" t="s">
        <v>95</v>
      </c>
      <c r="E151" s="32"/>
      <c r="H151" s="32">
        <v>1.5</v>
      </c>
      <c r="I151" t="s">
        <v>96</v>
      </c>
      <c r="J151">
        <f>ROUND(H151/100*K142,5)</f>
        <v>0.39134000000000002</v>
      </c>
      <c r="K151" s="32"/>
    </row>
    <row r="152" spans="1:27" x14ac:dyDescent="0.25">
      <c r="D152" s="33" t="s">
        <v>94</v>
      </c>
      <c r="E152" s="32"/>
      <c r="H152" s="32"/>
      <c r="K152" s="34">
        <f>SUM(J138:J151)</f>
        <v>135.01688000000001</v>
      </c>
    </row>
    <row r="153" spans="1:27" x14ac:dyDescent="0.25">
      <c r="D153" s="33" t="s">
        <v>104</v>
      </c>
      <c r="E153" s="32"/>
      <c r="H153" s="32">
        <v>6</v>
      </c>
      <c r="I153" t="s">
        <v>96</v>
      </c>
      <c r="K153" s="30">
        <f>ROUND(H153/100*K152,5)</f>
        <v>8.1010100000000005</v>
      </c>
    </row>
    <row r="154" spans="1:27" x14ac:dyDescent="0.25">
      <c r="D154" s="33" t="s">
        <v>97</v>
      </c>
      <c r="E154" s="32"/>
      <c r="H154" s="32"/>
      <c r="K154" s="34">
        <f>SUM(K152:K153)</f>
        <v>143.11789000000002</v>
      </c>
    </row>
    <row r="156" spans="1:27" ht="45" customHeight="1" x14ac:dyDescent="0.25">
      <c r="A156" s="25" t="s">
        <v>141</v>
      </c>
      <c r="B156" s="25" t="s">
        <v>47</v>
      </c>
      <c r="C156" s="26" t="s">
        <v>15</v>
      </c>
      <c r="D156" s="7" t="s">
        <v>48</v>
      </c>
      <c r="E156" s="6"/>
      <c r="F156" s="6"/>
      <c r="G156" s="26"/>
      <c r="H156" s="27" t="s">
        <v>72</v>
      </c>
      <c r="I156" s="5">
        <v>1</v>
      </c>
      <c r="J156" s="4"/>
      <c r="K156" s="28">
        <f>ROUND(K173,2)</f>
        <v>60.05</v>
      </c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1:27" x14ac:dyDescent="0.25">
      <c r="B157" s="22" t="s">
        <v>73</v>
      </c>
    </row>
    <row r="158" spans="1:27" x14ac:dyDescent="0.25">
      <c r="B158" t="s">
        <v>133</v>
      </c>
      <c r="C158" t="s">
        <v>75</v>
      </c>
      <c r="D158" t="s">
        <v>134</v>
      </c>
      <c r="E158" s="29">
        <v>0.96060000000000001</v>
      </c>
      <c r="F158" t="s">
        <v>77</v>
      </c>
      <c r="G158" t="s">
        <v>78</v>
      </c>
      <c r="H158" s="30">
        <v>27.76</v>
      </c>
      <c r="I158" t="s">
        <v>79</v>
      </c>
      <c r="J158" s="31">
        <f>ROUND(E158/I156* H158,5)</f>
        <v>26.666260000000001</v>
      </c>
      <c r="K158" s="32"/>
    </row>
    <row r="159" spans="1:27" x14ac:dyDescent="0.25">
      <c r="B159" t="s">
        <v>106</v>
      </c>
      <c r="C159" t="s">
        <v>75</v>
      </c>
      <c r="D159" t="s">
        <v>107</v>
      </c>
      <c r="E159" s="29">
        <v>0.72870000000000001</v>
      </c>
      <c r="F159" t="s">
        <v>77</v>
      </c>
      <c r="G159" t="s">
        <v>78</v>
      </c>
      <c r="H159" s="30">
        <v>23.17</v>
      </c>
      <c r="I159" t="s">
        <v>79</v>
      </c>
      <c r="J159" s="31">
        <f>ROUND(E159/I156* H159,5)</f>
        <v>16.883980000000001</v>
      </c>
      <c r="K159" s="32"/>
    </row>
    <row r="160" spans="1:27" x14ac:dyDescent="0.25">
      <c r="D160" s="33" t="s">
        <v>80</v>
      </c>
      <c r="E160" s="32"/>
      <c r="H160" s="32"/>
      <c r="K160" s="30">
        <f>SUM(J158:J159)</f>
        <v>43.550240000000002</v>
      </c>
    </row>
    <row r="161" spans="1:27" x14ac:dyDescent="0.25">
      <c r="B161" s="22" t="s">
        <v>85</v>
      </c>
      <c r="E161" s="32"/>
      <c r="H161" s="32"/>
      <c r="K161" s="32"/>
    </row>
    <row r="162" spans="1:27" x14ac:dyDescent="0.25">
      <c r="B162" t="s">
        <v>91</v>
      </c>
      <c r="C162" t="s">
        <v>87</v>
      </c>
      <c r="D162" t="s">
        <v>92</v>
      </c>
      <c r="E162" s="29">
        <v>3.0999999999999999E-3</v>
      </c>
      <c r="G162" t="s">
        <v>78</v>
      </c>
      <c r="H162" s="30">
        <v>124.98</v>
      </c>
      <c r="I162" t="s">
        <v>79</v>
      </c>
      <c r="J162" s="31">
        <f>ROUND(E162* H162,5)</f>
        <v>0.38744000000000001</v>
      </c>
      <c r="K162" s="32"/>
    </row>
    <row r="163" spans="1:27" x14ac:dyDescent="0.25">
      <c r="B163" t="s">
        <v>89</v>
      </c>
      <c r="C163" t="s">
        <v>26</v>
      </c>
      <c r="D163" t="s">
        <v>90</v>
      </c>
      <c r="E163" s="29">
        <v>1E-3</v>
      </c>
      <c r="G163" t="s">
        <v>78</v>
      </c>
      <c r="H163" s="30">
        <v>1.56</v>
      </c>
      <c r="I163" t="s">
        <v>79</v>
      </c>
      <c r="J163" s="31">
        <f>ROUND(E163* H163,5)</f>
        <v>1.56E-3</v>
      </c>
      <c r="K163" s="32"/>
    </row>
    <row r="164" spans="1:27" x14ac:dyDescent="0.25">
      <c r="B164" t="s">
        <v>142</v>
      </c>
      <c r="C164" t="s">
        <v>15</v>
      </c>
      <c r="D164" t="s">
        <v>143</v>
      </c>
      <c r="E164" s="29">
        <v>1.02</v>
      </c>
      <c r="G164" t="s">
        <v>78</v>
      </c>
      <c r="H164" s="30">
        <v>9.06</v>
      </c>
      <c r="I164" t="s">
        <v>79</v>
      </c>
      <c r="J164" s="31">
        <f>ROUND(E164* H164,5)</f>
        <v>9.2411999999999992</v>
      </c>
      <c r="K164" s="32"/>
    </row>
    <row r="165" spans="1:27" x14ac:dyDescent="0.25">
      <c r="D165" s="33" t="s">
        <v>93</v>
      </c>
      <c r="E165" s="32"/>
      <c r="H165" s="32"/>
      <c r="K165" s="30">
        <f>SUM(J162:J164)</f>
        <v>9.6301999999999985</v>
      </c>
    </row>
    <row r="166" spans="1:27" x14ac:dyDescent="0.25">
      <c r="B166" s="22" t="s">
        <v>69</v>
      </c>
      <c r="E166" s="32"/>
      <c r="H166" s="32"/>
      <c r="K166" s="32"/>
    </row>
    <row r="167" spans="1:27" x14ac:dyDescent="0.25">
      <c r="B167" t="s">
        <v>70</v>
      </c>
      <c r="C167" t="s">
        <v>26</v>
      </c>
      <c r="D167" t="s">
        <v>71</v>
      </c>
      <c r="E167" s="29">
        <v>3.15E-2</v>
      </c>
      <c r="G167" t="s">
        <v>78</v>
      </c>
      <c r="H167" s="30">
        <v>89.311700000000002</v>
      </c>
      <c r="I167" t="s">
        <v>79</v>
      </c>
      <c r="J167" s="31">
        <f>ROUND(E167* H167,5)</f>
        <v>2.81332</v>
      </c>
      <c r="K167" s="32"/>
    </row>
    <row r="168" spans="1:27" x14ac:dyDescent="0.25">
      <c r="D168" s="33" t="s">
        <v>144</v>
      </c>
      <c r="E168" s="32"/>
      <c r="H168" s="32"/>
      <c r="K168" s="30">
        <f>SUM(J167:J167)</f>
        <v>2.81332</v>
      </c>
    </row>
    <row r="169" spans="1:27" x14ac:dyDescent="0.25">
      <c r="E169" s="32"/>
      <c r="H169" s="32"/>
      <c r="K169" s="32"/>
    </row>
    <row r="170" spans="1:27" x14ac:dyDescent="0.25">
      <c r="D170" s="33" t="s">
        <v>95</v>
      </c>
      <c r="E170" s="32"/>
      <c r="H170" s="32">
        <v>1.5</v>
      </c>
      <c r="I170" t="s">
        <v>96</v>
      </c>
      <c r="J170">
        <f>ROUND(H170/100*K160,5)</f>
        <v>0.65325</v>
      </c>
      <c r="K170" s="32"/>
    </row>
    <row r="171" spans="1:27" x14ac:dyDescent="0.25">
      <c r="D171" s="33" t="s">
        <v>94</v>
      </c>
      <c r="E171" s="32"/>
      <c r="H171" s="32"/>
      <c r="K171" s="34">
        <f>SUM(J157:J170)</f>
        <v>56.647009999999995</v>
      </c>
    </row>
    <row r="172" spans="1:27" x14ac:dyDescent="0.25">
      <c r="D172" s="33" t="s">
        <v>104</v>
      </c>
      <c r="E172" s="32"/>
      <c r="H172" s="32">
        <v>6</v>
      </c>
      <c r="I172" t="s">
        <v>96</v>
      </c>
      <c r="K172" s="30">
        <f>ROUND(H172/100*K171,5)</f>
        <v>3.3988200000000002</v>
      </c>
    </row>
    <row r="173" spans="1:27" x14ac:dyDescent="0.25">
      <c r="D173" s="33" t="s">
        <v>97</v>
      </c>
      <c r="E173" s="32"/>
      <c r="H173" s="32"/>
      <c r="K173" s="34">
        <f>SUM(K171:K172)</f>
        <v>60.045829999999995</v>
      </c>
    </row>
    <row r="175" spans="1:27" ht="45" customHeight="1" x14ac:dyDescent="0.25">
      <c r="A175" s="25" t="s">
        <v>145</v>
      </c>
      <c r="B175" s="25" t="s">
        <v>51</v>
      </c>
      <c r="C175" s="26" t="s">
        <v>15</v>
      </c>
      <c r="D175" s="7" t="s">
        <v>52</v>
      </c>
      <c r="E175" s="6"/>
      <c r="F175" s="6"/>
      <c r="G175" s="26"/>
      <c r="H175" s="27" t="s">
        <v>72</v>
      </c>
      <c r="I175" s="5">
        <v>1</v>
      </c>
      <c r="J175" s="4"/>
      <c r="K175" s="28">
        <v>20.03</v>
      </c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</row>
    <row r="176" spans="1:27" ht="45" customHeight="1" x14ac:dyDescent="0.25">
      <c r="A176" s="25" t="s">
        <v>146</v>
      </c>
      <c r="B176" s="25" t="s">
        <v>40</v>
      </c>
      <c r="C176" s="26" t="s">
        <v>38</v>
      </c>
      <c r="D176" s="7" t="s">
        <v>41</v>
      </c>
      <c r="E176" s="6"/>
      <c r="F176" s="6"/>
      <c r="G176" s="26"/>
      <c r="H176" s="27" t="s">
        <v>72</v>
      </c>
      <c r="I176" s="5">
        <v>1</v>
      </c>
      <c r="J176" s="4"/>
      <c r="K176" s="28">
        <f>ROUND(K189,2)</f>
        <v>134.56</v>
      </c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1:27" x14ac:dyDescent="0.25">
      <c r="B177" s="22" t="s">
        <v>73</v>
      </c>
    </row>
    <row r="178" spans="1:27" x14ac:dyDescent="0.25">
      <c r="B178" t="s">
        <v>133</v>
      </c>
      <c r="C178" t="s">
        <v>75</v>
      </c>
      <c r="D178" t="s">
        <v>134</v>
      </c>
      <c r="E178" s="29">
        <v>0.45</v>
      </c>
      <c r="F178" t="s">
        <v>77</v>
      </c>
      <c r="G178" t="s">
        <v>78</v>
      </c>
      <c r="H178" s="30">
        <v>27.76</v>
      </c>
      <c r="I178" t="s">
        <v>79</v>
      </c>
      <c r="J178" s="31">
        <f>ROUND(E178/I176* H178,5)</f>
        <v>12.492000000000001</v>
      </c>
      <c r="K178" s="32"/>
    </row>
    <row r="179" spans="1:27" x14ac:dyDescent="0.25">
      <c r="B179" t="s">
        <v>106</v>
      </c>
      <c r="C179" t="s">
        <v>75</v>
      </c>
      <c r="D179" t="s">
        <v>107</v>
      </c>
      <c r="E179" s="29">
        <v>0.45</v>
      </c>
      <c r="F179" t="s">
        <v>77</v>
      </c>
      <c r="G179" t="s">
        <v>78</v>
      </c>
      <c r="H179" s="30">
        <v>23.17</v>
      </c>
      <c r="I179" t="s">
        <v>79</v>
      </c>
      <c r="J179" s="31">
        <f>ROUND(E179/I176* H179,5)</f>
        <v>10.426500000000001</v>
      </c>
      <c r="K179" s="32"/>
    </row>
    <row r="180" spans="1:27" x14ac:dyDescent="0.25">
      <c r="D180" s="33" t="s">
        <v>80</v>
      </c>
      <c r="E180" s="32"/>
      <c r="H180" s="32"/>
      <c r="K180" s="30">
        <f>SUM(J178:J179)</f>
        <v>22.918500000000002</v>
      </c>
    </row>
    <row r="181" spans="1:27" x14ac:dyDescent="0.25">
      <c r="B181" s="22" t="s">
        <v>85</v>
      </c>
      <c r="E181" s="32"/>
      <c r="H181" s="32"/>
      <c r="K181" s="32"/>
    </row>
    <row r="182" spans="1:27" x14ac:dyDescent="0.25">
      <c r="B182" t="s">
        <v>147</v>
      </c>
      <c r="C182" t="s">
        <v>38</v>
      </c>
      <c r="D182" t="s">
        <v>148</v>
      </c>
      <c r="E182" s="29">
        <v>1</v>
      </c>
      <c r="G182" t="s">
        <v>78</v>
      </c>
      <c r="H182" s="30">
        <v>103.42</v>
      </c>
      <c r="I182" t="s">
        <v>79</v>
      </c>
      <c r="J182" s="31">
        <f>ROUND(E182* H182,5)</f>
        <v>103.42</v>
      </c>
      <c r="K182" s="32"/>
    </row>
    <row r="183" spans="1:27" x14ac:dyDescent="0.25">
      <c r="B183" t="s">
        <v>149</v>
      </c>
      <c r="C183" t="s">
        <v>87</v>
      </c>
      <c r="D183" t="s">
        <v>150</v>
      </c>
      <c r="E183" s="29">
        <v>5.3E-3</v>
      </c>
      <c r="G183" t="s">
        <v>78</v>
      </c>
      <c r="H183" s="30">
        <v>49.05</v>
      </c>
      <c r="I183" t="s">
        <v>79</v>
      </c>
      <c r="J183" s="31">
        <f>ROUND(E183* H183,5)</f>
        <v>0.25996999999999998</v>
      </c>
      <c r="K183" s="32"/>
    </row>
    <row r="184" spans="1:27" x14ac:dyDescent="0.25">
      <c r="D184" s="33" t="s">
        <v>93</v>
      </c>
      <c r="E184" s="32"/>
      <c r="H184" s="32"/>
      <c r="K184" s="30">
        <f>SUM(J182:J183)</f>
        <v>103.67997</v>
      </c>
    </row>
    <row r="185" spans="1:27" x14ac:dyDescent="0.25">
      <c r="E185" s="32"/>
      <c r="H185" s="32"/>
      <c r="K185" s="32"/>
    </row>
    <row r="186" spans="1:27" x14ac:dyDescent="0.25">
      <c r="D186" s="33" t="s">
        <v>95</v>
      </c>
      <c r="E186" s="32"/>
      <c r="H186" s="32">
        <v>1.5</v>
      </c>
      <c r="I186" t="s">
        <v>96</v>
      </c>
      <c r="J186">
        <f>ROUND(H186/100*K180,5)</f>
        <v>0.34377999999999997</v>
      </c>
      <c r="K186" s="32"/>
    </row>
    <row r="187" spans="1:27" x14ac:dyDescent="0.25">
      <c r="D187" s="33" t="s">
        <v>94</v>
      </c>
      <c r="E187" s="32"/>
      <c r="H187" s="32"/>
      <c r="K187" s="34">
        <f>SUM(J177:J186)</f>
        <v>126.94225</v>
      </c>
    </row>
    <row r="188" spans="1:27" x14ac:dyDescent="0.25">
      <c r="D188" s="33" t="s">
        <v>104</v>
      </c>
      <c r="E188" s="32"/>
      <c r="H188" s="32">
        <v>6</v>
      </c>
      <c r="I188" t="s">
        <v>96</v>
      </c>
      <c r="K188" s="30">
        <f>ROUND(H188/100*K187,5)</f>
        <v>7.6165399999999996</v>
      </c>
    </row>
    <row r="189" spans="1:27" x14ac:dyDescent="0.25">
      <c r="D189" s="33" t="s">
        <v>97</v>
      </c>
      <c r="E189" s="32"/>
      <c r="H189" s="32"/>
      <c r="K189" s="34">
        <f>SUM(K187:K188)</f>
        <v>134.55878999999999</v>
      </c>
    </row>
    <row r="191" spans="1:27" ht="45" customHeight="1" x14ac:dyDescent="0.25">
      <c r="A191" s="25" t="s">
        <v>151</v>
      </c>
      <c r="B191" s="25" t="s">
        <v>37</v>
      </c>
      <c r="C191" s="26" t="s">
        <v>38</v>
      </c>
      <c r="D191" s="7" t="s">
        <v>39</v>
      </c>
      <c r="E191" s="6"/>
      <c r="F191" s="6"/>
      <c r="G191" s="26"/>
      <c r="H191" s="27" t="s">
        <v>72</v>
      </c>
      <c r="I191" s="5">
        <v>1</v>
      </c>
      <c r="J191" s="4"/>
      <c r="K191" s="28">
        <f>ROUND(K207,2)</f>
        <v>116.92</v>
      </c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</row>
    <row r="192" spans="1:27" x14ac:dyDescent="0.25">
      <c r="B192" s="22" t="s">
        <v>73</v>
      </c>
    </row>
    <row r="193" spans="2:11" x14ac:dyDescent="0.25">
      <c r="B193" t="s">
        <v>106</v>
      </c>
      <c r="C193" t="s">
        <v>75</v>
      </c>
      <c r="D193" t="s">
        <v>107</v>
      </c>
      <c r="E193" s="29">
        <v>1.1000000000000001</v>
      </c>
      <c r="F193" t="s">
        <v>77</v>
      </c>
      <c r="G193" t="s">
        <v>78</v>
      </c>
      <c r="H193" s="30">
        <v>23.17</v>
      </c>
      <c r="I193" t="s">
        <v>79</v>
      </c>
      <c r="J193" s="31">
        <f>ROUND(E193/I191* H193,5)</f>
        <v>25.486999999999998</v>
      </c>
      <c r="K193" s="32"/>
    </row>
    <row r="194" spans="2:11" x14ac:dyDescent="0.25">
      <c r="B194" t="s">
        <v>133</v>
      </c>
      <c r="C194" t="s">
        <v>75</v>
      </c>
      <c r="D194" t="s">
        <v>134</v>
      </c>
      <c r="E194" s="29">
        <v>0.55000000000000004</v>
      </c>
      <c r="F194" t="s">
        <v>77</v>
      </c>
      <c r="G194" t="s">
        <v>78</v>
      </c>
      <c r="H194" s="30">
        <v>27.76</v>
      </c>
      <c r="I194" t="s">
        <v>79</v>
      </c>
      <c r="J194" s="31">
        <f>ROUND(E194/I191* H194,5)</f>
        <v>15.268000000000001</v>
      </c>
      <c r="K194" s="32"/>
    </row>
    <row r="195" spans="2:11" x14ac:dyDescent="0.25">
      <c r="D195" s="33" t="s">
        <v>80</v>
      </c>
      <c r="E195" s="32"/>
      <c r="H195" s="32"/>
      <c r="K195" s="30">
        <f>SUM(J193:J194)</f>
        <v>40.754999999999995</v>
      </c>
    </row>
    <row r="196" spans="2:11" x14ac:dyDescent="0.25">
      <c r="B196" s="22" t="s">
        <v>81</v>
      </c>
      <c r="E196" s="32"/>
      <c r="H196" s="32"/>
      <c r="K196" s="32"/>
    </row>
    <row r="197" spans="2:11" x14ac:dyDescent="0.25">
      <c r="B197" t="s">
        <v>152</v>
      </c>
      <c r="C197" t="s">
        <v>75</v>
      </c>
      <c r="D197" t="s">
        <v>153</v>
      </c>
      <c r="E197" s="29">
        <v>0.4</v>
      </c>
      <c r="F197" t="s">
        <v>77</v>
      </c>
      <c r="G197" t="s">
        <v>78</v>
      </c>
      <c r="H197" s="30">
        <v>55.1</v>
      </c>
      <c r="I197" t="s">
        <v>79</v>
      </c>
      <c r="J197" s="31">
        <f>ROUND(E197/I191* H197,5)</f>
        <v>22.04</v>
      </c>
      <c r="K197" s="32"/>
    </row>
    <row r="198" spans="2:11" x14ac:dyDescent="0.25">
      <c r="D198" s="33" t="s">
        <v>84</v>
      </c>
      <c r="E198" s="32"/>
      <c r="H198" s="32"/>
      <c r="K198" s="30">
        <f>SUM(J197:J197)</f>
        <v>22.04</v>
      </c>
    </row>
    <row r="199" spans="2:11" x14ac:dyDescent="0.25">
      <c r="B199" s="22" t="s">
        <v>85</v>
      </c>
      <c r="E199" s="32"/>
      <c r="H199" s="32"/>
      <c r="K199" s="32"/>
    </row>
    <row r="200" spans="2:11" x14ac:dyDescent="0.25">
      <c r="B200" t="s">
        <v>154</v>
      </c>
      <c r="C200" t="s">
        <v>38</v>
      </c>
      <c r="D200" t="s">
        <v>155</v>
      </c>
      <c r="E200" s="29">
        <v>1</v>
      </c>
      <c r="G200" t="s">
        <v>78</v>
      </c>
      <c r="H200" s="30">
        <v>43.4</v>
      </c>
      <c r="I200" t="s">
        <v>79</v>
      </c>
      <c r="J200" s="31">
        <f>ROUND(E200* H200,5)</f>
        <v>43.4</v>
      </c>
      <c r="K200" s="32"/>
    </row>
    <row r="201" spans="2:11" x14ac:dyDescent="0.25">
      <c r="B201" t="s">
        <v>156</v>
      </c>
      <c r="C201" t="s">
        <v>87</v>
      </c>
      <c r="D201" t="s">
        <v>157</v>
      </c>
      <c r="E201" s="29">
        <v>0.17299999999999999</v>
      </c>
      <c r="G201" t="s">
        <v>78</v>
      </c>
      <c r="H201" s="30">
        <v>20.18</v>
      </c>
      <c r="I201" t="s">
        <v>79</v>
      </c>
      <c r="J201" s="31">
        <f>ROUND(E201* H201,5)</f>
        <v>3.4911400000000001</v>
      </c>
      <c r="K201" s="32"/>
    </row>
    <row r="202" spans="2:11" x14ac:dyDescent="0.25">
      <c r="D202" s="33" t="s">
        <v>93</v>
      </c>
      <c r="E202" s="32"/>
      <c r="H202" s="32"/>
      <c r="K202" s="30">
        <f>SUM(J200:J201)</f>
        <v>46.89114</v>
      </c>
    </row>
    <row r="203" spans="2:11" x14ac:dyDescent="0.25">
      <c r="E203" s="32"/>
      <c r="H203" s="32"/>
      <c r="K203" s="32"/>
    </row>
    <row r="204" spans="2:11" x14ac:dyDescent="0.25">
      <c r="D204" s="33" t="s">
        <v>95</v>
      </c>
      <c r="E204" s="32"/>
      <c r="H204" s="32">
        <v>1.5</v>
      </c>
      <c r="I204" t="s">
        <v>96</v>
      </c>
      <c r="J204">
        <f>ROUND(H204/100*K195,5)</f>
        <v>0.61133000000000004</v>
      </c>
      <c r="K204" s="32"/>
    </row>
    <row r="205" spans="2:11" x14ac:dyDescent="0.25">
      <c r="D205" s="33" t="s">
        <v>94</v>
      </c>
      <c r="E205" s="32"/>
      <c r="H205" s="32"/>
      <c r="K205" s="34">
        <f>SUM(J192:J204)</f>
        <v>110.29746999999999</v>
      </c>
    </row>
    <row r="206" spans="2:11" x14ac:dyDescent="0.25">
      <c r="D206" s="33" t="s">
        <v>104</v>
      </c>
      <c r="E206" s="32"/>
      <c r="H206" s="32">
        <v>6</v>
      </c>
      <c r="I206" t="s">
        <v>96</v>
      </c>
      <c r="K206" s="30">
        <f>ROUND(H206/100*K205,5)</f>
        <v>6.6178499999999998</v>
      </c>
    </row>
    <row r="207" spans="2:11" x14ac:dyDescent="0.25">
      <c r="D207" s="33" t="s">
        <v>97</v>
      </c>
      <c r="E207" s="32"/>
      <c r="H207" s="32"/>
      <c r="K207" s="34">
        <f>SUM(K205:K206)</f>
        <v>116.91531999999999</v>
      </c>
    </row>
    <row r="209" spans="1:27" ht="45" customHeight="1" x14ac:dyDescent="0.25">
      <c r="A209" s="25" t="s">
        <v>158</v>
      </c>
      <c r="B209" s="25" t="s">
        <v>35</v>
      </c>
      <c r="C209" s="26" t="s">
        <v>12</v>
      </c>
      <c r="D209" s="7" t="s">
        <v>36</v>
      </c>
      <c r="E209" s="6"/>
      <c r="F209" s="6"/>
      <c r="G209" s="26"/>
      <c r="H209" s="27" t="s">
        <v>72</v>
      </c>
      <c r="I209" s="5">
        <v>1</v>
      </c>
      <c r="J209" s="4"/>
      <c r="K209" s="28">
        <f>ROUND(K223,2)</f>
        <v>6.38</v>
      </c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</row>
    <row r="210" spans="1:27" x14ac:dyDescent="0.25">
      <c r="B210" s="22" t="s">
        <v>73</v>
      </c>
    </row>
    <row r="211" spans="1:27" x14ac:dyDescent="0.25">
      <c r="B211" t="s">
        <v>159</v>
      </c>
      <c r="C211" t="s">
        <v>75</v>
      </c>
      <c r="D211" t="s">
        <v>160</v>
      </c>
      <c r="E211" s="29">
        <v>7.0000000000000007E-2</v>
      </c>
      <c r="F211" t="s">
        <v>77</v>
      </c>
      <c r="G211" t="s">
        <v>78</v>
      </c>
      <c r="H211" s="30">
        <v>28.69</v>
      </c>
      <c r="I211" t="s">
        <v>79</v>
      </c>
      <c r="J211" s="31">
        <f>ROUND(E211/I209* H211,5)</f>
        <v>2.0083000000000002</v>
      </c>
      <c r="K211" s="32"/>
    </row>
    <row r="212" spans="1:27" x14ac:dyDescent="0.25">
      <c r="B212" t="s">
        <v>161</v>
      </c>
      <c r="C212" t="s">
        <v>75</v>
      </c>
      <c r="D212" t="s">
        <v>162</v>
      </c>
      <c r="E212" s="29">
        <v>7.0000000000000007E-2</v>
      </c>
      <c r="F212" t="s">
        <v>77</v>
      </c>
      <c r="G212" t="s">
        <v>78</v>
      </c>
      <c r="H212" s="30">
        <v>24.65</v>
      </c>
      <c r="I212" t="s">
        <v>79</v>
      </c>
      <c r="J212" s="31">
        <f>ROUND(E212/I209* H212,5)</f>
        <v>1.7255</v>
      </c>
      <c r="K212" s="32"/>
    </row>
    <row r="213" spans="1:27" x14ac:dyDescent="0.25">
      <c r="D213" s="33" t="s">
        <v>80</v>
      </c>
      <c r="E213" s="32"/>
      <c r="H213" s="32"/>
      <c r="K213" s="30">
        <f>SUM(J211:J212)</f>
        <v>3.7338000000000005</v>
      </c>
    </row>
    <row r="214" spans="1:27" x14ac:dyDescent="0.25">
      <c r="B214" s="22" t="s">
        <v>85</v>
      </c>
      <c r="E214" s="32"/>
      <c r="H214" s="32"/>
      <c r="K214" s="32"/>
    </row>
    <row r="215" spans="1:27" x14ac:dyDescent="0.25">
      <c r="B215" t="s">
        <v>163</v>
      </c>
      <c r="C215" t="s">
        <v>38</v>
      </c>
      <c r="D215" t="s">
        <v>164</v>
      </c>
      <c r="E215" s="29">
        <v>0.3</v>
      </c>
      <c r="G215" t="s">
        <v>78</v>
      </c>
      <c r="H215" s="30">
        <v>3.7</v>
      </c>
      <c r="I215" t="s">
        <v>79</v>
      </c>
      <c r="J215" s="31">
        <f>ROUND(E215* H215,5)</f>
        <v>1.1100000000000001</v>
      </c>
      <c r="K215" s="32"/>
    </row>
    <row r="216" spans="1:27" x14ac:dyDescent="0.25">
      <c r="B216" t="s">
        <v>165</v>
      </c>
      <c r="C216" t="s">
        <v>38</v>
      </c>
      <c r="D216" t="s">
        <v>166</v>
      </c>
      <c r="E216" s="29">
        <v>1</v>
      </c>
      <c r="G216" t="s">
        <v>78</v>
      </c>
      <c r="H216" s="30">
        <v>0.09</v>
      </c>
      <c r="I216" t="s">
        <v>79</v>
      </c>
      <c r="J216" s="31">
        <f>ROUND(E216* H216,5)</f>
        <v>0.09</v>
      </c>
      <c r="K216" s="32"/>
    </row>
    <row r="217" spans="1:27" x14ac:dyDescent="0.25">
      <c r="B217" t="s">
        <v>167</v>
      </c>
      <c r="C217" t="s">
        <v>12</v>
      </c>
      <c r="D217" t="s">
        <v>168</v>
      </c>
      <c r="E217" s="29">
        <v>1.02</v>
      </c>
      <c r="G217" t="s">
        <v>78</v>
      </c>
      <c r="H217" s="30">
        <v>1.01</v>
      </c>
      <c r="I217" t="s">
        <v>79</v>
      </c>
      <c r="J217" s="31">
        <f>ROUND(E217* H217,5)</f>
        <v>1.0302</v>
      </c>
      <c r="K217" s="32"/>
    </row>
    <row r="218" spans="1:27" x14ac:dyDescent="0.25">
      <c r="D218" s="33" t="s">
        <v>93</v>
      </c>
      <c r="E218" s="32"/>
      <c r="H218" s="32"/>
      <c r="K218" s="30">
        <f>SUM(J215:J217)</f>
        <v>2.2302</v>
      </c>
    </row>
    <row r="219" spans="1:27" x14ac:dyDescent="0.25">
      <c r="E219" s="32"/>
      <c r="H219" s="32"/>
      <c r="K219" s="32"/>
    </row>
    <row r="220" spans="1:27" x14ac:dyDescent="0.25">
      <c r="D220" s="33" t="s">
        <v>95</v>
      </c>
      <c r="E220" s="32"/>
      <c r="H220" s="32">
        <v>1.5</v>
      </c>
      <c r="I220" t="s">
        <v>96</v>
      </c>
      <c r="J220">
        <f>ROUND(H220/100*K213,5)</f>
        <v>5.6009999999999997E-2</v>
      </c>
      <c r="K220" s="32"/>
    </row>
    <row r="221" spans="1:27" x14ac:dyDescent="0.25">
      <c r="D221" s="33" t="s">
        <v>94</v>
      </c>
      <c r="E221" s="32"/>
      <c r="H221" s="32"/>
      <c r="K221" s="34">
        <f>SUM(J210:J220)</f>
        <v>6.0200100000000001</v>
      </c>
    </row>
    <row r="222" spans="1:27" x14ac:dyDescent="0.25">
      <c r="D222" s="33" t="s">
        <v>104</v>
      </c>
      <c r="E222" s="32"/>
      <c r="H222" s="32">
        <v>6</v>
      </c>
      <c r="I222" t="s">
        <v>96</v>
      </c>
      <c r="K222" s="30">
        <f>ROUND(H222/100*K221,5)</f>
        <v>0.36120000000000002</v>
      </c>
    </row>
    <row r="223" spans="1:27" x14ac:dyDescent="0.25">
      <c r="D223" s="33" t="s">
        <v>97</v>
      </c>
      <c r="E223" s="32"/>
      <c r="H223" s="32"/>
      <c r="K223" s="34">
        <f>SUM(K221:K222)</f>
        <v>6.3812100000000003</v>
      </c>
    </row>
    <row r="225" spans="1:27" ht="45" customHeight="1" x14ac:dyDescent="0.25">
      <c r="A225" s="25" t="s">
        <v>169</v>
      </c>
      <c r="B225" s="25" t="s">
        <v>33</v>
      </c>
      <c r="C225" s="26" t="s">
        <v>12</v>
      </c>
      <c r="D225" s="7" t="s">
        <v>34</v>
      </c>
      <c r="E225" s="6"/>
      <c r="F225" s="6"/>
      <c r="G225" s="26"/>
      <c r="H225" s="27" t="s">
        <v>72</v>
      </c>
      <c r="I225" s="5">
        <v>1</v>
      </c>
      <c r="J225" s="4"/>
      <c r="K225" s="28">
        <f>ROUND(K237,2)</f>
        <v>4.2699999999999996</v>
      </c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</row>
    <row r="226" spans="1:27" x14ac:dyDescent="0.25">
      <c r="B226" s="22" t="s">
        <v>73</v>
      </c>
    </row>
    <row r="227" spans="1:27" x14ac:dyDescent="0.25">
      <c r="B227" t="s">
        <v>170</v>
      </c>
      <c r="C227" t="s">
        <v>75</v>
      </c>
      <c r="D227" t="s">
        <v>171</v>
      </c>
      <c r="E227" s="29">
        <v>0.02</v>
      </c>
      <c r="F227" t="s">
        <v>77</v>
      </c>
      <c r="G227" t="s">
        <v>78</v>
      </c>
      <c r="H227" s="30">
        <v>24.61</v>
      </c>
      <c r="I227" t="s">
        <v>79</v>
      </c>
      <c r="J227" s="31">
        <f>ROUND(E227/I225* H227,5)</f>
        <v>0.49220000000000003</v>
      </c>
      <c r="K227" s="32"/>
    </row>
    <row r="228" spans="1:27" x14ac:dyDescent="0.25">
      <c r="B228" t="s">
        <v>172</v>
      </c>
      <c r="C228" t="s">
        <v>75</v>
      </c>
      <c r="D228" t="s">
        <v>173</v>
      </c>
      <c r="E228" s="29">
        <v>3.3000000000000002E-2</v>
      </c>
      <c r="F228" t="s">
        <v>77</v>
      </c>
      <c r="G228" t="s">
        <v>78</v>
      </c>
      <c r="H228" s="30">
        <v>28.69</v>
      </c>
      <c r="I228" t="s">
        <v>79</v>
      </c>
      <c r="J228" s="31">
        <f>ROUND(E228/I225* H228,5)</f>
        <v>0.94677</v>
      </c>
      <c r="K228" s="32"/>
    </row>
    <row r="229" spans="1:27" x14ac:dyDescent="0.25">
      <c r="D229" s="33" t="s">
        <v>80</v>
      </c>
      <c r="E229" s="32"/>
      <c r="H229" s="32"/>
      <c r="K229" s="30">
        <f>SUM(J227:J228)</f>
        <v>1.4389700000000001</v>
      </c>
    </row>
    <row r="230" spans="1:27" x14ac:dyDescent="0.25">
      <c r="B230" s="22" t="s">
        <v>85</v>
      </c>
      <c r="E230" s="32"/>
      <c r="H230" s="32"/>
      <c r="K230" s="32"/>
    </row>
    <row r="231" spans="1:27" x14ac:dyDescent="0.25">
      <c r="B231" t="s">
        <v>174</v>
      </c>
      <c r="C231" t="s">
        <v>12</v>
      </c>
      <c r="D231" t="s">
        <v>175</v>
      </c>
      <c r="E231" s="29">
        <v>1.02</v>
      </c>
      <c r="G231" t="s">
        <v>78</v>
      </c>
      <c r="H231" s="30">
        <v>2.52</v>
      </c>
      <c r="I231" t="s">
        <v>79</v>
      </c>
      <c r="J231" s="31">
        <f>ROUND(E231* H231,5)</f>
        <v>2.5703999999999998</v>
      </c>
      <c r="K231" s="32"/>
    </row>
    <row r="232" spans="1:27" x14ac:dyDescent="0.25">
      <c r="D232" s="33" t="s">
        <v>93</v>
      </c>
      <c r="E232" s="32"/>
      <c r="H232" s="32"/>
      <c r="K232" s="30">
        <f>SUM(J231:J231)</f>
        <v>2.5703999999999998</v>
      </c>
    </row>
    <row r="233" spans="1:27" x14ac:dyDescent="0.25">
      <c r="E233" s="32"/>
      <c r="H233" s="32"/>
      <c r="K233" s="32"/>
    </row>
    <row r="234" spans="1:27" x14ac:dyDescent="0.25">
      <c r="D234" s="33" t="s">
        <v>95</v>
      </c>
      <c r="E234" s="32"/>
      <c r="H234" s="32">
        <v>1.5</v>
      </c>
      <c r="I234" t="s">
        <v>96</v>
      </c>
      <c r="J234">
        <f>ROUND(H234/100*K229,5)</f>
        <v>2.1579999999999998E-2</v>
      </c>
      <c r="K234" s="32"/>
    </row>
    <row r="235" spans="1:27" x14ac:dyDescent="0.25">
      <c r="D235" s="33" t="s">
        <v>94</v>
      </c>
      <c r="E235" s="32"/>
      <c r="H235" s="32"/>
      <c r="K235" s="34">
        <f>SUM(J226:J234)</f>
        <v>4.0309499999999998</v>
      </c>
    </row>
    <row r="236" spans="1:27" x14ac:dyDescent="0.25">
      <c r="D236" s="33" t="s">
        <v>104</v>
      </c>
      <c r="E236" s="32"/>
      <c r="H236" s="32">
        <v>6</v>
      </c>
      <c r="I236" t="s">
        <v>96</v>
      </c>
      <c r="K236" s="30">
        <f>ROUND(H236/100*K235,5)</f>
        <v>0.24185999999999999</v>
      </c>
    </row>
    <row r="237" spans="1:27" x14ac:dyDescent="0.25">
      <c r="D237" s="33" t="s">
        <v>97</v>
      </c>
      <c r="E237" s="32"/>
      <c r="H237" s="32"/>
      <c r="K237" s="34">
        <f>SUM(K235:K236)</f>
        <v>4.2728099999999998</v>
      </c>
    </row>
    <row r="239" spans="1:27" ht="45" customHeight="1" x14ac:dyDescent="0.25">
      <c r="A239" s="25" t="s">
        <v>176</v>
      </c>
      <c r="B239" s="25" t="s">
        <v>42</v>
      </c>
      <c r="C239" s="26" t="s">
        <v>38</v>
      </c>
      <c r="D239" s="7" t="s">
        <v>43</v>
      </c>
      <c r="E239" s="6"/>
      <c r="F239" s="6"/>
      <c r="G239" s="26"/>
      <c r="H239" s="27" t="s">
        <v>72</v>
      </c>
      <c r="I239" s="5">
        <v>1</v>
      </c>
      <c r="J239" s="4"/>
      <c r="K239" s="28">
        <f>ROUND(K250,2)</f>
        <v>54.43</v>
      </c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 spans="1:27" x14ac:dyDescent="0.25">
      <c r="B240" s="22" t="s">
        <v>73</v>
      </c>
    </row>
    <row r="241" spans="2:11" x14ac:dyDescent="0.25">
      <c r="B241" t="s">
        <v>159</v>
      </c>
      <c r="C241" t="s">
        <v>75</v>
      </c>
      <c r="D241" t="s">
        <v>160</v>
      </c>
      <c r="E241" s="29">
        <v>0.75</v>
      </c>
      <c r="F241" t="s">
        <v>77</v>
      </c>
      <c r="G241" t="s">
        <v>78</v>
      </c>
      <c r="H241" s="30">
        <v>28.69</v>
      </c>
      <c r="I241" t="s">
        <v>79</v>
      </c>
      <c r="J241" s="31">
        <f>ROUND(E241/I239* H241,5)</f>
        <v>21.517499999999998</v>
      </c>
      <c r="K241" s="32"/>
    </row>
    <row r="242" spans="2:11" x14ac:dyDescent="0.25">
      <c r="D242" s="33" t="s">
        <v>80</v>
      </c>
      <c r="E242" s="32"/>
      <c r="H242" s="32"/>
      <c r="K242" s="30">
        <f>SUM(J241:J241)</f>
        <v>21.517499999999998</v>
      </c>
    </row>
    <row r="243" spans="2:11" x14ac:dyDescent="0.25">
      <c r="B243" s="22" t="s">
        <v>85</v>
      </c>
      <c r="E243" s="32"/>
      <c r="H243" s="32"/>
      <c r="K243" s="32"/>
    </row>
    <row r="244" spans="2:11" x14ac:dyDescent="0.25">
      <c r="B244" t="s">
        <v>177</v>
      </c>
      <c r="C244" t="s">
        <v>38</v>
      </c>
      <c r="D244" t="s">
        <v>178</v>
      </c>
      <c r="E244" s="29">
        <v>1</v>
      </c>
      <c r="G244" t="s">
        <v>78</v>
      </c>
      <c r="H244" s="30">
        <v>5.72</v>
      </c>
      <c r="I244" t="s">
        <v>79</v>
      </c>
      <c r="J244" s="31">
        <f>ROUND(E244* H244,5)</f>
        <v>5.72</v>
      </c>
      <c r="K244" s="32"/>
    </row>
    <row r="245" spans="2:11" x14ac:dyDescent="0.25">
      <c r="B245" t="s">
        <v>179</v>
      </c>
      <c r="C245" t="s">
        <v>38</v>
      </c>
      <c r="D245" t="s">
        <v>180</v>
      </c>
      <c r="E245" s="29">
        <v>1</v>
      </c>
      <c r="G245" t="s">
        <v>78</v>
      </c>
      <c r="H245" s="30">
        <v>23.79</v>
      </c>
      <c r="I245" t="s">
        <v>79</v>
      </c>
      <c r="J245" s="31">
        <f>ROUND(E245* H245,5)</f>
        <v>23.79</v>
      </c>
      <c r="K245" s="32"/>
    </row>
    <row r="246" spans="2:11" x14ac:dyDescent="0.25">
      <c r="E246" s="32"/>
      <c r="H246" s="32"/>
      <c r="K246" s="32"/>
    </row>
    <row r="247" spans="2:11" x14ac:dyDescent="0.25">
      <c r="D247" s="33" t="s">
        <v>95</v>
      </c>
      <c r="E247" s="32"/>
      <c r="H247" s="32">
        <v>1.5</v>
      </c>
      <c r="I247" t="s">
        <v>96</v>
      </c>
      <c r="J247">
        <f>ROUND(H247/100*K242,5)</f>
        <v>0.32275999999999999</v>
      </c>
      <c r="K247" s="32"/>
    </row>
    <row r="248" spans="2:11" x14ac:dyDescent="0.25">
      <c r="D248" s="33" t="s">
        <v>94</v>
      </c>
      <c r="E248" s="32"/>
      <c r="H248" s="32"/>
      <c r="K248" s="34">
        <f>SUM(J240:J247)</f>
        <v>51.350259999999999</v>
      </c>
    </row>
    <row r="249" spans="2:11" x14ac:dyDescent="0.25">
      <c r="D249" s="33" t="s">
        <v>104</v>
      </c>
      <c r="E249" s="32"/>
      <c r="H249" s="32">
        <v>6</v>
      </c>
      <c r="I249" t="s">
        <v>96</v>
      </c>
      <c r="K249" s="30">
        <f>ROUND(H249/100*K248,5)</f>
        <v>3.0810200000000001</v>
      </c>
    </row>
    <row r="250" spans="2:11" x14ac:dyDescent="0.25">
      <c r="D250" s="33" t="s">
        <v>97</v>
      </c>
      <c r="E250" s="32"/>
      <c r="H250" s="32"/>
      <c r="K250" s="34">
        <f>SUM(K248:K249)</f>
        <v>54.431280000000001</v>
      </c>
    </row>
  </sheetData>
  <sheetProtection sheet="1"/>
  <mergeCells count="43">
    <mergeCell ref="D239:F239"/>
    <mergeCell ref="I239:J239"/>
    <mergeCell ref="D191:F191"/>
    <mergeCell ref="I191:J191"/>
    <mergeCell ref="D209:F209"/>
    <mergeCell ref="I209:J209"/>
    <mergeCell ref="D225:F225"/>
    <mergeCell ref="I225:J225"/>
    <mergeCell ref="D156:F156"/>
    <mergeCell ref="I156:J156"/>
    <mergeCell ref="D175:F175"/>
    <mergeCell ref="I175:J175"/>
    <mergeCell ref="D176:F176"/>
    <mergeCell ref="I176:J176"/>
    <mergeCell ref="D121:F121"/>
    <mergeCell ref="I121:J121"/>
    <mergeCell ref="D129:F129"/>
    <mergeCell ref="I129:J129"/>
    <mergeCell ref="D137:F137"/>
    <mergeCell ref="I137:J137"/>
    <mergeCell ref="D88:F88"/>
    <mergeCell ref="I88:J88"/>
    <mergeCell ref="D104:F104"/>
    <mergeCell ref="I104:J104"/>
    <mergeCell ref="D113:F113"/>
    <mergeCell ref="I113:J113"/>
    <mergeCell ref="D50:F50"/>
    <mergeCell ref="I50:J50"/>
    <mergeCell ref="D63:F63"/>
    <mergeCell ref="I63:J63"/>
    <mergeCell ref="D76:F76"/>
    <mergeCell ref="I76:J76"/>
    <mergeCell ref="D11:F11"/>
    <mergeCell ref="I11:J11"/>
    <mergeCell ref="D28:F28"/>
    <mergeCell ref="I28:J28"/>
    <mergeCell ref="D37:F37"/>
    <mergeCell ref="I37:J37"/>
    <mergeCell ref="A1:K1"/>
    <mergeCell ref="A2:K2"/>
    <mergeCell ref="A3:K3"/>
    <mergeCell ref="A4:K4"/>
    <mergeCell ref="A6:K6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5"/>
  <sheetViews>
    <sheetView workbookViewId="0">
      <pane ySplit="8" topLeftCell="A9" activePane="bottomLeft" state="frozenSplit"/>
      <selection pane="bottomLeft"/>
    </sheetView>
  </sheetViews>
  <sheetFormatPr baseColWidth="10" defaultColWidth="9.140625" defaultRowHeight="15" x14ac:dyDescent="0.25"/>
  <cols>
    <col min="1" max="1" width="14.7109375" customWidth="1"/>
    <col min="2" max="2" width="6.140625" customWidth="1"/>
    <col min="3" max="3" width="65.7109375" customWidth="1"/>
    <col min="4" max="4" width="13.7109375" customWidth="1"/>
    <col min="5" max="5" width="3.42578125" customWidth="1"/>
  </cols>
  <sheetData>
    <row r="1" spans="1:4" x14ac:dyDescent="0.25">
      <c r="A1" s="9"/>
      <c r="B1" s="9"/>
      <c r="C1" s="9"/>
      <c r="D1" s="9"/>
    </row>
    <row r="2" spans="1:4" x14ac:dyDescent="0.25">
      <c r="A2" s="9" t="s">
        <v>0</v>
      </c>
      <c r="B2" s="9" t="s">
        <v>0</v>
      </c>
      <c r="C2" s="9" t="s">
        <v>0</v>
      </c>
      <c r="D2" s="9" t="s">
        <v>0</v>
      </c>
    </row>
    <row r="3" spans="1:4" x14ac:dyDescent="0.25">
      <c r="A3" s="9"/>
      <c r="B3" s="9"/>
      <c r="C3" s="9"/>
      <c r="D3" s="9"/>
    </row>
    <row r="4" spans="1:4" x14ac:dyDescent="0.25">
      <c r="A4" s="9"/>
      <c r="B4" s="9"/>
      <c r="C4" s="9"/>
      <c r="D4" s="9"/>
    </row>
    <row r="6" spans="1:4" ht="18.75" x14ac:dyDescent="0.3">
      <c r="A6" s="8" t="s">
        <v>64</v>
      </c>
      <c r="B6" s="8" t="s">
        <v>64</v>
      </c>
      <c r="C6" s="8" t="s">
        <v>64</v>
      </c>
      <c r="D6" s="8" t="s">
        <v>64</v>
      </c>
    </row>
    <row r="8" spans="1:4" x14ac:dyDescent="0.25">
      <c r="A8" s="24" t="s">
        <v>66</v>
      </c>
      <c r="B8" s="24" t="s">
        <v>67</v>
      </c>
      <c r="C8" s="24" t="s">
        <v>68</v>
      </c>
      <c r="D8" s="24" t="s">
        <v>2</v>
      </c>
    </row>
    <row r="10" spans="1:4" x14ac:dyDescent="0.25">
      <c r="A10" s="23" t="s">
        <v>73</v>
      </c>
    </row>
    <row r="11" spans="1:4" x14ac:dyDescent="0.25">
      <c r="A11" t="s">
        <v>170</v>
      </c>
      <c r="B11" t="s">
        <v>75</v>
      </c>
      <c r="C11" t="s">
        <v>171</v>
      </c>
      <c r="D11" s="30">
        <v>24.61</v>
      </c>
    </row>
    <row r="12" spans="1:4" x14ac:dyDescent="0.25">
      <c r="A12" t="s">
        <v>161</v>
      </c>
      <c r="B12" t="s">
        <v>75</v>
      </c>
      <c r="C12" t="s">
        <v>162</v>
      </c>
      <c r="D12" s="30">
        <v>24.65</v>
      </c>
    </row>
    <row r="13" spans="1:4" x14ac:dyDescent="0.25">
      <c r="A13" t="s">
        <v>106</v>
      </c>
      <c r="B13" t="s">
        <v>75</v>
      </c>
      <c r="C13" t="s">
        <v>107</v>
      </c>
      <c r="D13" s="30">
        <v>23.17</v>
      </c>
    </row>
    <row r="14" spans="1:4" x14ac:dyDescent="0.25">
      <c r="A14" t="s">
        <v>74</v>
      </c>
      <c r="B14" t="s">
        <v>75</v>
      </c>
      <c r="C14" t="s">
        <v>76</v>
      </c>
      <c r="D14" s="30">
        <v>23.96</v>
      </c>
    </row>
    <row r="15" spans="1:4" x14ac:dyDescent="0.25">
      <c r="A15" t="s">
        <v>181</v>
      </c>
      <c r="B15" t="s">
        <v>75</v>
      </c>
      <c r="C15" t="s">
        <v>160</v>
      </c>
      <c r="D15" s="30">
        <v>28.69</v>
      </c>
    </row>
    <row r="16" spans="1:4" x14ac:dyDescent="0.25">
      <c r="A16" t="s">
        <v>108</v>
      </c>
      <c r="B16" t="s">
        <v>75</v>
      </c>
      <c r="C16" t="s">
        <v>109</v>
      </c>
      <c r="D16" s="30">
        <v>27.76</v>
      </c>
    </row>
    <row r="17" spans="1:4" x14ac:dyDescent="0.25">
      <c r="A17" t="s">
        <v>172</v>
      </c>
      <c r="B17" t="s">
        <v>75</v>
      </c>
      <c r="C17" t="s">
        <v>173</v>
      </c>
      <c r="D17" s="30">
        <v>28.69</v>
      </c>
    </row>
    <row r="18" spans="1:4" x14ac:dyDescent="0.25">
      <c r="A18" t="s">
        <v>159</v>
      </c>
      <c r="B18" t="s">
        <v>75</v>
      </c>
      <c r="C18" t="s">
        <v>160</v>
      </c>
      <c r="D18" s="30">
        <v>28.69</v>
      </c>
    </row>
    <row r="19" spans="1:4" x14ac:dyDescent="0.25">
      <c r="A19" t="s">
        <v>133</v>
      </c>
      <c r="B19" t="s">
        <v>75</v>
      </c>
      <c r="C19" t="s">
        <v>134</v>
      </c>
      <c r="D19" s="30">
        <v>27.76</v>
      </c>
    </row>
    <row r="20" spans="1:4" x14ac:dyDescent="0.25">
      <c r="A20" t="s">
        <v>182</v>
      </c>
      <c r="B20" t="s">
        <v>75</v>
      </c>
      <c r="C20" t="s">
        <v>160</v>
      </c>
      <c r="D20" s="30">
        <v>28.69</v>
      </c>
    </row>
    <row r="21" spans="1:4" x14ac:dyDescent="0.25">
      <c r="A21" s="23" t="s">
        <v>81</v>
      </c>
    </row>
    <row r="22" spans="1:4" x14ac:dyDescent="0.25">
      <c r="A22" t="s">
        <v>183</v>
      </c>
      <c r="B22" t="s">
        <v>75</v>
      </c>
      <c r="C22" t="s">
        <v>101</v>
      </c>
      <c r="D22" s="30">
        <v>59</v>
      </c>
    </row>
    <row r="23" spans="1:4" x14ac:dyDescent="0.25">
      <c r="A23" t="s">
        <v>100</v>
      </c>
      <c r="B23" t="s">
        <v>75</v>
      </c>
      <c r="C23" t="s">
        <v>101</v>
      </c>
      <c r="D23" s="30">
        <v>59</v>
      </c>
    </row>
    <row r="24" spans="1:4" x14ac:dyDescent="0.25">
      <c r="A24" t="s">
        <v>184</v>
      </c>
      <c r="B24" t="s">
        <v>75</v>
      </c>
      <c r="C24" t="s">
        <v>101</v>
      </c>
      <c r="D24" s="30">
        <v>59</v>
      </c>
    </row>
    <row r="25" spans="1:4" x14ac:dyDescent="0.25">
      <c r="A25" t="s">
        <v>110</v>
      </c>
      <c r="B25" t="s">
        <v>75</v>
      </c>
      <c r="C25" t="s">
        <v>111</v>
      </c>
      <c r="D25" s="30">
        <v>94.89</v>
      </c>
    </row>
    <row r="26" spans="1:4" x14ac:dyDescent="0.25">
      <c r="A26" t="s">
        <v>118</v>
      </c>
      <c r="B26" t="s">
        <v>75</v>
      </c>
      <c r="C26" t="s">
        <v>119</v>
      </c>
      <c r="D26" s="30">
        <v>78.23</v>
      </c>
    </row>
    <row r="27" spans="1:4" x14ac:dyDescent="0.25">
      <c r="A27" t="s">
        <v>125</v>
      </c>
      <c r="B27" t="s">
        <v>75</v>
      </c>
      <c r="C27" t="s">
        <v>126</v>
      </c>
      <c r="D27" s="30">
        <v>173.81</v>
      </c>
    </row>
    <row r="28" spans="1:4" x14ac:dyDescent="0.25">
      <c r="A28" t="s">
        <v>185</v>
      </c>
      <c r="B28" t="s">
        <v>75</v>
      </c>
      <c r="C28" t="s">
        <v>103</v>
      </c>
      <c r="D28" s="30">
        <v>52.25</v>
      </c>
    </row>
    <row r="29" spans="1:4" x14ac:dyDescent="0.25">
      <c r="A29" t="s">
        <v>102</v>
      </c>
      <c r="B29" t="s">
        <v>75</v>
      </c>
      <c r="C29" t="s">
        <v>103</v>
      </c>
      <c r="D29" s="30">
        <v>52.25</v>
      </c>
    </row>
    <row r="30" spans="1:4" x14ac:dyDescent="0.25">
      <c r="A30" t="s">
        <v>186</v>
      </c>
      <c r="B30" t="s">
        <v>75</v>
      </c>
      <c r="C30" t="s">
        <v>103</v>
      </c>
      <c r="D30" s="30">
        <v>52.25</v>
      </c>
    </row>
    <row r="31" spans="1:4" x14ac:dyDescent="0.25">
      <c r="A31" t="s">
        <v>152</v>
      </c>
      <c r="B31" t="s">
        <v>75</v>
      </c>
      <c r="C31" t="s">
        <v>153</v>
      </c>
      <c r="D31" s="30">
        <v>55.1</v>
      </c>
    </row>
    <row r="32" spans="1:4" x14ac:dyDescent="0.25">
      <c r="A32" t="s">
        <v>123</v>
      </c>
      <c r="B32" t="s">
        <v>75</v>
      </c>
      <c r="C32" t="s">
        <v>124</v>
      </c>
      <c r="D32" s="30">
        <v>47.68</v>
      </c>
    </row>
    <row r="33" spans="1:4" x14ac:dyDescent="0.25">
      <c r="A33" t="s">
        <v>135</v>
      </c>
      <c r="B33" t="s">
        <v>75</v>
      </c>
      <c r="C33" t="s">
        <v>136</v>
      </c>
      <c r="D33" s="30">
        <v>25.58</v>
      </c>
    </row>
    <row r="34" spans="1:4" x14ac:dyDescent="0.25">
      <c r="A34" t="s">
        <v>82</v>
      </c>
      <c r="B34" t="s">
        <v>75</v>
      </c>
      <c r="C34" t="s">
        <v>83</v>
      </c>
      <c r="D34" s="30">
        <v>1.9</v>
      </c>
    </row>
    <row r="35" spans="1:4" x14ac:dyDescent="0.25">
      <c r="A35" t="s">
        <v>113</v>
      </c>
      <c r="B35" t="s">
        <v>75</v>
      </c>
      <c r="C35" t="s">
        <v>114</v>
      </c>
      <c r="D35" s="30">
        <v>8.4600000000000009</v>
      </c>
    </row>
    <row r="36" spans="1:4" x14ac:dyDescent="0.25">
      <c r="A36" t="s">
        <v>137</v>
      </c>
      <c r="B36" t="s">
        <v>75</v>
      </c>
      <c r="C36" t="s">
        <v>138</v>
      </c>
      <c r="D36" s="30">
        <v>4.78</v>
      </c>
    </row>
    <row r="37" spans="1:4" x14ac:dyDescent="0.25">
      <c r="A37" s="23" t="s">
        <v>85</v>
      </c>
    </row>
    <row r="38" spans="1:4" x14ac:dyDescent="0.25">
      <c r="A38" t="s">
        <v>89</v>
      </c>
      <c r="B38" t="s">
        <v>26</v>
      </c>
      <c r="C38" t="s">
        <v>90</v>
      </c>
      <c r="D38" s="30">
        <v>1.56</v>
      </c>
    </row>
    <row r="39" spans="1:4" x14ac:dyDescent="0.25">
      <c r="A39" t="s">
        <v>120</v>
      </c>
      <c r="B39" t="s">
        <v>87</v>
      </c>
      <c r="C39" t="s">
        <v>121</v>
      </c>
      <c r="D39" s="30">
        <v>13.8</v>
      </c>
    </row>
    <row r="40" spans="1:4" x14ac:dyDescent="0.25">
      <c r="A40" t="s">
        <v>156</v>
      </c>
      <c r="B40" t="s">
        <v>87</v>
      </c>
      <c r="C40" t="s">
        <v>157</v>
      </c>
      <c r="D40" s="30">
        <v>20.18</v>
      </c>
    </row>
    <row r="41" spans="1:4" x14ac:dyDescent="0.25">
      <c r="A41" t="s">
        <v>86</v>
      </c>
      <c r="B41" t="s">
        <v>87</v>
      </c>
      <c r="C41" t="s">
        <v>88</v>
      </c>
      <c r="D41" s="30">
        <v>19.77</v>
      </c>
    </row>
    <row r="42" spans="1:4" x14ac:dyDescent="0.25">
      <c r="A42" t="s">
        <v>91</v>
      </c>
      <c r="B42" t="s">
        <v>87</v>
      </c>
      <c r="C42" t="s">
        <v>92</v>
      </c>
      <c r="D42" s="30">
        <v>124.98</v>
      </c>
    </row>
    <row r="43" spans="1:4" x14ac:dyDescent="0.25">
      <c r="A43" t="s">
        <v>139</v>
      </c>
      <c r="B43" t="s">
        <v>26</v>
      </c>
      <c r="C43" t="s">
        <v>140</v>
      </c>
      <c r="D43" s="30">
        <v>95</v>
      </c>
    </row>
    <row r="44" spans="1:4" x14ac:dyDescent="0.25">
      <c r="A44" t="s">
        <v>149</v>
      </c>
      <c r="B44" t="s">
        <v>87</v>
      </c>
      <c r="C44" t="s">
        <v>150</v>
      </c>
      <c r="D44" s="30">
        <v>49.05</v>
      </c>
    </row>
    <row r="45" spans="1:4" x14ac:dyDescent="0.25">
      <c r="A45" t="s">
        <v>129</v>
      </c>
      <c r="B45" t="s">
        <v>87</v>
      </c>
      <c r="C45" t="s">
        <v>63</v>
      </c>
      <c r="D45" s="30">
        <v>125.3</v>
      </c>
    </row>
    <row r="46" spans="1:4" x14ac:dyDescent="0.25">
      <c r="A46" t="s">
        <v>131</v>
      </c>
      <c r="B46" t="s">
        <v>87</v>
      </c>
      <c r="C46" t="s">
        <v>59</v>
      </c>
      <c r="D46" s="30">
        <v>4.37</v>
      </c>
    </row>
    <row r="47" spans="1:4" x14ac:dyDescent="0.25">
      <c r="A47" t="s">
        <v>142</v>
      </c>
      <c r="B47" t="s">
        <v>15</v>
      </c>
      <c r="C47" t="s">
        <v>143</v>
      </c>
      <c r="D47" s="30">
        <v>9.06</v>
      </c>
    </row>
    <row r="48" spans="1:4" x14ac:dyDescent="0.25">
      <c r="A48" t="s">
        <v>147</v>
      </c>
      <c r="B48" t="s">
        <v>38</v>
      </c>
      <c r="C48" t="s">
        <v>148</v>
      </c>
      <c r="D48" s="30">
        <v>103.42</v>
      </c>
    </row>
    <row r="49" spans="1:4" x14ac:dyDescent="0.25">
      <c r="A49" t="s">
        <v>154</v>
      </c>
      <c r="B49" t="s">
        <v>38</v>
      </c>
      <c r="C49" t="s">
        <v>155</v>
      </c>
      <c r="D49" s="30">
        <v>43.4</v>
      </c>
    </row>
    <row r="50" spans="1:4" x14ac:dyDescent="0.25">
      <c r="A50" t="s">
        <v>167</v>
      </c>
      <c r="B50" t="s">
        <v>12</v>
      </c>
      <c r="C50" t="s">
        <v>168</v>
      </c>
      <c r="D50" s="30">
        <v>1.01</v>
      </c>
    </row>
    <row r="51" spans="1:4" x14ac:dyDescent="0.25">
      <c r="A51" t="s">
        <v>163</v>
      </c>
      <c r="B51" t="s">
        <v>38</v>
      </c>
      <c r="C51" t="s">
        <v>164</v>
      </c>
      <c r="D51" s="30">
        <v>3.7</v>
      </c>
    </row>
    <row r="52" spans="1:4" x14ac:dyDescent="0.25">
      <c r="A52" t="s">
        <v>165</v>
      </c>
      <c r="B52" t="s">
        <v>38</v>
      </c>
      <c r="C52" t="s">
        <v>166</v>
      </c>
      <c r="D52" s="30">
        <v>0.09</v>
      </c>
    </row>
    <row r="53" spans="1:4" x14ac:dyDescent="0.25">
      <c r="A53" t="s">
        <v>174</v>
      </c>
      <c r="B53" t="s">
        <v>12</v>
      </c>
      <c r="C53" t="s">
        <v>175</v>
      </c>
      <c r="D53" s="30">
        <v>2.52</v>
      </c>
    </row>
    <row r="54" spans="1:4" x14ac:dyDescent="0.25">
      <c r="A54" t="s">
        <v>177</v>
      </c>
      <c r="B54" t="s">
        <v>38</v>
      </c>
      <c r="C54" t="s">
        <v>178</v>
      </c>
      <c r="D54" s="30">
        <v>5.72</v>
      </c>
    </row>
    <row r="55" spans="1:4" x14ac:dyDescent="0.25">
      <c r="A55" t="s">
        <v>179</v>
      </c>
      <c r="B55" t="s">
        <v>38</v>
      </c>
      <c r="C55" t="s">
        <v>180</v>
      </c>
      <c r="D55" s="30">
        <v>23.79</v>
      </c>
    </row>
  </sheetData>
  <sheetProtection sheet="1"/>
  <mergeCells count="5">
    <mergeCell ref="A1:D1"/>
    <mergeCell ref="A2:D2"/>
    <mergeCell ref="A3:D3"/>
    <mergeCell ref="A4:D4"/>
    <mergeCell ref="A6:D6"/>
  </mergeCells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0"/>
  <sheetViews>
    <sheetView workbookViewId="0"/>
  </sheetViews>
  <sheetFormatPr baseColWidth="10" defaultColWidth="9.140625" defaultRowHeight="15" x14ac:dyDescent="0.25"/>
  <cols>
    <col min="1" max="1" width="25.7109375" customWidth="1"/>
    <col min="2" max="2" width="3.42578125" customWidth="1"/>
    <col min="3" max="7" width="13.7109375" customWidth="1"/>
    <col min="8" max="8" width="25.7109375" customWidth="1"/>
  </cols>
  <sheetData>
    <row r="1" spans="1:8" x14ac:dyDescent="0.25">
      <c r="E1" s="3"/>
      <c r="F1" s="3"/>
      <c r="G1" s="3"/>
      <c r="H1" s="3"/>
    </row>
    <row r="2" spans="1:8" x14ac:dyDescent="0.25">
      <c r="E2" s="3" t="s">
        <v>0</v>
      </c>
      <c r="F2" s="3" t="s">
        <v>0</v>
      </c>
      <c r="G2" s="3" t="s">
        <v>0</v>
      </c>
      <c r="H2" s="3" t="s">
        <v>0</v>
      </c>
    </row>
    <row r="3" spans="1:8" x14ac:dyDescent="0.25">
      <c r="E3" s="3"/>
      <c r="F3" s="3"/>
      <c r="G3" s="3"/>
      <c r="H3" s="3"/>
    </row>
    <row r="4" spans="1:8" x14ac:dyDescent="0.25">
      <c r="E4" s="3"/>
      <c r="F4" s="3"/>
      <c r="G4" s="3"/>
      <c r="H4" s="3"/>
    </row>
    <row r="6" spans="1:8" ht="18.75" x14ac:dyDescent="0.3">
      <c r="C6" s="2" t="s">
        <v>187</v>
      </c>
      <c r="D6" s="2" t="s">
        <v>187</v>
      </c>
      <c r="E6" s="2" t="s">
        <v>187</v>
      </c>
      <c r="F6" s="2" t="s">
        <v>187</v>
      </c>
      <c r="G6" s="2" t="s">
        <v>187</v>
      </c>
    </row>
    <row r="10" spans="1:8" x14ac:dyDescent="0.25">
      <c r="B10" t="s">
        <v>188</v>
      </c>
      <c r="C10" s="35" t="s">
        <v>5</v>
      </c>
      <c r="D10" s="36" t="s">
        <v>6</v>
      </c>
      <c r="E10" s="35" t="s">
        <v>7</v>
      </c>
    </row>
    <row r="11" spans="1:8" x14ac:dyDescent="0.25">
      <c r="B11" t="s">
        <v>188</v>
      </c>
      <c r="C11" s="35" t="s">
        <v>8</v>
      </c>
      <c r="D11" s="36" t="s">
        <v>6</v>
      </c>
      <c r="E11" s="35" t="s">
        <v>9</v>
      </c>
    </row>
    <row r="13" spans="1:8" ht="45" customHeight="1" x14ac:dyDescent="0.25">
      <c r="A13" s="37" t="s">
        <v>189</v>
      </c>
      <c r="B13" s="38" t="s">
        <v>190</v>
      </c>
      <c r="C13" s="37" t="s">
        <v>11</v>
      </c>
      <c r="D13" s="37" t="s">
        <v>12</v>
      </c>
      <c r="E13" s="1" t="s">
        <v>13</v>
      </c>
      <c r="F13" s="1" t="s">
        <v>13</v>
      </c>
      <c r="G13" s="39">
        <f>SUM(G14:G14)</f>
        <v>21.4</v>
      </c>
    </row>
    <row r="14" spans="1:8" x14ac:dyDescent="0.25">
      <c r="A14" s="40" t="s">
        <v>191</v>
      </c>
      <c r="B14" s="40"/>
      <c r="C14" s="41">
        <v>10.7</v>
      </c>
      <c r="D14" s="41">
        <v>2</v>
      </c>
      <c r="E14" s="41"/>
      <c r="F14" s="41"/>
      <c r="G14" s="41">
        <f>PRODUCT(C14:F14)</f>
        <v>21.4</v>
      </c>
    </row>
    <row r="16" spans="1:8" ht="45" customHeight="1" x14ac:dyDescent="0.25">
      <c r="A16" s="37" t="s">
        <v>192</v>
      </c>
      <c r="B16" s="38" t="s">
        <v>190</v>
      </c>
      <c r="C16" s="37" t="s">
        <v>14</v>
      </c>
      <c r="D16" s="37" t="s">
        <v>15</v>
      </c>
      <c r="E16" s="1" t="s">
        <v>16</v>
      </c>
      <c r="F16" s="1" t="s">
        <v>16</v>
      </c>
      <c r="G16" s="39">
        <f>SUM(G17:G17)</f>
        <v>4.28</v>
      </c>
    </row>
    <row r="17" spans="1:7" x14ac:dyDescent="0.25">
      <c r="A17" s="40" t="s">
        <v>191</v>
      </c>
      <c r="B17" s="40"/>
      <c r="C17" s="41">
        <v>10.7</v>
      </c>
      <c r="D17" s="41">
        <v>0.4</v>
      </c>
      <c r="E17" s="41"/>
      <c r="F17" s="41"/>
      <c r="G17" s="41">
        <f>PRODUCT(C17:F17)</f>
        <v>4.28</v>
      </c>
    </row>
    <row r="19" spans="1:7" ht="45" customHeight="1" x14ac:dyDescent="0.25">
      <c r="A19" s="37" t="s">
        <v>193</v>
      </c>
      <c r="B19" s="38" t="s">
        <v>190</v>
      </c>
      <c r="C19" s="37" t="s">
        <v>17</v>
      </c>
      <c r="D19" s="37" t="s">
        <v>12</v>
      </c>
      <c r="E19" s="1" t="s">
        <v>18</v>
      </c>
      <c r="F19" s="1" t="s">
        <v>18</v>
      </c>
      <c r="G19" s="39">
        <f>SUM(G20:G20)</f>
        <v>135</v>
      </c>
    </row>
    <row r="20" spans="1:7" x14ac:dyDescent="0.25">
      <c r="A20" s="40" t="s">
        <v>191</v>
      </c>
      <c r="B20" s="40"/>
      <c r="C20" s="41">
        <v>67.5</v>
      </c>
      <c r="D20" s="41">
        <v>2</v>
      </c>
      <c r="E20" s="41"/>
      <c r="F20" s="41"/>
      <c r="G20" s="41">
        <f>PRODUCT(C20:F20)</f>
        <v>135</v>
      </c>
    </row>
    <row r="22" spans="1:7" ht="45" customHeight="1" x14ac:dyDescent="0.25">
      <c r="A22" s="37" t="s">
        <v>194</v>
      </c>
      <c r="B22" s="38" t="s">
        <v>190</v>
      </c>
      <c r="C22" s="37" t="s">
        <v>19</v>
      </c>
      <c r="D22" s="37" t="s">
        <v>15</v>
      </c>
      <c r="E22" s="1" t="s">
        <v>20</v>
      </c>
      <c r="F22" s="1" t="s">
        <v>20</v>
      </c>
      <c r="G22" s="39">
        <f>SUM(G23:G23)</f>
        <v>40.5</v>
      </c>
    </row>
    <row r="23" spans="1:7" x14ac:dyDescent="0.25">
      <c r="A23" s="40" t="s">
        <v>191</v>
      </c>
      <c r="B23" s="40"/>
      <c r="C23" s="41">
        <v>67.5</v>
      </c>
      <c r="D23" s="41">
        <v>0.6</v>
      </c>
      <c r="E23" s="41"/>
      <c r="F23" s="41"/>
      <c r="G23" s="41">
        <f>PRODUCT(C23:F23)</f>
        <v>40.5</v>
      </c>
    </row>
    <row r="25" spans="1:7" x14ac:dyDescent="0.25">
      <c r="B25" t="s">
        <v>188</v>
      </c>
      <c r="C25" s="35" t="s">
        <v>5</v>
      </c>
      <c r="D25" s="36" t="s">
        <v>6</v>
      </c>
      <c r="E25" s="35" t="s">
        <v>7</v>
      </c>
    </row>
    <row r="26" spans="1:7" x14ac:dyDescent="0.25">
      <c r="B26" t="s">
        <v>188</v>
      </c>
      <c r="C26" s="35" t="s">
        <v>8</v>
      </c>
      <c r="D26" s="36" t="s">
        <v>22</v>
      </c>
      <c r="E26" s="35" t="s">
        <v>23</v>
      </c>
    </row>
    <row r="28" spans="1:7" ht="45" customHeight="1" x14ac:dyDescent="0.25">
      <c r="A28" s="37" t="s">
        <v>195</v>
      </c>
      <c r="B28" s="38" t="s">
        <v>190</v>
      </c>
      <c r="C28" s="37" t="s">
        <v>25</v>
      </c>
      <c r="D28" s="37" t="s">
        <v>26</v>
      </c>
      <c r="E28" s="1" t="s">
        <v>27</v>
      </c>
      <c r="F28" s="1" t="s">
        <v>27</v>
      </c>
      <c r="G28" s="39">
        <f>SUM(G29:G30)</f>
        <v>14.076000000000001</v>
      </c>
    </row>
    <row r="29" spans="1:7" x14ac:dyDescent="0.25">
      <c r="A29" s="40" t="s">
        <v>191</v>
      </c>
      <c r="B29" s="40"/>
      <c r="C29" s="41">
        <v>10.7</v>
      </c>
      <c r="D29" s="41">
        <v>0.4</v>
      </c>
      <c r="E29" s="41">
        <v>0.45</v>
      </c>
      <c r="F29" s="41"/>
      <c r="G29" s="41">
        <f>PRODUCT(C29:F29)</f>
        <v>1.9260000000000002</v>
      </c>
    </row>
    <row r="30" spans="1:7" x14ac:dyDescent="0.25">
      <c r="A30" s="40"/>
      <c r="B30" s="40"/>
      <c r="C30" s="41">
        <v>67.5</v>
      </c>
      <c r="D30" s="41">
        <v>0.4</v>
      </c>
      <c r="E30" s="41">
        <v>0.45</v>
      </c>
      <c r="F30" s="41"/>
      <c r="G30" s="41">
        <f>PRODUCT(C30:F30)</f>
        <v>12.15</v>
      </c>
    </row>
    <row r="32" spans="1:7" ht="45" customHeight="1" x14ac:dyDescent="0.25">
      <c r="A32" s="37" t="s">
        <v>196</v>
      </c>
      <c r="B32" s="38" t="s">
        <v>190</v>
      </c>
      <c r="C32" s="37" t="s">
        <v>28</v>
      </c>
      <c r="D32" s="37" t="s">
        <v>26</v>
      </c>
      <c r="E32" s="1" t="s">
        <v>29</v>
      </c>
      <c r="F32" s="1" t="s">
        <v>29</v>
      </c>
      <c r="G32" s="39">
        <f>SUM(G33:G34)</f>
        <v>14.076000000000001</v>
      </c>
    </row>
    <row r="33" spans="1:7" x14ac:dyDescent="0.25">
      <c r="A33" s="40" t="s">
        <v>191</v>
      </c>
      <c r="B33" s="40"/>
      <c r="C33" s="41">
        <v>10.7</v>
      </c>
      <c r="D33" s="41">
        <v>0.4</v>
      </c>
      <c r="E33" s="41">
        <v>0.45</v>
      </c>
      <c r="F33" s="41"/>
      <c r="G33" s="41">
        <f>PRODUCT(C33:F33)</f>
        <v>1.9260000000000002</v>
      </c>
    </row>
    <row r="34" spans="1:7" x14ac:dyDescent="0.25">
      <c r="A34" s="40"/>
      <c r="B34" s="40"/>
      <c r="C34" s="41">
        <v>67.5</v>
      </c>
      <c r="D34" s="41">
        <v>0.4</v>
      </c>
      <c r="E34" s="41">
        <v>0.45</v>
      </c>
      <c r="F34" s="41"/>
      <c r="G34" s="41">
        <f>PRODUCT(C34:F34)</f>
        <v>12.15</v>
      </c>
    </row>
    <row r="36" spans="1:7" x14ac:dyDescent="0.25">
      <c r="B36" t="s">
        <v>188</v>
      </c>
      <c r="C36" s="35" t="s">
        <v>5</v>
      </c>
      <c r="D36" s="36" t="s">
        <v>6</v>
      </c>
      <c r="E36" s="35" t="s">
        <v>7</v>
      </c>
    </row>
    <row r="37" spans="1:7" x14ac:dyDescent="0.25">
      <c r="B37" t="s">
        <v>188</v>
      </c>
      <c r="C37" s="35" t="s">
        <v>8</v>
      </c>
      <c r="D37" s="36" t="s">
        <v>30</v>
      </c>
      <c r="E37" s="35" t="s">
        <v>31</v>
      </c>
    </row>
    <row r="39" spans="1:7" ht="45" customHeight="1" x14ac:dyDescent="0.25">
      <c r="A39" s="37" t="s">
        <v>197</v>
      </c>
      <c r="B39" s="38" t="s">
        <v>190</v>
      </c>
      <c r="C39" s="37" t="s">
        <v>33</v>
      </c>
      <c r="D39" s="37" t="s">
        <v>12</v>
      </c>
      <c r="E39" s="1" t="s">
        <v>34</v>
      </c>
      <c r="F39" s="1" t="s">
        <v>34</v>
      </c>
      <c r="G39" s="39">
        <f>SUM(G40:G41)</f>
        <v>88.2</v>
      </c>
    </row>
    <row r="40" spans="1:7" x14ac:dyDescent="0.25">
      <c r="A40" s="40" t="s">
        <v>191</v>
      </c>
      <c r="B40" s="40"/>
      <c r="C40" s="41">
        <v>78.2</v>
      </c>
      <c r="D40" s="41"/>
      <c r="E40" s="41"/>
      <c r="F40" s="41"/>
      <c r="G40" s="41">
        <f>PRODUCT(C40:F40)</f>
        <v>78.2</v>
      </c>
    </row>
    <row r="41" spans="1:7" x14ac:dyDescent="0.25">
      <c r="A41" s="40" t="s">
        <v>198</v>
      </c>
      <c r="B41" s="40"/>
      <c r="C41" s="41">
        <v>10</v>
      </c>
      <c r="D41" s="41"/>
      <c r="E41" s="41"/>
      <c r="F41" s="41"/>
      <c r="G41" s="41">
        <f>PRODUCT(C41:F41)</f>
        <v>10</v>
      </c>
    </row>
    <row r="43" spans="1:7" ht="45" customHeight="1" x14ac:dyDescent="0.25">
      <c r="A43" s="37" t="s">
        <v>199</v>
      </c>
      <c r="B43" s="38" t="s">
        <v>190</v>
      </c>
      <c r="C43" s="37" t="s">
        <v>35</v>
      </c>
      <c r="D43" s="37" t="s">
        <v>12</v>
      </c>
      <c r="E43" s="1" t="s">
        <v>36</v>
      </c>
      <c r="F43" s="1" t="s">
        <v>36</v>
      </c>
      <c r="G43" s="39">
        <f>SUM(G44:G45)</f>
        <v>88.2</v>
      </c>
    </row>
    <row r="44" spans="1:7" x14ac:dyDescent="0.25">
      <c r="A44" s="40" t="s">
        <v>191</v>
      </c>
      <c r="B44" s="40"/>
      <c r="C44" s="41">
        <v>78.2</v>
      </c>
      <c r="D44" s="41"/>
      <c r="E44" s="41"/>
      <c r="F44" s="41"/>
      <c r="G44" s="41">
        <f>PRODUCT(C44:F44)</f>
        <v>78.2</v>
      </c>
    </row>
    <row r="45" spans="1:7" x14ac:dyDescent="0.25">
      <c r="A45" s="40" t="s">
        <v>198</v>
      </c>
      <c r="B45" s="40"/>
      <c r="C45" s="41">
        <v>10</v>
      </c>
      <c r="D45" s="41"/>
      <c r="E45" s="41"/>
      <c r="F45" s="41"/>
      <c r="G45" s="41">
        <f>PRODUCT(C45:F45)</f>
        <v>10</v>
      </c>
    </row>
    <row r="47" spans="1:7" ht="45" customHeight="1" x14ac:dyDescent="0.25">
      <c r="A47" s="37" t="s">
        <v>200</v>
      </c>
      <c r="B47" s="38" t="s">
        <v>190</v>
      </c>
      <c r="C47" s="37" t="s">
        <v>37</v>
      </c>
      <c r="D47" s="37" t="s">
        <v>38</v>
      </c>
      <c r="E47" s="1" t="s">
        <v>39</v>
      </c>
      <c r="F47" s="1" t="s">
        <v>39</v>
      </c>
      <c r="G47" s="39">
        <f>SUM(G48:G48)</f>
        <v>2</v>
      </c>
    </row>
    <row r="48" spans="1:7" x14ac:dyDescent="0.25">
      <c r="A48" s="40"/>
      <c r="B48" s="40"/>
      <c r="C48" s="41">
        <v>2</v>
      </c>
      <c r="D48" s="41"/>
      <c r="E48" s="41"/>
      <c r="F48" s="41"/>
      <c r="G48" s="41">
        <f>PRODUCT(C48:F48)</f>
        <v>2</v>
      </c>
    </row>
    <row r="50" spans="1:7" ht="45" customHeight="1" x14ac:dyDescent="0.25">
      <c r="A50" s="37" t="s">
        <v>201</v>
      </c>
      <c r="B50" s="38" t="s">
        <v>190</v>
      </c>
      <c r="C50" s="37" t="s">
        <v>40</v>
      </c>
      <c r="D50" s="37" t="s">
        <v>38</v>
      </c>
      <c r="E50" s="1" t="s">
        <v>41</v>
      </c>
      <c r="F50" s="1" t="s">
        <v>41</v>
      </c>
      <c r="G50" s="39">
        <f>SUM(G51:G51)</f>
        <v>2</v>
      </c>
    </row>
    <row r="51" spans="1:7" x14ac:dyDescent="0.25">
      <c r="A51" s="40"/>
      <c r="B51" s="40"/>
      <c r="C51" s="41">
        <v>2</v>
      </c>
      <c r="D51" s="41"/>
      <c r="E51" s="41"/>
      <c r="F51" s="41"/>
      <c r="G51" s="41">
        <f>PRODUCT(C51:F51)</f>
        <v>2</v>
      </c>
    </row>
    <row r="53" spans="1:7" ht="45" customHeight="1" x14ac:dyDescent="0.25">
      <c r="A53" s="37" t="s">
        <v>202</v>
      </c>
      <c r="B53" s="38" t="s">
        <v>190</v>
      </c>
      <c r="C53" s="37" t="s">
        <v>42</v>
      </c>
      <c r="D53" s="37" t="s">
        <v>38</v>
      </c>
      <c r="E53" s="1" t="s">
        <v>43</v>
      </c>
      <c r="F53" s="1" t="s">
        <v>43</v>
      </c>
      <c r="G53" s="39">
        <f>SUM(G54:G54)</f>
        <v>1</v>
      </c>
    </row>
    <row r="54" spans="1:7" x14ac:dyDescent="0.25">
      <c r="A54" s="40"/>
      <c r="B54" s="40"/>
      <c r="C54" s="41">
        <v>1</v>
      </c>
      <c r="D54" s="41"/>
      <c r="E54" s="41"/>
      <c r="F54" s="41"/>
      <c r="G54" s="41">
        <f>PRODUCT(C54:F54)</f>
        <v>1</v>
      </c>
    </row>
    <row r="56" spans="1:7" x14ac:dyDescent="0.25">
      <c r="B56" t="s">
        <v>188</v>
      </c>
      <c r="C56" s="35" t="s">
        <v>5</v>
      </c>
      <c r="D56" s="36" t="s">
        <v>6</v>
      </c>
      <c r="E56" s="35" t="s">
        <v>7</v>
      </c>
    </row>
    <row r="57" spans="1:7" x14ac:dyDescent="0.25">
      <c r="B57" t="s">
        <v>188</v>
      </c>
      <c r="C57" s="35" t="s">
        <v>8</v>
      </c>
      <c r="D57" s="36" t="s">
        <v>44</v>
      </c>
      <c r="E57" s="35" t="s">
        <v>45</v>
      </c>
    </row>
    <row r="59" spans="1:7" ht="45" customHeight="1" x14ac:dyDescent="0.25">
      <c r="A59" s="37" t="s">
        <v>203</v>
      </c>
      <c r="B59" s="38" t="s">
        <v>190</v>
      </c>
      <c r="C59" s="37" t="s">
        <v>47</v>
      </c>
      <c r="D59" s="37" t="s">
        <v>15</v>
      </c>
      <c r="E59" s="1" t="s">
        <v>48</v>
      </c>
      <c r="F59" s="1" t="s">
        <v>48</v>
      </c>
      <c r="G59" s="39">
        <f>SUM(G60:G60)</f>
        <v>4.28</v>
      </c>
    </row>
    <row r="60" spans="1:7" x14ac:dyDescent="0.25">
      <c r="A60" s="40" t="s">
        <v>191</v>
      </c>
      <c r="B60" s="40"/>
      <c r="C60" s="41">
        <v>10.7</v>
      </c>
      <c r="D60" s="41">
        <v>0.4</v>
      </c>
      <c r="E60" s="41"/>
      <c r="F60" s="41"/>
      <c r="G60" s="41">
        <f>PRODUCT(C60:F60)</f>
        <v>4.28</v>
      </c>
    </row>
    <row r="62" spans="1:7" ht="45" customHeight="1" x14ac:dyDescent="0.25">
      <c r="A62" s="37" t="s">
        <v>204</v>
      </c>
      <c r="B62" s="38" t="s">
        <v>190</v>
      </c>
      <c r="C62" s="37" t="s">
        <v>49</v>
      </c>
      <c r="D62" s="37" t="s">
        <v>26</v>
      </c>
      <c r="E62" s="1" t="s">
        <v>50</v>
      </c>
      <c r="F62" s="1" t="s">
        <v>50</v>
      </c>
      <c r="G62" s="39">
        <f>SUM(G63:G64)</f>
        <v>4.6920000000000002</v>
      </c>
    </row>
    <row r="63" spans="1:7" x14ac:dyDescent="0.25">
      <c r="A63" s="40" t="s">
        <v>191</v>
      </c>
      <c r="B63" s="40"/>
      <c r="C63" s="41">
        <v>10.7</v>
      </c>
      <c r="D63" s="41">
        <v>0.4</v>
      </c>
      <c r="E63" s="41">
        <v>0.15</v>
      </c>
      <c r="F63" s="41"/>
      <c r="G63" s="41">
        <f>PRODUCT(C63:F63)</f>
        <v>0.64200000000000002</v>
      </c>
    </row>
    <row r="64" spans="1:7" x14ac:dyDescent="0.25">
      <c r="A64" s="40"/>
      <c r="B64" s="40"/>
      <c r="C64" s="41">
        <v>67.5</v>
      </c>
      <c r="D64" s="41">
        <v>0.4</v>
      </c>
      <c r="E64" s="41">
        <v>0.15</v>
      </c>
      <c r="F64" s="41"/>
      <c r="G64" s="41">
        <f>PRODUCT(C64:F64)</f>
        <v>4.05</v>
      </c>
    </row>
    <row r="66" spans="1:7" ht="45" customHeight="1" x14ac:dyDescent="0.25">
      <c r="A66" s="37" t="s">
        <v>205</v>
      </c>
      <c r="B66" s="38" t="s">
        <v>190</v>
      </c>
      <c r="C66" s="37" t="s">
        <v>51</v>
      </c>
      <c r="D66" s="37" t="s">
        <v>15</v>
      </c>
      <c r="E66" s="1" t="s">
        <v>52</v>
      </c>
      <c r="F66" s="1" t="s">
        <v>52</v>
      </c>
      <c r="G66" s="39">
        <f>SUM(G67:G67)</f>
        <v>40.5</v>
      </c>
    </row>
    <row r="67" spans="1:7" x14ac:dyDescent="0.25">
      <c r="A67" s="40" t="s">
        <v>191</v>
      </c>
      <c r="B67" s="40"/>
      <c r="C67" s="41">
        <v>67.5</v>
      </c>
      <c r="D67" s="41">
        <v>0.6</v>
      </c>
      <c r="E67" s="41"/>
      <c r="F67" s="41"/>
      <c r="G67" s="41">
        <f>PRODUCT(C67:F67)</f>
        <v>40.5</v>
      </c>
    </row>
    <row r="69" spans="1:7" x14ac:dyDescent="0.25">
      <c r="B69" t="s">
        <v>188</v>
      </c>
      <c r="C69" s="35" t="s">
        <v>5</v>
      </c>
      <c r="D69" s="36" t="s">
        <v>6</v>
      </c>
      <c r="E69" s="35" t="s">
        <v>7</v>
      </c>
    </row>
    <row r="70" spans="1:7" x14ac:dyDescent="0.25">
      <c r="B70" t="s">
        <v>188</v>
      </c>
      <c r="C70" s="35" t="s">
        <v>8</v>
      </c>
      <c r="D70" s="36" t="s">
        <v>53</v>
      </c>
      <c r="E70" s="35" t="s">
        <v>54</v>
      </c>
    </row>
    <row r="72" spans="1:7" ht="45" customHeight="1" x14ac:dyDescent="0.25">
      <c r="A72" s="37" t="s">
        <v>206</v>
      </c>
      <c r="B72" s="38" t="s">
        <v>190</v>
      </c>
      <c r="C72" s="37" t="s">
        <v>56</v>
      </c>
      <c r="D72" s="37" t="s">
        <v>26</v>
      </c>
      <c r="E72" s="1" t="s">
        <v>57</v>
      </c>
      <c r="F72" s="1" t="s">
        <v>57</v>
      </c>
      <c r="G72" s="39">
        <f>SUM(G73:G75)</f>
        <v>16.891200000000001</v>
      </c>
    </row>
    <row r="73" spans="1:7" x14ac:dyDescent="0.25">
      <c r="A73" s="40" t="s">
        <v>191</v>
      </c>
      <c r="B73" s="40"/>
      <c r="C73" s="41">
        <v>67.5</v>
      </c>
      <c r="D73" s="41">
        <v>0.4</v>
      </c>
      <c r="E73" s="41">
        <v>0.45</v>
      </c>
      <c r="F73" s="41"/>
      <c r="G73" s="41">
        <f>PRODUCT(C73:F73)</f>
        <v>12.15</v>
      </c>
    </row>
    <row r="74" spans="1:7" x14ac:dyDescent="0.25">
      <c r="A74" s="40"/>
      <c r="B74" s="40"/>
      <c r="C74" s="41">
        <v>10.7</v>
      </c>
      <c r="D74" s="41">
        <v>0.4</v>
      </c>
      <c r="E74" s="41">
        <v>0.45</v>
      </c>
      <c r="F74" s="41"/>
      <c r="G74" s="41">
        <f>PRODUCT(C74:F74)</f>
        <v>1.9260000000000002</v>
      </c>
    </row>
    <row r="75" spans="1:7" x14ac:dyDescent="0.25">
      <c r="A75" s="40" t="s">
        <v>207</v>
      </c>
      <c r="B75" s="40"/>
      <c r="C75" s="41">
        <v>14.076000000000001</v>
      </c>
      <c r="D75" s="41">
        <v>0.2</v>
      </c>
      <c r="E75" s="41"/>
      <c r="F75" s="41"/>
      <c r="G75" s="41">
        <f>PRODUCT(C75:F75)</f>
        <v>2.8152000000000004</v>
      </c>
    </row>
    <row r="77" spans="1:7" ht="45" customHeight="1" x14ac:dyDescent="0.25">
      <c r="A77" s="37" t="s">
        <v>208</v>
      </c>
      <c r="B77" s="38" t="s">
        <v>190</v>
      </c>
      <c r="C77" s="37" t="s">
        <v>58</v>
      </c>
      <c r="D77" s="37" t="s">
        <v>26</v>
      </c>
      <c r="E77" s="1" t="s">
        <v>59</v>
      </c>
      <c r="F77" s="1" t="s">
        <v>59</v>
      </c>
      <c r="G77" s="39">
        <f>SUM(G78:G80)</f>
        <v>16.891200000000001</v>
      </c>
    </row>
    <row r="78" spans="1:7" x14ac:dyDescent="0.25">
      <c r="A78" s="40" t="s">
        <v>191</v>
      </c>
      <c r="B78" s="40"/>
      <c r="C78" s="41">
        <v>67.5</v>
      </c>
      <c r="D78" s="41">
        <v>0.4</v>
      </c>
      <c r="E78" s="41">
        <v>0.45</v>
      </c>
      <c r="F78" s="41"/>
      <c r="G78" s="41">
        <f>PRODUCT(C78:F78)</f>
        <v>12.15</v>
      </c>
    </row>
    <row r="79" spans="1:7" x14ac:dyDescent="0.25">
      <c r="A79" s="40"/>
      <c r="B79" s="40"/>
      <c r="C79" s="41">
        <v>10.7</v>
      </c>
      <c r="D79" s="41">
        <v>0.4</v>
      </c>
      <c r="E79" s="41">
        <v>0.45</v>
      </c>
      <c r="F79" s="41"/>
      <c r="G79" s="41">
        <f>PRODUCT(C79:F79)</f>
        <v>1.9260000000000002</v>
      </c>
    </row>
    <row r="80" spans="1:7" x14ac:dyDescent="0.25">
      <c r="A80" s="40" t="s">
        <v>207</v>
      </c>
      <c r="B80" s="40"/>
      <c r="C80" s="41">
        <v>14.076000000000001</v>
      </c>
      <c r="D80" s="41">
        <v>0.2</v>
      </c>
      <c r="E80" s="41"/>
      <c r="F80" s="41"/>
      <c r="G80" s="41">
        <f>PRODUCT(C80:F80)</f>
        <v>2.8152000000000004</v>
      </c>
    </row>
    <row r="82" spans="1:7" ht="45" customHeight="1" x14ac:dyDescent="0.25">
      <c r="A82" s="37" t="s">
        <v>209</v>
      </c>
      <c r="B82" s="38" t="s">
        <v>190</v>
      </c>
      <c r="C82" s="37" t="s">
        <v>60</v>
      </c>
      <c r="D82" s="37" t="s">
        <v>26</v>
      </c>
      <c r="E82" s="1" t="s">
        <v>61</v>
      </c>
      <c r="F82" s="1" t="s">
        <v>61</v>
      </c>
      <c r="G82" s="39">
        <f>SUM(G83:G85)</f>
        <v>9.3568499999999997</v>
      </c>
    </row>
    <row r="83" spans="1:7" x14ac:dyDescent="0.25">
      <c r="A83" s="40" t="s">
        <v>210</v>
      </c>
      <c r="B83" s="40"/>
      <c r="C83" s="41">
        <v>67.5</v>
      </c>
      <c r="D83" s="41">
        <v>0.6</v>
      </c>
      <c r="E83" s="41">
        <v>0.15</v>
      </c>
      <c r="F83" s="41"/>
      <c r="G83" s="41">
        <f>PRODUCT(C83:F83)</f>
        <v>6.0750000000000002</v>
      </c>
    </row>
    <row r="84" spans="1:7" x14ac:dyDescent="0.25">
      <c r="A84" s="40" t="s">
        <v>211</v>
      </c>
      <c r="B84" s="40"/>
      <c r="C84" s="41">
        <v>10.7</v>
      </c>
      <c r="D84" s="41">
        <v>0.4</v>
      </c>
      <c r="E84" s="41">
        <v>0.2</v>
      </c>
      <c r="F84" s="41"/>
      <c r="G84" s="41">
        <f>PRODUCT(C84:F84)</f>
        <v>0.85600000000000009</v>
      </c>
    </row>
    <row r="85" spans="1:7" x14ac:dyDescent="0.25">
      <c r="A85" s="40" t="s">
        <v>212</v>
      </c>
      <c r="B85" s="40"/>
      <c r="C85" s="41">
        <v>6.931</v>
      </c>
      <c r="D85" s="41">
        <v>0.35</v>
      </c>
      <c r="E85" s="41"/>
      <c r="F85" s="41"/>
      <c r="G85" s="41">
        <f>PRODUCT(C85:F85)</f>
        <v>2.4258500000000001</v>
      </c>
    </row>
    <row r="87" spans="1:7" ht="45" customHeight="1" x14ac:dyDescent="0.25">
      <c r="A87" s="37" t="s">
        <v>213</v>
      </c>
      <c r="B87" s="38" t="s">
        <v>190</v>
      </c>
      <c r="C87" s="37" t="s">
        <v>62</v>
      </c>
      <c r="D87" s="37" t="s">
        <v>26</v>
      </c>
      <c r="E87" s="1" t="s">
        <v>63</v>
      </c>
      <c r="F87" s="1" t="s">
        <v>63</v>
      </c>
      <c r="G87" s="39">
        <f>SUM(G88:G90)</f>
        <v>9.3568499999999997</v>
      </c>
    </row>
    <row r="88" spans="1:7" x14ac:dyDescent="0.25">
      <c r="A88" s="40" t="s">
        <v>210</v>
      </c>
      <c r="B88" s="40"/>
      <c r="C88" s="41">
        <v>67.5</v>
      </c>
      <c r="D88" s="41">
        <v>0.6</v>
      </c>
      <c r="E88" s="41">
        <v>0.15</v>
      </c>
      <c r="F88" s="41"/>
      <c r="G88" s="41">
        <f>PRODUCT(C88:F88)</f>
        <v>6.0750000000000002</v>
      </c>
    </row>
    <row r="89" spans="1:7" x14ac:dyDescent="0.25">
      <c r="A89" s="40" t="s">
        <v>211</v>
      </c>
      <c r="B89" s="40"/>
      <c r="C89" s="41">
        <v>10.7</v>
      </c>
      <c r="D89" s="41">
        <v>0.4</v>
      </c>
      <c r="E89" s="41">
        <v>0.2</v>
      </c>
      <c r="F89" s="41"/>
      <c r="G89" s="41">
        <f>PRODUCT(C89:F89)</f>
        <v>0.85600000000000009</v>
      </c>
    </row>
    <row r="90" spans="1:7" x14ac:dyDescent="0.25">
      <c r="A90" s="40" t="s">
        <v>212</v>
      </c>
      <c r="B90" s="40"/>
      <c r="C90" s="41">
        <v>6.931</v>
      </c>
      <c r="D90" s="41">
        <v>0.35</v>
      </c>
      <c r="E90" s="41"/>
      <c r="F90" s="41"/>
      <c r="G90" s="41">
        <f>PRODUCT(C90:F90)</f>
        <v>2.4258500000000001</v>
      </c>
    </row>
  </sheetData>
  <sheetProtection sheet="1"/>
  <mergeCells count="23">
    <mergeCell ref="E77:F77"/>
    <mergeCell ref="E82:F82"/>
    <mergeCell ref="E87:F87"/>
    <mergeCell ref="E53:F53"/>
    <mergeCell ref="E59:F59"/>
    <mergeCell ref="E62:F62"/>
    <mergeCell ref="E66:F66"/>
    <mergeCell ref="E72:F72"/>
    <mergeCell ref="E32:F32"/>
    <mergeCell ref="E39:F39"/>
    <mergeCell ref="E43:F43"/>
    <mergeCell ref="E47:F47"/>
    <mergeCell ref="E50:F50"/>
    <mergeCell ref="E13:F13"/>
    <mergeCell ref="E16:F16"/>
    <mergeCell ref="E19:F19"/>
    <mergeCell ref="E22:F22"/>
    <mergeCell ref="E28:F28"/>
    <mergeCell ref="E1:H1"/>
    <mergeCell ref="E2:H2"/>
    <mergeCell ref="E3:H3"/>
    <mergeCell ref="E4:H4"/>
    <mergeCell ref="C6:G6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T-PRES</vt:lpstr>
      <vt:lpstr>T-APU</vt:lpstr>
      <vt:lpstr>T-SMP</vt:lpstr>
      <vt:lpstr>T-DIM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Gonzalez Garcia</dc:creator>
  <cp:lastModifiedBy>Maria Gonzalez Garcia</cp:lastModifiedBy>
  <dcterms:created xsi:type="dcterms:W3CDTF">2024-04-24T06:50:16Z</dcterms:created>
  <dcterms:modified xsi:type="dcterms:W3CDTF">2024-04-24T06:54:17Z</dcterms:modified>
</cp:coreProperties>
</file>