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23260" windowHeight="12580"/>
  </bookViews>
  <sheets>
    <sheet name="A1-CONSUMS.VEU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0" l="1"/>
  <c r="I41" i="10"/>
  <c r="I40" i="10"/>
  <c r="I39" i="10"/>
  <c r="I38" i="10"/>
  <c r="F42" i="10"/>
  <c r="F41" i="10"/>
  <c r="F40" i="10"/>
  <c r="F39" i="10"/>
  <c r="F38" i="10"/>
  <c r="I36" i="10"/>
  <c r="F36" i="10"/>
  <c r="I35" i="10"/>
  <c r="F35" i="10"/>
  <c r="I34" i="10"/>
  <c r="F34" i="10"/>
  <c r="C18" i="10" l="1"/>
  <c r="B18" i="10"/>
  <c r="C45" i="10"/>
  <c r="B45" i="10"/>
  <c r="I33" i="10"/>
  <c r="I32" i="10"/>
  <c r="I31" i="10"/>
  <c r="I30" i="10"/>
  <c r="I29" i="10"/>
  <c r="I28" i="10"/>
  <c r="I27" i="10"/>
  <c r="I26" i="10"/>
  <c r="I25" i="10"/>
  <c r="I24" i="10"/>
  <c r="I16" i="10"/>
  <c r="I15" i="10"/>
  <c r="I14" i="10"/>
  <c r="I13" i="10"/>
  <c r="I12" i="10"/>
  <c r="I11" i="10"/>
  <c r="I10" i="10"/>
  <c r="I9" i="10"/>
  <c r="I8" i="10"/>
  <c r="I7" i="10"/>
  <c r="I6" i="10"/>
  <c r="I5" i="10"/>
  <c r="F29" i="10" l="1"/>
  <c r="F10" i="10"/>
  <c r="F33" i="10" l="1"/>
  <c r="F32" i="10"/>
  <c r="F31" i="10"/>
  <c r="F12" i="10" l="1"/>
  <c r="F30" i="10" l="1"/>
  <c r="F28" i="10"/>
  <c r="F27" i="10"/>
  <c r="F26" i="10"/>
  <c r="F25" i="10"/>
  <c r="F24" i="10"/>
  <c r="F16" i="10"/>
  <c r="F15" i="10"/>
  <c r="F14" i="10"/>
  <c r="F13" i="10"/>
  <c r="F11" i="10"/>
  <c r="F9" i="10"/>
  <c r="F8" i="10"/>
  <c r="F7" i="10"/>
  <c r="F6" i="10"/>
  <c r="F5" i="10"/>
  <c r="I45" i="10" l="1"/>
  <c r="F45" i="10"/>
  <c r="I18" i="10"/>
  <c r="F18" i="10"/>
</calcChain>
</file>

<file path=xl/sharedStrings.xml><?xml version="1.0" encoding="utf-8"?>
<sst xmlns="http://schemas.openxmlformats.org/spreadsheetml/2006/main" count="68" uniqueCount="43">
  <si>
    <t>Nombre de trucades</t>
  </si>
  <si>
    <t>Minuts</t>
  </si>
  <si>
    <t>Establiment de trucada</t>
  </si>
  <si>
    <t>Preus màxims (facturació per segons)</t>
  </si>
  <si>
    <t>Preu minut</t>
  </si>
  <si>
    <t>PROPOSTA del Licitador</t>
  </si>
  <si>
    <t>Interna a mòbils corporatius</t>
  </si>
  <si>
    <t>Interna a fixos corporatius</t>
  </si>
  <si>
    <t>Externa a mòbils de Vodafone</t>
  </si>
  <si>
    <t>Externa a mòbils no Vodafone</t>
  </si>
  <si>
    <t>Externa a fixos (metropolitanes, provincials, nacionals)</t>
  </si>
  <si>
    <t>Roaming Emès/Rebut Zona 1 Europa</t>
  </si>
  <si>
    <t>Consum actual del CSAPG (mensual)</t>
  </si>
  <si>
    <t xml:space="preserve">Externa a fixos nacionals </t>
  </si>
  <si>
    <t>Externa Internacional: UE</t>
  </si>
  <si>
    <t>Externa Internacional: Maghreb</t>
  </si>
  <si>
    <t>Externa Internacional: Amèrica, excepte Cuba</t>
  </si>
  <si>
    <t>Externa Internacional: Resta de Àfrica, Àsia, Oceania, Cuba</t>
  </si>
  <si>
    <t>Externa Internacional: Andorra</t>
  </si>
  <si>
    <t>Preu minut o servei</t>
  </si>
  <si>
    <t>Nota:  serveis de 'SMS' es troben en l'Annex 2</t>
  </si>
  <si>
    <t>Externa a línies de tarifació especial 901</t>
  </si>
  <si>
    <t xml:space="preserve">Externa a línies de tarifació especial 902 </t>
  </si>
  <si>
    <t>Import proposta (anual)</t>
  </si>
  <si>
    <t>TOTALS</t>
  </si>
  <si>
    <t>&lt;--- Ov1</t>
  </si>
  <si>
    <t>Import màxim licitació</t>
  </si>
  <si>
    <t>&lt;--- Ov2</t>
  </si>
  <si>
    <t>Import màxim estimat (mensual)</t>
  </si>
  <si>
    <r>
      <t xml:space="preserve">És obligatori emplenar totes les cel·les que estan en color </t>
    </r>
    <r>
      <rPr>
        <b/>
        <sz val="8"/>
        <color rgb="FF92D050"/>
        <rFont val="Arial"/>
        <family val="2"/>
      </rPr>
      <t>verd</t>
    </r>
    <r>
      <rPr>
        <b/>
        <sz val="8"/>
        <color rgb="FF333333"/>
        <rFont val="Arial"/>
        <family val="2"/>
      </rPr>
      <t>. Una cel·la sense informar és equivalent a un import de 0 euros, és a dir, la tarifa, quota o servei corresponent no tindrà cost per al Consorci.</t>
    </r>
  </si>
  <si>
    <r>
      <t>(v220920.Document protegit. Emplenar els camps en color</t>
    </r>
    <r>
      <rPr>
        <b/>
        <sz val="11"/>
        <color rgb="FF92D050"/>
        <rFont val="Calibri"/>
        <family val="2"/>
        <scheme val="minor"/>
      </rPr>
      <t xml:space="preserve"> verd</t>
    </r>
    <r>
      <rPr>
        <b/>
        <sz val="11"/>
        <color theme="1"/>
        <rFont val="Calibri"/>
        <family val="2"/>
        <scheme val="minor"/>
      </rPr>
      <t>)</t>
    </r>
  </si>
  <si>
    <t xml:space="preserve"> </t>
  </si>
  <si>
    <t>ANNEX-1:  Tarifes dels consums de veu (facturació per segons)</t>
  </si>
  <si>
    <t>CONSUM MENSUAL DE VEU EN LES LÍNIES MÒBILS (imports sese IVA)</t>
  </si>
  <si>
    <t>Tarifes a aplicar en el cas que l'enllaç de comunicacions o línia mòbil no tingui assignada una tarifa plana de veu o que la tarifa no inclogui un destí concret (p.ex: trucades especials, 902, ...).</t>
  </si>
  <si>
    <r>
      <t>CONSUM MENSUAL DE VEU EN ELS ENLLAÇOS DE COMUNICACIONS (troncals SIP, primaris, ..)</t>
    </r>
    <r>
      <rPr>
        <b/>
        <sz val="11"/>
        <color rgb="FFFF000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(imports sese IVA)</t>
    </r>
  </si>
  <si>
    <t>SMS a mòbil mateix operador</t>
  </si>
  <si>
    <t>SMS a mòbil diferent operador</t>
  </si>
  <si>
    <t>SMS internacional</t>
  </si>
  <si>
    <t>SMS a números corporatius CSAPG</t>
  </si>
  <si>
    <t>Servei de Retrucades</t>
  </si>
  <si>
    <t>Ov2 ≤ 6.591,00€</t>
  </si>
  <si>
    <t>Ov1 ≤ 20.928,00€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</si>
</sst>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00\ &quot;€&quot;"/>
    <numFmt numFmtId="166" formatCode="#,##0.000\ _€"/>
    <numFmt numFmtId="167" formatCode="#,##0.0000"/>
    <numFmt numFmtId="168" formatCode="#,##0.00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8"/>
      <color rgb="FF333333"/>
      <name val="Arial"/>
      <family val="2"/>
    </font>
    <font>
      <b/>
      <sz val="8"/>
      <color rgb="FF92D05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Calibri"/>
      <family val="2"/>
      <scheme val="minor"/>
    </font>
    <font>
      <b/>
      <sz val="10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gray0625">
        <fgColor theme="0" tint="-4.9989318521683403E-2"/>
        <bgColor theme="0" tint="-4.9989318521683403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450666829432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66" fontId="7" fillId="5" borderId="1" xfId="0" applyNumberFormat="1" applyFont="1" applyFill="1" applyBorder="1" applyAlignment="1" applyProtection="1">
      <alignment vertical="center" wrapText="1"/>
      <protection locked="0"/>
    </xf>
    <xf numFmtId="167" fontId="7" fillId="5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vertical="center" wrapText="1"/>
    </xf>
    <xf numFmtId="165" fontId="0" fillId="3" borderId="1" xfId="0" applyNumberFormat="1" applyFill="1" applyBorder="1" applyProtection="1"/>
    <xf numFmtId="168" fontId="0" fillId="3" borderId="1" xfId="0" applyNumberFormat="1" applyFill="1" applyBorder="1" applyProtection="1"/>
    <xf numFmtId="164" fontId="0" fillId="3" borderId="1" xfId="0" applyNumberFormat="1" applyFill="1" applyBorder="1" applyProtection="1"/>
    <xf numFmtId="166" fontId="7" fillId="0" borderId="1" xfId="0" applyNumberFormat="1" applyFont="1" applyFill="1" applyBorder="1" applyAlignment="1" applyProtection="1">
      <alignment vertical="center" wrapText="1"/>
    </xf>
    <xf numFmtId="167" fontId="7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wrapText="1"/>
    </xf>
    <xf numFmtId="3" fontId="0" fillId="0" borderId="1" xfId="0" applyNumberFormat="1" applyBorder="1" applyProtection="1"/>
    <xf numFmtId="6" fontId="0" fillId="3" borderId="1" xfId="0" applyNumberFormat="1" applyFill="1" applyBorder="1" applyProtection="1"/>
    <xf numFmtId="0" fontId="1" fillId="0" borderId="0" xfId="0" applyFont="1" applyAlignment="1" applyProtection="1">
      <alignment horizontal="right"/>
    </xf>
    <xf numFmtId="164" fontId="1" fillId="3" borderId="1" xfId="0" applyNumberFormat="1" applyFont="1" applyFill="1" applyBorder="1" applyProtection="1"/>
    <xf numFmtId="8" fontId="9" fillId="0" borderId="5" xfId="0" applyNumberFormat="1" applyFont="1" applyBorder="1" applyAlignment="1" applyProtection="1">
      <alignment horizontal="center"/>
    </xf>
    <xf numFmtId="6" fontId="0" fillId="3" borderId="0" xfId="0" applyNumberFormat="1" applyFill="1" applyBorder="1" applyProtection="1"/>
    <xf numFmtId="0" fontId="0" fillId="0" borderId="0" xfId="0" applyFont="1" applyAlignment="1" applyProtection="1">
      <alignment wrapText="1"/>
    </xf>
    <xf numFmtId="0" fontId="10" fillId="0" borderId="0" xfId="0" applyFont="1" applyProtection="1"/>
    <xf numFmtId="0" fontId="12" fillId="0" borderId="0" xfId="0" applyFont="1" applyProtection="1"/>
    <xf numFmtId="166" fontId="14" fillId="5" borderId="1" xfId="0" applyNumberFormat="1" applyFont="1" applyFill="1" applyBorder="1" applyAlignment="1" applyProtection="1">
      <alignment vertical="center" wrapText="1"/>
      <protection locked="0"/>
    </xf>
    <xf numFmtId="167" fontId="14" fillId="5" borderId="1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Protection="1"/>
    <xf numFmtId="164" fontId="3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center" vertical="center" wrapText="1" shrinkToFit="1"/>
    </xf>
    <xf numFmtId="0" fontId="0" fillId="2" borderId="3" xfId="0" applyFont="1" applyFill="1" applyBorder="1" applyAlignment="1" applyProtection="1">
      <alignment horizontal="center" vertical="center" wrapText="1" shrinkToFit="1"/>
    </xf>
    <xf numFmtId="0" fontId="0" fillId="2" borderId="4" xfId="0" applyFont="1" applyFill="1" applyBorder="1" applyAlignment="1" applyProtection="1">
      <alignment horizontal="center" vertical="center" wrapText="1" shrinkToFi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165" fontId="0" fillId="0" borderId="1" xfId="0" applyNumberFormat="1" applyFill="1" applyBorder="1" applyProtection="1"/>
    <xf numFmtId="168" fontId="0" fillId="0" borderId="1" xfId="0" applyNumberFormat="1" applyFill="1" applyBorder="1" applyProtection="1"/>
    <xf numFmtId="164" fontId="0" fillId="0" borderId="1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Normal="100" workbookViewId="0">
      <selection sqref="A1:E1"/>
    </sheetView>
  </sheetViews>
  <sheetFormatPr baseColWidth="10" defaultColWidth="10.81640625" defaultRowHeight="14.5" x14ac:dyDescent="0.35"/>
  <cols>
    <col min="1" max="1" width="57" style="3" customWidth="1"/>
    <col min="2" max="3" width="12.1796875" style="3" customWidth="1"/>
    <col min="4" max="4" width="11.453125" style="3" bestFit="1" customWidth="1"/>
    <col min="5" max="5" width="10.81640625" style="3"/>
    <col min="6" max="6" width="14.81640625" style="3" customWidth="1"/>
    <col min="7" max="7" width="11.453125" style="3" bestFit="1" customWidth="1"/>
    <col min="8" max="9" width="10.81640625" style="3"/>
    <col min="10" max="10" width="7.81640625" style="3" customWidth="1"/>
    <col min="11" max="11" width="16.81640625" style="3" customWidth="1"/>
    <col min="12" max="16384" width="10.81640625" style="3"/>
  </cols>
  <sheetData>
    <row r="1" spans="1:11" ht="23.5" x14ac:dyDescent="0.35">
      <c r="A1" s="33" t="s">
        <v>32</v>
      </c>
      <c r="B1" s="33"/>
      <c r="C1" s="34"/>
      <c r="D1" s="34"/>
      <c r="E1" s="34"/>
    </row>
    <row r="2" spans="1:11" ht="24" thickBot="1" x14ac:dyDescent="0.4">
      <c r="A2" s="29" t="s">
        <v>34</v>
      </c>
      <c r="B2" s="31"/>
      <c r="C2" s="32"/>
      <c r="D2" s="32"/>
      <c r="E2" s="32"/>
    </row>
    <row r="3" spans="1:11" ht="29.15" customHeight="1" thickBot="1" x14ac:dyDescent="0.4">
      <c r="A3" s="4" t="s">
        <v>30</v>
      </c>
      <c r="B3" s="35" t="s">
        <v>12</v>
      </c>
      <c r="C3" s="36"/>
      <c r="D3" s="35" t="s">
        <v>3</v>
      </c>
      <c r="E3" s="36"/>
      <c r="F3" s="37"/>
      <c r="G3" s="40" t="s">
        <v>5</v>
      </c>
      <c r="H3" s="41"/>
      <c r="I3" s="42"/>
    </row>
    <row r="4" spans="1:11" ht="45.25" customHeight="1" thickBot="1" x14ac:dyDescent="0.4">
      <c r="A4" s="5" t="s">
        <v>35</v>
      </c>
      <c r="B4" s="6" t="s">
        <v>0</v>
      </c>
      <c r="C4" s="6" t="s">
        <v>1</v>
      </c>
      <c r="D4" s="6" t="s">
        <v>2</v>
      </c>
      <c r="E4" s="6" t="s">
        <v>4</v>
      </c>
      <c r="F4" s="6" t="s">
        <v>28</v>
      </c>
      <c r="G4" s="7" t="s">
        <v>2</v>
      </c>
      <c r="H4" s="7" t="s">
        <v>4</v>
      </c>
      <c r="I4" s="8" t="s">
        <v>23</v>
      </c>
      <c r="K4" s="26"/>
    </row>
    <row r="5" spans="1:11" ht="15" thickBot="1" x14ac:dyDescent="0.4">
      <c r="A5" s="9" t="s">
        <v>6</v>
      </c>
      <c r="B5" s="10">
        <v>7439</v>
      </c>
      <c r="C5" s="10">
        <v>13205</v>
      </c>
      <c r="D5" s="11">
        <v>0</v>
      </c>
      <c r="E5" s="12">
        <v>0</v>
      </c>
      <c r="F5" s="13">
        <f>+(B5*D5)+(C5*E5)</f>
        <v>0</v>
      </c>
      <c r="G5" s="14">
        <v>0</v>
      </c>
      <c r="H5" s="15">
        <v>0</v>
      </c>
      <c r="I5" s="13">
        <f>+((B5*G5)+(C5*H5))*12</f>
        <v>0</v>
      </c>
    </row>
    <row r="6" spans="1:11" ht="15" thickBot="1" x14ac:dyDescent="0.4">
      <c r="A6" s="9" t="s">
        <v>7</v>
      </c>
      <c r="B6" s="10">
        <v>9934</v>
      </c>
      <c r="C6" s="10">
        <v>14204</v>
      </c>
      <c r="D6" s="11">
        <v>0</v>
      </c>
      <c r="E6" s="12">
        <v>0</v>
      </c>
      <c r="F6" s="13">
        <f t="shared" ref="F6:F16" si="0">+(B6*D6)+(C6*E6)</f>
        <v>0</v>
      </c>
      <c r="G6" s="14">
        <v>0</v>
      </c>
      <c r="H6" s="15">
        <v>0</v>
      </c>
      <c r="I6" s="13">
        <f t="shared" ref="I6:I16" si="1">+((B6*G6)+(C6*H6))*12</f>
        <v>0</v>
      </c>
    </row>
    <row r="7" spans="1:11" ht="15" thickBot="1" x14ac:dyDescent="0.4">
      <c r="A7" s="9" t="s">
        <v>8</v>
      </c>
      <c r="B7" s="10">
        <v>6382</v>
      </c>
      <c r="C7" s="10">
        <v>10085</v>
      </c>
      <c r="D7" s="11">
        <v>0</v>
      </c>
      <c r="E7" s="12">
        <v>1.4999999999999999E-2</v>
      </c>
      <c r="F7" s="13">
        <f t="shared" si="0"/>
        <v>151.27500000000001</v>
      </c>
      <c r="G7" s="14">
        <v>0</v>
      </c>
      <c r="H7" s="28">
        <v>0</v>
      </c>
      <c r="I7" s="13">
        <f t="shared" si="1"/>
        <v>0</v>
      </c>
    </row>
    <row r="8" spans="1:11" ht="15" thickBot="1" x14ac:dyDescent="0.4">
      <c r="A8" s="9" t="s">
        <v>9</v>
      </c>
      <c r="B8" s="10">
        <v>26565</v>
      </c>
      <c r="C8" s="10">
        <v>41864</v>
      </c>
      <c r="D8" s="11">
        <v>0</v>
      </c>
      <c r="E8" s="12">
        <v>2.5499999999999998E-2</v>
      </c>
      <c r="F8" s="13">
        <f t="shared" si="0"/>
        <v>1067.5319999999999</v>
      </c>
      <c r="G8" s="14">
        <v>0</v>
      </c>
      <c r="H8" s="28">
        <v>0</v>
      </c>
      <c r="I8" s="13">
        <f t="shared" si="1"/>
        <v>0</v>
      </c>
    </row>
    <row r="9" spans="1:11" ht="15" thickBot="1" x14ac:dyDescent="0.4">
      <c r="A9" s="9" t="s">
        <v>10</v>
      </c>
      <c r="B9" s="10">
        <v>7819</v>
      </c>
      <c r="C9" s="10">
        <v>18270</v>
      </c>
      <c r="D9" s="11">
        <v>0</v>
      </c>
      <c r="E9" s="12">
        <v>1.0500000000000001E-2</v>
      </c>
      <c r="F9" s="13">
        <f t="shared" si="0"/>
        <v>191.83500000000001</v>
      </c>
      <c r="G9" s="14">
        <v>0</v>
      </c>
      <c r="H9" s="28">
        <v>0</v>
      </c>
      <c r="I9" s="13">
        <f t="shared" si="1"/>
        <v>0</v>
      </c>
    </row>
    <row r="10" spans="1:11" ht="15" thickBot="1" x14ac:dyDescent="0.4">
      <c r="A10" s="9" t="s">
        <v>21</v>
      </c>
      <c r="B10" s="10">
        <v>1</v>
      </c>
      <c r="C10" s="10">
        <v>1</v>
      </c>
      <c r="D10" s="11">
        <v>0.15</v>
      </c>
      <c r="E10" s="12">
        <v>0.25</v>
      </c>
      <c r="F10" s="13">
        <f t="shared" ref="F10" si="2">+(B10*D10)+(C10*E10)</f>
        <v>0.4</v>
      </c>
      <c r="G10" s="27">
        <v>0</v>
      </c>
      <c r="H10" s="28">
        <v>0</v>
      </c>
      <c r="I10" s="13">
        <f t="shared" si="1"/>
        <v>0</v>
      </c>
      <c r="K10" s="26"/>
    </row>
    <row r="11" spans="1:11" ht="15" thickBot="1" x14ac:dyDescent="0.4">
      <c r="A11" s="9" t="s">
        <v>22</v>
      </c>
      <c r="B11" s="10">
        <v>483</v>
      </c>
      <c r="C11" s="10">
        <v>1817</v>
      </c>
      <c r="D11" s="11">
        <v>0.112</v>
      </c>
      <c r="E11" s="12">
        <v>0.153</v>
      </c>
      <c r="F11" s="13">
        <f t="shared" si="0"/>
        <v>332.09699999999998</v>
      </c>
      <c r="G11" s="27">
        <v>0</v>
      </c>
      <c r="H11" s="28">
        <v>0</v>
      </c>
      <c r="I11" s="13">
        <f t="shared" si="1"/>
        <v>0</v>
      </c>
      <c r="K11" s="26"/>
    </row>
    <row r="12" spans="1:11" ht="15" thickBot="1" x14ac:dyDescent="0.4">
      <c r="A12" s="9" t="s">
        <v>14</v>
      </c>
      <c r="B12" s="10">
        <v>1</v>
      </c>
      <c r="C12" s="10">
        <v>1</v>
      </c>
      <c r="D12" s="11">
        <v>0</v>
      </c>
      <c r="E12" s="12">
        <v>0.108</v>
      </c>
      <c r="F12" s="13">
        <f t="shared" ref="F12" si="3">+(B12*D12)+(C12*E12)</f>
        <v>0.108</v>
      </c>
      <c r="G12" s="14">
        <v>0</v>
      </c>
      <c r="H12" s="28">
        <v>0</v>
      </c>
      <c r="I12" s="13">
        <f t="shared" si="1"/>
        <v>0</v>
      </c>
    </row>
    <row r="13" spans="1:11" ht="15" thickBot="1" x14ac:dyDescent="0.4">
      <c r="A13" s="9" t="s">
        <v>15</v>
      </c>
      <c r="B13" s="10">
        <v>1</v>
      </c>
      <c r="C13" s="10">
        <v>1</v>
      </c>
      <c r="D13" s="11">
        <v>0</v>
      </c>
      <c r="E13" s="12">
        <v>0.16200000000000001</v>
      </c>
      <c r="F13" s="13">
        <f t="shared" si="0"/>
        <v>0.16200000000000001</v>
      </c>
      <c r="G13" s="14">
        <v>0</v>
      </c>
      <c r="H13" s="28">
        <v>0</v>
      </c>
      <c r="I13" s="13">
        <f t="shared" si="1"/>
        <v>0</v>
      </c>
    </row>
    <row r="14" spans="1:11" ht="15" thickBot="1" x14ac:dyDescent="0.4">
      <c r="A14" s="9" t="s">
        <v>16</v>
      </c>
      <c r="B14" s="10">
        <v>1</v>
      </c>
      <c r="C14" s="10">
        <v>1</v>
      </c>
      <c r="D14" s="11">
        <v>0</v>
      </c>
      <c r="E14" s="12">
        <v>0.219</v>
      </c>
      <c r="F14" s="13">
        <f t="shared" si="0"/>
        <v>0.219</v>
      </c>
      <c r="G14" s="14">
        <v>0</v>
      </c>
      <c r="H14" s="2">
        <v>0</v>
      </c>
      <c r="I14" s="13">
        <f t="shared" si="1"/>
        <v>0</v>
      </c>
    </row>
    <row r="15" spans="1:11" ht="15" thickBot="1" x14ac:dyDescent="0.4">
      <c r="A15" s="9" t="s">
        <v>17</v>
      </c>
      <c r="B15" s="10">
        <v>1</v>
      </c>
      <c r="C15" s="10">
        <v>1</v>
      </c>
      <c r="D15" s="11">
        <v>0</v>
      </c>
      <c r="E15" s="12">
        <v>0.26400000000000001</v>
      </c>
      <c r="F15" s="13">
        <f t="shared" si="0"/>
        <v>0.26400000000000001</v>
      </c>
      <c r="G15" s="14">
        <v>0</v>
      </c>
      <c r="H15" s="2">
        <v>0</v>
      </c>
      <c r="I15" s="13">
        <f t="shared" si="1"/>
        <v>0</v>
      </c>
    </row>
    <row r="16" spans="1:11" ht="14.5" customHeight="1" thickBot="1" x14ac:dyDescent="0.4">
      <c r="A16" s="9" t="s">
        <v>18</v>
      </c>
      <c r="B16" s="10">
        <v>1</v>
      </c>
      <c r="C16" s="10">
        <v>1</v>
      </c>
      <c r="D16" s="11">
        <v>0</v>
      </c>
      <c r="E16" s="12">
        <v>8.1000000000000003E-2</v>
      </c>
      <c r="F16" s="13">
        <f t="shared" si="0"/>
        <v>8.1000000000000003E-2</v>
      </c>
      <c r="G16" s="14">
        <v>0</v>
      </c>
      <c r="H16" s="2">
        <v>0</v>
      </c>
      <c r="I16" s="13">
        <f t="shared" si="1"/>
        <v>0</v>
      </c>
      <c r="K16" s="38" t="s">
        <v>26</v>
      </c>
    </row>
    <row r="17" spans="1:11" ht="15" thickBot="1" x14ac:dyDescent="0.4">
      <c r="A17" s="9"/>
      <c r="B17" s="10"/>
      <c r="C17" s="10"/>
      <c r="D17" s="10"/>
      <c r="E17" s="10"/>
      <c r="F17" s="10"/>
      <c r="G17" s="10"/>
      <c r="H17" s="10"/>
      <c r="I17" s="10"/>
      <c r="K17" s="39"/>
    </row>
    <row r="18" spans="1:11" ht="15" thickBot="1" x14ac:dyDescent="0.4">
      <c r="A18" s="17" t="s">
        <v>24</v>
      </c>
      <c r="B18" s="18">
        <f>SUM(B5:B17)</f>
        <v>58628</v>
      </c>
      <c r="C18" s="18">
        <f>SUM(C5:C17)</f>
        <v>99451</v>
      </c>
      <c r="F18" s="19">
        <f>SUM(F5:F17)</f>
        <v>1743.973</v>
      </c>
      <c r="H18" s="20"/>
      <c r="I18" s="21">
        <f>SUM(I5:I17)</f>
        <v>0</v>
      </c>
      <c r="J18" s="20" t="s">
        <v>25</v>
      </c>
      <c r="K18" s="22" t="s">
        <v>42</v>
      </c>
    </row>
    <row r="19" spans="1:11" ht="9.75" hidden="1" customHeight="1" thickBot="1" x14ac:dyDescent="0.4">
      <c r="F19" s="23"/>
      <c r="I19" s="23"/>
    </row>
    <row r="20" spans="1:11" ht="9.75" customHeight="1" x14ac:dyDescent="0.35"/>
    <row r="21" spans="1:11" ht="15" thickBot="1" x14ac:dyDescent="0.4"/>
    <row r="22" spans="1:11" ht="29.5" customHeight="1" thickBot="1" x14ac:dyDescent="0.4">
      <c r="A22" s="4"/>
      <c r="B22" s="35" t="s">
        <v>12</v>
      </c>
      <c r="C22" s="36"/>
      <c r="D22" s="35" t="s">
        <v>3</v>
      </c>
      <c r="E22" s="36"/>
      <c r="F22" s="37"/>
      <c r="G22" s="40" t="s">
        <v>5</v>
      </c>
      <c r="H22" s="41"/>
      <c r="I22" s="42"/>
    </row>
    <row r="23" spans="1:11" ht="44" thickBot="1" x14ac:dyDescent="0.4">
      <c r="A23" s="5" t="s">
        <v>33</v>
      </c>
      <c r="B23" s="6" t="s">
        <v>0</v>
      </c>
      <c r="C23" s="6" t="s">
        <v>1</v>
      </c>
      <c r="D23" s="6" t="s">
        <v>2</v>
      </c>
      <c r="E23" s="6" t="s">
        <v>19</v>
      </c>
      <c r="F23" s="6" t="s">
        <v>28</v>
      </c>
      <c r="G23" s="7" t="s">
        <v>2</v>
      </c>
      <c r="H23" s="7" t="s">
        <v>4</v>
      </c>
      <c r="I23" s="8" t="s">
        <v>23</v>
      </c>
    </row>
    <row r="24" spans="1:11" ht="15" thickBot="1" x14ac:dyDescent="0.4">
      <c r="A24" s="9" t="s">
        <v>6</v>
      </c>
      <c r="B24" s="10">
        <v>16824</v>
      </c>
      <c r="C24" s="10">
        <v>18402</v>
      </c>
      <c r="D24" s="11">
        <v>0</v>
      </c>
      <c r="E24" s="12">
        <v>0</v>
      </c>
      <c r="F24" s="13">
        <f>+(B24*D24)+(C24*E24)</f>
        <v>0</v>
      </c>
      <c r="G24" s="14">
        <v>0</v>
      </c>
      <c r="H24" s="15">
        <v>0</v>
      </c>
      <c r="I24" s="13">
        <f>+((B24*G24)+(C24*H24))*12</f>
        <v>0</v>
      </c>
    </row>
    <row r="25" spans="1:11" ht="15" thickBot="1" x14ac:dyDescent="0.4">
      <c r="A25" s="9" t="s">
        <v>7</v>
      </c>
      <c r="B25" s="10">
        <v>1768</v>
      </c>
      <c r="C25" s="10">
        <v>3720</v>
      </c>
      <c r="D25" s="11">
        <v>0</v>
      </c>
      <c r="E25" s="12">
        <v>0</v>
      </c>
      <c r="F25" s="13">
        <f t="shared" ref="F25:F33" si="4">+(B25*D25)+(C25*E25)</f>
        <v>0</v>
      </c>
      <c r="G25" s="14">
        <v>0</v>
      </c>
      <c r="H25" s="15">
        <v>0</v>
      </c>
      <c r="I25" s="13">
        <f t="shared" ref="I25:I33" si="5">+((B25*G25)+(C25*H25))*12</f>
        <v>0</v>
      </c>
    </row>
    <row r="26" spans="1:11" ht="15" thickBot="1" x14ac:dyDescent="0.4">
      <c r="A26" s="9" t="s">
        <v>8</v>
      </c>
      <c r="B26" s="10">
        <v>1681</v>
      </c>
      <c r="C26" s="10">
        <v>3935</v>
      </c>
      <c r="D26" s="11">
        <v>0</v>
      </c>
      <c r="E26" s="12">
        <v>1.4999999999999999E-2</v>
      </c>
      <c r="F26" s="13">
        <f t="shared" si="4"/>
        <v>59.024999999999999</v>
      </c>
      <c r="G26" s="14">
        <v>0</v>
      </c>
      <c r="H26" s="2">
        <v>0</v>
      </c>
      <c r="I26" s="13">
        <f t="shared" si="5"/>
        <v>0</v>
      </c>
    </row>
    <row r="27" spans="1:11" ht="15" thickBot="1" x14ac:dyDescent="0.4">
      <c r="A27" s="9" t="s">
        <v>9</v>
      </c>
      <c r="B27" s="10">
        <v>6492</v>
      </c>
      <c r="C27" s="10">
        <v>14052</v>
      </c>
      <c r="D27" s="11">
        <v>0</v>
      </c>
      <c r="E27" s="12">
        <v>2.5499999999999998E-2</v>
      </c>
      <c r="F27" s="13">
        <f t="shared" si="4"/>
        <v>358.32599999999996</v>
      </c>
      <c r="G27" s="14">
        <v>0</v>
      </c>
      <c r="H27" s="2">
        <v>0</v>
      </c>
      <c r="I27" s="13">
        <f t="shared" si="5"/>
        <v>0</v>
      </c>
    </row>
    <row r="28" spans="1:11" ht="15" thickBot="1" x14ac:dyDescent="0.4">
      <c r="A28" s="9" t="s">
        <v>13</v>
      </c>
      <c r="B28" s="10">
        <v>2039</v>
      </c>
      <c r="C28" s="10">
        <v>4999</v>
      </c>
      <c r="D28" s="11">
        <v>0</v>
      </c>
      <c r="E28" s="12">
        <v>2.2499999999999999E-2</v>
      </c>
      <c r="F28" s="13">
        <f t="shared" si="4"/>
        <v>112.47749999999999</v>
      </c>
      <c r="G28" s="14">
        <v>0</v>
      </c>
      <c r="H28" s="2">
        <v>0</v>
      </c>
      <c r="I28" s="13">
        <f t="shared" si="5"/>
        <v>0</v>
      </c>
    </row>
    <row r="29" spans="1:11" ht="15" thickBot="1" x14ac:dyDescent="0.4">
      <c r="A29" s="16" t="s">
        <v>21</v>
      </c>
      <c r="B29" s="10">
        <v>1</v>
      </c>
      <c r="C29" s="10">
        <v>1</v>
      </c>
      <c r="D29" s="11">
        <v>0.03</v>
      </c>
      <c r="E29" s="12">
        <v>0.06</v>
      </c>
      <c r="F29" s="13">
        <f t="shared" ref="F29" si="6">+(B29*D29)+(C29*E29)</f>
        <v>0.09</v>
      </c>
      <c r="G29" s="1">
        <v>0</v>
      </c>
      <c r="H29" s="2">
        <v>0</v>
      </c>
      <c r="I29" s="13">
        <f t="shared" si="5"/>
        <v>0</v>
      </c>
    </row>
    <row r="30" spans="1:11" ht="15" thickBot="1" x14ac:dyDescent="0.4">
      <c r="A30" s="16" t="s">
        <v>22</v>
      </c>
      <c r="B30" s="10">
        <v>63</v>
      </c>
      <c r="C30" s="10">
        <v>151</v>
      </c>
      <c r="D30" s="11">
        <v>0.03</v>
      </c>
      <c r="E30" s="12">
        <v>9.8000000000000004E-2</v>
      </c>
      <c r="F30" s="13">
        <f t="shared" si="4"/>
        <v>16.687999999999999</v>
      </c>
      <c r="G30" s="1">
        <v>0</v>
      </c>
      <c r="H30" s="2">
        <v>0</v>
      </c>
      <c r="I30" s="13">
        <f t="shared" si="5"/>
        <v>0</v>
      </c>
    </row>
    <row r="31" spans="1:11" ht="15" thickBot="1" x14ac:dyDescent="0.4">
      <c r="A31" s="16" t="s">
        <v>14</v>
      </c>
      <c r="B31" s="10">
        <v>1</v>
      </c>
      <c r="C31" s="10">
        <v>1</v>
      </c>
      <c r="D31" s="11">
        <v>0</v>
      </c>
      <c r="E31" s="12">
        <v>0.108</v>
      </c>
      <c r="F31" s="13">
        <f t="shared" si="4"/>
        <v>0.108</v>
      </c>
      <c r="G31" s="14">
        <v>0</v>
      </c>
      <c r="H31" s="2">
        <v>0</v>
      </c>
      <c r="I31" s="13">
        <f t="shared" si="5"/>
        <v>0</v>
      </c>
    </row>
    <row r="32" spans="1:11" ht="15" thickBot="1" x14ac:dyDescent="0.4">
      <c r="A32" s="9" t="s">
        <v>15</v>
      </c>
      <c r="B32" s="10">
        <v>1</v>
      </c>
      <c r="C32" s="10">
        <v>1</v>
      </c>
      <c r="D32" s="11">
        <v>0</v>
      </c>
      <c r="E32" s="12">
        <v>0.16200000000000001</v>
      </c>
      <c r="F32" s="13">
        <f t="shared" si="4"/>
        <v>0.16200000000000001</v>
      </c>
      <c r="G32" s="14">
        <v>0</v>
      </c>
      <c r="H32" s="2">
        <v>0</v>
      </c>
      <c r="I32" s="13">
        <f t="shared" si="5"/>
        <v>0</v>
      </c>
    </row>
    <row r="33" spans="1:11" ht="15" thickBot="1" x14ac:dyDescent="0.4">
      <c r="A33" s="9" t="s">
        <v>16</v>
      </c>
      <c r="B33" s="10">
        <v>1</v>
      </c>
      <c r="C33" s="10">
        <v>1</v>
      </c>
      <c r="D33" s="11">
        <v>0</v>
      </c>
      <c r="E33" s="12">
        <v>0.219</v>
      </c>
      <c r="F33" s="13">
        <f t="shared" si="4"/>
        <v>0.219</v>
      </c>
      <c r="G33" s="14">
        <v>0</v>
      </c>
      <c r="H33" s="2">
        <v>0</v>
      </c>
      <c r="I33" s="13">
        <f t="shared" si="5"/>
        <v>0</v>
      </c>
    </row>
    <row r="34" spans="1:11" ht="15" thickBot="1" x14ac:dyDescent="0.4">
      <c r="A34" s="9" t="s">
        <v>17</v>
      </c>
      <c r="B34" s="10">
        <v>1</v>
      </c>
      <c r="C34" s="10">
        <v>1</v>
      </c>
      <c r="D34" s="11">
        <v>0</v>
      </c>
      <c r="E34" s="12">
        <v>0.26400000000000001</v>
      </c>
      <c r="F34" s="13">
        <f t="shared" ref="F34:F36" si="7">+(B34*D34)+(C34*E34)</f>
        <v>0.26400000000000001</v>
      </c>
      <c r="G34" s="14">
        <v>0</v>
      </c>
      <c r="H34" s="2">
        <v>0</v>
      </c>
      <c r="I34" s="13">
        <f t="shared" ref="I34:I36" si="8">+((B34*G34)+(C34*H34))*12</f>
        <v>0</v>
      </c>
    </row>
    <row r="35" spans="1:11" ht="15" thickBot="1" x14ac:dyDescent="0.4">
      <c r="A35" s="9" t="s">
        <v>18</v>
      </c>
      <c r="B35" s="10">
        <v>1</v>
      </c>
      <c r="C35" s="10">
        <v>1</v>
      </c>
      <c r="D35" s="11">
        <v>0</v>
      </c>
      <c r="E35" s="12">
        <v>8.1000000000000003E-2</v>
      </c>
      <c r="F35" s="13">
        <f t="shared" si="7"/>
        <v>8.1000000000000003E-2</v>
      </c>
      <c r="G35" s="14">
        <v>0</v>
      </c>
      <c r="H35" s="2">
        <v>0</v>
      </c>
      <c r="I35" s="13">
        <f t="shared" si="8"/>
        <v>0</v>
      </c>
    </row>
    <row r="36" spans="1:11" ht="15" thickBot="1" x14ac:dyDescent="0.4">
      <c r="A36" s="9" t="s">
        <v>11</v>
      </c>
      <c r="B36" s="10">
        <v>1</v>
      </c>
      <c r="C36" s="10">
        <v>1</v>
      </c>
      <c r="D36" s="11">
        <v>0</v>
      </c>
      <c r="E36" s="12">
        <v>0</v>
      </c>
      <c r="F36" s="13">
        <f t="shared" si="7"/>
        <v>0</v>
      </c>
      <c r="G36" s="14">
        <v>0</v>
      </c>
      <c r="H36" s="15">
        <v>0</v>
      </c>
      <c r="I36" s="13">
        <f t="shared" si="8"/>
        <v>0</v>
      </c>
    </row>
    <row r="37" spans="1:11" ht="15" thickBot="1" x14ac:dyDescent="0.4">
      <c r="A37" s="9"/>
      <c r="B37" s="10"/>
      <c r="C37" s="10"/>
      <c r="D37" s="43"/>
      <c r="E37" s="44"/>
      <c r="F37" s="45"/>
      <c r="G37" s="14"/>
      <c r="H37" s="14"/>
      <c r="I37" s="13"/>
    </row>
    <row r="38" spans="1:11" ht="15" thickBot="1" x14ac:dyDescent="0.4">
      <c r="A38" s="9" t="s">
        <v>36</v>
      </c>
      <c r="B38" s="10">
        <v>8</v>
      </c>
      <c r="C38" s="10"/>
      <c r="D38" s="11">
        <v>0</v>
      </c>
      <c r="E38" s="12">
        <v>0.03</v>
      </c>
      <c r="F38" s="30">
        <f>+B38*E38</f>
        <v>0.24</v>
      </c>
      <c r="G38" s="14">
        <v>0</v>
      </c>
      <c r="H38" s="2">
        <v>0</v>
      </c>
      <c r="I38" s="13">
        <f>+(B38*H38)*12</f>
        <v>0</v>
      </c>
    </row>
    <row r="39" spans="1:11" ht="15" thickBot="1" x14ac:dyDescent="0.4">
      <c r="A39" s="9" t="s">
        <v>37</v>
      </c>
      <c r="B39" s="10">
        <v>27</v>
      </c>
      <c r="C39" s="10"/>
      <c r="D39" s="11">
        <v>0</v>
      </c>
      <c r="E39" s="12">
        <v>4.4999999999999998E-2</v>
      </c>
      <c r="F39" s="30">
        <f t="shared" ref="F39:F42" si="9">+B39*E39</f>
        <v>1.2149999999999999</v>
      </c>
      <c r="G39" s="14">
        <v>0</v>
      </c>
      <c r="H39" s="2">
        <v>0</v>
      </c>
      <c r="I39" s="13">
        <f t="shared" ref="I39:I42" si="10">+(B39*H39)*12</f>
        <v>0</v>
      </c>
    </row>
    <row r="40" spans="1:11" ht="15" thickBot="1" x14ac:dyDescent="0.4">
      <c r="A40" s="9" t="s">
        <v>38</v>
      </c>
      <c r="B40" s="10">
        <v>1</v>
      </c>
      <c r="C40" s="10"/>
      <c r="D40" s="11">
        <v>0</v>
      </c>
      <c r="E40" s="12">
        <v>0.3</v>
      </c>
      <c r="F40" s="30">
        <f t="shared" si="9"/>
        <v>0.3</v>
      </c>
      <c r="G40" s="14">
        <v>0</v>
      </c>
      <c r="H40" s="2">
        <v>0</v>
      </c>
      <c r="I40" s="13">
        <f t="shared" si="10"/>
        <v>0</v>
      </c>
    </row>
    <row r="41" spans="1:11" ht="15" thickBot="1" x14ac:dyDescent="0.4">
      <c r="A41" s="9" t="s">
        <v>39</v>
      </c>
      <c r="B41" s="10">
        <v>247</v>
      </c>
      <c r="C41" s="10"/>
      <c r="D41" s="11">
        <v>0</v>
      </c>
      <c r="E41" s="12">
        <v>0</v>
      </c>
      <c r="F41" s="30">
        <f t="shared" si="9"/>
        <v>0</v>
      </c>
      <c r="G41" s="14">
        <v>0</v>
      </c>
      <c r="H41" s="15">
        <v>0</v>
      </c>
      <c r="I41" s="13">
        <f t="shared" si="10"/>
        <v>0</v>
      </c>
    </row>
    <row r="42" spans="1:11" ht="15" thickBot="1" x14ac:dyDescent="0.4">
      <c r="A42" s="9" t="s">
        <v>40</v>
      </c>
      <c r="B42" s="10">
        <v>0</v>
      </c>
      <c r="C42" s="10"/>
      <c r="D42" s="11">
        <v>0</v>
      </c>
      <c r="E42" s="12">
        <v>0</v>
      </c>
      <c r="F42" s="30">
        <f t="shared" si="9"/>
        <v>0</v>
      </c>
      <c r="G42" s="14">
        <v>0</v>
      </c>
      <c r="H42" s="15">
        <v>0</v>
      </c>
      <c r="I42" s="13">
        <f t="shared" si="10"/>
        <v>0</v>
      </c>
    </row>
    <row r="43" spans="1:11" ht="14.5" customHeight="1" thickBot="1" x14ac:dyDescent="0.4">
      <c r="A43" s="9"/>
      <c r="B43" s="10"/>
      <c r="C43" s="10"/>
      <c r="D43" s="11"/>
      <c r="E43" s="12"/>
      <c r="F43" s="13"/>
      <c r="G43" s="14"/>
      <c r="H43" s="14"/>
      <c r="I43" s="13"/>
      <c r="K43" s="38" t="s">
        <v>26</v>
      </c>
    </row>
    <row r="44" spans="1:11" ht="14.5" customHeight="1" thickBot="1" x14ac:dyDescent="0.4">
      <c r="A44" s="9"/>
      <c r="B44" s="10"/>
      <c r="C44" s="10"/>
      <c r="D44" s="11"/>
      <c r="E44" s="11"/>
      <c r="F44" s="13"/>
      <c r="G44" s="14"/>
      <c r="H44" s="14"/>
      <c r="I44" s="14"/>
      <c r="K44" s="39"/>
    </row>
    <row r="45" spans="1:11" ht="14.5" customHeight="1" thickBot="1" x14ac:dyDescent="0.4">
      <c r="A45" s="17" t="s">
        <v>24</v>
      </c>
      <c r="B45" s="18">
        <f>SUM(B24:B44)</f>
        <v>29157</v>
      </c>
      <c r="C45" s="18">
        <f>SUM(C24:C44)</f>
        <v>45266</v>
      </c>
      <c r="F45" s="19">
        <f>SUM(F24:F44)</f>
        <v>549.19550000000004</v>
      </c>
      <c r="I45" s="13">
        <f>SUM(I24:I44)</f>
        <v>0</v>
      </c>
      <c r="J45" s="20" t="s">
        <v>27</v>
      </c>
      <c r="K45" s="22" t="s">
        <v>41</v>
      </c>
    </row>
    <row r="46" spans="1:11" x14ac:dyDescent="0.35">
      <c r="F46" s="3" t="s">
        <v>31</v>
      </c>
    </row>
    <row r="48" spans="1:11" x14ac:dyDescent="0.35">
      <c r="A48" s="25" t="s">
        <v>29</v>
      </c>
    </row>
    <row r="49" spans="1:1" x14ac:dyDescent="0.35">
      <c r="A49" s="24" t="s">
        <v>20</v>
      </c>
    </row>
  </sheetData>
  <sheetProtection algorithmName="SHA-512" hashValue="qlQQcCo2zV/BLF0TXHVxQrVUNDZZ2c18f38XfTY99Fxtaz+afK5WPTZTOf8utAQ58ipV5YqioCRFOZcRt0p8TA==" saltValue="GGPMgUAEMzxg7xPq9RTEpg==" spinCount="100000" sheet="1" objects="1" scenarios="1"/>
  <mergeCells count="9">
    <mergeCell ref="A1:E1"/>
    <mergeCell ref="D3:F3"/>
    <mergeCell ref="B3:C3"/>
    <mergeCell ref="K16:K17"/>
    <mergeCell ref="K43:K44"/>
    <mergeCell ref="B22:C22"/>
    <mergeCell ref="D22:F22"/>
    <mergeCell ref="G22:I22"/>
    <mergeCell ref="G3:I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&amp;L&amp;1#&amp;"Calibri"&amp;7&amp;K000000C2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A1-CONSUMS.VEU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2025-12-14T14:54:03Z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2022-11-25T11:33:50Z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0b9f8da7-a8bb-475d-862d-05ece4694b77</vt:lpwstr>
  </property>
  <property fmtid="{D5CDD505-2E9C-101B-9397-08002B2CF9AE}" pid="8" name="MSIP_Label_0359f705-2ba0-454b-9cfc-6ce5bcaac040_ContentBits">
    <vt:lpwstr>2</vt:lpwstr>
  </property>
</Properties>
</file>