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X:\11723_ICEC\14382_CONTRACTACIO\CONTRACTES\2026\Serveis\Oberts\9. Impressions\"/>
    </mc:Choice>
  </mc:AlternateContent>
  <bookViews>
    <workbookView xWindow="0" yWindow="40" windowWidth="15960" windowHeight="18080"/>
  </bookViews>
  <sheets>
    <sheet name="Ofertes" sheetId="20" r:id="rId1"/>
    <sheet name="Valors anormals" sheetId="2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21" l="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5" i="21"/>
  <c r="F4" i="21"/>
  <c r="F3" i="21"/>
  <c r="F2" i="21"/>
  <c r="N89" i="21"/>
  <c r="N88" i="21"/>
  <c r="N87" i="21"/>
  <c r="N86" i="21"/>
  <c r="N85" i="21"/>
  <c r="N84" i="21"/>
  <c r="N83" i="21"/>
  <c r="N82" i="21"/>
  <c r="N81" i="21"/>
  <c r="N80" i="21"/>
  <c r="N79" i="21"/>
  <c r="N78" i="21"/>
  <c r="N77" i="21"/>
  <c r="N76" i="21"/>
  <c r="N75" i="21"/>
  <c r="N74" i="21"/>
  <c r="N73" i="21"/>
  <c r="N72" i="21"/>
  <c r="N71" i="21"/>
  <c r="N70" i="21"/>
  <c r="N69" i="21"/>
  <c r="N68" i="21"/>
  <c r="N67" i="21"/>
  <c r="N66" i="21"/>
  <c r="N65" i="21"/>
  <c r="N64" i="21"/>
  <c r="N63" i="21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N4" i="21"/>
  <c r="N3" i="21"/>
  <c r="N2" i="21"/>
  <c r="L89" i="21"/>
  <c r="L88" i="21"/>
  <c r="L87" i="21"/>
  <c r="L86" i="21"/>
  <c r="L85" i="21"/>
  <c r="L84" i="21"/>
  <c r="L83" i="21"/>
  <c r="L82" i="21"/>
  <c r="L81" i="21"/>
  <c r="L80" i="21"/>
  <c r="L79" i="21"/>
  <c r="L78" i="21"/>
  <c r="L77" i="21"/>
  <c r="L76" i="21"/>
  <c r="L75" i="21"/>
  <c r="L74" i="21"/>
  <c r="L73" i="21"/>
  <c r="L72" i="21"/>
  <c r="L71" i="21"/>
  <c r="L70" i="21"/>
  <c r="L69" i="21"/>
  <c r="L68" i="21"/>
  <c r="L67" i="21"/>
  <c r="L66" i="21"/>
  <c r="L65" i="21"/>
  <c r="L64" i="21"/>
  <c r="L63" i="21"/>
  <c r="J89" i="21"/>
  <c r="J88" i="21"/>
  <c r="J87" i="21"/>
  <c r="J86" i="21"/>
  <c r="J85" i="21"/>
  <c r="J84" i="21"/>
  <c r="J83" i="21"/>
  <c r="J82" i="21"/>
  <c r="J81" i="21"/>
  <c r="J80" i="21"/>
  <c r="J79" i="21"/>
  <c r="J78" i="21"/>
  <c r="J77" i="21"/>
  <c r="J76" i="21"/>
  <c r="J75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7" i="21"/>
  <c r="J6" i="21"/>
  <c r="J5" i="21"/>
  <c r="J4" i="21"/>
  <c r="J3" i="21"/>
  <c r="J2" i="21"/>
  <c r="H89" i="21"/>
  <c r="H88" i="21"/>
  <c r="H87" i="21"/>
  <c r="H86" i="21"/>
  <c r="H85" i="21"/>
  <c r="H84" i="21"/>
  <c r="H83" i="21"/>
  <c r="H82" i="21"/>
  <c r="H81" i="21"/>
  <c r="H80" i="21"/>
  <c r="H79" i="21"/>
  <c r="H78" i="21"/>
  <c r="H77" i="21"/>
  <c r="H76" i="21"/>
  <c r="H75" i="21"/>
  <c r="H74" i="21"/>
  <c r="H73" i="21"/>
  <c r="H72" i="21"/>
  <c r="H71" i="21"/>
  <c r="H70" i="21"/>
  <c r="H69" i="21"/>
  <c r="H68" i="21"/>
  <c r="H67" i="21"/>
  <c r="H66" i="21"/>
  <c r="H65" i="21"/>
  <c r="H64" i="21"/>
  <c r="H63" i="21"/>
  <c r="H62" i="21"/>
  <c r="H61" i="21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3" i="21"/>
  <c r="H2" i="21"/>
  <c r="E74" i="21" l="1"/>
  <c r="K74" i="21" s="1"/>
  <c r="E82" i="21"/>
  <c r="K82" i="21" s="1"/>
  <c r="E66" i="21"/>
  <c r="O66" i="21" s="1"/>
  <c r="E67" i="21"/>
  <c r="K67" i="21" s="1"/>
  <c r="E75" i="21"/>
  <c r="O75" i="21" s="1"/>
  <c r="E83" i="21"/>
  <c r="I83" i="21" s="1"/>
  <c r="E68" i="21"/>
  <c r="M68" i="21" s="1"/>
  <c r="E76" i="21"/>
  <c r="I76" i="21" s="1"/>
  <c r="E84" i="21"/>
  <c r="G84" i="21" s="1"/>
  <c r="E69" i="21"/>
  <c r="G69" i="21" s="1"/>
  <c r="E77" i="21"/>
  <c r="K77" i="21" s="1"/>
  <c r="E85" i="21"/>
  <c r="G85" i="21" s="1"/>
  <c r="E70" i="21"/>
  <c r="M70" i="21" s="1"/>
  <c r="E78" i="21"/>
  <c r="M78" i="21" s="1"/>
  <c r="E86" i="21"/>
  <c r="I86" i="21" s="1"/>
  <c r="E63" i="21"/>
  <c r="M63" i="21" s="1"/>
  <c r="E71" i="21"/>
  <c r="I71" i="21" s="1"/>
  <c r="E79" i="21"/>
  <c r="G79" i="21" s="1"/>
  <c r="E87" i="21"/>
  <c r="K87" i="21" s="1"/>
  <c r="E64" i="21"/>
  <c r="K64" i="21" s="1"/>
  <c r="E72" i="21"/>
  <c r="O72" i="21" s="1"/>
  <c r="E80" i="21"/>
  <c r="I80" i="21" s="1"/>
  <c r="E88" i="21"/>
  <c r="G88" i="21" s="1"/>
  <c r="E65" i="21"/>
  <c r="M65" i="21" s="1"/>
  <c r="E73" i="21"/>
  <c r="G73" i="21" s="1"/>
  <c r="E81" i="21"/>
  <c r="O81" i="21" s="1"/>
  <c r="E89" i="21"/>
  <c r="M89" i="21" s="1"/>
  <c r="P89" i="20"/>
  <c r="M89" i="20" s="1"/>
  <c r="P88" i="20"/>
  <c r="I88" i="20" s="1"/>
  <c r="P87" i="20"/>
  <c r="G87" i="20" s="1"/>
  <c r="P86" i="20"/>
  <c r="G86" i="20" s="1"/>
  <c r="P85" i="20"/>
  <c r="M85" i="20" s="1"/>
  <c r="P84" i="20"/>
  <c r="I84" i="20" s="1"/>
  <c r="P83" i="20"/>
  <c r="G83" i="20" s="1"/>
  <c r="P82" i="20"/>
  <c r="G82" i="20" s="1"/>
  <c r="P81" i="20"/>
  <c r="M81" i="20" s="1"/>
  <c r="P80" i="20"/>
  <c r="I80" i="20" s="1"/>
  <c r="P79" i="20"/>
  <c r="G79" i="20" s="1"/>
  <c r="P78" i="20"/>
  <c r="G78" i="20" s="1"/>
  <c r="P77" i="20"/>
  <c r="M77" i="20" s="1"/>
  <c r="P76" i="20"/>
  <c r="I76" i="20" s="1"/>
  <c r="P75" i="20"/>
  <c r="G75" i="20" s="1"/>
  <c r="P74" i="20"/>
  <c r="G74" i="20" s="1"/>
  <c r="P73" i="20"/>
  <c r="M73" i="20" s="1"/>
  <c r="P72" i="20"/>
  <c r="I72" i="20" s="1"/>
  <c r="P71" i="20"/>
  <c r="G71" i="20" s="1"/>
  <c r="P70" i="20"/>
  <c r="G70" i="20" s="1"/>
  <c r="P69" i="20"/>
  <c r="M69" i="20" s="1"/>
  <c r="P68" i="20"/>
  <c r="I68" i="20" s="1"/>
  <c r="P67" i="20"/>
  <c r="G67" i="20" s="1"/>
  <c r="P66" i="20"/>
  <c r="G66" i="20" s="1"/>
  <c r="P65" i="20"/>
  <c r="M65" i="20" s="1"/>
  <c r="P64" i="20"/>
  <c r="I64" i="20" s="1"/>
  <c r="P63" i="20"/>
  <c r="G63" i="20" s="1"/>
  <c r="E9" i="20"/>
  <c r="E8" i="20"/>
  <c r="E7" i="20"/>
  <c r="E4" i="20"/>
  <c r="E3" i="20"/>
  <c r="E2" i="20"/>
  <c r="I74" i="21" l="1"/>
  <c r="O74" i="21"/>
  <c r="M74" i="21"/>
  <c r="G74" i="21"/>
  <c r="G82" i="21"/>
  <c r="M82" i="21"/>
  <c r="O82" i="21"/>
  <c r="I82" i="21"/>
  <c r="M66" i="21"/>
  <c r="K66" i="21"/>
  <c r="I66" i="21"/>
  <c r="G66" i="21"/>
  <c r="K88" i="20"/>
  <c r="O67" i="20"/>
  <c r="K80" i="20"/>
  <c r="O80" i="20"/>
  <c r="O69" i="20"/>
  <c r="K76" i="20"/>
  <c r="G64" i="21"/>
  <c r="M64" i="21"/>
  <c r="G87" i="21"/>
  <c r="K79" i="21"/>
  <c r="M73" i="21"/>
  <c r="I70" i="21"/>
  <c r="O85" i="21"/>
  <c r="K69" i="21"/>
  <c r="K84" i="21"/>
  <c r="K71" i="21"/>
  <c r="O77" i="21"/>
  <c r="K76" i="21"/>
  <c r="O89" i="21"/>
  <c r="O67" i="21"/>
  <c r="I75" i="21"/>
  <c r="M88" i="21"/>
  <c r="G71" i="21"/>
  <c r="O70" i="21"/>
  <c r="K86" i="21"/>
  <c r="I67" i="21"/>
  <c r="G89" i="21"/>
  <c r="I88" i="21"/>
  <c r="K70" i="21"/>
  <c r="O88" i="21"/>
  <c r="I72" i="21"/>
  <c r="M71" i="21"/>
  <c r="G77" i="21"/>
  <c r="O80" i="21"/>
  <c r="I64" i="21"/>
  <c r="I89" i="21"/>
  <c r="G86" i="21"/>
  <c r="I85" i="21"/>
  <c r="M76" i="21"/>
  <c r="O64" i="21"/>
  <c r="K88" i="21"/>
  <c r="G70" i="21"/>
  <c r="M86" i="21"/>
  <c r="K89" i="21"/>
  <c r="G76" i="21"/>
  <c r="O87" i="21"/>
  <c r="I73" i="21"/>
  <c r="K85" i="21"/>
  <c r="K81" i="21"/>
  <c r="G63" i="21"/>
  <c r="G68" i="21"/>
  <c r="M83" i="21"/>
  <c r="M72" i="21"/>
  <c r="O79" i="21"/>
  <c r="K63" i="21"/>
  <c r="I87" i="21"/>
  <c r="K78" i="21"/>
  <c r="O73" i="21"/>
  <c r="O69" i="21"/>
  <c r="I77" i="21"/>
  <c r="I81" i="21"/>
  <c r="O84" i="21"/>
  <c r="K68" i="21"/>
  <c r="M81" i="21"/>
  <c r="M75" i="21"/>
  <c r="G65" i="21"/>
  <c r="K65" i="21"/>
  <c r="G78" i="21"/>
  <c r="G80" i="21"/>
  <c r="O71" i="21"/>
  <c r="I79" i="21"/>
  <c r="G81" i="21"/>
  <c r="O86" i="21"/>
  <c r="M85" i="21"/>
  <c r="I69" i="21"/>
  <c r="O76" i="21"/>
  <c r="I84" i="21"/>
  <c r="G83" i="21"/>
  <c r="M67" i="21"/>
  <c r="M80" i="21"/>
  <c r="G72" i="21"/>
  <c r="K80" i="21"/>
  <c r="O63" i="21"/>
  <c r="M87" i="21"/>
  <c r="O78" i="21"/>
  <c r="M77" i="21"/>
  <c r="O68" i="21"/>
  <c r="K73" i="21"/>
  <c r="G75" i="21"/>
  <c r="K83" i="21"/>
  <c r="O65" i="21"/>
  <c r="K72" i="21"/>
  <c r="M79" i="21"/>
  <c r="I63" i="21"/>
  <c r="I78" i="21"/>
  <c r="M69" i="21"/>
  <c r="M84" i="21"/>
  <c r="I68" i="21"/>
  <c r="G67" i="21"/>
  <c r="K75" i="21"/>
  <c r="I65" i="21"/>
  <c r="O83" i="21"/>
  <c r="K79" i="20"/>
  <c r="O63" i="20"/>
  <c r="O64" i="20"/>
  <c r="O88" i="20"/>
  <c r="O65" i="20"/>
  <c r="M64" i="20"/>
  <c r="O73" i="20"/>
  <c r="I75" i="20"/>
  <c r="I71" i="20"/>
  <c r="K75" i="20"/>
  <c r="O79" i="20"/>
  <c r="O84" i="20"/>
  <c r="O89" i="20"/>
  <c r="I63" i="20"/>
  <c r="O71" i="20"/>
  <c r="O75" i="20"/>
  <c r="K72" i="20"/>
  <c r="M72" i="20"/>
  <c r="K84" i="20"/>
  <c r="K87" i="20"/>
  <c r="K64" i="20"/>
  <c r="K67" i="20"/>
  <c r="O72" i="20"/>
  <c r="I79" i="20"/>
  <c r="O81" i="20"/>
  <c r="M84" i="20"/>
  <c r="O87" i="20"/>
  <c r="M76" i="20"/>
  <c r="K68" i="20"/>
  <c r="K71" i="20"/>
  <c r="O76" i="20"/>
  <c r="I83" i="20"/>
  <c r="O85" i="20"/>
  <c r="M88" i="20"/>
  <c r="M68" i="20"/>
  <c r="K83" i="20"/>
  <c r="K63" i="20"/>
  <c r="O68" i="20"/>
  <c r="O77" i="20"/>
  <c r="M80" i="20"/>
  <c r="O83" i="20"/>
  <c r="I87" i="20"/>
  <c r="I67" i="20"/>
  <c r="G65" i="20"/>
  <c r="G69" i="20"/>
  <c r="G73" i="20"/>
  <c r="G77" i="20"/>
  <c r="G81" i="20"/>
  <c r="G85" i="20"/>
  <c r="G89" i="20"/>
  <c r="M63" i="20"/>
  <c r="G64" i="20"/>
  <c r="I66" i="20"/>
  <c r="M67" i="20"/>
  <c r="G68" i="20"/>
  <c r="I70" i="20"/>
  <c r="M71" i="20"/>
  <c r="G72" i="20"/>
  <c r="I74" i="20"/>
  <c r="M75" i="20"/>
  <c r="G76" i="20"/>
  <c r="I78" i="20"/>
  <c r="M79" i="20"/>
  <c r="G80" i="20"/>
  <c r="I82" i="20"/>
  <c r="M83" i="20"/>
  <c r="G84" i="20"/>
  <c r="I86" i="20"/>
  <c r="M87" i="20"/>
  <c r="G88" i="20"/>
  <c r="K66" i="20"/>
  <c r="K70" i="20"/>
  <c r="K74" i="20"/>
  <c r="K78" i="20"/>
  <c r="K82" i="20"/>
  <c r="K86" i="20"/>
  <c r="I65" i="20"/>
  <c r="M66" i="20"/>
  <c r="I69" i="20"/>
  <c r="M70" i="20"/>
  <c r="I73" i="20"/>
  <c r="M74" i="20"/>
  <c r="I77" i="20"/>
  <c r="M78" i="20"/>
  <c r="I81" i="20"/>
  <c r="M82" i="20"/>
  <c r="I85" i="20"/>
  <c r="M86" i="20"/>
  <c r="I89" i="20"/>
  <c r="K65" i="20"/>
  <c r="O66" i="20"/>
  <c r="K69" i="20"/>
  <c r="O70" i="20"/>
  <c r="K73" i="20"/>
  <c r="O74" i="20"/>
  <c r="K77" i="20"/>
  <c r="O78" i="20"/>
  <c r="K81" i="20"/>
  <c r="O82" i="20"/>
  <c r="K85" i="20"/>
  <c r="O86" i="20"/>
  <c r="K89" i="20"/>
  <c r="L62" i="21"/>
  <c r="E62" i="21" s="1"/>
  <c r="L61" i="21"/>
  <c r="L58" i="21"/>
  <c r="E58" i="21" s="1"/>
  <c r="L56" i="21"/>
  <c r="E56" i="21" s="1"/>
  <c r="K56" i="21" s="1"/>
  <c r="P55" i="20"/>
  <c r="L55" i="21"/>
  <c r="L59" i="21"/>
  <c r="E59" i="21" s="1"/>
  <c r="M59" i="21" s="1"/>
  <c r="P59" i="20"/>
  <c r="L57" i="21"/>
  <c r="E57" i="21" s="1"/>
  <c r="G57" i="21" s="1"/>
  <c r="P60" i="20"/>
  <c r="M60" i="20" s="1"/>
  <c r="L60" i="21"/>
  <c r="P57" i="20"/>
  <c r="M57" i="20" s="1"/>
  <c r="P56" i="20"/>
  <c r="O56" i="20" s="1"/>
  <c r="P58" i="20"/>
  <c r="P62" i="20"/>
  <c r="G62" i="20" s="1"/>
  <c r="P61" i="20"/>
  <c r="K61" i="20" s="1"/>
  <c r="G60" i="20" l="1"/>
  <c r="K57" i="20"/>
  <c r="I57" i="20"/>
  <c r="O57" i="20"/>
  <c r="G57" i="20"/>
  <c r="M56" i="20"/>
  <c r="K56" i="20"/>
  <c r="K60" i="20"/>
  <c r="M62" i="21"/>
  <c r="M56" i="21"/>
  <c r="O62" i="20"/>
  <c r="G59" i="20"/>
  <c r="O59" i="20"/>
  <c r="K59" i="20"/>
  <c r="I59" i="20"/>
  <c r="M59" i="20"/>
  <c r="I57" i="21"/>
  <c r="O57" i="21"/>
  <c r="O55" i="20"/>
  <c r="G55" i="20"/>
  <c r="M55" i="20"/>
  <c r="K62" i="21"/>
  <c r="O62" i="21"/>
  <c r="G62" i="21"/>
  <c r="I62" i="21"/>
  <c r="I62" i="20"/>
  <c r="M62" i="20"/>
  <c r="E60" i="21"/>
  <c r="O61" i="20"/>
  <c r="M61" i="20"/>
  <c r="G61" i="20"/>
  <c r="I61" i="20"/>
  <c r="O58" i="20"/>
  <c r="M58" i="20"/>
  <c r="G58" i="20"/>
  <c r="K58" i="21"/>
  <c r="M58" i="21"/>
  <c r="O58" i="21"/>
  <c r="G58" i="21"/>
  <c r="I58" i="21"/>
  <c r="I55" i="20"/>
  <c r="K58" i="20"/>
  <c r="K62" i="20"/>
  <c r="I58" i="20"/>
  <c r="K55" i="20"/>
  <c r="K57" i="21"/>
  <c r="E61" i="21"/>
  <c r="O56" i="21"/>
  <c r="M57" i="21"/>
  <c r="I59" i="21"/>
  <c r="G56" i="20"/>
  <c r="I56" i="21"/>
  <c r="O59" i="21"/>
  <c r="O60" i="20"/>
  <c r="I56" i="20"/>
  <c r="G56" i="21"/>
  <c r="G59" i="21"/>
  <c r="I60" i="20"/>
  <c r="E55" i="21"/>
  <c r="M55" i="21" s="1"/>
  <c r="K59" i="21"/>
  <c r="K61" i="21" l="1"/>
  <c r="G61" i="21"/>
  <c r="O61" i="21"/>
  <c r="I61" i="21"/>
  <c r="K55" i="21"/>
  <c r="I55" i="21"/>
  <c r="G55" i="21"/>
  <c r="O55" i="21"/>
  <c r="M61" i="21"/>
  <c r="O60" i="21"/>
  <c r="G60" i="21"/>
  <c r="I60" i="21"/>
  <c r="K60" i="21"/>
  <c r="M60" i="21"/>
  <c r="L3" i="21"/>
  <c r="E3" i="21" s="1"/>
  <c r="L25" i="21"/>
  <c r="E25" i="21" s="1"/>
  <c r="L41" i="21"/>
  <c r="L15" i="21"/>
  <c r="E15" i="21" s="1"/>
  <c r="O15" i="21" s="1"/>
  <c r="L33" i="21"/>
  <c r="E33" i="21" s="1"/>
  <c r="L4" i="21"/>
  <c r="E4" i="21" s="1"/>
  <c r="L54" i="21"/>
  <c r="E54" i="21" s="1"/>
  <c r="L37" i="21"/>
  <c r="E37" i="21" s="1"/>
  <c r="L43" i="21"/>
  <c r="L44" i="21"/>
  <c r="E44" i="21" s="1"/>
  <c r="L34" i="21"/>
  <c r="E34" i="21" s="1"/>
  <c r="I34" i="21" s="1"/>
  <c r="L14" i="21"/>
  <c r="P35" i="20"/>
  <c r="L35" i="21"/>
  <c r="E35" i="21" s="1"/>
  <c r="I35" i="21" s="1"/>
  <c r="L49" i="21"/>
  <c r="E49" i="21" s="1"/>
  <c r="I49" i="21" s="1"/>
  <c r="L16" i="21"/>
  <c r="E16" i="21" s="1"/>
  <c r="L53" i="21"/>
  <c r="L7" i="21"/>
  <c r="P52" i="20"/>
  <c r="I52" i="20" s="1"/>
  <c r="L52" i="21"/>
  <c r="E52" i="21" s="1"/>
  <c r="P4" i="20"/>
  <c r="I4" i="20" s="1"/>
  <c r="P25" i="20"/>
  <c r="G25" i="20" s="1"/>
  <c r="P54" i="20"/>
  <c r="G54" i="20" s="1"/>
  <c r="P50" i="20"/>
  <c r="M50" i="20" s="1"/>
  <c r="L50" i="21"/>
  <c r="L39" i="21"/>
  <c r="E39" i="21" s="1"/>
  <c r="O39" i="21" s="1"/>
  <c r="P45" i="20"/>
  <c r="K45" i="20" s="1"/>
  <c r="L45" i="21"/>
  <c r="E45" i="21" s="1"/>
  <c r="K45" i="21" s="1"/>
  <c r="P38" i="20"/>
  <c r="G38" i="20" s="1"/>
  <c r="L38" i="21"/>
  <c r="P27" i="20"/>
  <c r="L27" i="21"/>
  <c r="E27" i="21" s="1"/>
  <c r="O27" i="21" s="1"/>
  <c r="P16" i="20"/>
  <c r="G16" i="20" s="1"/>
  <c r="L29" i="21"/>
  <c r="E29" i="21" s="1"/>
  <c r="P49" i="20"/>
  <c r="G49" i="20" s="1"/>
  <c r="P37" i="20"/>
  <c r="M37" i="20" s="1"/>
  <c r="L26" i="21"/>
  <c r="E26" i="21" s="1"/>
  <c r="O26" i="21" s="1"/>
  <c r="P5" i="20"/>
  <c r="I5" i="20" s="1"/>
  <c r="L5" i="21"/>
  <c r="P17" i="20"/>
  <c r="I17" i="20" s="1"/>
  <c r="L17" i="21"/>
  <c r="E17" i="21" s="1"/>
  <c r="K17" i="21" s="1"/>
  <c r="P33" i="20"/>
  <c r="I33" i="20" s="1"/>
  <c r="P15" i="20"/>
  <c r="K15" i="20" s="1"/>
  <c r="L48" i="21"/>
  <c r="E48" i="21" s="1"/>
  <c r="L20" i="21"/>
  <c r="E20" i="21" s="1"/>
  <c r="K20" i="21" s="1"/>
  <c r="L28" i="21"/>
  <c r="E28" i="21" s="1"/>
  <c r="P19" i="20"/>
  <c r="I19" i="20" s="1"/>
  <c r="L19" i="21"/>
  <c r="P28" i="20"/>
  <c r="I28" i="20" s="1"/>
  <c r="L22" i="21"/>
  <c r="P7" i="20"/>
  <c r="P8" i="20"/>
  <c r="K8" i="20" s="1"/>
  <c r="L8" i="21"/>
  <c r="E8" i="21" s="1"/>
  <c r="L36" i="21"/>
  <c r="E36" i="21" s="1"/>
  <c r="P46" i="20"/>
  <c r="O46" i="20" s="1"/>
  <c r="L46" i="21"/>
  <c r="E46" i="21" s="1"/>
  <c r="K46" i="21" s="1"/>
  <c r="L6" i="21"/>
  <c r="E6" i="21" s="1"/>
  <c r="K6" i="21" s="1"/>
  <c r="P43" i="20"/>
  <c r="K43" i="20" s="1"/>
  <c r="P47" i="20"/>
  <c r="O47" i="20" s="1"/>
  <c r="L47" i="21"/>
  <c r="L23" i="21"/>
  <c r="L30" i="21"/>
  <c r="E30" i="21" s="1"/>
  <c r="P22" i="20"/>
  <c r="G22" i="20" s="1"/>
  <c r="P20" i="20"/>
  <c r="O20" i="20" s="1"/>
  <c r="P44" i="20"/>
  <c r="I44" i="20" s="1"/>
  <c r="P3" i="20"/>
  <c r="M3" i="20" s="1"/>
  <c r="L18" i="21"/>
  <c r="E18" i="21" s="1"/>
  <c r="I18" i="21" s="1"/>
  <c r="P18" i="20"/>
  <c r="K18" i="20" s="1"/>
  <c r="P42" i="20"/>
  <c r="I42" i="20" s="1"/>
  <c r="L42" i="21"/>
  <c r="E42" i="21" s="1"/>
  <c r="O42" i="21" s="1"/>
  <c r="P29" i="20"/>
  <c r="K29" i="20" s="1"/>
  <c r="P48" i="20"/>
  <c r="M48" i="20" s="1"/>
  <c r="P31" i="20"/>
  <c r="I31" i="20" s="1"/>
  <c r="L31" i="21"/>
  <c r="E31" i="21" s="1"/>
  <c r="I31" i="21" s="1"/>
  <c r="P36" i="20"/>
  <c r="G36" i="20" s="1"/>
  <c r="L21" i="21"/>
  <c r="E21" i="21" s="1"/>
  <c r="I21" i="21" s="1"/>
  <c r="P21" i="20"/>
  <c r="P23" i="20"/>
  <c r="O23" i="20" s="1"/>
  <c r="P41" i="20"/>
  <c r="I41" i="20" s="1"/>
  <c r="P24" i="20"/>
  <c r="O24" i="20" s="1"/>
  <c r="L24" i="21"/>
  <c r="E24" i="21" s="1"/>
  <c r="P6" i="20"/>
  <c r="I6" i="20" s="1"/>
  <c r="P26" i="20"/>
  <c r="K26" i="20" s="1"/>
  <c r="L32" i="21"/>
  <c r="E32" i="21" s="1"/>
  <c r="P34" i="20"/>
  <c r="P51" i="20"/>
  <c r="G51" i="20" s="1"/>
  <c r="L51" i="21"/>
  <c r="E51" i="21" s="1"/>
  <c r="K51" i="21" s="1"/>
  <c r="P40" i="20"/>
  <c r="L40" i="21"/>
  <c r="E40" i="21" s="1"/>
  <c r="G40" i="21" s="1"/>
  <c r="P53" i="20"/>
  <c r="P32" i="20"/>
  <c r="P14" i="20"/>
  <c r="G14" i="20" s="1"/>
  <c r="P39" i="20"/>
  <c r="G39" i="20" s="1"/>
  <c r="P30" i="20"/>
  <c r="K30" i="20" s="1"/>
  <c r="G33" i="20" l="1"/>
  <c r="O38" i="20"/>
  <c r="K41" i="20"/>
  <c r="M38" i="20"/>
  <c r="K46" i="20"/>
  <c r="K49" i="20"/>
  <c r="K31" i="20"/>
  <c r="M20" i="21"/>
  <c r="M35" i="21"/>
  <c r="G4" i="20"/>
  <c r="I50" i="20"/>
  <c r="G17" i="20"/>
  <c r="O44" i="20"/>
  <c r="I37" i="20"/>
  <c r="G15" i="20"/>
  <c r="M49" i="21"/>
  <c r="E50" i="21"/>
  <c r="K50" i="21" s="1"/>
  <c r="O54" i="20"/>
  <c r="M52" i="20"/>
  <c r="M51" i="21"/>
  <c r="O49" i="20"/>
  <c r="G51" i="21"/>
  <c r="O52" i="20"/>
  <c r="I49" i="20"/>
  <c r="M54" i="20"/>
  <c r="O41" i="20"/>
  <c r="O42" i="20"/>
  <c r="G45" i="21"/>
  <c r="G39" i="21"/>
  <c r="M39" i="21"/>
  <c r="O39" i="20"/>
  <c r="K44" i="20"/>
  <c r="K47" i="20"/>
  <c r="M45" i="20"/>
  <c r="I39" i="20"/>
  <c r="G47" i="20"/>
  <c r="M47" i="20"/>
  <c r="M42" i="20"/>
  <c r="K42" i="20"/>
  <c r="M39" i="20"/>
  <c r="I45" i="21"/>
  <c r="M44" i="20"/>
  <c r="I37" i="21"/>
  <c r="O37" i="21"/>
  <c r="O36" i="21"/>
  <c r="I36" i="21"/>
  <c r="K36" i="21"/>
  <c r="M36" i="21"/>
  <c r="I29" i="20"/>
  <c r="K28" i="20"/>
  <c r="E38" i="21"/>
  <c r="G38" i="21" s="1"/>
  <c r="I38" i="20"/>
  <c r="O34" i="21"/>
  <c r="M37" i="21"/>
  <c r="G37" i="20"/>
  <c r="I36" i="20"/>
  <c r="K36" i="20"/>
  <c r="G35" i="21"/>
  <c r="M30" i="21"/>
  <c r="K37" i="20"/>
  <c r="O35" i="21"/>
  <c r="M36" i="20"/>
  <c r="M29" i="20"/>
  <c r="K25" i="20"/>
  <c r="M25" i="20"/>
  <c r="K24" i="20"/>
  <c r="I24" i="20"/>
  <c r="M23" i="20"/>
  <c r="G23" i="20"/>
  <c r="I23" i="20"/>
  <c r="K23" i="20"/>
  <c r="E23" i="21"/>
  <c r="M22" i="20"/>
  <c r="K22" i="20"/>
  <c r="G20" i="21"/>
  <c r="O20" i="21"/>
  <c r="I20" i="21"/>
  <c r="K20" i="20"/>
  <c r="K19" i="20"/>
  <c r="M19" i="20"/>
  <c r="O19" i="20"/>
  <c r="M18" i="21"/>
  <c r="K17" i="20"/>
  <c r="O17" i="20"/>
  <c r="M17" i="21"/>
  <c r="G17" i="21"/>
  <c r="K16" i="20"/>
  <c r="I16" i="20"/>
  <c r="M15" i="21"/>
  <c r="K15" i="21"/>
  <c r="I14" i="20"/>
  <c r="K14" i="20"/>
  <c r="M6" i="21"/>
  <c r="I6" i="21"/>
  <c r="G6" i="20"/>
  <c r="O6" i="21"/>
  <c r="K5" i="20"/>
  <c r="K4" i="20"/>
  <c r="K3" i="20"/>
  <c r="I3" i="20"/>
  <c r="O52" i="21"/>
  <c r="I52" i="21"/>
  <c r="K52" i="21"/>
  <c r="G52" i="21"/>
  <c r="I44" i="21"/>
  <c r="G44" i="21"/>
  <c r="K44" i="21"/>
  <c r="O44" i="21"/>
  <c r="I7" i="20"/>
  <c r="O7" i="20"/>
  <c r="G7" i="20"/>
  <c r="M7" i="20"/>
  <c r="K29" i="21"/>
  <c r="I29" i="21"/>
  <c r="O29" i="21"/>
  <c r="G4" i="21"/>
  <c r="K4" i="21"/>
  <c r="I4" i="21"/>
  <c r="O4" i="21"/>
  <c r="G33" i="21"/>
  <c r="I33" i="21"/>
  <c r="K33" i="21"/>
  <c r="O25" i="21"/>
  <c r="G25" i="21"/>
  <c r="I25" i="21"/>
  <c r="K25" i="21"/>
  <c r="I30" i="20"/>
  <c r="O30" i="20"/>
  <c r="M30" i="20"/>
  <c r="K51" i="20"/>
  <c r="M31" i="20"/>
  <c r="G31" i="20"/>
  <c r="O30" i="21"/>
  <c r="I30" i="21"/>
  <c r="K30" i="21"/>
  <c r="M46" i="21"/>
  <c r="I8" i="20"/>
  <c r="M8" i="20"/>
  <c r="E22" i="21"/>
  <c r="M28" i="21"/>
  <c r="O15" i="20"/>
  <c r="I15" i="20"/>
  <c r="M29" i="21"/>
  <c r="E53" i="21"/>
  <c r="O31" i="20"/>
  <c r="K35" i="20"/>
  <c r="G35" i="20"/>
  <c r="O35" i="20"/>
  <c r="I35" i="20"/>
  <c r="M35" i="20"/>
  <c r="M51" i="20"/>
  <c r="M33" i="21"/>
  <c r="I3" i="21"/>
  <c r="K3" i="21"/>
  <c r="M3" i="21"/>
  <c r="O3" i="21"/>
  <c r="M15" i="20"/>
  <c r="O32" i="20"/>
  <c r="M32" i="20"/>
  <c r="G32" i="20"/>
  <c r="I32" i="20"/>
  <c r="O28" i="21"/>
  <c r="K28" i="21"/>
  <c r="I28" i="21"/>
  <c r="G21" i="20"/>
  <c r="O21" i="20"/>
  <c r="I21" i="20"/>
  <c r="M21" i="20"/>
  <c r="M18" i="20"/>
  <c r="I18" i="20"/>
  <c r="O18" i="20"/>
  <c r="G18" i="20"/>
  <c r="G28" i="21"/>
  <c r="O8" i="21"/>
  <c r="M8" i="21"/>
  <c r="K8" i="21"/>
  <c r="I8" i="21"/>
  <c r="K53" i="20"/>
  <c r="I53" i="20"/>
  <c r="M53" i="20"/>
  <c r="O53" i="20"/>
  <c r="G53" i="20"/>
  <c r="I34" i="20"/>
  <c r="K34" i="20"/>
  <c r="G34" i="20"/>
  <c r="O34" i="20"/>
  <c r="K21" i="20"/>
  <c r="G43" i="20"/>
  <c r="M43" i="20"/>
  <c r="I43" i="20"/>
  <c r="O43" i="20"/>
  <c r="G28" i="20"/>
  <c r="O28" i="20"/>
  <c r="I27" i="21"/>
  <c r="G27" i="21"/>
  <c r="K27" i="21"/>
  <c r="M28" i="20"/>
  <c r="O49" i="21"/>
  <c r="K49" i="21"/>
  <c r="G49" i="21"/>
  <c r="I45" i="20"/>
  <c r="G8" i="21"/>
  <c r="O8" i="20"/>
  <c r="I24" i="21"/>
  <c r="G24" i="21"/>
  <c r="I48" i="21"/>
  <c r="K48" i="21"/>
  <c r="G48" i="21"/>
  <c r="I51" i="20"/>
  <c r="O51" i="20"/>
  <c r="O48" i="20"/>
  <c r="G48" i="20"/>
  <c r="I48" i="20"/>
  <c r="K48" i="20"/>
  <c r="O48" i="21"/>
  <c r="M52" i="21"/>
  <c r="O33" i="21"/>
  <c r="M40" i="21"/>
  <c r="K40" i="21"/>
  <c r="O40" i="21"/>
  <c r="K32" i="21"/>
  <c r="G32" i="21"/>
  <c r="M32" i="21"/>
  <c r="O32" i="21"/>
  <c r="M24" i="21"/>
  <c r="O21" i="21"/>
  <c r="G21" i="21"/>
  <c r="G30" i="21"/>
  <c r="K21" i="21"/>
  <c r="G29" i="21"/>
  <c r="K39" i="21"/>
  <c r="I39" i="21"/>
  <c r="O16" i="21"/>
  <c r="I16" i="21"/>
  <c r="K16" i="21"/>
  <c r="I40" i="21"/>
  <c r="G54" i="21"/>
  <c r="M54" i="21"/>
  <c r="I54" i="21"/>
  <c r="K54" i="21"/>
  <c r="G8" i="20"/>
  <c r="G30" i="20"/>
  <c r="E19" i="21"/>
  <c r="M19" i="21" s="1"/>
  <c r="O45" i="20"/>
  <c r="G45" i="20"/>
  <c r="O40" i="20"/>
  <c r="G40" i="20"/>
  <c r="I40" i="20"/>
  <c r="M40" i="20"/>
  <c r="K40" i="20"/>
  <c r="G26" i="20"/>
  <c r="I26" i="20"/>
  <c r="M26" i="20"/>
  <c r="O26" i="20"/>
  <c r="K42" i="21"/>
  <c r="I42" i="21"/>
  <c r="G42" i="21"/>
  <c r="O24" i="21"/>
  <c r="O17" i="21"/>
  <c r="I17" i="21"/>
  <c r="O18" i="21"/>
  <c r="G18" i="21"/>
  <c r="M16" i="21"/>
  <c r="O54" i="21"/>
  <c r="I46" i="21"/>
  <c r="O46" i="21"/>
  <c r="G46" i="21"/>
  <c r="K24" i="21"/>
  <c r="M48" i="21"/>
  <c r="M27" i="20"/>
  <c r="G27" i="20"/>
  <c r="I27" i="20"/>
  <c r="O27" i="20"/>
  <c r="K27" i="20"/>
  <c r="M44" i="21"/>
  <c r="K32" i="20"/>
  <c r="M31" i="21"/>
  <c r="G31" i="21"/>
  <c r="K31" i="21"/>
  <c r="I22" i="20"/>
  <c r="O22" i="20"/>
  <c r="E47" i="21"/>
  <c r="M47" i="21" s="1"/>
  <c r="K7" i="20"/>
  <c r="I32" i="21"/>
  <c r="K26" i="21"/>
  <c r="M26" i="21"/>
  <c r="G26" i="21"/>
  <c r="I26" i="21"/>
  <c r="K18" i="21"/>
  <c r="M27" i="21"/>
  <c r="G34" i="21"/>
  <c r="K34" i="21"/>
  <c r="M34" i="21"/>
  <c r="E43" i="21"/>
  <c r="O31" i="21"/>
  <c r="G16" i="21"/>
  <c r="M25" i="21"/>
  <c r="G3" i="21"/>
  <c r="M34" i="20"/>
  <c r="K39" i="20"/>
  <c r="K6" i="20"/>
  <c r="M42" i="21"/>
  <c r="G36" i="21"/>
  <c r="K33" i="20"/>
  <c r="E5" i="21"/>
  <c r="K38" i="20"/>
  <c r="M45" i="21"/>
  <c r="K50" i="20"/>
  <c r="K54" i="20"/>
  <c r="K52" i="20"/>
  <c r="E7" i="21"/>
  <c r="M7" i="21" s="1"/>
  <c r="M20" i="20"/>
  <c r="G19" i="20"/>
  <c r="G42" i="20"/>
  <c r="M14" i="20"/>
  <c r="O14" i="20"/>
  <c r="O37" i="20"/>
  <c r="O50" i="20"/>
  <c r="O45" i="21"/>
  <c r="M4" i="21"/>
  <c r="G52" i="20"/>
  <c r="O29" i="20"/>
  <c r="O36" i="20"/>
  <c r="K35" i="21"/>
  <c r="O33" i="20"/>
  <c r="M6" i="20"/>
  <c r="G41" i="20"/>
  <c r="M21" i="21"/>
  <c r="I47" i="20"/>
  <c r="M4" i="20"/>
  <c r="E41" i="21"/>
  <c r="G50" i="20"/>
  <c r="O6" i="20"/>
  <c r="M33" i="20"/>
  <c r="M41" i="20"/>
  <c r="G29" i="20"/>
  <c r="G6" i="21"/>
  <c r="M24" i="20"/>
  <c r="M16" i="20"/>
  <c r="I54" i="20"/>
  <c r="E14" i="21"/>
  <c r="M14" i="21" s="1"/>
  <c r="M49" i="20"/>
  <c r="I51" i="21"/>
  <c r="G20" i="20"/>
  <c r="G3" i="20"/>
  <c r="G46" i="20"/>
  <c r="I25" i="20"/>
  <c r="G37" i="21"/>
  <c r="M46" i="20"/>
  <c r="O5" i="20"/>
  <c r="I15" i="21"/>
  <c r="M17" i="20"/>
  <c r="G44" i="20"/>
  <c r="O16" i="20"/>
  <c r="O51" i="21"/>
  <c r="I20" i="20"/>
  <c r="O3" i="20"/>
  <c r="I46" i="20"/>
  <c r="O4" i="20"/>
  <c r="O25" i="20"/>
  <c r="K37" i="21"/>
  <c r="G5" i="20"/>
  <c r="G15" i="21"/>
  <c r="G24" i="20"/>
  <c r="M5" i="20"/>
  <c r="O38" i="21" l="1"/>
  <c r="O50" i="21"/>
  <c r="I50" i="21"/>
  <c r="G50" i="21"/>
  <c r="K38" i="21"/>
  <c r="I38" i="21"/>
  <c r="M50" i="21"/>
  <c r="M38" i="21"/>
  <c r="K23" i="21"/>
  <c r="O23" i="21"/>
  <c r="I23" i="21"/>
  <c r="G23" i="21"/>
  <c r="M23" i="21"/>
  <c r="G41" i="21"/>
  <c r="K41" i="21"/>
  <c r="O41" i="21"/>
  <c r="I41" i="21"/>
  <c r="G43" i="21"/>
  <c r="I43" i="21"/>
  <c r="K43" i="21"/>
  <c r="O43" i="21"/>
  <c r="M41" i="21"/>
  <c r="O5" i="21"/>
  <c r="K5" i="21"/>
  <c r="I5" i="21"/>
  <c r="G5" i="21"/>
  <c r="M5" i="21"/>
  <c r="K22" i="21"/>
  <c r="G22" i="21"/>
  <c r="O22" i="21"/>
  <c r="I22" i="21"/>
  <c r="M22" i="21"/>
  <c r="K14" i="21"/>
  <c r="G14" i="21"/>
  <c r="I14" i="21"/>
  <c r="O14" i="21"/>
  <c r="O7" i="21"/>
  <c r="K7" i="21"/>
  <c r="G7" i="21"/>
  <c r="I7" i="21"/>
  <c r="K53" i="21"/>
  <c r="G53" i="21"/>
  <c r="I53" i="21"/>
  <c r="O53" i="21"/>
  <c r="I47" i="21"/>
  <c r="O47" i="21"/>
  <c r="G47" i="21"/>
  <c r="K47" i="21"/>
  <c r="M53" i="21"/>
  <c r="I19" i="21"/>
  <c r="K19" i="21"/>
  <c r="G19" i="21"/>
  <c r="O19" i="21"/>
  <c r="M43" i="21"/>
  <c r="L2" i="21"/>
  <c r="E2" i="21" s="1"/>
  <c r="P2" i="20"/>
  <c r="M2" i="20" s="1"/>
  <c r="K2" i="20" l="1"/>
  <c r="G2" i="20"/>
  <c r="O2" i="21"/>
  <c r="I2" i="21"/>
  <c r="M2" i="21"/>
  <c r="K2" i="21"/>
  <c r="G2" i="21"/>
  <c r="I2" i="20"/>
  <c r="O2" i="20"/>
  <c r="L9" i="21"/>
  <c r="E9" i="21" s="1"/>
  <c r="L13" i="21"/>
  <c r="E13" i="21" s="1"/>
  <c r="O13" i="21" s="1"/>
  <c r="P13" i="20"/>
  <c r="G13" i="20" s="1"/>
  <c r="L11" i="21"/>
  <c r="E11" i="21" s="1"/>
  <c r="L10" i="21"/>
  <c r="E10" i="21" s="1"/>
  <c r="P10" i="20"/>
  <c r="G10" i="20" s="1"/>
  <c r="P12" i="20"/>
  <c r="G12" i="20" s="1"/>
  <c r="L12" i="21"/>
  <c r="E12" i="21" s="1"/>
  <c r="P11" i="20"/>
  <c r="I11" i="20" s="1"/>
  <c r="P9" i="20"/>
  <c r="O9" i="20" s="1"/>
  <c r="M11" i="20" l="1"/>
  <c r="K11" i="20"/>
  <c r="M13" i="20"/>
  <c r="M9" i="20"/>
  <c r="K13" i="20"/>
  <c r="K9" i="20"/>
  <c r="O12" i="20"/>
  <c r="K11" i="21"/>
  <c r="G11" i="21"/>
  <c r="M11" i="21"/>
  <c r="O11" i="20"/>
  <c r="K9" i="21"/>
  <c r="O9" i="21"/>
  <c r="I9" i="21"/>
  <c r="G9" i="21"/>
  <c r="M9" i="21"/>
  <c r="G10" i="21"/>
  <c r="K10" i="21"/>
  <c r="O10" i="21"/>
  <c r="I10" i="21"/>
  <c r="M10" i="21"/>
  <c r="O12" i="21"/>
  <c r="K12" i="21"/>
  <c r="G12" i="21"/>
  <c r="I12" i="21"/>
  <c r="K12" i="20"/>
  <c r="M13" i="21"/>
  <c r="M12" i="20"/>
  <c r="I13" i="20"/>
  <c r="I13" i="21"/>
  <c r="M12" i="21"/>
  <c r="O13" i="20"/>
  <c r="K13" i="21"/>
  <c r="I10" i="20"/>
  <c r="I9" i="20"/>
  <c r="G13" i="21"/>
  <c r="O10" i="20"/>
  <c r="I11" i="21"/>
  <c r="K10" i="20"/>
  <c r="G9" i="20"/>
  <c r="M10" i="20"/>
  <c r="I12" i="20"/>
  <c r="G11" i="20"/>
  <c r="O11" i="21"/>
  <c r="K91" i="20" l="1"/>
  <c r="K97" i="20" s="1"/>
  <c r="O91" i="20"/>
  <c r="O97" i="20" s="1"/>
  <c r="M91" i="20"/>
  <c r="M97" i="20" s="1"/>
  <c r="G91" i="20"/>
  <c r="G97" i="20" s="1"/>
  <c r="I91" i="20"/>
  <c r="I97" i="20" s="1"/>
</calcChain>
</file>

<file path=xl/sharedStrings.xml><?xml version="1.0" encoding="utf-8"?>
<sst xmlns="http://schemas.openxmlformats.org/spreadsheetml/2006/main" count="376" uniqueCount="84">
  <si>
    <t>TIPUS</t>
  </si>
  <si>
    <t>CODI</t>
  </si>
  <si>
    <t>CODI - 1</t>
  </si>
  <si>
    <t>unitats</t>
  </si>
  <si>
    <t>CODI - 2</t>
  </si>
  <si>
    <t>CODI - 3</t>
  </si>
  <si>
    <t>CODI - 4</t>
  </si>
  <si>
    <t>CODI - 5</t>
  </si>
  <si>
    <t>unitats (en paquets de 25 unitats)</t>
  </si>
  <si>
    <t>CODI - 6</t>
  </si>
  <si>
    <t>CODI - 7</t>
  </si>
  <si>
    <t>CODI-8</t>
  </si>
  <si>
    <t>CODI - 9</t>
  </si>
  <si>
    <t>unitat</t>
  </si>
  <si>
    <t>CODI - 10</t>
  </si>
  <si>
    <t>CODI - 11</t>
  </si>
  <si>
    <t>CODI - 12</t>
  </si>
  <si>
    <t>CODI - 13</t>
  </si>
  <si>
    <t>CODI - 14</t>
  </si>
  <si>
    <t>CODI - 15</t>
  </si>
  <si>
    <t>CODI - 17</t>
  </si>
  <si>
    <t>CODI - 18</t>
  </si>
  <si>
    <t>unitats - a partir de 16 núm de pàgines</t>
  </si>
  <si>
    <t>unitats - a partir de 36 núm de pàgines</t>
  </si>
  <si>
    <t>unitats - a partir de 56 núm de pàgines</t>
  </si>
  <si>
    <t>CODI - 19</t>
  </si>
  <si>
    <t>CODI - 20</t>
  </si>
  <si>
    <t>CODI - 21</t>
  </si>
  <si>
    <t xml:space="preserve">CODI - 22 </t>
  </si>
  <si>
    <t>CODI - 23</t>
  </si>
  <si>
    <t>CODI - 24</t>
  </si>
  <si>
    <t>CODI - 25</t>
  </si>
  <si>
    <t>m2 i instal·lació</t>
  </si>
  <si>
    <t>CODI - 26</t>
  </si>
  <si>
    <t>CODI - 27</t>
  </si>
  <si>
    <t>CODI - 28</t>
  </si>
  <si>
    <t>m2/10mm gruix</t>
  </si>
  <si>
    <t>m2/5 mm gruix</t>
  </si>
  <si>
    <t>CODI - 29</t>
  </si>
  <si>
    <t>CODI - 30</t>
  </si>
  <si>
    <t>CODI - 31</t>
  </si>
  <si>
    <t>CODI - 32</t>
  </si>
  <si>
    <t>unitats, 100 fanals</t>
  </si>
  <si>
    <t>unitats 150 fanals</t>
  </si>
  <si>
    <t>CODI - 33</t>
  </si>
  <si>
    <t>CODI - 34</t>
  </si>
  <si>
    <t>Impressió</t>
  </si>
  <si>
    <t>Instal·lació</t>
  </si>
  <si>
    <t>CODI - 35</t>
  </si>
  <si>
    <t>CODI - 36</t>
  </si>
  <si>
    <t>CODI - 37</t>
  </si>
  <si>
    <t>unitats - impressió</t>
  </si>
  <si>
    <t>unitats - manipulat</t>
  </si>
  <si>
    <t>CODI - 38</t>
  </si>
  <si>
    <t xml:space="preserve">unitats </t>
  </si>
  <si>
    <r>
      <t xml:space="preserve">QUANTITAT
</t>
    </r>
    <r>
      <rPr>
        <sz val="8"/>
        <color theme="0"/>
        <rFont val="Arial"/>
        <family val="2"/>
      </rPr>
      <t xml:space="preserve"> (a partir d'aquest número d'unitats)</t>
    </r>
  </si>
  <si>
    <t>Cartell</t>
  </si>
  <si>
    <t>Revista amb grapes</t>
  </si>
  <si>
    <t>Llibre enquadernat</t>
  </si>
  <si>
    <t>Vinil</t>
  </si>
  <si>
    <t>Cartró ploma</t>
  </si>
  <si>
    <t>Lones, banderoles, rollups</t>
  </si>
  <si>
    <t>Postal, flyer, tarjetó</t>
  </si>
  <si>
    <t>Tríptic, díptic plegat</t>
  </si>
  <si>
    <t>Altres</t>
  </si>
  <si>
    <r>
      <t>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i instal·lació</t>
    </r>
  </si>
  <si>
    <r>
      <t>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/ 3mm gruix</t>
    </r>
  </si>
  <si>
    <t>CODI-16</t>
  </si>
  <si>
    <t>Preu màxim/unitat 
(IVA exclòs)</t>
  </si>
  <si>
    <t>PUNTS</t>
  </si>
  <si>
    <t>OM</t>
  </si>
  <si>
    <t>Agpograf SA</t>
  </si>
  <si>
    <t>Artyplan SL</t>
  </si>
  <si>
    <t>Publiprinters Global SL</t>
  </si>
  <si>
    <t>Producciones MIC SL</t>
  </si>
  <si>
    <t>Uan Tu Tri SL</t>
  </si>
  <si>
    <t>Mitjana</t>
  </si>
  <si>
    <t>% baixada</t>
  </si>
  <si>
    <t>Criteris socials (6 punts)</t>
  </si>
  <si>
    <t>si/no</t>
  </si>
  <si>
    <t>Criteris mediambientals</t>
  </si>
  <si>
    <t>Certificació EMAS (3 punts)</t>
  </si>
  <si>
    <t>Certificació FSC (3 punts)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</si>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</sst>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&quot; €&quot;"/>
    <numFmt numFmtId="165" formatCode="_-* #,##0.000\ &quot;€&quot;_-;\-* #,##0.000\ &quot;€&quot;_-;_-* &quot;-&quot;???\ &quot;€&quot;_-;_-@_-"/>
  </numFmts>
  <fonts count="14" x14ac:knownFonts="1">
    <font>
      <sz val="11"/>
      <color indexed="8"/>
      <name val="Verdana"/>
    </font>
    <font>
      <u/>
      <sz val="11"/>
      <color theme="10"/>
      <name val="Verdana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b/>
      <sz val="8"/>
      <color indexed="8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color rgb="FF000000"/>
      <name val="Arial"/>
      <family val="2"/>
    </font>
    <font>
      <b/>
      <sz val="8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1" fillId="0" borderId="0" applyNumberFormat="0" applyFill="0" applyBorder="0" applyAlignment="0" applyProtection="0"/>
  </cellStyleXfs>
  <cellXfs count="127">
    <xf numFmtId="0" fontId="0" fillId="0" borderId="0" xfId="0"/>
    <xf numFmtId="0" fontId="3" fillId="0" borderId="1" xfId="0" applyFont="1" applyFill="1" applyBorder="1"/>
    <xf numFmtId="0" fontId="3" fillId="0" borderId="1" xfId="0" applyFont="1" applyBorder="1"/>
    <xf numFmtId="0" fontId="3" fillId="0" borderId="0" xfId="0" applyFont="1"/>
    <xf numFmtId="0" fontId="3" fillId="0" borderId="1" xfId="0" applyFont="1" applyFill="1" applyBorder="1" applyAlignment="1">
      <alignment wrapText="1"/>
    </xf>
    <xf numFmtId="0" fontId="3" fillId="0" borderId="0" xfId="0" applyFont="1" applyFill="1"/>
    <xf numFmtId="0" fontId="3" fillId="2" borderId="1" xfId="0" applyFont="1" applyFill="1" applyBorder="1"/>
    <xf numFmtId="0" fontId="3" fillId="2" borderId="0" xfId="0" applyFont="1" applyFill="1"/>
    <xf numFmtId="164" fontId="6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left" vertical="top" wrapText="1"/>
    </xf>
    <xf numFmtId="0" fontId="3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vertical="top" wrapText="1"/>
    </xf>
    <xf numFmtId="4" fontId="3" fillId="2" borderId="0" xfId="0" applyNumberFormat="1" applyFont="1" applyFill="1" applyAlignment="1">
      <alignment horizontal="left"/>
    </xf>
    <xf numFmtId="4" fontId="3" fillId="0" borderId="1" xfId="0" applyNumberFormat="1" applyFont="1" applyFill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3" fillId="2" borderId="0" xfId="0" applyFont="1" applyFill="1" applyAlignment="1"/>
    <xf numFmtId="49" fontId="2" fillId="2" borderId="2" xfId="0" applyNumberFormat="1" applyFont="1" applyFill="1" applyBorder="1" applyAlignment="1">
      <alignment horizontal="left" vertical="top"/>
    </xf>
    <xf numFmtId="49" fontId="2" fillId="0" borderId="2" xfId="0" applyNumberFormat="1" applyFont="1" applyBorder="1" applyAlignment="1">
      <alignment horizontal="left" vertical="top"/>
    </xf>
    <xf numFmtId="4" fontId="9" fillId="0" borderId="2" xfId="0" applyNumberFormat="1" applyFont="1" applyFill="1" applyBorder="1" applyAlignment="1">
      <alignment horizontal="left" vertical="top" wrapText="1"/>
    </xf>
    <xf numFmtId="49" fontId="9" fillId="0" borderId="2" xfId="0" applyNumberFormat="1" applyFont="1" applyFill="1" applyBorder="1" applyAlignment="1">
      <alignment horizontal="left" vertical="top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49" fontId="5" fillId="0" borderId="2" xfId="0" applyNumberFormat="1" applyFont="1" applyFill="1" applyBorder="1" applyAlignment="1">
      <alignment vertical="top" wrapText="1"/>
    </xf>
    <xf numFmtId="164" fontId="5" fillId="0" borderId="2" xfId="0" applyNumberFormat="1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165" fontId="9" fillId="2" borderId="2" xfId="0" applyNumberFormat="1" applyFont="1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12" fillId="0" borderId="1" xfId="0" applyFont="1" applyFill="1" applyBorder="1"/>
    <xf numFmtId="165" fontId="3" fillId="0" borderId="1" xfId="0" applyNumberFormat="1" applyFont="1" applyFill="1" applyBorder="1"/>
    <xf numFmtId="2" fontId="9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/>
    </xf>
    <xf numFmtId="49" fontId="2" fillId="0" borderId="2" xfId="0" applyNumberFormat="1" applyFont="1" applyFill="1" applyBorder="1" applyAlignment="1">
      <alignment vertical="top"/>
    </xf>
    <xf numFmtId="165" fontId="9" fillId="0" borderId="2" xfId="0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left" vertical="top" wrapText="1"/>
    </xf>
    <xf numFmtId="164" fontId="5" fillId="0" borderId="2" xfId="0" applyNumberFormat="1" applyFont="1" applyFill="1" applyBorder="1" applyAlignment="1">
      <alignment horizontal="left" vertical="top"/>
    </xf>
    <xf numFmtId="49" fontId="5" fillId="0" borderId="2" xfId="0" applyNumberFormat="1" applyFont="1" applyFill="1" applyBorder="1" applyAlignment="1">
      <alignment horizontal="left" vertical="top"/>
    </xf>
    <xf numFmtId="49" fontId="2" fillId="0" borderId="2" xfId="0" applyNumberFormat="1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left" vertical="top"/>
    </xf>
    <xf numFmtId="0" fontId="6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/>
    </xf>
    <xf numFmtId="165" fontId="9" fillId="0" borderId="2" xfId="0" applyNumberFormat="1" applyFont="1" applyFill="1" applyBorder="1" applyAlignment="1">
      <alignment horizontal="left" vertical="top" wrapText="1"/>
    </xf>
    <xf numFmtId="2" fontId="9" fillId="0" borderId="3" xfId="0" applyNumberFormat="1" applyFont="1" applyFill="1" applyBorder="1" applyAlignment="1">
      <alignment horizontal="center" vertical="top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10" fontId="9" fillId="0" borderId="2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vertical="top" wrapText="1"/>
    </xf>
    <xf numFmtId="10" fontId="11" fillId="2" borderId="2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0" fontId="3" fillId="2" borderId="0" xfId="0" applyNumberFormat="1" applyFont="1" applyFill="1" applyAlignment="1">
      <alignment horizontal="center"/>
    </xf>
    <xf numFmtId="10" fontId="3" fillId="0" borderId="0" xfId="0" applyNumberFormat="1" applyFont="1" applyAlignment="1">
      <alignment horizontal="center"/>
    </xf>
    <xf numFmtId="165" fontId="13" fillId="0" borderId="2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4" fontId="3" fillId="0" borderId="7" xfId="0" applyNumberFormat="1" applyFont="1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164" fontId="6" fillId="0" borderId="7" xfId="0" applyNumberFormat="1" applyFont="1" applyBorder="1" applyAlignment="1">
      <alignment horizontal="left" vertical="top" wrapText="1"/>
    </xf>
    <xf numFmtId="2" fontId="9" fillId="0" borderId="8" xfId="0" applyNumberFormat="1" applyFont="1" applyFill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 vertical="top" wrapText="1"/>
    </xf>
    <xf numFmtId="165" fontId="9" fillId="2" borderId="2" xfId="0" applyNumberFormat="1" applyFont="1" applyFill="1" applyBorder="1" applyAlignment="1">
      <alignment vertical="top" wrapText="1"/>
    </xf>
    <xf numFmtId="2" fontId="9" fillId="0" borderId="10" xfId="0" applyNumberFormat="1" applyFont="1" applyFill="1" applyBorder="1" applyAlignment="1">
      <alignment horizontal="center" vertical="top" wrapText="1"/>
    </xf>
    <xf numFmtId="165" fontId="9" fillId="0" borderId="11" xfId="0" applyNumberFormat="1" applyFont="1" applyFill="1" applyBorder="1" applyAlignment="1">
      <alignment horizontal="left" vertical="top" wrapText="1"/>
    </xf>
    <xf numFmtId="165" fontId="9" fillId="2" borderId="11" xfId="0" applyNumberFormat="1" applyFont="1" applyFill="1" applyBorder="1" applyAlignment="1">
      <alignment horizontal="left" vertical="top" wrapText="1"/>
    </xf>
    <xf numFmtId="165" fontId="9" fillId="0" borderId="11" xfId="0" applyNumberFormat="1" applyFont="1" applyBorder="1" applyAlignment="1">
      <alignment horizontal="left" vertical="top" wrapText="1"/>
    </xf>
    <xf numFmtId="165" fontId="9" fillId="0" borderId="11" xfId="0" applyNumberFormat="1" applyFont="1" applyFill="1" applyBorder="1" applyAlignment="1">
      <alignment vertical="top" wrapText="1"/>
    </xf>
    <xf numFmtId="0" fontId="6" fillId="0" borderId="1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2" fontId="11" fillId="2" borderId="10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164" fontId="11" fillId="2" borderId="3" xfId="0" applyNumberFormat="1" applyFont="1" applyFill="1" applyBorder="1" applyAlignment="1">
      <alignment horizontal="center" vertical="center" wrapText="1"/>
    </xf>
    <xf numFmtId="10" fontId="7" fillId="0" borderId="2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left" vertical="top"/>
    </xf>
    <xf numFmtId="49" fontId="11" fillId="0" borderId="2" xfId="0" applyNumberFormat="1" applyFont="1" applyFill="1" applyBorder="1" applyAlignment="1">
      <alignment vertical="top" wrapText="1"/>
    </xf>
    <xf numFmtId="49" fontId="5" fillId="0" borderId="2" xfId="0" applyNumberFormat="1" applyFont="1" applyFill="1" applyBorder="1" applyAlignment="1">
      <alignment horizontal="left" vertical="top"/>
    </xf>
    <xf numFmtId="49" fontId="5" fillId="0" borderId="2" xfId="0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vertical="top" wrapText="1"/>
    </xf>
    <xf numFmtId="164" fontId="5" fillId="0" borderId="2" xfId="0" applyNumberFormat="1" applyFont="1" applyFill="1" applyBorder="1" applyAlignment="1">
      <alignment horizontal="left" vertical="top"/>
    </xf>
    <xf numFmtId="164" fontId="5" fillId="0" borderId="2" xfId="0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right" vertical="top"/>
    </xf>
    <xf numFmtId="164" fontId="5" fillId="2" borderId="2" xfId="0" applyNumberFormat="1" applyFont="1" applyFill="1" applyBorder="1" applyAlignment="1">
      <alignment horizontal="left" vertical="top"/>
    </xf>
    <xf numFmtId="164" fontId="5" fillId="2" borderId="2" xfId="0" applyNumberFormat="1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vertical="top" wrapText="1"/>
    </xf>
    <xf numFmtId="0" fontId="4" fillId="3" borderId="4" xfId="0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/>
    </xf>
  </cellXfs>
  <cellStyles count="2">
    <cellStyle name="Hyperlink" xfId="1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FFFFFF"/>
      <rgbColor rgb="FFFF0000"/>
      <rgbColor rgb="FF0070C0"/>
      <rgbColor rgb="FFE7E6E6"/>
      <rgbColor rgb="FFD8D8D8"/>
      <rgbColor rgb="FF92D050"/>
      <rgbColor rgb="FFE2EEDA"/>
      <rgbColor rgb="FFA9CD90"/>
      <rgbColor rgb="FFBFBFBF"/>
      <rgbColor rgb="FF0563C1"/>
      <rgbColor rgb="FF444444"/>
      <rgbColor rgb="FF548135"/>
      <rgbColor rgb="FF70AD47"/>
      <rgbColor rgb="FF00B0F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2"/>
  <sheetViews>
    <sheetView showGridLines="0" tabSelected="1" zoomScale="90" zoomScaleNormal="90" workbookViewId="0">
      <pane ySplit="1" topLeftCell="A80" activePane="bottomLeft" state="frozen"/>
      <selection pane="bottomLeft" activeCell="D99" sqref="D99"/>
    </sheetView>
  </sheetViews>
  <sheetFormatPr defaultColWidth="8.78515625" defaultRowHeight="13.5" x14ac:dyDescent="0.25"/>
  <cols>
    <col min="1" max="1" width="5.78515625" style="26" bestFit="1" customWidth="1"/>
    <col min="2" max="2" width="11.92578125" style="18" customWidth="1"/>
    <col min="3" max="3" width="6.35546875" style="23" bestFit="1" customWidth="1"/>
    <col min="4" max="4" width="10.92578125" style="26" customWidth="1"/>
    <col min="5" max="5" width="7.5703125" style="10" bestFit="1" customWidth="1"/>
    <col min="6" max="6" width="9.5703125" style="13" customWidth="1"/>
    <col min="7" max="7" width="6" style="42" customWidth="1"/>
    <col min="8" max="8" width="7.5703125" style="11" bestFit="1" customWidth="1"/>
    <col min="9" max="9" width="4.640625" style="41" bestFit="1" customWidth="1"/>
    <col min="10" max="10" width="7" style="13" bestFit="1" customWidth="1"/>
    <col min="11" max="11" width="4.640625" style="42" bestFit="1" customWidth="1"/>
    <col min="12" max="12" width="7.78515625" style="13" bestFit="1" customWidth="1"/>
    <col min="13" max="13" width="4.640625" style="42" bestFit="1" customWidth="1"/>
    <col min="14" max="14" width="8.5" style="13" customWidth="1"/>
    <col min="15" max="15" width="6.42578125" style="42" customWidth="1"/>
    <col min="16" max="16" width="8.78515625" style="1"/>
    <col min="19" max="29" width="8.78515625" style="1"/>
    <col min="30" max="30" width="8.78515625" style="2"/>
    <col min="31" max="16384" width="8.78515625" style="3"/>
  </cols>
  <sheetData>
    <row r="1" spans="1:19" ht="31.5" x14ac:dyDescent="0.25">
      <c r="A1" s="33" t="s">
        <v>1</v>
      </c>
      <c r="B1" s="34" t="s">
        <v>0</v>
      </c>
      <c r="C1" s="125" t="s">
        <v>55</v>
      </c>
      <c r="D1" s="125"/>
      <c r="E1" s="59" t="s">
        <v>68</v>
      </c>
      <c r="F1" s="60" t="s">
        <v>75</v>
      </c>
      <c r="G1" s="61" t="s">
        <v>69</v>
      </c>
      <c r="H1" s="60" t="s">
        <v>71</v>
      </c>
      <c r="I1" s="98" t="s">
        <v>69</v>
      </c>
      <c r="J1" s="102" t="s">
        <v>72</v>
      </c>
      <c r="K1" s="61" t="s">
        <v>69</v>
      </c>
      <c r="L1" s="60" t="s">
        <v>73</v>
      </c>
      <c r="M1" s="61" t="s">
        <v>69</v>
      </c>
      <c r="N1" s="60" t="s">
        <v>74</v>
      </c>
      <c r="O1" s="61" t="s">
        <v>69</v>
      </c>
      <c r="P1" s="44" t="s">
        <v>70</v>
      </c>
    </row>
    <row r="2" spans="1:19" hidden="1" x14ac:dyDescent="0.25">
      <c r="A2" s="106" t="s">
        <v>2</v>
      </c>
      <c r="B2" s="107" t="s">
        <v>62</v>
      </c>
      <c r="C2" s="31">
        <v>100</v>
      </c>
      <c r="D2" s="32" t="s">
        <v>3</v>
      </c>
      <c r="E2" s="92">
        <f>0.8</f>
        <v>0.8</v>
      </c>
      <c r="F2" s="57">
        <v>6.5000000000000002E-2</v>
      </c>
      <c r="G2" s="46">
        <f t="shared" ref="G2:G33" si="0">(1-((F2-$P2)/$E2)*(1/1.5))*1</f>
        <v>1</v>
      </c>
      <c r="H2" s="57">
        <v>0.64</v>
      </c>
      <c r="I2" s="91">
        <f t="shared" ref="I2:I33" si="1">(1-((H2-$P2)/$E2)*(1/1.5))*1</f>
        <v>0.52083333333333348</v>
      </c>
      <c r="J2" s="57">
        <v>0.2</v>
      </c>
      <c r="K2" s="91">
        <f t="shared" ref="K2:K33" si="2">(1-((J2-$P2)/$E2)*(1/1.5))*1</f>
        <v>0.88749999999999996</v>
      </c>
      <c r="L2" s="57">
        <v>0.64319999999999999</v>
      </c>
      <c r="M2" s="46">
        <f t="shared" ref="M2:M33" si="3">(1-((L2-$P2)/$E2)*(1/1.5))*1</f>
        <v>0.51816666666666666</v>
      </c>
      <c r="N2" s="57">
        <v>0.71200000000000008</v>
      </c>
      <c r="O2" s="46">
        <f t="shared" ref="O2:O33" si="4">(1-((N2-$P2)/$E2)*(1/1.5))*1</f>
        <v>0.46083333333333343</v>
      </c>
      <c r="P2" s="45">
        <f t="shared" ref="P2:P33" si="5">MIN(F2,N2,L2,J2,H2)</f>
        <v>6.5000000000000002E-2</v>
      </c>
    </row>
    <row r="3" spans="1:19" hidden="1" x14ac:dyDescent="0.25">
      <c r="A3" s="106"/>
      <c r="B3" s="107"/>
      <c r="C3" s="31">
        <v>1000</v>
      </c>
      <c r="D3" s="32" t="s">
        <v>3</v>
      </c>
      <c r="E3" s="92">
        <f>0.5</f>
        <v>0.5</v>
      </c>
      <c r="F3" s="57">
        <v>5.5E-2</v>
      </c>
      <c r="G3" s="46">
        <f t="shared" si="0"/>
        <v>1</v>
      </c>
      <c r="H3" s="57">
        <v>0.11</v>
      </c>
      <c r="I3" s="91">
        <f t="shared" si="1"/>
        <v>0.92666666666666664</v>
      </c>
      <c r="J3" s="57">
        <v>0.28000000000000003</v>
      </c>
      <c r="K3" s="91">
        <f t="shared" si="2"/>
        <v>0.7</v>
      </c>
      <c r="L3" s="57">
        <v>0.40200000000000002</v>
      </c>
      <c r="M3" s="46">
        <f t="shared" si="3"/>
        <v>0.53733333333333333</v>
      </c>
      <c r="N3" s="57">
        <v>0.44500000000000001</v>
      </c>
      <c r="O3" s="46">
        <f t="shared" si="4"/>
        <v>0.48</v>
      </c>
      <c r="P3" s="45">
        <f t="shared" si="5"/>
        <v>5.5E-2</v>
      </c>
    </row>
    <row r="4" spans="1:19" x14ac:dyDescent="0.25">
      <c r="A4" s="106"/>
      <c r="B4" s="107"/>
      <c r="C4" s="31">
        <v>3000</v>
      </c>
      <c r="D4" s="32" t="s">
        <v>3</v>
      </c>
      <c r="E4" s="92">
        <f>0.2</f>
        <v>0.2</v>
      </c>
      <c r="F4" s="57">
        <v>4.4999999999999998E-2</v>
      </c>
      <c r="G4" s="46">
        <f t="shared" si="0"/>
        <v>1</v>
      </c>
      <c r="H4" s="57">
        <v>0.06</v>
      </c>
      <c r="I4" s="91">
        <f t="shared" si="1"/>
        <v>0.95</v>
      </c>
      <c r="J4" s="57">
        <v>0.14000000000000001</v>
      </c>
      <c r="K4" s="91">
        <f t="shared" si="2"/>
        <v>0.68333333333333335</v>
      </c>
      <c r="L4" s="57">
        <v>0.161</v>
      </c>
      <c r="M4" s="46">
        <f t="shared" si="3"/>
        <v>0.6133333333333334</v>
      </c>
      <c r="N4" s="57">
        <v>0.17800000000000002</v>
      </c>
      <c r="O4" s="46">
        <f t="shared" si="4"/>
        <v>0.55666666666666664</v>
      </c>
      <c r="P4" s="45">
        <f t="shared" si="5"/>
        <v>4.4999999999999998E-2</v>
      </c>
    </row>
    <row r="5" spans="1:19" x14ac:dyDescent="0.25">
      <c r="A5" s="47" t="s">
        <v>4</v>
      </c>
      <c r="B5" s="35" t="s">
        <v>62</v>
      </c>
      <c r="C5" s="50">
        <v>1000</v>
      </c>
      <c r="D5" s="29" t="s">
        <v>3</v>
      </c>
      <c r="E5" s="93">
        <v>0.6</v>
      </c>
      <c r="F5" s="57">
        <v>0.35</v>
      </c>
      <c r="G5" s="46">
        <f t="shared" si="0"/>
        <v>1</v>
      </c>
      <c r="H5" s="57">
        <v>0.35</v>
      </c>
      <c r="I5" s="91">
        <f t="shared" si="1"/>
        <v>1</v>
      </c>
      <c r="J5" s="57">
        <v>0.53</v>
      </c>
      <c r="K5" s="91">
        <f t="shared" si="2"/>
        <v>0.79999999999999993</v>
      </c>
      <c r="L5" s="57">
        <v>0.48199999999999998</v>
      </c>
      <c r="M5" s="46">
        <f t="shared" si="3"/>
        <v>0.85333333333333328</v>
      </c>
      <c r="N5" s="57">
        <v>0.53400000000000003</v>
      </c>
      <c r="O5" s="46">
        <f t="shared" si="4"/>
        <v>0.79555555555555557</v>
      </c>
      <c r="P5" s="45">
        <f t="shared" si="5"/>
        <v>0.35</v>
      </c>
    </row>
    <row r="6" spans="1:19" x14ac:dyDescent="0.25">
      <c r="A6" s="108" t="s">
        <v>5</v>
      </c>
      <c r="B6" s="109" t="s">
        <v>62</v>
      </c>
      <c r="C6" s="50">
        <v>100</v>
      </c>
      <c r="D6" s="29" t="s">
        <v>3</v>
      </c>
      <c r="E6" s="93">
        <v>1</v>
      </c>
      <c r="F6" s="57">
        <v>0.5</v>
      </c>
      <c r="G6" s="46">
        <f t="shared" si="0"/>
        <v>1</v>
      </c>
      <c r="H6" s="57">
        <v>0.75</v>
      </c>
      <c r="I6" s="91">
        <f t="shared" si="1"/>
        <v>0.83333333333333337</v>
      </c>
      <c r="J6" s="57">
        <v>0.81</v>
      </c>
      <c r="K6" s="91">
        <f t="shared" si="2"/>
        <v>0.79333333333333333</v>
      </c>
      <c r="L6" s="57">
        <v>0.80400000000000005</v>
      </c>
      <c r="M6" s="46">
        <f t="shared" si="3"/>
        <v>0.79733333333333334</v>
      </c>
      <c r="N6" s="57">
        <v>0.89</v>
      </c>
      <c r="O6" s="46">
        <f t="shared" si="4"/>
        <v>0.74</v>
      </c>
      <c r="P6" s="45">
        <f t="shared" si="5"/>
        <v>0.5</v>
      </c>
      <c r="S6" s="105"/>
    </row>
    <row r="7" spans="1:19" x14ac:dyDescent="0.25">
      <c r="A7" s="108"/>
      <c r="B7" s="109"/>
      <c r="C7" s="50">
        <v>1000</v>
      </c>
      <c r="D7" s="29" t="s">
        <v>3</v>
      </c>
      <c r="E7" s="93">
        <f>0.2</f>
        <v>0.2</v>
      </c>
      <c r="F7" s="57">
        <v>0.09</v>
      </c>
      <c r="G7" s="46">
        <f t="shared" si="0"/>
        <v>1</v>
      </c>
      <c r="H7" s="57">
        <v>0.12</v>
      </c>
      <c r="I7" s="91">
        <f t="shared" si="1"/>
        <v>0.9</v>
      </c>
      <c r="J7" s="57">
        <v>0.17</v>
      </c>
      <c r="K7" s="91">
        <f t="shared" si="2"/>
        <v>0.73333333333333328</v>
      </c>
      <c r="L7" s="57">
        <v>0.161</v>
      </c>
      <c r="M7" s="46">
        <f t="shared" si="3"/>
        <v>0.76333333333333331</v>
      </c>
      <c r="N7" s="57">
        <v>0.17800000000000002</v>
      </c>
      <c r="O7" s="46">
        <f t="shared" si="4"/>
        <v>0.70666666666666655</v>
      </c>
      <c r="P7" s="45">
        <f t="shared" si="5"/>
        <v>0.09</v>
      </c>
      <c r="S7" s="105"/>
    </row>
    <row r="8" spans="1:19" x14ac:dyDescent="0.25">
      <c r="A8" s="108"/>
      <c r="B8" s="109"/>
      <c r="C8" s="50">
        <v>3000</v>
      </c>
      <c r="D8" s="29" t="s">
        <v>3</v>
      </c>
      <c r="E8" s="93">
        <f>0.1</f>
        <v>0.1</v>
      </c>
      <c r="F8" s="57">
        <v>0.08</v>
      </c>
      <c r="G8" s="46">
        <f t="shared" si="0"/>
        <v>1</v>
      </c>
      <c r="H8" s="57">
        <v>0.08</v>
      </c>
      <c r="I8" s="91">
        <f t="shared" si="1"/>
        <v>1</v>
      </c>
      <c r="J8" s="57">
        <v>0.09</v>
      </c>
      <c r="K8" s="91">
        <f t="shared" si="2"/>
        <v>0.93333333333333335</v>
      </c>
      <c r="L8" s="57">
        <v>0.08</v>
      </c>
      <c r="M8" s="46">
        <f t="shared" si="3"/>
        <v>1</v>
      </c>
      <c r="N8" s="57">
        <v>8.900000000000001E-2</v>
      </c>
      <c r="O8" s="46">
        <f t="shared" si="4"/>
        <v>0.94</v>
      </c>
      <c r="P8" s="45">
        <f t="shared" si="5"/>
        <v>0.08</v>
      </c>
      <c r="S8" s="105"/>
    </row>
    <row r="9" spans="1:19" x14ac:dyDescent="0.25">
      <c r="A9" s="108"/>
      <c r="B9" s="109"/>
      <c r="C9" s="50">
        <v>4000</v>
      </c>
      <c r="D9" s="29" t="s">
        <v>3</v>
      </c>
      <c r="E9" s="93">
        <f>0.065*130%</f>
        <v>8.4500000000000006E-2</v>
      </c>
      <c r="F9" s="57">
        <v>7.0000000000000007E-2</v>
      </c>
      <c r="G9" s="46">
        <f t="shared" si="0"/>
        <v>0.96055226824457596</v>
      </c>
      <c r="H9" s="57">
        <v>6.5000000000000002E-2</v>
      </c>
      <c r="I9" s="91">
        <f t="shared" si="1"/>
        <v>1</v>
      </c>
      <c r="J9" s="57">
        <v>0.08</v>
      </c>
      <c r="K9" s="91">
        <f t="shared" si="2"/>
        <v>0.88165680473372787</v>
      </c>
      <c r="L9" s="57">
        <v>6.8000000000000005E-2</v>
      </c>
      <c r="M9" s="46">
        <f t="shared" si="3"/>
        <v>0.97633136094674555</v>
      </c>
      <c r="N9" s="57">
        <v>7.5205000000000008E-2</v>
      </c>
      <c r="O9" s="46">
        <f t="shared" si="4"/>
        <v>0.91948717948717951</v>
      </c>
      <c r="P9" s="45">
        <f t="shared" si="5"/>
        <v>6.5000000000000002E-2</v>
      </c>
      <c r="S9" s="4"/>
    </row>
    <row r="10" spans="1:19" x14ac:dyDescent="0.25">
      <c r="A10" s="47" t="s">
        <v>6</v>
      </c>
      <c r="B10" s="35" t="s">
        <v>62</v>
      </c>
      <c r="C10" s="50">
        <v>70000</v>
      </c>
      <c r="D10" s="29" t="s">
        <v>3</v>
      </c>
      <c r="E10" s="93">
        <v>0.08</v>
      </c>
      <c r="F10" s="57">
        <v>7.0000000000000007E-2</v>
      </c>
      <c r="G10" s="46">
        <f t="shared" si="0"/>
        <v>0.79166666666666663</v>
      </c>
      <c r="H10" s="57">
        <v>4.4999999999999998E-2</v>
      </c>
      <c r="I10" s="91">
        <f t="shared" si="1"/>
        <v>1</v>
      </c>
      <c r="J10" s="57">
        <v>0.05</v>
      </c>
      <c r="K10" s="91">
        <f t="shared" si="2"/>
        <v>0.95833333333333326</v>
      </c>
      <c r="L10" s="57">
        <v>6.4000000000000001E-2</v>
      </c>
      <c r="M10" s="46">
        <f t="shared" si="3"/>
        <v>0.84166666666666667</v>
      </c>
      <c r="N10" s="57">
        <v>7.1199999999999999E-2</v>
      </c>
      <c r="O10" s="46">
        <f t="shared" si="4"/>
        <v>0.78166666666666673</v>
      </c>
      <c r="P10" s="45">
        <f t="shared" si="5"/>
        <v>4.4999999999999998E-2</v>
      </c>
      <c r="S10" s="4"/>
    </row>
    <row r="11" spans="1:19" x14ac:dyDescent="0.25">
      <c r="A11" s="110" t="s">
        <v>7</v>
      </c>
      <c r="B11" s="111" t="s">
        <v>62</v>
      </c>
      <c r="C11" s="50">
        <v>100</v>
      </c>
      <c r="D11" s="29" t="s">
        <v>3</v>
      </c>
      <c r="E11" s="93">
        <v>0.1</v>
      </c>
      <c r="F11" s="57">
        <v>0.05</v>
      </c>
      <c r="G11" s="46">
        <f t="shared" si="0"/>
        <v>1</v>
      </c>
      <c r="H11" s="57">
        <v>7.0000000000000007E-2</v>
      </c>
      <c r="I11" s="91">
        <f t="shared" si="1"/>
        <v>0.8666666666666667</v>
      </c>
      <c r="J11" s="57">
        <v>0.1</v>
      </c>
      <c r="K11" s="91">
        <f t="shared" si="2"/>
        <v>0.66666666666666674</v>
      </c>
      <c r="L11" s="57">
        <v>0.08</v>
      </c>
      <c r="M11" s="46">
        <f t="shared" si="3"/>
        <v>0.8</v>
      </c>
      <c r="N11" s="57">
        <v>8.900000000000001E-2</v>
      </c>
      <c r="O11" s="46">
        <f t="shared" si="4"/>
        <v>0.74</v>
      </c>
      <c r="P11" s="45">
        <f t="shared" si="5"/>
        <v>0.05</v>
      </c>
    </row>
    <row r="12" spans="1:19" x14ac:dyDescent="0.25">
      <c r="A12" s="110"/>
      <c r="B12" s="111"/>
      <c r="C12" s="50">
        <v>1000</v>
      </c>
      <c r="D12" s="29" t="s">
        <v>3</v>
      </c>
      <c r="E12" s="93">
        <v>0.09</v>
      </c>
      <c r="F12" s="57">
        <v>0.02</v>
      </c>
      <c r="G12" s="46">
        <f t="shared" si="0"/>
        <v>1</v>
      </c>
      <c r="H12" s="57">
        <v>6.8000000000000005E-2</v>
      </c>
      <c r="I12" s="91">
        <f t="shared" si="1"/>
        <v>0.64444444444444449</v>
      </c>
      <c r="J12" s="57">
        <v>0.06</v>
      </c>
      <c r="K12" s="91">
        <f t="shared" si="2"/>
        <v>0.70370370370370372</v>
      </c>
      <c r="L12" s="57">
        <v>7.1999999999999995E-2</v>
      </c>
      <c r="M12" s="46">
        <f t="shared" si="3"/>
        <v>0.61481481481481493</v>
      </c>
      <c r="N12" s="57">
        <v>8.0100000000000005E-2</v>
      </c>
      <c r="O12" s="46">
        <f t="shared" si="4"/>
        <v>0.55481481481481487</v>
      </c>
      <c r="P12" s="45">
        <f t="shared" si="5"/>
        <v>0.02</v>
      </c>
    </row>
    <row r="13" spans="1:19" ht="20" x14ac:dyDescent="0.25">
      <c r="A13" s="110"/>
      <c r="B13" s="111"/>
      <c r="C13" s="50">
        <v>110000</v>
      </c>
      <c r="D13" s="38" t="s">
        <v>8</v>
      </c>
      <c r="E13" s="93">
        <v>0.04</v>
      </c>
      <c r="F13" s="57">
        <v>0.03</v>
      </c>
      <c r="G13" s="46">
        <f t="shared" si="0"/>
        <v>0.78333333333333344</v>
      </c>
      <c r="H13" s="57">
        <v>1.7000000000000001E-2</v>
      </c>
      <c r="I13" s="91">
        <f t="shared" si="1"/>
        <v>1</v>
      </c>
      <c r="J13" s="57">
        <v>0.03</v>
      </c>
      <c r="K13" s="91">
        <f t="shared" si="2"/>
        <v>0.78333333333333344</v>
      </c>
      <c r="L13" s="57">
        <v>3.2000000000000001E-2</v>
      </c>
      <c r="M13" s="46">
        <f t="shared" si="3"/>
        <v>0.75</v>
      </c>
      <c r="N13" s="57">
        <v>3.56E-2</v>
      </c>
      <c r="O13" s="46">
        <f t="shared" si="4"/>
        <v>0.69000000000000006</v>
      </c>
      <c r="P13" s="45">
        <f t="shared" si="5"/>
        <v>1.7000000000000001E-2</v>
      </c>
    </row>
    <row r="14" spans="1:19" x14ac:dyDescent="0.25">
      <c r="A14" s="112" t="s">
        <v>9</v>
      </c>
      <c r="B14" s="113" t="s">
        <v>56</v>
      </c>
      <c r="C14" s="50">
        <v>25</v>
      </c>
      <c r="D14" s="29" t="s">
        <v>3</v>
      </c>
      <c r="E14" s="93">
        <v>7</v>
      </c>
      <c r="F14" s="57">
        <v>5</v>
      </c>
      <c r="G14" s="46">
        <f t="shared" si="0"/>
        <v>0.94285714285714284</v>
      </c>
      <c r="H14" s="57">
        <v>6.6</v>
      </c>
      <c r="I14" s="91">
        <f t="shared" si="1"/>
        <v>0.79047619047619055</v>
      </c>
      <c r="J14" s="57">
        <v>4.4000000000000004</v>
      </c>
      <c r="K14" s="91">
        <f t="shared" si="2"/>
        <v>1</v>
      </c>
      <c r="L14" s="57">
        <v>5.6280000000000001</v>
      </c>
      <c r="M14" s="46">
        <f t="shared" si="3"/>
        <v>0.88304761904761908</v>
      </c>
      <c r="N14" s="57">
        <v>6.23</v>
      </c>
      <c r="O14" s="46">
        <f t="shared" si="4"/>
        <v>0.82571428571428573</v>
      </c>
      <c r="P14" s="45">
        <f t="shared" si="5"/>
        <v>4.4000000000000004</v>
      </c>
    </row>
    <row r="15" spans="1:19" x14ac:dyDescent="0.25">
      <c r="A15" s="112"/>
      <c r="B15" s="113"/>
      <c r="C15" s="50">
        <v>100</v>
      </c>
      <c r="D15" s="29" t="s">
        <v>3</v>
      </c>
      <c r="E15" s="93">
        <v>5</v>
      </c>
      <c r="F15" s="57">
        <v>3.5</v>
      </c>
      <c r="G15" s="46">
        <f t="shared" si="0"/>
        <v>1</v>
      </c>
      <c r="H15" s="57">
        <v>4.4000000000000004</v>
      </c>
      <c r="I15" s="91">
        <f t="shared" si="1"/>
        <v>0.87999999999999989</v>
      </c>
      <c r="J15" s="57">
        <v>4.4000000000000004</v>
      </c>
      <c r="K15" s="91">
        <f t="shared" si="2"/>
        <v>0.87999999999999989</v>
      </c>
      <c r="L15" s="57">
        <v>4.0199999999999996</v>
      </c>
      <c r="M15" s="46">
        <f t="shared" si="3"/>
        <v>0.93066666666666675</v>
      </c>
      <c r="N15" s="57">
        <v>4.45</v>
      </c>
      <c r="O15" s="46">
        <f t="shared" si="4"/>
        <v>0.87333333333333329</v>
      </c>
      <c r="P15" s="45">
        <f t="shared" si="5"/>
        <v>3.5</v>
      </c>
    </row>
    <row r="16" spans="1:19" x14ac:dyDescent="0.25">
      <c r="A16" s="112"/>
      <c r="B16" s="113"/>
      <c r="C16" s="50">
        <v>200</v>
      </c>
      <c r="D16" s="29" t="s">
        <v>3</v>
      </c>
      <c r="E16" s="93">
        <v>3.8</v>
      </c>
      <c r="F16" s="57">
        <v>2.5</v>
      </c>
      <c r="G16" s="46">
        <f t="shared" si="0"/>
        <v>1</v>
      </c>
      <c r="H16" s="57">
        <v>3.4</v>
      </c>
      <c r="I16" s="91">
        <f t="shared" si="1"/>
        <v>0.84210526315789469</v>
      </c>
      <c r="J16" s="57">
        <v>2.6</v>
      </c>
      <c r="K16" s="91">
        <f t="shared" si="2"/>
        <v>0.98245614035087714</v>
      </c>
      <c r="L16" s="57">
        <v>3.0550000000000002</v>
      </c>
      <c r="M16" s="46">
        <f t="shared" si="3"/>
        <v>0.90263157894736845</v>
      </c>
      <c r="N16" s="57">
        <v>3.3819999999999997</v>
      </c>
      <c r="O16" s="46">
        <f t="shared" si="4"/>
        <v>0.84526315789473694</v>
      </c>
      <c r="P16" s="45">
        <f t="shared" si="5"/>
        <v>2.5</v>
      </c>
    </row>
    <row r="17" spans="1:30" x14ac:dyDescent="0.25">
      <c r="A17" s="108" t="s">
        <v>10</v>
      </c>
      <c r="B17" s="109" t="s">
        <v>56</v>
      </c>
      <c r="C17" s="50">
        <v>25</v>
      </c>
      <c r="D17" s="29" t="s">
        <v>3</v>
      </c>
      <c r="E17" s="93">
        <v>3.2</v>
      </c>
      <c r="F17" s="57">
        <v>0.65</v>
      </c>
      <c r="G17" s="46">
        <f t="shared" si="0"/>
        <v>1</v>
      </c>
      <c r="H17" s="57">
        <v>2.5099999999999998</v>
      </c>
      <c r="I17" s="91">
        <f t="shared" si="1"/>
        <v>0.61250000000000004</v>
      </c>
      <c r="J17" s="57">
        <v>2.4500000000000002</v>
      </c>
      <c r="K17" s="91">
        <f t="shared" si="2"/>
        <v>0.625</v>
      </c>
      <c r="L17" s="57">
        <v>2.573</v>
      </c>
      <c r="M17" s="46">
        <f t="shared" si="3"/>
        <v>0.59937499999999999</v>
      </c>
      <c r="N17" s="57">
        <v>2.8480000000000003</v>
      </c>
      <c r="O17" s="46">
        <f t="shared" si="4"/>
        <v>0.54208333333333325</v>
      </c>
      <c r="P17" s="45">
        <f t="shared" si="5"/>
        <v>0.65</v>
      </c>
    </row>
    <row r="18" spans="1:30" x14ac:dyDescent="0.25">
      <c r="A18" s="108"/>
      <c r="B18" s="109"/>
      <c r="C18" s="50">
        <v>200</v>
      </c>
      <c r="D18" s="29" t="s">
        <v>3</v>
      </c>
      <c r="E18" s="93">
        <v>0.95</v>
      </c>
      <c r="F18" s="57">
        <v>0.45</v>
      </c>
      <c r="G18" s="46">
        <f t="shared" si="0"/>
        <v>1</v>
      </c>
      <c r="H18" s="57">
        <v>0.56000000000000005</v>
      </c>
      <c r="I18" s="91">
        <f t="shared" si="1"/>
        <v>0.92280701754385963</v>
      </c>
      <c r="J18" s="57">
        <v>0.85</v>
      </c>
      <c r="K18" s="91">
        <f t="shared" si="2"/>
        <v>0.7192982456140351</v>
      </c>
      <c r="L18" s="57">
        <v>0.76400000000000001</v>
      </c>
      <c r="M18" s="46">
        <f t="shared" si="3"/>
        <v>0.77964912280701748</v>
      </c>
      <c r="N18" s="57">
        <v>0.84549999999999992</v>
      </c>
      <c r="O18" s="46">
        <f t="shared" si="4"/>
        <v>0.72245614035087724</v>
      </c>
      <c r="P18" s="45">
        <f t="shared" si="5"/>
        <v>0.45</v>
      </c>
    </row>
    <row r="19" spans="1:30" x14ac:dyDescent="0.25">
      <c r="A19" s="108"/>
      <c r="B19" s="109"/>
      <c r="C19" s="50">
        <v>500</v>
      </c>
      <c r="D19" s="29" t="s">
        <v>3</v>
      </c>
      <c r="E19" s="93">
        <v>0.55000000000000004</v>
      </c>
      <c r="F19" s="57">
        <v>0.35</v>
      </c>
      <c r="G19" s="46">
        <f t="shared" si="0"/>
        <v>1</v>
      </c>
      <c r="H19" s="57">
        <v>0.35</v>
      </c>
      <c r="I19" s="91">
        <f t="shared" si="1"/>
        <v>1</v>
      </c>
      <c r="J19" s="57">
        <v>0.47</v>
      </c>
      <c r="K19" s="91">
        <f t="shared" si="2"/>
        <v>0.85454545454545461</v>
      </c>
      <c r="L19" s="57">
        <v>0.44220000000000004</v>
      </c>
      <c r="M19" s="46">
        <f t="shared" si="3"/>
        <v>0.88824242424242417</v>
      </c>
      <c r="N19" s="57">
        <v>0.48950000000000005</v>
      </c>
      <c r="O19" s="46">
        <f t="shared" si="4"/>
        <v>0.83090909090909082</v>
      </c>
      <c r="P19" s="45">
        <f t="shared" si="5"/>
        <v>0.35</v>
      </c>
    </row>
    <row r="20" spans="1:30" x14ac:dyDescent="0.25">
      <c r="A20" s="108"/>
      <c r="B20" s="109"/>
      <c r="C20" s="50">
        <v>2000</v>
      </c>
      <c r="D20" s="29" t="s">
        <v>3</v>
      </c>
      <c r="E20" s="93">
        <v>0.24</v>
      </c>
      <c r="F20" s="57">
        <v>0.15</v>
      </c>
      <c r="G20" s="46">
        <f t="shared" si="0"/>
        <v>1</v>
      </c>
      <c r="H20" s="57">
        <v>0.18</v>
      </c>
      <c r="I20" s="91">
        <f t="shared" si="1"/>
        <v>0.91666666666666663</v>
      </c>
      <c r="J20" s="57">
        <v>0.19</v>
      </c>
      <c r="K20" s="91">
        <f t="shared" si="2"/>
        <v>0.88888888888888884</v>
      </c>
      <c r="L20" s="57">
        <v>0.19295999999999999</v>
      </c>
      <c r="M20" s="46">
        <f t="shared" si="3"/>
        <v>0.88066666666666671</v>
      </c>
      <c r="N20" s="57">
        <v>0.21359999999999998</v>
      </c>
      <c r="O20" s="46">
        <f t="shared" si="4"/>
        <v>0.82333333333333336</v>
      </c>
      <c r="P20" s="45">
        <f t="shared" si="5"/>
        <v>0.15</v>
      </c>
    </row>
    <row r="21" spans="1:30" x14ac:dyDescent="0.25">
      <c r="A21" s="108"/>
      <c r="B21" s="109"/>
      <c r="C21" s="50">
        <v>3000</v>
      </c>
      <c r="D21" s="29" t="s">
        <v>3</v>
      </c>
      <c r="E21" s="93">
        <v>0.23</v>
      </c>
      <c r="F21" s="57">
        <v>0.13</v>
      </c>
      <c r="G21" s="46">
        <f t="shared" si="0"/>
        <v>1</v>
      </c>
      <c r="H21" s="57">
        <v>0.17</v>
      </c>
      <c r="I21" s="91">
        <f t="shared" si="1"/>
        <v>0.88405797101449268</v>
      </c>
      <c r="J21" s="57">
        <v>0.17499999999999999</v>
      </c>
      <c r="K21" s="91">
        <f t="shared" si="2"/>
        <v>0.86956521739130443</v>
      </c>
      <c r="L21" s="57">
        <v>0.18492</v>
      </c>
      <c r="M21" s="46">
        <f t="shared" si="3"/>
        <v>0.84081159420289864</v>
      </c>
      <c r="N21" s="57">
        <v>0.20470000000000002</v>
      </c>
      <c r="O21" s="46">
        <f t="shared" si="4"/>
        <v>0.78347826086956518</v>
      </c>
      <c r="P21" s="45">
        <f t="shared" si="5"/>
        <v>0.13</v>
      </c>
    </row>
    <row r="22" spans="1:30" x14ac:dyDescent="0.25">
      <c r="A22" s="108" t="s">
        <v>11</v>
      </c>
      <c r="B22" s="109" t="s">
        <v>56</v>
      </c>
      <c r="C22" s="50">
        <v>250</v>
      </c>
      <c r="D22" s="29" t="s">
        <v>3</v>
      </c>
      <c r="E22" s="93">
        <v>0.45</v>
      </c>
      <c r="F22" s="57">
        <v>0.22</v>
      </c>
      <c r="G22" s="46">
        <f t="shared" si="0"/>
        <v>1</v>
      </c>
      <c r="H22" s="57">
        <v>0.34</v>
      </c>
      <c r="I22" s="91">
        <f t="shared" si="1"/>
        <v>0.82222222222222219</v>
      </c>
      <c r="J22" s="57">
        <v>0.35</v>
      </c>
      <c r="K22" s="91">
        <f t="shared" si="2"/>
        <v>0.80740740740740746</v>
      </c>
      <c r="L22" s="57">
        <v>0.36180000000000001</v>
      </c>
      <c r="M22" s="46">
        <f t="shared" si="3"/>
        <v>0.78992592592592592</v>
      </c>
      <c r="N22" s="57">
        <v>0.40050000000000002</v>
      </c>
      <c r="O22" s="46">
        <f t="shared" si="4"/>
        <v>0.73259259259259257</v>
      </c>
      <c r="P22" s="45">
        <f t="shared" si="5"/>
        <v>0.22</v>
      </c>
    </row>
    <row r="23" spans="1:30" x14ac:dyDescent="0.25">
      <c r="A23" s="108"/>
      <c r="B23" s="109"/>
      <c r="C23" s="50">
        <v>1000</v>
      </c>
      <c r="D23" s="29" t="s">
        <v>3</v>
      </c>
      <c r="E23" s="93">
        <v>0.2</v>
      </c>
      <c r="F23" s="57">
        <v>0.15</v>
      </c>
      <c r="G23" s="46">
        <f t="shared" si="0"/>
        <v>1</v>
      </c>
      <c r="H23" s="57">
        <v>0.15</v>
      </c>
      <c r="I23" s="91">
        <f t="shared" si="1"/>
        <v>1</v>
      </c>
      <c r="J23" s="57">
        <v>0.16</v>
      </c>
      <c r="K23" s="91">
        <f t="shared" si="2"/>
        <v>0.96666666666666667</v>
      </c>
      <c r="L23" s="57">
        <v>0.1608</v>
      </c>
      <c r="M23" s="46">
        <f t="shared" si="3"/>
        <v>0.96399999999999997</v>
      </c>
      <c r="N23" s="57">
        <v>0.17800000000000002</v>
      </c>
      <c r="O23" s="46">
        <f t="shared" si="4"/>
        <v>0.90666666666666662</v>
      </c>
      <c r="P23" s="45">
        <f t="shared" si="5"/>
        <v>0.15</v>
      </c>
    </row>
    <row r="24" spans="1:30" x14ac:dyDescent="0.25">
      <c r="A24" s="108" t="s">
        <v>12</v>
      </c>
      <c r="B24" s="109" t="s">
        <v>56</v>
      </c>
      <c r="C24" s="50">
        <v>1</v>
      </c>
      <c r="D24" s="29" t="s">
        <v>13</v>
      </c>
      <c r="E24" s="93">
        <v>12</v>
      </c>
      <c r="F24" s="57">
        <v>10</v>
      </c>
      <c r="G24" s="46">
        <f t="shared" si="0"/>
        <v>0.98044444444444445</v>
      </c>
      <c r="H24" s="57">
        <v>11</v>
      </c>
      <c r="I24" s="91">
        <f t="shared" si="1"/>
        <v>0.92488888888888887</v>
      </c>
      <c r="J24" s="57">
        <v>12</v>
      </c>
      <c r="K24" s="91">
        <f t="shared" si="2"/>
        <v>0.86933333333333329</v>
      </c>
      <c r="L24" s="57">
        <v>9.6479999999999997</v>
      </c>
      <c r="M24" s="46">
        <f t="shared" si="3"/>
        <v>1</v>
      </c>
      <c r="N24" s="57">
        <v>10.68</v>
      </c>
      <c r="O24" s="46">
        <f t="shared" si="4"/>
        <v>0.94266666666666665</v>
      </c>
      <c r="P24" s="45">
        <f t="shared" si="5"/>
        <v>9.6479999999999997</v>
      </c>
    </row>
    <row r="25" spans="1:30" x14ac:dyDescent="0.25">
      <c r="A25" s="108"/>
      <c r="B25" s="109"/>
      <c r="C25" s="50">
        <v>25</v>
      </c>
      <c r="D25" s="29" t="s">
        <v>3</v>
      </c>
      <c r="E25" s="93">
        <v>5</v>
      </c>
      <c r="F25" s="57">
        <v>4.5</v>
      </c>
      <c r="G25" s="46">
        <f t="shared" si="0"/>
        <v>0.8</v>
      </c>
      <c r="H25" s="57">
        <v>3.9</v>
      </c>
      <c r="I25" s="91">
        <f t="shared" si="1"/>
        <v>0.88</v>
      </c>
      <c r="J25" s="57">
        <v>3</v>
      </c>
      <c r="K25" s="91">
        <f t="shared" si="2"/>
        <v>1</v>
      </c>
      <c r="L25" s="57">
        <v>4.0199999999999996</v>
      </c>
      <c r="M25" s="46">
        <f t="shared" si="3"/>
        <v>0.8640000000000001</v>
      </c>
      <c r="N25" s="57">
        <v>4.45</v>
      </c>
      <c r="O25" s="46">
        <f t="shared" si="4"/>
        <v>0.80666666666666664</v>
      </c>
      <c r="P25" s="45">
        <f t="shared" si="5"/>
        <v>3</v>
      </c>
    </row>
    <row r="26" spans="1:30" x14ac:dyDescent="0.25">
      <c r="A26" s="108"/>
      <c r="B26" s="109"/>
      <c r="C26" s="50">
        <v>100</v>
      </c>
      <c r="D26" s="29" t="s">
        <v>3</v>
      </c>
      <c r="E26" s="93">
        <v>3</v>
      </c>
      <c r="F26" s="57">
        <v>2.5</v>
      </c>
      <c r="G26" s="46">
        <f t="shared" si="0"/>
        <v>0.73333333333333339</v>
      </c>
      <c r="H26" s="57">
        <v>1.3</v>
      </c>
      <c r="I26" s="91">
        <f t="shared" si="1"/>
        <v>1</v>
      </c>
      <c r="J26" s="57">
        <v>1.5</v>
      </c>
      <c r="K26" s="91">
        <f t="shared" si="2"/>
        <v>0.9555555555555556</v>
      </c>
      <c r="L26" s="57">
        <v>2.4119999999999999</v>
      </c>
      <c r="M26" s="46">
        <f t="shared" si="3"/>
        <v>0.75288888888888894</v>
      </c>
      <c r="N26" s="57">
        <v>2.67</v>
      </c>
      <c r="O26" s="46">
        <f t="shared" si="4"/>
        <v>0.69555555555555559</v>
      </c>
      <c r="P26" s="45">
        <f t="shared" si="5"/>
        <v>1.3</v>
      </c>
    </row>
    <row r="27" spans="1:30" x14ac:dyDescent="0.25">
      <c r="A27" s="108"/>
      <c r="B27" s="109"/>
      <c r="C27" s="50">
        <v>200</v>
      </c>
      <c r="D27" s="29" t="s">
        <v>3</v>
      </c>
      <c r="E27" s="93">
        <v>2</v>
      </c>
      <c r="F27" s="57">
        <v>1.7</v>
      </c>
      <c r="G27" s="46">
        <f t="shared" si="0"/>
        <v>0.72333333333333338</v>
      </c>
      <c r="H27" s="57">
        <v>0.87</v>
      </c>
      <c r="I27" s="91">
        <f t="shared" si="1"/>
        <v>1</v>
      </c>
      <c r="J27" s="57">
        <v>1.1000000000000001</v>
      </c>
      <c r="K27" s="91">
        <f t="shared" si="2"/>
        <v>0.92333333333333334</v>
      </c>
      <c r="L27" s="57">
        <v>1.6080000000000001</v>
      </c>
      <c r="M27" s="46">
        <f t="shared" si="3"/>
        <v>0.754</v>
      </c>
      <c r="N27" s="57">
        <v>1.78</v>
      </c>
      <c r="O27" s="46">
        <f t="shared" si="4"/>
        <v>0.69666666666666666</v>
      </c>
      <c r="P27" s="45">
        <f t="shared" si="5"/>
        <v>0.87</v>
      </c>
    </row>
    <row r="28" spans="1:30" x14ac:dyDescent="0.25">
      <c r="A28" s="112" t="s">
        <v>14</v>
      </c>
      <c r="B28" s="113" t="s">
        <v>56</v>
      </c>
      <c r="C28" s="50">
        <v>1</v>
      </c>
      <c r="D28" s="29" t="s">
        <v>3</v>
      </c>
      <c r="E28" s="93">
        <v>15</v>
      </c>
      <c r="F28" s="57">
        <v>13</v>
      </c>
      <c r="G28" s="46">
        <f t="shared" si="0"/>
        <v>0.9582222222222222</v>
      </c>
      <c r="H28" s="57">
        <v>14</v>
      </c>
      <c r="I28" s="91">
        <f t="shared" si="1"/>
        <v>0.9137777777777778</v>
      </c>
      <c r="J28" s="57">
        <v>14.85</v>
      </c>
      <c r="K28" s="91">
        <f t="shared" si="2"/>
        <v>0.876</v>
      </c>
      <c r="L28" s="57">
        <v>12.06</v>
      </c>
      <c r="M28" s="46">
        <f t="shared" si="3"/>
        <v>1</v>
      </c>
      <c r="N28" s="57">
        <v>13.35</v>
      </c>
      <c r="O28" s="46">
        <f t="shared" si="4"/>
        <v>0.94266666666666676</v>
      </c>
      <c r="P28" s="45">
        <f t="shared" si="5"/>
        <v>12.06</v>
      </c>
    </row>
    <row r="29" spans="1:30" x14ac:dyDescent="0.25">
      <c r="A29" s="112"/>
      <c r="B29" s="113"/>
      <c r="C29" s="50">
        <v>5</v>
      </c>
      <c r="D29" s="29" t="s">
        <v>3</v>
      </c>
      <c r="E29" s="93">
        <v>10</v>
      </c>
      <c r="F29" s="57">
        <v>8</v>
      </c>
      <c r="G29" s="46">
        <f t="shared" si="0"/>
        <v>1</v>
      </c>
      <c r="H29" s="57">
        <v>8</v>
      </c>
      <c r="I29" s="91">
        <f t="shared" si="1"/>
        <v>1</v>
      </c>
      <c r="J29" s="57">
        <v>9.5</v>
      </c>
      <c r="K29" s="91">
        <f t="shared" si="2"/>
        <v>0.9</v>
      </c>
      <c r="L29" s="57">
        <v>8.0399999999999991</v>
      </c>
      <c r="M29" s="46">
        <f t="shared" si="3"/>
        <v>0.9973333333333334</v>
      </c>
      <c r="N29" s="57">
        <v>8.9</v>
      </c>
      <c r="O29" s="46">
        <f t="shared" si="4"/>
        <v>0.94</v>
      </c>
      <c r="P29" s="45">
        <f t="shared" si="5"/>
        <v>8</v>
      </c>
    </row>
    <row r="30" spans="1:30" x14ac:dyDescent="0.25">
      <c r="A30" s="112"/>
      <c r="B30" s="113"/>
      <c r="C30" s="50">
        <v>50</v>
      </c>
      <c r="D30" s="29" t="s">
        <v>3</v>
      </c>
      <c r="E30" s="93">
        <v>5</v>
      </c>
      <c r="F30" s="57">
        <v>3</v>
      </c>
      <c r="G30" s="46">
        <f t="shared" si="0"/>
        <v>1</v>
      </c>
      <c r="H30" s="57">
        <v>3.6</v>
      </c>
      <c r="I30" s="91">
        <f t="shared" si="1"/>
        <v>0.91999999999999993</v>
      </c>
      <c r="J30" s="57">
        <v>4.3</v>
      </c>
      <c r="K30" s="91">
        <f t="shared" si="2"/>
        <v>0.82666666666666666</v>
      </c>
      <c r="L30" s="57">
        <v>4.0199999999999996</v>
      </c>
      <c r="M30" s="46">
        <f t="shared" si="3"/>
        <v>0.8640000000000001</v>
      </c>
      <c r="N30" s="57">
        <v>4.45</v>
      </c>
      <c r="O30" s="46">
        <f t="shared" si="4"/>
        <v>0.80666666666666664</v>
      </c>
      <c r="P30" s="45">
        <f t="shared" si="5"/>
        <v>3</v>
      </c>
    </row>
    <row r="31" spans="1:30" s="5" customFormat="1" ht="10" x14ac:dyDescent="0.2">
      <c r="A31" s="112" t="s">
        <v>15</v>
      </c>
      <c r="B31" s="113" t="s">
        <v>56</v>
      </c>
      <c r="C31" s="50">
        <v>36</v>
      </c>
      <c r="D31" s="29" t="s">
        <v>3</v>
      </c>
      <c r="E31" s="92">
        <v>15</v>
      </c>
      <c r="F31" s="57">
        <v>14</v>
      </c>
      <c r="G31" s="46">
        <f t="shared" si="0"/>
        <v>0.45999999999999996</v>
      </c>
      <c r="H31" s="57">
        <v>8.6</v>
      </c>
      <c r="I31" s="91">
        <f t="shared" si="1"/>
        <v>0.7</v>
      </c>
      <c r="J31" s="57">
        <v>1.85</v>
      </c>
      <c r="K31" s="91">
        <f t="shared" si="2"/>
        <v>1</v>
      </c>
      <c r="L31" s="57">
        <v>12.06</v>
      </c>
      <c r="M31" s="46">
        <f t="shared" si="3"/>
        <v>0.54622222222222216</v>
      </c>
      <c r="N31" s="57">
        <v>13.35</v>
      </c>
      <c r="O31" s="46">
        <f t="shared" si="4"/>
        <v>0.48888888888888893</v>
      </c>
      <c r="P31" s="45">
        <f t="shared" si="5"/>
        <v>1.85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s="5" customFormat="1" ht="10" x14ac:dyDescent="0.2">
      <c r="A32" s="112"/>
      <c r="B32" s="113"/>
      <c r="C32" s="50">
        <v>72</v>
      </c>
      <c r="D32" s="29" t="s">
        <v>3</v>
      </c>
      <c r="E32" s="92">
        <v>14</v>
      </c>
      <c r="F32" s="57">
        <v>12</v>
      </c>
      <c r="G32" s="46">
        <f t="shared" si="0"/>
        <v>0.76761904761904765</v>
      </c>
      <c r="H32" s="57">
        <v>7.12</v>
      </c>
      <c r="I32" s="91">
        <f t="shared" si="1"/>
        <v>1</v>
      </c>
      <c r="J32" s="57">
        <v>13.5</v>
      </c>
      <c r="K32" s="91">
        <f t="shared" si="2"/>
        <v>0.69619047619047625</v>
      </c>
      <c r="L32" s="57">
        <v>11.256</v>
      </c>
      <c r="M32" s="46">
        <f t="shared" si="3"/>
        <v>0.80304761904761901</v>
      </c>
      <c r="N32" s="57">
        <v>12.46</v>
      </c>
      <c r="O32" s="46">
        <f t="shared" si="4"/>
        <v>0.74571428571428566</v>
      </c>
      <c r="P32" s="45">
        <f t="shared" si="5"/>
        <v>7.12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s="5" customFormat="1" ht="10" x14ac:dyDescent="0.2">
      <c r="A33" s="108" t="s">
        <v>16</v>
      </c>
      <c r="B33" s="109" t="s">
        <v>63</v>
      </c>
      <c r="C33" s="50">
        <v>100</v>
      </c>
      <c r="D33" s="30" t="s">
        <v>3</v>
      </c>
      <c r="E33" s="94">
        <v>1</v>
      </c>
      <c r="F33" s="57">
        <v>0.45</v>
      </c>
      <c r="G33" s="46">
        <f t="shared" si="0"/>
        <v>1</v>
      </c>
      <c r="H33" s="57">
        <v>0.78</v>
      </c>
      <c r="I33" s="91">
        <f t="shared" si="1"/>
        <v>0.78</v>
      </c>
      <c r="J33" s="57">
        <v>0.55000000000000004</v>
      </c>
      <c r="K33" s="91">
        <f t="shared" si="2"/>
        <v>0.93333333333333335</v>
      </c>
      <c r="L33" s="57">
        <v>0.80400000000000005</v>
      </c>
      <c r="M33" s="46">
        <f t="shared" si="3"/>
        <v>0.76400000000000001</v>
      </c>
      <c r="N33" s="57">
        <v>0.89</v>
      </c>
      <c r="O33" s="46">
        <f t="shared" si="4"/>
        <v>0.70666666666666667</v>
      </c>
      <c r="P33" s="45">
        <f t="shared" si="5"/>
        <v>0.45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25">
      <c r="A34" s="108"/>
      <c r="B34" s="109"/>
      <c r="C34" s="50">
        <v>2000</v>
      </c>
      <c r="D34" s="30" t="s">
        <v>3</v>
      </c>
      <c r="E34" s="94">
        <v>0.15</v>
      </c>
      <c r="F34" s="57">
        <v>0.12</v>
      </c>
      <c r="G34" s="46">
        <f t="shared" ref="G34:G65" si="6">(1-((F34-$P34)/$E34)*(1/1.5))*1</f>
        <v>0.7777777777777779</v>
      </c>
      <c r="H34" s="57">
        <v>9.7000000000000003E-2</v>
      </c>
      <c r="I34" s="91">
        <f t="shared" ref="I34:I65" si="7">(1-((H34-$P34)/$E34)*(1/1.5))*1</f>
        <v>0.88</v>
      </c>
      <c r="J34" s="57">
        <v>7.0000000000000007E-2</v>
      </c>
      <c r="K34" s="91">
        <f t="shared" ref="K34:K65" si="8">(1-((J34-$P34)/$E34)*(1/1.5))*1</f>
        <v>1</v>
      </c>
      <c r="L34" s="57">
        <v>0.1206</v>
      </c>
      <c r="M34" s="46">
        <f t="shared" ref="M34:M65" si="9">(1-((L34-$P34)/$E34)*(1/1.5))*1</f>
        <v>0.77511111111111108</v>
      </c>
      <c r="N34" s="57">
        <v>0.13350000000000001</v>
      </c>
      <c r="O34" s="46">
        <f t="shared" ref="O34:O65" si="10">(1-((N34-$P34)/$E34)*(1/1.5))*1</f>
        <v>0.71777777777777785</v>
      </c>
      <c r="P34" s="45">
        <f t="shared" ref="P34:P65" si="11">MIN(F34,N34,L34,J34,H34)</f>
        <v>7.0000000000000007E-2</v>
      </c>
    </row>
    <row r="35" spans="1:30" x14ac:dyDescent="0.25">
      <c r="A35" s="108"/>
      <c r="B35" s="109"/>
      <c r="C35" s="50">
        <v>3000</v>
      </c>
      <c r="D35" s="30" t="s">
        <v>3</v>
      </c>
      <c r="E35" s="94">
        <v>0.14000000000000001</v>
      </c>
      <c r="F35" s="57">
        <v>0.11</v>
      </c>
      <c r="G35" s="46">
        <f t="shared" si="6"/>
        <v>0.80952380952380953</v>
      </c>
      <c r="H35" s="57">
        <v>9.0999999999999998E-2</v>
      </c>
      <c r="I35" s="91">
        <f t="shared" si="7"/>
        <v>0.9</v>
      </c>
      <c r="J35" s="57">
        <v>7.0000000000000007E-2</v>
      </c>
      <c r="K35" s="91">
        <f t="shared" si="8"/>
        <v>1</v>
      </c>
      <c r="L35" s="57">
        <v>0.11256000000000001</v>
      </c>
      <c r="M35" s="46">
        <f t="shared" si="9"/>
        <v>0.79733333333333334</v>
      </c>
      <c r="N35" s="57">
        <v>0.12460000000000002</v>
      </c>
      <c r="O35" s="46">
        <f t="shared" si="10"/>
        <v>0.74</v>
      </c>
      <c r="P35" s="45">
        <f t="shared" si="11"/>
        <v>7.0000000000000007E-2</v>
      </c>
    </row>
    <row r="36" spans="1:30" x14ac:dyDescent="0.25">
      <c r="A36" s="108"/>
      <c r="B36" s="109"/>
      <c r="C36" s="50">
        <v>4000</v>
      </c>
      <c r="D36" s="30" t="s">
        <v>3</v>
      </c>
      <c r="E36" s="94">
        <v>0.13</v>
      </c>
      <c r="F36" s="57">
        <v>0.1</v>
      </c>
      <c r="G36" s="46">
        <f t="shared" si="6"/>
        <v>0.74358974358974361</v>
      </c>
      <c r="H36" s="57">
        <v>8.5000000000000006E-2</v>
      </c>
      <c r="I36" s="91">
        <f t="shared" si="7"/>
        <v>0.82051282051282048</v>
      </c>
      <c r="J36" s="57">
        <v>0.05</v>
      </c>
      <c r="K36" s="91">
        <f t="shared" si="8"/>
        <v>1</v>
      </c>
      <c r="L36" s="57">
        <v>0.10452</v>
      </c>
      <c r="M36" s="46">
        <f t="shared" si="9"/>
        <v>0.72041025641025647</v>
      </c>
      <c r="N36" s="57">
        <v>0.1157</v>
      </c>
      <c r="O36" s="46">
        <f t="shared" si="10"/>
        <v>0.66307692307692312</v>
      </c>
      <c r="P36" s="45">
        <f t="shared" si="11"/>
        <v>0.05</v>
      </c>
    </row>
    <row r="37" spans="1:30" x14ac:dyDescent="0.25">
      <c r="A37" s="114" t="s">
        <v>17</v>
      </c>
      <c r="B37" s="111" t="s">
        <v>63</v>
      </c>
      <c r="C37" s="50">
        <v>100</v>
      </c>
      <c r="D37" s="29" t="s">
        <v>3</v>
      </c>
      <c r="E37" s="93">
        <v>1.2</v>
      </c>
      <c r="F37" s="57">
        <v>0.45</v>
      </c>
      <c r="G37" s="46">
        <f t="shared" si="6"/>
        <v>1</v>
      </c>
      <c r="H37" s="57">
        <v>0.8</v>
      </c>
      <c r="I37" s="91">
        <f t="shared" si="7"/>
        <v>0.80555555555555558</v>
      </c>
      <c r="J37" s="57">
        <v>0.65</v>
      </c>
      <c r="K37" s="91">
        <f t="shared" si="8"/>
        <v>0.88888888888888884</v>
      </c>
      <c r="L37" s="57">
        <v>0.96479999999999999</v>
      </c>
      <c r="M37" s="46">
        <f t="shared" si="9"/>
        <v>0.71400000000000008</v>
      </c>
      <c r="N37" s="57">
        <v>1.0680000000000001</v>
      </c>
      <c r="O37" s="46">
        <f t="shared" si="10"/>
        <v>0.65666666666666662</v>
      </c>
      <c r="P37" s="45">
        <f t="shared" si="11"/>
        <v>0.45</v>
      </c>
    </row>
    <row r="38" spans="1:30" x14ac:dyDescent="0.25">
      <c r="A38" s="114"/>
      <c r="B38" s="111"/>
      <c r="C38" s="50">
        <v>1000</v>
      </c>
      <c r="D38" s="29" t="s">
        <v>3</v>
      </c>
      <c r="E38" s="93">
        <v>0.4</v>
      </c>
      <c r="F38" s="57">
        <v>0.39</v>
      </c>
      <c r="G38" s="46">
        <f t="shared" si="6"/>
        <v>0.78333333333333333</v>
      </c>
      <c r="H38" s="57">
        <v>0.26</v>
      </c>
      <c r="I38" s="91">
        <f t="shared" si="7"/>
        <v>1</v>
      </c>
      <c r="J38" s="57">
        <v>0.35</v>
      </c>
      <c r="K38" s="91">
        <f t="shared" si="8"/>
        <v>0.85000000000000009</v>
      </c>
      <c r="L38" s="57">
        <v>0.3216</v>
      </c>
      <c r="M38" s="46">
        <f t="shared" si="9"/>
        <v>0.89733333333333332</v>
      </c>
      <c r="N38" s="57">
        <v>0.35600000000000004</v>
      </c>
      <c r="O38" s="46">
        <f t="shared" si="10"/>
        <v>0.84</v>
      </c>
      <c r="P38" s="45">
        <f t="shared" si="11"/>
        <v>0.26</v>
      </c>
    </row>
    <row r="39" spans="1:30" x14ac:dyDescent="0.25">
      <c r="A39" s="110" t="s">
        <v>18</v>
      </c>
      <c r="B39" s="115" t="s">
        <v>63</v>
      </c>
      <c r="C39" s="50">
        <v>3000</v>
      </c>
      <c r="D39" s="48" t="s">
        <v>3</v>
      </c>
      <c r="E39" s="95">
        <v>0.27</v>
      </c>
      <c r="F39" s="57">
        <v>0.2</v>
      </c>
      <c r="G39" s="46">
        <f t="shared" si="6"/>
        <v>0.8271604938271605</v>
      </c>
      <c r="H39" s="57">
        <v>0.13</v>
      </c>
      <c r="I39" s="91">
        <f t="shared" si="7"/>
        <v>1</v>
      </c>
      <c r="J39" s="57">
        <v>0.23</v>
      </c>
      <c r="K39" s="91">
        <f t="shared" si="8"/>
        <v>0.75308641975308643</v>
      </c>
      <c r="L39" s="57">
        <v>0.21708</v>
      </c>
      <c r="M39" s="46">
        <f t="shared" si="9"/>
        <v>0.78498765432098772</v>
      </c>
      <c r="N39" s="57">
        <v>0.24030000000000001</v>
      </c>
      <c r="O39" s="46">
        <f t="shared" si="10"/>
        <v>0.72765432098765437</v>
      </c>
      <c r="P39" s="45">
        <f t="shared" si="11"/>
        <v>0.13</v>
      </c>
    </row>
    <row r="40" spans="1:30" x14ac:dyDescent="0.25">
      <c r="A40" s="110"/>
      <c r="B40" s="115"/>
      <c r="C40" s="50">
        <v>4000</v>
      </c>
      <c r="D40" s="48" t="s">
        <v>3</v>
      </c>
      <c r="E40" s="92">
        <v>0.25</v>
      </c>
      <c r="F40" s="57">
        <v>0.16</v>
      </c>
      <c r="G40" s="46">
        <f t="shared" si="6"/>
        <v>0.90400000000000003</v>
      </c>
      <c r="H40" s="57">
        <v>0.124</v>
      </c>
      <c r="I40" s="91">
        <f t="shared" si="7"/>
        <v>1</v>
      </c>
      <c r="J40" s="57">
        <v>0.22</v>
      </c>
      <c r="K40" s="91">
        <f t="shared" si="8"/>
        <v>0.74399999999999999</v>
      </c>
      <c r="L40" s="57">
        <v>0.20100000000000001</v>
      </c>
      <c r="M40" s="46">
        <f t="shared" si="9"/>
        <v>0.79466666666666663</v>
      </c>
      <c r="N40" s="57">
        <v>0.2225</v>
      </c>
      <c r="O40" s="46">
        <f t="shared" si="10"/>
        <v>0.7373333333333334</v>
      </c>
      <c r="P40" s="45">
        <f t="shared" si="11"/>
        <v>0.124</v>
      </c>
    </row>
    <row r="41" spans="1:30" x14ac:dyDescent="0.25">
      <c r="A41" s="112" t="s">
        <v>19</v>
      </c>
      <c r="B41" s="113" t="s">
        <v>63</v>
      </c>
      <c r="C41" s="50">
        <v>4000</v>
      </c>
      <c r="D41" s="29" t="s">
        <v>3</v>
      </c>
      <c r="E41" s="93">
        <v>0.6</v>
      </c>
      <c r="F41" s="57">
        <v>0.35</v>
      </c>
      <c r="G41" s="46">
        <f t="shared" si="6"/>
        <v>0.97777777777777786</v>
      </c>
      <c r="H41" s="57">
        <v>0.33</v>
      </c>
      <c r="I41" s="91">
        <f t="shared" si="7"/>
        <v>1</v>
      </c>
      <c r="J41" s="57">
        <v>0.47</v>
      </c>
      <c r="K41" s="91">
        <f t="shared" si="8"/>
        <v>0.84444444444444455</v>
      </c>
      <c r="L41" s="57">
        <v>0.4824</v>
      </c>
      <c r="M41" s="46">
        <f t="shared" si="9"/>
        <v>0.83066666666666666</v>
      </c>
      <c r="N41" s="57">
        <v>0.53400000000000003</v>
      </c>
      <c r="O41" s="46">
        <f t="shared" si="10"/>
        <v>0.77333333333333332</v>
      </c>
      <c r="P41" s="45">
        <f t="shared" si="11"/>
        <v>0.33</v>
      </c>
    </row>
    <row r="42" spans="1:30" s="7" customFormat="1" ht="10" x14ac:dyDescent="0.2">
      <c r="A42" s="112"/>
      <c r="B42" s="113"/>
      <c r="C42" s="50">
        <v>6000</v>
      </c>
      <c r="D42" s="29" t="s">
        <v>3</v>
      </c>
      <c r="E42" s="93">
        <v>0.55000000000000004</v>
      </c>
      <c r="F42" s="57">
        <v>0.23</v>
      </c>
      <c r="G42" s="46">
        <f t="shared" si="6"/>
        <v>1</v>
      </c>
      <c r="H42" s="57">
        <v>0.3</v>
      </c>
      <c r="I42" s="91">
        <f t="shared" si="7"/>
        <v>0.91515151515151516</v>
      </c>
      <c r="J42" s="57">
        <v>0.4</v>
      </c>
      <c r="K42" s="91">
        <f t="shared" si="8"/>
        <v>0.79393939393939394</v>
      </c>
      <c r="L42" s="57">
        <v>0.44220000000000004</v>
      </c>
      <c r="M42" s="46">
        <f t="shared" si="9"/>
        <v>0.74278787878787877</v>
      </c>
      <c r="N42" s="57">
        <v>0.48950000000000005</v>
      </c>
      <c r="O42" s="46">
        <f t="shared" si="10"/>
        <v>0.68545454545454543</v>
      </c>
      <c r="P42" s="45">
        <f t="shared" si="11"/>
        <v>0.23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6"/>
    </row>
    <row r="43" spans="1:30" s="7" customFormat="1" ht="10" x14ac:dyDescent="0.2">
      <c r="A43" s="112"/>
      <c r="B43" s="113"/>
      <c r="C43" s="50">
        <v>8000</v>
      </c>
      <c r="D43" s="29" t="s">
        <v>3</v>
      </c>
      <c r="E43" s="93">
        <v>0.5</v>
      </c>
      <c r="F43" s="57">
        <v>0.21</v>
      </c>
      <c r="G43" s="46">
        <f t="shared" si="6"/>
        <v>1</v>
      </c>
      <c r="H43" s="57">
        <v>0.26</v>
      </c>
      <c r="I43" s="91">
        <f t="shared" si="7"/>
        <v>0.93333333333333335</v>
      </c>
      <c r="J43" s="57">
        <v>0.37</v>
      </c>
      <c r="K43" s="91">
        <f t="shared" si="8"/>
        <v>0.78666666666666663</v>
      </c>
      <c r="L43" s="57">
        <v>0.40200000000000002</v>
      </c>
      <c r="M43" s="46">
        <f t="shared" si="9"/>
        <v>0.74399999999999999</v>
      </c>
      <c r="N43" s="57">
        <v>0.44500000000000001</v>
      </c>
      <c r="O43" s="46">
        <f t="shared" si="10"/>
        <v>0.68666666666666665</v>
      </c>
      <c r="P43" s="45">
        <f t="shared" si="11"/>
        <v>0.21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6"/>
    </row>
    <row r="44" spans="1:30" s="7" customFormat="1" ht="10" x14ac:dyDescent="0.2">
      <c r="A44" s="108" t="s">
        <v>67</v>
      </c>
      <c r="B44" s="109" t="s">
        <v>63</v>
      </c>
      <c r="C44" s="50">
        <v>500</v>
      </c>
      <c r="D44" s="29" t="s">
        <v>3</v>
      </c>
      <c r="E44" s="93">
        <v>0.89</v>
      </c>
      <c r="F44" s="57">
        <v>0.89</v>
      </c>
      <c r="G44" s="46">
        <f t="shared" si="6"/>
        <v>0.81273408239700373</v>
      </c>
      <c r="H44" s="57">
        <v>0.64</v>
      </c>
      <c r="I44" s="91">
        <f t="shared" si="7"/>
        <v>1</v>
      </c>
      <c r="J44" s="57">
        <v>0.77</v>
      </c>
      <c r="K44" s="91">
        <f t="shared" si="8"/>
        <v>0.90262172284644193</v>
      </c>
      <c r="L44" s="57">
        <v>0.71555999999999997</v>
      </c>
      <c r="M44" s="46">
        <f t="shared" si="9"/>
        <v>0.94340074906367044</v>
      </c>
      <c r="N44" s="57">
        <v>0.79210000000000003</v>
      </c>
      <c r="O44" s="46">
        <f t="shared" si="10"/>
        <v>0.88606741573033709</v>
      </c>
      <c r="P44" s="45">
        <f t="shared" si="11"/>
        <v>0.64</v>
      </c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s="7" customFormat="1" ht="10" x14ac:dyDescent="0.2">
      <c r="A45" s="108"/>
      <c r="B45" s="109"/>
      <c r="C45" s="50">
        <v>1000</v>
      </c>
      <c r="D45" s="29" t="s">
        <v>3</v>
      </c>
      <c r="E45" s="93">
        <v>0.53</v>
      </c>
      <c r="F45" s="57">
        <v>0.53</v>
      </c>
      <c r="G45" s="46">
        <f t="shared" si="6"/>
        <v>0.86933333333333329</v>
      </c>
      <c r="H45" s="57">
        <v>0.49</v>
      </c>
      <c r="I45" s="91">
        <f t="shared" si="7"/>
        <v>0.91964779874213842</v>
      </c>
      <c r="J45" s="57">
        <v>0.49</v>
      </c>
      <c r="K45" s="91">
        <f t="shared" si="8"/>
        <v>0.91964779874213842</v>
      </c>
      <c r="L45" s="57">
        <v>0.42612</v>
      </c>
      <c r="M45" s="46">
        <f t="shared" si="9"/>
        <v>1</v>
      </c>
      <c r="N45" s="57">
        <v>0.47170000000000001</v>
      </c>
      <c r="O45" s="46">
        <f t="shared" si="10"/>
        <v>0.94266666666666665</v>
      </c>
      <c r="P45" s="45">
        <f t="shared" si="11"/>
        <v>0.42612</v>
      </c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s="7" customFormat="1" ht="10" x14ac:dyDescent="0.2">
      <c r="A46" s="108"/>
      <c r="B46" s="109"/>
      <c r="C46" s="50">
        <v>4000</v>
      </c>
      <c r="D46" s="29" t="s">
        <v>3</v>
      </c>
      <c r="E46" s="93">
        <v>0.3</v>
      </c>
      <c r="F46" s="57">
        <v>0.3</v>
      </c>
      <c r="G46" s="46">
        <f t="shared" si="6"/>
        <v>0.85333333333333339</v>
      </c>
      <c r="H46" s="57">
        <v>0.23400000000000001</v>
      </c>
      <c r="I46" s="91">
        <f t="shared" si="7"/>
        <v>1</v>
      </c>
      <c r="J46" s="57">
        <v>0.25</v>
      </c>
      <c r="K46" s="91">
        <f t="shared" si="8"/>
        <v>0.96444444444444444</v>
      </c>
      <c r="L46" s="57">
        <v>0.2412</v>
      </c>
      <c r="M46" s="46">
        <f t="shared" si="9"/>
        <v>0.98399999999999999</v>
      </c>
      <c r="N46" s="57">
        <v>0.26700000000000002</v>
      </c>
      <c r="O46" s="46">
        <f t="shared" si="10"/>
        <v>0.92666666666666664</v>
      </c>
      <c r="P46" s="45">
        <f t="shared" si="11"/>
        <v>0.23400000000000001</v>
      </c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s="7" customFormat="1" ht="10" x14ac:dyDescent="0.2">
      <c r="A47" s="112" t="s">
        <v>20</v>
      </c>
      <c r="B47" s="113" t="s">
        <v>63</v>
      </c>
      <c r="C47" s="50">
        <v>5000</v>
      </c>
      <c r="D47" s="29" t="s">
        <v>3</v>
      </c>
      <c r="E47" s="93">
        <v>0.12</v>
      </c>
      <c r="F47" s="57">
        <v>0.09</v>
      </c>
      <c r="G47" s="46">
        <f t="shared" si="6"/>
        <v>1</v>
      </c>
      <c r="H47" s="57">
        <v>0.11</v>
      </c>
      <c r="I47" s="91">
        <f t="shared" si="7"/>
        <v>0.88888888888888884</v>
      </c>
      <c r="J47" s="57">
        <v>0.12</v>
      </c>
      <c r="K47" s="91">
        <f t="shared" si="8"/>
        <v>0.83333333333333337</v>
      </c>
      <c r="L47" s="57">
        <v>9.6479999999999996E-2</v>
      </c>
      <c r="M47" s="46">
        <f t="shared" si="9"/>
        <v>0.96399999999999997</v>
      </c>
      <c r="N47" s="57">
        <v>0.10679999999999999</v>
      </c>
      <c r="O47" s="46">
        <f t="shared" si="10"/>
        <v>0.90666666666666673</v>
      </c>
      <c r="P47" s="45">
        <f t="shared" si="11"/>
        <v>0.09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6"/>
    </row>
    <row r="48" spans="1:30" x14ac:dyDescent="0.25">
      <c r="A48" s="112"/>
      <c r="B48" s="113"/>
      <c r="C48" s="50">
        <v>7000</v>
      </c>
      <c r="D48" s="29" t="s">
        <v>3</v>
      </c>
      <c r="E48" s="93">
        <v>0.1</v>
      </c>
      <c r="F48" s="57">
        <v>0.08</v>
      </c>
      <c r="G48" s="46">
        <f t="shared" si="6"/>
        <v>1</v>
      </c>
      <c r="H48" s="57">
        <v>0.09</v>
      </c>
      <c r="I48" s="91">
        <f t="shared" si="7"/>
        <v>0.93333333333333335</v>
      </c>
      <c r="J48" s="57">
        <v>0.1</v>
      </c>
      <c r="K48" s="91">
        <f t="shared" si="8"/>
        <v>0.8666666666666667</v>
      </c>
      <c r="L48" s="57">
        <v>8.0399999999999999E-2</v>
      </c>
      <c r="M48" s="46">
        <f t="shared" si="9"/>
        <v>0.9973333333333334</v>
      </c>
      <c r="N48" s="57">
        <v>8.900000000000001E-2</v>
      </c>
      <c r="O48" s="46">
        <f t="shared" si="10"/>
        <v>0.94</v>
      </c>
      <c r="P48" s="45">
        <f t="shared" si="11"/>
        <v>0.08</v>
      </c>
    </row>
    <row r="49" spans="1:30" ht="20" x14ac:dyDescent="0.25">
      <c r="A49" s="112" t="s">
        <v>21</v>
      </c>
      <c r="B49" s="113" t="s">
        <v>57</v>
      </c>
      <c r="C49" s="50">
        <v>200</v>
      </c>
      <c r="D49" s="38" t="s">
        <v>22</v>
      </c>
      <c r="E49" s="93">
        <v>0.09</v>
      </c>
      <c r="F49" s="57">
        <v>4.4999999999999998E-2</v>
      </c>
      <c r="G49" s="46">
        <f t="shared" si="6"/>
        <v>1</v>
      </c>
      <c r="H49" s="57">
        <v>7.9000000000000001E-2</v>
      </c>
      <c r="I49" s="91">
        <f t="shared" si="7"/>
        <v>0.74814814814814812</v>
      </c>
      <c r="J49" s="57">
        <v>8.5000000000000006E-2</v>
      </c>
      <c r="K49" s="91">
        <f t="shared" si="8"/>
        <v>0.70370370370370372</v>
      </c>
      <c r="L49" s="57">
        <v>7.2359999999999994E-2</v>
      </c>
      <c r="M49" s="46">
        <f t="shared" si="9"/>
        <v>0.79733333333333345</v>
      </c>
      <c r="N49" s="57">
        <v>8.0100000000000005E-2</v>
      </c>
      <c r="O49" s="46">
        <f t="shared" si="10"/>
        <v>0.74</v>
      </c>
      <c r="P49" s="45">
        <f t="shared" si="11"/>
        <v>4.4999999999999998E-2</v>
      </c>
    </row>
    <row r="50" spans="1:30" ht="20" x14ac:dyDescent="0.25">
      <c r="A50" s="112"/>
      <c r="B50" s="113"/>
      <c r="C50" s="50">
        <v>200</v>
      </c>
      <c r="D50" s="38" t="s">
        <v>23</v>
      </c>
      <c r="E50" s="93">
        <v>0.06</v>
      </c>
      <c r="F50" s="57">
        <v>3.1E-2</v>
      </c>
      <c r="G50" s="46">
        <f t="shared" si="6"/>
        <v>1</v>
      </c>
      <c r="H50" s="57">
        <v>5.3999999999999999E-2</v>
      </c>
      <c r="I50" s="91">
        <f t="shared" si="7"/>
        <v>0.74444444444444446</v>
      </c>
      <c r="J50" s="57">
        <v>5.2999999999999999E-2</v>
      </c>
      <c r="K50" s="91">
        <f t="shared" si="8"/>
        <v>0.75555555555555554</v>
      </c>
      <c r="L50" s="57">
        <v>4.8239999999999998E-2</v>
      </c>
      <c r="M50" s="46">
        <f t="shared" si="9"/>
        <v>0.80844444444444452</v>
      </c>
      <c r="N50" s="57">
        <v>5.3399999999999996E-2</v>
      </c>
      <c r="O50" s="46">
        <f t="shared" si="10"/>
        <v>0.75111111111111117</v>
      </c>
      <c r="P50" s="45">
        <f t="shared" si="11"/>
        <v>3.1E-2</v>
      </c>
    </row>
    <row r="51" spans="1:30" ht="20" x14ac:dyDescent="0.25">
      <c r="A51" s="112"/>
      <c r="B51" s="113"/>
      <c r="C51" s="50">
        <v>200</v>
      </c>
      <c r="D51" s="38" t="s">
        <v>24</v>
      </c>
      <c r="E51" s="93">
        <v>0.05</v>
      </c>
      <c r="F51" s="57">
        <v>2.1000000000000001E-2</v>
      </c>
      <c r="G51" s="46">
        <f t="shared" si="6"/>
        <v>1</v>
      </c>
      <c r="H51" s="57">
        <v>4.4999999999999998E-2</v>
      </c>
      <c r="I51" s="91">
        <f t="shared" si="7"/>
        <v>0.68</v>
      </c>
      <c r="J51" s="57">
        <v>4.2000000000000003E-2</v>
      </c>
      <c r="K51" s="91">
        <f t="shared" si="8"/>
        <v>0.72</v>
      </c>
      <c r="L51" s="57">
        <v>4.02E-2</v>
      </c>
      <c r="M51" s="46">
        <f t="shared" si="9"/>
        <v>0.74399999999999999</v>
      </c>
      <c r="N51" s="57">
        <v>4.4500000000000005E-2</v>
      </c>
      <c r="O51" s="46">
        <f t="shared" si="10"/>
        <v>0.68666666666666665</v>
      </c>
      <c r="P51" s="45">
        <f t="shared" si="11"/>
        <v>2.1000000000000001E-2</v>
      </c>
    </row>
    <row r="52" spans="1:30" ht="20" x14ac:dyDescent="0.25">
      <c r="A52" s="112"/>
      <c r="B52" s="113"/>
      <c r="C52" s="50">
        <v>300</v>
      </c>
      <c r="D52" s="38" t="s">
        <v>22</v>
      </c>
      <c r="E52" s="93">
        <v>0.08</v>
      </c>
      <c r="F52" s="57">
        <v>0.04</v>
      </c>
      <c r="G52" s="46">
        <f t="shared" si="6"/>
        <v>1</v>
      </c>
      <c r="H52" s="57">
        <v>7.1999999999999995E-2</v>
      </c>
      <c r="I52" s="91">
        <f t="shared" si="7"/>
        <v>0.73333333333333339</v>
      </c>
      <c r="J52" s="57">
        <v>7.4999999999999997E-2</v>
      </c>
      <c r="K52" s="91">
        <f t="shared" si="8"/>
        <v>0.70833333333333337</v>
      </c>
      <c r="L52" s="57">
        <v>6.4320000000000002E-2</v>
      </c>
      <c r="M52" s="46">
        <f t="shared" si="9"/>
        <v>0.79733333333333334</v>
      </c>
      <c r="N52" s="57">
        <v>7.1199999999999999E-2</v>
      </c>
      <c r="O52" s="46">
        <f t="shared" si="10"/>
        <v>0.74</v>
      </c>
      <c r="P52" s="45">
        <f t="shared" si="11"/>
        <v>0.04</v>
      </c>
    </row>
    <row r="53" spans="1:30" ht="20" x14ac:dyDescent="0.25">
      <c r="A53" s="112"/>
      <c r="B53" s="113"/>
      <c r="C53" s="50">
        <v>300</v>
      </c>
      <c r="D53" s="38" t="s">
        <v>23</v>
      </c>
      <c r="E53" s="93">
        <v>0.06</v>
      </c>
      <c r="F53" s="57">
        <v>3.6999999999999998E-2</v>
      </c>
      <c r="G53" s="46">
        <f t="shared" si="6"/>
        <v>1</v>
      </c>
      <c r="H53" s="57">
        <v>5.3999999999999999E-2</v>
      </c>
      <c r="I53" s="91">
        <f t="shared" si="7"/>
        <v>0.81111111111111112</v>
      </c>
      <c r="J53" s="57">
        <v>5.2999999999999999E-2</v>
      </c>
      <c r="K53" s="91">
        <f t="shared" si="8"/>
        <v>0.82222222222222219</v>
      </c>
      <c r="L53" s="57">
        <v>4.8239999999999998E-2</v>
      </c>
      <c r="M53" s="46">
        <f t="shared" si="9"/>
        <v>0.87511111111111106</v>
      </c>
      <c r="N53" s="57">
        <v>5.3399999999999996E-2</v>
      </c>
      <c r="O53" s="46">
        <f t="shared" si="10"/>
        <v>0.81777777777777783</v>
      </c>
      <c r="P53" s="45">
        <f t="shared" si="11"/>
        <v>3.6999999999999998E-2</v>
      </c>
    </row>
    <row r="54" spans="1:30" ht="20" x14ac:dyDescent="0.25">
      <c r="A54" s="112"/>
      <c r="B54" s="113"/>
      <c r="C54" s="50">
        <v>300</v>
      </c>
      <c r="D54" s="38" t="s">
        <v>24</v>
      </c>
      <c r="E54" s="93">
        <v>0.05</v>
      </c>
      <c r="F54" s="57">
        <v>3.5000000000000003E-2</v>
      </c>
      <c r="G54" s="46">
        <f t="shared" si="6"/>
        <v>1</v>
      </c>
      <c r="H54" s="57">
        <v>4.4999999999999998E-2</v>
      </c>
      <c r="I54" s="91">
        <f t="shared" si="7"/>
        <v>0.8666666666666667</v>
      </c>
      <c r="J54" s="57">
        <v>4.2000000000000003E-2</v>
      </c>
      <c r="K54" s="91">
        <f t="shared" si="8"/>
        <v>0.90666666666666673</v>
      </c>
      <c r="L54" s="57">
        <v>4.02E-2</v>
      </c>
      <c r="M54" s="46">
        <f t="shared" si="9"/>
        <v>0.93066666666666675</v>
      </c>
      <c r="N54" s="57">
        <v>4.4500000000000005E-2</v>
      </c>
      <c r="O54" s="46">
        <f t="shared" si="10"/>
        <v>0.87333333333333329</v>
      </c>
      <c r="P54" s="45">
        <f t="shared" si="11"/>
        <v>3.5000000000000003E-2</v>
      </c>
    </row>
    <row r="55" spans="1:30" s="2" customFormat="1" ht="10" x14ac:dyDescent="0.2">
      <c r="A55" s="116" t="s">
        <v>25</v>
      </c>
      <c r="B55" s="117" t="s">
        <v>57</v>
      </c>
      <c r="C55" s="50">
        <v>4000</v>
      </c>
      <c r="D55" s="29" t="s">
        <v>3</v>
      </c>
      <c r="E55" s="93">
        <v>0.75</v>
      </c>
      <c r="F55" s="57">
        <v>0.65</v>
      </c>
      <c r="G55" s="46">
        <f t="shared" si="6"/>
        <v>0.48266666666666658</v>
      </c>
      <c r="H55" s="57">
        <v>0.52</v>
      </c>
      <c r="I55" s="91">
        <f t="shared" si="7"/>
        <v>0.59822222222222221</v>
      </c>
      <c r="J55" s="57">
        <v>6.8000000000000005E-2</v>
      </c>
      <c r="K55" s="91">
        <f t="shared" si="8"/>
        <v>1</v>
      </c>
      <c r="L55" s="57">
        <v>0.60299999999999998</v>
      </c>
      <c r="M55" s="46">
        <f t="shared" si="9"/>
        <v>0.52444444444444449</v>
      </c>
      <c r="N55" s="57">
        <v>0.66749999999999998</v>
      </c>
      <c r="O55" s="46">
        <f t="shared" si="10"/>
        <v>0.46711111111111125</v>
      </c>
      <c r="P55" s="45">
        <f t="shared" si="11"/>
        <v>6.8000000000000005E-2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30" s="1" customFormat="1" ht="10" x14ac:dyDescent="0.2">
      <c r="A56" s="116"/>
      <c r="B56" s="117"/>
      <c r="C56" s="50">
        <v>5000</v>
      </c>
      <c r="D56" s="29" t="s">
        <v>3</v>
      </c>
      <c r="E56" s="93">
        <v>0.7</v>
      </c>
      <c r="F56" s="57">
        <v>0.55000000000000004</v>
      </c>
      <c r="G56" s="46">
        <f t="shared" si="6"/>
        <v>0.539047619047619</v>
      </c>
      <c r="H56" s="57">
        <v>0.46</v>
      </c>
      <c r="I56" s="91">
        <f t="shared" si="7"/>
        <v>0.62476190476190474</v>
      </c>
      <c r="J56" s="57">
        <v>6.6000000000000003E-2</v>
      </c>
      <c r="K56" s="91">
        <f t="shared" si="8"/>
        <v>1</v>
      </c>
      <c r="L56" s="57">
        <v>0.56279999999999997</v>
      </c>
      <c r="M56" s="46">
        <f t="shared" si="9"/>
        <v>0.52685714285714291</v>
      </c>
      <c r="N56" s="57">
        <v>0.623</v>
      </c>
      <c r="O56" s="46">
        <f t="shared" si="10"/>
        <v>0.46952380952380957</v>
      </c>
      <c r="P56" s="45">
        <f t="shared" si="11"/>
        <v>6.6000000000000003E-2</v>
      </c>
    </row>
    <row r="57" spans="1:30" s="2" customFormat="1" ht="20" x14ac:dyDescent="0.2">
      <c r="A57" s="112" t="s">
        <v>26</v>
      </c>
      <c r="B57" s="113" t="s">
        <v>57</v>
      </c>
      <c r="C57" s="50">
        <v>200</v>
      </c>
      <c r="D57" s="38" t="s">
        <v>22</v>
      </c>
      <c r="E57" s="93">
        <v>0.1</v>
      </c>
      <c r="F57" s="57">
        <v>0.09</v>
      </c>
      <c r="G57" s="46">
        <f t="shared" si="6"/>
        <v>0.84666666666666668</v>
      </c>
      <c r="H57" s="57">
        <v>9.5000000000000001E-2</v>
      </c>
      <c r="I57" s="91">
        <f t="shared" si="7"/>
        <v>0.81333333333333335</v>
      </c>
      <c r="J57" s="57">
        <v>6.7000000000000004E-2</v>
      </c>
      <c r="K57" s="91">
        <f t="shared" si="8"/>
        <v>1</v>
      </c>
      <c r="L57" s="57">
        <v>8.0399999999999999E-2</v>
      </c>
      <c r="M57" s="46">
        <f t="shared" si="9"/>
        <v>0.91066666666666674</v>
      </c>
      <c r="N57" s="57">
        <v>8.900000000000001E-2</v>
      </c>
      <c r="O57" s="46">
        <f t="shared" si="10"/>
        <v>0.85333333333333328</v>
      </c>
      <c r="P57" s="45">
        <f t="shared" si="11"/>
        <v>6.7000000000000004E-2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30" ht="20" x14ac:dyDescent="0.25">
      <c r="A58" s="112"/>
      <c r="B58" s="113"/>
      <c r="C58" s="50">
        <v>200</v>
      </c>
      <c r="D58" s="38" t="s">
        <v>23</v>
      </c>
      <c r="E58" s="93">
        <v>7.0000000000000007E-2</v>
      </c>
      <c r="F58" s="57">
        <v>6.2E-2</v>
      </c>
      <c r="G58" s="46">
        <f t="shared" si="6"/>
        <v>0.88571428571428579</v>
      </c>
      <c r="H58" s="57">
        <v>6.5000000000000002E-2</v>
      </c>
      <c r="I58" s="91">
        <f t="shared" si="7"/>
        <v>0.85714285714285721</v>
      </c>
      <c r="J58" s="57">
        <v>0.05</v>
      </c>
      <c r="K58" s="91">
        <f t="shared" si="8"/>
        <v>1</v>
      </c>
      <c r="L58" s="57">
        <v>5.6280000000000004E-2</v>
      </c>
      <c r="M58" s="46">
        <f t="shared" si="9"/>
        <v>0.94019047619047624</v>
      </c>
      <c r="N58" s="57">
        <v>6.2300000000000008E-2</v>
      </c>
      <c r="O58" s="46">
        <f t="shared" si="10"/>
        <v>0.88285714285714278</v>
      </c>
      <c r="P58" s="45">
        <f t="shared" si="11"/>
        <v>0.05</v>
      </c>
    </row>
    <row r="59" spans="1:30" ht="20" x14ac:dyDescent="0.25">
      <c r="A59" s="112"/>
      <c r="B59" s="113"/>
      <c r="C59" s="50">
        <v>200</v>
      </c>
      <c r="D59" s="38" t="s">
        <v>24</v>
      </c>
      <c r="E59" s="93">
        <v>6.8000000000000005E-2</v>
      </c>
      <c r="F59" s="57">
        <v>4.4999999999999998E-2</v>
      </c>
      <c r="G59" s="46">
        <f t="shared" si="6"/>
        <v>1</v>
      </c>
      <c r="H59" s="57">
        <v>6.4000000000000001E-2</v>
      </c>
      <c r="I59" s="91">
        <f t="shared" si="7"/>
        <v>0.81372549019607843</v>
      </c>
      <c r="J59" s="57">
        <v>0.05</v>
      </c>
      <c r="K59" s="91">
        <f t="shared" si="8"/>
        <v>0.9509803921568627</v>
      </c>
      <c r="L59" s="57">
        <v>5.4672000000000005E-2</v>
      </c>
      <c r="M59" s="46">
        <f t="shared" si="9"/>
        <v>0.90517647058823525</v>
      </c>
      <c r="N59" s="57">
        <v>6.0520000000000004E-2</v>
      </c>
      <c r="O59" s="46">
        <f t="shared" si="10"/>
        <v>0.8478431372549019</v>
      </c>
      <c r="P59" s="45">
        <f t="shared" si="11"/>
        <v>4.4999999999999998E-2</v>
      </c>
    </row>
    <row r="60" spans="1:30" ht="20" x14ac:dyDescent="0.25">
      <c r="A60" s="112"/>
      <c r="B60" s="113"/>
      <c r="C60" s="50">
        <v>1000</v>
      </c>
      <c r="D60" s="38" t="s">
        <v>22</v>
      </c>
      <c r="E60" s="93">
        <v>0.03</v>
      </c>
      <c r="F60" s="57">
        <v>1.7999999999999999E-2</v>
      </c>
      <c r="G60" s="46">
        <f t="shared" si="6"/>
        <v>1</v>
      </c>
      <c r="H60" s="57">
        <v>2.7E-2</v>
      </c>
      <c r="I60" s="91">
        <f t="shared" si="7"/>
        <v>0.8</v>
      </c>
      <c r="J60" s="39">
        <v>0.03</v>
      </c>
      <c r="K60" s="91">
        <f t="shared" si="8"/>
        <v>0.73333333333333339</v>
      </c>
      <c r="L60" s="57">
        <v>2.4119999999999999E-2</v>
      </c>
      <c r="M60" s="46">
        <f t="shared" si="9"/>
        <v>0.86399999999999999</v>
      </c>
      <c r="N60" s="57">
        <v>2.6699999999999998E-2</v>
      </c>
      <c r="O60" s="46">
        <f t="shared" si="10"/>
        <v>0.80666666666666664</v>
      </c>
      <c r="P60" s="45">
        <f t="shared" si="11"/>
        <v>1.7999999999999999E-2</v>
      </c>
    </row>
    <row r="61" spans="1:30" s="7" customFormat="1" ht="20" x14ac:dyDescent="0.2">
      <c r="A61" s="112"/>
      <c r="B61" s="113"/>
      <c r="C61" s="50">
        <v>1000</v>
      </c>
      <c r="D61" s="38" t="s">
        <v>23</v>
      </c>
      <c r="E61" s="93">
        <v>2.5000000000000001E-2</v>
      </c>
      <c r="F61" s="57">
        <v>1.4999999999999999E-2</v>
      </c>
      <c r="G61" s="46">
        <f t="shared" si="6"/>
        <v>1</v>
      </c>
      <c r="H61" s="57">
        <v>2.3E-2</v>
      </c>
      <c r="I61" s="91">
        <f t="shared" si="7"/>
        <v>0.78666666666666663</v>
      </c>
      <c r="J61" s="39">
        <v>2.5000000000000001E-2</v>
      </c>
      <c r="K61" s="91">
        <f t="shared" si="8"/>
        <v>0.73333333333333328</v>
      </c>
      <c r="L61" s="57">
        <v>2.01E-2</v>
      </c>
      <c r="M61" s="46">
        <f t="shared" si="9"/>
        <v>0.86399999999999999</v>
      </c>
      <c r="N61" s="57">
        <v>2.2250000000000002E-2</v>
      </c>
      <c r="O61" s="46">
        <f t="shared" si="10"/>
        <v>0.80666666666666664</v>
      </c>
      <c r="P61" s="45">
        <f t="shared" si="11"/>
        <v>1.4999999999999999E-2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6"/>
    </row>
    <row r="62" spans="1:30" s="7" customFormat="1" ht="20" x14ac:dyDescent="0.2">
      <c r="A62" s="112"/>
      <c r="B62" s="113"/>
      <c r="C62" s="50">
        <v>1000</v>
      </c>
      <c r="D62" s="38" t="s">
        <v>24</v>
      </c>
      <c r="E62" s="93">
        <v>0.02</v>
      </c>
      <c r="F62" s="57">
        <v>1.2E-2</v>
      </c>
      <c r="G62" s="46">
        <f t="shared" si="6"/>
        <v>1</v>
      </c>
      <c r="H62" s="57">
        <v>1.9E-2</v>
      </c>
      <c r="I62" s="91">
        <f t="shared" si="7"/>
        <v>0.76666666666666672</v>
      </c>
      <c r="J62" s="39">
        <v>0.02</v>
      </c>
      <c r="K62" s="91">
        <f t="shared" si="8"/>
        <v>0.73333333333333339</v>
      </c>
      <c r="L62" s="57">
        <v>1.6080000000000001E-2</v>
      </c>
      <c r="M62" s="46">
        <f t="shared" si="9"/>
        <v>0.86399999999999999</v>
      </c>
      <c r="N62" s="57">
        <v>1.78E-2</v>
      </c>
      <c r="O62" s="46">
        <f t="shared" si="10"/>
        <v>0.80666666666666664</v>
      </c>
      <c r="P62" s="45">
        <f t="shared" si="11"/>
        <v>1.2E-2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6"/>
    </row>
    <row r="63" spans="1:30" ht="17" customHeight="1" x14ac:dyDescent="0.25">
      <c r="A63" s="47" t="s">
        <v>27</v>
      </c>
      <c r="B63" s="35" t="s">
        <v>58</v>
      </c>
      <c r="C63" s="50">
        <v>300</v>
      </c>
      <c r="D63" s="30" t="s">
        <v>3</v>
      </c>
      <c r="E63" s="94">
        <v>10</v>
      </c>
      <c r="F63" s="57">
        <v>7.5</v>
      </c>
      <c r="G63" s="46">
        <f t="shared" si="6"/>
        <v>0.83066666666666666</v>
      </c>
      <c r="H63" s="57">
        <v>4.96</v>
      </c>
      <c r="I63" s="91">
        <f t="shared" si="7"/>
        <v>1</v>
      </c>
      <c r="J63" s="57">
        <v>6.7</v>
      </c>
      <c r="K63" s="91">
        <f t="shared" si="8"/>
        <v>0.88400000000000001</v>
      </c>
      <c r="L63" s="57">
        <v>8.0399999999999991</v>
      </c>
      <c r="M63" s="46">
        <f t="shared" si="9"/>
        <v>0.79466666666666674</v>
      </c>
      <c r="N63" s="57">
        <v>8.9</v>
      </c>
      <c r="O63" s="46">
        <f t="shared" si="10"/>
        <v>0.7373333333333334</v>
      </c>
      <c r="P63" s="45">
        <f t="shared" si="11"/>
        <v>4.96</v>
      </c>
    </row>
    <row r="64" spans="1:30" ht="19.5" customHeight="1" x14ac:dyDescent="0.25">
      <c r="A64" s="108" t="s">
        <v>28</v>
      </c>
      <c r="B64" s="109" t="s">
        <v>58</v>
      </c>
      <c r="C64" s="50">
        <v>200</v>
      </c>
      <c r="D64" s="63" t="s">
        <v>24</v>
      </c>
      <c r="E64" s="93">
        <v>6.5000000000000002E-2</v>
      </c>
      <c r="F64" s="57">
        <v>0.05</v>
      </c>
      <c r="G64" s="58">
        <f t="shared" si="6"/>
        <v>1</v>
      </c>
      <c r="H64" s="90">
        <v>0.05</v>
      </c>
      <c r="I64" s="89">
        <f t="shared" si="7"/>
        <v>1</v>
      </c>
      <c r="J64" s="90">
        <v>6.5000000000000002E-2</v>
      </c>
      <c r="K64" s="89">
        <f t="shared" si="8"/>
        <v>0.84615384615384615</v>
      </c>
      <c r="L64" s="57">
        <v>5.2260000000000001E-2</v>
      </c>
      <c r="M64" s="58">
        <f t="shared" si="9"/>
        <v>0.97682051282051285</v>
      </c>
      <c r="N64" s="57">
        <v>5.7849999999999999E-2</v>
      </c>
      <c r="O64" s="58">
        <f t="shared" si="10"/>
        <v>0.91948717948717951</v>
      </c>
      <c r="P64" s="45">
        <f t="shared" si="11"/>
        <v>0.05</v>
      </c>
    </row>
    <row r="65" spans="1:30" s="7" customFormat="1" ht="22" customHeight="1" x14ac:dyDescent="0.2">
      <c r="A65" s="108"/>
      <c r="B65" s="109"/>
      <c r="C65" s="50">
        <v>500</v>
      </c>
      <c r="D65" s="63" t="s">
        <v>24</v>
      </c>
      <c r="E65" s="93">
        <v>0.05</v>
      </c>
      <c r="F65" s="57">
        <v>0.04</v>
      </c>
      <c r="G65" s="58">
        <f t="shared" si="6"/>
        <v>0.97333333333333327</v>
      </c>
      <c r="H65" s="90">
        <v>3.7999999999999999E-2</v>
      </c>
      <c r="I65" s="89">
        <f t="shared" si="7"/>
        <v>1</v>
      </c>
      <c r="J65" s="90">
        <v>0.05</v>
      </c>
      <c r="K65" s="89">
        <f t="shared" si="8"/>
        <v>0.84</v>
      </c>
      <c r="L65" s="57">
        <v>0.04</v>
      </c>
      <c r="M65" s="58">
        <f t="shared" si="9"/>
        <v>0.97333333333333327</v>
      </c>
      <c r="N65" s="57">
        <v>4.4500000000000005E-2</v>
      </c>
      <c r="O65" s="58">
        <f t="shared" si="10"/>
        <v>0.91333333333333322</v>
      </c>
      <c r="P65" s="45">
        <f t="shared" si="11"/>
        <v>3.7999999999999999E-2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6"/>
    </row>
    <row r="66" spans="1:30" s="7" customFormat="1" ht="10.5" x14ac:dyDescent="0.2">
      <c r="A66" s="51" t="s">
        <v>29</v>
      </c>
      <c r="B66" s="37" t="s">
        <v>58</v>
      </c>
      <c r="C66" s="50">
        <v>300</v>
      </c>
      <c r="D66" s="30" t="s">
        <v>3</v>
      </c>
      <c r="E66" s="94">
        <v>5</v>
      </c>
      <c r="F66" s="57">
        <v>2.9</v>
      </c>
      <c r="G66" s="46">
        <f t="shared" ref="G66:G89" si="12">(1-((F66-$P66)/$E66)*(1/1.5))*1</f>
        <v>1</v>
      </c>
      <c r="H66" s="90">
        <v>3.54</v>
      </c>
      <c r="I66" s="91">
        <f t="shared" ref="I66:I89" si="13">(1-((H66-$P66)/$E66)*(1/1.5))*1</f>
        <v>0.91466666666666663</v>
      </c>
      <c r="J66" s="90">
        <v>5</v>
      </c>
      <c r="K66" s="91">
        <f t="shared" ref="K66:K89" si="14">(1-((J66-$P66)/$E66)*(1/1.5))*1</f>
        <v>0.72</v>
      </c>
      <c r="L66" s="57">
        <v>4.0199999999999996</v>
      </c>
      <c r="M66" s="46">
        <f t="shared" ref="M66:M89" si="15">(1-((L66-$P66)/$E66)*(1/1.5))*1</f>
        <v>0.85066666666666668</v>
      </c>
      <c r="N66" s="57">
        <v>4.45</v>
      </c>
      <c r="O66" s="46">
        <f t="shared" ref="O66:O89" si="16">(1-((N66-$P66)/$E66)*(1/1.5))*1</f>
        <v>0.79333333333333333</v>
      </c>
      <c r="P66" s="45">
        <f t="shared" ref="P66:P89" si="17">MIN(F66,N66,L66,J66,H66)</f>
        <v>2.9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6"/>
    </row>
    <row r="67" spans="1:30" s="7" customFormat="1" ht="10.5" x14ac:dyDescent="0.2">
      <c r="A67" s="52" t="s">
        <v>30</v>
      </c>
      <c r="B67" s="37" t="s">
        <v>58</v>
      </c>
      <c r="C67" s="50">
        <v>2000</v>
      </c>
      <c r="D67" s="53" t="s">
        <v>54</v>
      </c>
      <c r="E67" s="94">
        <v>5</v>
      </c>
      <c r="F67" s="57">
        <v>3.5</v>
      </c>
      <c r="G67" s="46">
        <f t="shared" si="12"/>
        <v>1</v>
      </c>
      <c r="H67" s="90">
        <v>4.3</v>
      </c>
      <c r="I67" s="91">
        <f t="shared" si="13"/>
        <v>0.89333333333333331</v>
      </c>
      <c r="J67" s="90">
        <v>5</v>
      </c>
      <c r="K67" s="91">
        <f t="shared" si="14"/>
        <v>0.8</v>
      </c>
      <c r="L67" s="57">
        <v>4.0199999999999996</v>
      </c>
      <c r="M67" s="46">
        <f t="shared" si="15"/>
        <v>0.93066666666666675</v>
      </c>
      <c r="N67" s="57">
        <v>4.45</v>
      </c>
      <c r="O67" s="46">
        <f t="shared" si="16"/>
        <v>0.87333333333333329</v>
      </c>
      <c r="P67" s="45">
        <f t="shared" si="17"/>
        <v>3.5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6"/>
    </row>
    <row r="68" spans="1:30" s="7" customFormat="1" ht="12" x14ac:dyDescent="0.2">
      <c r="A68" s="52" t="s">
        <v>31</v>
      </c>
      <c r="B68" s="36" t="s">
        <v>59</v>
      </c>
      <c r="C68" s="50">
        <v>1</v>
      </c>
      <c r="D68" s="29" t="s">
        <v>65</v>
      </c>
      <c r="E68" s="93">
        <v>150</v>
      </c>
      <c r="F68" s="57">
        <v>60</v>
      </c>
      <c r="G68" s="46">
        <f t="shared" si="12"/>
        <v>1</v>
      </c>
      <c r="H68" s="57">
        <v>80</v>
      </c>
      <c r="I68" s="91">
        <f t="shared" si="13"/>
        <v>0.91111111111111109</v>
      </c>
      <c r="J68" s="57">
        <v>80</v>
      </c>
      <c r="K68" s="91">
        <f t="shared" si="14"/>
        <v>0.91111111111111109</v>
      </c>
      <c r="L68" s="57">
        <v>120.6</v>
      </c>
      <c r="M68" s="46">
        <f t="shared" si="15"/>
        <v>0.73066666666666669</v>
      </c>
      <c r="N68" s="57">
        <v>133.5</v>
      </c>
      <c r="O68" s="46">
        <f t="shared" si="16"/>
        <v>0.67333333333333334</v>
      </c>
      <c r="P68" s="45">
        <f t="shared" si="17"/>
        <v>60</v>
      </c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x14ac:dyDescent="0.25">
      <c r="A69" s="52" t="s">
        <v>33</v>
      </c>
      <c r="B69" s="36" t="s">
        <v>59</v>
      </c>
      <c r="C69" s="50">
        <v>1</v>
      </c>
      <c r="D69" s="30" t="s">
        <v>65</v>
      </c>
      <c r="E69" s="94">
        <v>175</v>
      </c>
      <c r="F69" s="57">
        <v>75</v>
      </c>
      <c r="G69" s="46">
        <f t="shared" si="12"/>
        <v>1</v>
      </c>
      <c r="H69" s="57">
        <v>80</v>
      </c>
      <c r="I69" s="91">
        <f t="shared" si="13"/>
        <v>0.98095238095238091</v>
      </c>
      <c r="J69" s="57">
        <v>80</v>
      </c>
      <c r="K69" s="91">
        <f t="shared" si="14"/>
        <v>0.98095238095238091</v>
      </c>
      <c r="L69" s="57">
        <v>140.69999999999999</v>
      </c>
      <c r="M69" s="46">
        <f t="shared" si="15"/>
        <v>0.74971428571428578</v>
      </c>
      <c r="N69" s="57">
        <v>155.75</v>
      </c>
      <c r="O69" s="46">
        <f t="shared" si="16"/>
        <v>0.69238095238095243</v>
      </c>
      <c r="P69" s="45">
        <f t="shared" si="17"/>
        <v>75</v>
      </c>
    </row>
    <row r="70" spans="1:30" x14ac:dyDescent="0.25">
      <c r="A70" s="51" t="s">
        <v>34</v>
      </c>
      <c r="B70" s="37" t="s">
        <v>59</v>
      </c>
      <c r="C70" s="50">
        <v>1</v>
      </c>
      <c r="D70" s="54" t="s">
        <v>32</v>
      </c>
      <c r="E70" s="94">
        <v>150</v>
      </c>
      <c r="F70" s="57">
        <v>55</v>
      </c>
      <c r="G70" s="46">
        <f t="shared" si="12"/>
        <v>1</v>
      </c>
      <c r="H70" s="57">
        <v>85</v>
      </c>
      <c r="I70" s="91">
        <f t="shared" si="13"/>
        <v>0.8666666666666667</v>
      </c>
      <c r="J70" s="57">
        <v>80</v>
      </c>
      <c r="K70" s="91">
        <f t="shared" si="14"/>
        <v>0.88888888888888884</v>
      </c>
      <c r="L70" s="57">
        <v>120.6</v>
      </c>
      <c r="M70" s="46">
        <f t="shared" si="15"/>
        <v>0.70844444444444443</v>
      </c>
      <c r="N70" s="57">
        <v>133.5</v>
      </c>
      <c r="O70" s="46">
        <f t="shared" si="16"/>
        <v>0.6511111111111112</v>
      </c>
      <c r="P70" s="45">
        <f t="shared" si="17"/>
        <v>55</v>
      </c>
    </row>
    <row r="71" spans="1:30" x14ac:dyDescent="0.25">
      <c r="A71" s="108" t="s">
        <v>35</v>
      </c>
      <c r="B71" s="109" t="s">
        <v>60</v>
      </c>
      <c r="C71" s="50">
        <v>1</v>
      </c>
      <c r="D71" s="30" t="s">
        <v>36</v>
      </c>
      <c r="E71" s="94">
        <v>40</v>
      </c>
      <c r="F71" s="57">
        <v>30</v>
      </c>
      <c r="G71" s="46">
        <f t="shared" si="12"/>
        <v>0.91666666666666663</v>
      </c>
      <c r="H71" s="57">
        <v>31</v>
      </c>
      <c r="I71" s="91">
        <f t="shared" si="13"/>
        <v>0.9</v>
      </c>
      <c r="J71" s="57">
        <v>25</v>
      </c>
      <c r="K71" s="91">
        <f t="shared" si="14"/>
        <v>1</v>
      </c>
      <c r="L71" s="57">
        <v>32.159999999999997</v>
      </c>
      <c r="M71" s="46">
        <f t="shared" si="15"/>
        <v>0.88066666666666671</v>
      </c>
      <c r="N71" s="57">
        <v>35.6</v>
      </c>
      <c r="O71" s="46">
        <f t="shared" si="16"/>
        <v>0.82333333333333336</v>
      </c>
      <c r="P71" s="45">
        <f t="shared" si="17"/>
        <v>25</v>
      </c>
    </row>
    <row r="72" spans="1:30" x14ac:dyDescent="0.25">
      <c r="A72" s="108"/>
      <c r="B72" s="109"/>
      <c r="C72" s="50">
        <v>1</v>
      </c>
      <c r="D72" s="30" t="s">
        <v>37</v>
      </c>
      <c r="E72" s="94">
        <v>30</v>
      </c>
      <c r="F72" s="57">
        <v>20</v>
      </c>
      <c r="G72" s="46">
        <f t="shared" si="12"/>
        <v>1</v>
      </c>
      <c r="H72" s="57">
        <v>23</v>
      </c>
      <c r="I72" s="91">
        <f t="shared" si="13"/>
        <v>0.93333333333333335</v>
      </c>
      <c r="J72" s="57">
        <v>22</v>
      </c>
      <c r="K72" s="91">
        <f t="shared" si="14"/>
        <v>0.9555555555555556</v>
      </c>
      <c r="L72" s="57">
        <v>24.12</v>
      </c>
      <c r="M72" s="46">
        <f t="shared" si="15"/>
        <v>0.90844444444444439</v>
      </c>
      <c r="N72" s="57">
        <v>26.7</v>
      </c>
      <c r="O72" s="46">
        <f t="shared" si="16"/>
        <v>0.85111111111111115</v>
      </c>
      <c r="P72" s="45">
        <f t="shared" si="17"/>
        <v>20</v>
      </c>
    </row>
    <row r="73" spans="1:30" s="7" customFormat="1" ht="12" x14ac:dyDescent="0.2">
      <c r="A73" s="52" t="s">
        <v>38</v>
      </c>
      <c r="B73" s="36" t="s">
        <v>60</v>
      </c>
      <c r="C73" s="50">
        <v>1</v>
      </c>
      <c r="D73" s="29" t="s">
        <v>66</v>
      </c>
      <c r="E73" s="93">
        <v>60</v>
      </c>
      <c r="F73" s="57">
        <v>50</v>
      </c>
      <c r="G73" s="46">
        <f t="shared" si="12"/>
        <v>0.87777777777777777</v>
      </c>
      <c r="H73" s="57">
        <v>47</v>
      </c>
      <c r="I73" s="91">
        <f t="shared" si="13"/>
        <v>0.91111111111111109</v>
      </c>
      <c r="J73" s="57">
        <v>39</v>
      </c>
      <c r="K73" s="91">
        <f t="shared" si="14"/>
        <v>1</v>
      </c>
      <c r="L73" s="57">
        <v>48.24</v>
      </c>
      <c r="M73" s="46">
        <f t="shared" si="15"/>
        <v>0.89733333333333332</v>
      </c>
      <c r="N73" s="57">
        <v>53.4</v>
      </c>
      <c r="O73" s="46">
        <f t="shared" si="16"/>
        <v>0.84000000000000008</v>
      </c>
      <c r="P73" s="45">
        <f t="shared" si="17"/>
        <v>39</v>
      </c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s="7" customFormat="1" ht="21" x14ac:dyDescent="0.2">
      <c r="A74" s="52" t="s">
        <v>39</v>
      </c>
      <c r="B74" s="36" t="s">
        <v>61</v>
      </c>
      <c r="C74" s="50">
        <v>1</v>
      </c>
      <c r="D74" s="29" t="s">
        <v>3</v>
      </c>
      <c r="E74" s="93">
        <v>90</v>
      </c>
      <c r="F74" s="57">
        <v>45</v>
      </c>
      <c r="G74" s="46">
        <f t="shared" si="12"/>
        <v>1</v>
      </c>
      <c r="H74" s="57">
        <v>75</v>
      </c>
      <c r="I74" s="91">
        <f t="shared" si="13"/>
        <v>0.77777777777777779</v>
      </c>
      <c r="J74" s="57">
        <v>65</v>
      </c>
      <c r="K74" s="91">
        <f t="shared" si="14"/>
        <v>0.85185185185185186</v>
      </c>
      <c r="L74" s="57">
        <v>72.36</v>
      </c>
      <c r="M74" s="46">
        <f t="shared" si="15"/>
        <v>0.79733333333333334</v>
      </c>
      <c r="N74" s="57">
        <v>80.099999999999994</v>
      </c>
      <c r="O74" s="46">
        <f t="shared" si="16"/>
        <v>0.74</v>
      </c>
      <c r="P74" s="45">
        <f t="shared" si="17"/>
        <v>45</v>
      </c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x14ac:dyDescent="0.25">
      <c r="A75" s="108" t="s">
        <v>40</v>
      </c>
      <c r="B75" s="109" t="s">
        <v>61</v>
      </c>
      <c r="C75" s="50">
        <v>1</v>
      </c>
      <c r="D75" s="29" t="s">
        <v>3</v>
      </c>
      <c r="E75" s="93">
        <v>450</v>
      </c>
      <c r="F75" s="57">
        <v>140</v>
      </c>
      <c r="G75" s="46">
        <f t="shared" si="12"/>
        <v>1</v>
      </c>
      <c r="H75" s="57">
        <v>146</v>
      </c>
      <c r="I75" s="91">
        <f t="shared" si="13"/>
        <v>0.99111111111111116</v>
      </c>
      <c r="J75" s="57">
        <v>235</v>
      </c>
      <c r="K75" s="91">
        <f t="shared" si="14"/>
        <v>0.85925925925925928</v>
      </c>
      <c r="L75" s="57">
        <v>361.8</v>
      </c>
      <c r="M75" s="46">
        <f t="shared" si="15"/>
        <v>0.67140740740740745</v>
      </c>
      <c r="N75" s="57">
        <v>400.5</v>
      </c>
      <c r="O75" s="46">
        <f t="shared" si="16"/>
        <v>0.61407407407407411</v>
      </c>
      <c r="P75" s="45">
        <f t="shared" si="17"/>
        <v>140</v>
      </c>
    </row>
    <row r="76" spans="1:30" x14ac:dyDescent="0.25">
      <c r="A76" s="108"/>
      <c r="B76" s="109"/>
      <c r="C76" s="50">
        <v>4</v>
      </c>
      <c r="D76" s="29" t="s">
        <v>3</v>
      </c>
      <c r="E76" s="93">
        <v>350</v>
      </c>
      <c r="F76" s="57">
        <v>89</v>
      </c>
      <c r="G76" s="46">
        <f t="shared" si="12"/>
        <v>1</v>
      </c>
      <c r="H76" s="57">
        <v>235</v>
      </c>
      <c r="I76" s="91">
        <f t="shared" si="13"/>
        <v>0.72190476190476194</v>
      </c>
      <c r="J76" s="57">
        <v>195</v>
      </c>
      <c r="K76" s="91">
        <f t="shared" si="14"/>
        <v>0.79809523809523808</v>
      </c>
      <c r="L76" s="57">
        <v>281.39999999999998</v>
      </c>
      <c r="M76" s="46">
        <f t="shared" si="15"/>
        <v>0.6335238095238096</v>
      </c>
      <c r="N76" s="57">
        <v>311.5</v>
      </c>
      <c r="O76" s="46">
        <f t="shared" si="16"/>
        <v>0.57619047619047625</v>
      </c>
      <c r="P76" s="45">
        <f t="shared" si="17"/>
        <v>89</v>
      </c>
    </row>
    <row r="77" spans="1:30" x14ac:dyDescent="0.25">
      <c r="A77" s="112" t="s">
        <v>41</v>
      </c>
      <c r="B77" s="113" t="s">
        <v>61</v>
      </c>
      <c r="C77" s="50">
        <v>200</v>
      </c>
      <c r="D77" s="53" t="s">
        <v>42</v>
      </c>
      <c r="E77" s="94">
        <v>40</v>
      </c>
      <c r="F77" s="57">
        <v>10.5</v>
      </c>
      <c r="G77" s="46">
        <f t="shared" si="12"/>
        <v>0.98499999999999999</v>
      </c>
      <c r="H77" s="57">
        <v>9.6</v>
      </c>
      <c r="I77" s="91">
        <f t="shared" si="13"/>
        <v>1</v>
      </c>
      <c r="J77" s="57">
        <v>17</v>
      </c>
      <c r="K77" s="91">
        <f t="shared" si="14"/>
        <v>0.87666666666666671</v>
      </c>
      <c r="L77" s="57">
        <v>32.159999999999997</v>
      </c>
      <c r="M77" s="46">
        <f t="shared" si="15"/>
        <v>0.62400000000000011</v>
      </c>
      <c r="N77" s="57">
        <v>35.6</v>
      </c>
      <c r="O77" s="46">
        <f t="shared" si="16"/>
        <v>0.56666666666666665</v>
      </c>
      <c r="P77" s="45">
        <f t="shared" si="17"/>
        <v>9.6</v>
      </c>
    </row>
    <row r="78" spans="1:30" x14ac:dyDescent="0.25">
      <c r="A78" s="112"/>
      <c r="B78" s="113"/>
      <c r="C78" s="50">
        <v>300</v>
      </c>
      <c r="D78" s="53" t="s">
        <v>43</v>
      </c>
      <c r="E78" s="94">
        <v>30</v>
      </c>
      <c r="F78" s="57">
        <v>10.5</v>
      </c>
      <c r="G78" s="46">
        <f t="shared" si="12"/>
        <v>0.96977777777777774</v>
      </c>
      <c r="H78" s="57">
        <v>9.14</v>
      </c>
      <c r="I78" s="91">
        <f t="shared" si="13"/>
        <v>1</v>
      </c>
      <c r="J78" s="57">
        <v>15</v>
      </c>
      <c r="K78" s="91">
        <f t="shared" si="14"/>
        <v>0.86977777777777776</v>
      </c>
      <c r="L78" s="57">
        <v>24.12</v>
      </c>
      <c r="M78" s="46">
        <f t="shared" si="15"/>
        <v>0.6671111111111111</v>
      </c>
      <c r="N78" s="57">
        <v>26.7</v>
      </c>
      <c r="O78" s="46">
        <f t="shared" si="16"/>
        <v>0.60977777777777786</v>
      </c>
      <c r="P78" s="45">
        <f t="shared" si="17"/>
        <v>9.14</v>
      </c>
    </row>
    <row r="79" spans="1:30" s="7" customFormat="1" ht="10" x14ac:dyDescent="0.2">
      <c r="A79" s="108" t="s">
        <v>44</v>
      </c>
      <c r="B79" s="109" t="s">
        <v>61</v>
      </c>
      <c r="C79" s="50">
        <v>1</v>
      </c>
      <c r="D79" s="29" t="s">
        <v>13</v>
      </c>
      <c r="E79" s="93">
        <v>150</v>
      </c>
      <c r="F79" s="57">
        <v>110</v>
      </c>
      <c r="G79" s="46">
        <f t="shared" si="12"/>
        <v>0.95111111111111113</v>
      </c>
      <c r="H79" s="57">
        <v>99</v>
      </c>
      <c r="I79" s="91">
        <f t="shared" si="13"/>
        <v>1</v>
      </c>
      <c r="J79" s="57">
        <v>120</v>
      </c>
      <c r="K79" s="91">
        <f t="shared" si="14"/>
        <v>0.90666666666666662</v>
      </c>
      <c r="L79" s="57">
        <v>120.6</v>
      </c>
      <c r="M79" s="46">
        <f t="shared" si="15"/>
        <v>0.90400000000000003</v>
      </c>
      <c r="N79" s="57">
        <v>133.5</v>
      </c>
      <c r="O79" s="46">
        <f t="shared" si="16"/>
        <v>0.84666666666666668</v>
      </c>
      <c r="P79" s="45">
        <f t="shared" si="17"/>
        <v>99</v>
      </c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s="7" customFormat="1" ht="10" x14ac:dyDescent="0.2">
      <c r="A80" s="108"/>
      <c r="B80" s="109"/>
      <c r="C80" s="50">
        <v>8</v>
      </c>
      <c r="D80" s="29" t="s">
        <v>3</v>
      </c>
      <c r="E80" s="93">
        <v>100</v>
      </c>
      <c r="F80" s="57">
        <v>85</v>
      </c>
      <c r="G80" s="46">
        <f t="shared" si="12"/>
        <v>0.94666666666666666</v>
      </c>
      <c r="H80" s="57">
        <v>77</v>
      </c>
      <c r="I80" s="91">
        <f t="shared" si="13"/>
        <v>1</v>
      </c>
      <c r="J80" s="57">
        <v>80</v>
      </c>
      <c r="K80" s="91">
        <f t="shared" si="14"/>
        <v>0.98</v>
      </c>
      <c r="L80" s="57">
        <v>80.400000000000006</v>
      </c>
      <c r="M80" s="46">
        <f t="shared" si="15"/>
        <v>0.97733333333333328</v>
      </c>
      <c r="N80" s="57">
        <v>89</v>
      </c>
      <c r="O80" s="46">
        <f t="shared" si="16"/>
        <v>0.92</v>
      </c>
      <c r="P80" s="45">
        <f t="shared" si="17"/>
        <v>77</v>
      </c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x14ac:dyDescent="0.25">
      <c r="A81" s="108" t="s">
        <v>45</v>
      </c>
      <c r="B81" s="109" t="s">
        <v>61</v>
      </c>
      <c r="C81" s="50">
        <v>1</v>
      </c>
      <c r="D81" s="29" t="s">
        <v>46</v>
      </c>
      <c r="E81" s="93">
        <v>600</v>
      </c>
      <c r="F81" s="57">
        <v>330</v>
      </c>
      <c r="G81" s="46">
        <f t="shared" si="12"/>
        <v>0.88555555555555554</v>
      </c>
      <c r="H81" s="57">
        <v>227</v>
      </c>
      <c r="I81" s="91">
        <f t="shared" si="13"/>
        <v>1</v>
      </c>
      <c r="J81" s="57">
        <v>380</v>
      </c>
      <c r="K81" s="91">
        <f t="shared" si="14"/>
        <v>0.83000000000000007</v>
      </c>
      <c r="L81" s="57">
        <v>482.4</v>
      </c>
      <c r="M81" s="46">
        <f t="shared" si="15"/>
        <v>0.71622222222222232</v>
      </c>
      <c r="N81" s="57">
        <v>534</v>
      </c>
      <c r="O81" s="46">
        <f t="shared" si="16"/>
        <v>0.65888888888888886</v>
      </c>
      <c r="P81" s="45">
        <f t="shared" si="17"/>
        <v>227</v>
      </c>
    </row>
    <row r="82" spans="1:30" x14ac:dyDescent="0.25">
      <c r="A82" s="108"/>
      <c r="B82" s="109"/>
      <c r="C82" s="50"/>
      <c r="D82" s="29" t="s">
        <v>47</v>
      </c>
      <c r="E82" s="93">
        <v>800</v>
      </c>
      <c r="F82" s="57">
        <v>450</v>
      </c>
      <c r="G82" s="46">
        <f t="shared" si="12"/>
        <v>1</v>
      </c>
      <c r="H82" s="57">
        <v>464</v>
      </c>
      <c r="I82" s="91">
        <f t="shared" si="13"/>
        <v>0.98833333333333329</v>
      </c>
      <c r="J82" s="57">
        <v>520</v>
      </c>
      <c r="K82" s="91">
        <f t="shared" si="14"/>
        <v>0.94166666666666665</v>
      </c>
      <c r="L82" s="57">
        <v>643.20000000000005</v>
      </c>
      <c r="M82" s="46">
        <f t="shared" si="15"/>
        <v>0.83899999999999997</v>
      </c>
      <c r="N82" s="57">
        <v>712</v>
      </c>
      <c r="O82" s="46">
        <f t="shared" si="16"/>
        <v>0.78166666666666673</v>
      </c>
      <c r="P82" s="45">
        <f t="shared" si="17"/>
        <v>450</v>
      </c>
    </row>
    <row r="83" spans="1:30" s="5" customFormat="1" ht="10.5" x14ac:dyDescent="0.2">
      <c r="A83" s="52" t="s">
        <v>48</v>
      </c>
      <c r="B83" s="55" t="s">
        <v>64</v>
      </c>
      <c r="C83" s="50">
        <v>1</v>
      </c>
      <c r="D83" s="56" t="s">
        <v>13</v>
      </c>
      <c r="E83" s="92">
        <v>200</v>
      </c>
      <c r="F83" s="57">
        <v>45</v>
      </c>
      <c r="G83" s="46">
        <f t="shared" si="12"/>
        <v>1</v>
      </c>
      <c r="H83" s="57">
        <v>170</v>
      </c>
      <c r="I83" s="91">
        <f t="shared" si="13"/>
        <v>0.58333333333333337</v>
      </c>
      <c r="J83" s="57">
        <v>200</v>
      </c>
      <c r="K83" s="91">
        <f t="shared" si="14"/>
        <v>0.48333333333333339</v>
      </c>
      <c r="L83" s="57">
        <v>160.80000000000001</v>
      </c>
      <c r="M83" s="46">
        <f t="shared" si="15"/>
        <v>0.61399999999999999</v>
      </c>
      <c r="N83" s="57">
        <v>178</v>
      </c>
      <c r="O83" s="46">
        <f t="shared" si="16"/>
        <v>0.55666666666666664</v>
      </c>
      <c r="P83" s="45">
        <f t="shared" si="17"/>
        <v>45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21" t="s">
        <v>49</v>
      </c>
      <c r="B84" s="122" t="s">
        <v>64</v>
      </c>
      <c r="C84" s="50">
        <v>3000</v>
      </c>
      <c r="D84" s="29"/>
      <c r="E84" s="93">
        <v>1</v>
      </c>
      <c r="F84" s="57">
        <v>0.47</v>
      </c>
      <c r="G84" s="46">
        <f t="shared" si="12"/>
        <v>1</v>
      </c>
      <c r="H84" s="57">
        <v>0.65</v>
      </c>
      <c r="I84" s="91">
        <f t="shared" si="13"/>
        <v>0.88</v>
      </c>
      <c r="J84" s="57">
        <v>0.5</v>
      </c>
      <c r="K84" s="91">
        <f t="shared" si="14"/>
        <v>0.98</v>
      </c>
      <c r="L84" s="57">
        <v>0.80400000000000005</v>
      </c>
      <c r="M84" s="46">
        <f t="shared" si="15"/>
        <v>0.77733333333333332</v>
      </c>
      <c r="N84" s="57">
        <v>0.89</v>
      </c>
      <c r="O84" s="46">
        <f t="shared" si="16"/>
        <v>0.72</v>
      </c>
      <c r="P84" s="45">
        <f t="shared" si="17"/>
        <v>0.47</v>
      </c>
    </row>
    <row r="85" spans="1:30" x14ac:dyDescent="0.25">
      <c r="A85" s="121"/>
      <c r="B85" s="122"/>
      <c r="C85" s="50">
        <v>4000</v>
      </c>
      <c r="D85" s="29"/>
      <c r="E85" s="93">
        <v>0.9</v>
      </c>
      <c r="F85" s="57">
        <v>0.42</v>
      </c>
      <c r="G85" s="46">
        <f t="shared" si="12"/>
        <v>1</v>
      </c>
      <c r="H85" s="57">
        <v>0.6</v>
      </c>
      <c r="I85" s="91">
        <f t="shared" si="13"/>
        <v>0.8666666666666667</v>
      </c>
      <c r="J85" s="57">
        <v>0.86</v>
      </c>
      <c r="K85" s="91">
        <f t="shared" si="14"/>
        <v>0.67407407407407405</v>
      </c>
      <c r="L85" s="57">
        <v>0.72360000000000002</v>
      </c>
      <c r="M85" s="46">
        <f t="shared" si="15"/>
        <v>0.77511111111111108</v>
      </c>
      <c r="N85" s="57">
        <v>0.80100000000000005</v>
      </c>
      <c r="O85" s="46">
        <f t="shared" si="16"/>
        <v>0.71777777777777774</v>
      </c>
      <c r="P85" s="45">
        <f t="shared" si="17"/>
        <v>0.42</v>
      </c>
    </row>
    <row r="86" spans="1:30" x14ac:dyDescent="0.25">
      <c r="A86" s="121"/>
      <c r="B86" s="122"/>
      <c r="C86" s="50">
        <v>5000</v>
      </c>
      <c r="D86" s="29"/>
      <c r="E86" s="93">
        <v>0.85</v>
      </c>
      <c r="F86" s="57">
        <v>0.4</v>
      </c>
      <c r="G86" s="46">
        <f t="shared" si="12"/>
        <v>1</v>
      </c>
      <c r="H86" s="57">
        <v>0.56000000000000005</v>
      </c>
      <c r="I86" s="91">
        <f t="shared" si="13"/>
        <v>0.87450980392156863</v>
      </c>
      <c r="J86" s="57">
        <v>0.8</v>
      </c>
      <c r="K86" s="91">
        <f t="shared" si="14"/>
        <v>0.68627450980392157</v>
      </c>
      <c r="L86" s="57">
        <v>0.68340000000000001</v>
      </c>
      <c r="M86" s="46">
        <f t="shared" si="15"/>
        <v>0.7777254901960784</v>
      </c>
      <c r="N86" s="57">
        <v>0.75649999999999995</v>
      </c>
      <c r="O86" s="46">
        <f t="shared" si="16"/>
        <v>0.72039215686274516</v>
      </c>
      <c r="P86" s="45">
        <f t="shared" si="17"/>
        <v>0.4</v>
      </c>
    </row>
    <row r="87" spans="1:30" x14ac:dyDescent="0.25">
      <c r="A87" s="123" t="s">
        <v>50</v>
      </c>
      <c r="B87" s="124" t="s">
        <v>64</v>
      </c>
      <c r="C87" s="50">
        <v>70000</v>
      </c>
      <c r="D87" s="53" t="s">
        <v>51</v>
      </c>
      <c r="E87" s="94">
        <v>0.09</v>
      </c>
      <c r="F87" s="57">
        <v>7.0000000000000007E-2</v>
      </c>
      <c r="G87" s="46">
        <f t="shared" si="12"/>
        <v>0.79259259259259252</v>
      </c>
      <c r="H87" s="57">
        <v>4.2000000000000003E-2</v>
      </c>
      <c r="I87" s="91">
        <f t="shared" si="13"/>
        <v>1</v>
      </c>
      <c r="J87" s="57">
        <v>0.06</v>
      </c>
      <c r="K87" s="91">
        <f t="shared" si="14"/>
        <v>0.8666666666666667</v>
      </c>
      <c r="L87" s="57">
        <v>7.2359999999999994E-2</v>
      </c>
      <c r="M87" s="46">
        <f t="shared" si="15"/>
        <v>0.7751111111111112</v>
      </c>
      <c r="N87" s="57">
        <v>8.0100000000000005E-2</v>
      </c>
      <c r="O87" s="46">
        <f t="shared" si="16"/>
        <v>0.71777777777777774</v>
      </c>
      <c r="P87" s="45">
        <f t="shared" si="17"/>
        <v>4.2000000000000003E-2</v>
      </c>
    </row>
    <row r="88" spans="1:30" x14ac:dyDescent="0.25">
      <c r="A88" s="123"/>
      <c r="B88" s="124"/>
      <c r="C88" s="50">
        <v>70000</v>
      </c>
      <c r="D88" s="53" t="s">
        <v>52</v>
      </c>
      <c r="E88" s="94">
        <v>7.0000000000000007E-2</v>
      </c>
      <c r="F88" s="57">
        <v>0.03</v>
      </c>
      <c r="G88" s="46">
        <f t="shared" si="12"/>
        <v>1</v>
      </c>
      <c r="H88" s="57">
        <v>3.5000000000000003E-2</v>
      </c>
      <c r="I88" s="91">
        <f t="shared" si="13"/>
        <v>0.95238095238095233</v>
      </c>
      <c r="J88" s="57">
        <v>0.04</v>
      </c>
      <c r="K88" s="91">
        <f t="shared" si="14"/>
        <v>0.90476190476190477</v>
      </c>
      <c r="L88" s="57">
        <v>5.6280000000000004E-2</v>
      </c>
      <c r="M88" s="46">
        <f t="shared" si="15"/>
        <v>0.74971428571428578</v>
      </c>
      <c r="N88" s="57">
        <v>6.2300000000000008E-2</v>
      </c>
      <c r="O88" s="46">
        <f t="shared" si="16"/>
        <v>0.69238095238095232</v>
      </c>
      <c r="P88" s="45">
        <f t="shared" si="17"/>
        <v>0.03</v>
      </c>
    </row>
    <row r="89" spans="1:30" s="5" customFormat="1" ht="10" customHeight="1" x14ac:dyDescent="0.2">
      <c r="A89" s="51" t="s">
        <v>53</v>
      </c>
      <c r="B89" s="37" t="s">
        <v>64</v>
      </c>
      <c r="C89" s="50">
        <v>2</v>
      </c>
      <c r="D89" s="53" t="s">
        <v>3</v>
      </c>
      <c r="E89" s="95">
        <v>0.6</v>
      </c>
      <c r="F89" s="57">
        <v>0.04</v>
      </c>
      <c r="G89" s="46">
        <f t="shared" si="12"/>
        <v>1</v>
      </c>
      <c r="H89" s="49">
        <v>0.52</v>
      </c>
      <c r="I89" s="91">
        <f t="shared" si="13"/>
        <v>0.46666666666666667</v>
      </c>
      <c r="J89" s="57">
        <v>0.55000000000000004</v>
      </c>
      <c r="K89" s="91">
        <f t="shared" si="14"/>
        <v>0.43333333333333335</v>
      </c>
      <c r="L89" s="57">
        <v>0.4824</v>
      </c>
      <c r="M89" s="46">
        <f t="shared" si="15"/>
        <v>0.50844444444444448</v>
      </c>
      <c r="N89" s="57">
        <v>0.53400000000000003</v>
      </c>
      <c r="O89" s="46">
        <f t="shared" si="16"/>
        <v>0.45111111111111102</v>
      </c>
      <c r="P89" s="45">
        <f t="shared" si="17"/>
        <v>0.04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25">
      <c r="A90" s="24"/>
      <c r="B90" s="15"/>
      <c r="C90" s="21"/>
      <c r="D90" s="24"/>
      <c r="E90" s="8"/>
      <c r="F90" s="9"/>
      <c r="G90" s="40"/>
      <c r="H90" s="104"/>
      <c r="I90" s="101"/>
      <c r="J90" s="9"/>
      <c r="K90" s="40"/>
      <c r="L90" s="9"/>
      <c r="M90" s="40"/>
      <c r="N90" s="9"/>
      <c r="O90" s="40"/>
    </row>
    <row r="91" spans="1:30" x14ac:dyDescent="0.25">
      <c r="A91" s="70"/>
      <c r="B91" s="71"/>
      <c r="C91" s="72"/>
      <c r="D91" s="73"/>
      <c r="E91" s="74"/>
      <c r="F91" s="9"/>
      <c r="G91" s="78">
        <f>SUM(G2:G90)</f>
        <v>82.14316886319078</v>
      </c>
      <c r="I91" s="91">
        <f>SUM(I2:I90)</f>
        <v>77.485951542674186</v>
      </c>
      <c r="J91" s="9"/>
      <c r="K91" s="46">
        <f>SUM(K2:K90)</f>
        <v>74.783059279364437</v>
      </c>
      <c r="L91" s="9"/>
      <c r="M91" s="78">
        <f>SUM(M2:M90)</f>
        <v>71.121204590688592</v>
      </c>
      <c r="N91" s="9"/>
      <c r="O91" s="78">
        <f>SUM(O2:O90)</f>
        <v>66.061396227942453</v>
      </c>
    </row>
    <row r="92" spans="1:30" ht="13.5" customHeight="1" x14ac:dyDescent="0.25">
      <c r="A92" s="118" t="s">
        <v>78</v>
      </c>
      <c r="B92" s="118"/>
      <c r="C92" s="118"/>
      <c r="D92" s="118"/>
      <c r="E92" s="118"/>
      <c r="F92" s="75" t="s">
        <v>79</v>
      </c>
      <c r="G92" s="78">
        <v>0</v>
      </c>
      <c r="H92" s="75" t="s">
        <v>79</v>
      </c>
      <c r="I92" s="91">
        <v>0</v>
      </c>
      <c r="J92" s="75" t="s">
        <v>79</v>
      </c>
      <c r="K92" s="46">
        <v>0</v>
      </c>
      <c r="L92" s="75" t="s">
        <v>79</v>
      </c>
      <c r="M92" s="77">
        <v>0</v>
      </c>
      <c r="N92" s="75" t="s">
        <v>79</v>
      </c>
      <c r="O92" s="78">
        <v>0</v>
      </c>
    </row>
    <row r="93" spans="1:30" x14ac:dyDescent="0.25">
      <c r="A93" s="119" t="s">
        <v>80</v>
      </c>
      <c r="B93" s="119"/>
      <c r="C93" s="119"/>
      <c r="D93" s="119"/>
      <c r="E93" s="119"/>
      <c r="F93" s="76"/>
      <c r="G93" s="78"/>
      <c r="H93" s="76"/>
      <c r="I93" s="91"/>
      <c r="J93" s="76"/>
      <c r="K93" s="46"/>
      <c r="L93" s="76"/>
      <c r="M93" s="77"/>
      <c r="N93" s="76"/>
      <c r="O93" s="78"/>
    </row>
    <row r="94" spans="1:30" ht="10.5" customHeight="1" x14ac:dyDescent="0.25">
      <c r="A94" s="120" t="s">
        <v>81</v>
      </c>
      <c r="B94" s="120"/>
      <c r="C94" s="120"/>
      <c r="D94" s="120"/>
      <c r="E94" s="120"/>
      <c r="F94" s="75" t="s">
        <v>79</v>
      </c>
      <c r="G94" s="78">
        <v>0</v>
      </c>
      <c r="H94" s="75" t="s">
        <v>79</v>
      </c>
      <c r="I94" s="91">
        <v>0</v>
      </c>
      <c r="J94" s="75" t="s">
        <v>79</v>
      </c>
      <c r="K94" s="46">
        <v>0</v>
      </c>
      <c r="L94" s="75" t="s">
        <v>79</v>
      </c>
      <c r="M94" s="77">
        <v>0</v>
      </c>
      <c r="N94" s="75" t="s">
        <v>79</v>
      </c>
      <c r="O94" s="78">
        <v>3</v>
      </c>
    </row>
    <row r="95" spans="1:30" ht="10.5" customHeight="1" x14ac:dyDescent="0.25">
      <c r="A95" s="120" t="s">
        <v>82</v>
      </c>
      <c r="B95" s="120"/>
      <c r="C95" s="120"/>
      <c r="D95" s="120"/>
      <c r="E95" s="120"/>
      <c r="F95" s="75" t="s">
        <v>79</v>
      </c>
      <c r="G95" s="78">
        <v>3</v>
      </c>
      <c r="H95" s="75" t="s">
        <v>79</v>
      </c>
      <c r="I95" s="91">
        <v>0</v>
      </c>
      <c r="J95" s="75" t="s">
        <v>79</v>
      </c>
      <c r="K95" s="46">
        <v>0</v>
      </c>
      <c r="L95" s="75" t="s">
        <v>79</v>
      </c>
      <c r="M95" s="77">
        <v>3</v>
      </c>
      <c r="N95" s="75" t="s">
        <v>79</v>
      </c>
      <c r="O95" s="78">
        <v>3</v>
      </c>
    </row>
    <row r="96" spans="1:30" x14ac:dyDescent="0.25">
      <c r="A96" s="79"/>
      <c r="B96" s="82"/>
      <c r="C96" s="81"/>
      <c r="D96" s="80"/>
      <c r="E96" s="83"/>
      <c r="F96" s="85"/>
      <c r="G96" s="86"/>
      <c r="I96" s="84"/>
      <c r="J96" s="85"/>
      <c r="K96" s="84"/>
      <c r="L96" s="85"/>
      <c r="M96" s="86"/>
      <c r="N96" s="85"/>
      <c r="O96" s="86"/>
    </row>
    <row r="97" spans="1:30" ht="21" x14ac:dyDescent="0.25">
      <c r="B97" s="17"/>
      <c r="D97" s="25"/>
      <c r="E97" s="96" t="s">
        <v>83</v>
      </c>
      <c r="F97" s="60" t="s">
        <v>75</v>
      </c>
      <c r="G97" s="126">
        <f>SUM(G91,G92,G94,G95)</f>
        <v>85.14316886319078</v>
      </c>
      <c r="H97" s="60" t="s">
        <v>71</v>
      </c>
      <c r="I97" s="99">
        <f>SUM(I91,I92,I94,I95)</f>
        <v>77.485951542674186</v>
      </c>
      <c r="J97" s="60" t="s">
        <v>72</v>
      </c>
      <c r="K97" s="88">
        <f>SUM(K91,K92,K94,K95)</f>
        <v>74.783059279364437</v>
      </c>
      <c r="L97" s="60" t="s">
        <v>73</v>
      </c>
      <c r="M97" s="87">
        <f>SUM(M91,M92,M94,M95)</f>
        <v>74.121204590688592</v>
      </c>
      <c r="N97" s="60" t="s">
        <v>74</v>
      </c>
      <c r="O97" s="87">
        <f>SUM(O91,O92,O94,O95)</f>
        <v>72.061396227942453</v>
      </c>
    </row>
    <row r="98" spans="1:30" x14ac:dyDescent="0.25">
      <c r="L98" s="11"/>
    </row>
    <row r="103" spans="1:30" x14ac:dyDescent="0.25">
      <c r="O103" s="41"/>
    </row>
    <row r="105" spans="1:30" s="7" customFormat="1" ht="10" x14ac:dyDescent="0.2">
      <c r="A105" s="28"/>
      <c r="B105" s="19"/>
      <c r="C105" s="20"/>
      <c r="D105" s="14"/>
      <c r="E105" s="97"/>
      <c r="G105" s="43"/>
      <c r="H105" s="6"/>
      <c r="I105" s="100"/>
      <c r="K105" s="43"/>
      <c r="M105" s="43"/>
      <c r="O105" s="43"/>
      <c r="P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6"/>
    </row>
    <row r="112" spans="1:30" s="1" customFormat="1" ht="10.5" x14ac:dyDescent="0.2">
      <c r="A112" s="26"/>
      <c r="B112" s="18"/>
      <c r="C112" s="23"/>
      <c r="D112" s="26"/>
      <c r="E112" s="10"/>
      <c r="F112" s="13"/>
      <c r="G112" s="42"/>
      <c r="H112" s="11"/>
      <c r="I112" s="41"/>
      <c r="J112" s="13"/>
      <c r="K112" s="42"/>
      <c r="L112" s="13"/>
      <c r="M112" s="42"/>
      <c r="N112" s="13"/>
      <c r="O112" s="42"/>
      <c r="S112" s="4"/>
      <c r="AD112" s="2"/>
    </row>
  </sheetData>
  <mergeCells count="58">
    <mergeCell ref="A92:E92"/>
    <mergeCell ref="A93:E93"/>
    <mergeCell ref="A94:E94"/>
    <mergeCell ref="A95:E95"/>
    <mergeCell ref="A84:A86"/>
    <mergeCell ref="B84:B86"/>
    <mergeCell ref="A87:A88"/>
    <mergeCell ref="B87:B88"/>
    <mergeCell ref="A77:A78"/>
    <mergeCell ref="B77:B78"/>
    <mergeCell ref="A79:A80"/>
    <mergeCell ref="B79:B80"/>
    <mergeCell ref="A81:A82"/>
    <mergeCell ref="B81:B82"/>
    <mergeCell ref="A71:A72"/>
    <mergeCell ref="B71:B72"/>
    <mergeCell ref="A75:A76"/>
    <mergeCell ref="B75:B76"/>
    <mergeCell ref="A57:A62"/>
    <mergeCell ref="B57:B62"/>
    <mergeCell ref="A64:A65"/>
    <mergeCell ref="B64:B65"/>
    <mergeCell ref="A47:A48"/>
    <mergeCell ref="B47:B48"/>
    <mergeCell ref="A49:A54"/>
    <mergeCell ref="B49:B54"/>
    <mergeCell ref="A55:A56"/>
    <mergeCell ref="B55:B56"/>
    <mergeCell ref="A39:A40"/>
    <mergeCell ref="B39:B40"/>
    <mergeCell ref="A41:A43"/>
    <mergeCell ref="B41:B43"/>
    <mergeCell ref="A44:A46"/>
    <mergeCell ref="B44:B46"/>
    <mergeCell ref="A31:A32"/>
    <mergeCell ref="B31:B32"/>
    <mergeCell ref="A33:A36"/>
    <mergeCell ref="B33:B36"/>
    <mergeCell ref="A37:A38"/>
    <mergeCell ref="B37:B38"/>
    <mergeCell ref="A22:A23"/>
    <mergeCell ref="B22:B23"/>
    <mergeCell ref="A24:A27"/>
    <mergeCell ref="B24:B27"/>
    <mergeCell ref="A28:A30"/>
    <mergeCell ref="B28:B30"/>
    <mergeCell ref="A11:A13"/>
    <mergeCell ref="B11:B13"/>
    <mergeCell ref="A14:A16"/>
    <mergeCell ref="B14:B16"/>
    <mergeCell ref="A17:A21"/>
    <mergeCell ref="B17:B21"/>
    <mergeCell ref="S6:S8"/>
    <mergeCell ref="C1:D1"/>
    <mergeCell ref="A2:A4"/>
    <mergeCell ref="B2:B4"/>
    <mergeCell ref="A6:A9"/>
    <mergeCell ref="B6:B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2"/>
  <sheetViews>
    <sheetView zoomScale="80" zoomScaleNormal="80" workbookViewId="0">
      <pane ySplit="1" topLeftCell="A2" activePane="bottomLeft" state="frozen"/>
      <selection pane="bottomLeft" activeCell="H19" sqref="H19"/>
    </sheetView>
  </sheetViews>
  <sheetFormatPr defaultColWidth="8.78515625" defaultRowHeight="13.5" x14ac:dyDescent="0.25"/>
  <cols>
    <col min="1" max="1" width="5.78515625" style="26" bestFit="1" customWidth="1"/>
    <col min="2" max="2" width="11.92578125" style="18" customWidth="1"/>
    <col min="3" max="3" width="6.35546875" style="23" bestFit="1" customWidth="1"/>
    <col min="4" max="4" width="10.92578125" style="26" customWidth="1"/>
    <col min="5" max="5" width="8.7109375" style="12" customWidth="1"/>
    <col min="6" max="6" width="11.7109375" style="13" customWidth="1"/>
    <col min="7" max="7" width="9.640625" style="68" customWidth="1"/>
    <col min="8" max="8" width="11.7109375" style="13" customWidth="1"/>
    <col min="9" max="9" width="9.640625" style="68" customWidth="1"/>
    <col min="10" max="10" width="11.7109375" style="13" customWidth="1"/>
    <col min="11" max="11" width="9.140625" style="68" customWidth="1"/>
    <col min="12" max="12" width="11.7109375" style="13" customWidth="1"/>
    <col min="13" max="13" width="9.2109375" style="68" customWidth="1"/>
    <col min="14" max="14" width="11.7109375" style="13" customWidth="1"/>
    <col min="15" max="15" width="8.640625" style="68" customWidth="1"/>
    <col min="18" max="29" width="8.78515625" style="1"/>
    <col min="30" max="30" width="8.78515625" style="2"/>
    <col min="31" max="16384" width="8.78515625" style="3"/>
  </cols>
  <sheetData>
    <row r="1" spans="1:19" ht="21" x14ac:dyDescent="0.25">
      <c r="A1" s="33" t="s">
        <v>1</v>
      </c>
      <c r="B1" s="34" t="s">
        <v>0</v>
      </c>
      <c r="C1" s="125" t="s">
        <v>55</v>
      </c>
      <c r="D1" s="125"/>
      <c r="E1" s="59" t="s">
        <v>76</v>
      </c>
      <c r="F1" s="60" t="s">
        <v>75</v>
      </c>
      <c r="G1" s="64" t="s">
        <v>77</v>
      </c>
      <c r="H1" s="60" t="s">
        <v>71</v>
      </c>
      <c r="I1" s="64" t="s">
        <v>77</v>
      </c>
      <c r="J1" s="60" t="s">
        <v>72</v>
      </c>
      <c r="K1" s="64" t="s">
        <v>77</v>
      </c>
      <c r="L1" s="60" t="s">
        <v>73</v>
      </c>
      <c r="M1" s="64" t="s">
        <v>77</v>
      </c>
      <c r="N1" s="60" t="s">
        <v>74</v>
      </c>
      <c r="O1" s="64" t="s">
        <v>77</v>
      </c>
      <c r="R1" s="44"/>
    </row>
    <row r="2" spans="1:19" x14ac:dyDescent="0.25">
      <c r="A2" s="106" t="s">
        <v>2</v>
      </c>
      <c r="B2" s="107" t="s">
        <v>62</v>
      </c>
      <c r="C2" s="31">
        <v>100</v>
      </c>
      <c r="D2" s="32" t="s">
        <v>3</v>
      </c>
      <c r="E2" s="57">
        <f t="shared" ref="E2:E33" si="0">AVERAGE(H2,J2,L2,N2,F2)</f>
        <v>0.45204000000000005</v>
      </c>
      <c r="F2" s="57">
        <f>Ofertes!F2</f>
        <v>6.5000000000000002E-2</v>
      </c>
      <c r="G2" s="103">
        <f t="shared" ref="G2:G33" si="1">F2/E2-1</f>
        <v>-0.85620741527298472</v>
      </c>
      <c r="H2" s="57">
        <f>Ofertes!H2</f>
        <v>0.64</v>
      </c>
      <c r="I2" s="62">
        <f>H2/E2-1</f>
        <v>0.41580391115830451</v>
      </c>
      <c r="J2" s="57">
        <f>Ofertes!J2</f>
        <v>0.2</v>
      </c>
      <c r="K2" s="103">
        <f>J2/E2-1</f>
        <v>-0.55756127776302988</v>
      </c>
      <c r="L2" s="57">
        <f>Ofertes!L2</f>
        <v>0.64319999999999999</v>
      </c>
      <c r="M2" s="62">
        <f>L2/E2-1</f>
        <v>0.42288293071409599</v>
      </c>
      <c r="N2" s="57">
        <f>Ofertes!N2</f>
        <v>0.71200000000000008</v>
      </c>
      <c r="O2" s="62">
        <f>N2/E2-1</f>
        <v>0.57508185116361377</v>
      </c>
      <c r="R2" s="45"/>
    </row>
    <row r="3" spans="1:19" x14ac:dyDescent="0.25">
      <c r="A3" s="106"/>
      <c r="B3" s="107"/>
      <c r="C3" s="31">
        <v>1000</v>
      </c>
      <c r="D3" s="32" t="s">
        <v>3</v>
      </c>
      <c r="E3" s="69">
        <f t="shared" si="0"/>
        <v>0.25840000000000002</v>
      </c>
      <c r="F3" s="57">
        <f>Ofertes!F3</f>
        <v>5.5E-2</v>
      </c>
      <c r="G3" s="103">
        <f t="shared" si="1"/>
        <v>-0.78715170278637769</v>
      </c>
      <c r="H3" s="57">
        <f>Ofertes!H3</f>
        <v>0.11</v>
      </c>
      <c r="I3" s="103">
        <f t="shared" ref="I3:I66" si="2">H3/E3-1</f>
        <v>-0.57430340557275539</v>
      </c>
      <c r="J3" s="57">
        <f>Ofertes!J3</f>
        <v>0.28000000000000003</v>
      </c>
      <c r="K3" s="62">
        <f t="shared" ref="K3:K66" si="3">J3/E3-1</f>
        <v>8.3591331269349922E-2</v>
      </c>
      <c r="L3" s="57">
        <f>Ofertes!L3</f>
        <v>0.40200000000000002</v>
      </c>
      <c r="M3" s="62">
        <f t="shared" ref="M3:M66" si="4">L3/E3-1</f>
        <v>0.55572755417956654</v>
      </c>
      <c r="N3" s="57">
        <f>Ofertes!N3</f>
        <v>0.44500000000000001</v>
      </c>
      <c r="O3" s="62">
        <f t="shared" ref="O3:O66" si="5">N3/E3-1</f>
        <v>0.72213622291021662</v>
      </c>
      <c r="R3" s="45"/>
    </row>
    <row r="4" spans="1:19" x14ac:dyDescent="0.25">
      <c r="A4" s="106"/>
      <c r="B4" s="107"/>
      <c r="C4" s="31">
        <v>3000</v>
      </c>
      <c r="D4" s="32" t="s">
        <v>3</v>
      </c>
      <c r="E4" s="69">
        <f t="shared" si="0"/>
        <v>0.11680000000000001</v>
      </c>
      <c r="F4" s="57">
        <f>Ofertes!F4</f>
        <v>4.4999999999999998E-2</v>
      </c>
      <c r="G4" s="103">
        <f t="shared" si="1"/>
        <v>-0.61472602739726034</v>
      </c>
      <c r="H4" s="57">
        <f>Ofertes!H4</f>
        <v>0.06</v>
      </c>
      <c r="I4" s="103">
        <f t="shared" si="2"/>
        <v>-0.48630136986301375</v>
      </c>
      <c r="J4" s="57">
        <f>Ofertes!J4</f>
        <v>0.14000000000000001</v>
      </c>
      <c r="K4" s="62">
        <f t="shared" si="3"/>
        <v>0.19863013698630128</v>
      </c>
      <c r="L4" s="57">
        <f>Ofertes!L4</f>
        <v>0.161</v>
      </c>
      <c r="M4" s="62">
        <f t="shared" si="4"/>
        <v>0.37842465753424648</v>
      </c>
      <c r="N4" s="57">
        <f>Ofertes!N4</f>
        <v>0.17800000000000002</v>
      </c>
      <c r="O4" s="62">
        <f t="shared" si="5"/>
        <v>0.52397260273972601</v>
      </c>
      <c r="R4" s="45"/>
    </row>
    <row r="5" spans="1:19" x14ac:dyDescent="0.25">
      <c r="A5" s="47" t="s">
        <v>4</v>
      </c>
      <c r="B5" s="35" t="s">
        <v>62</v>
      </c>
      <c r="C5" s="50">
        <v>1000</v>
      </c>
      <c r="D5" s="29" t="s">
        <v>3</v>
      </c>
      <c r="E5" s="69">
        <f t="shared" si="0"/>
        <v>0.44919999999999999</v>
      </c>
      <c r="F5" s="57">
        <f>Ofertes!F5</f>
        <v>0.35</v>
      </c>
      <c r="G5" s="103">
        <f t="shared" si="1"/>
        <v>-0.22083704363312562</v>
      </c>
      <c r="H5" s="57">
        <f>Ofertes!H5</f>
        <v>0.35</v>
      </c>
      <c r="I5" s="103">
        <f t="shared" si="2"/>
        <v>-0.22083704363312562</v>
      </c>
      <c r="J5" s="57">
        <f>Ofertes!J5</f>
        <v>0.53</v>
      </c>
      <c r="K5" s="62">
        <f t="shared" si="3"/>
        <v>0.17987533392698141</v>
      </c>
      <c r="L5" s="57">
        <f>Ofertes!L5</f>
        <v>0.48199999999999998</v>
      </c>
      <c r="M5" s="62">
        <f t="shared" si="4"/>
        <v>7.3018699910952778E-2</v>
      </c>
      <c r="N5" s="57">
        <f>Ofertes!N5</f>
        <v>0.53400000000000003</v>
      </c>
      <c r="O5" s="62">
        <f t="shared" si="5"/>
        <v>0.18878005342831705</v>
      </c>
      <c r="R5" s="45"/>
    </row>
    <row r="6" spans="1:19" x14ac:dyDescent="0.25">
      <c r="A6" s="108" t="s">
        <v>5</v>
      </c>
      <c r="B6" s="109" t="s">
        <v>62</v>
      </c>
      <c r="C6" s="50">
        <v>100</v>
      </c>
      <c r="D6" s="29" t="s">
        <v>3</v>
      </c>
      <c r="E6" s="69">
        <f t="shared" si="0"/>
        <v>0.75080000000000002</v>
      </c>
      <c r="F6" s="57">
        <f>Ofertes!F6</f>
        <v>0.5</v>
      </c>
      <c r="G6" s="103">
        <f t="shared" si="1"/>
        <v>-0.3340436867341503</v>
      </c>
      <c r="H6" s="57">
        <f>Ofertes!H6</f>
        <v>0.75</v>
      </c>
      <c r="I6" s="62">
        <f t="shared" si="2"/>
        <v>-1.0655301012253426E-3</v>
      </c>
      <c r="J6" s="57">
        <f>Ofertes!J6</f>
        <v>0.81</v>
      </c>
      <c r="K6" s="62">
        <f t="shared" si="3"/>
        <v>7.8849227490676688E-2</v>
      </c>
      <c r="L6" s="57">
        <f>Ofertes!L6</f>
        <v>0.80400000000000005</v>
      </c>
      <c r="M6" s="62">
        <f t="shared" si="4"/>
        <v>7.085775173148634E-2</v>
      </c>
      <c r="N6" s="57">
        <f>Ofertes!N6</f>
        <v>0.89</v>
      </c>
      <c r="O6" s="62">
        <f t="shared" si="5"/>
        <v>0.18540223761321251</v>
      </c>
      <c r="R6" s="45"/>
      <c r="S6" s="105"/>
    </row>
    <row r="7" spans="1:19" x14ac:dyDescent="0.25">
      <c r="A7" s="108"/>
      <c r="B7" s="109"/>
      <c r="C7" s="50">
        <v>1000</v>
      </c>
      <c r="D7" s="29" t="s">
        <v>3</v>
      </c>
      <c r="E7" s="69">
        <f t="shared" si="0"/>
        <v>0.14380000000000001</v>
      </c>
      <c r="F7" s="57">
        <f>Ofertes!F7</f>
        <v>0.09</v>
      </c>
      <c r="G7" s="103">
        <f t="shared" si="1"/>
        <v>-0.37413073713490963</v>
      </c>
      <c r="H7" s="57">
        <f>Ofertes!H7</f>
        <v>0.12</v>
      </c>
      <c r="I7" s="62">
        <f t="shared" si="2"/>
        <v>-0.16550764951321284</v>
      </c>
      <c r="J7" s="57">
        <f>Ofertes!J7</f>
        <v>0.17</v>
      </c>
      <c r="K7" s="62">
        <f t="shared" si="3"/>
        <v>0.18219749652294848</v>
      </c>
      <c r="L7" s="57">
        <f>Ofertes!L7</f>
        <v>0.161</v>
      </c>
      <c r="M7" s="62">
        <f t="shared" si="4"/>
        <v>0.1196105702364394</v>
      </c>
      <c r="N7" s="57">
        <f>Ofertes!N7</f>
        <v>0.17800000000000002</v>
      </c>
      <c r="O7" s="62">
        <f t="shared" si="5"/>
        <v>0.23783031988873438</v>
      </c>
      <c r="R7" s="45"/>
      <c r="S7" s="105"/>
    </row>
    <row r="8" spans="1:19" x14ac:dyDescent="0.25">
      <c r="A8" s="108"/>
      <c r="B8" s="109"/>
      <c r="C8" s="50">
        <v>3000</v>
      </c>
      <c r="D8" s="29" t="s">
        <v>3</v>
      </c>
      <c r="E8" s="69">
        <f t="shared" si="0"/>
        <v>8.3800000000000013E-2</v>
      </c>
      <c r="F8" s="57">
        <f>Ofertes!F8</f>
        <v>0.08</v>
      </c>
      <c r="G8" s="62">
        <f t="shared" si="1"/>
        <v>-4.5346062052506131E-2</v>
      </c>
      <c r="H8" s="57">
        <f>Ofertes!H8</f>
        <v>0.08</v>
      </c>
      <c r="I8" s="62">
        <f t="shared" si="2"/>
        <v>-4.5346062052506131E-2</v>
      </c>
      <c r="J8" s="57">
        <f>Ofertes!J8</f>
        <v>0.09</v>
      </c>
      <c r="K8" s="62">
        <f t="shared" si="3"/>
        <v>7.3985680190930658E-2</v>
      </c>
      <c r="L8" s="57">
        <f>Ofertes!L8</f>
        <v>0.08</v>
      </c>
      <c r="M8" s="62">
        <f t="shared" si="4"/>
        <v>-4.5346062052506131E-2</v>
      </c>
      <c r="N8" s="57">
        <f>Ofertes!N8</f>
        <v>8.900000000000001E-2</v>
      </c>
      <c r="O8" s="62">
        <f t="shared" si="5"/>
        <v>6.2052505966587068E-2</v>
      </c>
      <c r="R8" s="45"/>
      <c r="S8" s="105"/>
    </row>
    <row r="9" spans="1:19" x14ac:dyDescent="0.25">
      <c r="A9" s="108"/>
      <c r="B9" s="109"/>
      <c r="C9" s="50">
        <v>4000</v>
      </c>
      <c r="D9" s="29" t="s">
        <v>3</v>
      </c>
      <c r="E9" s="69">
        <f t="shared" si="0"/>
        <v>7.164100000000001E-2</v>
      </c>
      <c r="F9" s="57">
        <f>Ofertes!F9</f>
        <v>7.0000000000000007E-2</v>
      </c>
      <c r="G9" s="62">
        <f t="shared" si="1"/>
        <v>-2.2905877919068729E-2</v>
      </c>
      <c r="H9" s="57">
        <f>Ofertes!H9</f>
        <v>6.5000000000000002E-2</v>
      </c>
      <c r="I9" s="62">
        <f t="shared" si="2"/>
        <v>-9.2698315210563931E-2</v>
      </c>
      <c r="J9" s="57">
        <f>Ofertes!J9</f>
        <v>0.08</v>
      </c>
      <c r="K9" s="62">
        <f t="shared" si="3"/>
        <v>0.11667899666392145</v>
      </c>
      <c r="L9" s="57">
        <f>Ofertes!L9</f>
        <v>6.8000000000000005E-2</v>
      </c>
      <c r="M9" s="62">
        <f t="shared" si="4"/>
        <v>-5.0822852835666787E-2</v>
      </c>
      <c r="N9" s="57">
        <f>Ofertes!N9</f>
        <v>7.5205000000000008E-2</v>
      </c>
      <c r="O9" s="62">
        <f t="shared" si="5"/>
        <v>4.9748049301377772E-2</v>
      </c>
      <c r="R9" s="45"/>
      <c r="S9" s="4"/>
    </row>
    <row r="10" spans="1:19" x14ac:dyDescent="0.25">
      <c r="A10" s="47" t="s">
        <v>6</v>
      </c>
      <c r="B10" s="35" t="s">
        <v>62</v>
      </c>
      <c r="C10" s="50">
        <v>70000</v>
      </c>
      <c r="D10" s="29" t="s">
        <v>3</v>
      </c>
      <c r="E10" s="69">
        <f t="shared" si="0"/>
        <v>6.0040000000000003E-2</v>
      </c>
      <c r="F10" s="57">
        <f>Ofertes!F10</f>
        <v>7.0000000000000007E-2</v>
      </c>
      <c r="G10" s="62">
        <f t="shared" si="1"/>
        <v>0.16588940706195876</v>
      </c>
      <c r="H10" s="57">
        <f>Ofertes!H10</f>
        <v>4.4999999999999998E-2</v>
      </c>
      <c r="I10" s="103">
        <f t="shared" si="2"/>
        <v>-0.25049966688874092</v>
      </c>
      <c r="J10" s="57">
        <f>Ofertes!J10</f>
        <v>0.05</v>
      </c>
      <c r="K10" s="62">
        <f t="shared" si="3"/>
        <v>-0.16722185209860096</v>
      </c>
      <c r="L10" s="57">
        <f>Ofertes!L10</f>
        <v>6.4000000000000001E-2</v>
      </c>
      <c r="M10" s="62">
        <f t="shared" si="4"/>
        <v>6.5956029313790854E-2</v>
      </c>
      <c r="N10" s="57">
        <f>Ofertes!N10</f>
        <v>7.1199999999999999E-2</v>
      </c>
      <c r="O10" s="62">
        <f t="shared" si="5"/>
        <v>0.18587608261159216</v>
      </c>
      <c r="R10" s="45"/>
      <c r="S10" s="4"/>
    </row>
    <row r="11" spans="1:19" x14ac:dyDescent="0.25">
      <c r="A11" s="110" t="s">
        <v>7</v>
      </c>
      <c r="B11" s="111" t="s">
        <v>62</v>
      </c>
      <c r="C11" s="50">
        <v>100</v>
      </c>
      <c r="D11" s="29" t="s">
        <v>3</v>
      </c>
      <c r="E11" s="69">
        <f t="shared" si="0"/>
        <v>7.7800000000000008E-2</v>
      </c>
      <c r="F11" s="57">
        <f>Ofertes!F11</f>
        <v>0.05</v>
      </c>
      <c r="G11" s="103">
        <f t="shared" si="1"/>
        <v>-0.35732647814910024</v>
      </c>
      <c r="H11" s="57">
        <f>Ofertes!H11</f>
        <v>7.0000000000000007E-2</v>
      </c>
      <c r="I11" s="62">
        <f t="shared" si="2"/>
        <v>-0.10025706940874035</v>
      </c>
      <c r="J11" s="57">
        <f>Ofertes!J11</f>
        <v>0.1</v>
      </c>
      <c r="K11" s="62">
        <f t="shared" si="3"/>
        <v>0.28534704370179953</v>
      </c>
      <c r="L11" s="57">
        <f>Ofertes!L11</f>
        <v>0.08</v>
      </c>
      <c r="M11" s="62">
        <f t="shared" si="4"/>
        <v>2.8277634961439535E-2</v>
      </c>
      <c r="N11" s="57">
        <f>Ofertes!N11</f>
        <v>8.900000000000001E-2</v>
      </c>
      <c r="O11" s="62">
        <f t="shared" si="5"/>
        <v>0.14395886889460163</v>
      </c>
      <c r="R11" s="45"/>
    </row>
    <row r="12" spans="1:19" x14ac:dyDescent="0.25">
      <c r="A12" s="110"/>
      <c r="B12" s="111"/>
      <c r="C12" s="50">
        <v>1000</v>
      </c>
      <c r="D12" s="29" t="s">
        <v>3</v>
      </c>
      <c r="E12" s="69">
        <f t="shared" si="0"/>
        <v>6.0020000000000004E-2</v>
      </c>
      <c r="F12" s="57">
        <f>Ofertes!F12</f>
        <v>0.02</v>
      </c>
      <c r="G12" s="103">
        <f t="shared" si="1"/>
        <v>-0.66677774075308238</v>
      </c>
      <c r="H12" s="57">
        <f>Ofertes!H12</f>
        <v>6.8000000000000005E-2</v>
      </c>
      <c r="I12" s="62">
        <f t="shared" si="2"/>
        <v>0.13295568143952008</v>
      </c>
      <c r="J12" s="57">
        <f>Ofertes!J12</f>
        <v>0.06</v>
      </c>
      <c r="K12" s="62">
        <f t="shared" si="3"/>
        <v>-3.3322225924703464E-4</v>
      </c>
      <c r="L12" s="57">
        <f>Ofertes!L12</f>
        <v>7.1999999999999995E-2</v>
      </c>
      <c r="M12" s="62">
        <f t="shared" si="4"/>
        <v>0.19960013328890347</v>
      </c>
      <c r="N12" s="57">
        <f>Ofertes!N12</f>
        <v>8.0100000000000005E-2</v>
      </c>
      <c r="O12" s="62">
        <f t="shared" si="5"/>
        <v>0.33455514828390531</v>
      </c>
      <c r="R12" s="45"/>
    </row>
    <row r="13" spans="1:19" ht="20" x14ac:dyDescent="0.25">
      <c r="A13" s="110"/>
      <c r="B13" s="111"/>
      <c r="C13" s="50">
        <v>110000</v>
      </c>
      <c r="D13" s="38" t="s">
        <v>8</v>
      </c>
      <c r="E13" s="69">
        <f t="shared" si="0"/>
        <v>2.8920000000000001E-2</v>
      </c>
      <c r="F13" s="57">
        <f>Ofertes!F13</f>
        <v>0.03</v>
      </c>
      <c r="G13" s="62">
        <f t="shared" si="1"/>
        <v>3.734439834024883E-2</v>
      </c>
      <c r="H13" s="57">
        <f>Ofertes!H13</f>
        <v>1.7000000000000001E-2</v>
      </c>
      <c r="I13" s="103">
        <f t="shared" si="2"/>
        <v>-0.41217150760719223</v>
      </c>
      <c r="J13" s="57">
        <f>Ofertes!J13</f>
        <v>0.03</v>
      </c>
      <c r="K13" s="62">
        <f t="shared" si="3"/>
        <v>3.734439834024883E-2</v>
      </c>
      <c r="L13" s="57">
        <f>Ofertes!L13</f>
        <v>3.2000000000000001E-2</v>
      </c>
      <c r="M13" s="62">
        <f t="shared" si="4"/>
        <v>0.10650069156293229</v>
      </c>
      <c r="N13" s="57">
        <f>Ofertes!N13</f>
        <v>3.56E-2</v>
      </c>
      <c r="O13" s="62">
        <f t="shared" si="5"/>
        <v>0.23098201936376195</v>
      </c>
      <c r="R13" s="45"/>
    </row>
    <row r="14" spans="1:19" x14ac:dyDescent="0.25">
      <c r="A14" s="112" t="s">
        <v>9</v>
      </c>
      <c r="B14" s="113" t="s">
        <v>56</v>
      </c>
      <c r="C14" s="50">
        <v>25</v>
      </c>
      <c r="D14" s="29" t="s">
        <v>3</v>
      </c>
      <c r="E14" s="69">
        <f t="shared" si="0"/>
        <v>5.5716000000000001</v>
      </c>
      <c r="F14" s="57">
        <f>Ofertes!F14</f>
        <v>5</v>
      </c>
      <c r="G14" s="62">
        <f t="shared" si="1"/>
        <v>-0.10259171512671406</v>
      </c>
      <c r="H14" s="57">
        <f>Ofertes!H14</f>
        <v>6.6</v>
      </c>
      <c r="I14" s="62">
        <f t="shared" si="2"/>
        <v>0.18457893603273745</v>
      </c>
      <c r="J14" s="57">
        <f>Ofertes!J14</f>
        <v>4.4000000000000004</v>
      </c>
      <c r="K14" s="103">
        <f t="shared" si="3"/>
        <v>-0.21028070931150833</v>
      </c>
      <c r="L14" s="57">
        <f>Ofertes!L14</f>
        <v>5.6280000000000001</v>
      </c>
      <c r="M14" s="62">
        <f t="shared" si="4"/>
        <v>1.0122765453370652E-2</v>
      </c>
      <c r="N14" s="57">
        <f>Ofertes!N14</f>
        <v>6.23</v>
      </c>
      <c r="O14" s="62">
        <f t="shared" si="5"/>
        <v>0.11817072295211428</v>
      </c>
      <c r="R14" s="45"/>
    </row>
    <row r="15" spans="1:19" x14ac:dyDescent="0.25">
      <c r="A15" s="112"/>
      <c r="B15" s="113"/>
      <c r="C15" s="50">
        <v>100</v>
      </c>
      <c r="D15" s="29" t="s">
        <v>3</v>
      </c>
      <c r="E15" s="69">
        <f t="shared" si="0"/>
        <v>4.1539999999999999</v>
      </c>
      <c r="F15" s="57">
        <f>Ofertes!F15</f>
        <v>3.5</v>
      </c>
      <c r="G15" s="62">
        <f t="shared" si="1"/>
        <v>-0.15743861338468945</v>
      </c>
      <c r="H15" s="57">
        <f>Ofertes!H15</f>
        <v>4.4000000000000004</v>
      </c>
      <c r="I15" s="62">
        <f t="shared" si="2"/>
        <v>5.9220028887819076E-2</v>
      </c>
      <c r="J15" s="57">
        <f>Ofertes!J15</f>
        <v>4.4000000000000004</v>
      </c>
      <c r="K15" s="62">
        <f t="shared" si="3"/>
        <v>5.9220028887819076E-2</v>
      </c>
      <c r="L15" s="57">
        <f>Ofertes!L15</f>
        <v>4.0199999999999996</v>
      </c>
      <c r="M15" s="62">
        <f t="shared" si="4"/>
        <v>-3.2258064516129115E-2</v>
      </c>
      <c r="N15" s="57">
        <f>Ofertes!N15</f>
        <v>4.45</v>
      </c>
      <c r="O15" s="62">
        <f t="shared" si="5"/>
        <v>7.1256620125180525E-2</v>
      </c>
      <c r="R15" s="45"/>
    </row>
    <row r="16" spans="1:19" x14ac:dyDescent="0.25">
      <c r="A16" s="112"/>
      <c r="B16" s="113"/>
      <c r="C16" s="50">
        <v>200</v>
      </c>
      <c r="D16" s="29" t="s">
        <v>3</v>
      </c>
      <c r="E16" s="69">
        <f t="shared" si="0"/>
        <v>2.9874000000000001</v>
      </c>
      <c r="F16" s="57">
        <f>Ofertes!F16</f>
        <v>2.5</v>
      </c>
      <c r="G16" s="62">
        <f t="shared" si="1"/>
        <v>-0.16315190466626495</v>
      </c>
      <c r="H16" s="57">
        <f>Ofertes!H16</f>
        <v>3.4</v>
      </c>
      <c r="I16" s="62">
        <f t="shared" si="2"/>
        <v>0.13811340965387964</v>
      </c>
      <c r="J16" s="57">
        <f>Ofertes!J16</f>
        <v>2.6</v>
      </c>
      <c r="K16" s="62">
        <f t="shared" si="3"/>
        <v>-0.1296779808529156</v>
      </c>
      <c r="L16" s="57">
        <f>Ofertes!L16</f>
        <v>3.0550000000000002</v>
      </c>
      <c r="M16" s="62">
        <f t="shared" si="4"/>
        <v>2.2628372497824234E-2</v>
      </c>
      <c r="N16" s="57">
        <f>Ofertes!N16</f>
        <v>3.3819999999999997</v>
      </c>
      <c r="O16" s="62">
        <f t="shared" si="5"/>
        <v>0.13208810336747656</v>
      </c>
      <c r="R16" s="45"/>
    </row>
    <row r="17" spans="1:30" x14ac:dyDescent="0.25">
      <c r="A17" s="108" t="s">
        <v>10</v>
      </c>
      <c r="B17" s="109" t="s">
        <v>56</v>
      </c>
      <c r="C17" s="50">
        <v>25</v>
      </c>
      <c r="D17" s="29" t="s">
        <v>3</v>
      </c>
      <c r="E17" s="69">
        <f t="shared" si="0"/>
        <v>2.2061999999999999</v>
      </c>
      <c r="F17" s="57">
        <f>Ofertes!F17</f>
        <v>0.65</v>
      </c>
      <c r="G17" s="103">
        <f t="shared" si="1"/>
        <v>-0.70537575922400508</v>
      </c>
      <c r="H17" s="57">
        <f>Ofertes!H17</f>
        <v>2.5099999999999998</v>
      </c>
      <c r="I17" s="62">
        <f t="shared" si="2"/>
        <v>0.13770283745807266</v>
      </c>
      <c r="J17" s="57">
        <f>Ofertes!J17</f>
        <v>2.4500000000000002</v>
      </c>
      <c r="K17" s="62">
        <f t="shared" si="3"/>
        <v>0.11050675369413487</v>
      </c>
      <c r="L17" s="57">
        <f>Ofertes!L17</f>
        <v>2.573</v>
      </c>
      <c r="M17" s="62">
        <f t="shared" si="4"/>
        <v>0.1662587254102077</v>
      </c>
      <c r="N17" s="57">
        <f>Ofertes!N17</f>
        <v>2.8480000000000003</v>
      </c>
      <c r="O17" s="62">
        <f t="shared" si="5"/>
        <v>0.2909074426615903</v>
      </c>
      <c r="R17" s="45"/>
    </row>
    <row r="18" spans="1:30" x14ac:dyDescent="0.25">
      <c r="A18" s="108"/>
      <c r="B18" s="109"/>
      <c r="C18" s="50">
        <v>200</v>
      </c>
      <c r="D18" s="29" t="s">
        <v>3</v>
      </c>
      <c r="E18" s="69">
        <f t="shared" si="0"/>
        <v>0.69390000000000007</v>
      </c>
      <c r="F18" s="57">
        <f>Ofertes!F18</f>
        <v>0.45</v>
      </c>
      <c r="G18" s="103">
        <f t="shared" si="1"/>
        <v>-0.35149156939040216</v>
      </c>
      <c r="H18" s="57">
        <f>Ofertes!H18</f>
        <v>0.56000000000000005</v>
      </c>
      <c r="I18" s="62">
        <f t="shared" si="2"/>
        <v>-0.19296728635250038</v>
      </c>
      <c r="J18" s="57">
        <f>Ofertes!J18</f>
        <v>0.85</v>
      </c>
      <c r="K18" s="62">
        <f t="shared" si="3"/>
        <v>0.22496036892924032</v>
      </c>
      <c r="L18" s="57">
        <f>Ofertes!L18</f>
        <v>0.76400000000000001</v>
      </c>
      <c r="M18" s="62">
        <f t="shared" si="4"/>
        <v>0.1010232021905173</v>
      </c>
      <c r="N18" s="57">
        <f>Ofertes!N18</f>
        <v>0.84549999999999992</v>
      </c>
      <c r="O18" s="62">
        <f t="shared" si="5"/>
        <v>0.21847528462314436</v>
      </c>
      <c r="R18" s="45"/>
    </row>
    <row r="19" spans="1:30" x14ac:dyDescent="0.25">
      <c r="A19" s="108"/>
      <c r="B19" s="109"/>
      <c r="C19" s="50">
        <v>500</v>
      </c>
      <c r="D19" s="29" t="s">
        <v>3</v>
      </c>
      <c r="E19" s="69">
        <f t="shared" si="0"/>
        <v>0.42034000000000005</v>
      </c>
      <c r="F19" s="57">
        <f>Ofertes!F19</f>
        <v>0.35</v>
      </c>
      <c r="G19" s="62">
        <f t="shared" si="1"/>
        <v>-0.16734072417566748</v>
      </c>
      <c r="H19" s="57">
        <f>Ofertes!H19</f>
        <v>0.35</v>
      </c>
      <c r="I19" s="62">
        <f t="shared" si="2"/>
        <v>-0.16734072417566748</v>
      </c>
      <c r="J19" s="57">
        <f>Ofertes!J19</f>
        <v>0.47</v>
      </c>
      <c r="K19" s="62">
        <f t="shared" si="3"/>
        <v>0.11814245610696084</v>
      </c>
      <c r="L19" s="57">
        <f>Ofertes!L19</f>
        <v>0.44220000000000004</v>
      </c>
      <c r="M19" s="62">
        <f t="shared" si="4"/>
        <v>5.2005519341485451E-2</v>
      </c>
      <c r="N19" s="57">
        <f>Ofertes!N19</f>
        <v>0.48950000000000005</v>
      </c>
      <c r="O19" s="62">
        <f t="shared" si="5"/>
        <v>0.16453347290288822</v>
      </c>
      <c r="R19" s="45"/>
    </row>
    <row r="20" spans="1:30" x14ac:dyDescent="0.25">
      <c r="A20" s="108"/>
      <c r="B20" s="109"/>
      <c r="C20" s="50">
        <v>2000</v>
      </c>
      <c r="D20" s="29" t="s">
        <v>3</v>
      </c>
      <c r="E20" s="69">
        <f t="shared" si="0"/>
        <v>0.185312</v>
      </c>
      <c r="F20" s="57">
        <f>Ofertes!F20</f>
        <v>0.15</v>
      </c>
      <c r="G20" s="62">
        <f t="shared" si="1"/>
        <v>-0.19055430840960119</v>
      </c>
      <c r="H20" s="57">
        <f>Ofertes!H20</f>
        <v>0.18</v>
      </c>
      <c r="I20" s="62">
        <f t="shared" si="2"/>
        <v>-2.8665170091521364E-2</v>
      </c>
      <c r="J20" s="57">
        <f>Ofertes!J20</f>
        <v>0.19</v>
      </c>
      <c r="K20" s="62">
        <f t="shared" si="3"/>
        <v>2.5297876014505283E-2</v>
      </c>
      <c r="L20" s="57">
        <f>Ofertes!L20</f>
        <v>0.19295999999999999</v>
      </c>
      <c r="M20" s="62">
        <f t="shared" si="4"/>
        <v>4.1270937661889162E-2</v>
      </c>
      <c r="N20" s="57">
        <f>Ofertes!N20</f>
        <v>0.21359999999999998</v>
      </c>
      <c r="O20" s="62">
        <f t="shared" si="5"/>
        <v>0.15265066482472789</v>
      </c>
      <c r="R20" s="45"/>
    </row>
    <row r="21" spans="1:30" x14ac:dyDescent="0.25">
      <c r="A21" s="108"/>
      <c r="B21" s="109"/>
      <c r="C21" s="50">
        <v>3000</v>
      </c>
      <c r="D21" s="29" t="s">
        <v>3</v>
      </c>
      <c r="E21" s="69">
        <f t="shared" si="0"/>
        <v>0.17292399999999999</v>
      </c>
      <c r="F21" s="57">
        <f>Ofertes!F21</f>
        <v>0.13</v>
      </c>
      <c r="G21" s="103">
        <f t="shared" si="1"/>
        <v>-0.24822465360505186</v>
      </c>
      <c r="H21" s="57">
        <f>Ofertes!H21</f>
        <v>0.17</v>
      </c>
      <c r="I21" s="62">
        <f t="shared" si="2"/>
        <v>-1.6909162406606226E-2</v>
      </c>
      <c r="J21" s="57">
        <f>Ofertes!J21</f>
        <v>0.17499999999999999</v>
      </c>
      <c r="K21" s="62">
        <f t="shared" si="3"/>
        <v>1.2005273993199284E-2</v>
      </c>
      <c r="L21" s="57">
        <f>Ofertes!L21</f>
        <v>0.18492</v>
      </c>
      <c r="M21" s="62">
        <f t="shared" si="4"/>
        <v>6.9371515810413786E-2</v>
      </c>
      <c r="N21" s="57">
        <f>Ofertes!N21</f>
        <v>0.20470000000000002</v>
      </c>
      <c r="O21" s="62">
        <f t="shared" si="5"/>
        <v>0.18375702620804524</v>
      </c>
      <c r="R21" s="45"/>
    </row>
    <row r="22" spans="1:30" x14ac:dyDescent="0.25">
      <c r="A22" s="108" t="s">
        <v>11</v>
      </c>
      <c r="B22" s="109" t="s">
        <v>56</v>
      </c>
      <c r="C22" s="50">
        <v>250</v>
      </c>
      <c r="D22" s="29" t="s">
        <v>3</v>
      </c>
      <c r="E22" s="69">
        <f t="shared" si="0"/>
        <v>0.33446000000000004</v>
      </c>
      <c r="F22" s="57">
        <f>Ofertes!F22</f>
        <v>0.22</v>
      </c>
      <c r="G22" s="103">
        <f t="shared" si="1"/>
        <v>-0.34222328529570056</v>
      </c>
      <c r="H22" s="57">
        <f>Ofertes!H22</f>
        <v>0.34</v>
      </c>
      <c r="I22" s="62">
        <f t="shared" si="2"/>
        <v>1.6564013633917352E-2</v>
      </c>
      <c r="J22" s="57">
        <f>Ofertes!J22</f>
        <v>0.35</v>
      </c>
      <c r="K22" s="62">
        <f t="shared" si="3"/>
        <v>4.6462955211385326E-2</v>
      </c>
      <c r="L22" s="57">
        <f>Ofertes!L22</f>
        <v>0.36180000000000001</v>
      </c>
      <c r="M22" s="62">
        <f t="shared" si="4"/>
        <v>8.1743706272797922E-2</v>
      </c>
      <c r="N22" s="57">
        <f>Ofertes!N22</f>
        <v>0.40050000000000002</v>
      </c>
      <c r="O22" s="62">
        <f t="shared" si="5"/>
        <v>0.19745261017759974</v>
      </c>
      <c r="R22" s="45"/>
    </row>
    <row r="23" spans="1:30" x14ac:dyDescent="0.25">
      <c r="A23" s="108"/>
      <c r="B23" s="109"/>
      <c r="C23" s="50">
        <v>1000</v>
      </c>
      <c r="D23" s="29" t="s">
        <v>3</v>
      </c>
      <c r="E23" s="69">
        <f t="shared" si="0"/>
        <v>0.15976000000000001</v>
      </c>
      <c r="F23" s="57">
        <f>Ofertes!F23</f>
        <v>0.15</v>
      </c>
      <c r="G23" s="62">
        <f t="shared" si="1"/>
        <v>-6.10916374561844E-2</v>
      </c>
      <c r="H23" s="57">
        <f>Ofertes!H23</f>
        <v>0.15</v>
      </c>
      <c r="I23" s="62">
        <f t="shared" si="2"/>
        <v>-6.10916374561844E-2</v>
      </c>
      <c r="J23" s="57">
        <f>Ofertes!J23</f>
        <v>0.16</v>
      </c>
      <c r="K23" s="62">
        <f t="shared" si="3"/>
        <v>1.502253380070151E-3</v>
      </c>
      <c r="L23" s="57">
        <f>Ofertes!L23</f>
        <v>0.1608</v>
      </c>
      <c r="M23" s="62">
        <f t="shared" si="4"/>
        <v>6.5097646469702841E-3</v>
      </c>
      <c r="N23" s="57">
        <f>Ofertes!N23</f>
        <v>0.17800000000000002</v>
      </c>
      <c r="O23" s="62">
        <f t="shared" si="5"/>
        <v>0.11417125688532792</v>
      </c>
      <c r="R23" s="45"/>
    </row>
    <row r="24" spans="1:30" x14ac:dyDescent="0.25">
      <c r="A24" s="108" t="s">
        <v>12</v>
      </c>
      <c r="B24" s="109" t="s">
        <v>56</v>
      </c>
      <c r="C24" s="50">
        <v>1</v>
      </c>
      <c r="D24" s="29" t="s">
        <v>13</v>
      </c>
      <c r="E24" s="69">
        <f t="shared" si="0"/>
        <v>10.6656</v>
      </c>
      <c r="F24" s="57">
        <f>Ofertes!F24</f>
        <v>10</v>
      </c>
      <c r="G24" s="62">
        <f t="shared" si="1"/>
        <v>-6.2406240624062415E-2</v>
      </c>
      <c r="H24" s="57">
        <f>Ofertes!H24</f>
        <v>11</v>
      </c>
      <c r="I24" s="62">
        <f t="shared" si="2"/>
        <v>3.1353135313531455E-2</v>
      </c>
      <c r="J24" s="57">
        <f>Ofertes!J24</f>
        <v>12</v>
      </c>
      <c r="K24" s="62">
        <f t="shared" si="3"/>
        <v>0.1251125112511251</v>
      </c>
      <c r="L24" s="57">
        <f>Ofertes!L24</f>
        <v>9.6479999999999997</v>
      </c>
      <c r="M24" s="62">
        <f t="shared" si="4"/>
        <v>-9.5409540954095373E-2</v>
      </c>
      <c r="N24" s="57">
        <f>Ofertes!N24</f>
        <v>10.68</v>
      </c>
      <c r="O24" s="62">
        <f t="shared" si="5"/>
        <v>1.3501350135014523E-3</v>
      </c>
      <c r="R24" s="45"/>
    </row>
    <row r="25" spans="1:30" x14ac:dyDescent="0.25">
      <c r="A25" s="108"/>
      <c r="B25" s="109"/>
      <c r="C25" s="50">
        <v>25</v>
      </c>
      <c r="D25" s="29" t="s">
        <v>3</v>
      </c>
      <c r="E25" s="69">
        <f t="shared" si="0"/>
        <v>3.9740000000000002</v>
      </c>
      <c r="F25" s="57">
        <f>Ofertes!F25</f>
        <v>4.5</v>
      </c>
      <c r="G25" s="62">
        <f t="shared" si="1"/>
        <v>0.13236034222445903</v>
      </c>
      <c r="H25" s="57">
        <f>Ofertes!H25</f>
        <v>3.9</v>
      </c>
      <c r="I25" s="62">
        <f t="shared" si="2"/>
        <v>-1.8621036738802332E-2</v>
      </c>
      <c r="J25" s="57">
        <f>Ofertes!J25</f>
        <v>3</v>
      </c>
      <c r="K25" s="103">
        <f t="shared" si="3"/>
        <v>-0.24509310518369409</v>
      </c>
      <c r="L25" s="57">
        <f>Ofertes!L25</f>
        <v>4.0199999999999996</v>
      </c>
      <c r="M25" s="62">
        <f t="shared" si="4"/>
        <v>1.1575239053849939E-2</v>
      </c>
      <c r="N25" s="57">
        <f>Ofertes!N25</f>
        <v>4.45</v>
      </c>
      <c r="O25" s="62">
        <f t="shared" si="5"/>
        <v>0.11977856064418724</v>
      </c>
      <c r="R25" s="45"/>
    </row>
    <row r="26" spans="1:30" x14ac:dyDescent="0.25">
      <c r="A26" s="108"/>
      <c r="B26" s="109"/>
      <c r="C26" s="50">
        <v>100</v>
      </c>
      <c r="D26" s="29" t="s">
        <v>3</v>
      </c>
      <c r="E26" s="69">
        <f t="shared" si="0"/>
        <v>2.0764</v>
      </c>
      <c r="F26" s="57">
        <f>Ofertes!F26</f>
        <v>2.5</v>
      </c>
      <c r="G26" s="62">
        <f t="shared" si="1"/>
        <v>0.20400693507994605</v>
      </c>
      <c r="H26" s="57">
        <f>Ofertes!H26</f>
        <v>1.3</v>
      </c>
      <c r="I26" s="103">
        <f t="shared" si="2"/>
        <v>-0.373916393758428</v>
      </c>
      <c r="J26" s="57">
        <f>Ofertes!J26</f>
        <v>1.5</v>
      </c>
      <c r="K26" s="103">
        <f t="shared" si="3"/>
        <v>-0.27759583895203233</v>
      </c>
      <c r="L26" s="57">
        <f>Ofertes!L26</f>
        <v>2.4119999999999999</v>
      </c>
      <c r="M26" s="62">
        <f t="shared" si="4"/>
        <v>0.1616258909651318</v>
      </c>
      <c r="N26" s="57">
        <f>Ofertes!N26</f>
        <v>2.67</v>
      </c>
      <c r="O26" s="62">
        <f t="shared" si="5"/>
        <v>0.28587940666538225</v>
      </c>
      <c r="R26" s="45"/>
    </row>
    <row r="27" spans="1:30" x14ac:dyDescent="0.25">
      <c r="A27" s="108"/>
      <c r="B27" s="109"/>
      <c r="C27" s="50">
        <v>200</v>
      </c>
      <c r="D27" s="29" t="s">
        <v>3</v>
      </c>
      <c r="E27" s="69">
        <f t="shared" si="0"/>
        <v>1.4116000000000002</v>
      </c>
      <c r="F27" s="57">
        <f>Ofertes!F27</f>
        <v>1.7</v>
      </c>
      <c r="G27" s="62">
        <f t="shared" si="1"/>
        <v>0.20430716916973624</v>
      </c>
      <c r="H27" s="57">
        <f>Ofertes!H27</f>
        <v>0.87</v>
      </c>
      <c r="I27" s="103">
        <f t="shared" si="2"/>
        <v>-0.38367809577784084</v>
      </c>
      <c r="J27" s="57">
        <f>Ofertes!J27</f>
        <v>1.1000000000000001</v>
      </c>
      <c r="K27" s="103">
        <f t="shared" si="3"/>
        <v>-0.22074241994899413</v>
      </c>
      <c r="L27" s="57">
        <f>Ofertes!L27</f>
        <v>1.6080000000000001</v>
      </c>
      <c r="M27" s="62">
        <f t="shared" si="4"/>
        <v>0.13913289883819768</v>
      </c>
      <c r="N27" s="57">
        <f>Ofertes!N27</f>
        <v>1.78</v>
      </c>
      <c r="O27" s="62">
        <f t="shared" si="5"/>
        <v>0.26098044771890039</v>
      </c>
      <c r="R27" s="45"/>
    </row>
    <row r="28" spans="1:30" x14ac:dyDescent="0.25">
      <c r="A28" s="112" t="s">
        <v>14</v>
      </c>
      <c r="B28" s="113" t="s">
        <v>56</v>
      </c>
      <c r="C28" s="50">
        <v>1</v>
      </c>
      <c r="D28" s="29" t="s">
        <v>3</v>
      </c>
      <c r="E28" s="69">
        <f t="shared" si="0"/>
        <v>13.452000000000002</v>
      </c>
      <c r="F28" s="57">
        <f>Ofertes!F28</f>
        <v>13</v>
      </c>
      <c r="G28" s="62">
        <f t="shared" si="1"/>
        <v>-3.3600951531370882E-2</v>
      </c>
      <c r="H28" s="57">
        <f>Ofertes!H28</f>
        <v>14</v>
      </c>
      <c r="I28" s="62">
        <f t="shared" si="2"/>
        <v>4.0737436812369854E-2</v>
      </c>
      <c r="J28" s="57">
        <f>Ofertes!J28</f>
        <v>14.85</v>
      </c>
      <c r="K28" s="62">
        <f t="shared" si="3"/>
        <v>0.10392506690454928</v>
      </c>
      <c r="L28" s="57">
        <f>Ofertes!L28</f>
        <v>12.06</v>
      </c>
      <c r="M28" s="62">
        <f t="shared" si="4"/>
        <v>-0.10347903657448709</v>
      </c>
      <c r="N28" s="57">
        <f>Ofertes!N28</f>
        <v>13.35</v>
      </c>
      <c r="O28" s="62">
        <f t="shared" si="5"/>
        <v>-7.5825156110617131E-3</v>
      </c>
      <c r="R28" s="45"/>
    </row>
    <row r="29" spans="1:30" x14ac:dyDescent="0.25">
      <c r="A29" s="112"/>
      <c r="B29" s="113"/>
      <c r="C29" s="50">
        <v>5</v>
      </c>
      <c r="D29" s="29" t="s">
        <v>3</v>
      </c>
      <c r="E29" s="69">
        <f t="shared" si="0"/>
        <v>8.4879999999999995</v>
      </c>
      <c r="F29" s="57">
        <f>Ofertes!F29</f>
        <v>8</v>
      </c>
      <c r="G29" s="62">
        <f t="shared" si="1"/>
        <v>-5.7492931196983954E-2</v>
      </c>
      <c r="H29" s="57">
        <f>Ofertes!H29</f>
        <v>8</v>
      </c>
      <c r="I29" s="62">
        <f t="shared" si="2"/>
        <v>-5.7492931196983954E-2</v>
      </c>
      <c r="J29" s="57">
        <f>Ofertes!J29</f>
        <v>9.5</v>
      </c>
      <c r="K29" s="62">
        <f t="shared" si="3"/>
        <v>0.11922714420358149</v>
      </c>
      <c r="L29" s="57">
        <f>Ofertes!L29</f>
        <v>8.0399999999999991</v>
      </c>
      <c r="M29" s="62">
        <f t="shared" si="4"/>
        <v>-5.2780395852968898E-2</v>
      </c>
      <c r="N29" s="57">
        <f>Ofertes!N29</f>
        <v>8.9</v>
      </c>
      <c r="O29" s="62">
        <f t="shared" si="5"/>
        <v>4.8539114043355314E-2</v>
      </c>
      <c r="R29" s="45"/>
    </row>
    <row r="30" spans="1:30" x14ac:dyDescent="0.25">
      <c r="A30" s="112"/>
      <c r="B30" s="113"/>
      <c r="C30" s="50">
        <v>50</v>
      </c>
      <c r="D30" s="29" t="s">
        <v>3</v>
      </c>
      <c r="E30" s="69">
        <f t="shared" si="0"/>
        <v>3.8740000000000001</v>
      </c>
      <c r="F30" s="57">
        <f>Ofertes!F30</f>
        <v>3</v>
      </c>
      <c r="G30" s="103">
        <f t="shared" si="1"/>
        <v>-0.22560660815694378</v>
      </c>
      <c r="H30" s="57">
        <f>Ofertes!H30</f>
        <v>3.6</v>
      </c>
      <c r="I30" s="62">
        <f t="shared" si="2"/>
        <v>-7.0727929788332422E-2</v>
      </c>
      <c r="J30" s="57">
        <f>Ofertes!J30</f>
        <v>4.3</v>
      </c>
      <c r="K30" s="62">
        <f t="shared" si="3"/>
        <v>0.10996386164171401</v>
      </c>
      <c r="L30" s="57">
        <f>Ofertes!L30</f>
        <v>4.0199999999999996</v>
      </c>
      <c r="M30" s="62">
        <f t="shared" si="4"/>
        <v>3.7687145069695172E-2</v>
      </c>
      <c r="N30" s="57">
        <f>Ofertes!N30</f>
        <v>4.45</v>
      </c>
      <c r="O30" s="62">
        <f t="shared" si="5"/>
        <v>0.14868353123386679</v>
      </c>
      <c r="R30" s="45"/>
    </row>
    <row r="31" spans="1:30" s="5" customFormat="1" ht="10" x14ac:dyDescent="0.2">
      <c r="A31" s="112" t="s">
        <v>15</v>
      </c>
      <c r="B31" s="113" t="s">
        <v>56</v>
      </c>
      <c r="C31" s="50">
        <v>36</v>
      </c>
      <c r="D31" s="29" t="s">
        <v>3</v>
      </c>
      <c r="E31" s="69">
        <f t="shared" si="0"/>
        <v>9.9719999999999995</v>
      </c>
      <c r="F31" s="57">
        <f>Ofertes!F31</f>
        <v>14</v>
      </c>
      <c r="G31" s="62">
        <f t="shared" si="1"/>
        <v>0.40393100681909355</v>
      </c>
      <c r="H31" s="57">
        <f>Ofertes!H31</f>
        <v>8.6</v>
      </c>
      <c r="I31" s="62">
        <f t="shared" si="2"/>
        <v>-0.1375852386682711</v>
      </c>
      <c r="J31" s="57">
        <f>Ofertes!J31</f>
        <v>1.85</v>
      </c>
      <c r="K31" s="103">
        <f t="shared" si="3"/>
        <v>-0.81448054552747695</v>
      </c>
      <c r="L31" s="57">
        <f>Ofertes!L31</f>
        <v>12.06</v>
      </c>
      <c r="M31" s="62">
        <f t="shared" si="4"/>
        <v>0.20938628158844774</v>
      </c>
      <c r="N31" s="57">
        <f>Ofertes!N31</f>
        <v>13.35</v>
      </c>
      <c r="O31" s="62">
        <f t="shared" si="5"/>
        <v>0.33874849578820698</v>
      </c>
      <c r="R31" s="45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s="5" customFormat="1" ht="10" x14ac:dyDescent="0.2">
      <c r="A32" s="112"/>
      <c r="B32" s="113"/>
      <c r="C32" s="50">
        <v>72</v>
      </c>
      <c r="D32" s="29" t="s">
        <v>3</v>
      </c>
      <c r="E32" s="69">
        <f t="shared" si="0"/>
        <v>11.267199999999999</v>
      </c>
      <c r="F32" s="57">
        <f>Ofertes!F32</f>
        <v>12</v>
      </c>
      <c r="G32" s="62">
        <f t="shared" si="1"/>
        <v>6.5038341380289744E-2</v>
      </c>
      <c r="H32" s="57">
        <f>Ofertes!H32</f>
        <v>7.12</v>
      </c>
      <c r="I32" s="103">
        <f t="shared" si="2"/>
        <v>-0.36807725078102804</v>
      </c>
      <c r="J32" s="57">
        <f>Ofertes!J32</f>
        <v>13.5</v>
      </c>
      <c r="K32" s="62">
        <f t="shared" si="3"/>
        <v>0.19816813405282607</v>
      </c>
      <c r="L32" s="57">
        <f>Ofertes!L32</f>
        <v>11.256</v>
      </c>
      <c r="M32" s="62">
        <f t="shared" si="4"/>
        <v>-9.9403578528811654E-4</v>
      </c>
      <c r="N32" s="57">
        <f>Ofertes!N32</f>
        <v>12.46</v>
      </c>
      <c r="O32" s="62">
        <f t="shared" si="5"/>
        <v>0.10586481113320101</v>
      </c>
      <c r="R32" s="45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s="5" customFormat="1" ht="10" x14ac:dyDescent="0.2">
      <c r="A33" s="108" t="s">
        <v>16</v>
      </c>
      <c r="B33" s="109" t="s">
        <v>63</v>
      </c>
      <c r="C33" s="50">
        <v>100</v>
      </c>
      <c r="D33" s="30" t="s">
        <v>3</v>
      </c>
      <c r="E33" s="69">
        <f t="shared" si="0"/>
        <v>0.69480000000000008</v>
      </c>
      <c r="F33" s="57">
        <f>Ofertes!F33</f>
        <v>0.45</v>
      </c>
      <c r="G33" s="103">
        <f t="shared" si="1"/>
        <v>-0.35233160621761661</v>
      </c>
      <c r="H33" s="57">
        <f>Ofertes!H33</f>
        <v>0.78</v>
      </c>
      <c r="I33" s="62">
        <f t="shared" si="2"/>
        <v>0.12262521588946451</v>
      </c>
      <c r="J33" s="57">
        <f>Ofertes!J33</f>
        <v>0.55000000000000004</v>
      </c>
      <c r="K33" s="103">
        <f t="shared" si="3"/>
        <v>-0.20840529648819806</v>
      </c>
      <c r="L33" s="57">
        <f>Ofertes!L33</f>
        <v>0.80400000000000005</v>
      </c>
      <c r="M33" s="62">
        <f t="shared" si="4"/>
        <v>0.15716753022452501</v>
      </c>
      <c r="N33" s="57">
        <f>Ofertes!N33</f>
        <v>0.89</v>
      </c>
      <c r="O33" s="62">
        <f t="shared" si="5"/>
        <v>0.28094415659182492</v>
      </c>
      <c r="R33" s="45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25">
      <c r="A34" s="108"/>
      <c r="B34" s="109"/>
      <c r="C34" s="50">
        <v>2000</v>
      </c>
      <c r="D34" s="30" t="s">
        <v>3</v>
      </c>
      <c r="E34" s="69">
        <f t="shared" ref="E34:E65" si="6">AVERAGE(H34,J34,L34,N34,F34)</f>
        <v>0.10822000000000001</v>
      </c>
      <c r="F34" s="57">
        <f>Ofertes!F34</f>
        <v>0.12</v>
      </c>
      <c r="G34" s="62">
        <f t="shared" ref="G34:G65" si="7">F34/E34-1</f>
        <v>0.10885233783034542</v>
      </c>
      <c r="H34" s="57">
        <f>Ofertes!H34</f>
        <v>9.7000000000000003E-2</v>
      </c>
      <c r="I34" s="62">
        <f t="shared" si="2"/>
        <v>-0.10367769358713741</v>
      </c>
      <c r="J34" s="57">
        <f>Ofertes!J34</f>
        <v>7.0000000000000007E-2</v>
      </c>
      <c r="K34" s="103">
        <f t="shared" si="3"/>
        <v>-0.35316946959896511</v>
      </c>
      <c r="L34" s="57">
        <f>Ofertes!L34</f>
        <v>0.1206</v>
      </c>
      <c r="M34" s="62">
        <f t="shared" si="4"/>
        <v>0.1143965995194971</v>
      </c>
      <c r="N34" s="57">
        <f>Ofertes!N34</f>
        <v>0.13350000000000001</v>
      </c>
      <c r="O34" s="62">
        <f t="shared" si="5"/>
        <v>0.23359822583625944</v>
      </c>
      <c r="R34" s="45"/>
    </row>
    <row r="35" spans="1:30" x14ac:dyDescent="0.25">
      <c r="A35" s="108"/>
      <c r="B35" s="109"/>
      <c r="C35" s="50">
        <v>3000</v>
      </c>
      <c r="D35" s="30" t="s">
        <v>3</v>
      </c>
      <c r="E35" s="69">
        <f t="shared" si="6"/>
        <v>0.10163200000000001</v>
      </c>
      <c r="F35" s="57">
        <f>Ofertes!F35</f>
        <v>0.11</v>
      </c>
      <c r="G35" s="62">
        <f t="shared" si="7"/>
        <v>8.2336272040302028E-2</v>
      </c>
      <c r="H35" s="57">
        <f>Ofertes!H35</f>
        <v>9.0999999999999998E-2</v>
      </c>
      <c r="I35" s="62">
        <f t="shared" si="2"/>
        <v>-0.10461272040302283</v>
      </c>
      <c r="J35" s="57">
        <f>Ofertes!J35</f>
        <v>7.0000000000000007E-2</v>
      </c>
      <c r="K35" s="103">
        <f t="shared" si="3"/>
        <v>-0.31124055415617136</v>
      </c>
      <c r="L35" s="57">
        <f>Ofertes!L35</f>
        <v>0.11256000000000001</v>
      </c>
      <c r="M35" s="62">
        <f t="shared" si="4"/>
        <v>0.10752518891687646</v>
      </c>
      <c r="N35" s="57">
        <f>Ofertes!N35</f>
        <v>0.12460000000000002</v>
      </c>
      <c r="O35" s="62">
        <f t="shared" si="5"/>
        <v>0.22599181360201515</v>
      </c>
      <c r="R35" s="45"/>
    </row>
    <row r="36" spans="1:30" x14ac:dyDescent="0.25">
      <c r="A36" s="108"/>
      <c r="B36" s="109"/>
      <c r="C36" s="50">
        <v>4000</v>
      </c>
      <c r="D36" s="30" t="s">
        <v>3</v>
      </c>
      <c r="E36" s="69">
        <f t="shared" si="6"/>
        <v>9.1043999999999986E-2</v>
      </c>
      <c r="F36" s="57">
        <f>Ofertes!F36</f>
        <v>0.1</v>
      </c>
      <c r="G36" s="62">
        <f t="shared" si="7"/>
        <v>9.8370018891964506E-2</v>
      </c>
      <c r="H36" s="57">
        <f>Ofertes!H36</f>
        <v>8.5000000000000006E-2</v>
      </c>
      <c r="I36" s="62">
        <f t="shared" si="2"/>
        <v>-6.6385483941830081E-2</v>
      </c>
      <c r="J36" s="57">
        <f>Ofertes!J36</f>
        <v>0.05</v>
      </c>
      <c r="K36" s="103">
        <f t="shared" si="3"/>
        <v>-0.45081499055401775</v>
      </c>
      <c r="L36" s="57">
        <f>Ofertes!L36</f>
        <v>0.10452</v>
      </c>
      <c r="M36" s="62">
        <f t="shared" si="4"/>
        <v>0.14801634374588124</v>
      </c>
      <c r="N36" s="57">
        <f>Ofertes!N36</f>
        <v>0.1157</v>
      </c>
      <c r="O36" s="62">
        <f t="shared" si="5"/>
        <v>0.27081411185800297</v>
      </c>
      <c r="R36" s="45"/>
    </row>
    <row r="37" spans="1:30" x14ac:dyDescent="0.25">
      <c r="A37" s="114" t="s">
        <v>17</v>
      </c>
      <c r="B37" s="111" t="s">
        <v>63</v>
      </c>
      <c r="C37" s="50">
        <v>100</v>
      </c>
      <c r="D37" s="29" t="s">
        <v>3</v>
      </c>
      <c r="E37" s="69">
        <f t="shared" si="6"/>
        <v>0.78656000000000004</v>
      </c>
      <c r="F37" s="57">
        <f>Ofertes!F37</f>
        <v>0.45</v>
      </c>
      <c r="G37" s="103">
        <f t="shared" si="7"/>
        <v>-0.42788852725793325</v>
      </c>
      <c r="H37" s="57">
        <f>Ofertes!H37</f>
        <v>0.8</v>
      </c>
      <c r="I37" s="62">
        <f t="shared" si="2"/>
        <v>1.708706265256299E-2</v>
      </c>
      <c r="J37" s="57">
        <f>Ofertes!J37</f>
        <v>0.65</v>
      </c>
      <c r="K37" s="62">
        <f t="shared" si="3"/>
        <v>-0.17361676159479256</v>
      </c>
      <c r="L37" s="57">
        <f>Ofertes!L37</f>
        <v>0.96479999999999999</v>
      </c>
      <c r="M37" s="62">
        <f t="shared" si="4"/>
        <v>0.22660699755899105</v>
      </c>
      <c r="N37" s="57">
        <f>Ofertes!N37</f>
        <v>1.0680000000000001</v>
      </c>
      <c r="O37" s="62">
        <f t="shared" si="5"/>
        <v>0.35781122864117165</v>
      </c>
      <c r="R37" s="45"/>
    </row>
    <row r="38" spans="1:30" x14ac:dyDescent="0.25">
      <c r="A38" s="114"/>
      <c r="B38" s="111"/>
      <c r="C38" s="50">
        <v>1000</v>
      </c>
      <c r="D38" s="29" t="s">
        <v>3</v>
      </c>
      <c r="E38" s="69">
        <f t="shared" si="6"/>
        <v>0.33551999999999998</v>
      </c>
      <c r="F38" s="57">
        <f>Ofertes!F38</f>
        <v>0.39</v>
      </c>
      <c r="G38" s="62">
        <f t="shared" si="7"/>
        <v>0.16237482117310442</v>
      </c>
      <c r="H38" s="57">
        <f>Ofertes!H38</f>
        <v>0.26</v>
      </c>
      <c r="I38" s="103">
        <f t="shared" si="2"/>
        <v>-0.22508345255126361</v>
      </c>
      <c r="J38" s="57">
        <f>Ofertes!J38</f>
        <v>0.35</v>
      </c>
      <c r="K38" s="62">
        <f t="shared" si="3"/>
        <v>4.3156890796375746E-2</v>
      </c>
      <c r="L38" s="57">
        <f>Ofertes!L38</f>
        <v>0.3216</v>
      </c>
      <c r="M38" s="62">
        <f t="shared" si="4"/>
        <v>-4.1487839771101487E-2</v>
      </c>
      <c r="N38" s="57">
        <f>Ofertes!N38</f>
        <v>0.35600000000000004</v>
      </c>
      <c r="O38" s="62">
        <f t="shared" si="5"/>
        <v>6.1039580352885148E-2</v>
      </c>
      <c r="R38" s="45"/>
    </row>
    <row r="39" spans="1:30" x14ac:dyDescent="0.25">
      <c r="A39" s="110" t="s">
        <v>18</v>
      </c>
      <c r="B39" s="115" t="s">
        <v>63</v>
      </c>
      <c r="C39" s="50">
        <v>3000</v>
      </c>
      <c r="D39" s="48" t="s">
        <v>3</v>
      </c>
      <c r="E39" s="69">
        <f t="shared" si="6"/>
        <v>0.20347599999999999</v>
      </c>
      <c r="F39" s="57">
        <f>Ofertes!F39</f>
        <v>0.2</v>
      </c>
      <c r="G39" s="62">
        <f t="shared" si="7"/>
        <v>-1.7083095795081382E-2</v>
      </c>
      <c r="H39" s="57">
        <f>Ofertes!H39</f>
        <v>0.13</v>
      </c>
      <c r="I39" s="103">
        <f t="shared" si="2"/>
        <v>-0.36110401226680289</v>
      </c>
      <c r="J39" s="57">
        <f>Ofertes!J39</f>
        <v>0.23</v>
      </c>
      <c r="K39" s="62">
        <f t="shared" si="3"/>
        <v>0.13035443983565642</v>
      </c>
      <c r="L39" s="57">
        <f>Ofertes!L39</f>
        <v>0.21708</v>
      </c>
      <c r="M39" s="62">
        <f t="shared" si="4"/>
        <v>6.6858007824018628E-2</v>
      </c>
      <c r="N39" s="57">
        <f>Ofertes!N39</f>
        <v>0.24030000000000001</v>
      </c>
      <c r="O39" s="62">
        <f t="shared" si="5"/>
        <v>0.18097466040220977</v>
      </c>
      <c r="R39" s="45"/>
    </row>
    <row r="40" spans="1:30" x14ac:dyDescent="0.25">
      <c r="A40" s="110"/>
      <c r="B40" s="115"/>
      <c r="C40" s="50">
        <v>4000</v>
      </c>
      <c r="D40" s="48" t="s">
        <v>3</v>
      </c>
      <c r="E40" s="69">
        <f t="shared" si="6"/>
        <v>0.1855</v>
      </c>
      <c r="F40" s="57">
        <f>Ofertes!F40</f>
        <v>0.16</v>
      </c>
      <c r="G40" s="62">
        <f t="shared" si="7"/>
        <v>-0.13746630727762799</v>
      </c>
      <c r="H40" s="57">
        <f>Ofertes!H40</f>
        <v>0.124</v>
      </c>
      <c r="I40" s="103">
        <f t="shared" si="2"/>
        <v>-0.33153638814016173</v>
      </c>
      <c r="J40" s="57">
        <f>Ofertes!J40</f>
        <v>0.22</v>
      </c>
      <c r="K40" s="62">
        <f t="shared" si="3"/>
        <v>0.18598382749326148</v>
      </c>
      <c r="L40" s="57">
        <f>Ofertes!L40</f>
        <v>0.20100000000000001</v>
      </c>
      <c r="M40" s="62">
        <f t="shared" si="4"/>
        <v>8.3557951482479798E-2</v>
      </c>
      <c r="N40" s="57">
        <f>Ofertes!N40</f>
        <v>0.2225</v>
      </c>
      <c r="O40" s="62">
        <f t="shared" si="5"/>
        <v>0.19946091644204844</v>
      </c>
      <c r="R40" s="45"/>
    </row>
    <row r="41" spans="1:30" x14ac:dyDescent="0.25">
      <c r="A41" s="112" t="s">
        <v>19</v>
      </c>
      <c r="B41" s="113" t="s">
        <v>63</v>
      </c>
      <c r="C41" s="50">
        <v>4000</v>
      </c>
      <c r="D41" s="29" t="s">
        <v>3</v>
      </c>
      <c r="E41" s="69">
        <f t="shared" si="6"/>
        <v>0.43328</v>
      </c>
      <c r="F41" s="57">
        <f>Ofertes!F41</f>
        <v>0.35</v>
      </c>
      <c r="G41" s="62">
        <f t="shared" si="7"/>
        <v>-0.19220827178729694</v>
      </c>
      <c r="H41" s="57">
        <f>Ofertes!H41</f>
        <v>0.33</v>
      </c>
      <c r="I41" s="103">
        <f t="shared" si="2"/>
        <v>-0.23836779911373707</v>
      </c>
      <c r="J41" s="57">
        <f>Ofertes!J41</f>
        <v>0.47</v>
      </c>
      <c r="K41" s="62">
        <f t="shared" si="3"/>
        <v>8.4748892171344181E-2</v>
      </c>
      <c r="L41" s="57">
        <f>Ofertes!L41</f>
        <v>0.4824</v>
      </c>
      <c r="M41" s="62">
        <f t="shared" si="4"/>
        <v>0.11336779911373718</v>
      </c>
      <c r="N41" s="57">
        <f>Ofertes!N41</f>
        <v>0.53400000000000003</v>
      </c>
      <c r="O41" s="62">
        <f t="shared" si="5"/>
        <v>0.23245937961595287</v>
      </c>
      <c r="R41" s="45"/>
    </row>
    <row r="42" spans="1:30" s="7" customFormat="1" ht="10" x14ac:dyDescent="0.2">
      <c r="A42" s="112"/>
      <c r="B42" s="113"/>
      <c r="C42" s="50">
        <v>6000</v>
      </c>
      <c r="D42" s="29" t="s">
        <v>3</v>
      </c>
      <c r="E42" s="69">
        <f t="shared" si="6"/>
        <v>0.37234</v>
      </c>
      <c r="F42" s="57">
        <f>Ofertes!F42</f>
        <v>0.23</v>
      </c>
      <c r="G42" s="103">
        <f t="shared" si="7"/>
        <v>-0.38228500832572376</v>
      </c>
      <c r="H42" s="57">
        <f>Ofertes!H42</f>
        <v>0.3</v>
      </c>
      <c r="I42" s="62">
        <f t="shared" si="2"/>
        <v>-0.19428479346833538</v>
      </c>
      <c r="J42" s="57">
        <f>Ofertes!J42</f>
        <v>0.4</v>
      </c>
      <c r="K42" s="62">
        <f t="shared" si="3"/>
        <v>7.4286942042219417E-2</v>
      </c>
      <c r="L42" s="57">
        <f>Ofertes!L42</f>
        <v>0.44220000000000004</v>
      </c>
      <c r="M42" s="62">
        <f t="shared" si="4"/>
        <v>0.18762421442767363</v>
      </c>
      <c r="N42" s="57">
        <f>Ofertes!N42</f>
        <v>0.48950000000000005</v>
      </c>
      <c r="O42" s="62">
        <f t="shared" si="5"/>
        <v>0.31465864532416621</v>
      </c>
      <c r="R42" s="45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6"/>
    </row>
    <row r="43" spans="1:30" s="7" customFormat="1" ht="10" x14ac:dyDescent="0.2">
      <c r="A43" s="112"/>
      <c r="B43" s="113"/>
      <c r="C43" s="50">
        <v>8000</v>
      </c>
      <c r="D43" s="29" t="s">
        <v>3</v>
      </c>
      <c r="E43" s="69">
        <f t="shared" si="6"/>
        <v>0.33740000000000003</v>
      </c>
      <c r="F43" s="57">
        <f>Ofertes!F43</f>
        <v>0.21</v>
      </c>
      <c r="G43" s="103">
        <f t="shared" si="7"/>
        <v>-0.37759336099585072</v>
      </c>
      <c r="H43" s="57">
        <f>Ofertes!H43</f>
        <v>0.26</v>
      </c>
      <c r="I43" s="103">
        <f t="shared" si="2"/>
        <v>-0.22940130409010084</v>
      </c>
      <c r="J43" s="57">
        <f>Ofertes!J43</f>
        <v>0.37</v>
      </c>
      <c r="K43" s="62">
        <f t="shared" si="3"/>
        <v>9.6621221102548782E-2</v>
      </c>
      <c r="L43" s="57">
        <f>Ofertes!L43</f>
        <v>0.40200000000000002</v>
      </c>
      <c r="M43" s="62">
        <f t="shared" si="4"/>
        <v>0.19146413752222879</v>
      </c>
      <c r="N43" s="57">
        <f>Ofertes!N43</f>
        <v>0.44500000000000001</v>
      </c>
      <c r="O43" s="62">
        <f t="shared" si="5"/>
        <v>0.31890930646117366</v>
      </c>
      <c r="R43" s="45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6"/>
    </row>
    <row r="44" spans="1:30" s="7" customFormat="1" ht="10" x14ac:dyDescent="0.2">
      <c r="A44" s="108" t="s">
        <v>67</v>
      </c>
      <c r="B44" s="109" t="s">
        <v>63</v>
      </c>
      <c r="C44" s="50">
        <v>500</v>
      </c>
      <c r="D44" s="29" t="s">
        <v>3</v>
      </c>
      <c r="E44" s="69">
        <f t="shared" si="6"/>
        <v>0.7615320000000001</v>
      </c>
      <c r="F44" s="57">
        <f>Ofertes!F44</f>
        <v>0.89</v>
      </c>
      <c r="G44" s="62">
        <f t="shared" si="7"/>
        <v>0.16869678490201312</v>
      </c>
      <c r="H44" s="57">
        <f>Ofertes!H44</f>
        <v>0.64</v>
      </c>
      <c r="I44" s="62">
        <f t="shared" si="2"/>
        <v>-0.15958882883450742</v>
      </c>
      <c r="J44" s="57">
        <f>Ofertes!J44</f>
        <v>0.77</v>
      </c>
      <c r="K44" s="62">
        <f t="shared" si="3"/>
        <v>1.1119690308483365E-2</v>
      </c>
      <c r="L44" s="57">
        <f>Ofertes!L44</f>
        <v>0.71555999999999997</v>
      </c>
      <c r="M44" s="62">
        <f t="shared" si="4"/>
        <v>-6.0367784938781477E-2</v>
      </c>
      <c r="N44" s="57">
        <f>Ofertes!N44</f>
        <v>0.79210000000000003</v>
      </c>
      <c r="O44" s="62">
        <f t="shared" si="5"/>
        <v>4.014013856279175E-2</v>
      </c>
      <c r="R44" s="45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s="7" customFormat="1" ht="10" x14ac:dyDescent="0.2">
      <c r="A45" s="108"/>
      <c r="B45" s="109"/>
      <c r="C45" s="50">
        <v>1000</v>
      </c>
      <c r="D45" s="29" t="s">
        <v>3</v>
      </c>
      <c r="E45" s="69">
        <f t="shared" si="6"/>
        <v>0.48156399999999999</v>
      </c>
      <c r="F45" s="57">
        <f>Ofertes!F45</f>
        <v>0.53</v>
      </c>
      <c r="G45" s="62">
        <f t="shared" si="7"/>
        <v>0.10058060818499737</v>
      </c>
      <c r="H45" s="57">
        <f>Ofertes!H45</f>
        <v>0.49</v>
      </c>
      <c r="I45" s="62">
        <f t="shared" si="2"/>
        <v>1.7517920774808848E-2</v>
      </c>
      <c r="J45" s="57">
        <f>Ofertes!J45</f>
        <v>0.49</v>
      </c>
      <c r="K45" s="62">
        <f t="shared" si="3"/>
        <v>1.7517920774808848E-2</v>
      </c>
      <c r="L45" s="57">
        <f>Ofertes!L45</f>
        <v>0.42612</v>
      </c>
      <c r="M45" s="62">
        <f t="shared" si="4"/>
        <v>-0.11513319101926223</v>
      </c>
      <c r="N45" s="57">
        <f>Ofertes!N45</f>
        <v>0.47170000000000001</v>
      </c>
      <c r="O45" s="62">
        <f t="shared" si="5"/>
        <v>-2.0483258715352393E-2</v>
      </c>
      <c r="R45" s="45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s="7" customFormat="1" ht="10" x14ac:dyDescent="0.2">
      <c r="A46" s="108"/>
      <c r="B46" s="109"/>
      <c r="C46" s="50">
        <v>4000</v>
      </c>
      <c r="D46" s="29" t="s">
        <v>3</v>
      </c>
      <c r="E46" s="69">
        <f t="shared" si="6"/>
        <v>0.25844</v>
      </c>
      <c r="F46" s="57">
        <f>Ofertes!F46</f>
        <v>0.3</v>
      </c>
      <c r="G46" s="62">
        <f t="shared" si="7"/>
        <v>0.1608110199659496</v>
      </c>
      <c r="H46" s="57">
        <f>Ofertes!H46</f>
        <v>0.23400000000000001</v>
      </c>
      <c r="I46" s="62">
        <f t="shared" si="2"/>
        <v>-9.4567404426559309E-2</v>
      </c>
      <c r="J46" s="57">
        <f>Ofertes!J46</f>
        <v>0.25</v>
      </c>
      <c r="K46" s="62">
        <f t="shared" si="3"/>
        <v>-3.2657483361708706E-2</v>
      </c>
      <c r="L46" s="57">
        <f>Ofertes!L46</f>
        <v>0.2412</v>
      </c>
      <c r="M46" s="62">
        <f t="shared" si="4"/>
        <v>-6.670793994737656E-2</v>
      </c>
      <c r="N46" s="57">
        <f>Ofertes!N46</f>
        <v>0.26700000000000002</v>
      </c>
      <c r="O46" s="62">
        <f t="shared" si="5"/>
        <v>3.3121807769695089E-2</v>
      </c>
      <c r="R46" s="45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s="7" customFormat="1" ht="10" x14ac:dyDescent="0.2">
      <c r="A47" s="112" t="s">
        <v>20</v>
      </c>
      <c r="B47" s="113" t="s">
        <v>63</v>
      </c>
      <c r="C47" s="50">
        <v>5000</v>
      </c>
      <c r="D47" s="29" t="s">
        <v>3</v>
      </c>
      <c r="E47" s="69">
        <f t="shared" si="6"/>
        <v>0.104656</v>
      </c>
      <c r="F47" s="57">
        <f>Ofertes!F47</f>
        <v>0.09</v>
      </c>
      <c r="G47" s="62">
        <f t="shared" si="7"/>
        <v>-0.14003974927381135</v>
      </c>
      <c r="H47" s="57">
        <f>Ofertes!H47</f>
        <v>0.11</v>
      </c>
      <c r="I47" s="62">
        <f t="shared" si="2"/>
        <v>5.1062528665341667E-2</v>
      </c>
      <c r="J47" s="57">
        <f>Ofertes!J47</f>
        <v>0.12</v>
      </c>
      <c r="K47" s="62">
        <f t="shared" si="3"/>
        <v>0.14661366763491812</v>
      </c>
      <c r="L47" s="57">
        <f>Ofertes!L47</f>
        <v>9.6479999999999996E-2</v>
      </c>
      <c r="M47" s="62">
        <f t="shared" si="4"/>
        <v>-7.8122611221525751E-2</v>
      </c>
      <c r="N47" s="57">
        <f>Ofertes!N47</f>
        <v>0.10679999999999999</v>
      </c>
      <c r="O47" s="62">
        <f t="shared" si="5"/>
        <v>2.0486164195077095E-2</v>
      </c>
      <c r="R47" s="45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6"/>
    </row>
    <row r="48" spans="1:30" x14ac:dyDescent="0.25">
      <c r="A48" s="112"/>
      <c r="B48" s="113"/>
      <c r="C48" s="50">
        <v>7000</v>
      </c>
      <c r="D48" s="29" t="s">
        <v>3</v>
      </c>
      <c r="E48" s="69">
        <f t="shared" si="6"/>
        <v>8.788E-2</v>
      </c>
      <c r="F48" s="57">
        <f>Ofertes!F48</f>
        <v>0.08</v>
      </c>
      <c r="G48" s="62">
        <f t="shared" si="7"/>
        <v>-8.9667728720983164E-2</v>
      </c>
      <c r="H48" s="57">
        <f>Ofertes!H48</f>
        <v>0.09</v>
      </c>
      <c r="I48" s="62">
        <f t="shared" si="2"/>
        <v>2.4123805188893899E-2</v>
      </c>
      <c r="J48" s="57">
        <f>Ofertes!J48</f>
        <v>0.1</v>
      </c>
      <c r="K48" s="62">
        <f t="shared" si="3"/>
        <v>0.13791533909877107</v>
      </c>
      <c r="L48" s="57">
        <f>Ofertes!L48</f>
        <v>8.0399999999999999E-2</v>
      </c>
      <c r="M48" s="62">
        <f t="shared" si="4"/>
        <v>-8.5116067364588099E-2</v>
      </c>
      <c r="N48" s="57">
        <f>Ofertes!N48</f>
        <v>8.900000000000001E-2</v>
      </c>
      <c r="O48" s="62">
        <f t="shared" si="5"/>
        <v>1.2744651797906403E-2</v>
      </c>
      <c r="R48" s="45"/>
    </row>
    <row r="49" spans="1:30" ht="20" x14ac:dyDescent="0.25">
      <c r="A49" s="112" t="s">
        <v>21</v>
      </c>
      <c r="B49" s="113" t="s">
        <v>57</v>
      </c>
      <c r="C49" s="50">
        <v>200</v>
      </c>
      <c r="D49" s="38" t="s">
        <v>22</v>
      </c>
      <c r="E49" s="69">
        <f t="shared" si="6"/>
        <v>7.2291999999999995E-2</v>
      </c>
      <c r="F49" s="57">
        <f>Ofertes!F49</f>
        <v>4.4999999999999998E-2</v>
      </c>
      <c r="G49" s="103">
        <f t="shared" si="7"/>
        <v>-0.37752448403696115</v>
      </c>
      <c r="H49" s="57">
        <f>Ofertes!H49</f>
        <v>7.9000000000000001E-2</v>
      </c>
      <c r="I49" s="62">
        <f t="shared" si="2"/>
        <v>9.279035024622373E-2</v>
      </c>
      <c r="J49" s="57">
        <f>Ofertes!J49</f>
        <v>8.5000000000000006E-2</v>
      </c>
      <c r="K49" s="62">
        <f t="shared" si="3"/>
        <v>0.17578708570796242</v>
      </c>
      <c r="L49" s="57">
        <f>Ofertes!L49</f>
        <v>7.2359999999999994E-2</v>
      </c>
      <c r="M49" s="62">
        <f t="shared" si="4"/>
        <v>9.4062966856633956E-4</v>
      </c>
      <c r="N49" s="57">
        <f>Ofertes!N49</f>
        <v>8.0100000000000005E-2</v>
      </c>
      <c r="O49" s="62">
        <f t="shared" si="5"/>
        <v>0.1080064184142091</v>
      </c>
      <c r="R49" s="45"/>
    </row>
    <row r="50" spans="1:30" ht="20" x14ac:dyDescent="0.25">
      <c r="A50" s="112"/>
      <c r="B50" s="113"/>
      <c r="C50" s="50">
        <v>200</v>
      </c>
      <c r="D50" s="38" t="s">
        <v>23</v>
      </c>
      <c r="E50" s="69">
        <f t="shared" si="6"/>
        <v>4.7927999999999998E-2</v>
      </c>
      <c r="F50" s="57">
        <f>Ofertes!F50</f>
        <v>3.1E-2</v>
      </c>
      <c r="G50" s="103">
        <f t="shared" si="7"/>
        <v>-0.35319646135870475</v>
      </c>
      <c r="H50" s="57">
        <f>Ofertes!H50</f>
        <v>5.3999999999999999E-2</v>
      </c>
      <c r="I50" s="62">
        <f t="shared" si="2"/>
        <v>0.12669003505257881</v>
      </c>
      <c r="J50" s="57">
        <f>Ofertes!J50</f>
        <v>5.2999999999999999E-2</v>
      </c>
      <c r="K50" s="62">
        <f t="shared" si="3"/>
        <v>0.1058254047738274</v>
      </c>
      <c r="L50" s="57">
        <f>Ofertes!L50</f>
        <v>4.8239999999999998E-2</v>
      </c>
      <c r="M50" s="62">
        <f t="shared" si="4"/>
        <v>6.5097646469705062E-3</v>
      </c>
      <c r="N50" s="57">
        <f>Ofertes!N50</f>
        <v>5.3399999999999996E-2</v>
      </c>
      <c r="O50" s="62">
        <f t="shared" si="5"/>
        <v>0.11417125688532792</v>
      </c>
      <c r="R50" s="45"/>
    </row>
    <row r="51" spans="1:30" ht="20" x14ac:dyDescent="0.25">
      <c r="A51" s="112"/>
      <c r="B51" s="113"/>
      <c r="C51" s="50">
        <v>200</v>
      </c>
      <c r="D51" s="38" t="s">
        <v>24</v>
      </c>
      <c r="E51" s="69">
        <f t="shared" si="6"/>
        <v>3.8539999999999998E-2</v>
      </c>
      <c r="F51" s="57">
        <f>Ofertes!F51</f>
        <v>2.1000000000000001E-2</v>
      </c>
      <c r="G51" s="103">
        <f t="shared" si="7"/>
        <v>-0.45511157239231959</v>
      </c>
      <c r="H51" s="57">
        <f>Ofertes!H51</f>
        <v>4.4999999999999998E-2</v>
      </c>
      <c r="I51" s="62">
        <f t="shared" si="2"/>
        <v>0.16761805915931505</v>
      </c>
      <c r="J51" s="57">
        <f>Ofertes!J51</f>
        <v>4.2000000000000003E-2</v>
      </c>
      <c r="K51" s="62">
        <f t="shared" si="3"/>
        <v>8.9776855215360829E-2</v>
      </c>
      <c r="L51" s="57">
        <f>Ofertes!L51</f>
        <v>4.02E-2</v>
      </c>
      <c r="M51" s="62">
        <f t="shared" si="4"/>
        <v>4.3072132848988032E-2</v>
      </c>
      <c r="N51" s="57">
        <f>Ofertes!N51</f>
        <v>4.4500000000000005E-2</v>
      </c>
      <c r="O51" s="62">
        <f t="shared" si="5"/>
        <v>0.15464452516865612</v>
      </c>
      <c r="R51" s="45"/>
    </row>
    <row r="52" spans="1:30" ht="20" x14ac:dyDescent="0.25">
      <c r="A52" s="112"/>
      <c r="B52" s="113"/>
      <c r="C52" s="50">
        <v>300</v>
      </c>
      <c r="D52" s="38" t="s">
        <v>22</v>
      </c>
      <c r="E52" s="69">
        <f t="shared" si="6"/>
        <v>6.4503999999999992E-2</v>
      </c>
      <c r="F52" s="57">
        <f>Ofertes!F52</f>
        <v>0.04</v>
      </c>
      <c r="G52" s="103">
        <f t="shared" si="7"/>
        <v>-0.3798834180825994</v>
      </c>
      <c r="H52" s="57">
        <f>Ofertes!H52</f>
        <v>7.1999999999999995E-2</v>
      </c>
      <c r="I52" s="62">
        <f t="shared" si="2"/>
        <v>0.1162098474513209</v>
      </c>
      <c r="J52" s="57">
        <f>Ofertes!J52</f>
        <v>7.4999999999999997E-2</v>
      </c>
      <c r="K52" s="62">
        <f t="shared" si="3"/>
        <v>0.1627185910951261</v>
      </c>
      <c r="L52" s="57">
        <f>Ofertes!L52</f>
        <v>6.4320000000000002E-2</v>
      </c>
      <c r="M52" s="62">
        <f t="shared" si="4"/>
        <v>-2.8525362768199169E-3</v>
      </c>
      <c r="N52" s="57">
        <f>Ofertes!N52</f>
        <v>7.1199999999999999E-2</v>
      </c>
      <c r="O52" s="62">
        <f t="shared" si="5"/>
        <v>0.10380751581297298</v>
      </c>
      <c r="R52" s="45"/>
    </row>
    <row r="53" spans="1:30" ht="20" x14ac:dyDescent="0.25">
      <c r="A53" s="112"/>
      <c r="B53" s="113"/>
      <c r="C53" s="50">
        <v>300</v>
      </c>
      <c r="D53" s="38" t="s">
        <v>23</v>
      </c>
      <c r="E53" s="69">
        <f t="shared" si="6"/>
        <v>4.9127999999999998E-2</v>
      </c>
      <c r="F53" s="57">
        <f>Ofertes!F53</f>
        <v>3.6999999999999998E-2</v>
      </c>
      <c r="G53" s="103">
        <f t="shared" si="7"/>
        <v>-0.24686533137925415</v>
      </c>
      <c r="H53" s="57">
        <f>Ofertes!H53</f>
        <v>5.3999999999999999E-2</v>
      </c>
      <c r="I53" s="62">
        <f t="shared" si="2"/>
        <v>9.9169516365412935E-2</v>
      </c>
      <c r="J53" s="57">
        <f>Ofertes!J53</f>
        <v>5.2999999999999999E-2</v>
      </c>
      <c r="K53" s="62">
        <f t="shared" si="3"/>
        <v>7.8814525321608819E-2</v>
      </c>
      <c r="L53" s="57">
        <f>Ofertes!L53</f>
        <v>4.8239999999999998E-2</v>
      </c>
      <c r="M53" s="62">
        <f t="shared" si="4"/>
        <v>-1.8075232046897871E-2</v>
      </c>
      <c r="N53" s="57">
        <f>Ofertes!N53</f>
        <v>5.3399999999999996E-2</v>
      </c>
      <c r="O53" s="62">
        <f t="shared" si="5"/>
        <v>8.6956521739130377E-2</v>
      </c>
      <c r="R53" s="45"/>
    </row>
    <row r="54" spans="1:30" ht="20" x14ac:dyDescent="0.25">
      <c r="A54" s="112"/>
      <c r="B54" s="113"/>
      <c r="C54" s="50">
        <v>300</v>
      </c>
      <c r="D54" s="38" t="s">
        <v>24</v>
      </c>
      <c r="E54" s="69">
        <f t="shared" si="6"/>
        <v>4.1340000000000002E-2</v>
      </c>
      <c r="F54" s="57">
        <f>Ofertes!F54</f>
        <v>3.5000000000000003E-2</v>
      </c>
      <c r="G54" s="62">
        <f t="shared" si="7"/>
        <v>-0.1533623609095307</v>
      </c>
      <c r="H54" s="57">
        <f>Ofertes!H54</f>
        <v>4.4999999999999998E-2</v>
      </c>
      <c r="I54" s="62">
        <f t="shared" si="2"/>
        <v>8.8534107402031825E-2</v>
      </c>
      <c r="J54" s="57">
        <f>Ofertes!J54</f>
        <v>4.2000000000000003E-2</v>
      </c>
      <c r="K54" s="62">
        <f t="shared" si="3"/>
        <v>1.59651669085632E-2</v>
      </c>
      <c r="L54" s="57">
        <f>Ofertes!L54</f>
        <v>4.02E-2</v>
      </c>
      <c r="M54" s="62">
        <f t="shared" si="4"/>
        <v>-2.7576197387518153E-2</v>
      </c>
      <c r="N54" s="57">
        <f>Ofertes!N54</f>
        <v>4.4500000000000005E-2</v>
      </c>
      <c r="O54" s="62">
        <f t="shared" si="5"/>
        <v>7.6439283986453832E-2</v>
      </c>
      <c r="R54" s="45"/>
    </row>
    <row r="55" spans="1:30" s="2" customFormat="1" ht="10" x14ac:dyDescent="0.2">
      <c r="A55" s="116" t="s">
        <v>25</v>
      </c>
      <c r="B55" s="117" t="s">
        <v>57</v>
      </c>
      <c r="C55" s="50">
        <v>4000</v>
      </c>
      <c r="D55" s="29" t="s">
        <v>3</v>
      </c>
      <c r="E55" s="69">
        <f t="shared" si="6"/>
        <v>0.50170000000000003</v>
      </c>
      <c r="F55" s="57">
        <f>Ofertes!F55</f>
        <v>0.65</v>
      </c>
      <c r="G55" s="62">
        <f t="shared" si="7"/>
        <v>0.29559497707793492</v>
      </c>
      <c r="H55" s="57">
        <f>Ofertes!H55</f>
        <v>0.52</v>
      </c>
      <c r="I55" s="62">
        <f t="shared" si="2"/>
        <v>3.6475981662347889E-2</v>
      </c>
      <c r="J55" s="57">
        <f>Ofertes!J55</f>
        <v>6.8000000000000005E-2</v>
      </c>
      <c r="K55" s="62">
        <f t="shared" si="3"/>
        <v>-0.86446083316723143</v>
      </c>
      <c r="L55" s="57">
        <f>Ofertes!L55</f>
        <v>0.60299999999999998</v>
      </c>
      <c r="M55" s="62">
        <f t="shared" si="4"/>
        <v>0.20191349411999182</v>
      </c>
      <c r="N55" s="57">
        <f>Ofertes!N55</f>
        <v>0.66749999999999998</v>
      </c>
      <c r="O55" s="62">
        <f t="shared" si="5"/>
        <v>0.33047638030695614</v>
      </c>
      <c r="R55" s="45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30" s="1" customFormat="1" ht="10" x14ac:dyDescent="0.2">
      <c r="A56" s="116"/>
      <c r="B56" s="117"/>
      <c r="C56" s="50">
        <v>5000</v>
      </c>
      <c r="D56" s="29" t="s">
        <v>3</v>
      </c>
      <c r="E56" s="69">
        <f t="shared" si="6"/>
        <v>0.45235999999999998</v>
      </c>
      <c r="F56" s="57">
        <f>Ofertes!F56</f>
        <v>0.55000000000000004</v>
      </c>
      <c r="G56" s="62">
        <f t="shared" si="7"/>
        <v>0.21584578654169251</v>
      </c>
      <c r="H56" s="57">
        <f>Ofertes!H56</f>
        <v>0.46</v>
      </c>
      <c r="I56" s="62">
        <f t="shared" si="2"/>
        <v>1.6889203289415677E-2</v>
      </c>
      <c r="J56" s="57">
        <f>Ofertes!J56</f>
        <v>6.6000000000000003E-2</v>
      </c>
      <c r="K56" s="62">
        <f t="shared" si="3"/>
        <v>-0.85409850561499689</v>
      </c>
      <c r="L56" s="57">
        <f>Ofertes!L56</f>
        <v>0.56279999999999997</v>
      </c>
      <c r="M56" s="62">
        <f t="shared" si="4"/>
        <v>0.24414183393757183</v>
      </c>
      <c r="N56" s="57">
        <f>Ofertes!N56</f>
        <v>0.623</v>
      </c>
      <c r="O56" s="62">
        <f t="shared" si="5"/>
        <v>0.37722168184631721</v>
      </c>
      <c r="R56" s="45"/>
    </row>
    <row r="57" spans="1:30" s="2" customFormat="1" ht="20" x14ac:dyDescent="0.2">
      <c r="A57" s="112" t="s">
        <v>26</v>
      </c>
      <c r="B57" s="113" t="s">
        <v>57</v>
      </c>
      <c r="C57" s="50">
        <v>200</v>
      </c>
      <c r="D57" s="38" t="s">
        <v>22</v>
      </c>
      <c r="E57" s="69">
        <f t="shared" si="6"/>
        <v>8.4279999999999994E-2</v>
      </c>
      <c r="F57" s="57">
        <f>Ofertes!F57</f>
        <v>0.09</v>
      </c>
      <c r="G57" s="62">
        <f t="shared" si="7"/>
        <v>6.7869008068343728E-2</v>
      </c>
      <c r="H57" s="57">
        <f>Ofertes!H57</f>
        <v>9.5000000000000001E-2</v>
      </c>
      <c r="I57" s="62">
        <f t="shared" si="2"/>
        <v>0.12719506407214065</v>
      </c>
      <c r="J57" s="57">
        <f>Ofertes!J57</f>
        <v>6.7000000000000004E-2</v>
      </c>
      <c r="K57" s="62">
        <f t="shared" si="3"/>
        <v>-0.20503084954912187</v>
      </c>
      <c r="L57" s="57">
        <f>Ofertes!L57</f>
        <v>8.0399999999999999E-2</v>
      </c>
      <c r="M57" s="62">
        <f t="shared" si="4"/>
        <v>-4.6037019458946338E-2</v>
      </c>
      <c r="N57" s="57">
        <f>Ofertes!N57</f>
        <v>8.900000000000001E-2</v>
      </c>
      <c r="O57" s="62">
        <f t="shared" si="5"/>
        <v>5.6003796867584388E-2</v>
      </c>
      <c r="R57" s="45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30" ht="20" x14ac:dyDescent="0.25">
      <c r="A58" s="112"/>
      <c r="B58" s="113"/>
      <c r="C58" s="50">
        <v>200</v>
      </c>
      <c r="D58" s="38" t="s">
        <v>23</v>
      </c>
      <c r="E58" s="69">
        <f t="shared" si="6"/>
        <v>5.9116000000000002E-2</v>
      </c>
      <c r="F58" s="57">
        <f>Ofertes!F58</f>
        <v>6.2E-2</v>
      </c>
      <c r="G58" s="62">
        <f t="shared" si="7"/>
        <v>4.8785438798294889E-2</v>
      </c>
      <c r="H58" s="57">
        <f>Ofertes!H58</f>
        <v>6.5000000000000002E-2</v>
      </c>
      <c r="I58" s="62">
        <f t="shared" si="2"/>
        <v>9.9533121320793061E-2</v>
      </c>
      <c r="J58" s="57">
        <f>Ofertes!J58</f>
        <v>0.05</v>
      </c>
      <c r="K58" s="62">
        <f t="shared" si="3"/>
        <v>-0.15420529129169769</v>
      </c>
      <c r="L58" s="57">
        <f>Ofertes!L58</f>
        <v>5.6280000000000004E-2</v>
      </c>
      <c r="M58" s="62">
        <f t="shared" si="4"/>
        <v>-4.7973475877934879E-2</v>
      </c>
      <c r="N58" s="57">
        <f>Ofertes!N58</f>
        <v>6.2300000000000008E-2</v>
      </c>
      <c r="O58" s="62">
        <f t="shared" si="5"/>
        <v>5.3860207050544728E-2</v>
      </c>
      <c r="R58" s="45"/>
    </row>
    <row r="59" spans="1:30" ht="20" x14ac:dyDescent="0.25">
      <c r="A59" s="112"/>
      <c r="B59" s="113"/>
      <c r="C59" s="50">
        <v>200</v>
      </c>
      <c r="D59" s="38" t="s">
        <v>24</v>
      </c>
      <c r="E59" s="69">
        <f t="shared" si="6"/>
        <v>5.4838399999999995E-2</v>
      </c>
      <c r="F59" s="57">
        <f>Ofertes!F59</f>
        <v>4.4999999999999998E-2</v>
      </c>
      <c r="G59" s="62">
        <f t="shared" si="7"/>
        <v>-0.17940713076967962</v>
      </c>
      <c r="H59" s="57">
        <f>Ofertes!H59</f>
        <v>6.4000000000000001E-2</v>
      </c>
      <c r="I59" s="62">
        <f t="shared" si="2"/>
        <v>0.1670654140164558</v>
      </c>
      <c r="J59" s="57">
        <f>Ofertes!J59</f>
        <v>0.05</v>
      </c>
      <c r="K59" s="62">
        <f t="shared" si="3"/>
        <v>-8.8230145299643903E-2</v>
      </c>
      <c r="L59" s="57">
        <f>Ofertes!L59</f>
        <v>5.4672000000000005E-2</v>
      </c>
      <c r="M59" s="62">
        <f t="shared" si="4"/>
        <v>-3.0343700764425829E-3</v>
      </c>
      <c r="N59" s="57">
        <f>Ofertes!N59</f>
        <v>6.0520000000000004E-2</v>
      </c>
      <c r="O59" s="62">
        <f t="shared" si="5"/>
        <v>0.10360623212931097</v>
      </c>
      <c r="R59" s="45"/>
    </row>
    <row r="60" spans="1:30" ht="20" x14ac:dyDescent="0.25">
      <c r="A60" s="112"/>
      <c r="B60" s="113"/>
      <c r="C60" s="50">
        <v>1000</v>
      </c>
      <c r="D60" s="38" t="s">
        <v>22</v>
      </c>
      <c r="E60" s="69">
        <f t="shared" si="6"/>
        <v>2.5163999999999999E-2</v>
      </c>
      <c r="F60" s="57">
        <f>Ofertes!F60</f>
        <v>1.7999999999999999E-2</v>
      </c>
      <c r="G60" s="62">
        <f t="shared" si="7"/>
        <v>-0.28469241773962806</v>
      </c>
      <c r="H60" s="57">
        <f>Ofertes!H60</f>
        <v>2.7E-2</v>
      </c>
      <c r="I60" s="62">
        <f t="shared" si="2"/>
        <v>7.2961373390558082E-2</v>
      </c>
      <c r="J60" s="57">
        <f>Ofertes!J60</f>
        <v>0.03</v>
      </c>
      <c r="K60" s="62">
        <f t="shared" si="3"/>
        <v>0.19217930376728654</v>
      </c>
      <c r="L60" s="57">
        <f>Ofertes!L60</f>
        <v>2.4119999999999999E-2</v>
      </c>
      <c r="M60" s="62">
        <f t="shared" si="4"/>
        <v>-4.1487839771101598E-2</v>
      </c>
      <c r="N60" s="57">
        <f>Ofertes!N60</f>
        <v>2.6699999999999998E-2</v>
      </c>
      <c r="O60" s="62">
        <f t="shared" si="5"/>
        <v>6.1039580352885148E-2</v>
      </c>
      <c r="R60" s="45"/>
    </row>
    <row r="61" spans="1:30" s="7" customFormat="1" ht="20" x14ac:dyDescent="0.2">
      <c r="A61" s="112"/>
      <c r="B61" s="113"/>
      <c r="C61" s="50">
        <v>1000</v>
      </c>
      <c r="D61" s="38" t="s">
        <v>23</v>
      </c>
      <c r="E61" s="69">
        <f t="shared" si="6"/>
        <v>2.1069999999999998E-2</v>
      </c>
      <c r="F61" s="57">
        <f>Ofertes!F61</f>
        <v>1.4999999999999999E-2</v>
      </c>
      <c r="G61" s="103">
        <f t="shared" si="7"/>
        <v>-0.28808732795443759</v>
      </c>
      <c r="H61" s="57">
        <f>Ofertes!H61</f>
        <v>2.3E-2</v>
      </c>
      <c r="I61" s="62">
        <f t="shared" si="2"/>
        <v>9.1599430469862408E-2</v>
      </c>
      <c r="J61" s="57">
        <f>Ofertes!J61</f>
        <v>2.5000000000000001E-2</v>
      </c>
      <c r="K61" s="62">
        <f t="shared" si="3"/>
        <v>0.18652112007593757</v>
      </c>
      <c r="L61" s="57">
        <f>Ofertes!L61</f>
        <v>2.01E-2</v>
      </c>
      <c r="M61" s="62">
        <f t="shared" si="4"/>
        <v>-4.6037019458946338E-2</v>
      </c>
      <c r="N61" s="57">
        <f>Ofertes!N61</f>
        <v>2.2250000000000002E-2</v>
      </c>
      <c r="O61" s="62">
        <f t="shared" si="5"/>
        <v>5.6003796867584388E-2</v>
      </c>
      <c r="R61" s="45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6"/>
    </row>
    <row r="62" spans="1:30" s="7" customFormat="1" ht="20" x14ac:dyDescent="0.2">
      <c r="A62" s="112"/>
      <c r="B62" s="113"/>
      <c r="C62" s="50">
        <v>1000</v>
      </c>
      <c r="D62" s="38" t="s">
        <v>24</v>
      </c>
      <c r="E62" s="69">
        <f t="shared" si="6"/>
        <v>1.6975999999999998E-2</v>
      </c>
      <c r="F62" s="57">
        <f>Ofertes!F62</f>
        <v>1.2E-2</v>
      </c>
      <c r="G62" s="103">
        <f t="shared" si="7"/>
        <v>-0.29311969839773788</v>
      </c>
      <c r="H62" s="57">
        <f>Ofertes!H62</f>
        <v>1.9E-2</v>
      </c>
      <c r="I62" s="62">
        <f t="shared" si="2"/>
        <v>0.11922714420358171</v>
      </c>
      <c r="J62" s="57">
        <f>Ofertes!J62</f>
        <v>0.02</v>
      </c>
      <c r="K62" s="62">
        <f t="shared" si="3"/>
        <v>0.17813383600377009</v>
      </c>
      <c r="L62" s="57">
        <f>Ofertes!L62</f>
        <v>1.6080000000000001E-2</v>
      </c>
      <c r="M62" s="62">
        <f t="shared" si="4"/>
        <v>-5.2780395852968787E-2</v>
      </c>
      <c r="N62" s="57">
        <f>Ofertes!N62</f>
        <v>1.78E-2</v>
      </c>
      <c r="O62" s="62">
        <f t="shared" si="5"/>
        <v>4.8539114043355536E-2</v>
      </c>
      <c r="R62" s="45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6"/>
    </row>
    <row r="63" spans="1:30" ht="17" customHeight="1" x14ac:dyDescent="0.25">
      <c r="A63" s="47" t="s">
        <v>27</v>
      </c>
      <c r="B63" s="35" t="s">
        <v>58</v>
      </c>
      <c r="C63" s="50">
        <v>300</v>
      </c>
      <c r="D63" s="30" t="s">
        <v>3</v>
      </c>
      <c r="E63" s="69">
        <f t="shared" si="6"/>
        <v>7.2200000000000006</v>
      </c>
      <c r="F63" s="57">
        <f>Ofertes!F63</f>
        <v>7.5</v>
      </c>
      <c r="G63" s="62">
        <f t="shared" si="7"/>
        <v>3.8781163434902899E-2</v>
      </c>
      <c r="H63" s="57">
        <f>Ofertes!H63</f>
        <v>4.96</v>
      </c>
      <c r="I63" s="103">
        <f t="shared" si="2"/>
        <v>-0.31301939058171757</v>
      </c>
      <c r="J63" s="57">
        <f>Ofertes!J63</f>
        <v>6.7</v>
      </c>
      <c r="K63" s="62">
        <f t="shared" si="3"/>
        <v>-7.2022160664820034E-2</v>
      </c>
      <c r="L63" s="57">
        <f>Ofertes!L63</f>
        <v>8.0399999999999991</v>
      </c>
      <c r="M63" s="62">
        <f t="shared" si="4"/>
        <v>0.11357340720221587</v>
      </c>
      <c r="N63" s="57">
        <f>Ofertes!N63</f>
        <v>8.9</v>
      </c>
      <c r="O63" s="62">
        <f t="shared" si="5"/>
        <v>0.23268698060941828</v>
      </c>
      <c r="R63" s="45"/>
    </row>
    <row r="64" spans="1:30" ht="19.5" customHeight="1" x14ac:dyDescent="0.25">
      <c r="A64" s="108" t="s">
        <v>28</v>
      </c>
      <c r="B64" s="109" t="s">
        <v>58</v>
      </c>
      <c r="C64" s="50">
        <v>200</v>
      </c>
      <c r="D64" s="63" t="s">
        <v>24</v>
      </c>
      <c r="E64" s="69">
        <f t="shared" si="6"/>
        <v>5.5022000000000001E-2</v>
      </c>
      <c r="F64" s="57">
        <f>Ofertes!F64</f>
        <v>0.05</v>
      </c>
      <c r="G64" s="62">
        <f t="shared" si="7"/>
        <v>-9.1272581876340353E-2</v>
      </c>
      <c r="H64" s="57">
        <f>Ofertes!H64</f>
        <v>0.05</v>
      </c>
      <c r="I64" s="62">
        <f t="shared" si="2"/>
        <v>-9.1272581876340353E-2</v>
      </c>
      <c r="J64" s="57">
        <f>Ofertes!J64</f>
        <v>6.5000000000000002E-2</v>
      </c>
      <c r="K64" s="62">
        <f t="shared" si="3"/>
        <v>0.18134564356075744</v>
      </c>
      <c r="L64" s="57">
        <f>Ofertes!L64</f>
        <v>5.2260000000000001E-2</v>
      </c>
      <c r="M64" s="62">
        <f t="shared" si="4"/>
        <v>-5.019810257715096E-2</v>
      </c>
      <c r="N64" s="57">
        <f>Ofertes!N64</f>
        <v>5.7849999999999999E-2</v>
      </c>
      <c r="O64" s="62">
        <f t="shared" si="5"/>
        <v>5.1397622769074225E-2</v>
      </c>
      <c r="R64" s="45"/>
    </row>
    <row r="65" spans="1:30" s="7" customFormat="1" ht="22" customHeight="1" x14ac:dyDescent="0.2">
      <c r="A65" s="108"/>
      <c r="B65" s="109"/>
      <c r="C65" s="50">
        <v>500</v>
      </c>
      <c r="D65" s="63" t="s">
        <v>24</v>
      </c>
      <c r="E65" s="69">
        <f t="shared" si="6"/>
        <v>4.2500000000000003E-2</v>
      </c>
      <c r="F65" s="57">
        <f>Ofertes!F65</f>
        <v>0.04</v>
      </c>
      <c r="G65" s="62">
        <f t="shared" si="7"/>
        <v>-5.8823529411764719E-2</v>
      </c>
      <c r="H65" s="57">
        <f>Ofertes!H65</f>
        <v>3.7999999999999999E-2</v>
      </c>
      <c r="I65" s="62">
        <f t="shared" si="2"/>
        <v>-0.10588235294117654</v>
      </c>
      <c r="J65" s="57">
        <f>Ofertes!J65</f>
        <v>0.05</v>
      </c>
      <c r="K65" s="62">
        <f t="shared" si="3"/>
        <v>0.17647058823529416</v>
      </c>
      <c r="L65" s="57">
        <f>Ofertes!L65</f>
        <v>0.04</v>
      </c>
      <c r="M65" s="62">
        <f t="shared" si="4"/>
        <v>-5.8823529411764719E-2</v>
      </c>
      <c r="N65" s="57">
        <f>Ofertes!N65</f>
        <v>4.4500000000000005E-2</v>
      </c>
      <c r="O65" s="62">
        <f t="shared" si="5"/>
        <v>4.705882352941182E-2</v>
      </c>
      <c r="R65" s="45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6"/>
    </row>
    <row r="66" spans="1:30" s="7" customFormat="1" ht="10.5" x14ac:dyDescent="0.2">
      <c r="A66" s="51" t="s">
        <v>29</v>
      </c>
      <c r="B66" s="37" t="s">
        <v>58</v>
      </c>
      <c r="C66" s="50">
        <v>300</v>
      </c>
      <c r="D66" s="30" t="s">
        <v>3</v>
      </c>
      <c r="E66" s="69">
        <f t="shared" ref="E66:E89" si="8">AVERAGE(H66,J66,L66,N66,F66)</f>
        <v>3.9819999999999993</v>
      </c>
      <c r="F66" s="57">
        <f>Ofertes!F66</f>
        <v>2.9</v>
      </c>
      <c r="G66" s="103">
        <f t="shared" ref="G66:G89" si="9">F66/E66-1</f>
        <v>-0.27172275238573573</v>
      </c>
      <c r="H66" s="57">
        <f>Ofertes!H66</f>
        <v>3.54</v>
      </c>
      <c r="I66" s="62">
        <f t="shared" si="2"/>
        <v>-0.11099949773982909</v>
      </c>
      <c r="J66" s="57">
        <f>Ofertes!J66</f>
        <v>5</v>
      </c>
      <c r="K66" s="62">
        <f t="shared" si="3"/>
        <v>0.25565042692114526</v>
      </c>
      <c r="L66" s="57">
        <f>Ofertes!L66</f>
        <v>4.0199999999999996</v>
      </c>
      <c r="M66" s="62">
        <f t="shared" si="4"/>
        <v>9.54294324460081E-3</v>
      </c>
      <c r="N66" s="57">
        <f>Ofertes!N66</f>
        <v>4.45</v>
      </c>
      <c r="O66" s="62">
        <f t="shared" si="5"/>
        <v>0.11752887995981953</v>
      </c>
      <c r="R66" s="45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6"/>
    </row>
    <row r="67" spans="1:30" s="7" customFormat="1" ht="10.5" x14ac:dyDescent="0.2">
      <c r="A67" s="52" t="s">
        <v>30</v>
      </c>
      <c r="B67" s="37" t="s">
        <v>58</v>
      </c>
      <c r="C67" s="50">
        <v>2000</v>
      </c>
      <c r="D67" s="53" t="s">
        <v>54</v>
      </c>
      <c r="E67" s="69">
        <f t="shared" si="8"/>
        <v>4.2539999999999996</v>
      </c>
      <c r="F67" s="57">
        <f>Ofertes!F67</f>
        <v>3.5</v>
      </c>
      <c r="G67" s="62">
        <f t="shared" si="9"/>
        <v>-0.17724494593323925</v>
      </c>
      <c r="H67" s="57">
        <f>Ofertes!H67</f>
        <v>4.3</v>
      </c>
      <c r="I67" s="62">
        <f t="shared" ref="I67:I89" si="10">H67/E67-1</f>
        <v>1.0813352139163124E-2</v>
      </c>
      <c r="J67" s="57">
        <f>Ofertes!J67</f>
        <v>5</v>
      </c>
      <c r="K67" s="62">
        <f t="shared" ref="K67:K89" si="11">J67/E67-1</f>
        <v>0.17536436295251545</v>
      </c>
      <c r="L67" s="57">
        <f>Ofertes!L67</f>
        <v>4.0199999999999996</v>
      </c>
      <c r="M67" s="62">
        <f t="shared" ref="M67:M89" si="12">L67/E67-1</f>
        <v>-5.5007052186177741E-2</v>
      </c>
      <c r="N67" s="57">
        <f>Ofertes!N67</f>
        <v>4.45</v>
      </c>
      <c r="O67" s="62">
        <f t="shared" ref="O67:O89" si="13">N67/E67-1</f>
        <v>4.6074283027738749E-2</v>
      </c>
      <c r="R67" s="45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6"/>
    </row>
    <row r="68" spans="1:30" s="7" customFormat="1" ht="12" x14ac:dyDescent="0.2">
      <c r="A68" s="52" t="s">
        <v>31</v>
      </c>
      <c r="B68" s="36" t="s">
        <v>59</v>
      </c>
      <c r="C68" s="50">
        <v>1</v>
      </c>
      <c r="D68" s="29" t="s">
        <v>65</v>
      </c>
      <c r="E68" s="69">
        <f t="shared" si="8"/>
        <v>94.820000000000007</v>
      </c>
      <c r="F68" s="57">
        <f>Ofertes!F68</f>
        <v>60</v>
      </c>
      <c r="G68" s="103">
        <f t="shared" si="9"/>
        <v>-0.36722210504113062</v>
      </c>
      <c r="H68" s="57">
        <f>Ofertes!H68</f>
        <v>80</v>
      </c>
      <c r="I68" s="62">
        <f t="shared" si="10"/>
        <v>-0.15629614005484083</v>
      </c>
      <c r="J68" s="57">
        <f>Ofertes!J68</f>
        <v>80</v>
      </c>
      <c r="K68" s="62">
        <f t="shared" si="11"/>
        <v>-0.15629614005484083</v>
      </c>
      <c r="L68" s="57">
        <f>Ofertes!L68</f>
        <v>120.6</v>
      </c>
      <c r="M68" s="62">
        <f t="shared" si="12"/>
        <v>0.27188356886732734</v>
      </c>
      <c r="N68" s="57">
        <f>Ofertes!N68</f>
        <v>133.5</v>
      </c>
      <c r="O68" s="62">
        <f t="shared" si="13"/>
        <v>0.40793081628348449</v>
      </c>
      <c r="R68" s="45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x14ac:dyDescent="0.25">
      <c r="A69" s="52" t="s">
        <v>33</v>
      </c>
      <c r="B69" s="36" t="s">
        <v>59</v>
      </c>
      <c r="C69" s="50">
        <v>1</v>
      </c>
      <c r="D69" s="30" t="s">
        <v>65</v>
      </c>
      <c r="E69" s="69">
        <f t="shared" si="8"/>
        <v>106.29</v>
      </c>
      <c r="F69" s="57">
        <f>Ofertes!F69</f>
        <v>75</v>
      </c>
      <c r="G69" s="103">
        <f t="shared" si="9"/>
        <v>-0.29438329099633087</v>
      </c>
      <c r="H69" s="57">
        <f>Ofertes!H69</f>
        <v>80</v>
      </c>
      <c r="I69" s="103">
        <f t="shared" si="10"/>
        <v>-0.24734217706275285</v>
      </c>
      <c r="J69" s="57">
        <f>Ofertes!J69</f>
        <v>80</v>
      </c>
      <c r="K69" s="62">
        <f t="shared" si="11"/>
        <v>-0.24734217706275285</v>
      </c>
      <c r="L69" s="57">
        <f>Ofertes!L69</f>
        <v>140.69999999999999</v>
      </c>
      <c r="M69" s="62">
        <f t="shared" si="12"/>
        <v>0.32373694609088322</v>
      </c>
      <c r="N69" s="57">
        <f>Ofertes!N69</f>
        <v>155.75</v>
      </c>
      <c r="O69" s="62">
        <f t="shared" si="13"/>
        <v>0.46533069903095292</v>
      </c>
      <c r="R69" s="45"/>
    </row>
    <row r="70" spans="1:30" x14ac:dyDescent="0.25">
      <c r="A70" s="51" t="s">
        <v>34</v>
      </c>
      <c r="B70" s="37" t="s">
        <v>59</v>
      </c>
      <c r="C70" s="50">
        <v>1</v>
      </c>
      <c r="D70" s="54" t="s">
        <v>32</v>
      </c>
      <c r="E70" s="69">
        <f t="shared" si="8"/>
        <v>94.820000000000007</v>
      </c>
      <c r="F70" s="57">
        <f>Ofertes!F70</f>
        <v>55</v>
      </c>
      <c r="G70" s="103">
        <f t="shared" si="9"/>
        <v>-0.41995359628770301</v>
      </c>
      <c r="H70" s="57">
        <f>Ofertes!H70</f>
        <v>85</v>
      </c>
      <c r="I70" s="62">
        <f t="shared" si="10"/>
        <v>-0.10356464880826832</v>
      </c>
      <c r="J70" s="57">
        <f>Ofertes!J70</f>
        <v>80</v>
      </c>
      <c r="K70" s="62">
        <f t="shared" si="11"/>
        <v>-0.15629614005484083</v>
      </c>
      <c r="L70" s="57">
        <f>Ofertes!L70</f>
        <v>120.6</v>
      </c>
      <c r="M70" s="62">
        <f t="shared" si="12"/>
        <v>0.27188356886732734</v>
      </c>
      <c r="N70" s="57">
        <f>Ofertes!N70</f>
        <v>133.5</v>
      </c>
      <c r="O70" s="62">
        <f t="shared" si="13"/>
        <v>0.40793081628348449</v>
      </c>
      <c r="R70" s="45"/>
    </row>
    <row r="71" spans="1:30" x14ac:dyDescent="0.25">
      <c r="A71" s="108" t="s">
        <v>35</v>
      </c>
      <c r="B71" s="109" t="s">
        <v>60</v>
      </c>
      <c r="C71" s="50">
        <v>1</v>
      </c>
      <c r="D71" s="30" t="s">
        <v>36</v>
      </c>
      <c r="E71" s="69">
        <f t="shared" si="8"/>
        <v>30.751999999999999</v>
      </c>
      <c r="F71" s="57">
        <f>Ofertes!F71</f>
        <v>30</v>
      </c>
      <c r="G71" s="62">
        <f t="shared" si="9"/>
        <v>-2.4453694068678478E-2</v>
      </c>
      <c r="H71" s="57">
        <f>Ofertes!H71</f>
        <v>31</v>
      </c>
      <c r="I71" s="62">
        <f t="shared" si="10"/>
        <v>8.0645161290322509E-3</v>
      </c>
      <c r="J71" s="57">
        <f>Ofertes!J71</f>
        <v>25</v>
      </c>
      <c r="K71" s="62">
        <f t="shared" si="11"/>
        <v>-0.18704474505723201</v>
      </c>
      <c r="L71" s="57">
        <f>Ofertes!L71</f>
        <v>32.159999999999997</v>
      </c>
      <c r="M71" s="62">
        <f t="shared" si="12"/>
        <v>4.57856399583767E-2</v>
      </c>
      <c r="N71" s="57">
        <f>Ofertes!N71</f>
        <v>35.6</v>
      </c>
      <c r="O71" s="62">
        <f t="shared" si="13"/>
        <v>0.15764828303850176</v>
      </c>
      <c r="R71" s="45"/>
    </row>
    <row r="72" spans="1:30" x14ac:dyDescent="0.25">
      <c r="A72" s="108"/>
      <c r="B72" s="109"/>
      <c r="C72" s="50">
        <v>1</v>
      </c>
      <c r="D72" s="30" t="s">
        <v>37</v>
      </c>
      <c r="E72" s="69">
        <f t="shared" si="8"/>
        <v>23.164000000000001</v>
      </c>
      <c r="F72" s="57">
        <f>Ofertes!F72</f>
        <v>20</v>
      </c>
      <c r="G72" s="62">
        <f t="shared" si="9"/>
        <v>-0.13659126230357455</v>
      </c>
      <c r="H72" s="57">
        <f>Ofertes!H72</f>
        <v>23</v>
      </c>
      <c r="I72" s="62">
        <f t="shared" si="10"/>
        <v>-7.0799516491107939E-3</v>
      </c>
      <c r="J72" s="57">
        <f>Ofertes!J72</f>
        <v>22</v>
      </c>
      <c r="K72" s="62">
        <f t="shared" si="11"/>
        <v>-5.0250388533932044E-2</v>
      </c>
      <c r="L72" s="57">
        <f>Ofertes!L72</f>
        <v>24.12</v>
      </c>
      <c r="M72" s="62">
        <f t="shared" si="12"/>
        <v>4.1270937661889162E-2</v>
      </c>
      <c r="N72" s="57">
        <f>Ofertes!N72</f>
        <v>26.7</v>
      </c>
      <c r="O72" s="62">
        <f t="shared" si="13"/>
        <v>0.15265066482472789</v>
      </c>
      <c r="R72" s="45"/>
    </row>
    <row r="73" spans="1:30" s="7" customFormat="1" ht="12" x14ac:dyDescent="0.2">
      <c r="A73" s="52" t="s">
        <v>38</v>
      </c>
      <c r="B73" s="36" t="s">
        <v>60</v>
      </c>
      <c r="C73" s="50">
        <v>1</v>
      </c>
      <c r="D73" s="29" t="s">
        <v>66</v>
      </c>
      <c r="E73" s="69">
        <f t="shared" si="8"/>
        <v>47.528000000000006</v>
      </c>
      <c r="F73" s="57">
        <f>Ofertes!F73</f>
        <v>50</v>
      </c>
      <c r="G73" s="62">
        <f t="shared" si="9"/>
        <v>5.2011445884531105E-2</v>
      </c>
      <c r="H73" s="57">
        <f>Ofertes!H73</f>
        <v>47</v>
      </c>
      <c r="I73" s="62">
        <f t="shared" si="10"/>
        <v>-1.1109240868540815E-2</v>
      </c>
      <c r="J73" s="57">
        <f>Ofertes!J73</f>
        <v>39</v>
      </c>
      <c r="K73" s="62">
        <f t="shared" si="11"/>
        <v>-0.17943107221006571</v>
      </c>
      <c r="L73" s="57">
        <f>Ofertes!L73</f>
        <v>48.24</v>
      </c>
      <c r="M73" s="62">
        <f t="shared" si="12"/>
        <v>1.498064298939572E-2</v>
      </c>
      <c r="N73" s="57">
        <f>Ofertes!N73</f>
        <v>53.4</v>
      </c>
      <c r="O73" s="62">
        <f t="shared" si="13"/>
        <v>0.12354822420467926</v>
      </c>
      <c r="R73" s="45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s="7" customFormat="1" ht="21" x14ac:dyDescent="0.2">
      <c r="A74" s="52" t="s">
        <v>39</v>
      </c>
      <c r="B74" s="36" t="s">
        <v>61</v>
      </c>
      <c r="C74" s="50">
        <v>1</v>
      </c>
      <c r="D74" s="29" t="s">
        <v>3</v>
      </c>
      <c r="E74" s="69">
        <f t="shared" si="8"/>
        <v>67.492000000000004</v>
      </c>
      <c r="F74" s="57">
        <f>Ofertes!F74</f>
        <v>45</v>
      </c>
      <c r="G74" s="103">
        <f t="shared" si="9"/>
        <v>-0.33325431162211827</v>
      </c>
      <c r="H74" s="57">
        <f>Ofertes!H74</f>
        <v>75</v>
      </c>
      <c r="I74" s="62">
        <f t="shared" si="10"/>
        <v>0.11124281396313629</v>
      </c>
      <c r="J74" s="57">
        <f>Ofertes!J74</f>
        <v>65</v>
      </c>
      <c r="K74" s="62">
        <f t="shared" si="11"/>
        <v>-3.6922894565281861E-2</v>
      </c>
      <c r="L74" s="57">
        <f>Ofertes!L74</f>
        <v>72.36</v>
      </c>
      <c r="M74" s="62">
        <f t="shared" si="12"/>
        <v>7.2127066911633841E-2</v>
      </c>
      <c r="N74" s="57">
        <f>Ofertes!N74</f>
        <v>80.099999999999994</v>
      </c>
      <c r="O74" s="62">
        <f t="shared" si="13"/>
        <v>0.18680732531262945</v>
      </c>
      <c r="R74" s="45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x14ac:dyDescent="0.25">
      <c r="A75" s="108" t="s">
        <v>40</v>
      </c>
      <c r="B75" s="109" t="s">
        <v>61</v>
      </c>
      <c r="C75" s="50">
        <v>1</v>
      </c>
      <c r="D75" s="29" t="s">
        <v>3</v>
      </c>
      <c r="E75" s="69">
        <f t="shared" si="8"/>
        <v>256.65999999999997</v>
      </c>
      <c r="F75" s="57">
        <f>Ofertes!F75</f>
        <v>140</v>
      </c>
      <c r="G75" s="103">
        <f t="shared" si="9"/>
        <v>-0.45453128652692276</v>
      </c>
      <c r="H75" s="57">
        <f>Ofertes!H75</f>
        <v>146</v>
      </c>
      <c r="I75" s="103">
        <f t="shared" si="10"/>
        <v>-0.43115405594950507</v>
      </c>
      <c r="J75" s="57">
        <f>Ofertes!J75</f>
        <v>235</v>
      </c>
      <c r="K75" s="62">
        <f t="shared" si="11"/>
        <v>-8.439180238447741E-2</v>
      </c>
      <c r="L75" s="57">
        <f>Ofertes!L75</f>
        <v>361.8</v>
      </c>
      <c r="M75" s="62">
        <f t="shared" si="12"/>
        <v>0.40964700381828112</v>
      </c>
      <c r="N75" s="57">
        <f>Ofertes!N75</f>
        <v>400.5</v>
      </c>
      <c r="O75" s="62">
        <f t="shared" si="13"/>
        <v>0.56043014104262467</v>
      </c>
      <c r="R75" s="45"/>
    </row>
    <row r="76" spans="1:30" x14ac:dyDescent="0.25">
      <c r="A76" s="108"/>
      <c r="B76" s="109"/>
      <c r="C76" s="50">
        <v>4</v>
      </c>
      <c r="D76" s="29" t="s">
        <v>3</v>
      </c>
      <c r="E76" s="69">
        <f t="shared" si="8"/>
        <v>222.38000000000002</v>
      </c>
      <c r="F76" s="57">
        <f>Ofertes!F76</f>
        <v>89</v>
      </c>
      <c r="G76" s="103">
        <f t="shared" si="9"/>
        <v>-0.59978415325119172</v>
      </c>
      <c r="H76" s="57">
        <f>Ofertes!H76</f>
        <v>235</v>
      </c>
      <c r="I76" s="62">
        <f t="shared" si="10"/>
        <v>5.674970770752763E-2</v>
      </c>
      <c r="J76" s="57">
        <f>Ofertes!J76</f>
        <v>195</v>
      </c>
      <c r="K76" s="62">
        <f t="shared" si="11"/>
        <v>-0.12312258296609413</v>
      </c>
      <c r="L76" s="57">
        <f>Ofertes!L76</f>
        <v>281.39999999999998</v>
      </c>
      <c r="M76" s="62">
        <f t="shared" si="12"/>
        <v>0.26540156488892852</v>
      </c>
      <c r="N76" s="57">
        <f>Ofertes!N76</f>
        <v>311.5</v>
      </c>
      <c r="O76" s="62">
        <f t="shared" si="13"/>
        <v>0.40075546362082903</v>
      </c>
      <c r="R76" s="45"/>
    </row>
    <row r="77" spans="1:30" x14ac:dyDescent="0.25">
      <c r="A77" s="112" t="s">
        <v>41</v>
      </c>
      <c r="B77" s="113" t="s">
        <v>61</v>
      </c>
      <c r="C77" s="50">
        <v>200</v>
      </c>
      <c r="D77" s="53" t="s">
        <v>42</v>
      </c>
      <c r="E77" s="69">
        <f t="shared" si="8"/>
        <v>20.972000000000001</v>
      </c>
      <c r="F77" s="57">
        <f>Ofertes!F77</f>
        <v>10.5</v>
      </c>
      <c r="G77" s="103">
        <f t="shared" si="9"/>
        <v>-0.49933244325767689</v>
      </c>
      <c r="H77" s="57">
        <f>Ofertes!H77</f>
        <v>9.6</v>
      </c>
      <c r="I77" s="103">
        <f t="shared" si="10"/>
        <v>-0.5422468052641618</v>
      </c>
      <c r="J77" s="57">
        <f>Ofertes!J77</f>
        <v>17</v>
      </c>
      <c r="K77" s="62">
        <f t="shared" si="11"/>
        <v>-0.18939538432195313</v>
      </c>
      <c r="L77" s="57">
        <f>Ofertes!L77</f>
        <v>32.159999999999997</v>
      </c>
      <c r="M77" s="62">
        <f t="shared" si="12"/>
        <v>0.53347320236505791</v>
      </c>
      <c r="N77" s="57">
        <f>Ofertes!N77</f>
        <v>35.6</v>
      </c>
      <c r="O77" s="62">
        <f t="shared" si="13"/>
        <v>0.69750143047873348</v>
      </c>
      <c r="R77" s="45"/>
    </row>
    <row r="78" spans="1:30" x14ac:dyDescent="0.25">
      <c r="A78" s="112"/>
      <c r="B78" s="113"/>
      <c r="C78" s="50">
        <v>300</v>
      </c>
      <c r="D78" s="53" t="s">
        <v>43</v>
      </c>
      <c r="E78" s="69">
        <f t="shared" si="8"/>
        <v>17.092000000000002</v>
      </c>
      <c r="F78" s="57">
        <f>Ofertes!F78</f>
        <v>10.5</v>
      </c>
      <c r="G78" s="103">
        <f t="shared" si="9"/>
        <v>-0.38567750994617378</v>
      </c>
      <c r="H78" s="57">
        <f>Ofertes!H78</f>
        <v>9.14</v>
      </c>
      <c r="I78" s="103">
        <f t="shared" si="10"/>
        <v>-0.46524689913409789</v>
      </c>
      <c r="J78" s="57">
        <f>Ofertes!J78</f>
        <v>15</v>
      </c>
      <c r="K78" s="62">
        <f t="shared" si="11"/>
        <v>-0.12239644278024819</v>
      </c>
      <c r="L78" s="57">
        <f>Ofertes!L78</f>
        <v>24.12</v>
      </c>
      <c r="M78" s="62">
        <f t="shared" si="12"/>
        <v>0.41118652000936096</v>
      </c>
      <c r="N78" s="57">
        <f>Ofertes!N78</f>
        <v>26.7</v>
      </c>
      <c r="O78" s="62">
        <f t="shared" si="13"/>
        <v>0.56213433185115824</v>
      </c>
      <c r="R78" s="45"/>
    </row>
    <row r="79" spans="1:30" s="7" customFormat="1" ht="10" x14ac:dyDescent="0.2">
      <c r="A79" s="108" t="s">
        <v>44</v>
      </c>
      <c r="B79" s="109" t="s">
        <v>61</v>
      </c>
      <c r="C79" s="50">
        <v>1</v>
      </c>
      <c r="D79" s="29" t="s">
        <v>13</v>
      </c>
      <c r="E79" s="69">
        <f t="shared" si="8"/>
        <v>116.62</v>
      </c>
      <c r="F79" s="57">
        <f>Ofertes!F79</f>
        <v>110</v>
      </c>
      <c r="G79" s="62">
        <f t="shared" si="9"/>
        <v>-5.6765563368204486E-2</v>
      </c>
      <c r="H79" s="57">
        <f>Ofertes!H79</f>
        <v>99</v>
      </c>
      <c r="I79" s="62">
        <f t="shared" si="10"/>
        <v>-0.15108900703138406</v>
      </c>
      <c r="J79" s="57">
        <f>Ofertes!J79</f>
        <v>120</v>
      </c>
      <c r="K79" s="62">
        <f t="shared" si="11"/>
        <v>2.8983021780140561E-2</v>
      </c>
      <c r="L79" s="57">
        <f>Ofertes!L79</f>
        <v>120.6</v>
      </c>
      <c r="M79" s="62">
        <f t="shared" si="12"/>
        <v>3.4127936889041255E-2</v>
      </c>
      <c r="N79" s="57">
        <f>Ofertes!N79</f>
        <v>133.5</v>
      </c>
      <c r="O79" s="62">
        <f t="shared" si="13"/>
        <v>0.1447436117304064</v>
      </c>
      <c r="R79" s="45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s="7" customFormat="1" ht="10" x14ac:dyDescent="0.2">
      <c r="A80" s="108"/>
      <c r="B80" s="109"/>
      <c r="C80" s="50">
        <v>8</v>
      </c>
      <c r="D80" s="29" t="s">
        <v>3</v>
      </c>
      <c r="E80" s="69">
        <f t="shared" si="8"/>
        <v>82.28</v>
      </c>
      <c r="F80" s="57">
        <f>Ofertes!F80</f>
        <v>85</v>
      </c>
      <c r="G80" s="62">
        <f t="shared" si="9"/>
        <v>3.3057851239669311E-2</v>
      </c>
      <c r="H80" s="57">
        <f>Ofertes!H80</f>
        <v>77</v>
      </c>
      <c r="I80" s="62">
        <f t="shared" si="10"/>
        <v>-6.4171122994652441E-2</v>
      </c>
      <c r="J80" s="57">
        <f>Ofertes!J80</f>
        <v>80</v>
      </c>
      <c r="K80" s="62">
        <f t="shared" si="11"/>
        <v>-2.77102576567817E-2</v>
      </c>
      <c r="L80" s="57">
        <f>Ofertes!L80</f>
        <v>80.400000000000006</v>
      </c>
      <c r="M80" s="62">
        <f t="shared" si="12"/>
        <v>-2.284880894506558E-2</v>
      </c>
      <c r="N80" s="57">
        <f>Ofertes!N80</f>
        <v>89</v>
      </c>
      <c r="O80" s="62">
        <f t="shared" si="13"/>
        <v>8.1672338356830299E-2</v>
      </c>
      <c r="R80" s="45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x14ac:dyDescent="0.25">
      <c r="A81" s="108" t="s">
        <v>45</v>
      </c>
      <c r="B81" s="109" t="s">
        <v>61</v>
      </c>
      <c r="C81" s="50">
        <v>1</v>
      </c>
      <c r="D81" s="29" t="s">
        <v>46</v>
      </c>
      <c r="E81" s="69">
        <f t="shared" si="8"/>
        <v>390.68</v>
      </c>
      <c r="F81" s="57">
        <f>Ofertes!F81</f>
        <v>330</v>
      </c>
      <c r="G81" s="62">
        <f t="shared" si="9"/>
        <v>-0.1553189310945019</v>
      </c>
      <c r="H81" s="57">
        <f>Ofertes!H81</f>
        <v>227</v>
      </c>
      <c r="I81" s="103">
        <f t="shared" si="10"/>
        <v>-0.41896181017712708</v>
      </c>
      <c r="J81" s="57">
        <f>Ofertes!J81</f>
        <v>380</v>
      </c>
      <c r="K81" s="62">
        <f t="shared" si="11"/>
        <v>-2.7336950957305262E-2</v>
      </c>
      <c r="L81" s="57">
        <f>Ofertes!L81</f>
        <v>482.4</v>
      </c>
      <c r="M81" s="62">
        <f t="shared" si="12"/>
        <v>0.23477014436367361</v>
      </c>
      <c r="N81" s="57">
        <f>Ofertes!N81</f>
        <v>534</v>
      </c>
      <c r="O81" s="62">
        <f t="shared" si="13"/>
        <v>0.36684754786526064</v>
      </c>
      <c r="R81" s="45"/>
    </row>
    <row r="82" spans="1:30" x14ac:dyDescent="0.25">
      <c r="A82" s="108"/>
      <c r="B82" s="109"/>
      <c r="C82" s="50"/>
      <c r="D82" s="29" t="s">
        <v>47</v>
      </c>
      <c r="E82" s="69">
        <f t="shared" si="8"/>
        <v>557.83999999999992</v>
      </c>
      <c r="F82" s="57">
        <f>Ofertes!F82</f>
        <v>450</v>
      </c>
      <c r="G82" s="62">
        <f t="shared" si="9"/>
        <v>-0.19331708016635585</v>
      </c>
      <c r="H82" s="57">
        <f>Ofertes!H82</f>
        <v>464</v>
      </c>
      <c r="I82" s="62">
        <f t="shared" si="10"/>
        <v>-0.16822027821597574</v>
      </c>
      <c r="J82" s="57">
        <f>Ofertes!J82</f>
        <v>520</v>
      </c>
      <c r="K82" s="62">
        <f t="shared" si="11"/>
        <v>-6.7833070414455632E-2</v>
      </c>
      <c r="L82" s="57">
        <f>Ofertes!L82</f>
        <v>643.20000000000005</v>
      </c>
      <c r="M82" s="62">
        <f t="shared" si="12"/>
        <v>0.1530187867488888</v>
      </c>
      <c r="N82" s="57">
        <f>Ofertes!N82</f>
        <v>712</v>
      </c>
      <c r="O82" s="62">
        <f t="shared" si="13"/>
        <v>0.2763516420478993</v>
      </c>
      <c r="R82" s="45"/>
    </row>
    <row r="83" spans="1:30" s="5" customFormat="1" ht="10.5" x14ac:dyDescent="0.2">
      <c r="A83" s="52" t="s">
        <v>48</v>
      </c>
      <c r="B83" s="55" t="s">
        <v>64</v>
      </c>
      <c r="C83" s="50">
        <v>1</v>
      </c>
      <c r="D83" s="56" t="s">
        <v>13</v>
      </c>
      <c r="E83" s="69">
        <f t="shared" si="8"/>
        <v>150.76</v>
      </c>
      <c r="F83" s="57">
        <f>Ofertes!F83</f>
        <v>45</v>
      </c>
      <c r="G83" s="103">
        <f t="shared" si="9"/>
        <v>-0.70151233749005037</v>
      </c>
      <c r="H83" s="57">
        <f>Ofertes!H83</f>
        <v>170</v>
      </c>
      <c r="I83" s="62">
        <f t="shared" si="10"/>
        <v>0.12762005837092083</v>
      </c>
      <c r="J83" s="57">
        <f>Ofertes!J83</f>
        <v>200</v>
      </c>
      <c r="K83" s="62">
        <f t="shared" si="11"/>
        <v>0.32661183337755384</v>
      </c>
      <c r="L83" s="57">
        <f>Ofertes!L83</f>
        <v>160.80000000000001</v>
      </c>
      <c r="M83" s="62">
        <f t="shared" si="12"/>
        <v>6.6595914035553427E-2</v>
      </c>
      <c r="N83" s="57">
        <f>Ofertes!N83</f>
        <v>178</v>
      </c>
      <c r="O83" s="62">
        <f t="shared" si="13"/>
        <v>0.18068453170602283</v>
      </c>
      <c r="R83" s="45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21" t="s">
        <v>49</v>
      </c>
      <c r="B84" s="122" t="s">
        <v>64</v>
      </c>
      <c r="C84" s="50">
        <v>3000</v>
      </c>
      <c r="D84" s="29"/>
      <c r="E84" s="69">
        <f t="shared" si="8"/>
        <v>0.66280000000000006</v>
      </c>
      <c r="F84" s="57">
        <f>Ofertes!F84</f>
        <v>0.47</v>
      </c>
      <c r="G84" s="103">
        <f t="shared" si="9"/>
        <v>-0.29088714544357286</v>
      </c>
      <c r="H84" s="57">
        <f>Ofertes!H84</f>
        <v>0.65</v>
      </c>
      <c r="I84" s="62">
        <f t="shared" si="10"/>
        <v>-1.931200965600488E-2</v>
      </c>
      <c r="J84" s="57">
        <f>Ofertes!J84</f>
        <v>0.5</v>
      </c>
      <c r="K84" s="62">
        <f t="shared" si="11"/>
        <v>-0.24562462281231146</v>
      </c>
      <c r="L84" s="57">
        <f>Ofertes!L84</f>
        <v>0.80400000000000005</v>
      </c>
      <c r="M84" s="62">
        <f t="shared" si="12"/>
        <v>0.21303560651780318</v>
      </c>
      <c r="N84" s="57">
        <f>Ofertes!N84</f>
        <v>0.89</v>
      </c>
      <c r="O84" s="62">
        <f t="shared" si="13"/>
        <v>0.34278817139408568</v>
      </c>
      <c r="R84" s="45"/>
    </row>
    <row r="85" spans="1:30" x14ac:dyDescent="0.25">
      <c r="A85" s="121"/>
      <c r="B85" s="122"/>
      <c r="C85" s="50">
        <v>4000</v>
      </c>
      <c r="D85" s="29"/>
      <c r="E85" s="69">
        <f t="shared" si="8"/>
        <v>0.68092000000000008</v>
      </c>
      <c r="F85" s="57">
        <f>Ofertes!F85</f>
        <v>0.42</v>
      </c>
      <c r="G85" s="103">
        <f t="shared" si="9"/>
        <v>-0.3831874522704577</v>
      </c>
      <c r="H85" s="57">
        <f>Ofertes!H85</f>
        <v>0.6</v>
      </c>
      <c r="I85" s="62">
        <f t="shared" si="10"/>
        <v>-0.11883921752922533</v>
      </c>
      <c r="J85" s="57">
        <f>Ofertes!J85</f>
        <v>0.86</v>
      </c>
      <c r="K85" s="62">
        <f t="shared" si="11"/>
        <v>0.26299712154144372</v>
      </c>
      <c r="L85" s="57">
        <f>Ofertes!L85</f>
        <v>0.72360000000000002</v>
      </c>
      <c r="M85" s="62">
        <f t="shared" si="12"/>
        <v>6.2679903659754288E-2</v>
      </c>
      <c r="N85" s="57">
        <f>Ofertes!N85</f>
        <v>0.80100000000000005</v>
      </c>
      <c r="O85" s="62">
        <f t="shared" si="13"/>
        <v>0.17634964459848423</v>
      </c>
      <c r="R85" s="45"/>
    </row>
    <row r="86" spans="1:30" x14ac:dyDescent="0.25">
      <c r="A86" s="121"/>
      <c r="B86" s="122"/>
      <c r="C86" s="50">
        <v>5000</v>
      </c>
      <c r="D86" s="29"/>
      <c r="E86" s="69">
        <f t="shared" si="8"/>
        <v>0.63997999999999999</v>
      </c>
      <c r="F86" s="57">
        <f>Ofertes!F86</f>
        <v>0.4</v>
      </c>
      <c r="G86" s="103">
        <f t="shared" si="9"/>
        <v>-0.37498046813962937</v>
      </c>
      <c r="H86" s="57">
        <f>Ofertes!H86</f>
        <v>0.56000000000000005</v>
      </c>
      <c r="I86" s="62">
        <f t="shared" si="10"/>
        <v>-0.12497265539548097</v>
      </c>
      <c r="J86" s="57">
        <f>Ofertes!J86</f>
        <v>0.8</v>
      </c>
      <c r="K86" s="62">
        <f t="shared" si="11"/>
        <v>0.25003906372074125</v>
      </c>
      <c r="L86" s="57">
        <f>Ofertes!L86</f>
        <v>0.68340000000000001</v>
      </c>
      <c r="M86" s="62">
        <f t="shared" si="12"/>
        <v>6.7845870183443235E-2</v>
      </c>
      <c r="N86" s="57">
        <f>Ofertes!N86</f>
        <v>0.75649999999999995</v>
      </c>
      <c r="O86" s="62">
        <f t="shared" si="13"/>
        <v>0.18206818963092597</v>
      </c>
      <c r="R86" s="45"/>
    </row>
    <row r="87" spans="1:30" x14ac:dyDescent="0.25">
      <c r="A87" s="123" t="s">
        <v>50</v>
      </c>
      <c r="B87" s="124" t="s">
        <v>64</v>
      </c>
      <c r="C87" s="50">
        <v>70000</v>
      </c>
      <c r="D87" s="53" t="s">
        <v>51</v>
      </c>
      <c r="E87" s="69">
        <f t="shared" si="8"/>
        <v>6.4892000000000005E-2</v>
      </c>
      <c r="F87" s="57">
        <f>Ofertes!F87</f>
        <v>7.0000000000000007E-2</v>
      </c>
      <c r="G87" s="62">
        <f t="shared" si="9"/>
        <v>7.8715404055969884E-2</v>
      </c>
      <c r="H87" s="57">
        <f>Ofertes!H87</f>
        <v>4.2000000000000003E-2</v>
      </c>
      <c r="I87" s="103">
        <f t="shared" si="10"/>
        <v>-0.35277075756641807</v>
      </c>
      <c r="J87" s="57">
        <f>Ofertes!J87</f>
        <v>0.06</v>
      </c>
      <c r="K87" s="62">
        <f t="shared" si="11"/>
        <v>-7.538679652345448E-2</v>
      </c>
      <c r="L87" s="57">
        <f>Ofertes!L87</f>
        <v>7.2359999999999994E-2</v>
      </c>
      <c r="M87" s="62">
        <f t="shared" si="12"/>
        <v>0.11508352339271388</v>
      </c>
      <c r="N87" s="57">
        <f>Ofertes!N87</f>
        <v>8.0100000000000005E-2</v>
      </c>
      <c r="O87" s="62">
        <f t="shared" si="13"/>
        <v>0.23435862664118834</v>
      </c>
      <c r="R87" s="45"/>
    </row>
    <row r="88" spans="1:30" x14ac:dyDescent="0.25">
      <c r="A88" s="123"/>
      <c r="B88" s="124"/>
      <c r="C88" s="50">
        <v>70000</v>
      </c>
      <c r="D88" s="53" t="s">
        <v>52</v>
      </c>
      <c r="E88" s="69">
        <f t="shared" si="8"/>
        <v>4.4716000000000006E-2</v>
      </c>
      <c r="F88" s="57">
        <f>Ofertes!F88</f>
        <v>0.03</v>
      </c>
      <c r="G88" s="103">
        <f t="shared" si="9"/>
        <v>-0.32909920386438873</v>
      </c>
      <c r="H88" s="57">
        <f>Ofertes!H88</f>
        <v>3.5000000000000003E-2</v>
      </c>
      <c r="I88" s="103">
        <f t="shared" si="10"/>
        <v>-0.21728240450845338</v>
      </c>
      <c r="J88" s="57">
        <f>Ofertes!J88</f>
        <v>0.04</v>
      </c>
      <c r="K88" s="62">
        <f t="shared" si="11"/>
        <v>-0.10546560515251824</v>
      </c>
      <c r="L88" s="57">
        <f>Ofertes!L88</f>
        <v>5.6280000000000004E-2</v>
      </c>
      <c r="M88" s="62">
        <f t="shared" si="12"/>
        <v>0.25860989355040687</v>
      </c>
      <c r="N88" s="57">
        <f>Ofertes!N88</f>
        <v>6.2300000000000008E-2</v>
      </c>
      <c r="O88" s="62">
        <f t="shared" si="13"/>
        <v>0.39323731997495304</v>
      </c>
      <c r="R88" s="45"/>
    </row>
    <row r="89" spans="1:30" s="5" customFormat="1" ht="10" customHeight="1" x14ac:dyDescent="0.2">
      <c r="A89" s="51" t="s">
        <v>53</v>
      </c>
      <c r="B89" s="37" t="s">
        <v>64</v>
      </c>
      <c r="C89" s="50">
        <v>2</v>
      </c>
      <c r="D89" s="53" t="s">
        <v>3</v>
      </c>
      <c r="E89" s="69">
        <f t="shared" si="8"/>
        <v>0.42528000000000005</v>
      </c>
      <c r="F89" s="57">
        <f>Ofertes!F89</f>
        <v>0.04</v>
      </c>
      <c r="G89" s="103">
        <f t="shared" si="9"/>
        <v>-0.90594431903686989</v>
      </c>
      <c r="H89" s="57">
        <f>Ofertes!H89</f>
        <v>0.52</v>
      </c>
      <c r="I89" s="62">
        <f t="shared" si="10"/>
        <v>0.22272385252069227</v>
      </c>
      <c r="J89" s="57">
        <f>Ofertes!J89</f>
        <v>0.55000000000000004</v>
      </c>
      <c r="K89" s="62">
        <f t="shared" si="11"/>
        <v>0.29326561324303979</v>
      </c>
      <c r="L89" s="57">
        <f>Ofertes!L89</f>
        <v>0.4824</v>
      </c>
      <c r="M89" s="62">
        <f t="shared" si="12"/>
        <v>0.13431151241534978</v>
      </c>
      <c r="N89" s="57">
        <f>Ofertes!N89</f>
        <v>0.53400000000000003</v>
      </c>
      <c r="O89" s="62">
        <f t="shared" si="13"/>
        <v>0.25564334085778784</v>
      </c>
      <c r="R89" s="45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25">
      <c r="A90" s="24"/>
      <c r="B90" s="15"/>
      <c r="C90" s="21"/>
      <c r="D90" s="24"/>
      <c r="E90" s="8"/>
      <c r="F90" s="9"/>
      <c r="G90" s="65"/>
      <c r="H90" s="9"/>
      <c r="I90" s="65"/>
      <c r="J90" s="9"/>
      <c r="K90" s="65"/>
      <c r="L90" s="9"/>
      <c r="M90" s="65"/>
      <c r="N90" s="9"/>
      <c r="O90" s="65"/>
    </row>
    <row r="91" spans="1:30" x14ac:dyDescent="0.25">
      <c r="A91" s="27"/>
      <c r="B91" s="16"/>
      <c r="C91" s="21"/>
      <c r="D91" s="24"/>
      <c r="E91" s="8"/>
      <c r="F91" s="9"/>
      <c r="G91" s="65"/>
      <c r="H91" s="9"/>
      <c r="I91" s="65"/>
      <c r="J91" s="9"/>
      <c r="K91" s="65"/>
      <c r="L91" s="9"/>
      <c r="M91" s="65"/>
      <c r="N91" s="9"/>
      <c r="O91" s="65"/>
    </row>
    <row r="92" spans="1:30" x14ac:dyDescent="0.25">
      <c r="A92" s="24"/>
      <c r="B92" s="15"/>
      <c r="C92" s="21"/>
      <c r="D92" s="24"/>
      <c r="E92" s="8"/>
      <c r="F92" s="9"/>
      <c r="G92" s="65"/>
      <c r="H92" s="9"/>
      <c r="I92" s="65"/>
      <c r="J92" s="9"/>
      <c r="K92" s="65"/>
      <c r="L92" s="9"/>
      <c r="M92" s="65"/>
      <c r="N92" s="9"/>
      <c r="O92" s="65"/>
    </row>
    <row r="93" spans="1:30" x14ac:dyDescent="0.25">
      <c r="A93" s="24"/>
      <c r="B93" s="15"/>
      <c r="C93" s="21"/>
      <c r="D93" s="24"/>
      <c r="E93" s="8"/>
      <c r="F93" s="9"/>
      <c r="G93" s="65"/>
      <c r="H93" s="9"/>
      <c r="I93" s="65"/>
      <c r="J93" s="9"/>
      <c r="K93" s="65"/>
      <c r="L93" s="9"/>
      <c r="M93" s="65"/>
      <c r="N93" s="9"/>
      <c r="O93" s="65"/>
    </row>
    <row r="94" spans="1:30" x14ac:dyDescent="0.25">
      <c r="A94" s="24"/>
      <c r="B94" s="15"/>
      <c r="C94" s="21"/>
      <c r="D94" s="24"/>
      <c r="E94" s="8"/>
      <c r="F94" s="9"/>
      <c r="G94" s="65"/>
      <c r="H94" s="9"/>
      <c r="I94" s="65"/>
      <c r="J94" s="9"/>
      <c r="K94" s="65"/>
      <c r="L94" s="9"/>
      <c r="M94" s="65"/>
      <c r="N94" s="9"/>
      <c r="O94" s="65"/>
    </row>
    <row r="95" spans="1:30" x14ac:dyDescent="0.25">
      <c r="A95" s="24"/>
      <c r="B95" s="15"/>
      <c r="C95" s="21"/>
      <c r="D95" s="24"/>
      <c r="E95" s="8"/>
      <c r="F95" s="9"/>
      <c r="G95" s="65"/>
      <c r="H95" s="9"/>
      <c r="I95" s="65"/>
      <c r="J95" s="9"/>
      <c r="K95" s="65"/>
      <c r="L95" s="9"/>
      <c r="M95" s="65"/>
      <c r="N95" s="9"/>
      <c r="O95" s="65"/>
    </row>
    <row r="96" spans="1:30" x14ac:dyDescent="0.25">
      <c r="A96" s="25"/>
      <c r="B96" s="17"/>
      <c r="C96" s="22"/>
      <c r="D96" s="25"/>
      <c r="E96" s="10"/>
      <c r="F96" s="11"/>
      <c r="G96" s="66"/>
      <c r="H96" s="11"/>
      <c r="I96" s="66"/>
      <c r="J96" s="11"/>
      <c r="K96" s="66"/>
      <c r="L96" s="11"/>
      <c r="M96" s="66"/>
      <c r="N96" s="11"/>
      <c r="O96" s="66"/>
    </row>
    <row r="105" spans="1:30" s="7" customFormat="1" ht="10" x14ac:dyDescent="0.2">
      <c r="A105" s="28"/>
      <c r="B105" s="19"/>
      <c r="C105" s="20"/>
      <c r="D105" s="14"/>
      <c r="E105" s="14"/>
      <c r="G105" s="67"/>
      <c r="I105" s="67"/>
      <c r="K105" s="67"/>
      <c r="M105" s="67"/>
      <c r="O105" s="67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6"/>
    </row>
    <row r="112" spans="1:30" s="1" customFormat="1" ht="10.5" x14ac:dyDescent="0.2">
      <c r="A112" s="26"/>
      <c r="B112" s="18"/>
      <c r="C112" s="23"/>
      <c r="D112" s="26"/>
      <c r="E112" s="12"/>
      <c r="F112" s="13"/>
      <c r="G112" s="68"/>
      <c r="H112" s="13"/>
      <c r="I112" s="68"/>
      <c r="J112" s="13"/>
      <c r="K112" s="68"/>
      <c r="L112" s="13"/>
      <c r="M112" s="68"/>
      <c r="N112" s="13"/>
      <c r="O112" s="68"/>
      <c r="S112" s="4"/>
      <c r="AD112" s="2"/>
    </row>
  </sheetData>
  <mergeCells count="54">
    <mergeCell ref="A81:A82"/>
    <mergeCell ref="B81:B82"/>
    <mergeCell ref="A84:A86"/>
    <mergeCell ref="B84:B86"/>
    <mergeCell ref="A87:A88"/>
    <mergeCell ref="B87:B88"/>
    <mergeCell ref="A75:A76"/>
    <mergeCell ref="B75:B76"/>
    <mergeCell ref="A77:A78"/>
    <mergeCell ref="B77:B78"/>
    <mergeCell ref="A79:A80"/>
    <mergeCell ref="B79:B80"/>
    <mergeCell ref="A57:A62"/>
    <mergeCell ref="B57:B62"/>
    <mergeCell ref="A64:A65"/>
    <mergeCell ref="B64:B65"/>
    <mergeCell ref="A71:A72"/>
    <mergeCell ref="B71:B72"/>
    <mergeCell ref="A47:A48"/>
    <mergeCell ref="B47:B48"/>
    <mergeCell ref="A49:A54"/>
    <mergeCell ref="B49:B54"/>
    <mergeCell ref="A55:A56"/>
    <mergeCell ref="B55:B56"/>
    <mergeCell ref="A39:A40"/>
    <mergeCell ref="B39:B40"/>
    <mergeCell ref="A41:A43"/>
    <mergeCell ref="B41:B43"/>
    <mergeCell ref="A44:A46"/>
    <mergeCell ref="B44:B46"/>
    <mergeCell ref="A31:A32"/>
    <mergeCell ref="B31:B32"/>
    <mergeCell ref="A33:A36"/>
    <mergeCell ref="B33:B36"/>
    <mergeCell ref="A37:A38"/>
    <mergeCell ref="B37:B38"/>
    <mergeCell ref="A22:A23"/>
    <mergeCell ref="B22:B23"/>
    <mergeCell ref="A24:A27"/>
    <mergeCell ref="B24:B27"/>
    <mergeCell ref="A28:A30"/>
    <mergeCell ref="B28:B30"/>
    <mergeCell ref="A11:A13"/>
    <mergeCell ref="B11:B13"/>
    <mergeCell ref="A14:A16"/>
    <mergeCell ref="B14:B16"/>
    <mergeCell ref="A17:A21"/>
    <mergeCell ref="B17:B21"/>
    <mergeCell ref="S6:S8"/>
    <mergeCell ref="C1:D1"/>
    <mergeCell ref="A2:A4"/>
    <mergeCell ref="B2:B4"/>
    <mergeCell ref="A6:A9"/>
    <mergeCell ref="B6:B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3ebcad-1c64-4777-82e4-a06a440dfaff">
      <Terms xmlns="http://schemas.microsoft.com/office/infopath/2007/PartnerControls"/>
    </lcf76f155ced4ddcb4097134ff3c332f>
    <TaxCatchAll xmlns="d976b86a-6f91-4d0b-83dc-be9a38ff5e4c" xsi:nil="true"/>
    <enlla_x00e7_ xmlns="0d3ebcad-1c64-4777-82e4-a06a440dfaff">
      <Url xsi:nil="true"/>
      <Description xsi:nil="true"/>
    </enlla_x00e7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12FD5EBAE6BA4CADF31BCD6B910EAF" ma:contentTypeVersion="14" ma:contentTypeDescription="Crea un document nou" ma:contentTypeScope="" ma:versionID="6421b166dfd72582fb678e2c39f6d026">
  <xsd:schema xmlns:xsd="http://www.w3.org/2001/XMLSchema" xmlns:xs="http://www.w3.org/2001/XMLSchema" xmlns:p="http://schemas.microsoft.com/office/2006/metadata/properties" xmlns:ns2="0d3ebcad-1c64-4777-82e4-a06a440dfaff" xmlns:ns3="d976b86a-6f91-4d0b-83dc-be9a38ff5e4c" targetNamespace="http://schemas.microsoft.com/office/2006/metadata/properties" ma:root="true" ma:fieldsID="c35fed8faa0c855080a1e7a02876fec9" ns2:_="" ns3:_="">
    <xsd:import namespace="0d3ebcad-1c64-4777-82e4-a06a440dfaff"/>
    <xsd:import namespace="d976b86a-6f91-4d0b-83dc-be9a38ff5e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enlla_x00e7_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ebcad-1c64-4777-82e4-a06a440df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enlla_x00e7_" ma:index="15" nillable="true" ma:displayName="enllaç" ma:format="Hyperlink" ma:internalName="enlla_x00e7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76b86a-6f91-4d0b-83dc-be9a38ff5e4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fa2526a-e1dd-462e-81cb-b6b0b7262924}" ma:internalName="TaxCatchAll" ma:showField="CatchAllData" ma:web="d976b86a-6f91-4d0b-83dc-be9a38ff5e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32E7F1-8165-4A18-9C34-633CE1910782}">
  <ds:schemaRefs>
    <ds:schemaRef ds:uri="d976b86a-6f91-4d0b-83dc-be9a38ff5e4c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0d3ebcad-1c64-4777-82e4-a06a440dfaf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0F2934-388F-4934-85F1-401EE4D782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B2B82C-81C1-447F-AB98-A13609F08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ebcad-1c64-4777-82e4-a06a440dfaff"/>
    <ds:schemaRef ds:uri="d976b86a-6f91-4d0b-83dc-be9a38ff5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Ofertes</vt:lpstr>
      <vt:lpstr>Valors anormals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Garcia Mariñoso, Monica</dc:creator>
  <cp:keywords/>
  <dc:description/>
  <cp:lastModifiedBy>Alma Alayeto, Cristina</cp:lastModifiedBy>
  <cp:revision/>
  <dcterms:created xsi:type="dcterms:W3CDTF">2024-02-13T09:37:09Z</dcterms:created>
  <dcterms:modified xsi:type="dcterms:W3CDTF">2025-12-16T10:48:08Z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0x010100E812FD5EBAE6BA4CADF31BCD6B910EAF</vt:lpwstr>
  </property>
</Properties>
</file>