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720"/>
  </bookViews>
  <sheets>
    <sheet name="PCA - Of. Econ. LOT 1" sheetId="4" r:id="rId1"/>
  </sheets>
  <definedNames>
    <definedName name="ALT" localSheetId="0">#REF!</definedName>
    <definedName name="ALT">#REF!</definedName>
    <definedName name="_xlnm.Print_Area" localSheetId="0">'PCA - Of. Econ. LOT 1'!$A$1:$R$36</definedName>
    <definedName name="CONDICIÓ" localSheetId="0">#REF!</definedName>
    <definedName name="CONDICIÓ">#REF!</definedName>
    <definedName name="CULTURA" localSheetId="0">#REF!</definedName>
    <definedName name="CULTURA">#REF!</definedName>
    <definedName name="Densitat1" localSheetId="0">#REF!</definedName>
    <definedName name="Densitat1">#REF!</definedName>
    <definedName name="Dependencies" localSheetId="0">#REF!</definedName>
    <definedName name="Dependencies">#REF!</definedName>
    <definedName name="Dependències" localSheetId="0">#REF!</definedName>
    <definedName name="Dependències">#REF!</definedName>
    <definedName name="Dies" localSheetId="0">#REF!</definedName>
    <definedName name="Dies">#REF!</definedName>
    <definedName name="Dies_obert" localSheetId="0">#REF!</definedName>
    <definedName name="Dies_obert">#REF!</definedName>
    <definedName name="ENCARREGAT" localSheetId="0">#REF!</definedName>
    <definedName name="ENCARREGAT">#REF!</definedName>
    <definedName name="EscalaPJaciment">44.8/43.5</definedName>
    <definedName name="EXTERIOR" localSheetId="0">#REF!</definedName>
    <definedName name="EXTERIOR">#REF!</definedName>
    <definedName name="FReq" localSheetId="0">#REF!</definedName>
    <definedName name="FReq">#REF!</definedName>
    <definedName name="Frequencia" localSheetId="0">#REF!</definedName>
    <definedName name="Frequencia">#REF!</definedName>
    <definedName name="Frequencia1" localSheetId="0">#REF!</definedName>
    <definedName name="Frequencia1">#REF!</definedName>
    <definedName name="FREQUÈNCIES" localSheetId="0">#REF!</definedName>
    <definedName name="FREQUÈNCIES">#REF!</definedName>
    <definedName name="LAMES" localSheetId="0">#REF!</definedName>
    <definedName name="LAMES">#REF!</definedName>
    <definedName name="PAVIMENT" localSheetId="0">#REF!</definedName>
    <definedName name="PAVIMENT">#REF!</definedName>
    <definedName name="PAVIMENTS" localSheetId="0">#REF!</definedName>
    <definedName name="PAVIMENTS">#REF!</definedName>
    <definedName name="PERSIANES" localSheetId="0">#REF!</definedName>
    <definedName name="PERSIANES">#REF!</definedName>
    <definedName name="PretsRentables" localSheetId="0">#REF!</definedName>
    <definedName name="PretsRentables">#REF!</definedName>
    <definedName name="Rendiments" localSheetId="0">#REF!</definedName>
    <definedName name="Rendiments">#REF!</definedName>
    <definedName name="SI_NO" localSheetId="0">#REF!</definedName>
    <definedName name="SI_NO">#REF!</definedName>
    <definedName name="TERRES" localSheetId="0">#REF!</definedName>
    <definedName name="TERRES">#REF!</definedName>
    <definedName name="TIPUS_CENTRE">#REF!</definedName>
    <definedName name="Vidres" localSheetId="0">#REF!</definedName>
    <definedName name="Vidres">#REF!</definedName>
    <definedName name="Vidres1" localSheetId="0">#REF!</definedName>
    <definedName name="Vidres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N20" i="4"/>
  <c r="R20" i="4" l="1"/>
  <c r="C14" i="4"/>
  <c r="E36" i="4" l="1"/>
  <c r="E35" i="4"/>
  <c r="R22" i="4" l="1"/>
  <c r="R21" i="4" s="1"/>
  <c r="Q13" i="4"/>
  <c r="P13" i="4"/>
  <c r="O11" i="4"/>
  <c r="N12" i="4"/>
  <c r="M12" i="4"/>
  <c r="M11" i="4"/>
  <c r="O12" i="4"/>
  <c r="P12" i="4"/>
  <c r="Q12" i="4"/>
  <c r="M13" i="4"/>
  <c r="N13" i="4"/>
  <c r="O13" i="4"/>
  <c r="G14" i="4"/>
  <c r="Q11" i="4"/>
  <c r="R12" i="4" l="1"/>
  <c r="R13" i="4"/>
  <c r="Q14" i="4"/>
  <c r="D14" i="4"/>
  <c r="N11" i="4"/>
  <c r="N14" i="4" s="1"/>
  <c r="F14" i="4"/>
  <c r="E14" i="4"/>
  <c r="O14" i="4"/>
  <c r="P11" i="4"/>
  <c r="P14" i="4" s="1"/>
  <c r="R11" i="4" l="1"/>
  <c r="R14" i="4" s="1"/>
  <c r="R16" i="4" s="1"/>
  <c r="R15" i="4" s="1"/>
  <c r="M14" i="4"/>
  <c r="R24" i="4" l="1"/>
  <c r="R25" i="4" l="1"/>
  <c r="R27" i="4"/>
  <c r="R28" i="4" s="1"/>
</calcChain>
</file>

<file path=xl/sharedStrings.xml><?xml version="1.0" encoding="utf-8"?>
<sst xmlns="http://schemas.openxmlformats.org/spreadsheetml/2006/main" count="72" uniqueCount="44">
  <si>
    <t>S'hauran de completar obligatòriament totes les cel·les de color taronja d'aquest document i no es podrà modificar cap de les altres.
Tots els preus unitaris que s'incloguin en aquest document hauran d'estar sempre arrodonits a dos decimals. En el cas de trobar algun preu amb més decimals, l'Ajuntament podrà arrodonir-lo a dos.</t>
  </si>
  <si>
    <t xml:space="preserve">Els imports resultants d'aquest annex han de coincidir amb els imports establerts a l'oferta econòmica. </t>
  </si>
  <si>
    <t>Aquest full de càlcul dona com a resultat dels totals "ERROR" mentre no s'emplenin correctament les dades a omplir.</t>
  </si>
  <si>
    <t>HORES DE NETEJA ORDINÀRIA</t>
  </si>
  <si>
    <t>TOTAL HORES /ANY</t>
  </si>
  <si>
    <t>COST / HORA (IVA NO INCLÒS)</t>
  </si>
  <si>
    <t>COST ANUAL (IVA NO INCLÒS)</t>
  </si>
  <si>
    <t>TOTAL COST ANUAL proposat
SENSE IVA</t>
  </si>
  <si>
    <t>Nº</t>
  </si>
  <si>
    <t>CENTRES</t>
  </si>
  <si>
    <t>NETEJADOR/A DIURN</t>
  </si>
  <si>
    <t>NETEJADOR/A FESTIU</t>
  </si>
  <si>
    <t>NETEJADOR/A NOCTURN</t>
  </si>
  <si>
    <t>ESPECIALISTA</t>
  </si>
  <si>
    <t>SUPERVISIÓ</t>
  </si>
  <si>
    <t>TOTAL</t>
  </si>
  <si>
    <t>El cost/hora mai no podrà ser inferior al cost/hora derivat de l'aplicació del conveni vigent ni del salari mínim interprofessional (SMI).</t>
  </si>
  <si>
    <t>IVA 21%</t>
  </si>
  <si>
    <t>TOTAL ANUAL NETEJA ORDINÀRIA IVA INCLÒS</t>
  </si>
  <si>
    <t>HORES DE BOSSA D'HORES</t>
  </si>
  <si>
    <t>BOSSA D'HORES</t>
  </si>
  <si>
    <t>TOTAL ANUAL DE BOSSA D'HORES IVA INCLÒS</t>
  </si>
  <si>
    <t>Tant a les HORES DE NETEJA ORDINÀRIA, com a les HORES DE BOSSA D'HORES, s'haurà de complementar el cost/hora de totes les categories malgrat que alguna d'elles no tingui hores predefinides.</t>
  </si>
  <si>
    <t>TOTAL ANUAL NETEJA ORDINÀRIA + BOSSA D'HORES SENSE IVA</t>
  </si>
  <si>
    <t>El cost/hora de NETEJADOR/A NOCTURN no pot superar un 20% del cost/hora NETEJADOR/A DIURN (*)</t>
  </si>
  <si>
    <t>TOTAL ANUAL NETEJA ORDINÀRIA + BOSSA D'HORES AMB IVA</t>
  </si>
  <si>
    <t>TOTAL CONTRACTE NETEJA ORDINÀRIA + BOSSA D'HORES SENSE IVA</t>
  </si>
  <si>
    <t>TOTAL CONTRACTE NETEJA ORDINÀRIA + BOSSA D'HORES AMB IVA</t>
  </si>
  <si>
    <t>OFERTA ECONÒMICA - LOT 1 MERCATS I MUSEU D'HISTÒRIA DELS JUEUS</t>
  </si>
  <si>
    <t>El present document indica el nombre d'hores sol·licitades al Plec de Prescripcions Tècniques.</t>
  </si>
  <si>
    <t>MERCAGIRONA</t>
  </si>
  <si>
    <t>MERCAT DEL LLEÓ</t>
  </si>
  <si>
    <t>MUSEU D'HISTÒRIA DELS JUEUS</t>
  </si>
  <si>
    <t>El cost/hora de NETEJADOR/A FESTIU no pot superar un 70% del cost/hora NETEJADOR/A DIURN (*)</t>
  </si>
  <si>
    <t>(*) Aquests percentatges màxims son una estimació en base al plus festiu i al plus de nocturnitat segons conveni aplicable.</t>
  </si>
  <si>
    <t>PRESTACIONS COMPLEMENTÀRIES</t>
  </si>
  <si>
    <t>S'haurà de complementar el cost de tots els elements.</t>
  </si>
  <si>
    <t>Les empreses licitadores no podran proposar un preu superior al preu màxim de licitació establert.</t>
  </si>
  <si>
    <t>PREUS (IVA NO INCLÒS)</t>
  </si>
  <si>
    <t>Preu màxim de licitació</t>
  </si>
  <si>
    <t>COST UNITARI</t>
  </si>
  <si>
    <t>COST UNITARI IVA INCLÒS</t>
  </si>
  <si>
    <t>CONTENIDORS HIGIÈNICS FEMENINS (preu per recanvi)</t>
  </si>
  <si>
    <t>AMBIENTADORS (preu per recanvi)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</si>
</sst>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6"/>
      <color indexed="8"/>
      <name val="Calibri"/>
      <family val="2"/>
    </font>
    <font>
      <b/>
      <u/>
      <sz val="11"/>
      <color indexed="8"/>
      <name val="Calibri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b/>
      <sz val="11"/>
      <color rgb="FFF3F2E9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4"/>
      <color rgb="FFF3F2E9"/>
      <name val="Calibri"/>
      <family val="2"/>
    </font>
    <font>
      <sz val="11"/>
      <name val="Calibri"/>
      <family val="2"/>
    </font>
    <font>
      <b/>
      <sz val="14"/>
      <color indexed="63"/>
      <name val="Calibri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B9B74"/>
        <bgColor indexed="64"/>
      </patternFill>
    </fill>
    <fill>
      <patternFill patternType="solid">
        <fgColor rgb="FF18859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rgb="FFDDD9C3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7" fillId="0" borderId="0"/>
    <xf numFmtId="0" fontId="7" fillId="0" borderId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60">
    <xf numFmtId="0" fontId="0" fillId="0" borderId="0" xfId="0"/>
    <xf numFmtId="4" fontId="12" fillId="6" borderId="7" xfId="2" applyNumberFormat="1" applyFont="1" applyFill="1" applyBorder="1" applyAlignment="1" applyProtection="1">
      <alignment horizontal="center" vertical="center"/>
      <protection locked="0"/>
    </xf>
    <xf numFmtId="4" fontId="13" fillId="7" borderId="7" xfId="3" applyNumberFormat="1" applyFont="1" applyFill="1" applyBorder="1" applyAlignment="1" applyProtection="1">
      <alignment horizontal="center" vertical="center"/>
    </xf>
    <xf numFmtId="4" fontId="16" fillId="7" borderId="7" xfId="3" applyNumberFormat="1" applyFont="1" applyFill="1" applyBorder="1" applyAlignment="1" applyProtection="1">
      <alignment horizontal="center" vertical="center"/>
    </xf>
    <xf numFmtId="4" fontId="16" fillId="10" borderId="7" xfId="3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4" borderId="1" xfId="1" applyNumberFormat="1" applyFont="1" applyFill="1" applyBorder="1" applyAlignment="1">
      <alignment horizontal="center" vertical="center"/>
    </xf>
    <xf numFmtId="0" fontId="8" fillId="4" borderId="2" xfId="1" applyNumberFormat="1" applyFont="1" applyFill="1" applyBorder="1" applyAlignment="1">
      <alignment horizontal="center" vertical="center"/>
    </xf>
    <xf numFmtId="0" fontId="8" fillId="4" borderId="3" xfId="1" applyNumberFormat="1" applyFont="1" applyFill="1" applyBorder="1" applyAlignment="1">
      <alignment horizontal="center" vertical="center"/>
    </xf>
    <xf numFmtId="0" fontId="9" fillId="5" borderId="5" xfId="1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2" fillId="3" borderId="7" xfId="2" applyNumberFormat="1" applyFont="1" applyFill="1" applyBorder="1" applyAlignment="1">
      <alignment horizontal="center" vertical="center"/>
    </xf>
    <xf numFmtId="4" fontId="12" fillId="3" borderId="8" xfId="2" applyNumberFormat="1" applyFont="1" applyFill="1" applyBorder="1" applyAlignment="1">
      <alignment horizontal="center" vertical="center"/>
    </xf>
    <xf numFmtId="4" fontId="14" fillId="5" borderId="9" xfId="1" applyNumberFormat="1" applyFont="1" applyFill="1" applyBorder="1" applyAlignment="1">
      <alignment horizontal="left" vertical="center"/>
    </xf>
    <xf numFmtId="4" fontId="14" fillId="5" borderId="0" xfId="1" applyNumberFormat="1" applyFont="1" applyFill="1" applyAlignment="1">
      <alignment horizontal="center" vertical="center"/>
    </xf>
    <xf numFmtId="0" fontId="15" fillId="2" borderId="0" xfId="2" applyFont="1" applyFill="1" applyAlignment="1">
      <alignment vertical="center" wrapText="1"/>
    </xf>
    <xf numFmtId="0" fontId="15" fillId="2" borderId="0" xfId="2" applyFont="1" applyFill="1" applyAlignment="1">
      <alignment horizontal="left" vertical="center" wrapText="1"/>
    </xf>
    <xf numFmtId="0" fontId="15" fillId="2" borderId="0" xfId="2" applyFont="1" applyFill="1" applyAlignment="1">
      <alignment horizontal="left" vertical="center"/>
    </xf>
    <xf numFmtId="0" fontId="15" fillId="2" borderId="0" xfId="2" applyFont="1" applyFill="1" applyAlignment="1">
      <alignment vertical="center"/>
    </xf>
    <xf numFmtId="0" fontId="15" fillId="2" borderId="0" xfId="2" applyFont="1" applyFill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8" fillId="4" borderId="1" xfId="1" applyNumberFormat="1" applyFont="1" applyFill="1" applyBorder="1" applyAlignment="1">
      <alignment vertical="center"/>
    </xf>
    <xf numFmtId="0" fontId="8" fillId="4" borderId="3" xfId="1" applyNumberFormat="1" applyFont="1" applyFill="1" applyBorder="1" applyAlignment="1">
      <alignment vertical="center"/>
    </xf>
    <xf numFmtId="0" fontId="8" fillId="4" borderId="2" xfId="1" applyNumberFormat="1" applyFont="1" applyFill="1" applyBorder="1" applyAlignment="1">
      <alignment vertical="center"/>
    </xf>
    <xf numFmtId="0" fontId="9" fillId="5" borderId="5" xfId="1" applyNumberFormat="1" applyFont="1" applyFill="1" applyBorder="1" applyAlignment="1">
      <alignment horizontal="left" vertical="center" wrapText="1"/>
    </xf>
    <xf numFmtId="4" fontId="11" fillId="9" borderId="7" xfId="0" applyNumberFormat="1" applyFont="1" applyFill="1" applyBorder="1" applyAlignment="1">
      <alignment horizontal="center" vertical="center"/>
    </xf>
    <xf numFmtId="4" fontId="12" fillId="9" borderId="7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8" fillId="4" borderId="1" xfId="1" applyNumberFormat="1" applyFont="1" applyFill="1" applyBorder="1" applyAlignment="1">
      <alignment horizontal="center" vertical="center"/>
    </xf>
    <xf numFmtId="0" fontId="8" fillId="4" borderId="2" xfId="1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5" fillId="2" borderId="0" xfId="0" applyFont="1" applyFill="1"/>
    <xf numFmtId="0" fontId="4" fillId="2" borderId="0" xfId="0" applyFont="1" applyFill="1"/>
    <xf numFmtId="0" fontId="8" fillId="4" borderId="1" xfId="1" applyNumberFormat="1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 wrapText="1"/>
    </xf>
    <xf numFmtId="44" fontId="12" fillId="0" borderId="7" xfId="4" applyFont="1" applyFill="1" applyBorder="1" applyAlignment="1" applyProtection="1">
      <alignment horizontal="center" vertical="center"/>
    </xf>
    <xf numFmtId="4" fontId="12" fillId="7" borderId="7" xfId="2" applyNumberFormat="1" applyFont="1" applyFill="1" applyBorder="1" applyAlignment="1">
      <alignment horizontal="center" vertical="center"/>
    </xf>
    <xf numFmtId="0" fontId="8" fillId="8" borderId="10" xfId="1" applyNumberFormat="1" applyFont="1" applyFill="1" applyBorder="1" applyAlignment="1">
      <alignment horizontal="center" vertical="center"/>
    </xf>
    <xf numFmtId="0" fontId="8" fillId="8" borderId="0" xfId="1" applyNumberFormat="1" applyFont="1" applyFill="1" applyAlignment="1">
      <alignment horizontal="center" vertical="center"/>
    </xf>
    <xf numFmtId="0" fontId="9" fillId="5" borderId="4" xfId="1" applyNumberFormat="1" applyFont="1" applyFill="1" applyBorder="1" applyAlignment="1">
      <alignment horizontal="center" vertical="center" wrapText="1"/>
    </xf>
    <xf numFmtId="0" fontId="9" fillId="5" borderId="6" xfId="1" applyNumberFormat="1" applyFont="1" applyFill="1" applyBorder="1" applyAlignment="1">
      <alignment horizontal="center" vertical="center" wrapText="1"/>
    </xf>
    <xf numFmtId="4" fontId="12" fillId="6" borderId="11" xfId="2" applyNumberFormat="1" applyFont="1" applyFill="1" applyBorder="1" applyAlignment="1" applyProtection="1">
      <alignment horizontal="center" vertical="center"/>
      <protection locked="0"/>
    </xf>
    <xf numFmtId="4" fontId="12" fillId="6" borderId="12" xfId="2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 wrapText="1"/>
    </xf>
    <xf numFmtId="0" fontId="8" fillId="4" borderId="1" xfId="1" applyNumberFormat="1" applyFont="1" applyFill="1" applyBorder="1" applyAlignment="1">
      <alignment horizontal="center" vertical="center"/>
    </xf>
    <xf numFmtId="0" fontId="8" fillId="4" borderId="2" xfId="1" applyNumberFormat="1" applyFont="1" applyFill="1" applyBorder="1" applyAlignment="1">
      <alignment horizontal="center" vertical="center"/>
    </xf>
    <xf numFmtId="0" fontId="8" fillId="4" borderId="3" xfId="1" applyNumberFormat="1" applyFont="1" applyFill="1" applyBorder="1" applyAlignment="1">
      <alignment horizontal="center" vertical="center"/>
    </xf>
    <xf numFmtId="0" fontId="8" fillId="4" borderId="1" xfId="1" applyNumberFormat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</cellXfs>
  <cellStyles count="5">
    <cellStyle name="Moneda" xfId="4" builtinId="4"/>
    <cellStyle name="Moneda 2" xfId="3"/>
    <cellStyle name="Normal" xfId="0" builtinId="0"/>
    <cellStyle name="Normal 2" xfId="2"/>
    <cellStyle name="Normal 9 2 2" xfId="1"/>
  </cellStyles>
  <dxfs count="5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10" zoomScale="85" zoomScaleNormal="85" workbookViewId="0">
      <selection activeCell="H11" sqref="H11:H13"/>
    </sheetView>
  </sheetViews>
  <sheetFormatPr defaultColWidth="11.42578125" defaultRowHeight="15" x14ac:dyDescent="0.25"/>
  <cols>
    <col min="1" max="1" width="5.85546875" style="7" customWidth="1"/>
    <col min="2" max="2" width="39.42578125" style="7" customWidth="1"/>
    <col min="3" max="17" width="15.7109375" style="7" customWidth="1"/>
    <col min="18" max="18" width="22.85546875" style="7" customWidth="1"/>
    <col min="19" max="16384" width="11.42578125" style="7"/>
  </cols>
  <sheetData>
    <row r="1" spans="1:20" ht="21" x14ac:dyDescent="0.25">
      <c r="A1" s="5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8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38.25" customHeight="1" x14ac:dyDescent="0.2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6"/>
      <c r="T3" s="6"/>
    </row>
    <row r="4" spans="1:20" ht="15" customHeight="1" x14ac:dyDescent="0.25">
      <c r="A4" s="9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6"/>
      <c r="T4" s="6"/>
    </row>
    <row r="5" spans="1:20" ht="18.75" x14ac:dyDescent="0.25">
      <c r="A5" s="9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8.75" x14ac:dyDescent="0.25">
      <c r="A7" s="11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6"/>
      <c r="T7" s="6"/>
    </row>
    <row r="8" spans="1:20" x14ac:dyDescent="0.25">
      <c r="A8" s="6" t="s">
        <v>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6"/>
      <c r="T8" s="6"/>
    </row>
    <row r="9" spans="1:20" ht="15" customHeight="1" x14ac:dyDescent="0.25">
      <c r="A9" s="55"/>
      <c r="B9" s="56"/>
      <c r="C9" s="55" t="s">
        <v>4</v>
      </c>
      <c r="D9" s="57"/>
      <c r="E9" s="57"/>
      <c r="F9" s="56"/>
      <c r="G9" s="14"/>
      <c r="H9" s="55" t="s">
        <v>5</v>
      </c>
      <c r="I9" s="57"/>
      <c r="J9" s="57"/>
      <c r="K9" s="57"/>
      <c r="L9" s="56"/>
      <c r="M9" s="55" t="s">
        <v>6</v>
      </c>
      <c r="N9" s="57"/>
      <c r="O9" s="57"/>
      <c r="P9" s="57"/>
      <c r="Q9" s="56"/>
      <c r="R9" s="50" t="s">
        <v>7</v>
      </c>
      <c r="S9" s="6"/>
      <c r="T9" s="6"/>
    </row>
    <row r="10" spans="1:20" ht="119.25" customHeight="1" x14ac:dyDescent="0.25">
      <c r="A10" s="15" t="s">
        <v>8</v>
      </c>
      <c r="B10" s="15" t="s">
        <v>9</v>
      </c>
      <c r="C10" s="15" t="s">
        <v>10</v>
      </c>
      <c r="D10" s="15" t="s">
        <v>11</v>
      </c>
      <c r="E10" s="15" t="s">
        <v>12</v>
      </c>
      <c r="F10" s="15" t="s">
        <v>13</v>
      </c>
      <c r="G10" s="15" t="s">
        <v>14</v>
      </c>
      <c r="H10" s="15" t="s">
        <v>10</v>
      </c>
      <c r="I10" s="15" t="s">
        <v>11</v>
      </c>
      <c r="J10" s="15" t="s">
        <v>12</v>
      </c>
      <c r="K10" s="15" t="s">
        <v>13</v>
      </c>
      <c r="L10" s="15" t="s">
        <v>14</v>
      </c>
      <c r="M10" s="15" t="s">
        <v>10</v>
      </c>
      <c r="N10" s="15" t="s">
        <v>11</v>
      </c>
      <c r="O10" s="15" t="s">
        <v>12</v>
      </c>
      <c r="P10" s="15" t="s">
        <v>13</v>
      </c>
      <c r="Q10" s="15" t="s">
        <v>14</v>
      </c>
      <c r="R10" s="51"/>
      <c r="S10" s="6"/>
      <c r="T10" s="6"/>
    </row>
    <row r="11" spans="1:20" x14ac:dyDescent="0.25">
      <c r="A11" s="16">
        <v>1</v>
      </c>
      <c r="B11" s="17" t="s">
        <v>30</v>
      </c>
      <c r="C11" s="18">
        <v>5602.5</v>
      </c>
      <c r="D11" s="18">
        <v>0</v>
      </c>
      <c r="E11" s="18">
        <v>1992</v>
      </c>
      <c r="F11" s="18">
        <v>250</v>
      </c>
      <c r="G11" s="18">
        <v>281.83</v>
      </c>
      <c r="H11" s="52"/>
      <c r="I11" s="52"/>
      <c r="J11" s="52"/>
      <c r="K11" s="52"/>
      <c r="L11" s="52"/>
      <c r="M11" s="19">
        <f>ROUND((C11*$H$11),2)</f>
        <v>0</v>
      </c>
      <c r="N11" s="19">
        <f t="shared" ref="N11:N13" si="0">ROUND((D11*$I$11),2)</f>
        <v>0</v>
      </c>
      <c r="O11" s="19">
        <f>ROUND((E11*$J$11),2)</f>
        <v>0</v>
      </c>
      <c r="P11" s="20">
        <f>ROUND((F11*$K$11),2)</f>
        <v>0</v>
      </c>
      <c r="Q11" s="20">
        <f>ROUND((G11*$L$11),2)</f>
        <v>0</v>
      </c>
      <c r="R11" s="2">
        <f>ROUND(SUM(M11:Q11),2)</f>
        <v>0</v>
      </c>
      <c r="S11" s="6"/>
      <c r="T11" s="6"/>
    </row>
    <row r="12" spans="1:20" x14ac:dyDescent="0.25">
      <c r="A12" s="16">
        <v>2</v>
      </c>
      <c r="B12" s="17" t="s">
        <v>31</v>
      </c>
      <c r="C12" s="18">
        <v>7923.5</v>
      </c>
      <c r="D12" s="18">
        <v>0</v>
      </c>
      <c r="E12" s="18">
        <v>0</v>
      </c>
      <c r="F12" s="18">
        <v>500</v>
      </c>
      <c r="G12" s="18">
        <v>302.63</v>
      </c>
      <c r="H12" s="53"/>
      <c r="I12" s="53"/>
      <c r="J12" s="53"/>
      <c r="K12" s="53"/>
      <c r="L12" s="53"/>
      <c r="M12" s="19">
        <f>ROUND((C12*$H$11),2)</f>
        <v>0</v>
      </c>
      <c r="N12" s="19">
        <f>ROUND((D12*$I$11),2)</f>
        <v>0</v>
      </c>
      <c r="O12" s="19">
        <f t="shared" ref="O12:O13" si="1">ROUND((E12*$J$11),2)</f>
        <v>0</v>
      </c>
      <c r="P12" s="20">
        <f t="shared" ref="P12" si="2">ROUND((F12*$K$11),2)</f>
        <v>0</v>
      </c>
      <c r="Q12" s="20">
        <f t="shared" ref="Q12" si="3">ROUND((G12*$L$11),2)</f>
        <v>0</v>
      </c>
      <c r="R12" s="2">
        <f t="shared" ref="R12:R13" si="4">ROUND(SUM(M12:Q12),2)</f>
        <v>0</v>
      </c>
      <c r="S12" s="6"/>
      <c r="T12" s="6"/>
    </row>
    <row r="13" spans="1:20" x14ac:dyDescent="0.25">
      <c r="A13" s="16">
        <v>3</v>
      </c>
      <c r="B13" s="17" t="s">
        <v>32</v>
      </c>
      <c r="C13" s="18">
        <v>1614.3</v>
      </c>
      <c r="D13" s="18">
        <v>0</v>
      </c>
      <c r="E13" s="18">
        <v>0</v>
      </c>
      <c r="F13" s="18">
        <v>123</v>
      </c>
      <c r="G13" s="18">
        <v>62.42</v>
      </c>
      <c r="H13" s="53"/>
      <c r="I13" s="53"/>
      <c r="J13" s="53"/>
      <c r="K13" s="53"/>
      <c r="L13" s="53"/>
      <c r="M13" s="19">
        <f t="shared" ref="M13" si="5">ROUND((C13*$H$11),2)</f>
        <v>0</v>
      </c>
      <c r="N13" s="19">
        <f t="shared" si="0"/>
        <v>0</v>
      </c>
      <c r="O13" s="19">
        <f t="shared" si="1"/>
        <v>0</v>
      </c>
      <c r="P13" s="20">
        <f>ROUND((F13*$K$11),2)</f>
        <v>0</v>
      </c>
      <c r="Q13" s="20">
        <f>ROUND((G13*$L$11),2)</f>
        <v>0</v>
      </c>
      <c r="R13" s="2">
        <f t="shared" si="4"/>
        <v>0</v>
      </c>
      <c r="S13" s="6"/>
      <c r="T13" s="6"/>
    </row>
    <row r="14" spans="1:20" ht="18.75" x14ac:dyDescent="0.25">
      <c r="A14" s="21" t="s">
        <v>15</v>
      </c>
      <c r="B14" s="21"/>
      <c r="C14" s="22">
        <f>SUM(C11:C13)</f>
        <v>15140.3</v>
      </c>
      <c r="D14" s="22">
        <f>SUM(D11:D13)</f>
        <v>0</v>
      </c>
      <c r="E14" s="22">
        <f>SUM(E11:E13)</f>
        <v>1992</v>
      </c>
      <c r="F14" s="22">
        <f>SUM(F11:F13)</f>
        <v>873</v>
      </c>
      <c r="G14" s="22">
        <f>SUM(G11:G13)</f>
        <v>646.88</v>
      </c>
      <c r="H14" s="22"/>
      <c r="I14" s="22"/>
      <c r="J14" s="22"/>
      <c r="K14" s="22"/>
      <c r="L14" s="22"/>
      <c r="M14" s="22">
        <f t="shared" ref="M14:R14" si="6">SUM(M11:M13)</f>
        <v>0</v>
      </c>
      <c r="N14" s="22">
        <f t="shared" si="6"/>
        <v>0</v>
      </c>
      <c r="O14" s="22">
        <f t="shared" si="6"/>
        <v>0</v>
      </c>
      <c r="P14" s="22">
        <f t="shared" si="6"/>
        <v>0</v>
      </c>
      <c r="Q14" s="22">
        <f t="shared" si="6"/>
        <v>0</v>
      </c>
      <c r="R14" s="22">
        <f t="shared" si="6"/>
        <v>0</v>
      </c>
      <c r="S14" s="6"/>
      <c r="T14" s="6"/>
    </row>
    <row r="15" spans="1:20" ht="18.75" x14ac:dyDescent="0.25">
      <c r="A15" s="7" t="s">
        <v>16</v>
      </c>
      <c r="B15" s="23"/>
      <c r="C15" s="23"/>
      <c r="D15" s="23"/>
      <c r="E15" s="23"/>
      <c r="F15" s="24"/>
      <c r="G15" s="24"/>
      <c r="H15" s="24"/>
      <c r="I15" s="24"/>
      <c r="J15" s="24"/>
      <c r="K15" s="24"/>
      <c r="L15" s="24"/>
      <c r="M15" s="25"/>
      <c r="O15" s="26"/>
      <c r="P15" s="27"/>
      <c r="Q15" s="28" t="s">
        <v>17</v>
      </c>
      <c r="R15" s="3">
        <f>R16-R14</f>
        <v>0</v>
      </c>
      <c r="S15" s="6"/>
      <c r="T15" s="6"/>
    </row>
    <row r="16" spans="1:20" ht="18.75" x14ac:dyDescent="0.25">
      <c r="A16" s="26"/>
      <c r="C16" s="23"/>
      <c r="D16" s="23"/>
      <c r="E16" s="23"/>
      <c r="F16" s="24"/>
      <c r="G16" s="24"/>
      <c r="H16" s="24"/>
      <c r="I16" s="24"/>
      <c r="J16" s="24"/>
      <c r="K16" s="24"/>
      <c r="L16" s="24"/>
      <c r="M16" s="25"/>
      <c r="O16" s="29"/>
      <c r="P16" s="27"/>
      <c r="Q16" s="28" t="s">
        <v>18</v>
      </c>
      <c r="R16" s="3">
        <f>ROUND(R14*1.21,2)</f>
        <v>0</v>
      </c>
      <c r="S16" s="6"/>
      <c r="T16" s="6"/>
    </row>
    <row r="17" spans="1:20" ht="18.75" x14ac:dyDescent="0.25">
      <c r="A17" s="11" t="s">
        <v>19</v>
      </c>
      <c r="B17" s="30"/>
      <c r="C17" s="30"/>
      <c r="D17" s="30"/>
      <c r="E17" s="3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12"/>
      <c r="B18" s="13"/>
      <c r="C18" s="55" t="s">
        <v>4</v>
      </c>
      <c r="D18" s="57"/>
      <c r="E18" s="57"/>
      <c r="F18" s="56"/>
      <c r="G18" s="48"/>
      <c r="H18" s="31" t="s">
        <v>5</v>
      </c>
      <c r="I18" s="32"/>
      <c r="J18" s="32"/>
      <c r="K18" s="33"/>
      <c r="L18" s="48"/>
      <c r="M18" s="31" t="s">
        <v>6</v>
      </c>
      <c r="N18" s="32"/>
      <c r="O18" s="32"/>
      <c r="P18" s="33"/>
      <c r="Q18" s="48"/>
      <c r="R18" s="50" t="s">
        <v>7</v>
      </c>
      <c r="S18" s="6"/>
      <c r="T18" s="6"/>
    </row>
    <row r="19" spans="1:20" ht="30" x14ac:dyDescent="0.25">
      <c r="A19" s="15"/>
      <c r="B19" s="34"/>
      <c r="C19" s="15" t="s">
        <v>10</v>
      </c>
      <c r="D19" s="15" t="s">
        <v>11</v>
      </c>
      <c r="E19" s="15" t="s">
        <v>12</v>
      </c>
      <c r="F19" s="15" t="s">
        <v>13</v>
      </c>
      <c r="G19" s="49"/>
      <c r="H19" s="15" t="s">
        <v>10</v>
      </c>
      <c r="I19" s="15" t="s">
        <v>11</v>
      </c>
      <c r="J19" s="15" t="s">
        <v>12</v>
      </c>
      <c r="K19" s="15" t="s">
        <v>13</v>
      </c>
      <c r="L19" s="49"/>
      <c r="M19" s="15" t="s">
        <v>10</v>
      </c>
      <c r="N19" s="15" t="s">
        <v>11</v>
      </c>
      <c r="O19" s="15" t="s">
        <v>12</v>
      </c>
      <c r="P19" s="15" t="s">
        <v>13</v>
      </c>
      <c r="Q19" s="49"/>
      <c r="R19" s="51"/>
    </row>
    <row r="20" spans="1:20" ht="18.75" x14ac:dyDescent="0.25">
      <c r="A20" s="16"/>
      <c r="B20" s="17" t="s">
        <v>20</v>
      </c>
      <c r="C20" s="18">
        <v>25</v>
      </c>
      <c r="D20" s="18">
        <v>15</v>
      </c>
      <c r="E20" s="35"/>
      <c r="F20" s="35"/>
      <c r="G20" s="49"/>
      <c r="H20" s="1"/>
      <c r="I20" s="1"/>
      <c r="J20" s="1"/>
      <c r="K20" s="1"/>
      <c r="L20" s="49"/>
      <c r="M20" s="19">
        <f>ROUND((C20*H20),2)</f>
        <v>0</v>
      </c>
      <c r="N20" s="19">
        <f>ROUND((D20*I20),2)</f>
        <v>0</v>
      </c>
      <c r="O20" s="36"/>
      <c r="P20" s="36"/>
      <c r="Q20" s="49"/>
      <c r="R20" s="22">
        <f>ROUND(SUM(M20:P20),2)</f>
        <v>0</v>
      </c>
    </row>
    <row r="21" spans="1:20" ht="18.75" x14ac:dyDescent="0.25">
      <c r="A21" s="7" t="s">
        <v>16</v>
      </c>
      <c r="B21" s="23"/>
      <c r="C21" s="23"/>
      <c r="D21" s="23"/>
      <c r="E21" s="23"/>
      <c r="F21" s="24"/>
      <c r="G21" s="24"/>
      <c r="H21" s="24"/>
      <c r="I21" s="37"/>
      <c r="J21" s="24"/>
      <c r="K21" s="24"/>
      <c r="L21" s="24"/>
      <c r="M21" s="25"/>
      <c r="O21" s="26"/>
      <c r="P21" s="27"/>
      <c r="Q21" s="28" t="s">
        <v>17</v>
      </c>
      <c r="R21" s="3">
        <f>R22-R20</f>
        <v>0</v>
      </c>
    </row>
    <row r="22" spans="1:20" ht="18.75" x14ac:dyDescent="0.25">
      <c r="B22" s="23"/>
      <c r="C22" s="23"/>
      <c r="D22" s="23"/>
      <c r="E22" s="23"/>
      <c r="F22" s="24"/>
      <c r="G22" s="24"/>
      <c r="H22" s="24"/>
      <c r="I22" s="37"/>
      <c r="J22" s="24"/>
      <c r="K22" s="24"/>
      <c r="L22" s="24"/>
      <c r="M22" s="25"/>
      <c r="O22" s="29"/>
      <c r="P22" s="27"/>
      <c r="Q22" s="28" t="s">
        <v>21</v>
      </c>
      <c r="R22" s="3">
        <f>ROUND(R20*1.21,2)</f>
        <v>0</v>
      </c>
    </row>
    <row r="23" spans="1:20" ht="15.75" x14ac:dyDescent="0.25">
      <c r="A23" s="38" t="s">
        <v>22</v>
      </c>
      <c r="F23" s="24"/>
      <c r="G23" s="24"/>
      <c r="H23" s="24"/>
      <c r="I23" s="24"/>
      <c r="J23" s="24"/>
      <c r="K23" s="24"/>
      <c r="L23" s="24"/>
      <c r="M23" s="25"/>
      <c r="O23" s="29"/>
      <c r="P23" s="27"/>
      <c r="Q23" s="27"/>
      <c r="R23" s="27"/>
    </row>
    <row r="24" spans="1:20" ht="18.75" x14ac:dyDescent="0.25">
      <c r="A24" s="38" t="s">
        <v>33</v>
      </c>
      <c r="F24" s="24"/>
      <c r="G24" s="24"/>
      <c r="H24" s="24"/>
      <c r="I24" s="24"/>
      <c r="J24" s="24"/>
      <c r="K24" s="24"/>
      <c r="L24" s="24"/>
      <c r="M24" s="25"/>
      <c r="O24" s="29"/>
      <c r="P24" s="27"/>
      <c r="Q24" s="28" t="s">
        <v>23</v>
      </c>
      <c r="R24" s="3" t="str">
        <f>IF(OR(I11&gt;H11*1.7,I20&gt;H20*1.7,J11&gt;H11*1.2,J20&gt;H20*1.2,H11&lt;=0,I11&lt;=0,J11&lt;=0,K11&lt;=0,L11&lt;=0,H20&lt;=0,I20&lt;=0,J20&lt;=0,K20&lt;=0),"ERROR",ROUND((R14+R20),2))</f>
        <v>ERROR</v>
      </c>
    </row>
    <row r="25" spans="1:20" ht="18.75" x14ac:dyDescent="0.25">
      <c r="A25" s="38" t="s">
        <v>24</v>
      </c>
      <c r="F25" s="24"/>
      <c r="G25" s="24"/>
      <c r="H25" s="24"/>
      <c r="I25" s="24"/>
      <c r="J25" s="24"/>
      <c r="K25" s="24"/>
      <c r="L25" s="24"/>
      <c r="M25" s="25"/>
      <c r="O25" s="29"/>
      <c r="P25" s="27"/>
      <c r="Q25" s="28" t="s">
        <v>25</v>
      </c>
      <c r="R25" s="3" t="str">
        <f>IF(OR(I11&gt;H11*1.7,I20&gt;H20*1.7,J11&gt;H11*1.2,J20&gt;H20*1.2,H11&lt;=0,I11&lt;=0,J11&lt;=0,K11&lt;=0,L11&lt;=0,H20&lt;=0,I20&lt;=0,J20&lt;=0,K20&lt;=0),"ERROR",ROUND(R24*1.21,2))</f>
        <v>ERROR</v>
      </c>
    </row>
    <row r="26" spans="1:20" ht="18.75" x14ac:dyDescent="0.25">
      <c r="A26" s="38" t="s">
        <v>34</v>
      </c>
      <c r="F26" s="24"/>
      <c r="G26" s="24"/>
      <c r="H26" s="24"/>
      <c r="I26" s="24"/>
      <c r="J26" s="24"/>
      <c r="K26" s="24"/>
      <c r="L26" s="24"/>
      <c r="M26" s="25"/>
      <c r="O26" s="29"/>
      <c r="P26" s="27"/>
      <c r="Q26" s="28"/>
      <c r="R26" s="28"/>
      <c r="S26" s="28"/>
    </row>
    <row r="27" spans="1:20" ht="18.75" x14ac:dyDescent="0.25">
      <c r="F27" s="24"/>
      <c r="G27" s="24"/>
      <c r="H27" s="24"/>
      <c r="I27" s="24"/>
      <c r="J27" s="24"/>
      <c r="K27" s="24"/>
      <c r="L27" s="24"/>
      <c r="M27" s="25"/>
      <c r="O27" s="29"/>
      <c r="P27" s="27"/>
      <c r="Q27" s="28" t="s">
        <v>26</v>
      </c>
      <c r="R27" s="4" t="str">
        <f>IF(OR(I11&gt;H11*1.7,I20&gt;H20*1.7,J11&gt;H11*1.2,J20&gt;H20*1.2,H11&lt;=0,I11&lt;=0,J11&lt;=0,K11&lt;=0,L11&lt;=0,H20&lt;=0,I20&lt;=0,J20&lt;=0,K20&lt;=0),"ERROR",ROUND(R24*2,2))</f>
        <v>ERROR</v>
      </c>
      <c r="S27" s="28"/>
    </row>
    <row r="28" spans="1:20" ht="18.75" x14ac:dyDescent="0.25">
      <c r="F28" s="24"/>
      <c r="G28" s="24"/>
      <c r="H28" s="24"/>
      <c r="I28" s="24"/>
      <c r="J28" s="24"/>
      <c r="K28" s="24"/>
      <c r="L28" s="24"/>
      <c r="M28" s="25"/>
      <c r="O28" s="29"/>
      <c r="P28" s="27"/>
      <c r="Q28" s="28" t="s">
        <v>27</v>
      </c>
      <c r="R28" s="4" t="str">
        <f>IF(OR(I11&gt;H11*1.7,I20&gt;H20*1.7,J11&gt;H11*1.2,J20&gt;H20*1.2,H11&lt;=0,I11&lt;=0,J11&lt;=0,K11&lt;=0,L11&lt;=0,H20&lt;=0,I20&lt;=0,J20&lt;=0,K20&lt;=0),"ERROR",ROUND(R27*1.21,2))</f>
        <v>ERROR</v>
      </c>
      <c r="S28" s="28"/>
    </row>
    <row r="29" spans="1:20" x14ac:dyDescent="0.25">
      <c r="A29" s="26"/>
      <c r="B29" s="23"/>
      <c r="C29" s="23"/>
      <c r="D29" s="23"/>
      <c r="E29" s="23"/>
    </row>
    <row r="30" spans="1:20" ht="18.75" x14ac:dyDescent="0.3">
      <c r="A30" s="41" t="s">
        <v>35</v>
      </c>
      <c r="B30" s="42"/>
      <c r="C30" s="42"/>
      <c r="D30" s="42"/>
      <c r="E30" s="42"/>
    </row>
    <row r="31" spans="1:20" ht="15.75" x14ac:dyDescent="0.25">
      <c r="A31" s="43" t="s">
        <v>36</v>
      </c>
      <c r="B31" s="42"/>
      <c r="C31" s="42"/>
      <c r="D31" s="42"/>
      <c r="E31" s="42"/>
    </row>
    <row r="32" spans="1:20" ht="15.75" x14ac:dyDescent="0.25">
      <c r="A32" s="43" t="s">
        <v>37</v>
      </c>
      <c r="B32" s="42"/>
      <c r="C32" s="42"/>
      <c r="D32" s="42"/>
      <c r="E32" s="42"/>
    </row>
    <row r="33" spans="1:5" x14ac:dyDescent="0.25">
      <c r="A33" s="39"/>
      <c r="B33" s="40"/>
      <c r="C33" s="58" t="s">
        <v>38</v>
      </c>
      <c r="D33" s="59"/>
      <c r="E33" s="44"/>
    </row>
    <row r="34" spans="1:5" ht="30" x14ac:dyDescent="0.25">
      <c r="A34" s="15"/>
      <c r="B34" s="34"/>
      <c r="C34" s="15" t="s">
        <v>39</v>
      </c>
      <c r="D34" s="15" t="s">
        <v>40</v>
      </c>
      <c r="E34" s="15" t="s">
        <v>41</v>
      </c>
    </row>
    <row r="35" spans="1:5" ht="30" x14ac:dyDescent="0.25">
      <c r="A35" s="16"/>
      <c r="B35" s="45" t="s">
        <v>42</v>
      </c>
      <c r="C35" s="46">
        <v>5</v>
      </c>
      <c r="D35" s="1"/>
      <c r="E35" s="47" t="str">
        <f>IF(OR(D35&gt;C35,D35&lt;=0),"ERROR",ROUND(D35*1.21,2))</f>
        <v>ERROR</v>
      </c>
    </row>
    <row r="36" spans="1:5" x14ac:dyDescent="0.25">
      <c r="A36" s="16"/>
      <c r="B36" s="45" t="s">
        <v>43</v>
      </c>
      <c r="C36" s="46">
        <v>6.5</v>
      </c>
      <c r="D36" s="1"/>
      <c r="E36" s="47" t="str">
        <f>IF(OR(D36&gt;C36,D36&lt;=0),"ERROR",ROUND(D36*1.21,2))</f>
        <v>ERROR</v>
      </c>
    </row>
  </sheetData>
  <sheetProtection algorithmName="SHA-512" hashValue="QOcetXLg893o217eX1F3eBWP6ShUOQLOw8+QL18JkQg9wm+oXLgsoD51YFb7zHGqXRXpGlxVF1Tl/d00G5NniA==" saltValue="Z1dlFTW2KEyklpwDEgrd4w==" spinCount="100000" sheet="1" selectLockedCells="1"/>
  <mergeCells count="17">
    <mergeCell ref="C33:D33"/>
    <mergeCell ref="C18:F18"/>
    <mergeCell ref="G18:G20"/>
    <mergeCell ref="L18:L20"/>
    <mergeCell ref="A3:R3"/>
    <mergeCell ref="A9:B9"/>
    <mergeCell ref="C9:F9"/>
    <mergeCell ref="H9:L9"/>
    <mergeCell ref="M9:Q9"/>
    <mergeCell ref="R9:R10"/>
    <mergeCell ref="Q18:Q20"/>
    <mergeCell ref="R18:R19"/>
    <mergeCell ref="H11:H13"/>
    <mergeCell ref="I11:I13"/>
    <mergeCell ref="J11:J13"/>
    <mergeCell ref="K11:K13"/>
    <mergeCell ref="L11:L13"/>
  </mergeCells>
  <conditionalFormatting sqref="I11">
    <cfRule type="expression" dxfId="4" priority="6">
      <formula>$I$11&gt;$H$11*1.7</formula>
    </cfRule>
  </conditionalFormatting>
  <conditionalFormatting sqref="I20">
    <cfRule type="expression" dxfId="3" priority="2">
      <formula>$I$20&gt;$H$20*1.7</formula>
    </cfRule>
  </conditionalFormatting>
  <conditionalFormatting sqref="J11">
    <cfRule type="expression" dxfId="2" priority="4">
      <formula>$J$11&gt;$H$11*1.2</formula>
    </cfRule>
  </conditionalFormatting>
  <conditionalFormatting sqref="J20">
    <cfRule type="expression" dxfId="1" priority="3">
      <formula>$J$20&gt;$H$20*1.2</formula>
    </cfRule>
  </conditionalFormatting>
  <conditionalFormatting sqref="D35:D36">
    <cfRule type="expression" dxfId="0" priority="1">
      <formula>$D35&gt;$C35</formula>
    </cfRule>
  </conditionalFormatting>
  <dataValidations count="1">
    <dataValidation operator="lessThanOrEqual" allowBlank="1" showInputMessage="1" showErrorMessage="1" errorTitle="Preu no vàlid" error="El preu supera el 60% del preu de netejador/a diurn" sqref="I11:I13"/>
  </dataValidations>
  <pageMargins left="0.25" right="0.25" top="0.75" bottom="0.75" header="0.3" footer="0.3"/>
  <pageSetup paperSize="9" scale="4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PCA - Of. Econ. LOT 1</vt:lpstr>
      <vt:lpstr>'PCA - Of. Econ. LOT 1'!Àrea_d'impressió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2025-09-29T12:02:41Z</dcterms:created>
  <dcterms:modified xsi:type="dcterms:W3CDTF">2025-12-19T08:03:44Z</dcterms:modified>
  <cp:category/>
  <cp:contentStatus/>
</cp:coreProperties>
</file>