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GRPM02\GRP_EPU_Projectes\04 PLATGES\2025-01 Passarel·la elevada_Castelldefels\pressupost\"/>
    </mc:Choice>
  </mc:AlternateContent>
  <xr:revisionPtr revIDLastSave="0" documentId="13_ncr:1_{44BD2F90-AF7C-440F-80B7-6D88C4DAB9FB}" xr6:coauthVersionLast="47" xr6:coauthVersionMax="47" xr10:uidLastSave="{00000000-0000-0000-0000-000000000000}"/>
  <bookViews>
    <workbookView xWindow="-120" yWindow="-120" windowWidth="29040" windowHeight="15840" xr2:uid="{00000000-000D-0000-FFFF-FFFF00000000}"/>
  </bookViews>
  <sheets>
    <sheet name="últim full" sheetId="10" r:id="rId1"/>
    <sheet name="T-PRES" sheetId="2" r:id="rId2"/>
    <sheet name="T-APU" sheetId="7" r:id="rId3"/>
    <sheet name="T-SMP" sheetId="8" r:id="rId4"/>
    <sheet name="T-DIM" sheetId="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2" l="1"/>
  <c r="H40" i="2"/>
  <c r="H42" i="2"/>
  <c r="J13" i="7"/>
  <c r="K14" i="7"/>
  <c r="J16" i="7"/>
  <c r="K17" i="7"/>
  <c r="J19" i="7"/>
  <c r="K23" i="7" s="1"/>
  <c r="K25" i="7" s="1"/>
  <c r="K11" i="7" s="1"/>
  <c r="J20" i="7"/>
  <c r="K22" i="7" s="1"/>
  <c r="J21" i="7"/>
  <c r="K24" i="7"/>
  <c r="J29" i="7"/>
  <c r="K36" i="7" s="1"/>
  <c r="K38" i="7" s="1"/>
  <c r="K27" i="7" s="1"/>
  <c r="J30" i="7"/>
  <c r="K31" i="7" s="1"/>
  <c r="K37" i="7" s="1"/>
  <c r="J33" i="7"/>
  <c r="K35" i="7" s="1"/>
  <c r="J34" i="7"/>
  <c r="J43" i="7"/>
  <c r="K47" i="7" s="1"/>
  <c r="K44" i="7"/>
  <c r="J46" i="7" s="1"/>
  <c r="J53" i="7"/>
  <c r="K55" i="7" s="1"/>
  <c r="J60" i="7" s="1"/>
  <c r="K61" i="7" s="1"/>
  <c r="J54" i="7"/>
  <c r="J57" i="7"/>
  <c r="K58" i="7" s="1"/>
  <c r="J67" i="7"/>
  <c r="K69" i="7" s="1"/>
  <c r="J74" i="7" s="1"/>
  <c r="K75" i="7" s="1"/>
  <c r="J68" i="7"/>
  <c r="J71" i="7"/>
  <c r="K72" i="7"/>
  <c r="J81" i="7"/>
  <c r="K82" i="7"/>
  <c r="J84" i="7"/>
  <c r="K85" i="7" s="1"/>
  <c r="J87" i="7"/>
  <c r="J94" i="7"/>
  <c r="K95" i="7"/>
  <c r="J97" i="7" s="1"/>
  <c r="K98" i="7" s="1"/>
  <c r="J104" i="7"/>
  <c r="J105" i="7"/>
  <c r="K106" i="7"/>
  <c r="J111" i="7" s="1"/>
  <c r="K112" i="7" s="1"/>
  <c r="J108" i="7"/>
  <c r="K109" i="7"/>
  <c r="J118" i="7"/>
  <c r="K120" i="7" s="1"/>
  <c r="J119" i="7"/>
  <c r="J127" i="7"/>
  <c r="K128" i="7"/>
  <c r="J130" i="7" s="1"/>
  <c r="K131" i="7" s="1"/>
  <c r="J137" i="7"/>
  <c r="K138" i="7"/>
  <c r="J140" i="7"/>
  <c r="K141" i="7" s="1"/>
  <c r="J143" i="7"/>
  <c r="J150" i="7"/>
  <c r="K151" i="7"/>
  <c r="K152" i="7"/>
  <c r="K153" i="7"/>
  <c r="K154" i="7" s="1"/>
  <c r="K148" i="7" s="1"/>
  <c r="J158" i="7"/>
  <c r="K159" i="7" s="1"/>
  <c r="J166" i="7"/>
  <c r="K168" i="7" s="1"/>
  <c r="J176" i="7" s="1"/>
  <c r="J167" i="7"/>
  <c r="J170" i="7"/>
  <c r="K171" i="7" s="1"/>
  <c r="J173" i="7"/>
  <c r="K174" i="7" s="1"/>
  <c r="J183" i="7"/>
  <c r="J184" i="7"/>
  <c r="K185" i="7" s="1"/>
  <c r="J193" i="7" s="1"/>
  <c r="J187" i="7"/>
  <c r="K188" i="7" s="1"/>
  <c r="J190" i="7"/>
  <c r="K191" i="7" s="1"/>
  <c r="J200" i="7"/>
  <c r="K202" i="7" s="1"/>
  <c r="J210" i="7" s="1"/>
  <c r="J201" i="7"/>
  <c r="J204" i="7"/>
  <c r="K205" i="7"/>
  <c r="J207" i="7"/>
  <c r="K208" i="7" s="1"/>
  <c r="J217" i="7"/>
  <c r="K218" i="7"/>
  <c r="J223" i="7" s="1"/>
  <c r="K224" i="7" s="1"/>
  <c r="J220" i="7"/>
  <c r="K221" i="7"/>
  <c r="J230" i="7"/>
  <c r="K231" i="7" s="1"/>
  <c r="J237" i="7" s="1"/>
  <c r="J233" i="7"/>
  <c r="K235" i="7" s="1"/>
  <c r="J234" i="7"/>
  <c r="J244" i="7"/>
  <c r="K245" i="7" s="1"/>
  <c r="J251" i="7" s="1"/>
  <c r="K252" i="7" s="1"/>
  <c r="J247" i="7"/>
  <c r="K249" i="7" s="1"/>
  <c r="J248" i="7"/>
  <c r="J258" i="7"/>
  <c r="J261" i="7"/>
  <c r="K264" i="7" s="1"/>
  <c r="J262" i="7"/>
  <c r="J263" i="7"/>
  <c r="J273" i="7"/>
  <c r="K274" i="7"/>
  <c r="J282" i="7" s="1"/>
  <c r="J276" i="7"/>
  <c r="K280" i="7" s="1"/>
  <c r="J277" i="7"/>
  <c r="J278" i="7"/>
  <c r="J279" i="7"/>
  <c r="J289" i="7"/>
  <c r="K291" i="7" s="1"/>
  <c r="J300" i="7" s="1"/>
  <c r="K301" i="7" s="1"/>
  <c r="J290" i="7"/>
  <c r="J293" i="7"/>
  <c r="J294" i="7"/>
  <c r="K295" i="7"/>
  <c r="J297" i="7"/>
  <c r="K298" i="7"/>
  <c r="J307" i="7"/>
  <c r="K309" i="7" s="1"/>
  <c r="J317" i="7" s="1"/>
  <c r="K318" i="7" s="1"/>
  <c r="J308" i="7"/>
  <c r="J311" i="7"/>
  <c r="K312" i="7"/>
  <c r="J314" i="7"/>
  <c r="K315" i="7"/>
  <c r="J324" i="7"/>
  <c r="K326" i="7" s="1"/>
  <c r="J328" i="7" s="1"/>
  <c r="K329" i="7" s="1"/>
  <c r="J325" i="7"/>
  <c r="J335" i="7"/>
  <c r="K336" i="7" s="1"/>
  <c r="J343" i="7"/>
  <c r="J344" i="7"/>
  <c r="J347" i="7"/>
  <c r="J348" i="7"/>
  <c r="K349" i="7" s="1"/>
  <c r="J358" i="7"/>
  <c r="J359" i="7"/>
  <c r="K377" i="7" s="1"/>
  <c r="J360" i="7"/>
  <c r="K361" i="7"/>
  <c r="J376" i="7" s="1"/>
  <c r="J363" i="7"/>
  <c r="K364" i="7"/>
  <c r="J366" i="7"/>
  <c r="J367" i="7"/>
  <c r="K374" i="7" s="1"/>
  <c r="J368" i="7"/>
  <c r="J369" i="7"/>
  <c r="J370" i="7"/>
  <c r="J371" i="7"/>
  <c r="J372" i="7"/>
  <c r="J373" i="7"/>
  <c r="J383" i="7"/>
  <c r="J384" i="7"/>
  <c r="K385" i="7" s="1"/>
  <c r="J394" i="7" s="1"/>
  <c r="J387" i="7"/>
  <c r="K392" i="7" s="1"/>
  <c r="J388" i="7"/>
  <c r="J389" i="7"/>
  <c r="J390" i="7"/>
  <c r="J391" i="7"/>
  <c r="J401" i="7"/>
  <c r="K403" i="7" s="1"/>
  <c r="J411" i="7" s="1"/>
  <c r="K412" i="7" s="1"/>
  <c r="J402" i="7"/>
  <c r="J405" i="7"/>
  <c r="K409" i="7" s="1"/>
  <c r="J406" i="7"/>
  <c r="J407" i="7"/>
  <c r="J408" i="7"/>
  <c r="J418" i="7"/>
  <c r="K420" i="7" s="1"/>
  <c r="J431" i="7" s="1"/>
  <c r="J419" i="7"/>
  <c r="J422" i="7"/>
  <c r="K423" i="7"/>
  <c r="J425" i="7"/>
  <c r="K426" i="7"/>
  <c r="J428" i="7"/>
  <c r="K429" i="7"/>
  <c r="K441" i="7"/>
  <c r="K442" i="7" s="1"/>
  <c r="K440" i="7" s="1"/>
  <c r="G14" i="9"/>
  <c r="G15" i="9"/>
  <c r="G13" i="9" s="1"/>
  <c r="G18" i="9"/>
  <c r="G17" i="9" s="1"/>
  <c r="G19" i="9"/>
  <c r="G21" i="9"/>
  <c r="G22" i="9"/>
  <c r="G24" i="9"/>
  <c r="G25" i="9"/>
  <c r="G32" i="9"/>
  <c r="G30" i="9" s="1"/>
  <c r="G33" i="9"/>
  <c r="G35" i="9"/>
  <c r="G37" i="9"/>
  <c r="G38" i="9"/>
  <c r="G39" i="9"/>
  <c r="G46" i="9"/>
  <c r="G44" i="9" s="1"/>
  <c r="G50" i="9"/>
  <c r="G48" i="9" s="1"/>
  <c r="G51" i="9"/>
  <c r="G52" i="9"/>
  <c r="G56" i="9"/>
  <c r="G54" i="9" s="1"/>
  <c r="G60" i="9"/>
  <c r="G58" i="9" s="1"/>
  <c r="G64" i="9"/>
  <c r="G62" i="9" s="1"/>
  <c r="G66" i="9"/>
  <c r="G68" i="9"/>
  <c r="G72" i="9"/>
  <c r="G70" i="9" s="1"/>
  <c r="G76" i="9"/>
  <c r="G74" i="9" s="1"/>
  <c r="G79" i="9"/>
  <c r="G78" i="9" s="1"/>
  <c r="G80" i="9"/>
  <c r="G82" i="9"/>
  <c r="G83" i="9"/>
  <c r="G86" i="9"/>
  <c r="G87" i="9"/>
  <c r="G85" i="9" s="1"/>
  <c r="G91" i="9"/>
  <c r="G89" i="9" s="1"/>
  <c r="G96" i="9"/>
  <c r="G97" i="9"/>
  <c r="G100" i="9"/>
  <c r="G99" i="9" s="1"/>
  <c r="G101" i="9"/>
  <c r="G102" i="9"/>
  <c r="G103" i="9"/>
  <c r="G104" i="9"/>
  <c r="G105" i="9"/>
  <c r="G107" i="9"/>
  <c r="G108" i="9"/>
  <c r="G109" i="9"/>
  <c r="G112" i="9"/>
  <c r="G111" i="9" s="1"/>
  <c r="G115" i="9"/>
  <c r="G114" i="9" s="1"/>
  <c r="G117" i="9"/>
  <c r="G118" i="9"/>
  <c r="H55" i="2"/>
  <c r="H54" i="2"/>
  <c r="H53" i="2"/>
  <c r="H52" i="2"/>
  <c r="H51" i="2"/>
  <c r="H50" i="2"/>
  <c r="H49" i="2"/>
  <c r="H56" i="2" s="1"/>
  <c r="H43" i="2"/>
  <c r="H41" i="2"/>
  <c r="H39" i="2"/>
  <c r="H38" i="2"/>
  <c r="H37" i="2"/>
  <c r="H36" i="2"/>
  <c r="H35" i="2"/>
  <c r="H34" i="2"/>
  <c r="H33" i="2"/>
  <c r="H32" i="2"/>
  <c r="H44" i="2" s="1"/>
  <c r="H25" i="2"/>
  <c r="H24" i="2"/>
  <c r="H27" i="2" s="1"/>
  <c r="H23" i="2"/>
  <c r="H17" i="2"/>
  <c r="H16" i="2"/>
  <c r="H15" i="2"/>
  <c r="H14" i="2"/>
  <c r="H13" i="2"/>
  <c r="K132" i="7" l="1"/>
  <c r="K133" i="7" s="1"/>
  <c r="K125" i="7" s="1"/>
  <c r="K48" i="7"/>
  <c r="K49" i="7"/>
  <c r="K41" i="7" s="1"/>
  <c r="K378" i="7"/>
  <c r="K379" i="7" s="1"/>
  <c r="K356" i="7" s="1"/>
  <c r="K253" i="7"/>
  <c r="K254" i="7" s="1"/>
  <c r="K242" i="7" s="1"/>
  <c r="K99" i="7"/>
  <c r="K100" i="7" s="1"/>
  <c r="K92" i="7" s="1"/>
  <c r="K413" i="7"/>
  <c r="K414" i="7" s="1"/>
  <c r="K399" i="7" s="1"/>
  <c r="K330" i="7"/>
  <c r="K331" i="7" s="1"/>
  <c r="K322" i="7" s="1"/>
  <c r="K76" i="7"/>
  <c r="K77" i="7" s="1"/>
  <c r="K65" i="7" s="1"/>
  <c r="K302" i="7"/>
  <c r="K303" i="7"/>
  <c r="K287" i="7" s="1"/>
  <c r="K211" i="7"/>
  <c r="K177" i="7"/>
  <c r="K62" i="7"/>
  <c r="K63" i="7" s="1"/>
  <c r="K51" i="7" s="1"/>
  <c r="K225" i="7"/>
  <c r="K226" i="7"/>
  <c r="K215" i="7" s="1"/>
  <c r="K319" i="7"/>
  <c r="K320" i="7"/>
  <c r="K305" i="7" s="1"/>
  <c r="K113" i="7"/>
  <c r="K114" i="7"/>
  <c r="K102" i="7" s="1"/>
  <c r="K283" i="7"/>
  <c r="K194" i="7"/>
  <c r="K160" i="7"/>
  <c r="K432" i="7"/>
  <c r="K337" i="7"/>
  <c r="K238" i="7"/>
  <c r="K259" i="7"/>
  <c r="J266" i="7" s="1"/>
  <c r="K267" i="7" s="1"/>
  <c r="K345" i="7"/>
  <c r="J351" i="7" s="1"/>
  <c r="K352" i="7" s="1"/>
  <c r="H18" i="2"/>
  <c r="H58" i="2" s="1"/>
  <c r="K395" i="7"/>
  <c r="K144" i="7"/>
  <c r="K121" i="7"/>
  <c r="K88" i="7"/>
  <c r="K353" i="7" l="1"/>
  <c r="K354" i="7"/>
  <c r="K341" i="7" s="1"/>
  <c r="K268" i="7"/>
  <c r="K269" i="7" s="1"/>
  <c r="K256" i="7" s="1"/>
  <c r="K239" i="7"/>
  <c r="K240" i="7" s="1"/>
  <c r="K228" i="7" s="1"/>
  <c r="K284" i="7"/>
  <c r="K285" i="7" s="1"/>
  <c r="K271" i="7" s="1"/>
  <c r="K89" i="7"/>
  <c r="K90" i="7"/>
  <c r="K79" i="7" s="1"/>
  <c r="K338" i="7"/>
  <c r="K339" i="7" s="1"/>
  <c r="K333" i="7" s="1"/>
  <c r="K178" i="7"/>
  <c r="K179" i="7"/>
  <c r="K164" i="7" s="1"/>
  <c r="K145" i="7"/>
  <c r="K146" i="7" s="1"/>
  <c r="K135" i="7" s="1"/>
  <c r="K161" i="7"/>
  <c r="K162" i="7" s="1"/>
  <c r="K156" i="7" s="1"/>
  <c r="K212" i="7"/>
  <c r="K213" i="7" s="1"/>
  <c r="K198" i="7" s="1"/>
  <c r="K122" i="7"/>
  <c r="K123" i="7"/>
  <c r="K116" i="7" s="1"/>
  <c r="K433" i="7"/>
  <c r="K434" i="7" s="1"/>
  <c r="K416" i="7" s="1"/>
  <c r="K396" i="7"/>
  <c r="K397" i="7"/>
  <c r="K381" i="7" s="1"/>
  <c r="K195" i="7"/>
  <c r="K196" i="7" s="1"/>
  <c r="K181" i="7" s="1"/>
</calcChain>
</file>

<file path=xl/sharedStrings.xml><?xml version="1.0" encoding="utf-8"?>
<sst xmlns="http://schemas.openxmlformats.org/spreadsheetml/2006/main" count="1846" uniqueCount="472">
  <si>
    <t>Fabricació, subministrament  i instal·lació d'una passarel·la d'accés elevada</t>
  </si>
  <si>
    <t>a la platja del Baixador de Castelldefels</t>
  </si>
  <si>
    <t>PRESSUPOST</t>
  </si>
  <si>
    <t>Preu</t>
  </si>
  <si>
    <t>Amidament</t>
  </si>
  <si>
    <t>Import</t>
  </si>
  <si>
    <t>Obra</t>
  </si>
  <si>
    <t>01</t>
  </si>
  <si>
    <t>Pressupost01</t>
  </si>
  <si>
    <t>Capítol</t>
  </si>
  <si>
    <t>Enderrocs</t>
  </si>
  <si>
    <t>01.01</t>
  </si>
  <si>
    <t>P22Z2-VSU8</t>
  </si>
  <si>
    <t>u</t>
  </si>
  <si>
    <t>Transport maquinària per a moviments de terres o enderrocs tipus Miniexcavadora elèctrica, de 16,4 kW, sobre cadenes d'1,5 a 2 t</t>
  </si>
  <si>
    <t>P2146-IBTT</t>
  </si>
  <si>
    <t>m2</t>
  </si>
  <si>
    <t>Demolició de base de formigó de fins a 20 cm de gruix, amb compressor i càrrega sobre camió amb mitjans manuals, en Entorn urbà amb dificultat de mobilitat, en voreres &lt;= 3 m d'amplària o calçada/plataforma única &lt;= 7 m d'amplària, amb afectació per serveis o elements de mobiliari urbà, en Actuacions de més de 10 1 m2.
La partida inclou els treballs necessaris per a una correcta gestió dels residus generats. Classificació a peu d'obra, càrrega, transport i disposició a centre de recollida, planta de compostatge o valoritzador de materials naturals.</t>
  </si>
  <si>
    <t>P2143-4R01</t>
  </si>
  <si>
    <t>Arrencada de paviment fusta, inclou tota la subestructura existent, amb mitjans manuals i càrrega manual de runa sobre camió o contenidor.
La partida inclou els treballs necessaris per a una correcta gestió dels residus generats. Classificació a peu d'obra, càrrega, transport i disposició a centre de recollida, planta de compostatge o valoritzador de materials naturals.</t>
  </si>
  <si>
    <t>P2148-HY01</t>
  </si>
  <si>
    <t>m</t>
  </si>
  <si>
    <t>Demolició de vorada de platina metàl·lica, inclòs la base, col·locada sobre formigó, amb compressor i càrrega manual de runa sobre camió o contenidor.
La partida inclou els treballs necessaris per a una correcta gestió dels residus generats. Classificació a peu d'obra, càrrega, transport i disposició a centre de recollida, planta de compostatge o valoritzador de materials naturals.</t>
  </si>
  <si>
    <t>P214W-FEMM</t>
  </si>
  <si>
    <t>Tall en paviment de formigó de 15 cm de fondària com a mínim amb Màquina tallajunts amb disc de diamant per a paviment, per a delimitar la zona a demolir.
La partida inclou els treballs necessaris per a una correcta gestió dels residus generats. Classificació a peu d'obra, càrrega, transport i disposició a centre de recollida, planta de compostatge o valoritzador de materials naturals.</t>
  </si>
  <si>
    <t>TOTAL</t>
  </si>
  <si>
    <t>02</t>
  </si>
  <si>
    <t>Moviment de terres</t>
  </si>
  <si>
    <t>01.02</t>
  </si>
  <si>
    <t>P225M-IZ01</t>
  </si>
  <si>
    <t>m3</t>
  </si>
  <si>
    <t>Moviment, rebliment i anivellació de sorra existent a l'obra, al costat de construccions, amb maquinària adequada per poder treballar en paviment de sorra de platja</t>
  </si>
  <si>
    <t>P2242-IZ01</t>
  </si>
  <si>
    <t>Acabat i allisada de sòl de sorra, al costat de cosntruccions, amb mitjans manuals</t>
  </si>
  <si>
    <t>P3X1-001</t>
  </si>
  <si>
    <t>PA</t>
  </si>
  <si>
    <t>Reparació de possibles desperfectes d'instal·lacions existents.
La partida inclou els treballs necessaris per a una correcta gestió dels residus generats. Classificació a peu d'obra, càrrega, transport i disposició a centre de recollida, planta de compostatge o valoritzador de materials naturals.</t>
  </si>
  <si>
    <t>03</t>
  </si>
  <si>
    <t>Estructura</t>
  </si>
  <si>
    <t>01.03</t>
  </si>
  <si>
    <t>P43D-6U01</t>
  </si>
  <si>
    <t>Subministre i col·locació de pilar de fusta massissa de pi flandes (Pinus sylvestris), de classe resistent C24, tractada a l'autoclau classe risc IV segons UNE EN 335:201, de secció rodona de D200 mm i llargària 5000 mm, acabat en punta per ancorar al terreny de sorra, segons documentació gràfica de projecte.
Fusta del país, amb cerificacions CE, CatForest, PEFC o FSC o similar.
El tipus de protecció de la fusta serà profunda, segons la UNE EN 351-1:2008 amb un nivell de penetració NP5.
El mètode de tractament serà autoclau buit-pressió i el producte protector sals hidrosolubles lliures de Crom i Arsènic, adient per una classe d’ús 4 en presència de termites tipus TanalithE, Wolmanit CX, Impralit KDS, etc., registrat al Registre de Plaguicides de la Direcció General de Salut Pública i Consum del Ministeri de Sanitat i Consum.
La partida inclou els treballs necessaris per a una correcta gestió dels residus generats. Classificació a peu d'obra, càrrega, transport i disposició a centre de recollida, planta de compostatge o valoritzador de materials naturals.</t>
  </si>
  <si>
    <t>P43D-6U02</t>
  </si>
  <si>
    <t>Subministre i col·locació de jàssera de fusta massissa de pi flandes (Pinus sylvestris), de classe resistent C24, tractada a l'autoclau classe risc IV segons UNE EN 335:201, de secció rodona de D200 mm i llargària 2400 mm, mecanitzada per la unió amb les bigues i pilars, segons documentació gràfica de projecte.
Fusta del país, amb cerificacions CE, CatForest, PEFC o FSC o similar.
El tipus de protecció de la fusta serà profunda, segons la UNE EN 351-1:2008 amb un nivell de penetració NP5.
El mètode de tractament serà autoclau buit-pressió i el producte protector sals hidrosolubles lliures de Crom i Arsènic, adient per una classe d’ús 4 en presència de termites tipus TanalithE, Wolmanit CX, Impralit KDS, etc., registrat al Registre de Plaguicides de la Direcció General de Salut Pública i Consum del Ministeri de Sanitat i Consum.
La partida inclou els treballs necessaris per a una correcta gestió dels residus generats. Classificació a peu d'obra, càrrega, transport i disposició a centre de recollida, planta de compostatge o valoritzador de materials naturals.</t>
  </si>
  <si>
    <t>P431-4S01</t>
  </si>
  <si>
    <t>Subministre i col·locació de biga de fusta massissa de pi flandes (Pinus sylvestris), de classe resistent C24, tractada a l'autoclau classe risc IV segons UNE EN 335:201, de secció rectangular de 100 x 200 mm i llargària 3270 mm.
Fusta del país, amb cerificacions CE, CatForest, PEFC, FSC o similar.
El tipus de protecció de la fusta serà profunda, segons la UNE EN 351-1:2008 amb un nivell de penetració NP5.
El mètode de tractament serà autoclau buit-pressió i el producte protector sals hidrosolubles lliures de Crom i Arsènic, adient per una classe d’ús 4 en presència de termites tipus TanalithE, Wolmanit CX, Impralit KDS, etc., registrat al Registre de Plaguicides de la Direcció General de Salut Pública i Consum del Ministeri de Sanitat i Consum.
La partida inclou els treballs necessaris per a una correcta gestió dels residus generats. Classificació a peu d'obra, càrrega, transport i disposició a centre de recollida, planta de compostatge o valoritzador de materials naturals.</t>
  </si>
  <si>
    <t>P431-4S02</t>
  </si>
  <si>
    <t>Subministre i col·locació de biga de fusta massissa de pi flandes (Pinus sylvestris), de classe resistent C24, tractada a l'autoclau classe risc IV segons UNE EN 335:201, de secció rectangular de 100 x 200 mm i llargària 3370 mm.
Fusta del país, amb cerificacions CE, CatForest, PEFC o FSC o similar.
El tipus de protecció de la fusta serà profunda, segons la UNE EN 351-1:2008 amb un nivell de penetració NP5.
El mètode de tractament serà autoclau buit-pressió i el producte protector sals hidrosolubles lliures de Crom i Arsènic, adient per una classe d’ús 4 en presència de termites tipus TanalithE, Wolmanit CX, Impralit KDS, etc., registrat al Registre de Plaguicides de la Direcció General de Salut Pública i Consum del Ministeri de Sanitat i Consum.
La partida inclou els treballs necessaris per a una correcta gestió dels residus generats. Classificació a peu d'obra, càrrega, transport i disposició a centre de recollida, planta de compostatge o valoritzador de materials naturals.</t>
  </si>
  <si>
    <t>P437-4S01</t>
  </si>
  <si>
    <t>Subministre i col·locació de cargol d'acer inoxidable AISI316 A4, M8 i longitud 300 mm, tipus Rothoblaas SCI80280 o equivalent, per a la unió entre les jàsseres i les bigues.
La partida inclou els treballs necessaris per a una correcta gestió dels residus generats. Classificació a peu d'obra, càrrega, transport i disposició a centre de recollida, planta de compostatge o valoritzador de materials naturals.</t>
  </si>
  <si>
    <t>P437-4S02</t>
  </si>
  <si>
    <t>Subministre i col·locació de barra roscada i rosca autoblocant d'acer inoxidable AISI 316L A4, M16 i longitud 550 mm, per a la unió entre pilars i jàsseres.
La partida inclou els treballs necessaris per a una correcta gestió dels residus generats. Classificació a peu d'obra, càrrega, transport i disposició a centre de recollida, planta de compostatge o valoritzador de materials naturals.</t>
  </si>
  <si>
    <t>P437-4S03</t>
  </si>
  <si>
    <t>Subministre i col·locació de barra roscada i rosca autoblocant d'acer inoxidable AISI 316 A4, M16 i longitud 400 mm, per a la unió entre pilars i jàsseres.
La partida inclou els treballs necessaris per a una correcta gestió dels residus generats. Classificació a peu d'obra, càrrega, transport i disposició a centre de recollida, planta de compostatge o valoritzador de materials naturals.</t>
  </si>
  <si>
    <t>P437-4S04</t>
  </si>
  <si>
    <t>Subministre i col·locació de barra roscada i rosca autoblocant d'acer inoxidable AISI 316 A4, M12 i longitud 210 mm, amb tac de fusta d'espessor variable +- 30 mm i secció quadrada de 95 x 95 mm, per a la unió entre bigues i mòduls passera.
Fusta de pi flandes (Pinus sylvestris) de classe resistent C24, tractada a l'autoclau classe risc IV segons UNE EN 335:201 i tipus de protecció de la fusta profunda,s egons UNE EN351-1:2008 amb un nivell de penetració NP5.
La partida inclou els treballs necessaris per a una correcta gestió dels residus generats. Classificació a peu d'obra, càrrega, transport i disposició a centre de recollida, planta de compostatge o valoritzador de materials naturals..</t>
  </si>
  <si>
    <t>P431-4T01</t>
  </si>
  <si>
    <t>Subministre i col·locació de mòdul passera de fusta AMB5.P, de 3280 x 1800 mm, format per 31 llistons de 95 x 45 mm i 1800 mm de llargària cargolats sobre 3 bigues de fusta de 95 x 45 mm i 3280mm de llargària, segons la documentació gràfica del projecte.
Franja de senyalització de 5 cm d'ample en els límits laterals, amb pintat de laca o esmalt sintètic setinat de color blau Platges AMB (RAL 5015 o NCS S 2065-R90B).
Cada llistó anirà fixat als tres travessers mitjançant cinc cargols d’acer inoxidable AISI 316 A2 de diàmetre M6 i longitud 70 mm amb els caps avellanats plans pozidrive de rosca de fusta.
Els tres travessers portaran els testers amb acabat en “v”, segons plànols, per facilitar un bon encaix
Les dues bigues exteriors contindran 3 forats laterals cada una. Un al centre i un altre a cada extrem.
Fusta de pi flandes (Pinus sylvestris), tractada a l'autoclau classe risc IV segons UNE EN 335:201.
Fusta del país, amb cerificacions CE, CatForest, PEFC o FSC o similar.
El tipus de protecció de la fusta serà profunda, segons la UNE EN 351-1:2008 amb un nivell de penetració NP5.
El mètode de tractament serà autoclau buit-pressió i el producte protector sals hidrosolubles lliures de Crom i Arsènic, adient per una classe d’ús 4 en presència de termites tipus TanalithE, Wolmanit CX, Impralit KDS, etc., registrat al Registre de Plaguicides de la Direcció General de Salut Pública i Consum del Ministeri de Sanitat i Consum.
La partida inclou els treballs necessaris per a una correcta gestió dels residus generats. Classificació a peu d'obra, càrrega, transport i disposició a centre de recollida, planta de compostatge o valoritzador de materials naturals.</t>
  </si>
  <si>
    <t>P437-4S05</t>
  </si>
  <si>
    <t>Subministre i col·locació de placa d'ancoratge de 400 x 150 x12 mm amb dues barres roscades M16 mm i llargària ±370 mm soldades de forma troncocònica i 2 forats oblongs amb 2 cm de moviment a cada costat, segons documentació gràfica de projecte.
Dues rosques autoblocants M16.
Placa, barres i rosques d'acer inoxidable AISI 316 A4.
2 Ancoratges Hilti HST4-R M12 x 105 d'acer inoxidable AISI 316 A4 o equivalent.
La partida inclou els treballs necessaris per a una correcta gestió dels residus generats. Classificació a peu d'obra, càrrega, transport i disposició a centre de recollida, planta de compostatge o valoritzador de materials naturals.</t>
  </si>
  <si>
    <t>P4LN-3G01</t>
  </si>
  <si>
    <t>Càrrega, descàrrega i transport de material a l'obra</t>
  </si>
  <si>
    <t>P43D-6U10</t>
  </si>
  <si>
    <t>Reparació de cap de pilar de possibles desperfectes per la col·locació, polit.
La partida inclou els treballs necessaris per a una correcta gestió dels residus generats. Classificació a peu d'obra, càrrega, transport i disposició a centre de recollida, planta de compostatge o valoritzador de materials naturals.</t>
  </si>
  <si>
    <t>04</t>
  </si>
  <si>
    <t>Elements constructius</t>
  </si>
  <si>
    <t>01.04</t>
  </si>
  <si>
    <t>PB11-14R01</t>
  </si>
  <si>
    <t>Subministre i col·locació de barana metàl·lica formada per muntants i passamà de rodó d'acer inoxidable AISI 316L A4 i panell de malla d'acer inoxidable AISI 316 A4, ancorada a estructura de fusta, d'alçària de panell entre 100 i 120 cm, 2 trams amb cantonada d'una longitud apriximada de 270 cm, disseny segons documentació gràfica de projecte
Passamà i muntants de rodó d'acer inoxidable AISI 316L A4 de 30 mm de diàmetre i 2 mm de gruix.
Plaques d'ancoratge d'acer inoxidable soldades als muntants i cargolades a l'estructura de fusta, amb cargoleria d'acer inoxidable AISI 316 A4, segons documetnació gràfica de projecte.
Malla d'acer inoxidable, romboidal, de gruix diàmetre 2 mm, tipus Carl Stahl X-tend CXL micro D2 MW60 mm o equivalent, amb tots els elements necessaris per a la seva col·locació, sirga metàl·lica, tensors, armelles i cargoleria d'acer inoxidable AISI 316 A4. 
Sirga d'acer inoxidable AISI 316 A4 de diàmetre 8 mm, 7x19, tipus Carl Stahl I-SYS 830-0800 o equivalent.
Tensors per a sirga d'acer inoxidable AISI 316 A4 de diàmetre 8 mm, de 37 cm de llargària i M10 tipus Carl Stahl I-SYS 825-0800 o equivalent. 
Armelles d'acer inoxidable AISI 316 A4 de diàmetre exterior 45 mm i interior lliure 25 mm per a cargol de M10 tipus Carl Stahl I-SYS 838-1000 o equivalent.
La partida inclou els treballs necessaris per a una correcta gestió dels residus generats. Classificació a peu d'obra, càrrega, transport i disposició a centre de recollida, planta de compostatge o valoritzador de materials naturals.</t>
  </si>
  <si>
    <t>PB11-14R02</t>
  </si>
  <si>
    <t>Subministre i col·locació de barana metàl·lica formada per marc de sirga metàl·lica i panell de malla d'acer inoxidable, ancorada a estructura de fusta amb armelles cada 328 cm, d'alçària de panell de 100 a 120 cm segons vinclament de tensió, disseny segons documentació gràfica de projecte
Malla d'acer inoxidable, romboidal, de gruix diàmetre 2 mm, tipus Carl Stahl X-tend CXL micro D2 MW60 mm o equivalent, amb tots els elements necessaris per a la seva col·locació, sirga metàl·lica, tensors, armelles i cargoleria d'acer inoxidable. 
Sirga d'acer inoxidable de diàmetre 8 mm, 7x19, tipus Carl Stahl I-SYS 830-0800 o equivalent.
Tensors per a sirga metàl·lica de diàmetre 8 mm, de 37 cm de llargària i M10 tipus Carl Stahl I-SYS 825-0800 o equivalent. 
Armelles de diàmetre exterior 45 mm i interior lliure 25 mm per a cargol de M10 tipus Carl Stahl I-SYS 838-1000 o equivalent.
Tot l'acer inoxidable serà AISI 316 A4, 1.4401.
La partida inclou els treballs necessaris per a una correcta gestió dels residus generats. Classificació a peu d'obra, càrrega, transport i disposició a centre de recollida, planta de compostatge o valoritzador de materials naturals.</t>
  </si>
  <si>
    <t>P9V4-H901</t>
  </si>
  <si>
    <t>Subministre i col·locació d'escala prefabricada a taller de fusta de pi flandes (Pinus sylvestris), tractada a l'autoclau classe risc IV segons UNE EN 335:201, de 1800 x 1800 mm de planta, amb 6 esglaons de 300x150 mm per salvar un desnivell de 900 mm, segons documentació gràfica de projecte.
Formada per 4 bigues de suport dels esglaons de 100 mm de gruix, 900 mm d'alçada i 1780 mm de llargada en planta. 
Les bigues aniran cargolades a l'extrem superior als pilars i a la llosa de formigó existent a l'extrem inferior.
4 pilars de 200 x 100 mm de secció i 1672 mm d'alçada, cargolats a les bigues a l'extrem superior i ancorats al terreny de sorra a l'extrem inferior.
Esglaons formats per llistons de 95 x 45 mm i 1800 mm de llargària cargolats sobre les 4 bigues. 3 Llistons a l'estesa, 1 llistó al frontal i 24 llistons en total.
Cada llistó anirà fixat a les bigues mitjançant sis cargols d’acer inoxidable AISI 316 A4 de diàmetre M6 i longitud 70 mm amb els caps avellanats plans pozidrive de rosca de fusta.
Franja de senyalització de 5 cm d'ample en els llistons d'extrem de cada esglaó, amb pintat de laca o esmalt sintètic setinat de color blau Platges AMB (RAL 5015 o NCS S 2065-R90B) amb adhitiu antilliscant certificat.
La partida inclou el mecanitzat de les peces i tots els elements necessaris per a la seva correcta execució.
Fusta del país, amb cerificacions CE, CatForest, PEFC o FSC o similar.
El tipus de protecció de la fusta serà profunda, segons la UNE EN 351-1:2008 amb un nivell de penetració NP5.
El mètode de tractament serà autoclau buit-pressió i el producte protector sals hidrosolubles lliures de Crom i Arsènic, adient per una classe d’ús 4 en presència de termites tipus TanalithE, Wolmanit CX, Impralit KDS, etc., registrat al Registre de Plaguicides de la Direcció General de Salut Pública i Consum del Ministeri de Sanitat i Consum.
Tota la cargoleria i els elements metàl·lics seran d'acer inoxidable AISI304 A2.
La partida inclou els treballs necessaris per a una correcta gestió dels residus generats. Classificació a peu d'obra, càrrega, transport i disposició a centre de recollida, planta de compostatge o valoritzador de materials naturals.</t>
  </si>
  <si>
    <t>P966-H97Q</t>
  </si>
  <si>
    <t>Vorada recta d'acer galvanitzat, de 10 mm de gruix i 350 mm d'alçària, amb els elements metàl·lics d'ancoratge soldats a la xapa, col·locada sobre base de Formigó d'ús no estructural HNE-15/P/40 de resistència a compressió 15 N/mm2, consistència plàstica i grandària màxima del granulat 40 mm.
La partida inclou els treballs necessaris per a una correcta gestió dels residus generats. Classificació a peu d'obra, càrrega, transport i disposició a centre de recollida, planta de compostatge o valoritzador de materials naturals.</t>
  </si>
  <si>
    <t>P45R4-4S01</t>
  </si>
  <si>
    <t>Reparació de llosa de formigó.
La partida inclou els treballs necessaris per a una correcta gestió dels residus generats. Classificació a peu d'obra, càrrega, transport i disposició a centre de recollida, planta de compostatge o valoritzador de materials naturals.</t>
  </si>
  <si>
    <t>P9V4-H001</t>
  </si>
  <si>
    <t>Reparació de paviment de tarima de fusta afectat per l'obra.
La partida inclou els treballs necessaris per a una correcta gestió dels residus generats. Classificació a peu d'obra, càrrega, transport i disposició a centre de recollida, planta de compostatge o valoritzador de materials naturals.</t>
  </si>
  <si>
    <t xml:space="preserve">IMPORT TOTAL DEL PRESSUPOST : </t>
  </si>
  <si>
    <t>Justificació d'elements</t>
  </si>
  <si>
    <t>Nº</t>
  </si>
  <si>
    <t>Codi</t>
  </si>
  <si>
    <t>U.A.</t>
  </si>
  <si>
    <t>Descripció</t>
  </si>
  <si>
    <t>Descripció curta</t>
  </si>
  <si>
    <t>Element compost</t>
  </si>
  <si>
    <t>B07F-0LT5</t>
  </si>
  <si>
    <t>Morter de ciment pòrtland amb filler calcari CEM II/B-L i sorra, amb 380 kg/m3 de ciment, amb una proporció en volum 1:4 i 10 N/mm2 de resistència a compressió, elaborat a l'obra</t>
  </si>
  <si>
    <t>Rend.:</t>
  </si>
  <si>
    <t>Morter ciment pòrtland+fill.calc. CEM II/B-L,sorra,380kg/m3 ciment,1:4,10N/mm2,elab.a obra</t>
  </si>
  <si>
    <t>Mà d'obra</t>
  </si>
  <si>
    <t>A0E-000A</t>
  </si>
  <si>
    <t>h</t>
  </si>
  <si>
    <t>Manobre especialista</t>
  </si>
  <si>
    <t>/R</t>
  </si>
  <si>
    <t>x</t>
  </si>
  <si>
    <t>=</t>
  </si>
  <si>
    <t>Subtotal mà d'obra</t>
  </si>
  <si>
    <t>Maquinària</t>
  </si>
  <si>
    <t>C176-00FX</t>
  </si>
  <si>
    <t>Formigonera de 165 l</t>
  </si>
  <si>
    <t>Subtotal maquinària</t>
  </si>
  <si>
    <t>Material</t>
  </si>
  <si>
    <t>B055-067M</t>
  </si>
  <si>
    <t>t</t>
  </si>
  <si>
    <t>Ciment pòrtland amb filler calcari CEM II/B-L 32,5 R segons UNE-EN 197-1, en sacs</t>
  </si>
  <si>
    <t>B03L-05N7</t>
  </si>
  <si>
    <t>Sorra de pedrera per a morters</t>
  </si>
  <si>
    <t>B011-05ME</t>
  </si>
  <si>
    <t>Aigua</t>
  </si>
  <si>
    <t>Subtotal material</t>
  </si>
  <si>
    <t>Cost directe</t>
  </si>
  <si>
    <t>Despeses auxiliars</t>
  </si>
  <si>
    <t>%</t>
  </si>
  <si>
    <t>Total</t>
  </si>
  <si>
    <t>B0B6-107B</t>
  </si>
  <si>
    <t>kg</t>
  </si>
  <si>
    <t>Acer en barres corrugades elaborat a l'obra i manipulat a l'obra B400S, de límit elàstic &gt;= 400 N/mm2</t>
  </si>
  <si>
    <t>Acer b/corrug.obra man.a obra B400S</t>
  </si>
  <si>
    <t>A0F-000I</t>
  </si>
  <si>
    <t>Oficial 1a ferrallista</t>
  </si>
  <si>
    <t>A01-FEP0</t>
  </si>
  <si>
    <t>Ajudant ferrallista</t>
  </si>
  <si>
    <t>B0B7-106P</t>
  </si>
  <si>
    <t>Acer en barres corrugades B400S de límit elàstic &gt;= 400 N/mm2</t>
  </si>
  <si>
    <t>B0AM-078F</t>
  </si>
  <si>
    <t>Filferro recuit d'1,3 mm</t>
  </si>
  <si>
    <t>Partida d'obra</t>
  </si>
  <si>
    <t>P-1</t>
  </si>
  <si>
    <t>Arrencada pavim. fusta,m.man.,càrrega manual</t>
  </si>
  <si>
    <t>A0D-0007</t>
  </si>
  <si>
    <t>Manobre</t>
  </si>
  <si>
    <t>Despeses indirectes</t>
  </si>
  <si>
    <t>P-2</t>
  </si>
  <si>
    <t>Demol.base form. G fins a 20 cm,compressor + càrrega cam. Manuals,Entorn urba dif.mob.voreres a&lt;= 3m</t>
  </si>
  <si>
    <t>C111-0056</t>
  </si>
  <si>
    <t>Compressor amb dos martells pneumàtics</t>
  </si>
  <si>
    <t>P-3</t>
  </si>
  <si>
    <t>Demolic.vorada de platina metàl·lica sob/form.,compres.+càrrega manual</t>
  </si>
  <si>
    <t>P-4</t>
  </si>
  <si>
    <t>Tall paviment form. H&gt;=15cm</t>
  </si>
  <si>
    <t>C178-00GF</t>
  </si>
  <si>
    <t>Màquina tallajunts amb disc de diamant per a paviment</t>
  </si>
  <si>
    <t>P-5</t>
  </si>
  <si>
    <t>P-6</t>
  </si>
  <si>
    <t>Moviment, rebliment i anivellació de sorra existent a l'obra, al costat de construccions</t>
  </si>
  <si>
    <t>C138-00KI</t>
  </si>
  <si>
    <t>Pala carregadora sobre cadenes de 5 a 10 t</t>
  </si>
  <si>
    <t>P-7</t>
  </si>
  <si>
    <t>Transport maquinària p/mov.terres/enderrocs Miniexcavadora,elèctrica,16,4kW,s/caden. 1,5 a 2 t</t>
  </si>
  <si>
    <t>C152-0039</t>
  </si>
  <si>
    <t>Camió grua de 5 t</t>
  </si>
  <si>
    <t>C135-VSMZ</t>
  </si>
  <si>
    <t>Miniexcavadora elèctrica, de 16,4 kW, sobre cadenes d'1,5 a 2 t</t>
  </si>
  <si>
    <t>P2R2-EU9R</t>
  </si>
  <si>
    <t>Classificació a peu d'obra de residus de construcció o demolició en fraccions segons REAL DECRETO 105/2008, amb mitjans manuals</t>
  </si>
  <si>
    <t>Classif.obra residus construcció/demoliciós/construcció/demolició,m.man.</t>
  </si>
  <si>
    <t>P2R6-4I6D</t>
  </si>
  <si>
    <t>Càrrega amb mitjans manuals i transport de residus inerts o no especials a instal·lació autoritzada de gestió de residus, amb contenidor de 5 m3 de capacitat</t>
  </si>
  <si>
    <t>Càrr.manuals residus inerts o no especials instal.gestió residus,contenidor 5m3</t>
  </si>
  <si>
    <t>C1R1-00CY</t>
  </si>
  <si>
    <t>Subministrament de contenidor metàl·lic de 5 m3 de capacitat i recollida amb residus inerts o no especials</t>
  </si>
  <si>
    <t>P2RA-EU6U</t>
  </si>
  <si>
    <t>Disposició controlada en centre de reciclatge de residus de fusta no perillosos amb una densitat 0,19 t/m3, procedents de construcció o demolició, amb codi 17 02 01 segons la Llista Europea de Residus</t>
  </si>
  <si>
    <t>Disposició controlada centre reciclatge,residus fusta no perillosos,0,19t/m3,LER 17 02 01</t>
  </si>
  <si>
    <t>B2RA-28TK</t>
  </si>
  <si>
    <t>P2RA-EU7I</t>
  </si>
  <si>
    <t>Disposició controlada en dipòsit autoritzat inclòs el cànon sobre la deposició controlada dels residus de la construcció, segons la LLEI 8/2008, de residus de formigó inerts amb una densitat 1,45 t/m3, procedents de construcció o demolició, amb codi 17 01 01 segons la Llista Europea de Residus</t>
  </si>
  <si>
    <t xml:space="preserve">Disposició controlada dipòsit autoritzat inclòs el cànon sobre la deposició controlada dels residus </t>
  </si>
  <si>
    <t>B2RA-28UQ</t>
  </si>
  <si>
    <t>P-8</t>
  </si>
  <si>
    <t>Biga fusta pi C24, 100x200mm i L=3270mm. Autoclau IV</t>
  </si>
  <si>
    <t>A01-FEP6</t>
  </si>
  <si>
    <t>Ajudant fuster</t>
  </si>
  <si>
    <t>A0F-000K</t>
  </si>
  <si>
    <t>Oficial 1a fuster</t>
  </si>
  <si>
    <t>C15G-00DD</t>
  </si>
  <si>
    <t>Grua autopropulsada de 12 t</t>
  </si>
  <si>
    <t>B430-1201</t>
  </si>
  <si>
    <t>Biga de fusta massissa de pi flandes (Pinus sylvestris), de classe resistent C24, tractada a l'autoclau classe risc IV segons UNE EN 335:201, de secció rectangular de 100 x 200 mm i llargària fins a 5000 mm.
Fusta del país, amb cerificacions CE, CatForest, PEFC, FSC o similar.
El tipus de protecció de la fusta serà profunda, segons la UNE EN 351-1:2008 amb un nivell de penetració NP5.
El mètode de tractament serà autoclau buit-pressió i el producte protector sals hidrosolubles lliures de Crom i Arsènic, adient per una classe d’ús 4 en presència de termites tipus TanalithE, Wolmanit CX, Impralit KDS, etc., registrat al Registre de Plaguicides de la Direcció General de Salut Pública i Consum del Ministeri de Sanitat i Consum.</t>
  </si>
  <si>
    <t>P-9</t>
  </si>
  <si>
    <t>Biga fusta pi C24, 100x200mm i L=3370mm. Autoclau IV</t>
  </si>
  <si>
    <t>P-10</t>
  </si>
  <si>
    <t>Mòdul passera AMB5, 328x180 cm, llistons i bigues de fusta pi. Autoclau IV. Fixacions acer inox A4</t>
  </si>
  <si>
    <t>B430-1211</t>
  </si>
  <si>
    <t>Mòdul passera de fusta AMB5.P, de 3280 x 1800 mm, format per 31 llistons de 95 x 45 mm i 1800 mm de llargària cargolats sobre 3 bigues de fusta de 95 x 45 mm i 3280mm de llargària, segons la documentació gràfica del projecte.
Franja de senyalització de 5 cm d'ample en els límits laterals, amb pintat de laca o esmalt sintètic setinat de color blau Platges AMB (RAL 5015 o NCS S 2065-R90B).
Cada llistó anirà fixat als tres travessers mitjançant cinc cargols d’acer inoxidable A2 de diàmetre M6 i longitud 70 mm amb els caps avellanats plans pozidrive de rosca de fusta.
Els tres travessers portaran els testers amb acabat en “v”, segons plànols, per facilitar un bon encaix
Les dues bigues exteriors contindran 3 forats laterals cada una. Un al centre i un altre a cada extrem.
Fusta de pi flandes (Pinus sylvestris), tractada a l'autoclau classe risc IV segons UNE EN 335:201.
Fusta del país, amb cerificacions CE, CatForest, PEFC o FSC o similar.
El tipus de protecció de la fusta serà profunda, segons la UNE EN 351-1:2008 amb un nivell de penetració NP5.
El mètode de tractament serà autoclau buit-pressió i el producte protector sals hidrosolubles lliures de Crom i Arsènic, adient per una classe d’ús 4 en presència de termites tipus TanalithE, Wolmanit CX, Impralit KDS, etc., registrat al Registre de Plaguicides de la Direcció General de Salut Pública i Consum del Ministeri de Sanitat i Consum.</t>
  </si>
  <si>
    <t>P-11</t>
  </si>
  <si>
    <t>Fixació amb cargol acer inox AISI316 A4, M8 i longitud 300 mm, tip. Rothoblaas SCI80280 o equiv.</t>
  </si>
  <si>
    <t>A0F-000B</t>
  </si>
  <si>
    <t>Oficial 1a</t>
  </si>
  <si>
    <t>Altres</t>
  </si>
  <si>
    <t>B0AQ-0701</t>
  </si>
  <si>
    <t>Cargol d'acer inoxidable AISI316 A4, M8 i longitud 300 mm, tipus Rothoblaas SCI80280 o equivalent</t>
  </si>
  <si>
    <t>Subtotal altres</t>
  </si>
  <si>
    <t>P-12</t>
  </si>
  <si>
    <t>Fixació amb barra roscada i rosca autoblocant, acer inox AISI316 A4, M16 i longitud 550 mm</t>
  </si>
  <si>
    <t>B0AQ-0702</t>
  </si>
  <si>
    <t>Barra roscada i rosca autoblocant d'acer inoxidable AISI 316 A4, M16 i longitud 1000 mm</t>
  </si>
  <si>
    <t>B0AQ-0801</t>
  </si>
  <si>
    <t>Rosca autoblocant d'acer inoxidable AISI 316 A4 M16</t>
  </si>
  <si>
    <t>P-13</t>
  </si>
  <si>
    <t>Fixació amb barra roscada i rosca autoblocant, acer inox AISI 316 A4, M16 i longitud 400 mm</t>
  </si>
  <si>
    <t>P-14</t>
  </si>
  <si>
    <t>Fixació amb barra roscada, rosca autoblocant i tac fusta, acer inox AISI 316 A4, M12 i L=210 mm</t>
  </si>
  <si>
    <t>B0AQ-0703</t>
  </si>
  <si>
    <t>Barra roscada i rosca autoblocant d'acer inoxidable AISI 316 A4, M12 i longitud 1000 mm</t>
  </si>
  <si>
    <t>B0AQ-0802</t>
  </si>
  <si>
    <t>Rosca autoblocant d'acer inoxidable AISI 316 A4 M12</t>
  </si>
  <si>
    <t>P-15</t>
  </si>
  <si>
    <t>Placa ancoratge 400x150x12mm amb 2 barres roscades 370mm i rosques autoblocants M16, acer inox A4</t>
  </si>
  <si>
    <t>B0AQ-1001</t>
  </si>
  <si>
    <t>Placa d'ancoratge d'acer inoxidable AISI 316 A4 de 400 x 150 x12 mm amb 2 forats oblongs amb 2 cm de moviment a cada costat, segons documentaicó gràfica de projecte</t>
  </si>
  <si>
    <t>B0AQ-0901</t>
  </si>
  <si>
    <t>Ancoratge Hilti HST4-R M12 x 105 mm d'acer inoxidable AISI 316 A4. o equivalent.</t>
  </si>
  <si>
    <t>P-16</t>
  </si>
  <si>
    <t>Pilar fusta pi C24, D200mm i L=5000mm, acabat punta. Autoclau IV</t>
  </si>
  <si>
    <t>C15A-0001</t>
  </si>
  <si>
    <t>Equip de percusió per clavament</t>
  </si>
  <si>
    <t>B438-1B01</t>
  </si>
  <si>
    <t>Pilar de fusta massissa de pi flandes (Pinus sylvestris), de classe resistent C24, tractada a l'autoclau classe risc IV segons UNE EN 335:201, de secció rodona de D200 mm i llargària 5000 mm, acabat en punta.
Fusta del país, amb cerificacions CE, CatForest, PEFC o FSC o similar.
El tipus de protecció de la fusta serà profunda, segons la UNE EN 351-1:2008 amb un nivell de penetració NP5.
El mètode de tractament serà autoclau buit-pressió i el producte protector sals hidrosolubles lliures de Crom i Arsènic, adient per una classe d’ús 4 en presència de termites tipus TanalithE, Wolmanit CX, Impralit KDS, etc., registrat al Registre de Plaguicides de la Direcció General de Salut Pública i Consum del Ministeri de Sanitat i Consum.</t>
  </si>
  <si>
    <t>P-17</t>
  </si>
  <si>
    <t>Jàssera fusta pi C24, D200mm i L=2400mm. Autoclau IV. Mecanitzada per trobada amb pilar i bigues</t>
  </si>
  <si>
    <t>B438-1B02</t>
  </si>
  <si>
    <t>Jàssera de fusta massissa de pi flandes (Pinus sylvestris), de classe resistent C24, tractada a l'autoclau classe risc IV segons UNE EN 335:201, de secció rodona de D200 mm i llargària 2400 mm, mecanitzada per la unió amb les bigues i pilars, segons documentació gràfica de projecte.
Fusta del país, amb cerificacions CE, CatForest, PEFC o FSC o similar.
El tipus de protecció de la fusta serà profunda, segons la UNE EN 351-1:2008 amb un nivell de penetració NP5.
El mètode de tractament serà autoclau buit-pressió i el producte protector sals hidrosolubles lliures de Crom i Arsènic, adient per una classe d’ús 4 en presència de termites tipus TanalithE, Wolmanit CX, Impralit KDS, etc., registrat al Registre de Plaguicides de la Direcció General de Salut Pública i Consum del Ministeri de Sanitat i Consum.</t>
  </si>
  <si>
    <t>P-18</t>
  </si>
  <si>
    <t>Reparació de cap de pilar, polit</t>
  </si>
  <si>
    <t>P-19</t>
  </si>
  <si>
    <t>Càrrega, descàrrega i transport de material a obra</t>
  </si>
  <si>
    <t>Transport</t>
  </si>
  <si>
    <t>C156-0001</t>
  </si>
  <si>
    <t>camió grua</t>
  </si>
  <si>
    <t>Subtotal transport</t>
  </si>
  <si>
    <t>P-20</t>
  </si>
  <si>
    <t>Vorada recta acer galvanitzat,10x350mm,incl.elem.ancoratge soldats,col. Form.no estructural HNE-15/P</t>
  </si>
  <si>
    <t>B965-H691</t>
  </si>
  <si>
    <t>Vorada recta d'acer galvanitzat, de 10 mm de gruix i 350 mm d'alçària, amb els elements metàl·lics d'ancoratge soldats a la xapa</t>
  </si>
  <si>
    <t>B069-2A9P</t>
  </si>
  <si>
    <t>Formigó d'ús no estructural HNE-15/P/40 de resistència a compressió 15 N/mm2, consistència plàstica i grandària màxima del granulat 40 mm</t>
  </si>
  <si>
    <t>P-21</t>
  </si>
  <si>
    <t>Escala fusta pi, autoclau IV, planta 1800x1800mm, h=900mm, 6 esglaons</t>
  </si>
  <si>
    <t>A0F-000V</t>
  </si>
  <si>
    <t>Oficial 1a pintor</t>
  </si>
  <si>
    <t>B0A6-1201</t>
  </si>
  <si>
    <t>Cargol d’acer inoxidable AISI316 A4 de diàmetre M6 i longitud 70 mm amb els caps avellanats plans pozidrive de rosca de fusta.
La partida inclou eñ mecanitzat de les peces i tots els elements necessaris per a la seva correcta execució.</t>
  </si>
  <si>
    <t>B0A6-1301</t>
  </si>
  <si>
    <t>Element de fixació d’acer inoxidable AISI316 A4</t>
  </si>
  <si>
    <t>B0D31-0701</t>
  </si>
  <si>
    <t>Llistó de fusta de pi flandes (Pinus sylvestris) de 95 x 45 mm i 1800 mm de llargària tractat a l'autoclau classe risc IV segons UNE EN 335:201
Fusta del país, amb cerificacions CE, CatForest, PEFC o FSC o similar.
El tipus de protecció de la fusta serà profunda, segons la UNE EN 351-1:2008 amb un nivell de penetració NP5.
El mètode de tractament serà autoclau buit-pressió i el producte protector sals hidrosolubles lliures de Crom i Arsènic, adient per una classe d’ús 4 en presència de termites tipus TanalithE, Wolmanit CX, Impralit KDS, etc., registrat al Registre de Plaguicides de la Direcció General de Salut Pública i Consum del Ministeri de Sanitat i Consum.</t>
  </si>
  <si>
    <t>B0A1-1002</t>
  </si>
  <si>
    <t>Placa ancoratge acer inox AISI 316 A4 de les bigues de l'escala a la llosa de formigó existent, segons documentació gràfica de projecte.
Inclou la cargoleria d'acer inoxidable.</t>
  </si>
  <si>
    <t>B8B1-2X01</t>
  </si>
  <si>
    <t>Pintura per a franja de senyalització de 5 cm d'ample en els llistons d'extrem de cada esglaó, amb pintat de laca o esmalt sintètic setinat de color blau Platges AMB (RAL 5015 o NCS S 2065-R90B) amb adhitiu antilliscant certificat.</t>
  </si>
  <si>
    <t>B9V1-H601</t>
  </si>
  <si>
    <t>Biga de fusta de pi flandes (Pinus sylvestris), tractada a l'autoclau classe risc IV segons UNE EN 335:201, de suport dels esglaons de 100 mm de gruix, 900 mm d'alçada i 1780 mm de llargada en planta x 4 unitats.
Mecanitzada segons documentació gràfica de projecte.
Fusta del país, amb cerificacions CE, CatForest, PEFC o FSC o similar.
El tipus de protecció de la fusta serà profunda, segons la UNE EN 351-1:2008 amb un nivell de penetració NP5.
El mètode de tractament serà autoclau buit-pressió i el producte protector sals hidrosolubles lliures de Crom i Arsènic, adient per una classe d’ús 4 en presència de termites tipus TanalithE, Wolmanit CX, Impralit KDS, etc., registrat al Registre de Plaguicides de la Direcció General de Salut Pública i Consum del Ministeri de Sanitat i Consum.</t>
  </si>
  <si>
    <t>B9V1-H602</t>
  </si>
  <si>
    <t>Pilar de fusta de pi flandes (Pinus sylvestris), tractat a l'autoclau classe risc IV segons UNE EN 335:201, de suport de les bigues esglaons,  secció 200x 100 mm i 1672 mm de llargària x 4 unitats.
Mecanitzat segons documentació gràfica de projecte.
Fusta del país, amb cerificacions CE, CatForest, PEFC o FSC o similar.
El tipus de protecció de la fusta serà profunda, segons la UNE EN 351-1:2008 amb un nivell de penetració NP5.
El mètode de tractament serà autoclau buit-pressió i el producte protector sals hidrosolubles lliures de Crom i Arsènic, adient per una classe d’ús 4 en presència de termites tipus TanalithE, Wolmanit CX, Impralit KDS, etc., registrat al Registre de Plaguicides de la Direcció General de Salut Pública i Consum del Ministeri de Sanitat i Consum.</t>
  </si>
  <si>
    <t>B0A6-1310</t>
  </si>
  <si>
    <t>Materials auxiliars</t>
  </si>
  <si>
    <t>P-22</t>
  </si>
  <si>
    <t>Barana metàl·lica escala, acer inox, muntants i passamà rodó, panell malla, cargolat estruct. fusta</t>
  </si>
  <si>
    <t>BB16-H703</t>
  </si>
  <si>
    <t>Sirga d'acer inoxidable AISI 316 A4, de diàmetre 8 mm, 7x19, tipus Carl Stahl I-SYS 830-0800 o equivalent.</t>
  </si>
  <si>
    <t>BB16-H704</t>
  </si>
  <si>
    <t xml:space="preserve">Tensors d'acer inoxidable AISI 316 A4, per a sirga metàl·lica de diàmetre 8 mm, de 37 cm de llargària i M10 tipus Carl Stahl I-SYS 825-0800 o equivalent. </t>
  </si>
  <si>
    <t>BB16-H702</t>
  </si>
  <si>
    <t xml:space="preserve">Malla d'acer inoxidable AISI 316 A4, romboidal, de gruix diàmetre 2 mm, tipus Carl Stahl X-tend CXL micro D2 MW60 mm o equivalent. </t>
  </si>
  <si>
    <t>BB16-H701</t>
  </si>
  <si>
    <t>Barana metàl·lica formada per muntants i passamà de rodó d'acer inoxidable de 30 mm de diàmetre i 2 mm de gruix, ancorats amb cargols d'acer inoxidable a estructura de fusta amb plaques d'ancoratge d'acer inoxidable segons documentació gràfica. 
Muntant-passamà continu, amb girs arrodonits, amb una longitud total de 4500 mm.
Doble passamà de rodó d'acer inoxidable de 30 mm de diàmetre, 2 mm de gruix i 2000 mm de longitud soldat a muntants amb rodó de 10 mm de diàmetre de 35 mm de longitud.
Muntant-passamà soldat a placa ancoratge d'acer inoxidable de 100x150 mm, cargolada a estructura de fusta amb 4 cargols d'acer inoxidable.
Muntants amb armelles soldades per a la subjecció del panell de malla.
Tot l'acer inoxidable serà AISI 316</t>
  </si>
  <si>
    <t>BB16-H705</t>
  </si>
  <si>
    <t>Armella d'acer inoxidable AISI 316 A4, de diàmetre exterior 45 mm i diàmetre interior lliure 25 mm, fixada amb cargol d'acer inoxidable AISI 316 A4 de M10 tipus Carl Stahl I-SYS 838-1000 o equivalent.
Inlou la cargoleria</t>
  </si>
  <si>
    <t>P-23</t>
  </si>
  <si>
    <t>Barana metàl·lica, acer inox, marc de sirga i panell de malla, cargolat a estruct. fusta</t>
  </si>
  <si>
    <t>PRB1-9GQJ</t>
  </si>
  <si>
    <t>Graó d'escala fet amb Travessa ecológica de fusta de pi roig de 18x12 cm i fins a 2,5 m de llargària, amb tractament de sals de coure en autoclau per un grau de protecció profunda, fixat amb barres d'acer corrugat, previ perfilat manual del terreny per adaptar-lo al graonat</t>
  </si>
  <si>
    <t>Graó Trav.eco. Fusta pi roig 18x12cm,llarg.&lt;=2,5m,tractament sals Cu p/grau prot.prof.+perfilat manu</t>
  </si>
  <si>
    <t>A01-FEPJ</t>
  </si>
  <si>
    <t>Ajudant jardiner</t>
  </si>
  <si>
    <t>A0F-000M</t>
  </si>
  <si>
    <t>Oficial 1a jardiner</t>
  </si>
  <si>
    <t>CRE0-00C0</t>
  </si>
  <si>
    <t>Motoserra</t>
  </si>
  <si>
    <t>BRB1-28RN</t>
  </si>
  <si>
    <t>Travessa ecológica de fusta de pi roig de 18x12 cm i fins a 2,5 m de llargària, amb tractament de sals de coure en autoclau per un grau de protecció profunda</t>
  </si>
  <si>
    <t>Subtotal element compost</t>
  </si>
  <si>
    <t>Partida alçada</t>
  </si>
  <si>
    <t xml:space="preserve">Reparació possibles desperfectes instal·lacions existents </t>
  </si>
  <si>
    <t>Reparació de llosa de formigó</t>
  </si>
  <si>
    <t>Reparació de paviment de tarima de fusta</t>
  </si>
  <si>
    <t>SIS01</t>
  </si>
  <si>
    <t>Partida d'abonament íntegre per la Seguretat i Salut a l'obra, en base a l'estudi i el Pla de Seguretat i Salut. 
La partida inclou el tancament perimetral de l'obra segons requeriments de la coordinadora de seguretat i salut, amb tanca tipus Rivisa o quivalent amb malla d'ombreig</t>
  </si>
  <si>
    <t xml:space="preserve">Partida per a l'aplicació de les mesures de seguretat i salut </t>
  </si>
  <si>
    <t>CO2eq (kg)</t>
  </si>
  <si>
    <t>MJ</t>
  </si>
  <si>
    <t>Compressor+dos martells pneumàtics</t>
  </si>
  <si>
    <t>Miniexcavadora,elèctrica,16,4kW,s/caden. 1,5 a 2 t</t>
  </si>
  <si>
    <t>Pala carregadora s/caden. 5 a 10 t</t>
  </si>
  <si>
    <t>C139-00LI</t>
  </si>
  <si>
    <t>Pala excavadora giratòria sobre cadenes de 21 a 30 t</t>
  </si>
  <si>
    <t>Pala excavadora giratòria s/caden. 21 a 30 t</t>
  </si>
  <si>
    <t>C13A-00FR</t>
  </si>
  <si>
    <t>Compactador combustible duplex manual de 700 kg</t>
  </si>
  <si>
    <t>Compactador combustible duplex manual,700 kg</t>
  </si>
  <si>
    <t>C13C-00LP</t>
  </si>
  <si>
    <t>Retroexcavadora sobre pneumàtics de 8 a 10 t</t>
  </si>
  <si>
    <t>Retroexcavadora s/pneumàtics 8 a 10 t</t>
  </si>
  <si>
    <t>C151-002Z</t>
  </si>
  <si>
    <t>Camió cisterna de 8 m3</t>
  </si>
  <si>
    <t>Camió cisterna 8m3</t>
  </si>
  <si>
    <t>Camió grua 5t</t>
  </si>
  <si>
    <t>C156-003U</t>
  </si>
  <si>
    <t>Camió semiremolc per a transports especials de 35 t de càrrega útil, amb dolly i 20 m de llargària</t>
  </si>
  <si>
    <t>Cam.semiremolc transport especial 35t,dolly llarg.=20m</t>
  </si>
  <si>
    <t>C15F-00HH</t>
  </si>
  <si>
    <t>Muntatge i desmuntatge de grua de 30 m de ploma, 40 m d'alçària i 1 t de pes en punta</t>
  </si>
  <si>
    <t>Munt.+desmunt. Grua,ploma=30m,h=40m,pes p.=1t</t>
  </si>
  <si>
    <t>Grua autopropulsada 12t</t>
  </si>
  <si>
    <t>Formigonera 165l</t>
  </si>
  <si>
    <t>Màquina tallajunts disc diamant p/paviment</t>
  </si>
  <si>
    <t>Subministr.contenidor metàl·lic,5m3 +recollida residus inerts o no especials</t>
  </si>
  <si>
    <t>Sorra p/morters</t>
  </si>
  <si>
    <t>Ciment pòrtland+fill.calc. CEM II/B-L 32,5R, &amp; sacs</t>
  </si>
  <si>
    <t>Form.no estructural HNE-15/P/40</t>
  </si>
  <si>
    <t>B079-06TD</t>
  </si>
  <si>
    <t>Morter polimèric de ciment amb resines epoxi per a imprimació anticorrosiva i pont d'unió</t>
  </si>
  <si>
    <t>Morter polimèric ciment+res.epoxi,p/impr.+pont unió</t>
  </si>
  <si>
    <t>B079-06TE</t>
  </si>
  <si>
    <t>Morter polimèric de ciment amb resines sintètiques i fibres, tixotròpic i de retracció controlada per a reparació</t>
  </si>
  <si>
    <t>Morter polimèric ciment+res.sint.fibr.,tixotròpic+retrac.control.,p/reparac.</t>
  </si>
  <si>
    <t>Placa ancoratge acer inox AISI A4</t>
  </si>
  <si>
    <t>cargol acer inox AISI316 A4, M6 L=70mm</t>
  </si>
  <si>
    <t>B0A6-12X4</t>
  </si>
  <si>
    <t>Cargol autoroscant d'acer inoxidable</t>
  </si>
  <si>
    <t>Cargol autorosc.,acer inox.</t>
  </si>
  <si>
    <t>Filferro recuit,D=1,3mm</t>
  </si>
  <si>
    <t>B0AQ-07GQ</t>
  </si>
  <si>
    <t>cu</t>
  </si>
  <si>
    <t>Visos per a fusta o tacs de PVC</t>
  </si>
  <si>
    <t>Visos p/fusta/tacs PVC</t>
  </si>
  <si>
    <t>Ancoratge Hilti HST4-R M12 x 105 d'acer inoxidable AISI 316 A4 o equivalent</t>
  </si>
  <si>
    <t>Placa ancoratge acer inox AISI 316 A4, 400x150x12mm, 2 forats oblongs</t>
  </si>
  <si>
    <t>Acer b/corrugada B400S</t>
  </si>
  <si>
    <t>Llistó fusta de pi flandes de 95x45x1800mm, autoclau IV</t>
  </si>
  <si>
    <t>B0D31-07P5</t>
  </si>
  <si>
    <t>Llata de fusta de pi, tractada en autoclau</t>
  </si>
  <si>
    <t>Llata fusta pi,autoclau</t>
  </si>
  <si>
    <t>Biga fusta pi C24, autoclau IV, secció rectangular 100x200mm, L&lt;5000mm, mecanitzada</t>
  </si>
  <si>
    <t>Mòdul passera AMB5.P, de 3280x1800mm, 31 llistons de 95x45x1800 mm i 3 bigues 95x45x3280mm. NP5</t>
  </si>
  <si>
    <t>B430-12XO</t>
  </si>
  <si>
    <t>Biga de fusta de pi flandes C24 acabat ribotat, de 10x20 a 14x24 cm de secció i llargària fins a 5 m, treballada al taller i amb tractament de sals de coure en autoclau amb un nivell de penetració NP3 (UNE-EN 351-1)</t>
  </si>
  <si>
    <t>Biga pi flandes C24 ribotat,mid.max.14x24cm,lfins a 5 m,treb.taller,sals Cu,NP 3</t>
  </si>
  <si>
    <t>Pilar fusta pi C24, autoclau IV, secció rodona D200mm, L=5000mm, acabat en punta</t>
  </si>
  <si>
    <t>Jàssera fusta pi C24, autoclau IV, secció rodona D200mm, L=2400, mecanitzada</t>
  </si>
  <si>
    <t>B438-1BZO</t>
  </si>
  <si>
    <t>Pilar de fusta de pi flandes C24 a tall de serra, de 14x14 a 20x20 cm de secció i llargària fins a 4 m, treballada al taller i amb tractament de sals de coure en autoclau amb un nivell de penetració NP 3 (UNE-EN 351-1)</t>
  </si>
  <si>
    <t>Pilar fusta pi flandes C24,tall serra,14x14-20x20cm,lfins a 4 m,treb.taller,tract.sals Cu NP3</t>
  </si>
  <si>
    <t>Pintura color blau RAL 5015 o NCS S 2065-R90B amb adhitiu antilliscant certificat</t>
  </si>
  <si>
    <t>B8B1-2XPM</t>
  </si>
  <si>
    <t>Pintura al silicat per a protecció superficial del formigó (C), segons UNE-EN 1504-2</t>
  </si>
  <si>
    <t>Pintura silicat p/prot.superf.form.</t>
  </si>
  <si>
    <t>Vorada recta acer galvanitzat,10x350mm,incl.elem.ancoratge soldats</t>
  </si>
  <si>
    <t>Biga fusta de pi flandes de suport esglaons de 100x900x1780mm en planta, autoclau IV</t>
  </si>
  <si>
    <t>Pilar fusta pi flandes de suport bigues esglaons de 200x100x1672 mm, autoclau IV</t>
  </si>
  <si>
    <t>B9V1-H69V</t>
  </si>
  <si>
    <t>Esglaó de fusta de pi flandes per envernissar, de 5 cm de gruix, i 30 cm d'estesa</t>
  </si>
  <si>
    <t>Esglaó fusta pi flandes p/envernissar,g=5cm,a=30 cm</t>
  </si>
  <si>
    <t>Muntants i passamà de barana, de rodons acer inox D30 mm, e=2mm, ancoratges acer inox</t>
  </si>
  <si>
    <t>Malla d'acer inox AISI 316 A4, D2mm, tip. Carl Stahl X-tend o equiv.</t>
  </si>
  <si>
    <t>Sirga acer inox AISI316 A4, D8mm, tip. Carl Stahl I-SYS o equiv.</t>
  </si>
  <si>
    <t>Tensor d'acer inox. AISI316 A4, de 37 cm M10, per sirga D8mm, tip. Carl Stahl I-SYS o equiv.</t>
  </si>
  <si>
    <t>Armella d'acer inox AISI316 A4, Dext 45mm, Dint 25mm, tip. Carl Stahl I-SYS o equiv.</t>
  </si>
  <si>
    <t>BB16-H72G</t>
  </si>
  <si>
    <t>Barana metàl·lica modular urbana formada per un passama de rodo d'acer inoxidable de 63,5 mm de diàmetre i 2 mm de gruix, amb suports de fosa amb imprimacio epoxi i pintura metàl·lica oxiron o equivalent, o suports d'acer cromat, incloses les plaques d'ancoratge de fosa amb el mateix acabat</t>
  </si>
  <si>
    <t>Barana metàl·lica modular urbana</t>
  </si>
  <si>
    <t>Trav.eco. Fusta pi roig 18x12cm,llarg.&lt;=2,5m,tractament sals Cu p/grau prot.prof.</t>
  </si>
  <si>
    <t>AMIDAMENTS</t>
  </si>
  <si>
    <t>N</t>
  </si>
  <si>
    <t>01.01.002</t>
  </si>
  <si>
    <t>L</t>
  </si>
  <si>
    <t>Demolició de base de formigó de fins a 20 cm de gruix, amb compressor i càrrega sobre camió amb mitjans manuals, en Entorn urbà amb dificultat de mobilitat, en voreres &lt;= 3 m d'amplària o calçada/plataforma única &lt;= 7 m d'amplària, amb afectació per serveis o elements de mobiliari urbà, en Actuacions de més de 10 1 m2.
La partida inclou els treballs necessaris per a una correcta gestió dels residus generats. Classificació a peu d'obra, càrrega, transport i disposició a centre de recollida, planta de compostatge o valoritzador de materials naturals.</t>
  </si>
  <si>
    <t>entarimat accés passeig Marítim</t>
  </si>
  <si>
    <t>escales accés passeig Marítim</t>
  </si>
  <si>
    <t>01.01.003</t>
  </si>
  <si>
    <t>Arrencada de paviment fusta, inclou tota la subestructura existent, amb mitjans manuals i càrrega manual de runa sobre camió o contenidor.
La partida inclou els treballs necessaris per a una correcta gestió dels residus generats. Classificació a peu d'obra, càrrega, transport i disposició a centre de recollida, planta de compostatge o valoritzador de materials naturals.</t>
  </si>
  <si>
    <t>01.01.004</t>
  </si>
  <si>
    <t>Demolició de vorada de platina metàl·lica, inclòs la base, col·locada sobre formigó, amb compressor i càrrega manual de runa sobre camió o contenidor.
La partida inclou els treballs necessaris per a una correcta gestió dels residus generats. Classificació a peu d'obra, càrrega, transport i disposició a centre de recollida, planta de compostatge o valoritzador de materials naturals.</t>
  </si>
  <si>
    <t>vorada de platina del perímetre de la tarima de fusta passeig Marítim</t>
  </si>
  <si>
    <t>01.01.005</t>
  </si>
  <si>
    <t>Tall en paviment de formigó de 15 cm de fondària com a mínim amb Màquina tallajunts amb disc de diamant per a paviment, per a delimitar la zona a demolir.
La partida inclou els treballs necessaris per a una correcta gestió dels residus generats. Classificació a peu d'obra, càrrega, transport i disposició a centre de recollida, planta de compostatge o valoritzador de materials naturals.</t>
  </si>
  <si>
    <t>llosa accés passeig Marítim</t>
  </si>
  <si>
    <t>01.02.002</t>
  </si>
  <si>
    <t>C</t>
  </si>
  <si>
    <t>Longitud</t>
  </si>
  <si>
    <t>Ample</t>
  </si>
  <si>
    <t>Alçada</t>
  </si>
  <si>
    <t>lateral passarel·la</t>
  </si>
  <si>
    <t>entorn obra</t>
  </si>
  <si>
    <t>01.02.003</t>
  </si>
  <si>
    <t>sota passarel·la</t>
  </si>
  <si>
    <t>espai sense llosa de l'accés passeig Marítim</t>
  </si>
  <si>
    <t>01.03.001</t>
  </si>
  <si>
    <t>Subministre i col·locació de pilar de fusta massissa de pi flandes (Pinus sylvestris), de classe resistent C24, tractada a l'autoclau classe risc IV segons UNE EN 335:201, de secció rodona de D200 mm i llargària 5000 mm, acabat en punta per ancorar al terreny de sorra, segons documentació gràfica de projecte.
Fusta del país, amb cerificacions CE, CatForest, PEFC o FSC o similar.
El tipus de protecció de la fusta serà profunda, segons la UNE EN 351-1:2008 amb un nivell de penetració NP5.
El mètode de tractament serà autoclau buit-pressió i el producte protector sals hidrosolubles lliures de Crom i Arsènic, adient per una classe d’ús 4 en presència de termites tipus TanalithE, Wolmanit CX, Impralit KDS, etc., registrat al Registre de Plaguicides de la Direcció General de Salut Pública i Consum del Ministeri de Sanitat i Consum.
La partida inclou els treballs necessaris per a una correcta gestió dels residus generats. Classificació a peu d'obra, càrrega, transport i disposició a centre de recollida, planta de compostatge o valoritzador de materials naturals.</t>
  </si>
  <si>
    <t>pòrtics</t>
  </si>
  <si>
    <t>Unitats</t>
  </si>
  <si>
    <t>P01 a P19</t>
  </si>
  <si>
    <t>01.03.002</t>
  </si>
  <si>
    <t>Subministre i col·locació de jàssera de fusta massissa de pi flandes (Pinus sylvestris), de classe resistent C24, tractada a l'autoclau classe risc IV segons UNE EN 335:201, de secció rodona de D200 mm i llargària 2400 mm, mecanitzada per la unió amb les bigues i pilars, segons documentació gràfica de projecte.
Fusta del país, amb cerificacions CE, CatForest, PEFC o FSC o similar.
El tipus de protecció de la fusta serà profunda, segons la UNE EN 351-1:2008 amb un nivell de penetració NP5.
El mètode de tractament serà autoclau buit-pressió i el producte protector sals hidrosolubles lliures de Crom i Arsènic, adient per una classe d’ús 4 en presència de termites tipus TanalithE, Wolmanit CX, Impralit KDS, etc., registrat al Registre de Plaguicides de la Direcció General de Salut Pública i Consum del Ministeri de Sanitat i Consum.
La partida inclou els treballs necessaris per a una correcta gestió dels residus generats. Classificació a peu d'obra, càrrega, transport i disposició a centre de recollida, planta de compostatge o valoritzador de materials naturals.</t>
  </si>
  <si>
    <t>P01</t>
  </si>
  <si>
    <t>P02 a P18</t>
  </si>
  <si>
    <t>P19</t>
  </si>
  <si>
    <t>01.03.003</t>
  </si>
  <si>
    <t>Subministre i col·locació de biga de fusta massissa de pi flandes (Pinus sylvestris), de classe resistent C24, tractada a l'autoclau classe risc IV segons UNE EN 335:201, de secció rectangular de 100 x 200 mm i llargària 3270 mm.
Fusta del país, amb cerificacions CE, CatForest, PEFC, FSC o similar.
El tipus de protecció de la fusta serà profunda, segons la UNE EN 351-1:2008 amb un nivell de penetració NP5.
El mètode de tractament serà autoclau buit-pressió i el producte protector sals hidrosolubles lliures de Crom i Arsènic, adient per una classe d’ús 4 en presència de termites tipus TanalithE, Wolmanit CX, Impralit KDS, etc., registrat al Registre de Plaguicides de la Direcció General de Salut Pública i Consum del Ministeri de Sanitat i Consum.
La partida inclou els treballs necessaris per a una correcta gestió dels residus generats. Classificació a peu d'obra, càrrega, transport i disposició a centre de recollida, planta de compostatge o valoritzador de materials naturals.</t>
  </si>
  <si>
    <t>De P02 a P19</t>
  </si>
  <si>
    <t>01.03.004</t>
  </si>
  <si>
    <t>Subministre i col·locació de biga de fusta massissa de pi flandes (Pinus sylvestris), de classe resistent C24, tractada a l'autoclau classe risc IV segons UNE EN 335:201, de secció rectangular de 100 x 200 mm i llargària 3370 mm.
Fusta del país, amb cerificacions CE, CatForest, PEFC o FSC o similar.
El tipus de protecció de la fusta serà profunda, segons la UNE EN 351-1:2008 amb un nivell de penetració NP5.
El mètode de tractament serà autoclau buit-pressió i el producte protector sals hidrosolubles lliures de Crom i Arsènic, adient per una classe d’ús 4 en presència de termites tipus TanalithE, Wolmanit CX, Impralit KDS, etc., registrat al Registre de Plaguicides de la Direcció General de Salut Pública i Consum del Ministeri de Sanitat i Consum.
La partida inclou els treballs necessaris per a una correcta gestió dels residus generats. Classificació a peu d'obra, càrrega, transport i disposició a centre de recollida, planta de compostatge o valoritzador de materials naturals.</t>
  </si>
  <si>
    <t>De P01 a P02</t>
  </si>
  <si>
    <t>01.03.005</t>
  </si>
  <si>
    <t>Subministre i col·locació de cargol d'acer inoxidable AISI316 A4, M8 i longitud 300 mm, tipus Rothoblaas SCI80280 o equivalent, per a la unió entre les jàsseres i les bigues.
La partida inclou els treballs necessaris per a una correcta gestió dels residus generats. Classificació a peu d'obra, càrrega, transport i disposició a centre de recollida, planta de compostatge o valoritzador de materials naturals.</t>
  </si>
  <si>
    <t>bigues</t>
  </si>
  <si>
    <t>unió bigues (als 2 extrems) a jàsseres</t>
  </si>
  <si>
    <t>01.03.006</t>
  </si>
  <si>
    <t>Subministre i col·locació de barra roscada i rosca autoblocant d'acer inoxidable AISI 316L A4, M16 i longitud 550 mm, per a la unió entre pilars i jàsseres.
La partida inclou els treballs necessaris per a una correcta gestió dels residus generats. Classificació a peu d'obra, càrrega, transport i disposició a centre de recollida, planta de compostatge o valoritzador de materials naturals.</t>
  </si>
  <si>
    <t>pilars</t>
  </si>
  <si>
    <t>De P02 a P18</t>
  </si>
  <si>
    <t>01.03.007</t>
  </si>
  <si>
    <t>Subministre i col·locació de barra roscada i rosca autoblocant d'acer inoxidable AISI 316 A4, M16 i longitud 400 mm, per a la unió entre pilars i jàsseres.
La partida inclou els treballs necessaris per a una correcta gestió dels residus generats. Classificació a peu d'obra, càrrega, transport i disposició a centre de recollida, planta de compostatge o valoritzador de materials naturals.</t>
  </si>
  <si>
    <t>01.03.008</t>
  </si>
  <si>
    <t>Subministre i col·locació de barra roscada i rosca autoblocant d'acer inoxidable AISI 316 A4, M12 i longitud 210 mm, amb tac de fusta d'espessor variable +- 30 mm i secció quadrada de 95 x 95 mm, per a la unió entre bigues i mòduls passera.
Fusta de pi flandes (Pinus sylvestris) de classe resistent C24, tractada a l'autoclau classe risc IV segons UNE EN 335:201 i tipus de protecció de la fusta profunda,s egons UNE EN351-1:2008 amb un nivell de penetració NP5.
La partida inclou els treballs necessaris per a una correcta gestió dels residus generats. Classificació a peu d'obra, càrrega, transport i disposició a centre de recollida, planta de compostatge o valoritzador de materials naturals..</t>
  </si>
  <si>
    <t>De P01 a P19</t>
  </si>
  <si>
    <t>01.03.009</t>
  </si>
  <si>
    <t>Subministre i col·locació de mòdul passera de fusta AMB5.P, de 3280 x 1800 mm, format per 31 llistons de 95 x 45 mm i 1800 mm de llargària cargolats sobre 3 bigues de fusta de 95 x 45 mm i 3280mm de llargària, segons la documentació gràfica del projecte.
Franja de senyalització de 5 cm d'ample en els límits laterals, amb pintat de laca o esmalt sintètic setinat de color blau Platges AMB (RAL 5015 o NCS S 2065-R90B).
Cada llistó anirà fixat als tres travessers mitjançant cinc cargols d’acer inoxidable AISI 316 A2 de diàmetre M6 i longitud 70 mm amb els caps avellanats plans pozidrive de rosca de fusta.
Els tres travessers portaran els testers amb acabat en “v”, segons plànols, per facilitar un bon encaix
Les dues bigues exteriors contindran 3 forats laterals cada una. Un al centre i un altre a cada extrem.
Fusta de pi flandes (Pinus sylvestris), tractada a l'autoclau classe risc IV segons UNE EN 335:201.
Fusta del país, amb cerificacions CE, CatForest, PEFC o FSC o similar.
El tipus de protecció de la fusta serà profunda, segons la UNE EN 351-1:2008 amb un nivell de penetració NP5.
El mètode de tractament serà autoclau buit-pressió i el producte protector sals hidrosolubles lliures de Crom i Arsènic, adient per una classe d’ús 4 en presència de termites tipus TanalithE, Wolmanit CX, Impralit KDS, etc., registrat al Registre de Plaguicides de la Direcció General de Salut Pública i Consum del Ministeri de Sanitat i Consum.
La partida inclou els treballs necessaris per a una correcta gestió dels residus generats. Classificació a peu d'obra, càrrega, transport i disposició a centre de recollida, planta de compostatge o valoritzador de materials naturals.</t>
  </si>
  <si>
    <t>llistó inci passera P01 a Passeig marítim</t>
  </si>
  <si>
    <t>01.03.010</t>
  </si>
  <si>
    <t>Subministre i col·locació de placa d'ancoratge de 400 x 150 x12 mm amb dues barres roscades M16 mm i llargària ±370 mm soldades de forma troncocònica i 2 forats oblongs amb 2 cm de moviment a cada costat, segons documentació gràfica de projecte.
Dues rosques autoblocants M16.
Placa, barres i rosques d'acer inoxidable AISI 316 A4.
2 Ancoratges Hilti HST4-R M12 x 105 d'acer inoxidable AISI 316 A4 o equivalent.
La partida inclou els treballs necessaris per a una correcta gestió dels residus generats. Classificació a peu d'obra, càrrega, transport i disposició a centre de recollida, planta de compostatge o valoritzador de materials naturals.</t>
  </si>
  <si>
    <t>P01 ancoratge a mur Passeig marítim</t>
  </si>
  <si>
    <t>01.03.011</t>
  </si>
  <si>
    <t>transport elements estructura</t>
  </si>
  <si>
    <t>transport mòduls passera</t>
  </si>
  <si>
    <t>01.03.012</t>
  </si>
  <si>
    <t>Reparació de cap de pilar de possibles desperfectes per la col·locació, polit.
La partida inclou els treballs necessaris per a una correcta gestió dels residus generats. Classificació a peu d'obra, càrrega, transport i disposició a centre de recollida, planta de compostatge o valoritzador de materials naturals.</t>
  </si>
  <si>
    <t>01.04.001</t>
  </si>
  <si>
    <t>Subministre i col·locació de barana metàl·lica formada per muntants i passamà de rodó d'acer inoxidable AISI 316L A4 i panell de malla d'acer inoxidable AISI 316 A4, ancorada a estructura de fusta, d'alçària de panell entre 100 i 120 cm, 2 trams amb cantonada d'una longitud apriximada de 270 cm, disseny segons documentació gràfica de projecte
Passamà i muntants de rodó d'acer inoxidable AISI 316L A4 de 30 mm de diàmetre i 2 mm de gruix.
Plaques d'ancoratge d'acer inoxidable soldades als muntants i cargolades a l'estructura de fusta, amb cargoleria d'acer inoxidable AISI 316 A4, segons documetnació gràfica de projecte.
Malla d'acer inoxidable, romboidal, de gruix diàmetre 2 mm, tipus Carl Stahl X-tend CXL micro D2 MW60 mm o equivalent, amb tots els elements necessaris per a la seva col·locació, sirga metàl·lica, tensors, armelles i cargoleria d'acer inoxidable AISI 316 A4. 
Sirga d'acer inoxidable AISI 316 A4 de diàmetre 8 mm, 7x19, tipus Carl Stahl I-SYS 830-0800 o equivalent.
Tensors per a sirga d'acer inoxidable AISI 316 A4 de diàmetre 8 mm, de 37 cm de llargària i M10 tipus Carl Stahl I-SYS 825-0800 o equivalent. 
Armelles d'acer inoxidable AISI 316 A4 de diàmetre exterior 45 mm i interior lliure 25 mm per a cargol de M10 tipus Carl Stahl I-SYS 838-1000 o equivalent.
La partida inclou els treballs necessaris per a una correcta gestió dels residus generats. Classificació a peu d'obra, càrrega, transport i disposició a centre de recollida, planta de compostatge o valoritzador de materials naturals.</t>
  </si>
  <si>
    <t>barana de l'escala lateral</t>
  </si>
  <si>
    <t>01.04.002</t>
  </si>
  <si>
    <t>Subministre i col·locació de barana metàl·lica formada per marc de sirga metàl·lica i panell de malla d'acer inoxidable, ancorada a estructura de fusta amb armelles cada 328 cm, d'alçària de panell de 100 a 120 cm segons vinclament de tensió, disseny segons documentació gràfica de projecte
Malla d'acer inoxidable, romboidal, de gruix diàmetre 2 mm, tipus Carl Stahl X-tend CXL micro D2 MW60 mm o equivalent, amb tots els elements necessaris per a la seva col·locació, sirga metàl·lica, tensors, armelles i cargoleria d'acer inoxidable. 
Sirga d'acer inoxidable de diàmetre 8 mm, 7x19, tipus Carl Stahl I-SYS 830-0800 o equivalent.
Tensors per a sirga metàl·lica de diàmetre 8 mm, de 37 cm de llargària i M10 tipus Carl Stahl I-SYS 825-0800 o equivalent. 
Armelles de diàmetre exterior 45 mm i interior lliure 25 mm per a cargol de M10 tipus Carl Stahl I-SYS 838-1000 o equivalent.
Tot l'acer inoxidable serà AISI 316 A4, 1.4401.
La partida inclou els treballs necessaris per a una correcta gestió dels residus generats. Classificació a peu d'obra, càrrega, transport i disposició a centre de recollida, planta de compostatge o valoritzador de materials naturals.</t>
  </si>
  <si>
    <t xml:space="preserve">tram recte M1 </t>
  </si>
  <si>
    <t xml:space="preserve">tram recte M2 </t>
  </si>
  <si>
    <t xml:space="preserve">tram inclinat M3 </t>
  </si>
  <si>
    <t xml:space="preserve">tram recte M4 </t>
  </si>
  <si>
    <t xml:space="preserve">tram recte M5 </t>
  </si>
  <si>
    <t xml:space="preserve">tram inclinat M6 </t>
  </si>
  <si>
    <t>01.04.004</t>
  </si>
  <si>
    <t>transport escala</t>
  </si>
  <si>
    <t>transport elements barana</t>
  </si>
  <si>
    <t>01.04.005</t>
  </si>
  <si>
    <t>Vorada recta d'acer galvanitzat, de 10 mm de gruix i 350 mm d'alçària, amb els elements metàl·lics d'ancoratge soldats a la xapa, col·locada sobre base de Formigó d'ús no estructural HNE-15/P/40 de resistència a compressió 15 N/mm2, consistència plàstica i grandària màxima del granulat 40 mm.
La partida inclou els treballs necessaris per a una correcta gestió dels residus generats. Classificació a peu d'obra, càrrega, transport i disposició a centre de recollida, planta de compostatge o valoritzador de materials naturals.</t>
  </si>
  <si>
    <t>vorada del nou perímetre de la tarima de fusta passeig Marítim</t>
  </si>
  <si>
    <t>01.04.006</t>
  </si>
  <si>
    <t>Reparació de llosa de formigó.
La partida inclou els treballs necessaris per a una correcta gestió dels residus generats. Classificació a peu d'obra, càrrega, transport i disposició a centre de recollida, planta de compostatge o valoritzador de materials naturals.</t>
  </si>
  <si>
    <t>paviment accés passeig Marítim</t>
  </si>
  <si>
    <t>01.04.007</t>
  </si>
  <si>
    <t>Reparació de paviment de tarima de fusta afectat per l'obra.
La partida inclou els treballs necessaris per a una correcta gestió dels residus generats. Classificació a peu d'obra, càrrega, transport i disposició a centre de recollida, planta de compostatge o valoritzador de materials naturals.</t>
  </si>
  <si>
    <t>Fabricació, subministrament  i instal·lació d´una passarel·la d´accés elevada</t>
  </si>
  <si>
    <t>PRESSUPOST D'EXECUCIÓ PER CONTRACTE</t>
  </si>
  <si>
    <t>PRESSUPOST D'EXECUCIÓ MATERIAL.............................................................................</t>
  </si>
  <si>
    <t>6 % BENEFICI INDUSTRIAL SOBRE 101.270,18.................................................................................................................................................................................................................</t>
  </si>
  <si>
    <t>13 % DESPESES GENERALS SOBRE 101.270,18.................................................................................................................................................................................................................</t>
  </si>
  <si>
    <t>21 % IVA SOBRE 120.511,51.................................................................................................................................................................................................................</t>
  </si>
  <si>
    <t>145.818,93</t>
  </si>
  <si>
    <t>Aquest pressupost d'execució per contracte (IVA inclòs) puja a</t>
  </si>
  <si>
    <t>cent quaranta-cinc mil vuit-cents divuit euros amb noranta-tres cèntims</t>
  </si>
  <si>
    <t>TOTAL PRESSUPOST PER CONTRACTE AMB IVA INCLÒS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</si>
</sst>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12"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6">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00FFFF"/>
        <bgColor rgb="FF00FFFF"/>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51">
    <xf numFmtId="0" fontId="0" fillId="0" borderId="0" xfId="0"/>
    <xf numFmtId="4" fontId="0" fillId="0" borderId="0" xfId="0" applyNumberFormat="1"/>
    <xf numFmtId="0" fontId="11" fillId="0" borderId="0" xfId="0" applyFont="1" applyAlignment="1">
      <alignment horizontal="justify" vertical="top" wrapText="1"/>
    </xf>
    <xf numFmtId="0" fontId="9" fillId="2" borderId="0" xfId="0" applyFont="1" applyFill="1" applyAlignment="1">
      <alignment horizontal="center"/>
    </xf>
    <xf numFmtId="0" fontId="8" fillId="0" borderId="0" xfId="0" applyFont="1"/>
    <xf numFmtId="0" fontId="0" fillId="4" borderId="0" xfId="0" applyFill="1" applyAlignment="1" applyProtection="1">
      <alignment vertical="top"/>
      <protection locked="0"/>
    </xf>
    <xf numFmtId="165" fontId="4" fillId="4" borderId="0" xfId="0" applyNumberFormat="1" applyFont="1" applyFill="1" applyAlignment="1" applyProtection="1">
      <alignment horizontal="left" vertical="top"/>
      <protection locked="0"/>
    </xf>
    <xf numFmtId="0" fontId="0" fillId="0" borderId="0" xfId="0" applyAlignment="1">
      <alignment vertical="top"/>
    </xf>
    <xf numFmtId="0" fontId="0" fillId="0" borderId="0" xfId="0" applyAlignment="1">
      <alignment horizontal="justify" vertical="top" wrapText="1"/>
    </xf>
    <xf numFmtId="0" fontId="2" fillId="2" borderId="0" xfId="0" applyFont="1" applyFill="1" applyAlignment="1">
      <alignment horizontal="center"/>
    </xf>
    <xf numFmtId="0" fontId="5" fillId="0" borderId="0" xfId="0" applyFont="1"/>
    <xf numFmtId="0" fontId="1" fillId="0" borderId="0" xfId="0" applyFont="1"/>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0" borderId="0" xfId="0" applyNumberFormat="1" applyFont="1"/>
    <xf numFmtId="164" fontId="1" fillId="0" borderId="0" xfId="0" applyNumberFormat="1" applyFont="1"/>
    <xf numFmtId="0" fontId="1" fillId="0" borderId="0" xfId="0" applyFont="1" applyAlignment="1">
      <alignment wrapText="1"/>
    </xf>
    <xf numFmtId="164" fontId="3" fillId="0" borderId="0" xfId="0" applyNumberFormat="1" applyFont="1"/>
    <xf numFmtId="0" fontId="4" fillId="0" borderId="0" xfId="0" applyFont="1"/>
    <xf numFmtId="164" fontId="4" fillId="0" borderId="0" xfId="0" applyNumberFormat="1" applyFont="1"/>
    <xf numFmtId="0" fontId="6" fillId="2" borderId="0" xfId="0" applyFont="1" applyFill="1"/>
    <xf numFmtId="0" fontId="3" fillId="3" borderId="0" xfId="0" applyFont="1" applyFill="1" applyAlignment="1">
      <alignment horizontal="center"/>
    </xf>
    <xf numFmtId="0" fontId="4" fillId="0" borderId="0" xfId="0" applyFont="1" applyAlignment="1">
      <alignment vertical="top"/>
    </xf>
    <xf numFmtId="0" fontId="0" fillId="0" borderId="0" xfId="0" applyAlignment="1">
      <alignment vertical="top"/>
    </xf>
    <xf numFmtId="0" fontId="0" fillId="0" borderId="0" xfId="0" applyAlignment="1">
      <alignment horizontal="justify" vertical="top" wrapText="1"/>
    </xf>
    <xf numFmtId="165" fontId="4" fillId="0" borderId="0" xfId="0" applyNumberFormat="1" applyFont="1" applyAlignment="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xf numFmtId="0" fontId="0" fillId="4" borderId="0" xfId="0" applyFill="1" applyProtection="1">
      <protection locked="0"/>
    </xf>
    <xf numFmtId="0" fontId="0" fillId="0" borderId="0" xfId="0" applyAlignment="1">
      <alignment horizontal="right"/>
    </xf>
    <xf numFmtId="166" fontId="0" fillId="4" borderId="1" xfId="0" applyNumberFormat="1" applyFill="1" applyBorder="1" applyProtection="1">
      <protection locked="0"/>
    </xf>
    <xf numFmtId="0" fontId="0" fillId="0" borderId="0" xfId="0" applyAlignment="1">
      <alignment wrapText="1"/>
    </xf>
    <xf numFmtId="165" fontId="0" fillId="0" borderId="0" xfId="0" applyNumberFormat="1"/>
    <xf numFmtId="0" fontId="10" fillId="0" borderId="0" xfId="0" applyFont="1"/>
    <xf numFmtId="49" fontId="10" fillId="0" borderId="0" xfId="0" applyNumberFormat="1" applyFont="1"/>
    <xf numFmtId="0" fontId="11" fillId="0" borderId="0" xfId="0" applyFont="1" applyAlignment="1">
      <alignment vertical="top"/>
    </xf>
    <xf numFmtId="49" fontId="11" fillId="0" borderId="0" xfId="0" applyNumberFormat="1" applyFont="1" applyAlignment="1">
      <alignment vertical="top"/>
    </xf>
    <xf numFmtId="165" fontId="11" fillId="0" borderId="0" xfId="0" applyNumberFormat="1" applyFont="1" applyAlignment="1">
      <alignment vertical="top"/>
    </xf>
    <xf numFmtId="165" fontId="7" fillId="0" borderId="0" xfId="0" applyNumberFormat="1" applyFont="1"/>
    <xf numFmtId="165" fontId="7" fillId="0" borderId="2" xfId="0" applyNumberFormat="1" applyFont="1" applyBorder="1"/>
    <xf numFmtId="0" fontId="7" fillId="5" borderId="0" xfId="0" applyFont="1" applyFill="1"/>
    <xf numFmtId="165" fontId="7" fillId="5" borderId="2" xfId="0" applyNumberFormat="1" applyFont="1" applyFill="1" applyBorder="1" applyAlignment="1">
      <alignment horizontal="right"/>
    </xf>
    <xf numFmtId="165" fontId="7" fillId="5" borderId="2"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902D5-6601-4816-B279-5AF135E2DE27}">
  <dimension ref="A3:B23"/>
  <sheetViews>
    <sheetView tabSelected="1" workbookViewId="0">
      <selection activeCell="A28" sqref="A28"/>
    </sheetView>
  </sheetViews>
  <sheetFormatPr defaultRowHeight="15" x14ac:dyDescent="0.25"/>
  <cols>
    <col min="1" max="1" width="72.5703125" customWidth="1"/>
    <col min="2" max="2" width="12.42578125" customWidth="1"/>
    <col min="3" max="3" width="10.140625" bestFit="1" customWidth="1"/>
  </cols>
  <sheetData>
    <row r="3" spans="1:2" x14ac:dyDescent="0.25">
      <c r="A3" t="s">
        <v>462</v>
      </c>
    </row>
    <row r="4" spans="1:2" x14ac:dyDescent="0.25">
      <c r="A4" t="s">
        <v>1</v>
      </c>
    </row>
    <row r="7" spans="1:2" x14ac:dyDescent="0.25">
      <c r="A7" s="24" t="s">
        <v>463</v>
      </c>
    </row>
    <row r="9" spans="1:2" x14ac:dyDescent="0.25">
      <c r="A9" t="s">
        <v>464</v>
      </c>
      <c r="B9" s="1">
        <v>101270.18</v>
      </c>
    </row>
    <row r="10" spans="1:2" x14ac:dyDescent="0.25">
      <c r="A10" t="s">
        <v>465</v>
      </c>
      <c r="B10" s="1">
        <v>6076.21</v>
      </c>
    </row>
    <row r="11" spans="1:2" x14ac:dyDescent="0.25">
      <c r="A11" t="s">
        <v>466</v>
      </c>
      <c r="B11" s="1">
        <v>13165.12</v>
      </c>
    </row>
    <row r="12" spans="1:2" x14ac:dyDescent="0.25">
      <c r="B12" s="1"/>
    </row>
    <row r="13" spans="1:2" x14ac:dyDescent="0.25">
      <c r="B13" s="1"/>
    </row>
    <row r="14" spans="1:2" x14ac:dyDescent="0.25">
      <c r="A14" s="24" t="s">
        <v>463</v>
      </c>
      <c r="B14" s="1">
        <v>120511.51</v>
      </c>
    </row>
    <row r="15" spans="1:2" x14ac:dyDescent="0.25">
      <c r="B15" s="1"/>
    </row>
    <row r="16" spans="1:2" x14ac:dyDescent="0.25">
      <c r="B16" s="1"/>
    </row>
    <row r="17" spans="1:2" x14ac:dyDescent="0.25">
      <c r="B17" s="1"/>
    </row>
    <row r="18" spans="1:2" x14ac:dyDescent="0.25">
      <c r="A18" t="s">
        <v>467</v>
      </c>
      <c r="B18" s="1">
        <v>25307.42</v>
      </c>
    </row>
    <row r="20" spans="1:2" x14ac:dyDescent="0.25">
      <c r="A20" s="24" t="s">
        <v>471</v>
      </c>
      <c r="B20" s="37" t="s">
        <v>468</v>
      </c>
    </row>
    <row r="21" spans="1:2" x14ac:dyDescent="0.25">
      <c r="B21" s="37"/>
    </row>
    <row r="22" spans="1:2" x14ac:dyDescent="0.25">
      <c r="A22" t="s">
        <v>469</v>
      </c>
    </row>
    <row r="23" spans="1:2" x14ac:dyDescent="0.25">
      <c r="A23" s="1" t="s">
        <v>470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8"/>
  <sheetViews>
    <sheetView workbookViewId="0">
      <pane ySplit="8" topLeftCell="A54" activePane="bottomLeft" state="frozenSplit"/>
      <selection pane="bottomLeft" activeCell="E62" sqref="E62"/>
    </sheetView>
  </sheetViews>
  <sheetFormatPr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11" t="s">
        <v>0</v>
      </c>
      <c r="F1" s="11" t="s">
        <v>0</v>
      </c>
      <c r="G1" s="11" t="s">
        <v>0</v>
      </c>
      <c r="H1" s="11" t="s">
        <v>0</v>
      </c>
    </row>
    <row r="2" spans="1:8" x14ac:dyDescent="0.25">
      <c r="E2" s="11" t="s">
        <v>1</v>
      </c>
      <c r="F2" s="11" t="s">
        <v>1</v>
      </c>
      <c r="G2" s="11" t="s">
        <v>1</v>
      </c>
      <c r="H2" s="11" t="s">
        <v>1</v>
      </c>
    </row>
    <row r="3" spans="1:8" x14ac:dyDescent="0.25">
      <c r="E3" s="11"/>
      <c r="F3" s="11"/>
      <c r="G3" s="11"/>
      <c r="H3" s="11"/>
    </row>
    <row r="4" spans="1:8" x14ac:dyDescent="0.25">
      <c r="E4" s="11"/>
      <c r="F4" s="11"/>
      <c r="G4" s="11"/>
      <c r="H4" s="11"/>
    </row>
    <row r="6" spans="1:8" ht="18.75" x14ac:dyDescent="0.3">
      <c r="C6" s="13"/>
      <c r="D6" s="13"/>
      <c r="E6" s="14" t="s">
        <v>2</v>
      </c>
      <c r="F6" s="13"/>
      <c r="G6" s="13"/>
      <c r="H6" s="13"/>
    </row>
    <row r="8" spans="1:8" x14ac:dyDescent="0.25">
      <c r="F8" s="15" t="s">
        <v>3</v>
      </c>
      <c r="G8" s="15" t="s">
        <v>4</v>
      </c>
      <c r="H8" s="15" t="s">
        <v>5</v>
      </c>
    </row>
    <row r="10" spans="1:8" x14ac:dyDescent="0.25">
      <c r="C10" s="16" t="s">
        <v>6</v>
      </c>
      <c r="D10" s="17" t="s">
        <v>7</v>
      </c>
      <c r="E10" s="16" t="s">
        <v>8</v>
      </c>
    </row>
    <row r="11" spans="1:8" x14ac:dyDescent="0.25">
      <c r="C11" s="16" t="s">
        <v>9</v>
      </c>
      <c r="D11" s="17" t="s">
        <v>7</v>
      </c>
      <c r="E11" s="16" t="s">
        <v>10</v>
      </c>
    </row>
    <row r="13" spans="1:8" x14ac:dyDescent="0.25">
      <c r="A13" s="12" t="s">
        <v>11</v>
      </c>
      <c r="B13" s="12">
        <v>1</v>
      </c>
      <c r="C13" s="12" t="s">
        <v>12</v>
      </c>
      <c r="D13" s="18" t="s">
        <v>13</v>
      </c>
      <c r="E13" s="12" t="s">
        <v>14</v>
      </c>
      <c r="F13" s="19">
        <v>298.81</v>
      </c>
      <c r="G13" s="20">
        <v>2</v>
      </c>
      <c r="H13" s="21">
        <f>ROUND(ROUND(F13,2)*ROUND(G13,3),2)</f>
        <v>597.62</v>
      </c>
    </row>
    <row r="14" spans="1:8" ht="124.5" x14ac:dyDescent="0.25">
      <c r="A14" s="12" t="s">
        <v>11</v>
      </c>
      <c r="B14" s="12">
        <v>2</v>
      </c>
      <c r="C14" s="12" t="s">
        <v>15</v>
      </c>
      <c r="D14" s="18" t="s">
        <v>16</v>
      </c>
      <c r="E14" s="22" t="s">
        <v>17</v>
      </c>
      <c r="F14" s="19">
        <v>50.4</v>
      </c>
      <c r="G14" s="20">
        <v>43</v>
      </c>
      <c r="H14" s="21">
        <f>ROUND(ROUND(F14,2)*ROUND(G14,3),2)</f>
        <v>2167.1999999999998</v>
      </c>
    </row>
    <row r="15" spans="1:8" ht="90.75" x14ac:dyDescent="0.25">
      <c r="A15" s="12" t="s">
        <v>11</v>
      </c>
      <c r="B15" s="12">
        <v>3</v>
      </c>
      <c r="C15" s="12" t="s">
        <v>18</v>
      </c>
      <c r="D15" s="18" t="s">
        <v>16</v>
      </c>
      <c r="E15" s="22" t="s">
        <v>19</v>
      </c>
      <c r="F15" s="19">
        <v>26.91</v>
      </c>
      <c r="G15" s="20">
        <v>43</v>
      </c>
      <c r="H15" s="21">
        <f>ROUND(ROUND(F15,2)*ROUND(G15,3),2)</f>
        <v>1157.1300000000001</v>
      </c>
    </row>
    <row r="16" spans="1:8" ht="90.75" x14ac:dyDescent="0.25">
      <c r="A16" s="12" t="s">
        <v>11</v>
      </c>
      <c r="B16" s="12">
        <v>4</v>
      </c>
      <c r="C16" s="12" t="s">
        <v>20</v>
      </c>
      <c r="D16" s="18" t="s">
        <v>21</v>
      </c>
      <c r="E16" s="22" t="s">
        <v>22</v>
      </c>
      <c r="F16" s="19">
        <v>23.02</v>
      </c>
      <c r="G16" s="20">
        <v>7.8</v>
      </c>
      <c r="H16" s="21">
        <f>ROUND(ROUND(F16,2)*ROUND(G16,3),2)</f>
        <v>179.56</v>
      </c>
    </row>
    <row r="17" spans="1:8" ht="90.75" x14ac:dyDescent="0.25">
      <c r="A17" s="12" t="s">
        <v>11</v>
      </c>
      <c r="B17" s="12">
        <v>5</v>
      </c>
      <c r="C17" s="12" t="s">
        <v>23</v>
      </c>
      <c r="D17" s="18" t="s">
        <v>21</v>
      </c>
      <c r="E17" s="22" t="s">
        <v>24</v>
      </c>
      <c r="F17" s="19">
        <v>13.42</v>
      </c>
      <c r="G17" s="20">
        <v>13</v>
      </c>
      <c r="H17" s="21">
        <f>ROUND(ROUND(F17,2)*ROUND(G17,3),2)</f>
        <v>174.46</v>
      </c>
    </row>
    <row r="18" spans="1:8" x14ac:dyDescent="0.25">
      <c r="E18" s="16" t="s">
        <v>25</v>
      </c>
      <c r="F18" s="16"/>
      <c r="G18" s="16"/>
      <c r="H18" s="23">
        <f>SUM(H13:H17)</f>
        <v>4275.97</v>
      </c>
    </row>
    <row r="20" spans="1:8" x14ac:dyDescent="0.25">
      <c r="C20" s="16" t="s">
        <v>6</v>
      </c>
      <c r="D20" s="17" t="s">
        <v>7</v>
      </c>
      <c r="E20" s="16" t="s">
        <v>8</v>
      </c>
    </row>
    <row r="21" spans="1:8" x14ac:dyDescent="0.25">
      <c r="C21" s="16" t="s">
        <v>9</v>
      </c>
      <c r="D21" s="17" t="s">
        <v>26</v>
      </c>
      <c r="E21" s="16" t="s">
        <v>27</v>
      </c>
    </row>
    <row r="23" spans="1:8" x14ac:dyDescent="0.25">
      <c r="A23" s="12" t="s">
        <v>28</v>
      </c>
      <c r="B23" s="12">
        <v>1</v>
      </c>
      <c r="C23" s="12" t="s">
        <v>12</v>
      </c>
      <c r="D23" s="18" t="s">
        <v>13</v>
      </c>
      <c r="E23" s="12" t="s">
        <v>14</v>
      </c>
      <c r="F23" s="19">
        <v>298.81</v>
      </c>
      <c r="G23" s="20">
        <v>2</v>
      </c>
      <c r="H23" s="21">
        <f>ROUND(ROUND(F23,2)*ROUND(G23,3),2)</f>
        <v>597.62</v>
      </c>
    </row>
    <row r="24" spans="1:8" x14ac:dyDescent="0.25">
      <c r="A24" s="12" t="s">
        <v>28</v>
      </c>
      <c r="B24" s="12">
        <v>2</v>
      </c>
      <c r="C24" s="12" t="s">
        <v>29</v>
      </c>
      <c r="D24" s="18" t="s">
        <v>30</v>
      </c>
      <c r="E24" s="12" t="s">
        <v>31</v>
      </c>
      <c r="F24" s="19">
        <v>7.7</v>
      </c>
      <c r="G24" s="20">
        <v>274</v>
      </c>
      <c r="H24" s="21">
        <f>ROUND(ROUND(F24,2)*ROUND(G24,3),2)</f>
        <v>2109.8000000000002</v>
      </c>
    </row>
    <row r="25" spans="1:8" x14ac:dyDescent="0.25">
      <c r="A25" s="12" t="s">
        <v>28</v>
      </c>
      <c r="B25" s="12">
        <v>3</v>
      </c>
      <c r="C25" s="12" t="s">
        <v>32</v>
      </c>
      <c r="D25" s="18" t="s">
        <v>16</v>
      </c>
      <c r="E25" s="12" t="s">
        <v>33</v>
      </c>
      <c r="F25" s="19">
        <v>5.38</v>
      </c>
      <c r="G25" s="20">
        <v>290.89999999999998</v>
      </c>
      <c r="H25" s="21">
        <f>ROUND(ROUND(F25,2)*ROUND(G25,3),2)</f>
        <v>1565.04</v>
      </c>
    </row>
    <row r="26" spans="1:8" ht="68.25" x14ac:dyDescent="0.25">
      <c r="A26" s="12" t="s">
        <v>28</v>
      </c>
      <c r="B26" s="12">
        <v>4</v>
      </c>
      <c r="C26" s="12" t="s">
        <v>34</v>
      </c>
      <c r="D26" s="18" t="s">
        <v>35</v>
      </c>
      <c r="E26" s="22" t="s">
        <v>36</v>
      </c>
      <c r="F26" s="19">
        <v>1200</v>
      </c>
      <c r="G26" s="20">
        <v>2</v>
      </c>
      <c r="H26" s="21">
        <f>ROUND(ROUND(F26,2)*ROUND(G26,3),2)</f>
        <v>2400</v>
      </c>
    </row>
    <row r="27" spans="1:8" x14ac:dyDescent="0.25">
      <c r="E27" s="16" t="s">
        <v>25</v>
      </c>
      <c r="F27" s="16"/>
      <c r="G27" s="16"/>
      <c r="H27" s="23">
        <f>SUM(H23:H26)</f>
        <v>6672.46</v>
      </c>
    </row>
    <row r="29" spans="1:8" x14ac:dyDescent="0.25">
      <c r="C29" s="16" t="s">
        <v>6</v>
      </c>
      <c r="D29" s="17" t="s">
        <v>7</v>
      </c>
      <c r="E29" s="16" t="s">
        <v>8</v>
      </c>
    </row>
    <row r="30" spans="1:8" x14ac:dyDescent="0.25">
      <c r="C30" s="16" t="s">
        <v>9</v>
      </c>
      <c r="D30" s="17" t="s">
        <v>37</v>
      </c>
      <c r="E30" s="16" t="s">
        <v>38</v>
      </c>
    </row>
    <row r="32" spans="1:8" ht="214.5" x14ac:dyDescent="0.25">
      <c r="A32" s="12" t="s">
        <v>39</v>
      </c>
      <c r="B32" s="12">
        <v>1</v>
      </c>
      <c r="C32" s="12" t="s">
        <v>40</v>
      </c>
      <c r="D32" s="18" t="s">
        <v>13</v>
      </c>
      <c r="E32" s="22" t="s">
        <v>41</v>
      </c>
      <c r="F32" s="19">
        <v>513.08000000000004</v>
      </c>
      <c r="G32" s="20">
        <v>38</v>
      </c>
      <c r="H32" s="21">
        <f t="shared" ref="H32:H43" si="0">ROUND(ROUND(F32,2)*ROUND(G32,3),2)</f>
        <v>19497.04</v>
      </c>
    </row>
    <row r="33" spans="1:8" ht="214.5" x14ac:dyDescent="0.25">
      <c r="A33" s="12" t="s">
        <v>39</v>
      </c>
      <c r="B33" s="12">
        <v>2</v>
      </c>
      <c r="C33" s="12" t="s">
        <v>42</v>
      </c>
      <c r="D33" s="18" t="s">
        <v>13</v>
      </c>
      <c r="E33" s="22" t="s">
        <v>43</v>
      </c>
      <c r="F33" s="19">
        <v>171.8</v>
      </c>
      <c r="G33" s="20">
        <v>36</v>
      </c>
      <c r="H33" s="21">
        <f t="shared" si="0"/>
        <v>6184.8</v>
      </c>
    </row>
    <row r="34" spans="1:8" ht="203.25" x14ac:dyDescent="0.25">
      <c r="A34" s="12" t="s">
        <v>39</v>
      </c>
      <c r="B34" s="12">
        <v>3</v>
      </c>
      <c r="C34" s="12" t="s">
        <v>44</v>
      </c>
      <c r="D34" s="18" t="s">
        <v>13</v>
      </c>
      <c r="E34" s="22" t="s">
        <v>45</v>
      </c>
      <c r="F34" s="19">
        <v>140.13</v>
      </c>
      <c r="G34" s="20">
        <v>68</v>
      </c>
      <c r="H34" s="21">
        <f t="shared" si="0"/>
        <v>9528.84</v>
      </c>
    </row>
    <row r="35" spans="1:8" ht="203.25" x14ac:dyDescent="0.25">
      <c r="A35" s="12" t="s">
        <v>39</v>
      </c>
      <c r="B35" s="12">
        <v>4</v>
      </c>
      <c r="C35" s="12" t="s">
        <v>46</v>
      </c>
      <c r="D35" s="18" t="s">
        <v>13</v>
      </c>
      <c r="E35" s="22" t="s">
        <v>47</v>
      </c>
      <c r="F35" s="19">
        <v>150.13999999999999</v>
      </c>
      <c r="G35" s="20">
        <v>4</v>
      </c>
      <c r="H35" s="21">
        <f t="shared" si="0"/>
        <v>600.55999999999995</v>
      </c>
    </row>
    <row r="36" spans="1:8" ht="90.75" x14ac:dyDescent="0.25">
      <c r="A36" s="12" t="s">
        <v>39</v>
      </c>
      <c r="B36" s="12">
        <v>5</v>
      </c>
      <c r="C36" s="12" t="s">
        <v>48</v>
      </c>
      <c r="D36" s="18" t="s">
        <v>13</v>
      </c>
      <c r="E36" s="22" t="s">
        <v>49</v>
      </c>
      <c r="F36" s="19">
        <v>7.55</v>
      </c>
      <c r="G36" s="20">
        <v>144</v>
      </c>
      <c r="H36" s="21">
        <f t="shared" si="0"/>
        <v>1087.2</v>
      </c>
    </row>
    <row r="37" spans="1:8" ht="90.75" x14ac:dyDescent="0.25">
      <c r="A37" s="12" t="s">
        <v>39</v>
      </c>
      <c r="B37" s="12">
        <v>6</v>
      </c>
      <c r="C37" s="12" t="s">
        <v>50</v>
      </c>
      <c r="D37" s="18" t="s">
        <v>13</v>
      </c>
      <c r="E37" s="22" t="s">
        <v>51</v>
      </c>
      <c r="F37" s="19">
        <v>16.399999999999999</v>
      </c>
      <c r="G37" s="20">
        <v>68</v>
      </c>
      <c r="H37" s="21">
        <f t="shared" si="0"/>
        <v>1115.2</v>
      </c>
    </row>
    <row r="38" spans="1:8" ht="90.75" x14ac:dyDescent="0.25">
      <c r="A38" s="12" t="s">
        <v>39</v>
      </c>
      <c r="B38" s="12">
        <v>7</v>
      </c>
      <c r="C38" s="12" t="s">
        <v>52</v>
      </c>
      <c r="D38" s="18" t="s">
        <v>13</v>
      </c>
      <c r="E38" s="22" t="s">
        <v>53</v>
      </c>
      <c r="F38" s="19">
        <v>10.46</v>
      </c>
      <c r="G38" s="20">
        <v>4</v>
      </c>
      <c r="H38" s="21">
        <f t="shared" si="0"/>
        <v>41.84</v>
      </c>
    </row>
    <row r="39" spans="1:8" ht="147" x14ac:dyDescent="0.25">
      <c r="A39" s="12" t="s">
        <v>39</v>
      </c>
      <c r="B39" s="12">
        <v>8</v>
      </c>
      <c r="C39" s="12" t="s">
        <v>54</v>
      </c>
      <c r="D39" s="18" t="s">
        <v>13</v>
      </c>
      <c r="E39" s="22" t="s">
        <v>55</v>
      </c>
      <c r="F39" s="19">
        <v>8.5500000000000007</v>
      </c>
      <c r="G39" s="20">
        <v>108</v>
      </c>
      <c r="H39" s="21">
        <f t="shared" si="0"/>
        <v>923.4</v>
      </c>
    </row>
    <row r="40" spans="1:8" ht="338.25" x14ac:dyDescent="0.25">
      <c r="A40" s="12" t="s">
        <v>39</v>
      </c>
      <c r="B40" s="12">
        <v>9</v>
      </c>
      <c r="C40" s="12" t="s">
        <v>56</v>
      </c>
      <c r="D40" s="18" t="s">
        <v>13</v>
      </c>
      <c r="E40" s="22" t="s">
        <v>57</v>
      </c>
      <c r="F40" s="19">
        <v>501.85</v>
      </c>
      <c r="G40" s="20">
        <v>18.100000000000001</v>
      </c>
      <c r="H40" s="21">
        <f t="shared" si="0"/>
        <v>9083.49</v>
      </c>
    </row>
    <row r="41" spans="1:8" ht="147" x14ac:dyDescent="0.25">
      <c r="A41" s="12" t="s">
        <v>39</v>
      </c>
      <c r="B41" s="12">
        <v>10</v>
      </c>
      <c r="C41" s="12" t="s">
        <v>58</v>
      </c>
      <c r="D41" s="18" t="s">
        <v>13</v>
      </c>
      <c r="E41" s="22" t="s">
        <v>59</v>
      </c>
      <c r="F41" s="19">
        <v>141.87</v>
      </c>
      <c r="G41" s="20">
        <v>2</v>
      </c>
      <c r="H41" s="21">
        <f t="shared" si="0"/>
        <v>283.74</v>
      </c>
    </row>
    <row r="42" spans="1:8" x14ac:dyDescent="0.25">
      <c r="A42" s="12" t="s">
        <v>39</v>
      </c>
      <c r="B42" s="12">
        <v>11</v>
      </c>
      <c r="C42" s="12" t="s">
        <v>60</v>
      </c>
      <c r="D42" s="18" t="s">
        <v>13</v>
      </c>
      <c r="E42" s="12" t="s">
        <v>61</v>
      </c>
      <c r="F42" s="19">
        <v>907.2</v>
      </c>
      <c r="G42" s="20">
        <v>9</v>
      </c>
      <c r="H42" s="21">
        <f t="shared" si="0"/>
        <v>8164.8</v>
      </c>
    </row>
    <row r="43" spans="1:8" ht="79.5" x14ac:dyDescent="0.25">
      <c r="A43" s="12" t="s">
        <v>39</v>
      </c>
      <c r="B43" s="12">
        <v>12</v>
      </c>
      <c r="C43" s="12" t="s">
        <v>62</v>
      </c>
      <c r="D43" s="18" t="s">
        <v>13</v>
      </c>
      <c r="E43" s="22" t="s">
        <v>63</v>
      </c>
      <c r="F43" s="19">
        <v>61.68</v>
      </c>
      <c r="G43" s="20">
        <v>38</v>
      </c>
      <c r="H43" s="21">
        <f t="shared" si="0"/>
        <v>2343.84</v>
      </c>
    </row>
    <row r="44" spans="1:8" x14ac:dyDescent="0.25">
      <c r="E44" s="16" t="s">
        <v>25</v>
      </c>
      <c r="F44" s="16"/>
      <c r="G44" s="16"/>
      <c r="H44" s="23">
        <f>SUM(H32:H43)</f>
        <v>58854.749999999985</v>
      </c>
    </row>
    <row r="46" spans="1:8" x14ac:dyDescent="0.25">
      <c r="C46" s="16" t="s">
        <v>6</v>
      </c>
      <c r="D46" s="17" t="s">
        <v>7</v>
      </c>
      <c r="E46" s="16" t="s">
        <v>8</v>
      </c>
    </row>
    <row r="47" spans="1:8" x14ac:dyDescent="0.25">
      <c r="C47" s="16" t="s">
        <v>9</v>
      </c>
      <c r="D47" s="17" t="s">
        <v>64</v>
      </c>
      <c r="E47" s="16" t="s">
        <v>65</v>
      </c>
    </row>
    <row r="49" spans="1:8" ht="327" x14ac:dyDescent="0.25">
      <c r="A49" s="12" t="s">
        <v>66</v>
      </c>
      <c r="B49" s="12">
        <v>1</v>
      </c>
      <c r="C49" s="12" t="s">
        <v>67</v>
      </c>
      <c r="D49" s="18" t="s">
        <v>13</v>
      </c>
      <c r="E49" s="22" t="s">
        <v>68</v>
      </c>
      <c r="F49" s="19">
        <v>3311.16</v>
      </c>
      <c r="G49" s="20">
        <v>1</v>
      </c>
      <c r="H49" s="21">
        <f t="shared" ref="H49:H55" si="1">ROUND(ROUND(F49,2)*ROUND(G49,3),2)</f>
        <v>3311.16</v>
      </c>
    </row>
    <row r="50" spans="1:8" ht="259.5" x14ac:dyDescent="0.25">
      <c r="A50" s="12" t="s">
        <v>66</v>
      </c>
      <c r="B50" s="12">
        <v>2</v>
      </c>
      <c r="C50" s="12" t="s">
        <v>69</v>
      </c>
      <c r="D50" s="18" t="s">
        <v>21</v>
      </c>
      <c r="E50" s="22" t="s">
        <v>70</v>
      </c>
      <c r="F50" s="19">
        <v>187.92</v>
      </c>
      <c r="G50" s="20">
        <v>114.9</v>
      </c>
      <c r="H50" s="21">
        <f t="shared" si="1"/>
        <v>21592.01</v>
      </c>
    </row>
    <row r="51" spans="1:8" ht="409.6" x14ac:dyDescent="0.25">
      <c r="A51" s="12" t="s">
        <v>66</v>
      </c>
      <c r="B51" s="12">
        <v>3</v>
      </c>
      <c r="C51" s="12" t="s">
        <v>71</v>
      </c>
      <c r="D51" s="18" t="s">
        <v>13</v>
      </c>
      <c r="E51" s="22" t="s">
        <v>72</v>
      </c>
      <c r="F51" s="19">
        <v>2414.04</v>
      </c>
      <c r="G51" s="20">
        <v>1</v>
      </c>
      <c r="H51" s="21">
        <f t="shared" si="1"/>
        <v>2414.04</v>
      </c>
    </row>
    <row r="52" spans="1:8" x14ac:dyDescent="0.25">
      <c r="A52" s="12" t="s">
        <v>66</v>
      </c>
      <c r="B52" s="12">
        <v>4</v>
      </c>
      <c r="C52" s="12" t="s">
        <v>60</v>
      </c>
      <c r="D52" s="18" t="s">
        <v>13</v>
      </c>
      <c r="E52" s="12" t="s">
        <v>61</v>
      </c>
      <c r="F52" s="19">
        <v>907.2</v>
      </c>
      <c r="G52" s="20">
        <v>2</v>
      </c>
      <c r="H52" s="21">
        <f t="shared" si="1"/>
        <v>1814.4</v>
      </c>
    </row>
    <row r="53" spans="1:8" ht="113.25" x14ac:dyDescent="0.25">
      <c r="A53" s="12" t="s">
        <v>66</v>
      </c>
      <c r="B53" s="12">
        <v>5</v>
      </c>
      <c r="C53" s="12" t="s">
        <v>73</v>
      </c>
      <c r="D53" s="18" t="s">
        <v>21</v>
      </c>
      <c r="E53" s="22" t="s">
        <v>74</v>
      </c>
      <c r="F53" s="19">
        <v>74.53</v>
      </c>
      <c r="G53" s="20">
        <v>4.5</v>
      </c>
      <c r="H53" s="21">
        <f t="shared" si="1"/>
        <v>335.39</v>
      </c>
    </row>
    <row r="54" spans="1:8" ht="68.25" x14ac:dyDescent="0.25">
      <c r="A54" s="12" t="s">
        <v>66</v>
      </c>
      <c r="B54" s="12">
        <v>6</v>
      </c>
      <c r="C54" s="12" t="s">
        <v>75</v>
      </c>
      <c r="D54" s="18" t="s">
        <v>35</v>
      </c>
      <c r="E54" s="22" t="s">
        <v>76</v>
      </c>
      <c r="F54" s="19">
        <v>1000</v>
      </c>
      <c r="G54" s="20">
        <v>1</v>
      </c>
      <c r="H54" s="21">
        <f t="shared" si="1"/>
        <v>1000</v>
      </c>
    </row>
    <row r="55" spans="1:8" ht="68.25" x14ac:dyDescent="0.25">
      <c r="A55" s="12" t="s">
        <v>66</v>
      </c>
      <c r="B55" s="12">
        <v>7</v>
      </c>
      <c r="C55" s="12" t="s">
        <v>77</v>
      </c>
      <c r="D55" s="18" t="s">
        <v>35</v>
      </c>
      <c r="E55" s="22" t="s">
        <v>78</v>
      </c>
      <c r="F55" s="19">
        <v>1000</v>
      </c>
      <c r="G55" s="20">
        <v>1</v>
      </c>
      <c r="H55" s="21">
        <f t="shared" si="1"/>
        <v>1000</v>
      </c>
    </row>
    <row r="56" spans="1:8" x14ac:dyDescent="0.25">
      <c r="E56" s="16" t="s">
        <v>25</v>
      </c>
      <c r="F56" s="16"/>
      <c r="G56" s="16"/>
      <c r="H56" s="23">
        <f>SUM(H49:H55)</f>
        <v>31467</v>
      </c>
    </row>
    <row r="58" spans="1:8" x14ac:dyDescent="0.25">
      <c r="E58" s="24" t="s">
        <v>79</v>
      </c>
      <c r="H58" s="25">
        <f>SUM(H9:H57)/2</f>
        <v>101270.18000000001</v>
      </c>
    </row>
  </sheetData>
  <sheetProtection sheet="1"/>
  <mergeCells count="4">
    <mergeCell ref="E1:H1"/>
    <mergeCell ref="E2:H2"/>
    <mergeCell ref="E3:H3"/>
    <mergeCell ref="E4:H4"/>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42"/>
  <sheetViews>
    <sheetView workbookViewId="0">
      <pane ySplit="8" topLeftCell="A9" activePane="bottomLeft" state="frozenSplit"/>
      <selection pane="bottomLeft" sqref="A1:K1"/>
    </sheetView>
  </sheetViews>
  <sheetFormatPr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 min="12" max="12" width="90.7109375" customWidth="1"/>
  </cols>
  <sheetData>
    <row r="1" spans="1:27" x14ac:dyDescent="0.25">
      <c r="A1" s="10" t="s">
        <v>0</v>
      </c>
      <c r="B1" s="10" t="s">
        <v>0</v>
      </c>
      <c r="C1" s="10" t="s">
        <v>0</v>
      </c>
      <c r="D1" s="10" t="s">
        <v>0</v>
      </c>
      <c r="E1" s="10" t="s">
        <v>0</v>
      </c>
      <c r="F1" s="10" t="s">
        <v>0</v>
      </c>
      <c r="G1" s="10" t="s">
        <v>0</v>
      </c>
      <c r="H1" s="10" t="s">
        <v>0</v>
      </c>
      <c r="I1" s="10" t="s">
        <v>0</v>
      </c>
      <c r="J1" s="10" t="s">
        <v>0</v>
      </c>
      <c r="K1" s="10" t="s">
        <v>0</v>
      </c>
    </row>
    <row r="2" spans="1:27" x14ac:dyDescent="0.25">
      <c r="A2" s="10" t="s">
        <v>1</v>
      </c>
      <c r="B2" s="10" t="s">
        <v>1</v>
      </c>
      <c r="C2" s="10" t="s">
        <v>1</v>
      </c>
      <c r="D2" s="10" t="s">
        <v>1</v>
      </c>
      <c r="E2" s="10" t="s">
        <v>1</v>
      </c>
      <c r="F2" s="10" t="s">
        <v>1</v>
      </c>
      <c r="G2" s="10" t="s">
        <v>1</v>
      </c>
      <c r="H2" s="10" t="s">
        <v>1</v>
      </c>
      <c r="I2" s="10" t="s">
        <v>1</v>
      </c>
      <c r="J2" s="10" t="s">
        <v>1</v>
      </c>
      <c r="K2" s="10" t="s">
        <v>1</v>
      </c>
    </row>
    <row r="3" spans="1:27" x14ac:dyDescent="0.25">
      <c r="A3" s="10"/>
      <c r="B3" s="10"/>
      <c r="C3" s="10"/>
      <c r="D3" s="10"/>
      <c r="E3" s="10"/>
      <c r="F3" s="10"/>
      <c r="G3" s="10"/>
      <c r="H3" s="10"/>
      <c r="I3" s="10"/>
      <c r="J3" s="10"/>
      <c r="K3" s="10"/>
    </row>
    <row r="4" spans="1:27" x14ac:dyDescent="0.25">
      <c r="A4" s="10"/>
      <c r="B4" s="10"/>
      <c r="C4" s="10"/>
      <c r="D4" s="10"/>
      <c r="E4" s="10"/>
      <c r="F4" s="10"/>
      <c r="G4" s="10"/>
      <c r="H4" s="10"/>
      <c r="I4" s="10"/>
      <c r="J4" s="10"/>
      <c r="K4" s="10"/>
    </row>
    <row r="6" spans="1:27" ht="18.75" x14ac:dyDescent="0.3">
      <c r="A6" s="9" t="s">
        <v>80</v>
      </c>
      <c r="B6" s="9" t="s">
        <v>80</v>
      </c>
      <c r="C6" s="9" t="s">
        <v>80</v>
      </c>
      <c r="D6" s="9" t="s">
        <v>80</v>
      </c>
      <c r="E6" s="9" t="s">
        <v>80</v>
      </c>
      <c r="F6" s="9" t="s">
        <v>80</v>
      </c>
      <c r="G6" s="9" t="s">
        <v>80</v>
      </c>
      <c r="H6" s="9" t="s">
        <v>80</v>
      </c>
      <c r="I6" s="9" t="s">
        <v>80</v>
      </c>
      <c r="J6" s="9" t="s">
        <v>80</v>
      </c>
      <c r="K6" s="9" t="s">
        <v>80</v>
      </c>
    </row>
    <row r="8" spans="1:27" x14ac:dyDescent="0.25">
      <c r="A8" s="27" t="s">
        <v>81</v>
      </c>
      <c r="B8" s="27" t="s">
        <v>82</v>
      </c>
      <c r="C8" s="27" t="s">
        <v>83</v>
      </c>
      <c r="D8" s="27" t="s">
        <v>84</v>
      </c>
      <c r="E8" s="27"/>
      <c r="F8" s="27"/>
      <c r="G8" s="27"/>
      <c r="H8" s="27"/>
      <c r="I8" s="27"/>
      <c r="J8" s="27"/>
      <c r="K8" s="27" t="s">
        <v>3</v>
      </c>
      <c r="L8" s="27" t="s">
        <v>85</v>
      </c>
    </row>
    <row r="10" spans="1:27" x14ac:dyDescent="0.25">
      <c r="A10" s="26" t="s">
        <v>86</v>
      </c>
      <c r="B10" s="26"/>
    </row>
    <row r="11" spans="1:27" ht="45" customHeight="1" x14ac:dyDescent="0.25">
      <c r="A11" s="28"/>
      <c r="B11" s="28" t="s">
        <v>87</v>
      </c>
      <c r="C11" s="29" t="s">
        <v>30</v>
      </c>
      <c r="D11" s="8" t="s">
        <v>88</v>
      </c>
      <c r="E11" s="7"/>
      <c r="F11" s="7"/>
      <c r="G11" s="29"/>
      <c r="H11" s="31" t="s">
        <v>89</v>
      </c>
      <c r="I11" s="6">
        <v>1</v>
      </c>
      <c r="J11" s="5"/>
      <c r="K11" s="32">
        <f>ROUND(K25,2)</f>
        <v>127.86</v>
      </c>
      <c r="L11" s="30" t="s">
        <v>90</v>
      </c>
      <c r="M11" s="29"/>
      <c r="N11" s="29"/>
      <c r="O11" s="29"/>
      <c r="P11" s="29"/>
      <c r="Q11" s="29"/>
      <c r="R11" s="29"/>
      <c r="S11" s="29"/>
      <c r="T11" s="29"/>
      <c r="U11" s="29"/>
      <c r="V11" s="29"/>
      <c r="W11" s="29"/>
      <c r="X11" s="29"/>
      <c r="Y11" s="29"/>
      <c r="Z11" s="29"/>
      <c r="AA11" s="29"/>
    </row>
    <row r="12" spans="1:27" x14ac:dyDescent="0.25">
      <c r="B12" s="24" t="s">
        <v>91</v>
      </c>
    </row>
    <row r="13" spans="1:27" x14ac:dyDescent="0.25">
      <c r="B13" t="s">
        <v>92</v>
      </c>
      <c r="C13" t="s">
        <v>93</v>
      </c>
      <c r="D13" t="s">
        <v>94</v>
      </c>
      <c r="E13" s="33">
        <v>1</v>
      </c>
      <c r="F13" t="s">
        <v>95</v>
      </c>
      <c r="G13" t="s">
        <v>96</v>
      </c>
      <c r="H13" s="34">
        <v>25.38</v>
      </c>
      <c r="I13" t="s">
        <v>97</v>
      </c>
      <c r="J13" s="35">
        <f>ROUND(E13/I11* H13,5)</f>
        <v>25.38</v>
      </c>
      <c r="K13" s="36"/>
    </row>
    <row r="14" spans="1:27" x14ac:dyDescent="0.25">
      <c r="D14" s="37" t="s">
        <v>98</v>
      </c>
      <c r="E14" s="36"/>
      <c r="H14" s="36"/>
      <c r="K14" s="34">
        <f>SUM(J13:J13)</f>
        <v>25.38</v>
      </c>
    </row>
    <row r="15" spans="1:27" x14ac:dyDescent="0.25">
      <c r="B15" s="24" t="s">
        <v>99</v>
      </c>
      <c r="E15" s="36"/>
      <c r="H15" s="36"/>
      <c r="K15" s="36"/>
    </row>
    <row r="16" spans="1:27" x14ac:dyDescent="0.25">
      <c r="B16" t="s">
        <v>100</v>
      </c>
      <c r="C16" t="s">
        <v>93</v>
      </c>
      <c r="D16" t="s">
        <v>101</v>
      </c>
      <c r="E16" s="33">
        <v>0.7</v>
      </c>
      <c r="F16" t="s">
        <v>95</v>
      </c>
      <c r="G16" t="s">
        <v>96</v>
      </c>
      <c r="H16" s="34">
        <v>2.44</v>
      </c>
      <c r="I16" t="s">
        <v>97</v>
      </c>
      <c r="J16" s="35">
        <f>ROUND(E16/I11* H16,5)</f>
        <v>1.708</v>
      </c>
      <c r="K16" s="36"/>
    </row>
    <row r="17" spans="1:27" x14ac:dyDescent="0.25">
      <c r="D17" s="37" t="s">
        <v>102</v>
      </c>
      <c r="E17" s="36"/>
      <c r="H17" s="36"/>
      <c r="K17" s="34">
        <f>SUM(J16:J16)</f>
        <v>1.708</v>
      </c>
    </row>
    <row r="18" spans="1:27" x14ac:dyDescent="0.25">
      <c r="B18" s="24" t="s">
        <v>103</v>
      </c>
      <c r="E18" s="36"/>
      <c r="H18" s="36"/>
      <c r="K18" s="36"/>
    </row>
    <row r="19" spans="1:27" x14ac:dyDescent="0.25">
      <c r="B19" t="s">
        <v>104</v>
      </c>
      <c r="C19" t="s">
        <v>105</v>
      </c>
      <c r="D19" t="s">
        <v>106</v>
      </c>
      <c r="E19" s="33">
        <v>0.38</v>
      </c>
      <c r="G19" t="s">
        <v>96</v>
      </c>
      <c r="H19" s="34">
        <v>164.18</v>
      </c>
      <c r="I19" t="s">
        <v>97</v>
      </c>
      <c r="J19" s="35">
        <f>ROUND(E19* H19,5)</f>
        <v>62.388399999999997</v>
      </c>
      <c r="K19" s="36"/>
    </row>
    <row r="20" spans="1:27" x14ac:dyDescent="0.25">
      <c r="B20" t="s">
        <v>107</v>
      </c>
      <c r="C20" t="s">
        <v>105</v>
      </c>
      <c r="D20" t="s">
        <v>108</v>
      </c>
      <c r="E20" s="33">
        <v>1.52</v>
      </c>
      <c r="G20" t="s">
        <v>96</v>
      </c>
      <c r="H20" s="34">
        <v>24.77</v>
      </c>
      <c r="I20" t="s">
        <v>97</v>
      </c>
      <c r="J20" s="35">
        <f>ROUND(E20* H20,5)</f>
        <v>37.650399999999998</v>
      </c>
      <c r="K20" s="36"/>
    </row>
    <row r="21" spans="1:27" x14ac:dyDescent="0.25">
      <c r="B21" t="s">
        <v>109</v>
      </c>
      <c r="C21" t="s">
        <v>30</v>
      </c>
      <c r="D21" t="s">
        <v>110</v>
      </c>
      <c r="E21" s="33">
        <v>0.2</v>
      </c>
      <c r="G21" t="s">
        <v>96</v>
      </c>
      <c r="H21" s="34">
        <v>2.42</v>
      </c>
      <c r="I21" t="s">
        <v>97</v>
      </c>
      <c r="J21" s="35">
        <f>ROUND(E21* H21,5)</f>
        <v>0.48399999999999999</v>
      </c>
      <c r="K21" s="36"/>
    </row>
    <row r="22" spans="1:27" x14ac:dyDescent="0.25">
      <c r="D22" s="37" t="s">
        <v>111</v>
      </c>
      <c r="E22" s="36"/>
      <c r="H22" s="36"/>
      <c r="K22" s="34">
        <f>SUM(J19:J21)</f>
        <v>100.52279999999999</v>
      </c>
    </row>
    <row r="23" spans="1:27" x14ac:dyDescent="0.25">
      <c r="D23" s="37" t="s">
        <v>112</v>
      </c>
      <c r="E23" s="36"/>
      <c r="H23" s="36"/>
      <c r="K23" s="38">
        <f>SUM(J12:J22)</f>
        <v>127.6108</v>
      </c>
    </row>
    <row r="24" spans="1:27" x14ac:dyDescent="0.25">
      <c r="D24" s="37" t="s">
        <v>113</v>
      </c>
      <c r="E24" s="36"/>
      <c r="H24" s="36">
        <v>1</v>
      </c>
      <c r="I24" t="s">
        <v>114</v>
      </c>
      <c r="K24" s="36">
        <f>ROUND(H24/100*K14,5)</f>
        <v>0.25380000000000003</v>
      </c>
    </row>
    <row r="25" spans="1:27" x14ac:dyDescent="0.25">
      <c r="D25" s="37" t="s">
        <v>115</v>
      </c>
      <c r="E25" s="36"/>
      <c r="H25" s="36"/>
      <c r="K25" s="38">
        <f>SUM(K23:K24)</f>
        <v>127.8646</v>
      </c>
    </row>
    <row r="27" spans="1:27" ht="45" customHeight="1" x14ac:dyDescent="0.25">
      <c r="A27" s="28"/>
      <c r="B27" s="28" t="s">
        <v>116</v>
      </c>
      <c r="C27" s="29" t="s">
        <v>117</v>
      </c>
      <c r="D27" s="8" t="s">
        <v>118</v>
      </c>
      <c r="E27" s="7"/>
      <c r="F27" s="7"/>
      <c r="G27" s="29"/>
      <c r="H27" s="31" t="s">
        <v>89</v>
      </c>
      <c r="I27" s="6">
        <v>1</v>
      </c>
      <c r="J27" s="5"/>
      <c r="K27" s="32">
        <f>ROUND(K38,2)</f>
        <v>1.46</v>
      </c>
      <c r="L27" s="30" t="s">
        <v>119</v>
      </c>
      <c r="M27" s="29"/>
      <c r="N27" s="29"/>
      <c r="O27" s="29"/>
      <c r="P27" s="29"/>
      <c r="Q27" s="29"/>
      <c r="R27" s="29"/>
      <c r="S27" s="29"/>
      <c r="T27" s="29"/>
      <c r="U27" s="29"/>
      <c r="V27" s="29"/>
      <c r="W27" s="29"/>
      <c r="X27" s="29"/>
      <c r="Y27" s="29"/>
      <c r="Z27" s="29"/>
      <c r="AA27" s="29"/>
    </row>
    <row r="28" spans="1:27" x14ac:dyDescent="0.25">
      <c r="B28" s="24" t="s">
        <v>91</v>
      </c>
    </row>
    <row r="29" spans="1:27" x14ac:dyDescent="0.25">
      <c r="B29" t="s">
        <v>120</v>
      </c>
      <c r="C29" t="s">
        <v>93</v>
      </c>
      <c r="D29" t="s">
        <v>121</v>
      </c>
      <c r="E29" s="33">
        <v>5.0000000000000001E-3</v>
      </c>
      <c r="F29" t="s">
        <v>95</v>
      </c>
      <c r="G29" t="s">
        <v>96</v>
      </c>
      <c r="H29" s="34">
        <v>29.42</v>
      </c>
      <c r="I29" t="s">
        <v>97</v>
      </c>
      <c r="J29" s="35">
        <f>ROUND(E29/I27* H29,5)</f>
        <v>0.14710000000000001</v>
      </c>
      <c r="K29" s="36"/>
    </row>
    <row r="30" spans="1:27" x14ac:dyDescent="0.25">
      <c r="B30" t="s">
        <v>122</v>
      </c>
      <c r="C30" t="s">
        <v>93</v>
      </c>
      <c r="D30" t="s">
        <v>123</v>
      </c>
      <c r="E30" s="33">
        <v>5.0000000000000001E-3</v>
      </c>
      <c r="F30" t="s">
        <v>95</v>
      </c>
      <c r="G30" t="s">
        <v>96</v>
      </c>
      <c r="H30" s="34">
        <v>26.12</v>
      </c>
      <c r="I30" t="s">
        <v>97</v>
      </c>
      <c r="J30" s="35">
        <f>ROUND(E30/I27* H30,5)</f>
        <v>0.13059999999999999</v>
      </c>
      <c r="K30" s="36"/>
    </row>
    <row r="31" spans="1:27" x14ac:dyDescent="0.25">
      <c r="D31" s="37" t="s">
        <v>98</v>
      </c>
      <c r="E31" s="36"/>
      <c r="H31" s="36"/>
      <c r="K31" s="34">
        <f>SUM(J29:J30)</f>
        <v>0.2777</v>
      </c>
    </row>
    <row r="32" spans="1:27" x14ac:dyDescent="0.25">
      <c r="B32" s="24" t="s">
        <v>103</v>
      </c>
      <c r="E32" s="36"/>
      <c r="H32" s="36"/>
      <c r="K32" s="36"/>
    </row>
    <row r="33" spans="1:27" x14ac:dyDescent="0.25">
      <c r="B33" t="s">
        <v>124</v>
      </c>
      <c r="C33" t="s">
        <v>117</v>
      </c>
      <c r="D33" t="s">
        <v>125</v>
      </c>
      <c r="E33" s="33">
        <v>1.05</v>
      </c>
      <c r="G33" t="s">
        <v>96</v>
      </c>
      <c r="H33" s="34">
        <v>1.1000000000000001</v>
      </c>
      <c r="I33" t="s">
        <v>97</v>
      </c>
      <c r="J33" s="35">
        <f>ROUND(E33* H33,5)</f>
        <v>1.155</v>
      </c>
      <c r="K33" s="36"/>
    </row>
    <row r="34" spans="1:27" x14ac:dyDescent="0.25">
      <c r="B34" t="s">
        <v>126</v>
      </c>
      <c r="C34" t="s">
        <v>117</v>
      </c>
      <c r="D34" t="s">
        <v>127</v>
      </c>
      <c r="E34" s="33">
        <v>1.0200000000000001E-2</v>
      </c>
      <c r="G34" t="s">
        <v>96</v>
      </c>
      <c r="H34" s="34">
        <v>2.2599999999999998</v>
      </c>
      <c r="I34" t="s">
        <v>97</v>
      </c>
      <c r="J34" s="35">
        <f>ROUND(E34* H34,5)</f>
        <v>2.3050000000000001E-2</v>
      </c>
      <c r="K34" s="36"/>
    </row>
    <row r="35" spans="1:27" x14ac:dyDescent="0.25">
      <c r="D35" s="37" t="s">
        <v>111</v>
      </c>
      <c r="E35" s="36"/>
      <c r="H35" s="36"/>
      <c r="K35" s="34">
        <f>SUM(J33:J34)</f>
        <v>1.17805</v>
      </c>
    </row>
    <row r="36" spans="1:27" x14ac:dyDescent="0.25">
      <c r="D36" s="37" t="s">
        <v>112</v>
      </c>
      <c r="E36" s="36"/>
      <c r="H36" s="36"/>
      <c r="K36" s="38">
        <f>SUM(J28:J35)</f>
        <v>1.4557500000000001</v>
      </c>
    </row>
    <row r="37" spans="1:27" x14ac:dyDescent="0.25">
      <c r="D37" s="37" t="s">
        <v>113</v>
      </c>
      <c r="E37" s="36"/>
      <c r="H37" s="36">
        <v>1</v>
      </c>
      <c r="I37" t="s">
        <v>114</v>
      </c>
      <c r="K37" s="36">
        <f>ROUND(H37/100*K31,5)</f>
        <v>2.7799999999999999E-3</v>
      </c>
    </row>
    <row r="38" spans="1:27" x14ac:dyDescent="0.25">
      <c r="D38" s="37" t="s">
        <v>115</v>
      </c>
      <c r="E38" s="36"/>
      <c r="H38" s="36"/>
      <c r="K38" s="38">
        <f>SUM(K36:K37)</f>
        <v>1.4585300000000001</v>
      </c>
    </row>
    <row r="40" spans="1:27" x14ac:dyDescent="0.25">
      <c r="A40" s="26" t="s">
        <v>128</v>
      </c>
      <c r="B40" s="26"/>
    </row>
    <row r="41" spans="1:27" ht="45" customHeight="1" x14ac:dyDescent="0.25">
      <c r="A41" s="28" t="s">
        <v>129</v>
      </c>
      <c r="B41" s="28" t="s">
        <v>18</v>
      </c>
      <c r="C41" s="29" t="s">
        <v>16</v>
      </c>
      <c r="D41" s="8" t="s">
        <v>19</v>
      </c>
      <c r="E41" s="7"/>
      <c r="F41" s="7"/>
      <c r="G41" s="29"/>
      <c r="H41" s="31" t="s">
        <v>89</v>
      </c>
      <c r="I41" s="6">
        <v>1</v>
      </c>
      <c r="J41" s="5"/>
      <c r="K41" s="32">
        <f>ROUND(K49,2)</f>
        <v>26.91</v>
      </c>
      <c r="L41" s="30" t="s">
        <v>130</v>
      </c>
      <c r="M41" s="29"/>
      <c r="N41" s="29"/>
      <c r="O41" s="29"/>
      <c r="P41" s="29"/>
      <c r="Q41" s="29"/>
      <c r="R41" s="29"/>
      <c r="S41" s="29"/>
      <c r="T41" s="29"/>
      <c r="U41" s="29"/>
      <c r="V41" s="29"/>
      <c r="W41" s="29"/>
      <c r="X41" s="29"/>
      <c r="Y41" s="29"/>
      <c r="Z41" s="29"/>
      <c r="AA41" s="29"/>
    </row>
    <row r="42" spans="1:27" x14ac:dyDescent="0.25">
      <c r="B42" s="24" t="s">
        <v>91</v>
      </c>
    </row>
    <row r="43" spans="1:27" x14ac:dyDescent="0.25">
      <c r="B43" t="s">
        <v>131</v>
      </c>
      <c r="C43" t="s">
        <v>93</v>
      </c>
      <c r="D43" t="s">
        <v>132</v>
      </c>
      <c r="E43" s="33">
        <v>1</v>
      </c>
      <c r="F43" t="s">
        <v>95</v>
      </c>
      <c r="G43" t="s">
        <v>96</v>
      </c>
      <c r="H43" s="34">
        <v>24.55</v>
      </c>
      <c r="I43" t="s">
        <v>97</v>
      </c>
      <c r="J43" s="35">
        <f>ROUND(E43/I41* H43,5)</f>
        <v>24.55</v>
      </c>
      <c r="K43" s="36"/>
    </row>
    <row r="44" spans="1:27" x14ac:dyDescent="0.25">
      <c r="D44" s="37" t="s">
        <v>98</v>
      </c>
      <c r="E44" s="36"/>
      <c r="H44" s="36"/>
      <c r="K44" s="34">
        <f>SUM(J43:J43)</f>
        <v>24.55</v>
      </c>
    </row>
    <row r="45" spans="1:27" x14ac:dyDescent="0.25">
      <c r="E45" s="36"/>
      <c r="H45" s="36"/>
      <c r="K45" s="36"/>
    </row>
    <row r="46" spans="1:27" x14ac:dyDescent="0.25">
      <c r="D46" s="37" t="s">
        <v>113</v>
      </c>
      <c r="E46" s="36"/>
      <c r="H46" s="36">
        <v>1.5</v>
      </c>
      <c r="I46" t="s">
        <v>114</v>
      </c>
      <c r="J46">
        <f>ROUND(H46/100*K44,5)</f>
        <v>0.36825000000000002</v>
      </c>
      <c r="K46" s="36"/>
    </row>
    <row r="47" spans="1:27" x14ac:dyDescent="0.25">
      <c r="D47" s="37" t="s">
        <v>112</v>
      </c>
      <c r="E47" s="36"/>
      <c r="H47" s="36"/>
      <c r="K47" s="38">
        <f>SUM(J42:J46)</f>
        <v>24.91825</v>
      </c>
    </row>
    <row r="48" spans="1:27" x14ac:dyDescent="0.25">
      <c r="D48" s="37" t="s">
        <v>133</v>
      </c>
      <c r="E48" s="36"/>
      <c r="H48" s="36">
        <v>8</v>
      </c>
      <c r="I48" t="s">
        <v>114</v>
      </c>
      <c r="K48" s="34">
        <f>ROUND(H48/100*K47,5)</f>
        <v>1.99346</v>
      </c>
    </row>
    <row r="49" spans="1:27" x14ac:dyDescent="0.25">
      <c r="D49" s="37" t="s">
        <v>115</v>
      </c>
      <c r="E49" s="36"/>
      <c r="H49" s="36"/>
      <c r="K49" s="38">
        <f>SUM(K47:K48)</f>
        <v>26.911709999999999</v>
      </c>
    </row>
    <row r="51" spans="1:27" ht="45" customHeight="1" x14ac:dyDescent="0.25">
      <c r="A51" s="28" t="s">
        <v>134</v>
      </c>
      <c r="B51" s="28" t="s">
        <v>15</v>
      </c>
      <c r="C51" s="29" t="s">
        <v>16</v>
      </c>
      <c r="D51" s="8" t="s">
        <v>17</v>
      </c>
      <c r="E51" s="7"/>
      <c r="F51" s="7"/>
      <c r="G51" s="29"/>
      <c r="H51" s="31" t="s">
        <v>89</v>
      </c>
      <c r="I51" s="6">
        <v>1</v>
      </c>
      <c r="J51" s="5"/>
      <c r="K51" s="32">
        <f>ROUND(K63,2)</f>
        <v>50.4</v>
      </c>
      <c r="L51" s="30" t="s">
        <v>135</v>
      </c>
      <c r="M51" s="29"/>
      <c r="N51" s="29"/>
      <c r="O51" s="29"/>
      <c r="P51" s="29"/>
      <c r="Q51" s="29"/>
      <c r="R51" s="29"/>
      <c r="S51" s="29"/>
      <c r="T51" s="29"/>
      <c r="U51" s="29"/>
      <c r="V51" s="29"/>
      <c r="W51" s="29"/>
      <c r="X51" s="29"/>
      <c r="Y51" s="29"/>
      <c r="Z51" s="29"/>
      <c r="AA51" s="29"/>
    </row>
    <row r="52" spans="1:27" x14ac:dyDescent="0.25">
      <c r="B52" s="24" t="s">
        <v>91</v>
      </c>
    </row>
    <row r="53" spans="1:27" x14ac:dyDescent="0.25">
      <c r="B53" t="s">
        <v>131</v>
      </c>
      <c r="C53" t="s">
        <v>93</v>
      </c>
      <c r="D53" t="s">
        <v>132</v>
      </c>
      <c r="E53" s="33">
        <v>0.83565999999999996</v>
      </c>
      <c r="F53" t="s">
        <v>95</v>
      </c>
      <c r="G53" t="s">
        <v>96</v>
      </c>
      <c r="H53" s="34">
        <v>24.55</v>
      </c>
      <c r="I53" t="s">
        <v>97</v>
      </c>
      <c r="J53" s="35">
        <f>ROUND(E53/I51* H53,5)</f>
        <v>20.515450000000001</v>
      </c>
      <c r="K53" s="36"/>
    </row>
    <row r="54" spans="1:27" x14ac:dyDescent="0.25">
      <c r="B54" t="s">
        <v>92</v>
      </c>
      <c r="C54" t="s">
        <v>93</v>
      </c>
      <c r="D54" t="s">
        <v>94</v>
      </c>
      <c r="E54" s="33">
        <v>0.83565999999999996</v>
      </c>
      <c r="F54" t="s">
        <v>95</v>
      </c>
      <c r="G54" t="s">
        <v>96</v>
      </c>
      <c r="H54" s="34">
        <v>25.38</v>
      </c>
      <c r="I54" t="s">
        <v>97</v>
      </c>
      <c r="J54" s="35">
        <f>ROUND(E54/I51* H54,5)</f>
        <v>21.209050000000001</v>
      </c>
      <c r="K54" s="36"/>
    </row>
    <row r="55" spans="1:27" x14ac:dyDescent="0.25">
      <c r="D55" s="37" t="s">
        <v>98</v>
      </c>
      <c r="E55" s="36"/>
      <c r="H55" s="36"/>
      <c r="K55" s="34">
        <f>SUM(J53:J54)</f>
        <v>41.724500000000006</v>
      </c>
    </row>
    <row r="56" spans="1:27" x14ac:dyDescent="0.25">
      <c r="B56" s="24" t="s">
        <v>99</v>
      </c>
      <c r="E56" s="36"/>
      <c r="H56" s="36"/>
      <c r="K56" s="36"/>
    </row>
    <row r="57" spans="1:27" x14ac:dyDescent="0.25">
      <c r="B57" t="s">
        <v>136</v>
      </c>
      <c r="C57" t="s">
        <v>93</v>
      </c>
      <c r="D57" t="s">
        <v>137</v>
      </c>
      <c r="E57" s="33">
        <v>0.2389</v>
      </c>
      <c r="F57" t="s">
        <v>95</v>
      </c>
      <c r="G57" t="s">
        <v>96</v>
      </c>
      <c r="H57" s="34">
        <v>18.079999999999998</v>
      </c>
      <c r="I57" t="s">
        <v>97</v>
      </c>
      <c r="J57" s="35">
        <f>ROUND(E57/I51* H57,5)</f>
        <v>4.3193099999999998</v>
      </c>
      <c r="K57" s="36"/>
    </row>
    <row r="58" spans="1:27" x14ac:dyDescent="0.25">
      <c r="D58" s="37" t="s">
        <v>102</v>
      </c>
      <c r="E58" s="36"/>
      <c r="H58" s="36"/>
      <c r="K58" s="34">
        <f>SUM(J57:J57)</f>
        <v>4.3193099999999998</v>
      </c>
    </row>
    <row r="59" spans="1:27" x14ac:dyDescent="0.25">
      <c r="E59" s="36"/>
      <c r="H59" s="36"/>
      <c r="K59" s="36"/>
    </row>
    <row r="60" spans="1:27" x14ac:dyDescent="0.25">
      <c r="D60" s="37" t="s">
        <v>113</v>
      </c>
      <c r="E60" s="36"/>
      <c r="H60" s="36">
        <v>1.5</v>
      </c>
      <c r="I60" t="s">
        <v>114</v>
      </c>
      <c r="J60">
        <f>ROUND(H60/100*K55,5)</f>
        <v>0.62587000000000004</v>
      </c>
      <c r="K60" s="36"/>
    </row>
    <row r="61" spans="1:27" x14ac:dyDescent="0.25">
      <c r="D61" s="37" t="s">
        <v>112</v>
      </c>
      <c r="E61" s="36"/>
      <c r="H61" s="36"/>
      <c r="K61" s="38">
        <f>SUM(J52:J60)</f>
        <v>46.669680000000007</v>
      </c>
    </row>
    <row r="62" spans="1:27" x14ac:dyDescent="0.25">
      <c r="D62" s="37" t="s">
        <v>133</v>
      </c>
      <c r="E62" s="36"/>
      <c r="H62" s="36">
        <v>8</v>
      </c>
      <c r="I62" t="s">
        <v>114</v>
      </c>
      <c r="K62" s="34">
        <f>ROUND(H62/100*K61,5)</f>
        <v>3.7335699999999998</v>
      </c>
    </row>
    <row r="63" spans="1:27" x14ac:dyDescent="0.25">
      <c r="D63" s="37" t="s">
        <v>115</v>
      </c>
      <c r="E63" s="36"/>
      <c r="H63" s="36"/>
      <c r="K63" s="38">
        <f>SUM(K61:K62)</f>
        <v>50.403250000000007</v>
      </c>
    </row>
    <row r="65" spans="1:27" ht="45" customHeight="1" x14ac:dyDescent="0.25">
      <c r="A65" s="28" t="s">
        <v>138</v>
      </c>
      <c r="B65" s="28" t="s">
        <v>20</v>
      </c>
      <c r="C65" s="29" t="s">
        <v>21</v>
      </c>
      <c r="D65" s="8" t="s">
        <v>22</v>
      </c>
      <c r="E65" s="7"/>
      <c r="F65" s="7"/>
      <c r="G65" s="29"/>
      <c r="H65" s="31" t="s">
        <v>89</v>
      </c>
      <c r="I65" s="6">
        <v>1</v>
      </c>
      <c r="J65" s="5"/>
      <c r="K65" s="32">
        <f>ROUND(K77,2)</f>
        <v>23.02</v>
      </c>
      <c r="L65" s="30" t="s">
        <v>139</v>
      </c>
      <c r="M65" s="29"/>
      <c r="N65" s="29"/>
      <c r="O65" s="29"/>
      <c r="P65" s="29"/>
      <c r="Q65" s="29"/>
      <c r="R65" s="29"/>
      <c r="S65" s="29"/>
      <c r="T65" s="29"/>
      <c r="U65" s="29"/>
      <c r="V65" s="29"/>
      <c r="W65" s="29"/>
      <c r="X65" s="29"/>
      <c r="Y65" s="29"/>
      <c r="Z65" s="29"/>
      <c r="AA65" s="29"/>
    </row>
    <row r="66" spans="1:27" x14ac:dyDescent="0.25">
      <c r="B66" s="24" t="s">
        <v>91</v>
      </c>
    </row>
    <row r="67" spans="1:27" x14ac:dyDescent="0.25">
      <c r="B67" t="s">
        <v>131</v>
      </c>
      <c r="C67" t="s">
        <v>93</v>
      </c>
      <c r="D67" t="s">
        <v>132</v>
      </c>
      <c r="E67" s="33">
        <v>0.4</v>
      </c>
      <c r="F67" t="s">
        <v>95</v>
      </c>
      <c r="G67" t="s">
        <v>96</v>
      </c>
      <c r="H67" s="34">
        <v>24.55</v>
      </c>
      <c r="I67" t="s">
        <v>97</v>
      </c>
      <c r="J67" s="35">
        <f>ROUND(E67/I65* H67,5)</f>
        <v>9.82</v>
      </c>
      <c r="K67" s="36"/>
    </row>
    <row r="68" spans="1:27" x14ac:dyDescent="0.25">
      <c r="B68" t="s">
        <v>92</v>
      </c>
      <c r="C68" t="s">
        <v>93</v>
      </c>
      <c r="D68" t="s">
        <v>94</v>
      </c>
      <c r="E68" s="33">
        <v>0.3</v>
      </c>
      <c r="F68" t="s">
        <v>95</v>
      </c>
      <c r="G68" t="s">
        <v>96</v>
      </c>
      <c r="H68" s="34">
        <v>25.38</v>
      </c>
      <c r="I68" t="s">
        <v>97</v>
      </c>
      <c r="J68" s="35">
        <f>ROUND(E68/I65* H68,5)</f>
        <v>7.6139999999999999</v>
      </c>
      <c r="K68" s="36"/>
    </row>
    <row r="69" spans="1:27" x14ac:dyDescent="0.25">
      <c r="D69" s="37" t="s">
        <v>98</v>
      </c>
      <c r="E69" s="36"/>
      <c r="H69" s="36"/>
      <c r="K69" s="34">
        <f>SUM(J67:J68)</f>
        <v>17.434000000000001</v>
      </c>
    </row>
    <row r="70" spans="1:27" x14ac:dyDescent="0.25">
      <c r="B70" s="24" t="s">
        <v>99</v>
      </c>
      <c r="E70" s="36"/>
      <c r="H70" s="36"/>
      <c r="K70" s="36"/>
    </row>
    <row r="71" spans="1:27" x14ac:dyDescent="0.25">
      <c r="B71" t="s">
        <v>136</v>
      </c>
      <c r="C71" t="s">
        <v>93</v>
      </c>
      <c r="D71" t="s">
        <v>137</v>
      </c>
      <c r="E71" s="33">
        <v>0.2</v>
      </c>
      <c r="F71" t="s">
        <v>95</v>
      </c>
      <c r="G71" t="s">
        <v>96</v>
      </c>
      <c r="H71" s="34">
        <v>18.079999999999998</v>
      </c>
      <c r="I71" t="s">
        <v>97</v>
      </c>
      <c r="J71" s="35">
        <f>ROUND(E71/I65* H71,5)</f>
        <v>3.6160000000000001</v>
      </c>
      <c r="K71" s="36"/>
    </row>
    <row r="72" spans="1:27" x14ac:dyDescent="0.25">
      <c r="D72" s="37" t="s">
        <v>102</v>
      </c>
      <c r="E72" s="36"/>
      <c r="H72" s="36"/>
      <c r="K72" s="34">
        <f>SUM(J71:J71)</f>
        <v>3.6160000000000001</v>
      </c>
    </row>
    <row r="73" spans="1:27" x14ac:dyDescent="0.25">
      <c r="E73" s="36"/>
      <c r="H73" s="36"/>
      <c r="K73" s="36"/>
    </row>
    <row r="74" spans="1:27" x14ac:dyDescent="0.25">
      <c r="D74" s="37" t="s">
        <v>113</v>
      </c>
      <c r="E74" s="36"/>
      <c r="H74" s="36">
        <v>1.5</v>
      </c>
      <c r="I74" t="s">
        <v>114</v>
      </c>
      <c r="J74">
        <f>ROUND(H74/100*K69,5)</f>
        <v>0.26151000000000002</v>
      </c>
      <c r="K74" s="36"/>
    </row>
    <row r="75" spans="1:27" x14ac:dyDescent="0.25">
      <c r="D75" s="37" t="s">
        <v>112</v>
      </c>
      <c r="E75" s="36"/>
      <c r="H75" s="36"/>
      <c r="K75" s="38">
        <f>SUM(J66:J74)</f>
        <v>21.311510000000002</v>
      </c>
    </row>
    <row r="76" spans="1:27" x14ac:dyDescent="0.25">
      <c r="D76" s="37" t="s">
        <v>133</v>
      </c>
      <c r="E76" s="36"/>
      <c r="H76" s="36">
        <v>8</v>
      </c>
      <c r="I76" t="s">
        <v>114</v>
      </c>
      <c r="K76" s="34">
        <f>ROUND(H76/100*K75,5)</f>
        <v>1.70492</v>
      </c>
    </row>
    <row r="77" spans="1:27" x14ac:dyDescent="0.25">
      <c r="D77" s="37" t="s">
        <v>115</v>
      </c>
      <c r="E77" s="36"/>
      <c r="H77" s="36"/>
      <c r="K77" s="38">
        <f>SUM(K75:K76)</f>
        <v>23.016430000000003</v>
      </c>
    </row>
    <row r="79" spans="1:27" ht="45" customHeight="1" x14ac:dyDescent="0.25">
      <c r="A79" s="28" t="s">
        <v>140</v>
      </c>
      <c r="B79" s="28" t="s">
        <v>23</v>
      </c>
      <c r="C79" s="29" t="s">
        <v>21</v>
      </c>
      <c r="D79" s="8" t="s">
        <v>24</v>
      </c>
      <c r="E79" s="7"/>
      <c r="F79" s="7"/>
      <c r="G79" s="29"/>
      <c r="H79" s="31" t="s">
        <v>89</v>
      </c>
      <c r="I79" s="6">
        <v>1</v>
      </c>
      <c r="J79" s="5"/>
      <c r="K79" s="32">
        <f>ROUND(K90,2)</f>
        <v>13.42</v>
      </c>
      <c r="L79" s="30" t="s">
        <v>141</v>
      </c>
      <c r="M79" s="29"/>
      <c r="N79" s="29"/>
      <c r="O79" s="29"/>
      <c r="P79" s="29"/>
      <c r="Q79" s="29"/>
      <c r="R79" s="29"/>
      <c r="S79" s="29"/>
      <c r="T79" s="29"/>
      <c r="U79" s="29"/>
      <c r="V79" s="29"/>
      <c r="W79" s="29"/>
      <c r="X79" s="29"/>
      <c r="Y79" s="29"/>
      <c r="Z79" s="29"/>
      <c r="AA79" s="29"/>
    </row>
    <row r="80" spans="1:27" x14ac:dyDescent="0.25">
      <c r="B80" s="24" t="s">
        <v>91</v>
      </c>
    </row>
    <row r="81" spans="1:27" x14ac:dyDescent="0.25">
      <c r="B81" t="s">
        <v>92</v>
      </c>
      <c r="C81" t="s">
        <v>93</v>
      </c>
      <c r="D81" t="s">
        <v>94</v>
      </c>
      <c r="E81" s="33">
        <v>0.35</v>
      </c>
      <c r="F81" t="s">
        <v>95</v>
      </c>
      <c r="G81" t="s">
        <v>96</v>
      </c>
      <c r="H81" s="34">
        <v>25.38</v>
      </c>
      <c r="I81" t="s">
        <v>97</v>
      </c>
      <c r="J81" s="35">
        <f>ROUND(E81/I79* H81,5)</f>
        <v>8.8829999999999991</v>
      </c>
      <c r="K81" s="36"/>
    </row>
    <row r="82" spans="1:27" x14ac:dyDescent="0.25">
      <c r="D82" s="37" t="s">
        <v>98</v>
      </c>
      <c r="E82" s="36"/>
      <c r="H82" s="36"/>
      <c r="K82" s="34">
        <f>SUM(J81:J81)</f>
        <v>8.8829999999999991</v>
      </c>
    </row>
    <row r="83" spans="1:27" x14ac:dyDescent="0.25">
      <c r="B83" s="24" t="s">
        <v>99</v>
      </c>
      <c r="E83" s="36"/>
      <c r="H83" s="36"/>
      <c r="K83" s="36"/>
    </row>
    <row r="84" spans="1:27" x14ac:dyDescent="0.25">
      <c r="B84" t="s">
        <v>142</v>
      </c>
      <c r="C84" t="s">
        <v>93</v>
      </c>
      <c r="D84" t="s">
        <v>143</v>
      </c>
      <c r="E84" s="33">
        <v>0.35</v>
      </c>
      <c r="F84" t="s">
        <v>95</v>
      </c>
      <c r="G84" t="s">
        <v>96</v>
      </c>
      <c r="H84" s="34">
        <v>9.74</v>
      </c>
      <c r="I84" t="s">
        <v>97</v>
      </c>
      <c r="J84" s="35">
        <f>ROUND(E84/I79* H84,5)</f>
        <v>3.4089999999999998</v>
      </c>
      <c r="K84" s="36"/>
    </row>
    <row r="85" spans="1:27" x14ac:dyDescent="0.25">
      <c r="D85" s="37" t="s">
        <v>102</v>
      </c>
      <c r="E85" s="36"/>
      <c r="H85" s="36"/>
      <c r="K85" s="34">
        <f>SUM(J84:J84)</f>
        <v>3.4089999999999998</v>
      </c>
    </row>
    <row r="86" spans="1:27" x14ac:dyDescent="0.25">
      <c r="E86" s="36"/>
      <c r="H86" s="36"/>
      <c r="K86" s="36"/>
    </row>
    <row r="87" spans="1:27" x14ac:dyDescent="0.25">
      <c r="D87" s="37" t="s">
        <v>113</v>
      </c>
      <c r="E87" s="36"/>
      <c r="H87" s="36">
        <v>1.5</v>
      </c>
      <c r="I87" t="s">
        <v>114</v>
      </c>
      <c r="J87">
        <f>ROUND(H87/100*K82,5)</f>
        <v>0.13325000000000001</v>
      </c>
      <c r="K87" s="36"/>
    </row>
    <row r="88" spans="1:27" x14ac:dyDescent="0.25">
      <c r="D88" s="37" t="s">
        <v>112</v>
      </c>
      <c r="E88" s="36"/>
      <c r="H88" s="36"/>
      <c r="K88" s="38">
        <f>SUM(J80:J87)</f>
        <v>12.425249999999998</v>
      </c>
    </row>
    <row r="89" spans="1:27" x14ac:dyDescent="0.25">
      <c r="D89" s="37" t="s">
        <v>133</v>
      </c>
      <c r="E89" s="36"/>
      <c r="H89" s="36">
        <v>8</v>
      </c>
      <c r="I89" t="s">
        <v>114</v>
      </c>
      <c r="K89" s="34">
        <f>ROUND(H89/100*K88,5)</f>
        <v>0.99402000000000001</v>
      </c>
    </row>
    <row r="90" spans="1:27" x14ac:dyDescent="0.25">
      <c r="D90" s="37" t="s">
        <v>115</v>
      </c>
      <c r="E90" s="36"/>
      <c r="H90" s="36"/>
      <c r="K90" s="38">
        <f>SUM(K88:K89)</f>
        <v>13.419269999999999</v>
      </c>
    </row>
    <row r="92" spans="1:27" ht="45" customHeight="1" x14ac:dyDescent="0.25">
      <c r="A92" s="28" t="s">
        <v>144</v>
      </c>
      <c r="B92" s="28" t="s">
        <v>32</v>
      </c>
      <c r="C92" s="29" t="s">
        <v>16</v>
      </c>
      <c r="D92" s="8" t="s">
        <v>33</v>
      </c>
      <c r="E92" s="7"/>
      <c r="F92" s="7"/>
      <c r="G92" s="29"/>
      <c r="H92" s="31" t="s">
        <v>89</v>
      </c>
      <c r="I92" s="6">
        <v>1</v>
      </c>
      <c r="J92" s="5"/>
      <c r="K92" s="32">
        <f>ROUND(K100,2)</f>
        <v>5.38</v>
      </c>
      <c r="L92" s="30" t="s">
        <v>33</v>
      </c>
      <c r="M92" s="29"/>
      <c r="N92" s="29"/>
      <c r="O92" s="29"/>
      <c r="P92" s="29"/>
      <c r="Q92" s="29"/>
      <c r="R92" s="29"/>
      <c r="S92" s="29"/>
      <c r="T92" s="29"/>
      <c r="U92" s="29"/>
      <c r="V92" s="29"/>
      <c r="W92" s="29"/>
      <c r="X92" s="29"/>
      <c r="Y92" s="29"/>
      <c r="Z92" s="29"/>
      <c r="AA92" s="29"/>
    </row>
    <row r="93" spans="1:27" x14ac:dyDescent="0.25">
      <c r="B93" s="24" t="s">
        <v>91</v>
      </c>
    </row>
    <row r="94" spans="1:27" x14ac:dyDescent="0.25">
      <c r="B94" t="s">
        <v>131</v>
      </c>
      <c r="C94" t="s">
        <v>93</v>
      </c>
      <c r="D94" t="s">
        <v>132</v>
      </c>
      <c r="E94" s="33">
        <v>0.2</v>
      </c>
      <c r="F94" t="s">
        <v>95</v>
      </c>
      <c r="G94" t="s">
        <v>96</v>
      </c>
      <c r="H94" s="34">
        <v>24.55</v>
      </c>
      <c r="I94" t="s">
        <v>97</v>
      </c>
      <c r="J94" s="35">
        <f>ROUND(E94/I92* H94,5)</f>
        <v>4.91</v>
      </c>
      <c r="K94" s="36"/>
    </row>
    <row r="95" spans="1:27" x14ac:dyDescent="0.25">
      <c r="D95" s="37" t="s">
        <v>98</v>
      </c>
      <c r="E95" s="36"/>
      <c r="H95" s="36"/>
      <c r="K95" s="34">
        <f>SUM(J94:J94)</f>
        <v>4.91</v>
      </c>
    </row>
    <row r="96" spans="1:27" x14ac:dyDescent="0.25">
      <c r="E96" s="36"/>
      <c r="H96" s="36"/>
      <c r="K96" s="36"/>
    </row>
    <row r="97" spans="1:27" x14ac:dyDescent="0.25">
      <c r="D97" s="37" t="s">
        <v>113</v>
      </c>
      <c r="E97" s="36"/>
      <c r="H97" s="36">
        <v>1.5</v>
      </c>
      <c r="I97" t="s">
        <v>114</v>
      </c>
      <c r="J97">
        <f>ROUND(H97/100*K95,5)</f>
        <v>7.3649999999999993E-2</v>
      </c>
      <c r="K97" s="36"/>
    </row>
    <row r="98" spans="1:27" x14ac:dyDescent="0.25">
      <c r="D98" s="37" t="s">
        <v>112</v>
      </c>
      <c r="E98" s="36"/>
      <c r="H98" s="36"/>
      <c r="K98" s="38">
        <f>SUM(J93:J97)</f>
        <v>4.9836499999999999</v>
      </c>
    </row>
    <row r="99" spans="1:27" x14ac:dyDescent="0.25">
      <c r="D99" s="37" t="s">
        <v>133</v>
      </c>
      <c r="E99" s="36"/>
      <c r="H99" s="36">
        <v>8</v>
      </c>
      <c r="I99" t="s">
        <v>114</v>
      </c>
      <c r="K99" s="34">
        <f>ROUND(H99/100*K98,5)</f>
        <v>0.39868999999999999</v>
      </c>
    </row>
    <row r="100" spans="1:27" x14ac:dyDescent="0.25">
      <c r="D100" s="37" t="s">
        <v>115</v>
      </c>
      <c r="E100" s="36"/>
      <c r="H100" s="36"/>
      <c r="K100" s="38">
        <f>SUM(K98:K99)</f>
        <v>5.3823400000000001</v>
      </c>
    </row>
    <row r="102" spans="1:27" ht="45" customHeight="1" x14ac:dyDescent="0.25">
      <c r="A102" s="28" t="s">
        <v>145</v>
      </c>
      <c r="B102" s="28" t="s">
        <v>29</v>
      </c>
      <c r="C102" s="29" t="s">
        <v>30</v>
      </c>
      <c r="D102" s="8" t="s">
        <v>31</v>
      </c>
      <c r="E102" s="7"/>
      <c r="F102" s="7"/>
      <c r="G102" s="29"/>
      <c r="H102" s="31" t="s">
        <v>89</v>
      </c>
      <c r="I102" s="6">
        <v>1</v>
      </c>
      <c r="J102" s="5"/>
      <c r="K102" s="32">
        <f>ROUND(K114,2)</f>
        <v>7.7</v>
      </c>
      <c r="L102" s="30" t="s">
        <v>146</v>
      </c>
      <c r="M102" s="29"/>
      <c r="N102" s="29"/>
      <c r="O102" s="29"/>
      <c r="P102" s="29"/>
      <c r="Q102" s="29"/>
      <c r="R102" s="29"/>
      <c r="S102" s="29"/>
      <c r="T102" s="29"/>
      <c r="U102" s="29"/>
      <c r="V102" s="29"/>
      <c r="W102" s="29"/>
      <c r="X102" s="29"/>
      <c r="Y102" s="29"/>
      <c r="Z102" s="29"/>
      <c r="AA102" s="29"/>
    </row>
    <row r="103" spans="1:27" x14ac:dyDescent="0.25">
      <c r="B103" s="24" t="s">
        <v>91</v>
      </c>
    </row>
    <row r="104" spans="1:27" x14ac:dyDescent="0.25">
      <c r="B104" t="s">
        <v>131</v>
      </c>
      <c r="C104" t="s">
        <v>93</v>
      </c>
      <c r="D104" t="s">
        <v>132</v>
      </c>
      <c r="E104" s="33">
        <v>0.02</v>
      </c>
      <c r="F104" t="s">
        <v>95</v>
      </c>
      <c r="G104" t="s">
        <v>96</v>
      </c>
      <c r="H104" s="34">
        <v>24.55</v>
      </c>
      <c r="I104" t="s">
        <v>97</v>
      </c>
      <c r="J104" s="35">
        <f>ROUND(E104/I102* H104,5)</f>
        <v>0.49099999999999999</v>
      </c>
      <c r="K104" s="36"/>
    </row>
    <row r="105" spans="1:27" x14ac:dyDescent="0.25">
      <c r="B105" t="s">
        <v>92</v>
      </c>
      <c r="C105" t="s">
        <v>93</v>
      </c>
      <c r="D105" t="s">
        <v>94</v>
      </c>
      <c r="E105" s="33">
        <v>0.2</v>
      </c>
      <c r="F105" t="s">
        <v>95</v>
      </c>
      <c r="G105" t="s">
        <v>96</v>
      </c>
      <c r="H105" s="34">
        <v>25.38</v>
      </c>
      <c r="I105" t="s">
        <v>97</v>
      </c>
      <c r="J105" s="35">
        <f>ROUND(E105/I102* H105,5)</f>
        <v>5.0759999999999996</v>
      </c>
      <c r="K105" s="36"/>
    </row>
    <row r="106" spans="1:27" x14ac:dyDescent="0.25">
      <c r="D106" s="37" t="s">
        <v>98</v>
      </c>
      <c r="E106" s="36"/>
      <c r="H106" s="36"/>
      <c r="K106" s="34">
        <f>SUM(J104:J105)</f>
        <v>5.5669999999999993</v>
      </c>
    </row>
    <row r="107" spans="1:27" x14ac:dyDescent="0.25">
      <c r="B107" s="24" t="s">
        <v>99</v>
      </c>
      <c r="E107" s="36"/>
      <c r="H107" s="36"/>
      <c r="K107" s="36"/>
    </row>
    <row r="108" spans="1:27" x14ac:dyDescent="0.25">
      <c r="B108" t="s">
        <v>147</v>
      </c>
      <c r="C108" t="s">
        <v>93</v>
      </c>
      <c r="D108" t="s">
        <v>148</v>
      </c>
      <c r="E108" s="33">
        <v>0.02</v>
      </c>
      <c r="F108" t="s">
        <v>95</v>
      </c>
      <c r="G108" t="s">
        <v>96</v>
      </c>
      <c r="H108" s="34">
        <v>73.75</v>
      </c>
      <c r="I108" t="s">
        <v>97</v>
      </c>
      <c r="J108" s="35">
        <f>ROUND(E108/I102* H108,5)</f>
        <v>1.4750000000000001</v>
      </c>
      <c r="K108" s="36"/>
    </row>
    <row r="109" spans="1:27" x14ac:dyDescent="0.25">
      <c r="D109" s="37" t="s">
        <v>102</v>
      </c>
      <c r="E109" s="36"/>
      <c r="H109" s="36"/>
      <c r="K109" s="34">
        <f>SUM(J108:J108)</f>
        <v>1.4750000000000001</v>
      </c>
    </row>
    <row r="110" spans="1:27" x14ac:dyDescent="0.25">
      <c r="E110" s="36"/>
      <c r="H110" s="36"/>
      <c r="K110" s="36"/>
    </row>
    <row r="111" spans="1:27" x14ac:dyDescent="0.25">
      <c r="D111" s="37" t="s">
        <v>113</v>
      </c>
      <c r="E111" s="36"/>
      <c r="H111" s="36">
        <v>1.5</v>
      </c>
      <c r="I111" t="s">
        <v>114</v>
      </c>
      <c r="J111">
        <f>ROUND(H111/100*K106,5)</f>
        <v>8.3510000000000001E-2</v>
      </c>
      <c r="K111" s="36"/>
    </row>
    <row r="112" spans="1:27" x14ac:dyDescent="0.25">
      <c r="D112" s="37" t="s">
        <v>112</v>
      </c>
      <c r="E112" s="36"/>
      <c r="H112" s="36"/>
      <c r="K112" s="38">
        <f>SUM(J103:J111)</f>
        <v>7.1255100000000002</v>
      </c>
    </row>
    <row r="113" spans="1:27" x14ac:dyDescent="0.25">
      <c r="D113" s="37" t="s">
        <v>133</v>
      </c>
      <c r="E113" s="36"/>
      <c r="H113" s="36">
        <v>8</v>
      </c>
      <c r="I113" t="s">
        <v>114</v>
      </c>
      <c r="K113" s="34">
        <f>ROUND(H113/100*K112,5)</f>
        <v>0.57003999999999999</v>
      </c>
    </row>
    <row r="114" spans="1:27" x14ac:dyDescent="0.25">
      <c r="D114" s="37" t="s">
        <v>115</v>
      </c>
      <c r="E114" s="36"/>
      <c r="H114" s="36"/>
      <c r="K114" s="38">
        <f>SUM(K112:K113)</f>
        <v>7.6955499999999999</v>
      </c>
    </row>
    <row r="116" spans="1:27" ht="45" customHeight="1" x14ac:dyDescent="0.25">
      <c r="A116" s="28" t="s">
        <v>149</v>
      </c>
      <c r="B116" s="28" t="s">
        <v>12</v>
      </c>
      <c r="C116" s="29" t="s">
        <v>13</v>
      </c>
      <c r="D116" s="8" t="s">
        <v>14</v>
      </c>
      <c r="E116" s="7"/>
      <c r="F116" s="7"/>
      <c r="G116" s="29"/>
      <c r="H116" s="31" t="s">
        <v>89</v>
      </c>
      <c r="I116" s="6">
        <v>0.25</v>
      </c>
      <c r="J116" s="5"/>
      <c r="K116" s="32">
        <f>ROUND(K123,2)</f>
        <v>298.81</v>
      </c>
      <c r="L116" s="30" t="s">
        <v>150</v>
      </c>
      <c r="M116" s="29"/>
      <c r="N116" s="29"/>
      <c r="O116" s="29"/>
      <c r="P116" s="29"/>
      <c r="Q116" s="29"/>
      <c r="R116" s="29"/>
      <c r="S116" s="29"/>
      <c r="T116" s="29"/>
      <c r="U116" s="29"/>
      <c r="V116" s="29"/>
      <c r="W116" s="29"/>
      <c r="X116" s="29"/>
      <c r="Y116" s="29"/>
      <c r="Z116" s="29"/>
      <c r="AA116" s="29"/>
    </row>
    <row r="117" spans="1:27" x14ac:dyDescent="0.25">
      <c r="B117" s="24" t="s">
        <v>99</v>
      </c>
    </row>
    <row r="118" spans="1:27" x14ac:dyDescent="0.25">
      <c r="B118" t="s">
        <v>151</v>
      </c>
      <c r="C118" t="s">
        <v>93</v>
      </c>
      <c r="D118" t="s">
        <v>152</v>
      </c>
      <c r="E118" s="33">
        <v>0.5</v>
      </c>
      <c r="F118" t="s">
        <v>95</v>
      </c>
      <c r="G118" t="s">
        <v>96</v>
      </c>
      <c r="H118" s="34">
        <v>77.67</v>
      </c>
      <c r="I118" t="s">
        <v>97</v>
      </c>
      <c r="J118" s="35">
        <f>ROUND(E118/I116* H118,5)</f>
        <v>155.34</v>
      </c>
      <c r="K118" s="36"/>
    </row>
    <row r="119" spans="1:27" x14ac:dyDescent="0.25">
      <c r="B119" t="s">
        <v>153</v>
      </c>
      <c r="C119" t="s">
        <v>93</v>
      </c>
      <c r="D119" t="s">
        <v>154</v>
      </c>
      <c r="E119" s="33">
        <v>0.5</v>
      </c>
      <c r="F119" t="s">
        <v>95</v>
      </c>
      <c r="G119" t="s">
        <v>96</v>
      </c>
      <c r="H119" s="34">
        <v>60.67</v>
      </c>
      <c r="I119" t="s">
        <v>97</v>
      </c>
      <c r="J119" s="35">
        <f>ROUND(E119/I116* H119,5)</f>
        <v>121.34</v>
      </c>
      <c r="K119" s="36"/>
    </row>
    <row r="120" spans="1:27" x14ac:dyDescent="0.25">
      <c r="D120" s="37" t="s">
        <v>102</v>
      </c>
      <c r="E120" s="36"/>
      <c r="H120" s="36"/>
      <c r="K120" s="34">
        <f>SUM(J118:J119)</f>
        <v>276.68</v>
      </c>
    </row>
    <row r="121" spans="1:27" x14ac:dyDescent="0.25">
      <c r="D121" s="37" t="s">
        <v>112</v>
      </c>
      <c r="E121" s="36"/>
      <c r="H121" s="36"/>
      <c r="K121" s="38">
        <f>SUM(J117:J120)</f>
        <v>276.68</v>
      </c>
    </row>
    <row r="122" spans="1:27" x14ac:dyDescent="0.25">
      <c r="D122" s="37" t="s">
        <v>133</v>
      </c>
      <c r="E122" s="36"/>
      <c r="H122" s="36">
        <v>8</v>
      </c>
      <c r="I122" t="s">
        <v>114</v>
      </c>
      <c r="K122" s="34">
        <f>ROUND(H122/100*K121,5)</f>
        <v>22.134399999999999</v>
      </c>
    </row>
    <row r="123" spans="1:27" x14ac:dyDescent="0.25">
      <c r="D123" s="37" t="s">
        <v>115</v>
      </c>
      <c r="E123" s="36"/>
      <c r="H123" s="36"/>
      <c r="K123" s="38">
        <f>SUM(K121:K122)</f>
        <v>298.81439999999998</v>
      </c>
    </row>
    <row r="125" spans="1:27" ht="45" customHeight="1" x14ac:dyDescent="0.25">
      <c r="A125" s="28"/>
      <c r="B125" s="28" t="s">
        <v>155</v>
      </c>
      <c r="C125" s="29" t="s">
        <v>30</v>
      </c>
      <c r="D125" s="8" t="s">
        <v>156</v>
      </c>
      <c r="E125" s="7"/>
      <c r="F125" s="7"/>
      <c r="G125" s="29"/>
      <c r="H125" s="31" t="s">
        <v>89</v>
      </c>
      <c r="I125" s="6">
        <v>1</v>
      </c>
      <c r="J125" s="5"/>
      <c r="K125" s="32">
        <f>ROUND(K133,2)</f>
        <v>26.91</v>
      </c>
      <c r="L125" s="30" t="s">
        <v>157</v>
      </c>
      <c r="M125" s="29"/>
      <c r="N125" s="29"/>
      <c r="O125" s="29"/>
      <c r="P125" s="29"/>
      <c r="Q125" s="29"/>
      <c r="R125" s="29"/>
      <c r="S125" s="29"/>
      <c r="T125" s="29"/>
      <c r="U125" s="29"/>
      <c r="V125" s="29"/>
      <c r="W125" s="29"/>
      <c r="X125" s="29"/>
      <c r="Y125" s="29"/>
      <c r="Z125" s="29"/>
      <c r="AA125" s="29"/>
    </row>
    <row r="126" spans="1:27" x14ac:dyDescent="0.25">
      <c r="B126" s="24" t="s">
        <v>91</v>
      </c>
    </row>
    <row r="127" spans="1:27" x14ac:dyDescent="0.25">
      <c r="B127" t="s">
        <v>131</v>
      </c>
      <c r="C127" t="s">
        <v>93</v>
      </c>
      <c r="D127" t="s">
        <v>132</v>
      </c>
      <c r="E127" s="33">
        <v>1</v>
      </c>
      <c r="F127" t="s">
        <v>95</v>
      </c>
      <c r="G127" t="s">
        <v>96</v>
      </c>
      <c r="H127" s="34">
        <v>24.55</v>
      </c>
      <c r="I127" t="s">
        <v>97</v>
      </c>
      <c r="J127" s="35">
        <f>ROUND(E127/I125* H127,5)</f>
        <v>24.55</v>
      </c>
      <c r="K127" s="36"/>
    </row>
    <row r="128" spans="1:27" x14ac:dyDescent="0.25">
      <c r="D128" s="37" t="s">
        <v>98</v>
      </c>
      <c r="E128" s="36"/>
      <c r="H128" s="36"/>
      <c r="K128" s="34">
        <f>SUM(J127:J127)</f>
        <v>24.55</v>
      </c>
    </row>
    <row r="129" spans="1:27" x14ac:dyDescent="0.25">
      <c r="E129" s="36"/>
      <c r="H129" s="36"/>
      <c r="K129" s="36"/>
    </row>
    <row r="130" spans="1:27" x14ac:dyDescent="0.25">
      <c r="D130" s="37" t="s">
        <v>113</v>
      </c>
      <c r="E130" s="36"/>
      <c r="H130" s="36">
        <v>1.5</v>
      </c>
      <c r="I130" t="s">
        <v>114</v>
      </c>
      <c r="J130">
        <f>ROUND(H130/100*K128,5)</f>
        <v>0.36825000000000002</v>
      </c>
      <c r="K130" s="36"/>
    </row>
    <row r="131" spans="1:27" x14ac:dyDescent="0.25">
      <c r="D131" s="37" t="s">
        <v>112</v>
      </c>
      <c r="E131" s="36"/>
      <c r="H131" s="36"/>
      <c r="K131" s="38">
        <f>SUM(J126:J130)</f>
        <v>24.91825</v>
      </c>
    </row>
    <row r="132" spans="1:27" x14ac:dyDescent="0.25">
      <c r="D132" s="37" t="s">
        <v>133</v>
      </c>
      <c r="E132" s="36"/>
      <c r="H132" s="36">
        <v>8</v>
      </c>
      <c r="I132" t="s">
        <v>114</v>
      </c>
      <c r="K132" s="34">
        <f>ROUND(H132/100*K131,5)</f>
        <v>1.99346</v>
      </c>
    </row>
    <row r="133" spans="1:27" x14ac:dyDescent="0.25">
      <c r="D133" s="37" t="s">
        <v>115</v>
      </c>
      <c r="E133" s="36"/>
      <c r="H133" s="36"/>
      <c r="K133" s="38">
        <f>SUM(K131:K132)</f>
        <v>26.911709999999999</v>
      </c>
    </row>
    <row r="135" spans="1:27" ht="45" customHeight="1" x14ac:dyDescent="0.25">
      <c r="A135" s="28"/>
      <c r="B135" s="28" t="s">
        <v>158</v>
      </c>
      <c r="C135" s="29" t="s">
        <v>30</v>
      </c>
      <c r="D135" s="8" t="s">
        <v>159</v>
      </c>
      <c r="E135" s="7"/>
      <c r="F135" s="7"/>
      <c r="G135" s="29"/>
      <c r="H135" s="31" t="s">
        <v>89</v>
      </c>
      <c r="I135" s="6">
        <v>1</v>
      </c>
      <c r="J135" s="5"/>
      <c r="K135" s="32">
        <f>ROUND(K146,2)</f>
        <v>49.83</v>
      </c>
      <c r="L135" s="30" t="s">
        <v>160</v>
      </c>
      <c r="M135" s="29"/>
      <c r="N135" s="29"/>
      <c r="O135" s="29"/>
      <c r="P135" s="29"/>
      <c r="Q135" s="29"/>
      <c r="R135" s="29"/>
      <c r="S135" s="29"/>
      <c r="T135" s="29"/>
      <c r="U135" s="29"/>
      <c r="V135" s="29"/>
      <c r="W135" s="29"/>
      <c r="X135" s="29"/>
      <c r="Y135" s="29"/>
      <c r="Z135" s="29"/>
      <c r="AA135" s="29"/>
    </row>
    <row r="136" spans="1:27" x14ac:dyDescent="0.25">
      <c r="B136" s="24" t="s">
        <v>91</v>
      </c>
    </row>
    <row r="137" spans="1:27" x14ac:dyDescent="0.25">
      <c r="B137" t="s">
        <v>131</v>
      </c>
      <c r="C137" t="s">
        <v>93</v>
      </c>
      <c r="D137" t="s">
        <v>132</v>
      </c>
      <c r="E137" s="33">
        <v>0.75</v>
      </c>
      <c r="F137" t="s">
        <v>95</v>
      </c>
      <c r="G137" t="s">
        <v>96</v>
      </c>
      <c r="H137" s="34">
        <v>24.55</v>
      </c>
      <c r="I137" t="s">
        <v>97</v>
      </c>
      <c r="J137" s="35">
        <f>ROUND(E137/I135* H137,5)</f>
        <v>18.412500000000001</v>
      </c>
      <c r="K137" s="36"/>
    </row>
    <row r="138" spans="1:27" x14ac:dyDescent="0.25">
      <c r="D138" s="37" t="s">
        <v>98</v>
      </c>
      <c r="E138" s="36"/>
      <c r="H138" s="36"/>
      <c r="K138" s="34">
        <f>SUM(J137:J137)</f>
        <v>18.412500000000001</v>
      </c>
    </row>
    <row r="139" spans="1:27" x14ac:dyDescent="0.25">
      <c r="B139" s="24" t="s">
        <v>99</v>
      </c>
      <c r="E139" s="36"/>
      <c r="H139" s="36"/>
      <c r="K139" s="36"/>
    </row>
    <row r="140" spans="1:27" x14ac:dyDescent="0.25">
      <c r="B140" t="s">
        <v>161</v>
      </c>
      <c r="C140" t="s">
        <v>30</v>
      </c>
      <c r="D140" t="s">
        <v>162</v>
      </c>
      <c r="E140" s="33">
        <v>1</v>
      </c>
      <c r="F140" t="s">
        <v>95</v>
      </c>
      <c r="G140" t="s">
        <v>96</v>
      </c>
      <c r="H140" s="34">
        <v>27.54</v>
      </c>
      <c r="I140" t="s">
        <v>97</v>
      </c>
      <c r="J140" s="35">
        <f>ROUND(E140/I135* H140,5)</f>
        <v>27.54</v>
      </c>
      <c r="K140" s="36"/>
    </row>
    <row r="141" spans="1:27" x14ac:dyDescent="0.25">
      <c r="D141" s="37" t="s">
        <v>102</v>
      </c>
      <c r="E141" s="36"/>
      <c r="H141" s="36"/>
      <c r="K141" s="34">
        <f>SUM(J140:J140)</f>
        <v>27.54</v>
      </c>
    </row>
    <row r="142" spans="1:27" x14ac:dyDescent="0.25">
      <c r="E142" s="36"/>
      <c r="H142" s="36"/>
      <c r="K142" s="36"/>
    </row>
    <row r="143" spans="1:27" x14ac:dyDescent="0.25">
      <c r="D143" s="37" t="s">
        <v>113</v>
      </c>
      <c r="E143" s="36"/>
      <c r="H143" s="36">
        <v>1</v>
      </c>
      <c r="I143" t="s">
        <v>114</v>
      </c>
      <c r="J143">
        <f>ROUND(H143/100*K138,5)</f>
        <v>0.18412999999999999</v>
      </c>
      <c r="K143" s="36"/>
    </row>
    <row r="144" spans="1:27" x14ac:dyDescent="0.25">
      <c r="D144" s="37" t="s">
        <v>112</v>
      </c>
      <c r="E144" s="36"/>
      <c r="H144" s="36"/>
      <c r="K144" s="38">
        <f>SUM(J136:J143)</f>
        <v>46.136630000000004</v>
      </c>
    </row>
    <row r="145" spans="1:27" x14ac:dyDescent="0.25">
      <c r="D145" s="37" t="s">
        <v>133</v>
      </c>
      <c r="E145" s="36"/>
      <c r="H145" s="36">
        <v>8</v>
      </c>
      <c r="I145" t="s">
        <v>114</v>
      </c>
      <c r="K145" s="34">
        <f>ROUND(H145/100*K144,5)</f>
        <v>3.6909299999999998</v>
      </c>
    </row>
    <row r="146" spans="1:27" x14ac:dyDescent="0.25">
      <c r="D146" s="37" t="s">
        <v>115</v>
      </c>
      <c r="E146" s="36"/>
      <c r="H146" s="36"/>
      <c r="K146" s="38">
        <f>SUM(K144:K145)</f>
        <v>49.827560000000005</v>
      </c>
    </row>
    <row r="148" spans="1:27" ht="45" customHeight="1" x14ac:dyDescent="0.25">
      <c r="A148" s="28"/>
      <c r="B148" s="28" t="s">
        <v>163</v>
      </c>
      <c r="C148" s="29" t="s">
        <v>30</v>
      </c>
      <c r="D148" s="8" t="s">
        <v>164</v>
      </c>
      <c r="E148" s="7"/>
      <c r="F148" s="7"/>
      <c r="G148" s="29"/>
      <c r="H148" s="31" t="s">
        <v>89</v>
      </c>
      <c r="I148" s="6">
        <v>1</v>
      </c>
      <c r="J148" s="5"/>
      <c r="K148" s="32">
        <f>ROUND(K154,2)</f>
        <v>18.53</v>
      </c>
      <c r="L148" s="30" t="s">
        <v>165</v>
      </c>
      <c r="M148" s="29"/>
      <c r="N148" s="29"/>
      <c r="O148" s="29"/>
      <c r="P148" s="29"/>
      <c r="Q148" s="29"/>
      <c r="R148" s="29"/>
      <c r="S148" s="29"/>
      <c r="T148" s="29"/>
      <c r="U148" s="29"/>
      <c r="V148" s="29"/>
      <c r="W148" s="29"/>
      <c r="X148" s="29"/>
      <c r="Y148" s="29"/>
      <c r="Z148" s="29"/>
      <c r="AA148" s="29"/>
    </row>
    <row r="149" spans="1:27" x14ac:dyDescent="0.25">
      <c r="B149" s="24" t="s">
        <v>103</v>
      </c>
    </row>
    <row r="150" spans="1:27" x14ac:dyDescent="0.25">
      <c r="B150" t="s">
        <v>166</v>
      </c>
      <c r="C150" t="s">
        <v>105</v>
      </c>
      <c r="D150" t="s">
        <v>164</v>
      </c>
      <c r="E150" s="33">
        <v>0.19</v>
      </c>
      <c r="G150" t="s">
        <v>96</v>
      </c>
      <c r="H150" s="34">
        <v>90.29</v>
      </c>
      <c r="I150" t="s">
        <v>97</v>
      </c>
      <c r="J150" s="35">
        <f>ROUND(E150* H150,5)</f>
        <v>17.155100000000001</v>
      </c>
      <c r="K150" s="36"/>
    </row>
    <row r="151" spans="1:27" x14ac:dyDescent="0.25">
      <c r="D151" s="37" t="s">
        <v>111</v>
      </c>
      <c r="E151" s="36"/>
      <c r="H151" s="36"/>
      <c r="K151" s="34">
        <f>SUM(J150:J150)</f>
        <v>17.155100000000001</v>
      </c>
    </row>
    <row r="152" spans="1:27" x14ac:dyDescent="0.25">
      <c r="D152" s="37" t="s">
        <v>112</v>
      </c>
      <c r="E152" s="36"/>
      <c r="H152" s="36"/>
      <c r="K152" s="38">
        <f>SUM(J149:J151)</f>
        <v>17.155100000000001</v>
      </c>
    </row>
    <row r="153" spans="1:27" x14ac:dyDescent="0.25">
      <c r="D153" s="37" t="s">
        <v>133</v>
      </c>
      <c r="E153" s="36"/>
      <c r="H153" s="36">
        <v>8</v>
      </c>
      <c r="I153" t="s">
        <v>114</v>
      </c>
      <c r="K153" s="34">
        <f>ROUND(H153/100*K152,5)</f>
        <v>1.3724099999999999</v>
      </c>
    </row>
    <row r="154" spans="1:27" x14ac:dyDescent="0.25">
      <c r="D154" s="37" t="s">
        <v>115</v>
      </c>
      <c r="E154" s="36"/>
      <c r="H154" s="36"/>
      <c r="K154" s="38">
        <f>SUM(K152:K153)</f>
        <v>18.527509999999999</v>
      </c>
    </row>
    <row r="156" spans="1:27" ht="45" customHeight="1" x14ac:dyDescent="0.25">
      <c r="A156" s="28"/>
      <c r="B156" s="28" t="s">
        <v>167</v>
      </c>
      <c r="C156" s="29" t="s">
        <v>30</v>
      </c>
      <c r="D156" s="8" t="s">
        <v>168</v>
      </c>
      <c r="E156" s="7"/>
      <c r="F156" s="7"/>
      <c r="G156" s="29"/>
      <c r="H156" s="31" t="s">
        <v>89</v>
      </c>
      <c r="I156" s="6">
        <v>1</v>
      </c>
      <c r="J156" s="5"/>
      <c r="K156" s="32">
        <f>ROUND(K162,2)</f>
        <v>23.26</v>
      </c>
      <c r="L156" s="30" t="s">
        <v>169</v>
      </c>
      <c r="M156" s="29"/>
      <c r="N156" s="29"/>
      <c r="O156" s="29"/>
      <c r="P156" s="29"/>
      <c r="Q156" s="29"/>
      <c r="R156" s="29"/>
      <c r="S156" s="29"/>
      <c r="T156" s="29"/>
      <c r="U156" s="29"/>
      <c r="V156" s="29"/>
      <c r="W156" s="29"/>
      <c r="X156" s="29"/>
      <c r="Y156" s="29"/>
      <c r="Z156" s="29"/>
      <c r="AA156" s="29"/>
    </row>
    <row r="157" spans="1:27" x14ac:dyDescent="0.25">
      <c r="B157" s="24" t="s">
        <v>103</v>
      </c>
    </row>
    <row r="158" spans="1:27" x14ac:dyDescent="0.25">
      <c r="B158" t="s">
        <v>170</v>
      </c>
      <c r="C158" t="s">
        <v>105</v>
      </c>
      <c r="D158" t="s">
        <v>168</v>
      </c>
      <c r="E158" s="33">
        <v>1.45</v>
      </c>
      <c r="G158" t="s">
        <v>96</v>
      </c>
      <c r="H158" s="34">
        <v>14.85</v>
      </c>
      <c r="I158" t="s">
        <v>97</v>
      </c>
      <c r="J158" s="35">
        <f>ROUND(E158* H158,5)</f>
        <v>21.532499999999999</v>
      </c>
      <c r="K158" s="36"/>
    </row>
    <row r="159" spans="1:27" x14ac:dyDescent="0.25">
      <c r="D159" s="37" t="s">
        <v>111</v>
      </c>
      <c r="E159" s="36"/>
      <c r="H159" s="36"/>
      <c r="K159" s="34">
        <f>SUM(J158:J158)</f>
        <v>21.532499999999999</v>
      </c>
    </row>
    <row r="160" spans="1:27" x14ac:dyDescent="0.25">
      <c r="D160" s="37" t="s">
        <v>112</v>
      </c>
      <c r="E160" s="36"/>
      <c r="H160" s="36"/>
      <c r="K160" s="38">
        <f>SUM(J157:J159)</f>
        <v>21.532499999999999</v>
      </c>
    </row>
    <row r="161" spans="1:27" x14ac:dyDescent="0.25">
      <c r="D161" s="37" t="s">
        <v>133</v>
      </c>
      <c r="E161" s="36"/>
      <c r="H161" s="36">
        <v>8</v>
      </c>
      <c r="I161" t="s">
        <v>114</v>
      </c>
      <c r="K161" s="34">
        <f>ROUND(H161/100*K160,5)</f>
        <v>1.7225999999999999</v>
      </c>
    </row>
    <row r="162" spans="1:27" x14ac:dyDescent="0.25">
      <c r="D162" s="37" t="s">
        <v>115</v>
      </c>
      <c r="E162" s="36"/>
      <c r="H162" s="36"/>
      <c r="K162" s="38">
        <f>SUM(K160:K161)</f>
        <v>23.255099999999999</v>
      </c>
    </row>
    <row r="164" spans="1:27" ht="45" customHeight="1" x14ac:dyDescent="0.25">
      <c r="A164" s="28" t="s">
        <v>171</v>
      </c>
      <c r="B164" s="28" t="s">
        <v>44</v>
      </c>
      <c r="C164" s="29" t="s">
        <v>13</v>
      </c>
      <c r="D164" s="8" t="s">
        <v>45</v>
      </c>
      <c r="E164" s="7"/>
      <c r="F164" s="7"/>
      <c r="G164" s="29"/>
      <c r="H164" s="31" t="s">
        <v>89</v>
      </c>
      <c r="I164" s="6">
        <v>1</v>
      </c>
      <c r="J164" s="5"/>
      <c r="K164" s="32">
        <f>ROUND(K179,2)</f>
        <v>140.13</v>
      </c>
      <c r="L164" s="30" t="s">
        <v>172</v>
      </c>
      <c r="M164" s="29"/>
      <c r="N164" s="29"/>
      <c r="O164" s="29"/>
      <c r="P164" s="29"/>
      <c r="Q164" s="29"/>
      <c r="R164" s="29"/>
      <c r="S164" s="29"/>
      <c r="T164" s="29"/>
      <c r="U164" s="29"/>
      <c r="V164" s="29"/>
      <c r="W164" s="29"/>
      <c r="X164" s="29"/>
      <c r="Y164" s="29"/>
      <c r="Z164" s="29"/>
      <c r="AA164" s="29"/>
    </row>
    <row r="165" spans="1:27" x14ac:dyDescent="0.25">
      <c r="B165" s="24" t="s">
        <v>91</v>
      </c>
    </row>
    <row r="166" spans="1:27" x14ac:dyDescent="0.25">
      <c r="B166" t="s">
        <v>173</v>
      </c>
      <c r="C166" t="s">
        <v>93</v>
      </c>
      <c r="D166" t="s">
        <v>174</v>
      </c>
      <c r="E166" s="33">
        <v>0.2</v>
      </c>
      <c r="F166" t="s">
        <v>95</v>
      </c>
      <c r="G166" t="s">
        <v>96</v>
      </c>
      <c r="H166" s="34">
        <v>26.33</v>
      </c>
      <c r="I166" t="s">
        <v>97</v>
      </c>
      <c r="J166" s="35">
        <f>ROUND(E166/I164* H166,5)</f>
        <v>5.266</v>
      </c>
      <c r="K166" s="36"/>
    </row>
    <row r="167" spans="1:27" x14ac:dyDescent="0.25">
      <c r="B167" t="s">
        <v>175</v>
      </c>
      <c r="C167" t="s">
        <v>93</v>
      </c>
      <c r="D167" t="s">
        <v>176</v>
      </c>
      <c r="E167" s="33">
        <v>0.2</v>
      </c>
      <c r="F167" t="s">
        <v>95</v>
      </c>
      <c r="G167" t="s">
        <v>96</v>
      </c>
      <c r="H167" s="34">
        <v>29.94</v>
      </c>
      <c r="I167" t="s">
        <v>97</v>
      </c>
      <c r="J167" s="35">
        <f>ROUND(E167/I164* H167,5)</f>
        <v>5.9880000000000004</v>
      </c>
      <c r="K167" s="36"/>
    </row>
    <row r="168" spans="1:27" x14ac:dyDescent="0.25">
      <c r="D168" s="37" t="s">
        <v>98</v>
      </c>
      <c r="E168" s="36"/>
      <c r="H168" s="36"/>
      <c r="K168" s="34">
        <f>SUM(J166:J167)</f>
        <v>11.254000000000001</v>
      </c>
    </row>
    <row r="169" spans="1:27" x14ac:dyDescent="0.25">
      <c r="B169" s="24" t="s">
        <v>99</v>
      </c>
      <c r="E169" s="36"/>
      <c r="H169" s="36"/>
      <c r="K169" s="36"/>
    </row>
    <row r="170" spans="1:27" x14ac:dyDescent="0.25">
      <c r="B170" t="s">
        <v>177</v>
      </c>
      <c r="C170" t="s">
        <v>93</v>
      </c>
      <c r="D170" t="s">
        <v>178</v>
      </c>
      <c r="E170" s="33">
        <v>0.1</v>
      </c>
      <c r="F170" t="s">
        <v>95</v>
      </c>
      <c r="G170" t="s">
        <v>96</v>
      </c>
      <c r="H170" s="34">
        <v>63.27</v>
      </c>
      <c r="I170" t="s">
        <v>97</v>
      </c>
      <c r="J170" s="35">
        <f>ROUND(E170/I164* H170,5)</f>
        <v>6.327</v>
      </c>
      <c r="K170" s="36"/>
    </row>
    <row r="171" spans="1:27" x14ac:dyDescent="0.25">
      <c r="D171" s="37" t="s">
        <v>102</v>
      </c>
      <c r="E171" s="36"/>
      <c r="H171" s="36"/>
      <c r="K171" s="34">
        <f>SUM(J170:J170)</f>
        <v>6.327</v>
      </c>
    </row>
    <row r="172" spans="1:27" x14ac:dyDescent="0.25">
      <c r="B172" s="24" t="s">
        <v>103</v>
      </c>
      <c r="E172" s="36"/>
      <c r="H172" s="36"/>
      <c r="K172" s="36"/>
    </row>
    <row r="173" spans="1:27" ht="405" x14ac:dyDescent="0.25">
      <c r="B173" t="s">
        <v>179</v>
      </c>
      <c r="C173" t="s">
        <v>30</v>
      </c>
      <c r="D173" s="39" t="s">
        <v>180</v>
      </c>
      <c r="E173" s="33">
        <v>7.0000000000000007E-2</v>
      </c>
      <c r="G173" t="s">
        <v>96</v>
      </c>
      <c r="H173" s="34">
        <v>1600</v>
      </c>
      <c r="I173" t="s">
        <v>97</v>
      </c>
      <c r="J173" s="35">
        <f>ROUND(E173* H173,5)</f>
        <v>112</v>
      </c>
      <c r="K173" s="36"/>
    </row>
    <row r="174" spans="1:27" x14ac:dyDescent="0.25">
      <c r="D174" s="37" t="s">
        <v>111</v>
      </c>
      <c r="E174" s="36"/>
      <c r="H174" s="36"/>
      <c r="K174" s="34">
        <f>SUM(J173:J173)</f>
        <v>112</v>
      </c>
    </row>
    <row r="175" spans="1:27" x14ac:dyDescent="0.25">
      <c r="E175" s="36"/>
      <c r="H175" s="36"/>
      <c r="K175" s="36"/>
    </row>
    <row r="176" spans="1:27" x14ac:dyDescent="0.25">
      <c r="D176" s="37" t="s">
        <v>113</v>
      </c>
      <c r="E176" s="36"/>
      <c r="H176" s="36">
        <v>1.5</v>
      </c>
      <c r="I176" t="s">
        <v>114</v>
      </c>
      <c r="J176">
        <f>ROUND(H176/100*K168,5)</f>
        <v>0.16880999999999999</v>
      </c>
      <c r="K176" s="36"/>
    </row>
    <row r="177" spans="1:27" x14ac:dyDescent="0.25">
      <c r="D177" s="37" t="s">
        <v>112</v>
      </c>
      <c r="E177" s="36"/>
      <c r="H177" s="36"/>
      <c r="K177" s="38">
        <f>SUM(J165:J176)</f>
        <v>129.74981000000002</v>
      </c>
    </row>
    <row r="178" spans="1:27" x14ac:dyDescent="0.25">
      <c r="D178" s="37" t="s">
        <v>133</v>
      </c>
      <c r="E178" s="36"/>
      <c r="H178" s="36">
        <v>8</v>
      </c>
      <c r="I178" t="s">
        <v>114</v>
      </c>
      <c r="K178" s="34">
        <f>ROUND(H178/100*K177,5)</f>
        <v>10.37998</v>
      </c>
    </row>
    <row r="179" spans="1:27" x14ac:dyDescent="0.25">
      <c r="D179" s="37" t="s">
        <v>115</v>
      </c>
      <c r="E179" s="36"/>
      <c r="H179" s="36"/>
      <c r="K179" s="38">
        <f>SUM(K177:K178)</f>
        <v>140.12979000000001</v>
      </c>
    </row>
    <row r="181" spans="1:27" ht="45" customHeight="1" x14ac:dyDescent="0.25">
      <c r="A181" s="28" t="s">
        <v>181</v>
      </c>
      <c r="B181" s="28" t="s">
        <v>46</v>
      </c>
      <c r="C181" s="29" t="s">
        <v>13</v>
      </c>
      <c r="D181" s="8" t="s">
        <v>47</v>
      </c>
      <c r="E181" s="7"/>
      <c r="F181" s="7"/>
      <c r="G181" s="29"/>
      <c r="H181" s="31" t="s">
        <v>89</v>
      </c>
      <c r="I181" s="6">
        <v>1</v>
      </c>
      <c r="J181" s="5"/>
      <c r="K181" s="32">
        <f>ROUND(K196,2)</f>
        <v>150.13999999999999</v>
      </c>
      <c r="L181" s="30" t="s">
        <v>182</v>
      </c>
      <c r="M181" s="29"/>
      <c r="N181" s="29"/>
      <c r="O181" s="29"/>
      <c r="P181" s="29"/>
      <c r="Q181" s="29"/>
      <c r="R181" s="29"/>
      <c r="S181" s="29"/>
      <c r="T181" s="29"/>
      <c r="U181" s="29"/>
      <c r="V181" s="29"/>
      <c r="W181" s="29"/>
      <c r="X181" s="29"/>
      <c r="Y181" s="29"/>
      <c r="Z181" s="29"/>
      <c r="AA181" s="29"/>
    </row>
    <row r="182" spans="1:27" x14ac:dyDescent="0.25">
      <c r="B182" s="24" t="s">
        <v>91</v>
      </c>
    </row>
    <row r="183" spans="1:27" x14ac:dyDescent="0.25">
      <c r="B183" t="s">
        <v>173</v>
      </c>
      <c r="C183" t="s">
        <v>93</v>
      </c>
      <c r="D183" t="s">
        <v>174</v>
      </c>
      <c r="E183" s="33">
        <v>0.2</v>
      </c>
      <c r="F183" t="s">
        <v>95</v>
      </c>
      <c r="G183" t="s">
        <v>96</v>
      </c>
      <c r="H183" s="34">
        <v>26.33</v>
      </c>
      <c r="I183" t="s">
        <v>97</v>
      </c>
      <c r="J183" s="35">
        <f>ROUND(E183/I181* H183,5)</f>
        <v>5.266</v>
      </c>
      <c r="K183" s="36"/>
    </row>
    <row r="184" spans="1:27" x14ac:dyDescent="0.25">
      <c r="B184" t="s">
        <v>175</v>
      </c>
      <c r="C184" t="s">
        <v>93</v>
      </c>
      <c r="D184" t="s">
        <v>176</v>
      </c>
      <c r="E184" s="33">
        <v>0.2</v>
      </c>
      <c r="F184" t="s">
        <v>95</v>
      </c>
      <c r="G184" t="s">
        <v>96</v>
      </c>
      <c r="H184" s="34">
        <v>29.94</v>
      </c>
      <c r="I184" t="s">
        <v>97</v>
      </c>
      <c r="J184" s="35">
        <f>ROUND(E184/I181* H184,5)</f>
        <v>5.9880000000000004</v>
      </c>
      <c r="K184" s="36"/>
    </row>
    <row r="185" spans="1:27" x14ac:dyDescent="0.25">
      <c r="D185" s="37" t="s">
        <v>98</v>
      </c>
      <c r="E185" s="36"/>
      <c r="H185" s="36"/>
      <c r="K185" s="34">
        <f>SUM(J183:J184)</f>
        <v>11.254000000000001</v>
      </c>
    </row>
    <row r="186" spans="1:27" x14ac:dyDescent="0.25">
      <c r="B186" s="24" t="s">
        <v>99</v>
      </c>
      <c r="E186" s="36"/>
      <c r="H186" s="36"/>
      <c r="K186" s="36"/>
    </row>
    <row r="187" spans="1:27" x14ac:dyDescent="0.25">
      <c r="B187" t="s">
        <v>177</v>
      </c>
      <c r="C187" t="s">
        <v>93</v>
      </c>
      <c r="D187" t="s">
        <v>178</v>
      </c>
      <c r="E187" s="33">
        <v>0.12</v>
      </c>
      <c r="F187" t="s">
        <v>95</v>
      </c>
      <c r="G187" t="s">
        <v>96</v>
      </c>
      <c r="H187" s="34">
        <v>63.27</v>
      </c>
      <c r="I187" t="s">
        <v>97</v>
      </c>
      <c r="J187" s="35">
        <f>ROUND(E187/I181* H187,5)</f>
        <v>7.5923999999999996</v>
      </c>
      <c r="K187" s="36"/>
    </row>
    <row r="188" spans="1:27" x14ac:dyDescent="0.25">
      <c r="D188" s="37" t="s">
        <v>102</v>
      </c>
      <c r="E188" s="36"/>
      <c r="H188" s="36"/>
      <c r="K188" s="34">
        <f>SUM(J187:J187)</f>
        <v>7.5923999999999996</v>
      </c>
    </row>
    <row r="189" spans="1:27" x14ac:dyDescent="0.25">
      <c r="B189" s="24" t="s">
        <v>103</v>
      </c>
      <c r="E189" s="36"/>
      <c r="H189" s="36"/>
      <c r="K189" s="36"/>
    </row>
    <row r="190" spans="1:27" ht="405" x14ac:dyDescent="0.25">
      <c r="B190" t="s">
        <v>179</v>
      </c>
      <c r="C190" t="s">
        <v>30</v>
      </c>
      <c r="D190" s="39" t="s">
        <v>180</v>
      </c>
      <c r="E190" s="33">
        <v>7.4999999999999997E-2</v>
      </c>
      <c r="G190" t="s">
        <v>96</v>
      </c>
      <c r="H190" s="34">
        <v>1600</v>
      </c>
      <c r="I190" t="s">
        <v>97</v>
      </c>
      <c r="J190" s="35">
        <f>ROUND(E190* H190,5)</f>
        <v>120</v>
      </c>
      <c r="K190" s="36"/>
    </row>
    <row r="191" spans="1:27" x14ac:dyDescent="0.25">
      <c r="D191" s="37" t="s">
        <v>111</v>
      </c>
      <c r="E191" s="36"/>
      <c r="H191" s="36"/>
      <c r="K191" s="34">
        <f>SUM(J190:J190)</f>
        <v>120</v>
      </c>
    </row>
    <row r="192" spans="1:27" x14ac:dyDescent="0.25">
      <c r="E192" s="36"/>
      <c r="H192" s="36"/>
      <c r="K192" s="36"/>
    </row>
    <row r="193" spans="1:27" x14ac:dyDescent="0.25">
      <c r="D193" s="37" t="s">
        <v>113</v>
      </c>
      <c r="E193" s="36"/>
      <c r="H193" s="36">
        <v>1.5</v>
      </c>
      <c r="I193" t="s">
        <v>114</v>
      </c>
      <c r="J193">
        <f>ROUND(H193/100*K185,5)</f>
        <v>0.16880999999999999</v>
      </c>
      <c r="K193" s="36"/>
    </row>
    <row r="194" spans="1:27" x14ac:dyDescent="0.25">
      <c r="D194" s="37" t="s">
        <v>112</v>
      </c>
      <c r="E194" s="36"/>
      <c r="H194" s="36"/>
      <c r="K194" s="38">
        <f>SUM(J182:J193)</f>
        <v>139.01521000000002</v>
      </c>
    </row>
    <row r="195" spans="1:27" x14ac:dyDescent="0.25">
      <c r="D195" s="37" t="s">
        <v>133</v>
      </c>
      <c r="E195" s="36"/>
      <c r="H195" s="36">
        <v>8</v>
      </c>
      <c r="I195" t="s">
        <v>114</v>
      </c>
      <c r="K195" s="34">
        <f>ROUND(H195/100*K194,5)</f>
        <v>11.121219999999999</v>
      </c>
    </row>
    <row r="196" spans="1:27" x14ac:dyDescent="0.25">
      <c r="D196" s="37" t="s">
        <v>115</v>
      </c>
      <c r="E196" s="36"/>
      <c r="H196" s="36"/>
      <c r="K196" s="38">
        <f>SUM(K194:K195)</f>
        <v>150.13643000000002</v>
      </c>
    </row>
    <row r="198" spans="1:27" ht="45" customHeight="1" x14ac:dyDescent="0.25">
      <c r="A198" s="28" t="s">
        <v>183</v>
      </c>
      <c r="B198" s="28" t="s">
        <v>56</v>
      </c>
      <c r="C198" s="29" t="s">
        <v>13</v>
      </c>
      <c r="D198" s="8" t="s">
        <v>57</v>
      </c>
      <c r="E198" s="7"/>
      <c r="F198" s="7"/>
      <c r="G198" s="29"/>
      <c r="H198" s="31" t="s">
        <v>89</v>
      </c>
      <c r="I198" s="6">
        <v>1</v>
      </c>
      <c r="J198" s="5"/>
      <c r="K198" s="32">
        <f>ROUND(K213,2)</f>
        <v>501.85</v>
      </c>
      <c r="L198" s="30" t="s">
        <v>184</v>
      </c>
      <c r="M198" s="29"/>
      <c r="N198" s="29"/>
      <c r="O198" s="29"/>
      <c r="P198" s="29"/>
      <c r="Q198" s="29"/>
      <c r="R198" s="29"/>
      <c r="S198" s="29"/>
      <c r="T198" s="29"/>
      <c r="U198" s="29"/>
      <c r="V198" s="29"/>
      <c r="W198" s="29"/>
      <c r="X198" s="29"/>
      <c r="Y198" s="29"/>
      <c r="Z198" s="29"/>
      <c r="AA198" s="29"/>
    </row>
    <row r="199" spans="1:27" x14ac:dyDescent="0.25">
      <c r="B199" s="24" t="s">
        <v>91</v>
      </c>
    </row>
    <row r="200" spans="1:27" x14ac:dyDescent="0.25">
      <c r="B200" t="s">
        <v>175</v>
      </c>
      <c r="C200" t="s">
        <v>93</v>
      </c>
      <c r="D200" t="s">
        <v>176</v>
      </c>
      <c r="E200" s="33">
        <v>0.8</v>
      </c>
      <c r="F200" t="s">
        <v>95</v>
      </c>
      <c r="G200" t="s">
        <v>96</v>
      </c>
      <c r="H200" s="34">
        <v>29.94</v>
      </c>
      <c r="I200" t="s">
        <v>97</v>
      </c>
      <c r="J200" s="35">
        <f>ROUND(E200/I198* H200,5)</f>
        <v>23.952000000000002</v>
      </c>
      <c r="K200" s="36"/>
    </row>
    <row r="201" spans="1:27" x14ac:dyDescent="0.25">
      <c r="B201" t="s">
        <v>173</v>
      </c>
      <c r="C201" t="s">
        <v>93</v>
      </c>
      <c r="D201" t="s">
        <v>174</v>
      </c>
      <c r="E201" s="33">
        <v>0.8</v>
      </c>
      <c r="F201" t="s">
        <v>95</v>
      </c>
      <c r="G201" t="s">
        <v>96</v>
      </c>
      <c r="H201" s="34">
        <v>26.33</v>
      </c>
      <c r="I201" t="s">
        <v>97</v>
      </c>
      <c r="J201" s="35">
        <f>ROUND(E201/I198* H201,5)</f>
        <v>21.064</v>
      </c>
      <c r="K201" s="36"/>
    </row>
    <row r="202" spans="1:27" x14ac:dyDescent="0.25">
      <c r="D202" s="37" t="s">
        <v>98</v>
      </c>
      <c r="E202" s="36"/>
      <c r="H202" s="36"/>
      <c r="K202" s="34">
        <f>SUM(J200:J201)</f>
        <v>45.016000000000005</v>
      </c>
    </row>
    <row r="203" spans="1:27" x14ac:dyDescent="0.25">
      <c r="B203" s="24" t="s">
        <v>99</v>
      </c>
      <c r="E203" s="36"/>
      <c r="H203" s="36"/>
      <c r="K203" s="36"/>
    </row>
    <row r="204" spans="1:27" x14ac:dyDescent="0.25">
      <c r="B204" t="s">
        <v>177</v>
      </c>
      <c r="C204" t="s">
        <v>93</v>
      </c>
      <c r="D204" t="s">
        <v>178</v>
      </c>
      <c r="E204" s="33">
        <v>0.3</v>
      </c>
      <c r="F204" t="s">
        <v>95</v>
      </c>
      <c r="G204" t="s">
        <v>96</v>
      </c>
      <c r="H204" s="34">
        <v>63.27</v>
      </c>
      <c r="I204" t="s">
        <v>97</v>
      </c>
      <c r="J204" s="35">
        <f>ROUND(E204/I198* H204,5)</f>
        <v>18.981000000000002</v>
      </c>
      <c r="K204" s="36"/>
    </row>
    <row r="205" spans="1:27" x14ac:dyDescent="0.25">
      <c r="D205" s="37" t="s">
        <v>102</v>
      </c>
      <c r="E205" s="36"/>
      <c r="H205" s="36"/>
      <c r="K205" s="34">
        <f>SUM(J204:J204)</f>
        <v>18.981000000000002</v>
      </c>
    </row>
    <row r="206" spans="1:27" x14ac:dyDescent="0.25">
      <c r="B206" s="24" t="s">
        <v>103</v>
      </c>
      <c r="E206" s="36"/>
      <c r="H206" s="36"/>
      <c r="K206" s="36"/>
    </row>
    <row r="207" spans="1:27" ht="409.5" x14ac:dyDescent="0.25">
      <c r="B207" t="s">
        <v>185</v>
      </c>
      <c r="C207" t="s">
        <v>13</v>
      </c>
      <c r="D207" s="39" t="s">
        <v>186</v>
      </c>
      <c r="E207" s="33">
        <v>1</v>
      </c>
      <c r="G207" t="s">
        <v>96</v>
      </c>
      <c r="H207" s="34">
        <v>400</v>
      </c>
      <c r="I207" t="s">
        <v>97</v>
      </c>
      <c r="J207" s="35">
        <f>ROUND(E207* H207,5)</f>
        <v>400</v>
      </c>
      <c r="K207" s="36"/>
    </row>
    <row r="208" spans="1:27" x14ac:dyDescent="0.25">
      <c r="D208" s="37" t="s">
        <v>111</v>
      </c>
      <c r="E208" s="36"/>
      <c r="H208" s="36"/>
      <c r="K208" s="34">
        <f>SUM(J207:J207)</f>
        <v>400</v>
      </c>
    </row>
    <row r="209" spans="1:27" x14ac:dyDescent="0.25">
      <c r="E209" s="36"/>
      <c r="H209" s="36"/>
      <c r="K209" s="36"/>
    </row>
    <row r="210" spans="1:27" x14ac:dyDescent="0.25">
      <c r="D210" s="37" t="s">
        <v>113</v>
      </c>
      <c r="E210" s="36"/>
      <c r="H210" s="36">
        <v>1.5</v>
      </c>
      <c r="I210" t="s">
        <v>114</v>
      </c>
      <c r="J210">
        <f>ROUND(H210/100*K202,5)</f>
        <v>0.67523999999999995</v>
      </c>
      <c r="K210" s="36"/>
    </row>
    <row r="211" spans="1:27" x14ac:dyDescent="0.25">
      <c r="D211" s="37" t="s">
        <v>112</v>
      </c>
      <c r="E211" s="36"/>
      <c r="H211" s="36"/>
      <c r="K211" s="38">
        <f>SUM(J199:J210)</f>
        <v>464.67223999999999</v>
      </c>
    </row>
    <row r="212" spans="1:27" x14ac:dyDescent="0.25">
      <c r="D212" s="37" t="s">
        <v>133</v>
      </c>
      <c r="E212" s="36"/>
      <c r="H212" s="36">
        <v>8</v>
      </c>
      <c r="I212" t="s">
        <v>114</v>
      </c>
      <c r="K212" s="34">
        <f>ROUND(H212/100*K211,5)</f>
        <v>37.173780000000001</v>
      </c>
    </row>
    <row r="213" spans="1:27" x14ac:dyDescent="0.25">
      <c r="D213" s="37" t="s">
        <v>115</v>
      </c>
      <c r="E213" s="36"/>
      <c r="H213" s="36"/>
      <c r="K213" s="38">
        <f>SUM(K211:K212)</f>
        <v>501.84602000000001</v>
      </c>
    </row>
    <row r="215" spans="1:27" ht="45" customHeight="1" x14ac:dyDescent="0.25">
      <c r="A215" s="28" t="s">
        <v>187</v>
      </c>
      <c r="B215" s="28" t="s">
        <v>48</v>
      </c>
      <c r="C215" s="29" t="s">
        <v>13</v>
      </c>
      <c r="D215" s="8" t="s">
        <v>49</v>
      </c>
      <c r="E215" s="7"/>
      <c r="F215" s="7"/>
      <c r="G215" s="29"/>
      <c r="H215" s="31" t="s">
        <v>89</v>
      </c>
      <c r="I215" s="6">
        <v>1</v>
      </c>
      <c r="J215" s="5"/>
      <c r="K215" s="32">
        <f>ROUND(K226,2)</f>
        <v>7.55</v>
      </c>
      <c r="L215" s="30" t="s">
        <v>188</v>
      </c>
      <c r="M215" s="29"/>
      <c r="N215" s="29"/>
      <c r="O215" s="29"/>
      <c r="P215" s="29"/>
      <c r="Q215" s="29"/>
      <c r="R215" s="29"/>
      <c r="S215" s="29"/>
      <c r="T215" s="29"/>
      <c r="U215" s="29"/>
      <c r="V215" s="29"/>
      <c r="W215" s="29"/>
      <c r="X215" s="29"/>
      <c r="Y215" s="29"/>
      <c r="Z215" s="29"/>
      <c r="AA215" s="29"/>
    </row>
    <row r="216" spans="1:27" x14ac:dyDescent="0.25">
      <c r="B216" s="24" t="s">
        <v>91</v>
      </c>
    </row>
    <row r="217" spans="1:27" x14ac:dyDescent="0.25">
      <c r="B217" t="s">
        <v>189</v>
      </c>
      <c r="C217" t="s">
        <v>93</v>
      </c>
      <c r="D217" t="s">
        <v>190</v>
      </c>
      <c r="E217" s="33">
        <v>0.1</v>
      </c>
      <c r="F217" t="s">
        <v>95</v>
      </c>
      <c r="G217" t="s">
        <v>96</v>
      </c>
      <c r="H217" s="34">
        <v>29.42</v>
      </c>
      <c r="I217" t="s">
        <v>97</v>
      </c>
      <c r="J217" s="35">
        <f>ROUND(E217/I215* H217,5)</f>
        <v>2.9420000000000002</v>
      </c>
      <c r="K217" s="36"/>
    </row>
    <row r="218" spans="1:27" x14ac:dyDescent="0.25">
      <c r="D218" s="37" t="s">
        <v>98</v>
      </c>
      <c r="E218" s="36"/>
      <c r="H218" s="36"/>
      <c r="K218" s="34">
        <f>SUM(J217:J217)</f>
        <v>2.9420000000000002</v>
      </c>
    </row>
    <row r="219" spans="1:27" x14ac:dyDescent="0.25">
      <c r="B219" s="24" t="s">
        <v>191</v>
      </c>
      <c r="E219" s="36"/>
      <c r="H219" s="36"/>
      <c r="K219" s="36"/>
    </row>
    <row r="220" spans="1:27" x14ac:dyDescent="0.25">
      <c r="B220" t="s">
        <v>192</v>
      </c>
      <c r="C220" t="s">
        <v>13</v>
      </c>
      <c r="D220" t="s">
        <v>193</v>
      </c>
      <c r="E220" s="33">
        <v>1</v>
      </c>
      <c r="G220" t="s">
        <v>96</v>
      </c>
      <c r="H220" s="34">
        <v>4</v>
      </c>
      <c r="I220" t="s">
        <v>97</v>
      </c>
      <c r="J220" s="35">
        <f>ROUND(E220* H220,5)</f>
        <v>4</v>
      </c>
      <c r="K220" s="36"/>
    </row>
    <row r="221" spans="1:27" x14ac:dyDescent="0.25">
      <c r="D221" s="37" t="s">
        <v>194</v>
      </c>
      <c r="E221" s="36"/>
      <c r="H221" s="36"/>
      <c r="K221" s="34">
        <f>SUM(J220:J220)</f>
        <v>4</v>
      </c>
    </row>
    <row r="222" spans="1:27" x14ac:dyDescent="0.25">
      <c r="E222" s="36"/>
      <c r="H222" s="36"/>
      <c r="K222" s="36"/>
    </row>
    <row r="223" spans="1:27" x14ac:dyDescent="0.25">
      <c r="D223" s="37" t="s">
        <v>113</v>
      </c>
      <c r="E223" s="36"/>
      <c r="H223" s="36">
        <v>1.5</v>
      </c>
      <c r="I223" t="s">
        <v>114</v>
      </c>
      <c r="J223">
        <f>ROUND(H223/100*K218,5)</f>
        <v>4.4130000000000003E-2</v>
      </c>
      <c r="K223" s="36"/>
    </row>
    <row r="224" spans="1:27" x14ac:dyDescent="0.25">
      <c r="D224" s="37" t="s">
        <v>112</v>
      </c>
      <c r="E224" s="36"/>
      <c r="H224" s="36"/>
      <c r="K224" s="38">
        <f>SUM(J216:J223)</f>
        <v>6.9861300000000002</v>
      </c>
    </row>
    <row r="225" spans="1:27" x14ac:dyDescent="0.25">
      <c r="D225" s="37" t="s">
        <v>133</v>
      </c>
      <c r="E225" s="36"/>
      <c r="H225" s="36">
        <v>8</v>
      </c>
      <c r="I225" t="s">
        <v>114</v>
      </c>
      <c r="K225" s="34">
        <f>ROUND(H225/100*K224,5)</f>
        <v>0.55889</v>
      </c>
    </row>
    <row r="226" spans="1:27" x14ac:dyDescent="0.25">
      <c r="D226" s="37" t="s">
        <v>115</v>
      </c>
      <c r="E226" s="36"/>
      <c r="H226" s="36"/>
      <c r="K226" s="38">
        <f>SUM(K224:K225)</f>
        <v>7.5450200000000001</v>
      </c>
    </row>
    <row r="228" spans="1:27" ht="45" customHeight="1" x14ac:dyDescent="0.25">
      <c r="A228" s="28" t="s">
        <v>195</v>
      </c>
      <c r="B228" s="28" t="s">
        <v>50</v>
      </c>
      <c r="C228" s="29" t="s">
        <v>13</v>
      </c>
      <c r="D228" s="8" t="s">
        <v>51</v>
      </c>
      <c r="E228" s="7"/>
      <c r="F228" s="7"/>
      <c r="G228" s="29"/>
      <c r="H228" s="31" t="s">
        <v>89</v>
      </c>
      <c r="I228" s="6">
        <v>1</v>
      </c>
      <c r="J228" s="5"/>
      <c r="K228" s="32">
        <f>ROUND(K240,2)</f>
        <v>16.399999999999999</v>
      </c>
      <c r="L228" s="30" t="s">
        <v>196</v>
      </c>
      <c r="M228" s="29"/>
      <c r="N228" s="29"/>
      <c r="O228" s="29"/>
      <c r="P228" s="29"/>
      <c r="Q228" s="29"/>
      <c r="R228" s="29"/>
      <c r="S228" s="29"/>
      <c r="T228" s="29"/>
      <c r="U228" s="29"/>
      <c r="V228" s="29"/>
      <c r="W228" s="29"/>
      <c r="X228" s="29"/>
      <c r="Y228" s="29"/>
      <c r="Z228" s="29"/>
      <c r="AA228" s="29"/>
    </row>
    <row r="229" spans="1:27" x14ac:dyDescent="0.25">
      <c r="B229" s="24" t="s">
        <v>91</v>
      </c>
    </row>
    <row r="230" spans="1:27" x14ac:dyDescent="0.25">
      <c r="B230" t="s">
        <v>189</v>
      </c>
      <c r="C230" t="s">
        <v>93</v>
      </c>
      <c r="D230" t="s">
        <v>190</v>
      </c>
      <c r="E230" s="33">
        <v>0.1</v>
      </c>
      <c r="F230" t="s">
        <v>95</v>
      </c>
      <c r="G230" t="s">
        <v>96</v>
      </c>
      <c r="H230" s="34">
        <v>29.42</v>
      </c>
      <c r="I230" t="s">
        <v>97</v>
      </c>
      <c r="J230" s="35">
        <f>ROUND(E230/I228* H230,5)</f>
        <v>2.9420000000000002</v>
      </c>
      <c r="K230" s="36"/>
    </row>
    <row r="231" spans="1:27" x14ac:dyDescent="0.25">
      <c r="D231" s="37" t="s">
        <v>98</v>
      </c>
      <c r="E231" s="36"/>
      <c r="H231" s="36"/>
      <c r="K231" s="34">
        <f>SUM(J230:J230)</f>
        <v>2.9420000000000002</v>
      </c>
    </row>
    <row r="232" spans="1:27" x14ac:dyDescent="0.25">
      <c r="B232" s="24" t="s">
        <v>103</v>
      </c>
      <c r="E232" s="36"/>
      <c r="H232" s="36"/>
      <c r="K232" s="36"/>
    </row>
    <row r="233" spans="1:27" x14ac:dyDescent="0.25">
      <c r="B233" t="s">
        <v>197</v>
      </c>
      <c r="C233" t="s">
        <v>21</v>
      </c>
      <c r="D233" t="s">
        <v>198</v>
      </c>
      <c r="E233" s="33">
        <v>1</v>
      </c>
      <c r="G233" t="s">
        <v>96</v>
      </c>
      <c r="H233" s="34">
        <v>11</v>
      </c>
      <c r="I233" t="s">
        <v>97</v>
      </c>
      <c r="J233" s="35">
        <f>ROUND(E233* H233,5)</f>
        <v>11</v>
      </c>
      <c r="K233" s="36"/>
    </row>
    <row r="234" spans="1:27" x14ac:dyDescent="0.25">
      <c r="B234" t="s">
        <v>199</v>
      </c>
      <c r="C234" t="s">
        <v>13</v>
      </c>
      <c r="D234" t="s">
        <v>200</v>
      </c>
      <c r="E234" s="33">
        <v>1</v>
      </c>
      <c r="G234" t="s">
        <v>96</v>
      </c>
      <c r="H234" s="34">
        <v>1.2</v>
      </c>
      <c r="I234" t="s">
        <v>97</v>
      </c>
      <c r="J234" s="35">
        <f>ROUND(E234* H234,5)</f>
        <v>1.2</v>
      </c>
      <c r="K234" s="36"/>
    </row>
    <row r="235" spans="1:27" x14ac:dyDescent="0.25">
      <c r="D235" s="37" t="s">
        <v>111</v>
      </c>
      <c r="E235" s="36"/>
      <c r="H235" s="36"/>
      <c r="K235" s="34">
        <f>SUM(J233:J234)</f>
        <v>12.2</v>
      </c>
    </row>
    <row r="236" spans="1:27" x14ac:dyDescent="0.25">
      <c r="E236" s="36"/>
      <c r="H236" s="36"/>
      <c r="K236" s="36"/>
    </row>
    <row r="237" spans="1:27" x14ac:dyDescent="0.25">
      <c r="D237" s="37" t="s">
        <v>113</v>
      </c>
      <c r="E237" s="36"/>
      <c r="H237" s="36">
        <v>1.5</v>
      </c>
      <c r="I237" t="s">
        <v>114</v>
      </c>
      <c r="J237">
        <f>ROUND(H237/100*K231,5)</f>
        <v>4.4130000000000003E-2</v>
      </c>
      <c r="K237" s="36"/>
    </row>
    <row r="238" spans="1:27" x14ac:dyDescent="0.25">
      <c r="D238" s="37" t="s">
        <v>112</v>
      </c>
      <c r="E238" s="36"/>
      <c r="H238" s="36"/>
      <c r="K238" s="38">
        <f>SUM(J229:J237)</f>
        <v>15.186129999999999</v>
      </c>
    </row>
    <row r="239" spans="1:27" x14ac:dyDescent="0.25">
      <c r="D239" s="37" t="s">
        <v>133</v>
      </c>
      <c r="E239" s="36"/>
      <c r="H239" s="36">
        <v>8</v>
      </c>
      <c r="I239" t="s">
        <v>114</v>
      </c>
      <c r="K239" s="34">
        <f>ROUND(H239/100*K238,5)</f>
        <v>1.21489</v>
      </c>
    </row>
    <row r="240" spans="1:27" x14ac:dyDescent="0.25">
      <c r="D240" s="37" t="s">
        <v>115</v>
      </c>
      <c r="E240" s="36"/>
      <c r="H240" s="36"/>
      <c r="K240" s="38">
        <f>SUM(K238:K239)</f>
        <v>16.401019999999999</v>
      </c>
    </row>
    <row r="242" spans="1:27" ht="45" customHeight="1" x14ac:dyDescent="0.25">
      <c r="A242" s="28" t="s">
        <v>201</v>
      </c>
      <c r="B242" s="28" t="s">
        <v>52</v>
      </c>
      <c r="C242" s="29" t="s">
        <v>13</v>
      </c>
      <c r="D242" s="8" t="s">
        <v>53</v>
      </c>
      <c r="E242" s="7"/>
      <c r="F242" s="7"/>
      <c r="G242" s="29"/>
      <c r="H242" s="31" t="s">
        <v>89</v>
      </c>
      <c r="I242" s="6">
        <v>1</v>
      </c>
      <c r="J242" s="5"/>
      <c r="K242" s="32">
        <f>ROUND(K254,2)</f>
        <v>10.46</v>
      </c>
      <c r="L242" s="30" t="s">
        <v>202</v>
      </c>
      <c r="M242" s="29"/>
      <c r="N242" s="29"/>
      <c r="O242" s="29"/>
      <c r="P242" s="29"/>
      <c r="Q242" s="29"/>
      <c r="R242" s="29"/>
      <c r="S242" s="29"/>
      <c r="T242" s="29"/>
      <c r="U242" s="29"/>
      <c r="V242" s="29"/>
      <c r="W242" s="29"/>
      <c r="X242" s="29"/>
      <c r="Y242" s="29"/>
      <c r="Z242" s="29"/>
      <c r="AA242" s="29"/>
    </row>
    <row r="243" spans="1:27" x14ac:dyDescent="0.25">
      <c r="B243" s="24" t="s">
        <v>91</v>
      </c>
    </row>
    <row r="244" spans="1:27" x14ac:dyDescent="0.25">
      <c r="B244" t="s">
        <v>189</v>
      </c>
      <c r="C244" t="s">
        <v>93</v>
      </c>
      <c r="D244" t="s">
        <v>190</v>
      </c>
      <c r="E244" s="33">
        <v>0.1</v>
      </c>
      <c r="F244" t="s">
        <v>95</v>
      </c>
      <c r="G244" t="s">
        <v>96</v>
      </c>
      <c r="H244" s="34">
        <v>29.42</v>
      </c>
      <c r="I244" t="s">
        <v>97</v>
      </c>
      <c r="J244" s="35">
        <f>ROUND(E244/I242* H244,5)</f>
        <v>2.9420000000000002</v>
      </c>
      <c r="K244" s="36"/>
    </row>
    <row r="245" spans="1:27" x14ac:dyDescent="0.25">
      <c r="D245" s="37" t="s">
        <v>98</v>
      </c>
      <c r="E245" s="36"/>
      <c r="H245" s="36"/>
      <c r="K245" s="34">
        <f>SUM(J244:J244)</f>
        <v>2.9420000000000002</v>
      </c>
    </row>
    <row r="246" spans="1:27" x14ac:dyDescent="0.25">
      <c r="B246" s="24" t="s">
        <v>103</v>
      </c>
      <c r="E246" s="36"/>
      <c r="H246" s="36"/>
      <c r="K246" s="36"/>
    </row>
    <row r="247" spans="1:27" x14ac:dyDescent="0.25">
      <c r="B247" t="s">
        <v>199</v>
      </c>
      <c r="C247" t="s">
        <v>13</v>
      </c>
      <c r="D247" t="s">
        <v>200</v>
      </c>
      <c r="E247" s="33">
        <v>1</v>
      </c>
      <c r="G247" t="s">
        <v>96</v>
      </c>
      <c r="H247" s="34">
        <v>1.2</v>
      </c>
      <c r="I247" t="s">
        <v>97</v>
      </c>
      <c r="J247" s="35">
        <f>ROUND(E247* H247,5)</f>
        <v>1.2</v>
      </c>
      <c r="K247" s="36"/>
    </row>
    <row r="248" spans="1:27" x14ac:dyDescent="0.25">
      <c r="B248" t="s">
        <v>197</v>
      </c>
      <c r="C248" t="s">
        <v>21</v>
      </c>
      <c r="D248" t="s">
        <v>198</v>
      </c>
      <c r="E248" s="33">
        <v>0.5</v>
      </c>
      <c r="G248" t="s">
        <v>96</v>
      </c>
      <c r="H248" s="34">
        <v>11</v>
      </c>
      <c r="I248" t="s">
        <v>97</v>
      </c>
      <c r="J248" s="35">
        <f>ROUND(E248* H248,5)</f>
        <v>5.5</v>
      </c>
      <c r="K248" s="36"/>
    </row>
    <row r="249" spans="1:27" x14ac:dyDescent="0.25">
      <c r="D249" s="37" t="s">
        <v>111</v>
      </c>
      <c r="E249" s="36"/>
      <c r="H249" s="36"/>
      <c r="K249" s="34">
        <f>SUM(J247:J248)</f>
        <v>6.7</v>
      </c>
    </row>
    <row r="250" spans="1:27" x14ac:dyDescent="0.25">
      <c r="E250" s="36"/>
      <c r="H250" s="36"/>
      <c r="K250" s="36"/>
    </row>
    <row r="251" spans="1:27" x14ac:dyDescent="0.25">
      <c r="D251" s="37" t="s">
        <v>113</v>
      </c>
      <c r="E251" s="36"/>
      <c r="H251" s="36">
        <v>1.5</v>
      </c>
      <c r="I251" t="s">
        <v>114</v>
      </c>
      <c r="J251">
        <f>ROUND(H251/100*K245,5)</f>
        <v>4.4130000000000003E-2</v>
      </c>
      <c r="K251" s="36"/>
    </row>
    <row r="252" spans="1:27" x14ac:dyDescent="0.25">
      <c r="D252" s="37" t="s">
        <v>112</v>
      </c>
      <c r="E252" s="36"/>
      <c r="H252" s="36"/>
      <c r="K252" s="38">
        <f>SUM(J243:J251)</f>
        <v>9.6861299999999986</v>
      </c>
    </row>
    <row r="253" spans="1:27" x14ac:dyDescent="0.25">
      <c r="D253" s="37" t="s">
        <v>133</v>
      </c>
      <c r="E253" s="36"/>
      <c r="H253" s="36">
        <v>8</v>
      </c>
      <c r="I253" t="s">
        <v>114</v>
      </c>
      <c r="K253" s="34">
        <f>ROUND(H253/100*K252,5)</f>
        <v>0.77488999999999997</v>
      </c>
    </row>
    <row r="254" spans="1:27" x14ac:dyDescent="0.25">
      <c r="D254" s="37" t="s">
        <v>115</v>
      </c>
      <c r="E254" s="36"/>
      <c r="H254" s="36"/>
      <c r="K254" s="38">
        <f>SUM(K252:K253)</f>
        <v>10.461019999999998</v>
      </c>
    </row>
    <row r="256" spans="1:27" ht="45" customHeight="1" x14ac:dyDescent="0.25">
      <c r="A256" s="28" t="s">
        <v>203</v>
      </c>
      <c r="B256" s="28" t="s">
        <v>54</v>
      </c>
      <c r="C256" s="29" t="s">
        <v>13</v>
      </c>
      <c r="D256" s="8" t="s">
        <v>55</v>
      </c>
      <c r="E256" s="7"/>
      <c r="F256" s="7"/>
      <c r="G256" s="29"/>
      <c r="H256" s="31" t="s">
        <v>89</v>
      </c>
      <c r="I256" s="6">
        <v>1</v>
      </c>
      <c r="J256" s="5"/>
      <c r="K256" s="32">
        <f>ROUND(K269,2)</f>
        <v>8.5500000000000007</v>
      </c>
      <c r="L256" s="30" t="s">
        <v>204</v>
      </c>
      <c r="M256" s="29"/>
      <c r="N256" s="29"/>
      <c r="O256" s="29"/>
      <c r="P256" s="29"/>
      <c r="Q256" s="29"/>
      <c r="R256" s="29"/>
      <c r="S256" s="29"/>
      <c r="T256" s="29"/>
      <c r="U256" s="29"/>
      <c r="V256" s="29"/>
      <c r="W256" s="29"/>
      <c r="X256" s="29"/>
      <c r="Y256" s="29"/>
      <c r="Z256" s="29"/>
      <c r="AA256" s="29"/>
    </row>
    <row r="257" spans="1:27" x14ac:dyDescent="0.25">
      <c r="B257" s="24" t="s">
        <v>91</v>
      </c>
    </row>
    <row r="258" spans="1:27" x14ac:dyDescent="0.25">
      <c r="B258" t="s">
        <v>189</v>
      </c>
      <c r="C258" t="s">
        <v>93</v>
      </c>
      <c r="D258" t="s">
        <v>190</v>
      </c>
      <c r="E258" s="33">
        <v>0.12</v>
      </c>
      <c r="F258" t="s">
        <v>95</v>
      </c>
      <c r="G258" t="s">
        <v>96</v>
      </c>
      <c r="H258" s="34">
        <v>29.42</v>
      </c>
      <c r="I258" t="s">
        <v>97</v>
      </c>
      <c r="J258" s="35">
        <f>ROUND(E258/I256* H258,5)</f>
        <v>3.5304000000000002</v>
      </c>
      <c r="K258" s="36"/>
    </row>
    <row r="259" spans="1:27" x14ac:dyDescent="0.25">
      <c r="D259" s="37" t="s">
        <v>98</v>
      </c>
      <c r="E259" s="36"/>
      <c r="H259" s="36"/>
      <c r="K259" s="34">
        <f>SUM(J258:J258)</f>
        <v>3.5304000000000002</v>
      </c>
    </row>
    <row r="260" spans="1:27" x14ac:dyDescent="0.25">
      <c r="B260" s="24" t="s">
        <v>103</v>
      </c>
      <c r="E260" s="36"/>
      <c r="H260" s="36"/>
      <c r="K260" s="36"/>
    </row>
    <row r="261" spans="1:27" ht="405" x14ac:dyDescent="0.25">
      <c r="B261" t="s">
        <v>179</v>
      </c>
      <c r="C261" t="s">
        <v>30</v>
      </c>
      <c r="D261" s="39" t="s">
        <v>180</v>
      </c>
      <c r="E261" s="33">
        <v>5.9999999999999995E-4</v>
      </c>
      <c r="G261" t="s">
        <v>96</v>
      </c>
      <c r="H261" s="34">
        <v>1600</v>
      </c>
      <c r="I261" t="s">
        <v>97</v>
      </c>
      <c r="J261" s="35">
        <f>ROUND(E261* H261,5)</f>
        <v>0.96</v>
      </c>
      <c r="K261" s="36"/>
    </row>
    <row r="262" spans="1:27" x14ac:dyDescent="0.25">
      <c r="B262" t="s">
        <v>205</v>
      </c>
      <c r="C262" t="s">
        <v>21</v>
      </c>
      <c r="D262" t="s">
        <v>206</v>
      </c>
      <c r="E262" s="33">
        <v>0.25</v>
      </c>
      <c r="G262" t="s">
        <v>96</v>
      </c>
      <c r="H262" s="34">
        <v>9.5</v>
      </c>
      <c r="I262" t="s">
        <v>97</v>
      </c>
      <c r="J262" s="35">
        <f>ROUND(E262* H262,5)</f>
        <v>2.375</v>
      </c>
      <c r="K262" s="36"/>
    </row>
    <row r="263" spans="1:27" x14ac:dyDescent="0.25">
      <c r="B263" t="s">
        <v>207</v>
      </c>
      <c r="C263" t="s">
        <v>13</v>
      </c>
      <c r="D263" t="s">
        <v>208</v>
      </c>
      <c r="E263" s="33">
        <v>1</v>
      </c>
      <c r="G263" t="s">
        <v>96</v>
      </c>
      <c r="H263" s="34">
        <v>1</v>
      </c>
      <c r="I263" t="s">
        <v>97</v>
      </c>
      <c r="J263" s="35">
        <f>ROUND(E263* H263,5)</f>
        <v>1</v>
      </c>
      <c r="K263" s="36"/>
    </row>
    <row r="264" spans="1:27" x14ac:dyDescent="0.25">
      <c r="D264" s="37" t="s">
        <v>111</v>
      </c>
      <c r="E264" s="36"/>
      <c r="H264" s="36"/>
      <c r="K264" s="34">
        <f>SUM(J261:J263)</f>
        <v>4.335</v>
      </c>
    </row>
    <row r="265" spans="1:27" x14ac:dyDescent="0.25">
      <c r="E265" s="36"/>
      <c r="H265" s="36"/>
      <c r="K265" s="36"/>
    </row>
    <row r="266" spans="1:27" x14ac:dyDescent="0.25">
      <c r="D266" s="37" t="s">
        <v>113</v>
      </c>
      <c r="E266" s="36"/>
      <c r="H266" s="36">
        <v>1.5</v>
      </c>
      <c r="I266" t="s">
        <v>114</v>
      </c>
      <c r="J266">
        <f>ROUND(H266/100*K259,5)</f>
        <v>5.296E-2</v>
      </c>
      <c r="K266" s="36"/>
    </row>
    <row r="267" spans="1:27" x14ac:dyDescent="0.25">
      <c r="D267" s="37" t="s">
        <v>112</v>
      </c>
      <c r="E267" s="36"/>
      <c r="H267" s="36"/>
      <c r="K267" s="38">
        <f>SUM(J257:J266)</f>
        <v>7.9183599999999998</v>
      </c>
    </row>
    <row r="268" spans="1:27" x14ac:dyDescent="0.25">
      <c r="D268" s="37" t="s">
        <v>133</v>
      </c>
      <c r="E268" s="36"/>
      <c r="H268" s="36">
        <v>8</v>
      </c>
      <c r="I268" t="s">
        <v>114</v>
      </c>
      <c r="K268" s="34">
        <f>ROUND(H268/100*K267,5)</f>
        <v>0.63346999999999998</v>
      </c>
    </row>
    <row r="269" spans="1:27" x14ac:dyDescent="0.25">
      <c r="D269" s="37" t="s">
        <v>115</v>
      </c>
      <c r="E269" s="36"/>
      <c r="H269" s="36"/>
      <c r="K269" s="38">
        <f>SUM(K267:K268)</f>
        <v>8.5518299999999989</v>
      </c>
    </row>
    <row r="271" spans="1:27" ht="45" customHeight="1" x14ac:dyDescent="0.25">
      <c r="A271" s="28" t="s">
        <v>209</v>
      </c>
      <c r="B271" s="28" t="s">
        <v>58</v>
      </c>
      <c r="C271" s="29" t="s">
        <v>13</v>
      </c>
      <c r="D271" s="8" t="s">
        <v>59</v>
      </c>
      <c r="E271" s="7"/>
      <c r="F271" s="7"/>
      <c r="G271" s="29"/>
      <c r="H271" s="31" t="s">
        <v>89</v>
      </c>
      <c r="I271" s="6">
        <v>1</v>
      </c>
      <c r="J271" s="5"/>
      <c r="K271" s="32">
        <f>ROUND(K285,2)</f>
        <v>141.87</v>
      </c>
      <c r="L271" s="30" t="s">
        <v>210</v>
      </c>
      <c r="M271" s="29"/>
      <c r="N271" s="29"/>
      <c r="O271" s="29"/>
      <c r="P271" s="29"/>
      <c r="Q271" s="29"/>
      <c r="R271" s="29"/>
      <c r="S271" s="29"/>
      <c r="T271" s="29"/>
      <c r="U271" s="29"/>
      <c r="V271" s="29"/>
      <c r="W271" s="29"/>
      <c r="X271" s="29"/>
      <c r="Y271" s="29"/>
      <c r="Z271" s="29"/>
      <c r="AA271" s="29"/>
    </row>
    <row r="272" spans="1:27" x14ac:dyDescent="0.25">
      <c r="B272" s="24" t="s">
        <v>91</v>
      </c>
    </row>
    <row r="273" spans="1:27" x14ac:dyDescent="0.25">
      <c r="B273" t="s">
        <v>189</v>
      </c>
      <c r="C273" t="s">
        <v>93</v>
      </c>
      <c r="D273" t="s">
        <v>190</v>
      </c>
      <c r="E273" s="33">
        <v>1</v>
      </c>
      <c r="F273" t="s">
        <v>95</v>
      </c>
      <c r="G273" t="s">
        <v>96</v>
      </c>
      <c r="H273" s="34">
        <v>29.42</v>
      </c>
      <c r="I273" t="s">
        <v>97</v>
      </c>
      <c r="J273" s="35">
        <f>ROUND(E273/I271* H273,5)</f>
        <v>29.42</v>
      </c>
      <c r="K273" s="36"/>
    </row>
    <row r="274" spans="1:27" x14ac:dyDescent="0.25">
      <c r="D274" s="37" t="s">
        <v>98</v>
      </c>
      <c r="E274" s="36"/>
      <c r="H274" s="36"/>
      <c r="K274" s="34">
        <f>SUM(J273:J273)</f>
        <v>29.42</v>
      </c>
    </row>
    <row r="275" spans="1:27" x14ac:dyDescent="0.25">
      <c r="B275" s="24" t="s">
        <v>103</v>
      </c>
      <c r="E275" s="36"/>
      <c r="H275" s="36"/>
      <c r="K275" s="36"/>
    </row>
    <row r="276" spans="1:27" x14ac:dyDescent="0.25">
      <c r="B276" t="s">
        <v>211</v>
      </c>
      <c r="C276" t="s">
        <v>13</v>
      </c>
      <c r="D276" t="s">
        <v>212</v>
      </c>
      <c r="E276" s="33">
        <v>1</v>
      </c>
      <c r="G276" t="s">
        <v>96</v>
      </c>
      <c r="H276" s="34">
        <v>50</v>
      </c>
      <c r="I276" t="s">
        <v>97</v>
      </c>
      <c r="J276" s="35">
        <f>ROUND(E276* H276,5)</f>
        <v>50</v>
      </c>
      <c r="K276" s="36"/>
    </row>
    <row r="277" spans="1:27" x14ac:dyDescent="0.25">
      <c r="B277" t="s">
        <v>213</v>
      </c>
      <c r="C277" t="s">
        <v>13</v>
      </c>
      <c r="D277" t="s">
        <v>214</v>
      </c>
      <c r="E277" s="33">
        <v>2</v>
      </c>
      <c r="G277" t="s">
        <v>96</v>
      </c>
      <c r="H277" s="34">
        <v>20</v>
      </c>
      <c r="I277" t="s">
        <v>97</v>
      </c>
      <c r="J277" s="35">
        <f>ROUND(E277* H277,5)</f>
        <v>40</v>
      </c>
      <c r="K277" s="36"/>
    </row>
    <row r="278" spans="1:27" x14ac:dyDescent="0.25">
      <c r="B278" t="s">
        <v>207</v>
      </c>
      <c r="C278" t="s">
        <v>13</v>
      </c>
      <c r="D278" t="s">
        <v>208</v>
      </c>
      <c r="E278" s="33">
        <v>2</v>
      </c>
      <c r="G278" t="s">
        <v>96</v>
      </c>
      <c r="H278" s="34">
        <v>1</v>
      </c>
      <c r="I278" t="s">
        <v>97</v>
      </c>
      <c r="J278" s="35">
        <f>ROUND(E278* H278,5)</f>
        <v>2</v>
      </c>
      <c r="K278" s="36"/>
    </row>
    <row r="279" spans="1:27" x14ac:dyDescent="0.25">
      <c r="B279" t="s">
        <v>205</v>
      </c>
      <c r="C279" t="s">
        <v>21</v>
      </c>
      <c r="D279" t="s">
        <v>206</v>
      </c>
      <c r="E279" s="33">
        <v>1</v>
      </c>
      <c r="G279" t="s">
        <v>96</v>
      </c>
      <c r="H279" s="34">
        <v>9.5</v>
      </c>
      <c r="I279" t="s">
        <v>97</v>
      </c>
      <c r="J279" s="35">
        <f>ROUND(E279* H279,5)</f>
        <v>9.5</v>
      </c>
      <c r="K279" s="36"/>
    </row>
    <row r="280" spans="1:27" x14ac:dyDescent="0.25">
      <c r="D280" s="37" t="s">
        <v>111</v>
      </c>
      <c r="E280" s="36"/>
      <c r="H280" s="36"/>
      <c r="K280" s="34">
        <f>SUM(J276:J279)</f>
        <v>101.5</v>
      </c>
    </row>
    <row r="281" spans="1:27" x14ac:dyDescent="0.25">
      <c r="E281" s="36"/>
      <c r="H281" s="36"/>
      <c r="K281" s="36"/>
    </row>
    <row r="282" spans="1:27" x14ac:dyDescent="0.25">
      <c r="D282" s="37" t="s">
        <v>113</v>
      </c>
      <c r="E282" s="36"/>
      <c r="H282" s="36">
        <v>1.5</v>
      </c>
      <c r="I282" t="s">
        <v>114</v>
      </c>
      <c r="J282">
        <f>ROUND(H282/100*K274,5)</f>
        <v>0.44130000000000003</v>
      </c>
      <c r="K282" s="36"/>
    </row>
    <row r="283" spans="1:27" x14ac:dyDescent="0.25">
      <c r="D283" s="37" t="s">
        <v>112</v>
      </c>
      <c r="E283" s="36"/>
      <c r="H283" s="36"/>
      <c r="K283" s="38">
        <f>SUM(J272:J282)</f>
        <v>131.36130000000003</v>
      </c>
    </row>
    <row r="284" spans="1:27" x14ac:dyDescent="0.25">
      <c r="D284" s="37" t="s">
        <v>133</v>
      </c>
      <c r="E284" s="36"/>
      <c r="H284" s="36">
        <v>8</v>
      </c>
      <c r="I284" t="s">
        <v>114</v>
      </c>
      <c r="K284" s="34">
        <f>ROUND(H284/100*K283,5)</f>
        <v>10.508900000000001</v>
      </c>
    </row>
    <row r="285" spans="1:27" x14ac:dyDescent="0.25">
      <c r="D285" s="37" t="s">
        <v>115</v>
      </c>
      <c r="E285" s="36"/>
      <c r="H285" s="36"/>
      <c r="K285" s="38">
        <f>SUM(K283:K284)</f>
        <v>141.87020000000004</v>
      </c>
    </row>
    <row r="287" spans="1:27" ht="45" customHeight="1" x14ac:dyDescent="0.25">
      <c r="A287" s="28" t="s">
        <v>215</v>
      </c>
      <c r="B287" s="28" t="s">
        <v>40</v>
      </c>
      <c r="C287" s="29" t="s">
        <v>13</v>
      </c>
      <c r="D287" s="8" t="s">
        <v>41</v>
      </c>
      <c r="E287" s="7"/>
      <c r="F287" s="7"/>
      <c r="G287" s="29"/>
      <c r="H287" s="31" t="s">
        <v>89</v>
      </c>
      <c r="I287" s="6">
        <v>1</v>
      </c>
      <c r="J287" s="5"/>
      <c r="K287" s="32">
        <f>ROUND(K303,2)</f>
        <v>513.08000000000004</v>
      </c>
      <c r="L287" s="30" t="s">
        <v>216</v>
      </c>
      <c r="M287" s="29"/>
      <c r="N287" s="29"/>
      <c r="O287" s="29"/>
      <c r="P287" s="29"/>
      <c r="Q287" s="29"/>
      <c r="R287" s="29"/>
      <c r="S287" s="29"/>
      <c r="T287" s="29"/>
      <c r="U287" s="29"/>
      <c r="V287" s="29"/>
      <c r="W287" s="29"/>
      <c r="X287" s="29"/>
      <c r="Y287" s="29"/>
      <c r="Z287" s="29"/>
      <c r="AA287" s="29"/>
    </row>
    <row r="288" spans="1:27" x14ac:dyDescent="0.25">
      <c r="B288" s="24" t="s">
        <v>91</v>
      </c>
    </row>
    <row r="289" spans="2:11" x14ac:dyDescent="0.25">
      <c r="B289" t="s">
        <v>173</v>
      </c>
      <c r="C289" t="s">
        <v>93</v>
      </c>
      <c r="D289" t="s">
        <v>174</v>
      </c>
      <c r="E289" s="33">
        <v>1</v>
      </c>
      <c r="F289" t="s">
        <v>95</v>
      </c>
      <c r="G289" t="s">
        <v>96</v>
      </c>
      <c r="H289" s="34">
        <v>26.33</v>
      </c>
      <c r="I289" t="s">
        <v>97</v>
      </c>
      <c r="J289" s="35">
        <f>ROUND(E289/I287* H289,5)</f>
        <v>26.33</v>
      </c>
      <c r="K289" s="36"/>
    </row>
    <row r="290" spans="2:11" x14ac:dyDescent="0.25">
      <c r="B290" t="s">
        <v>175</v>
      </c>
      <c r="C290" t="s">
        <v>93</v>
      </c>
      <c r="D290" t="s">
        <v>176</v>
      </c>
      <c r="E290" s="33">
        <v>1</v>
      </c>
      <c r="F290" t="s">
        <v>95</v>
      </c>
      <c r="G290" t="s">
        <v>96</v>
      </c>
      <c r="H290" s="34">
        <v>29.94</v>
      </c>
      <c r="I290" t="s">
        <v>97</v>
      </c>
      <c r="J290" s="35">
        <f>ROUND(E290/I287* H290,5)</f>
        <v>29.94</v>
      </c>
      <c r="K290" s="36"/>
    </row>
    <row r="291" spans="2:11" x14ac:dyDescent="0.25">
      <c r="D291" s="37" t="s">
        <v>98</v>
      </c>
      <c r="E291" s="36"/>
      <c r="H291" s="36"/>
      <c r="K291" s="34">
        <f>SUM(J289:J290)</f>
        <v>56.269999999999996</v>
      </c>
    </row>
    <row r="292" spans="2:11" x14ac:dyDescent="0.25">
      <c r="B292" s="24" t="s">
        <v>99</v>
      </c>
      <c r="E292" s="36"/>
      <c r="H292" s="36"/>
      <c r="K292" s="36"/>
    </row>
    <row r="293" spans="2:11" x14ac:dyDescent="0.25">
      <c r="B293" t="s">
        <v>217</v>
      </c>
      <c r="C293" t="s">
        <v>93</v>
      </c>
      <c r="D293" t="s">
        <v>218</v>
      </c>
      <c r="E293" s="33">
        <v>0.6</v>
      </c>
      <c r="F293" t="s">
        <v>95</v>
      </c>
      <c r="G293" t="s">
        <v>96</v>
      </c>
      <c r="H293" s="34">
        <v>100</v>
      </c>
      <c r="I293" t="s">
        <v>97</v>
      </c>
      <c r="J293" s="35">
        <f>ROUND(E293/I287* H293,5)</f>
        <v>60</v>
      </c>
      <c r="K293" s="36"/>
    </row>
    <row r="294" spans="2:11" x14ac:dyDescent="0.25">
      <c r="B294" t="s">
        <v>177</v>
      </c>
      <c r="C294" t="s">
        <v>93</v>
      </c>
      <c r="D294" t="s">
        <v>178</v>
      </c>
      <c r="E294" s="33">
        <v>0.6</v>
      </c>
      <c r="F294" t="s">
        <v>95</v>
      </c>
      <c r="G294" t="s">
        <v>96</v>
      </c>
      <c r="H294" s="34">
        <v>63.27</v>
      </c>
      <c r="I294" t="s">
        <v>97</v>
      </c>
      <c r="J294" s="35">
        <f>ROUND(E294/I287* H294,5)</f>
        <v>37.962000000000003</v>
      </c>
      <c r="K294" s="36"/>
    </row>
    <row r="295" spans="2:11" x14ac:dyDescent="0.25">
      <c r="D295" s="37" t="s">
        <v>102</v>
      </c>
      <c r="E295" s="36"/>
      <c r="H295" s="36"/>
      <c r="K295" s="34">
        <f>SUM(J293:J294)</f>
        <v>97.962000000000003</v>
      </c>
    </row>
    <row r="296" spans="2:11" x14ac:dyDescent="0.25">
      <c r="B296" s="24" t="s">
        <v>103</v>
      </c>
      <c r="E296" s="36"/>
      <c r="H296" s="36"/>
      <c r="K296" s="36"/>
    </row>
    <row r="297" spans="2:11" ht="405" x14ac:dyDescent="0.25">
      <c r="B297" t="s">
        <v>219</v>
      </c>
      <c r="C297" t="s">
        <v>30</v>
      </c>
      <c r="D297" s="39" t="s">
        <v>220</v>
      </c>
      <c r="E297" s="33">
        <v>0.16</v>
      </c>
      <c r="G297" t="s">
        <v>96</v>
      </c>
      <c r="H297" s="34">
        <v>2000</v>
      </c>
      <c r="I297" t="s">
        <v>97</v>
      </c>
      <c r="J297" s="35">
        <f>ROUND(E297* H297,5)</f>
        <v>320</v>
      </c>
      <c r="K297" s="36"/>
    </row>
    <row r="298" spans="2:11" x14ac:dyDescent="0.25">
      <c r="D298" s="37" t="s">
        <v>111</v>
      </c>
      <c r="E298" s="36"/>
      <c r="H298" s="36"/>
      <c r="K298" s="34">
        <f>SUM(J297:J297)</f>
        <v>320</v>
      </c>
    </row>
    <row r="299" spans="2:11" x14ac:dyDescent="0.25">
      <c r="E299" s="36"/>
      <c r="H299" s="36"/>
      <c r="K299" s="36"/>
    </row>
    <row r="300" spans="2:11" x14ac:dyDescent="0.25">
      <c r="D300" s="37" t="s">
        <v>113</v>
      </c>
      <c r="E300" s="36"/>
      <c r="H300" s="36">
        <v>1.5</v>
      </c>
      <c r="I300" t="s">
        <v>114</v>
      </c>
      <c r="J300">
        <f>ROUND(H300/100*K291,5)</f>
        <v>0.84404999999999997</v>
      </c>
      <c r="K300" s="36"/>
    </row>
    <row r="301" spans="2:11" x14ac:dyDescent="0.25">
      <c r="D301" s="37" t="s">
        <v>112</v>
      </c>
      <c r="E301" s="36"/>
      <c r="H301" s="36"/>
      <c r="K301" s="38">
        <f>SUM(J288:J300)</f>
        <v>475.07604999999995</v>
      </c>
    </row>
    <row r="302" spans="2:11" x14ac:dyDescent="0.25">
      <c r="D302" s="37" t="s">
        <v>133</v>
      </c>
      <c r="E302" s="36"/>
      <c r="H302" s="36">
        <v>8</v>
      </c>
      <c r="I302" t="s">
        <v>114</v>
      </c>
      <c r="K302" s="34">
        <f>ROUND(H302/100*K301,5)</f>
        <v>38.006079999999997</v>
      </c>
    </row>
    <row r="303" spans="2:11" x14ac:dyDescent="0.25">
      <c r="D303" s="37" t="s">
        <v>115</v>
      </c>
      <c r="E303" s="36"/>
      <c r="H303" s="36"/>
      <c r="K303" s="38">
        <f>SUM(K301:K302)</f>
        <v>513.08213000000001</v>
      </c>
    </row>
    <row r="305" spans="1:27" ht="45" customHeight="1" x14ac:dyDescent="0.25">
      <c r="A305" s="28" t="s">
        <v>221</v>
      </c>
      <c r="B305" s="28" t="s">
        <v>42</v>
      </c>
      <c r="C305" s="29" t="s">
        <v>13</v>
      </c>
      <c r="D305" s="8" t="s">
        <v>43</v>
      </c>
      <c r="E305" s="7"/>
      <c r="F305" s="7"/>
      <c r="G305" s="29"/>
      <c r="H305" s="31" t="s">
        <v>89</v>
      </c>
      <c r="I305" s="6">
        <v>1</v>
      </c>
      <c r="J305" s="5"/>
      <c r="K305" s="32">
        <f>ROUND(K320,2)</f>
        <v>171.8</v>
      </c>
      <c r="L305" s="30" t="s">
        <v>222</v>
      </c>
      <c r="M305" s="29"/>
      <c r="N305" s="29"/>
      <c r="O305" s="29"/>
      <c r="P305" s="29"/>
      <c r="Q305" s="29"/>
      <c r="R305" s="29"/>
      <c r="S305" s="29"/>
      <c r="T305" s="29"/>
      <c r="U305" s="29"/>
      <c r="V305" s="29"/>
      <c r="W305" s="29"/>
      <c r="X305" s="29"/>
      <c r="Y305" s="29"/>
      <c r="Z305" s="29"/>
      <c r="AA305" s="29"/>
    </row>
    <row r="306" spans="1:27" x14ac:dyDescent="0.25">
      <c r="B306" s="24" t="s">
        <v>91</v>
      </c>
    </row>
    <row r="307" spans="1:27" x14ac:dyDescent="0.25">
      <c r="B307" t="s">
        <v>175</v>
      </c>
      <c r="C307" t="s">
        <v>93</v>
      </c>
      <c r="D307" t="s">
        <v>176</v>
      </c>
      <c r="E307" s="33">
        <v>0.2</v>
      </c>
      <c r="F307" t="s">
        <v>95</v>
      </c>
      <c r="G307" t="s">
        <v>96</v>
      </c>
      <c r="H307" s="34">
        <v>29.94</v>
      </c>
      <c r="I307" t="s">
        <v>97</v>
      </c>
      <c r="J307" s="35">
        <f>ROUND(E307/I305* H307,5)</f>
        <v>5.9880000000000004</v>
      </c>
      <c r="K307" s="36"/>
    </row>
    <row r="308" spans="1:27" x14ac:dyDescent="0.25">
      <c r="B308" t="s">
        <v>173</v>
      </c>
      <c r="C308" t="s">
        <v>93</v>
      </c>
      <c r="D308" t="s">
        <v>174</v>
      </c>
      <c r="E308" s="33">
        <v>0.2</v>
      </c>
      <c r="F308" t="s">
        <v>95</v>
      </c>
      <c r="G308" t="s">
        <v>96</v>
      </c>
      <c r="H308" s="34">
        <v>26.33</v>
      </c>
      <c r="I308" t="s">
        <v>97</v>
      </c>
      <c r="J308" s="35">
        <f>ROUND(E308/I305* H308,5)</f>
        <v>5.266</v>
      </c>
      <c r="K308" s="36"/>
    </row>
    <row r="309" spans="1:27" x14ac:dyDescent="0.25">
      <c r="D309" s="37" t="s">
        <v>98</v>
      </c>
      <c r="E309" s="36"/>
      <c r="H309" s="36"/>
      <c r="K309" s="34">
        <f>SUM(J307:J308)</f>
        <v>11.254000000000001</v>
      </c>
    </row>
    <row r="310" spans="1:27" x14ac:dyDescent="0.25">
      <c r="B310" s="24" t="s">
        <v>99</v>
      </c>
      <c r="E310" s="36"/>
      <c r="H310" s="36"/>
      <c r="K310" s="36"/>
    </row>
    <row r="311" spans="1:27" x14ac:dyDescent="0.25">
      <c r="B311" t="s">
        <v>177</v>
      </c>
      <c r="C311" t="s">
        <v>93</v>
      </c>
      <c r="D311" t="s">
        <v>178</v>
      </c>
      <c r="E311" s="33">
        <v>0.2</v>
      </c>
      <c r="F311" t="s">
        <v>95</v>
      </c>
      <c r="G311" t="s">
        <v>96</v>
      </c>
      <c r="H311" s="34">
        <v>63.27</v>
      </c>
      <c r="I311" t="s">
        <v>97</v>
      </c>
      <c r="J311" s="35">
        <f>ROUND(E311/I305* H311,5)</f>
        <v>12.654</v>
      </c>
      <c r="K311" s="36"/>
    </row>
    <row r="312" spans="1:27" x14ac:dyDescent="0.25">
      <c r="D312" s="37" t="s">
        <v>102</v>
      </c>
      <c r="E312" s="36"/>
      <c r="H312" s="36"/>
      <c r="K312" s="34">
        <f>SUM(J311:J311)</f>
        <v>12.654</v>
      </c>
    </row>
    <row r="313" spans="1:27" x14ac:dyDescent="0.25">
      <c r="B313" s="24" t="s">
        <v>103</v>
      </c>
      <c r="E313" s="36"/>
      <c r="H313" s="36"/>
      <c r="K313" s="36"/>
    </row>
    <row r="314" spans="1:27" ht="409.5" x14ac:dyDescent="0.25">
      <c r="B314" t="s">
        <v>223</v>
      </c>
      <c r="C314" t="s">
        <v>30</v>
      </c>
      <c r="D314" s="39" t="s">
        <v>224</v>
      </c>
      <c r="E314" s="33">
        <v>7.4999999999999997E-2</v>
      </c>
      <c r="G314" t="s">
        <v>96</v>
      </c>
      <c r="H314" s="34">
        <v>1800</v>
      </c>
      <c r="I314" t="s">
        <v>97</v>
      </c>
      <c r="J314" s="35">
        <f>ROUND(E314* H314,5)</f>
        <v>135</v>
      </c>
      <c r="K314" s="36"/>
    </row>
    <row r="315" spans="1:27" x14ac:dyDescent="0.25">
      <c r="D315" s="37" t="s">
        <v>111</v>
      </c>
      <c r="E315" s="36"/>
      <c r="H315" s="36"/>
      <c r="K315" s="34">
        <f>SUM(J314:J314)</f>
        <v>135</v>
      </c>
    </row>
    <row r="316" spans="1:27" x14ac:dyDescent="0.25">
      <c r="E316" s="36"/>
      <c r="H316" s="36"/>
      <c r="K316" s="36"/>
    </row>
    <row r="317" spans="1:27" x14ac:dyDescent="0.25">
      <c r="D317" s="37" t="s">
        <v>113</v>
      </c>
      <c r="E317" s="36"/>
      <c r="H317" s="36">
        <v>1.5</v>
      </c>
      <c r="I317" t="s">
        <v>114</v>
      </c>
      <c r="J317">
        <f>ROUND(H317/100*K309,5)</f>
        <v>0.16880999999999999</v>
      </c>
      <c r="K317" s="36"/>
    </row>
    <row r="318" spans="1:27" x14ac:dyDescent="0.25">
      <c r="D318" s="37" t="s">
        <v>112</v>
      </c>
      <c r="E318" s="36"/>
      <c r="H318" s="36"/>
      <c r="K318" s="38">
        <f>SUM(J306:J317)</f>
        <v>159.07681000000002</v>
      </c>
    </row>
    <row r="319" spans="1:27" x14ac:dyDescent="0.25">
      <c r="D319" s="37" t="s">
        <v>133</v>
      </c>
      <c r="E319" s="36"/>
      <c r="H319" s="36">
        <v>8</v>
      </c>
      <c r="I319" t="s">
        <v>114</v>
      </c>
      <c r="K319" s="34">
        <f>ROUND(H319/100*K318,5)</f>
        <v>12.726139999999999</v>
      </c>
    </row>
    <row r="320" spans="1:27" x14ac:dyDescent="0.25">
      <c r="D320" s="37" t="s">
        <v>115</v>
      </c>
      <c r="E320" s="36"/>
      <c r="H320" s="36"/>
      <c r="K320" s="38">
        <f>SUM(K318:K319)</f>
        <v>171.80295000000001</v>
      </c>
    </row>
    <row r="322" spans="1:27" ht="45" customHeight="1" x14ac:dyDescent="0.25">
      <c r="A322" s="28" t="s">
        <v>225</v>
      </c>
      <c r="B322" s="28" t="s">
        <v>62</v>
      </c>
      <c r="C322" s="29" t="s">
        <v>13</v>
      </c>
      <c r="D322" s="8" t="s">
        <v>63</v>
      </c>
      <c r="E322" s="7"/>
      <c r="F322" s="7"/>
      <c r="G322" s="29"/>
      <c r="H322" s="31" t="s">
        <v>89</v>
      </c>
      <c r="I322" s="6">
        <v>1</v>
      </c>
      <c r="J322" s="5"/>
      <c r="K322" s="32">
        <f>ROUND(K331,2)</f>
        <v>61.68</v>
      </c>
      <c r="L322" s="30" t="s">
        <v>226</v>
      </c>
      <c r="M322" s="29"/>
      <c r="N322" s="29"/>
      <c r="O322" s="29"/>
      <c r="P322" s="29"/>
      <c r="Q322" s="29"/>
      <c r="R322" s="29"/>
      <c r="S322" s="29"/>
      <c r="T322" s="29"/>
      <c r="U322" s="29"/>
      <c r="V322" s="29"/>
      <c r="W322" s="29"/>
      <c r="X322" s="29"/>
      <c r="Y322" s="29"/>
      <c r="Z322" s="29"/>
      <c r="AA322" s="29"/>
    </row>
    <row r="323" spans="1:27" x14ac:dyDescent="0.25">
      <c r="B323" s="24" t="s">
        <v>91</v>
      </c>
    </row>
    <row r="324" spans="1:27" x14ac:dyDescent="0.25">
      <c r="B324" t="s">
        <v>173</v>
      </c>
      <c r="C324" t="s">
        <v>93</v>
      </c>
      <c r="D324" t="s">
        <v>174</v>
      </c>
      <c r="E324" s="33">
        <v>1</v>
      </c>
      <c r="F324" t="s">
        <v>95</v>
      </c>
      <c r="G324" t="s">
        <v>96</v>
      </c>
      <c r="H324" s="34">
        <v>26.33</v>
      </c>
      <c r="I324" t="s">
        <v>97</v>
      </c>
      <c r="J324" s="35">
        <f>ROUND(E324/I322* H324,5)</f>
        <v>26.33</v>
      </c>
      <c r="K324" s="36"/>
    </row>
    <row r="325" spans="1:27" x14ac:dyDescent="0.25">
      <c r="B325" t="s">
        <v>175</v>
      </c>
      <c r="C325" t="s">
        <v>93</v>
      </c>
      <c r="D325" t="s">
        <v>176</v>
      </c>
      <c r="E325" s="33">
        <v>1</v>
      </c>
      <c r="F325" t="s">
        <v>95</v>
      </c>
      <c r="G325" t="s">
        <v>96</v>
      </c>
      <c r="H325" s="34">
        <v>29.94</v>
      </c>
      <c r="I325" t="s">
        <v>97</v>
      </c>
      <c r="J325" s="35">
        <f>ROUND(E325/I322* H325,5)</f>
        <v>29.94</v>
      </c>
      <c r="K325" s="36"/>
    </row>
    <row r="326" spans="1:27" x14ac:dyDescent="0.25">
      <c r="D326" s="37" t="s">
        <v>98</v>
      </c>
      <c r="E326" s="36"/>
      <c r="H326" s="36"/>
      <c r="K326" s="34">
        <f>SUM(J324:J325)</f>
        <v>56.269999999999996</v>
      </c>
    </row>
    <row r="327" spans="1:27" x14ac:dyDescent="0.25">
      <c r="E327" s="36"/>
      <c r="H327" s="36"/>
      <c r="K327" s="36"/>
    </row>
    <row r="328" spans="1:27" x14ac:dyDescent="0.25">
      <c r="D328" s="37" t="s">
        <v>113</v>
      </c>
      <c r="E328" s="36"/>
      <c r="H328" s="36">
        <v>1.5</v>
      </c>
      <c r="I328" t="s">
        <v>114</v>
      </c>
      <c r="J328">
        <f>ROUND(H328/100*K326,5)</f>
        <v>0.84404999999999997</v>
      </c>
      <c r="K328" s="36"/>
    </row>
    <row r="329" spans="1:27" x14ac:dyDescent="0.25">
      <c r="D329" s="37" t="s">
        <v>112</v>
      </c>
      <c r="E329" s="36"/>
      <c r="H329" s="36"/>
      <c r="K329" s="38">
        <f>SUM(J323:J328)</f>
        <v>57.114049999999999</v>
      </c>
    </row>
    <row r="330" spans="1:27" x14ac:dyDescent="0.25">
      <c r="D330" s="37" t="s">
        <v>133</v>
      </c>
      <c r="E330" s="36"/>
      <c r="H330" s="36">
        <v>8</v>
      </c>
      <c r="I330" t="s">
        <v>114</v>
      </c>
      <c r="K330" s="34">
        <f>ROUND(H330/100*K329,5)</f>
        <v>4.5691199999999998</v>
      </c>
    </row>
    <row r="331" spans="1:27" x14ac:dyDescent="0.25">
      <c r="D331" s="37" t="s">
        <v>115</v>
      </c>
      <c r="E331" s="36"/>
      <c r="H331" s="36"/>
      <c r="K331" s="38">
        <f>SUM(K329:K330)</f>
        <v>61.683169999999997</v>
      </c>
    </row>
    <row r="333" spans="1:27" ht="45" customHeight="1" x14ac:dyDescent="0.25">
      <c r="A333" s="28" t="s">
        <v>227</v>
      </c>
      <c r="B333" s="28" t="s">
        <v>60</v>
      </c>
      <c r="C333" s="29" t="s">
        <v>13</v>
      </c>
      <c r="D333" s="8" t="s">
        <v>61</v>
      </c>
      <c r="E333" s="7"/>
      <c r="F333" s="7"/>
      <c r="G333" s="29"/>
      <c r="H333" s="31" t="s">
        <v>89</v>
      </c>
      <c r="I333" s="6">
        <v>1</v>
      </c>
      <c r="J333" s="5"/>
      <c r="K333" s="32">
        <f>ROUND(K339,2)</f>
        <v>907.2</v>
      </c>
      <c r="L333" s="30" t="s">
        <v>228</v>
      </c>
      <c r="M333" s="29"/>
      <c r="N333" s="29"/>
      <c r="O333" s="29"/>
      <c r="P333" s="29"/>
      <c r="Q333" s="29"/>
      <c r="R333" s="29"/>
      <c r="S333" s="29"/>
      <c r="T333" s="29"/>
      <c r="U333" s="29"/>
      <c r="V333" s="29"/>
      <c r="W333" s="29"/>
      <c r="X333" s="29"/>
      <c r="Y333" s="29"/>
      <c r="Z333" s="29"/>
      <c r="AA333" s="29"/>
    </row>
    <row r="334" spans="1:27" x14ac:dyDescent="0.25">
      <c r="B334" s="24" t="s">
        <v>229</v>
      </c>
    </row>
    <row r="335" spans="1:27" x14ac:dyDescent="0.25">
      <c r="B335" t="s">
        <v>230</v>
      </c>
      <c r="C335" t="s">
        <v>93</v>
      </c>
      <c r="D335" t="s">
        <v>231</v>
      </c>
      <c r="E335" s="33">
        <v>7</v>
      </c>
      <c r="G335" t="s">
        <v>96</v>
      </c>
      <c r="H335" s="34">
        <v>120</v>
      </c>
      <c r="I335" t="s">
        <v>97</v>
      </c>
      <c r="J335" s="35">
        <f>ROUND(E335* H335,5)</f>
        <v>840</v>
      </c>
      <c r="K335" s="36"/>
    </row>
    <row r="336" spans="1:27" x14ac:dyDescent="0.25">
      <c r="D336" s="37" t="s">
        <v>232</v>
      </c>
      <c r="E336" s="36"/>
      <c r="H336" s="36"/>
      <c r="K336" s="34">
        <f>SUM(J335:J335)</f>
        <v>840</v>
      </c>
    </row>
    <row r="337" spans="1:27" x14ac:dyDescent="0.25">
      <c r="D337" s="37" t="s">
        <v>112</v>
      </c>
      <c r="E337" s="36"/>
      <c r="H337" s="36"/>
      <c r="K337" s="38">
        <f>SUM(J334:J336)</f>
        <v>840</v>
      </c>
    </row>
    <row r="338" spans="1:27" x14ac:dyDescent="0.25">
      <c r="D338" s="37" t="s">
        <v>133</v>
      </c>
      <c r="E338" s="36"/>
      <c r="H338" s="36">
        <v>8</v>
      </c>
      <c r="I338" t="s">
        <v>114</v>
      </c>
      <c r="K338" s="34">
        <f>ROUND(H338/100*K337,5)</f>
        <v>67.2</v>
      </c>
    </row>
    <row r="339" spans="1:27" x14ac:dyDescent="0.25">
      <c r="D339" s="37" t="s">
        <v>115</v>
      </c>
      <c r="E339" s="36"/>
      <c r="H339" s="36"/>
      <c r="K339" s="38">
        <f>SUM(K337:K338)</f>
        <v>907.2</v>
      </c>
    </row>
    <row r="341" spans="1:27" ht="45" customHeight="1" x14ac:dyDescent="0.25">
      <c r="A341" s="28" t="s">
        <v>233</v>
      </c>
      <c r="B341" s="28" t="s">
        <v>73</v>
      </c>
      <c r="C341" s="29" t="s">
        <v>21</v>
      </c>
      <c r="D341" s="8" t="s">
        <v>74</v>
      </c>
      <c r="E341" s="7"/>
      <c r="F341" s="7"/>
      <c r="G341" s="29"/>
      <c r="H341" s="31" t="s">
        <v>89</v>
      </c>
      <c r="I341" s="6">
        <v>1</v>
      </c>
      <c r="J341" s="5"/>
      <c r="K341" s="32">
        <f>ROUND(K354,2)</f>
        <v>74.53</v>
      </c>
      <c r="L341" s="30" t="s">
        <v>234</v>
      </c>
      <c r="M341" s="29"/>
      <c r="N341" s="29"/>
      <c r="O341" s="29"/>
      <c r="P341" s="29"/>
      <c r="Q341" s="29"/>
      <c r="R341" s="29"/>
      <c r="S341" s="29"/>
      <c r="T341" s="29"/>
      <c r="U341" s="29"/>
      <c r="V341" s="29"/>
      <c r="W341" s="29"/>
      <c r="X341" s="29"/>
      <c r="Y341" s="29"/>
      <c r="Z341" s="29"/>
      <c r="AA341" s="29"/>
    </row>
    <row r="342" spans="1:27" x14ac:dyDescent="0.25">
      <c r="B342" s="24" t="s">
        <v>91</v>
      </c>
    </row>
    <row r="343" spans="1:27" x14ac:dyDescent="0.25">
      <c r="B343" t="s">
        <v>189</v>
      </c>
      <c r="C343" t="s">
        <v>93</v>
      </c>
      <c r="D343" t="s">
        <v>190</v>
      </c>
      <c r="E343" s="33">
        <v>0.15</v>
      </c>
      <c r="F343" t="s">
        <v>95</v>
      </c>
      <c r="G343" t="s">
        <v>96</v>
      </c>
      <c r="H343" s="34">
        <v>29.42</v>
      </c>
      <c r="I343" t="s">
        <v>97</v>
      </c>
      <c r="J343" s="35">
        <f>ROUND(E343/I341* H343,5)</f>
        <v>4.4130000000000003</v>
      </c>
      <c r="K343" s="36"/>
    </row>
    <row r="344" spans="1:27" x14ac:dyDescent="0.25">
      <c r="B344" t="s">
        <v>131</v>
      </c>
      <c r="C344" t="s">
        <v>93</v>
      </c>
      <c r="D344" t="s">
        <v>132</v>
      </c>
      <c r="E344" s="33">
        <v>0.15</v>
      </c>
      <c r="F344" t="s">
        <v>95</v>
      </c>
      <c r="G344" t="s">
        <v>96</v>
      </c>
      <c r="H344" s="34">
        <v>24.55</v>
      </c>
      <c r="I344" t="s">
        <v>97</v>
      </c>
      <c r="J344" s="35">
        <f>ROUND(E344/I341* H344,5)</f>
        <v>3.6825000000000001</v>
      </c>
      <c r="K344" s="36"/>
    </row>
    <row r="345" spans="1:27" x14ac:dyDescent="0.25">
      <c r="D345" s="37" t="s">
        <v>98</v>
      </c>
      <c r="E345" s="36"/>
      <c r="H345" s="36"/>
      <c r="K345" s="34">
        <f>SUM(J343:J344)</f>
        <v>8.0955000000000013</v>
      </c>
    </row>
    <row r="346" spans="1:27" x14ac:dyDescent="0.25">
      <c r="B346" s="24" t="s">
        <v>103</v>
      </c>
      <c r="E346" s="36"/>
      <c r="H346" s="36"/>
      <c r="K346" s="36"/>
    </row>
    <row r="347" spans="1:27" x14ac:dyDescent="0.25">
      <c r="B347" t="s">
        <v>235</v>
      </c>
      <c r="C347" t="s">
        <v>21</v>
      </c>
      <c r="D347" t="s">
        <v>236</v>
      </c>
      <c r="E347" s="33">
        <v>1.05</v>
      </c>
      <c r="G347" t="s">
        <v>96</v>
      </c>
      <c r="H347" s="34">
        <v>53.38</v>
      </c>
      <c r="I347" t="s">
        <v>97</v>
      </c>
      <c r="J347" s="35">
        <f>ROUND(E347* H347,5)</f>
        <v>56.048999999999999</v>
      </c>
      <c r="K347" s="36"/>
    </row>
    <row r="348" spans="1:27" x14ac:dyDescent="0.25">
      <c r="B348" t="s">
        <v>237</v>
      </c>
      <c r="C348" t="s">
        <v>30</v>
      </c>
      <c r="D348" t="s">
        <v>238</v>
      </c>
      <c r="E348" s="33">
        <v>4.4999999999999998E-2</v>
      </c>
      <c r="G348" t="s">
        <v>96</v>
      </c>
      <c r="H348" s="34">
        <v>105.42</v>
      </c>
      <c r="I348" t="s">
        <v>97</v>
      </c>
      <c r="J348" s="35">
        <f>ROUND(E348* H348,5)</f>
        <v>4.7439</v>
      </c>
      <c r="K348" s="36"/>
    </row>
    <row r="349" spans="1:27" x14ac:dyDescent="0.25">
      <c r="D349" s="37" t="s">
        <v>111</v>
      </c>
      <c r="E349" s="36"/>
      <c r="H349" s="36"/>
      <c r="K349" s="34">
        <f>SUM(J347:J348)</f>
        <v>60.792900000000003</v>
      </c>
    </row>
    <row r="350" spans="1:27" x14ac:dyDescent="0.25">
      <c r="E350" s="36"/>
      <c r="H350" s="36"/>
      <c r="K350" s="36"/>
    </row>
    <row r="351" spans="1:27" x14ac:dyDescent="0.25">
      <c r="D351" s="37" t="s">
        <v>113</v>
      </c>
      <c r="E351" s="36"/>
      <c r="H351" s="36">
        <v>1.5</v>
      </c>
      <c r="I351" t="s">
        <v>114</v>
      </c>
      <c r="J351">
        <f>ROUND(H351/100*K345,5)</f>
        <v>0.12143</v>
      </c>
      <c r="K351" s="36"/>
    </row>
    <row r="352" spans="1:27" x14ac:dyDescent="0.25">
      <c r="D352" s="37" t="s">
        <v>112</v>
      </c>
      <c r="E352" s="36"/>
      <c r="H352" s="36"/>
      <c r="K352" s="38">
        <f>SUM(J342:J351)</f>
        <v>69.009829999999994</v>
      </c>
    </row>
    <row r="353" spans="1:27" x14ac:dyDescent="0.25">
      <c r="D353" s="37" t="s">
        <v>133</v>
      </c>
      <c r="E353" s="36"/>
      <c r="H353" s="36">
        <v>8</v>
      </c>
      <c r="I353" t="s">
        <v>114</v>
      </c>
      <c r="K353" s="34">
        <f>ROUND(H353/100*K352,5)</f>
        <v>5.5207899999999999</v>
      </c>
    </row>
    <row r="354" spans="1:27" x14ac:dyDescent="0.25">
      <c r="D354" s="37" t="s">
        <v>115</v>
      </c>
      <c r="E354" s="36"/>
      <c r="H354" s="36"/>
      <c r="K354" s="38">
        <f>SUM(K352:K353)</f>
        <v>74.530619999999999</v>
      </c>
    </row>
    <row r="356" spans="1:27" ht="45" customHeight="1" x14ac:dyDescent="0.25">
      <c r="A356" s="28" t="s">
        <v>239</v>
      </c>
      <c r="B356" s="28" t="s">
        <v>71</v>
      </c>
      <c r="C356" s="29" t="s">
        <v>13</v>
      </c>
      <c r="D356" s="8" t="s">
        <v>72</v>
      </c>
      <c r="E356" s="7"/>
      <c r="F356" s="7"/>
      <c r="G356" s="29"/>
      <c r="H356" s="31" t="s">
        <v>89</v>
      </c>
      <c r="I356" s="6">
        <v>1</v>
      </c>
      <c r="J356" s="5"/>
      <c r="K356" s="32">
        <f>ROUND(K379,2)</f>
        <v>2414.04</v>
      </c>
      <c r="L356" s="30" t="s">
        <v>240</v>
      </c>
      <c r="M356" s="29"/>
      <c r="N356" s="29"/>
      <c r="O356" s="29"/>
      <c r="P356" s="29"/>
      <c r="Q356" s="29"/>
      <c r="R356" s="29"/>
      <c r="S356" s="29"/>
      <c r="T356" s="29"/>
      <c r="U356" s="29"/>
      <c r="V356" s="29"/>
      <c r="W356" s="29"/>
      <c r="X356" s="29"/>
      <c r="Y356" s="29"/>
      <c r="Z356" s="29"/>
      <c r="AA356" s="29"/>
    </row>
    <row r="357" spans="1:27" x14ac:dyDescent="0.25">
      <c r="B357" s="24" t="s">
        <v>91</v>
      </c>
    </row>
    <row r="358" spans="1:27" x14ac:dyDescent="0.25">
      <c r="B358" t="s">
        <v>173</v>
      </c>
      <c r="C358" t="s">
        <v>93</v>
      </c>
      <c r="D358" t="s">
        <v>174</v>
      </c>
      <c r="E358" s="33">
        <v>8</v>
      </c>
      <c r="F358" t="s">
        <v>95</v>
      </c>
      <c r="G358" t="s">
        <v>96</v>
      </c>
      <c r="H358" s="34">
        <v>26.33</v>
      </c>
      <c r="I358" t="s">
        <v>97</v>
      </c>
      <c r="J358" s="35">
        <f>ROUND(E358/I356* H358,5)</f>
        <v>210.64</v>
      </c>
      <c r="K358" s="36"/>
    </row>
    <row r="359" spans="1:27" x14ac:dyDescent="0.25">
      <c r="B359" t="s">
        <v>241</v>
      </c>
      <c r="C359" t="s">
        <v>93</v>
      </c>
      <c r="D359" t="s">
        <v>242</v>
      </c>
      <c r="E359" s="33">
        <v>4</v>
      </c>
      <c r="F359" t="s">
        <v>95</v>
      </c>
      <c r="G359" t="s">
        <v>96</v>
      </c>
      <c r="H359" s="34">
        <v>29.42</v>
      </c>
      <c r="I359" t="s">
        <v>97</v>
      </c>
      <c r="J359" s="35">
        <f>ROUND(E359/I356* H359,5)</f>
        <v>117.68</v>
      </c>
      <c r="K359" s="36"/>
    </row>
    <row r="360" spans="1:27" x14ac:dyDescent="0.25">
      <c r="B360" t="s">
        <v>175</v>
      </c>
      <c r="C360" t="s">
        <v>93</v>
      </c>
      <c r="D360" t="s">
        <v>176</v>
      </c>
      <c r="E360" s="33">
        <v>8</v>
      </c>
      <c r="F360" t="s">
        <v>95</v>
      </c>
      <c r="G360" t="s">
        <v>96</v>
      </c>
      <c r="H360" s="34">
        <v>29.94</v>
      </c>
      <c r="I360" t="s">
        <v>97</v>
      </c>
      <c r="J360" s="35">
        <f>ROUND(E360/I356* H360,5)</f>
        <v>239.52</v>
      </c>
      <c r="K360" s="36"/>
    </row>
    <row r="361" spans="1:27" x14ac:dyDescent="0.25">
      <c r="D361" s="37" t="s">
        <v>98</v>
      </c>
      <c r="E361" s="36"/>
      <c r="H361" s="36"/>
      <c r="K361" s="34">
        <f>SUM(J358:J360)</f>
        <v>567.84</v>
      </c>
    </row>
    <row r="362" spans="1:27" x14ac:dyDescent="0.25">
      <c r="B362" s="24" t="s">
        <v>99</v>
      </c>
      <c r="E362" s="36"/>
      <c r="H362" s="36"/>
      <c r="K362" s="36"/>
    </row>
    <row r="363" spans="1:27" x14ac:dyDescent="0.25">
      <c r="B363" t="s">
        <v>177</v>
      </c>
      <c r="C363" t="s">
        <v>93</v>
      </c>
      <c r="D363" t="s">
        <v>178</v>
      </c>
      <c r="E363" s="33">
        <v>2</v>
      </c>
      <c r="F363" t="s">
        <v>95</v>
      </c>
      <c r="G363" t="s">
        <v>96</v>
      </c>
      <c r="H363" s="34">
        <v>63.27</v>
      </c>
      <c r="I363" t="s">
        <v>97</v>
      </c>
      <c r="J363" s="35">
        <f>ROUND(E363/I356* H363,5)</f>
        <v>126.54</v>
      </c>
      <c r="K363" s="36"/>
    </row>
    <row r="364" spans="1:27" x14ac:dyDescent="0.25">
      <c r="D364" s="37" t="s">
        <v>102</v>
      </c>
      <c r="E364" s="36"/>
      <c r="H364" s="36"/>
      <c r="K364" s="34">
        <f>SUM(J363:J363)</f>
        <v>126.54</v>
      </c>
    </row>
    <row r="365" spans="1:27" x14ac:dyDescent="0.25">
      <c r="B365" s="24" t="s">
        <v>103</v>
      </c>
      <c r="E365" s="36"/>
      <c r="H365" s="36"/>
      <c r="K365" s="36"/>
    </row>
    <row r="366" spans="1:27" ht="135" x14ac:dyDescent="0.25">
      <c r="B366" t="s">
        <v>243</v>
      </c>
      <c r="C366" t="s">
        <v>13</v>
      </c>
      <c r="D366" s="39" t="s">
        <v>244</v>
      </c>
      <c r="E366" s="33">
        <v>144</v>
      </c>
      <c r="G366" t="s">
        <v>96</v>
      </c>
      <c r="H366" s="34">
        <v>1.1000000000000001</v>
      </c>
      <c r="I366" t="s">
        <v>97</v>
      </c>
      <c r="J366" s="35">
        <f t="shared" ref="J366:J373" si="0">ROUND(E366* H366,5)</f>
        <v>158.4</v>
      </c>
      <c r="K366" s="36"/>
    </row>
    <row r="367" spans="1:27" x14ac:dyDescent="0.25">
      <c r="B367" t="s">
        <v>245</v>
      </c>
      <c r="C367" t="s">
        <v>13</v>
      </c>
      <c r="D367" t="s">
        <v>246</v>
      </c>
      <c r="E367" s="33">
        <v>8</v>
      </c>
      <c r="G367" t="s">
        <v>96</v>
      </c>
      <c r="H367" s="34">
        <v>10</v>
      </c>
      <c r="I367" t="s">
        <v>97</v>
      </c>
      <c r="J367" s="35">
        <f t="shared" si="0"/>
        <v>80</v>
      </c>
      <c r="K367" s="36"/>
    </row>
    <row r="368" spans="1:27" ht="375" x14ac:dyDescent="0.25">
      <c r="B368" t="s">
        <v>247</v>
      </c>
      <c r="C368" t="s">
        <v>30</v>
      </c>
      <c r="D368" s="39" t="s">
        <v>248</v>
      </c>
      <c r="E368" s="33">
        <v>0.185</v>
      </c>
      <c r="G368" t="s">
        <v>96</v>
      </c>
      <c r="H368" s="34">
        <v>2200</v>
      </c>
      <c r="I368" t="s">
        <v>97</v>
      </c>
      <c r="J368" s="35">
        <f t="shared" si="0"/>
        <v>407</v>
      </c>
      <c r="K368" s="36"/>
    </row>
    <row r="369" spans="1:27" ht="105" x14ac:dyDescent="0.25">
      <c r="B369" t="s">
        <v>249</v>
      </c>
      <c r="C369" t="s">
        <v>13</v>
      </c>
      <c r="D369" s="39" t="s">
        <v>250</v>
      </c>
      <c r="E369" s="33">
        <v>2</v>
      </c>
      <c r="G369" t="s">
        <v>96</v>
      </c>
      <c r="H369" s="34">
        <v>50</v>
      </c>
      <c r="I369" t="s">
        <v>97</v>
      </c>
      <c r="J369" s="35">
        <f t="shared" si="0"/>
        <v>100</v>
      </c>
      <c r="K369" s="36"/>
    </row>
    <row r="370" spans="1:27" x14ac:dyDescent="0.25">
      <c r="B370" t="s">
        <v>251</v>
      </c>
      <c r="C370" t="s">
        <v>117</v>
      </c>
      <c r="D370" t="s">
        <v>252</v>
      </c>
      <c r="E370" s="33">
        <v>2</v>
      </c>
      <c r="G370" t="s">
        <v>96</v>
      </c>
      <c r="H370" s="34">
        <v>60</v>
      </c>
      <c r="I370" t="s">
        <v>97</v>
      </c>
      <c r="J370" s="35">
        <f t="shared" si="0"/>
        <v>120</v>
      </c>
      <c r="K370" s="36"/>
    </row>
    <row r="371" spans="1:27" ht="409.5" x14ac:dyDescent="0.25">
      <c r="B371" t="s">
        <v>253</v>
      </c>
      <c r="C371" t="s">
        <v>30</v>
      </c>
      <c r="D371" s="39" t="s">
        <v>254</v>
      </c>
      <c r="E371" s="33">
        <v>0.16</v>
      </c>
      <c r="G371" t="s">
        <v>96</v>
      </c>
      <c r="H371" s="34">
        <v>2200</v>
      </c>
      <c r="I371" t="s">
        <v>97</v>
      </c>
      <c r="J371" s="35">
        <f t="shared" si="0"/>
        <v>352</v>
      </c>
      <c r="K371" s="36"/>
    </row>
    <row r="372" spans="1:27" ht="409.5" x14ac:dyDescent="0.25">
      <c r="B372" t="s">
        <v>255</v>
      </c>
      <c r="C372" t="s">
        <v>30</v>
      </c>
      <c r="D372" s="39" t="s">
        <v>256</v>
      </c>
      <c r="E372" s="33">
        <v>0.14000000000000001</v>
      </c>
      <c r="G372" t="s">
        <v>96</v>
      </c>
      <c r="H372" s="34">
        <v>2200</v>
      </c>
      <c r="I372" t="s">
        <v>97</v>
      </c>
      <c r="J372" s="35">
        <f t="shared" si="0"/>
        <v>308</v>
      </c>
      <c r="K372" s="36"/>
    </row>
    <row r="373" spans="1:27" x14ac:dyDescent="0.25">
      <c r="B373" t="s">
        <v>257</v>
      </c>
      <c r="C373" t="s">
        <v>13</v>
      </c>
      <c r="D373" t="s">
        <v>258</v>
      </c>
      <c r="E373" s="33">
        <v>1</v>
      </c>
      <c r="G373" t="s">
        <v>96</v>
      </c>
      <c r="H373" s="34">
        <v>6.92</v>
      </c>
      <c r="I373" t="s">
        <v>97</v>
      </c>
      <c r="J373" s="35">
        <f t="shared" si="0"/>
        <v>6.92</v>
      </c>
      <c r="K373" s="36"/>
    </row>
    <row r="374" spans="1:27" x14ac:dyDescent="0.25">
      <c r="D374" s="37" t="s">
        <v>111</v>
      </c>
      <c r="E374" s="36"/>
      <c r="H374" s="36"/>
      <c r="K374" s="34">
        <f>SUM(J366:J373)</f>
        <v>1532.3200000000002</v>
      </c>
    </row>
    <row r="375" spans="1:27" x14ac:dyDescent="0.25">
      <c r="E375" s="36"/>
      <c r="H375" s="36"/>
      <c r="K375" s="36"/>
    </row>
    <row r="376" spans="1:27" x14ac:dyDescent="0.25">
      <c r="D376" s="37" t="s">
        <v>113</v>
      </c>
      <c r="E376" s="36"/>
      <c r="H376" s="36">
        <v>1.5</v>
      </c>
      <c r="I376" t="s">
        <v>114</v>
      </c>
      <c r="J376">
        <f>ROUND(H376/100*K361,5)</f>
        <v>8.5175999999999998</v>
      </c>
      <c r="K376" s="36"/>
    </row>
    <row r="377" spans="1:27" x14ac:dyDescent="0.25">
      <c r="D377" s="37" t="s">
        <v>112</v>
      </c>
      <c r="E377" s="36"/>
      <c r="H377" s="36"/>
      <c r="K377" s="38">
        <f>SUM(J357:J376)</f>
        <v>2235.2175999999999</v>
      </c>
    </row>
    <row r="378" spans="1:27" x14ac:dyDescent="0.25">
      <c r="D378" s="37" t="s">
        <v>133</v>
      </c>
      <c r="E378" s="36"/>
      <c r="H378" s="36">
        <v>8</v>
      </c>
      <c r="I378" t="s">
        <v>114</v>
      </c>
      <c r="K378" s="34">
        <f>ROUND(H378/100*K377,5)</f>
        <v>178.81741</v>
      </c>
    </row>
    <row r="379" spans="1:27" x14ac:dyDescent="0.25">
      <c r="D379" s="37" t="s">
        <v>115</v>
      </c>
      <c r="E379" s="36"/>
      <c r="H379" s="36"/>
      <c r="K379" s="38">
        <f>SUM(K377:K378)</f>
        <v>2414.0350100000001</v>
      </c>
    </row>
    <row r="381" spans="1:27" ht="45" customHeight="1" x14ac:dyDescent="0.25">
      <c r="A381" s="28" t="s">
        <v>259</v>
      </c>
      <c r="B381" s="28" t="s">
        <v>67</v>
      </c>
      <c r="C381" s="29" t="s">
        <v>13</v>
      </c>
      <c r="D381" s="8" t="s">
        <v>68</v>
      </c>
      <c r="E381" s="7"/>
      <c r="F381" s="7"/>
      <c r="G381" s="29"/>
      <c r="H381" s="31" t="s">
        <v>89</v>
      </c>
      <c r="I381" s="6">
        <v>1</v>
      </c>
      <c r="J381" s="5"/>
      <c r="K381" s="32">
        <f>ROUND(K397,2)</f>
        <v>3311.16</v>
      </c>
      <c r="L381" s="30" t="s">
        <v>260</v>
      </c>
      <c r="M381" s="29"/>
      <c r="N381" s="29"/>
      <c r="O381" s="29"/>
      <c r="P381" s="29"/>
      <c r="Q381" s="29"/>
      <c r="R381" s="29"/>
      <c r="S381" s="29"/>
      <c r="T381" s="29"/>
      <c r="U381" s="29"/>
      <c r="V381" s="29"/>
      <c r="W381" s="29"/>
      <c r="X381" s="29"/>
      <c r="Y381" s="29"/>
      <c r="Z381" s="29"/>
      <c r="AA381" s="29"/>
    </row>
    <row r="382" spans="1:27" x14ac:dyDescent="0.25">
      <c r="B382" s="24" t="s">
        <v>91</v>
      </c>
    </row>
    <row r="383" spans="1:27" x14ac:dyDescent="0.25">
      <c r="B383" t="s">
        <v>189</v>
      </c>
      <c r="C383" t="s">
        <v>93</v>
      </c>
      <c r="D383" t="s">
        <v>190</v>
      </c>
      <c r="E383" s="33">
        <v>10</v>
      </c>
      <c r="F383" t="s">
        <v>95</v>
      </c>
      <c r="G383" t="s">
        <v>96</v>
      </c>
      <c r="H383" s="34">
        <v>29.42</v>
      </c>
      <c r="I383" t="s">
        <v>97</v>
      </c>
      <c r="J383" s="35">
        <f>ROUND(E383/I381* H383,5)</f>
        <v>294.2</v>
      </c>
      <c r="K383" s="36"/>
    </row>
    <row r="384" spans="1:27" x14ac:dyDescent="0.25">
      <c r="B384" t="s">
        <v>131</v>
      </c>
      <c r="C384" t="s">
        <v>93</v>
      </c>
      <c r="D384" t="s">
        <v>132</v>
      </c>
      <c r="E384" s="33">
        <v>10</v>
      </c>
      <c r="F384" t="s">
        <v>95</v>
      </c>
      <c r="G384" t="s">
        <v>96</v>
      </c>
      <c r="H384" s="34">
        <v>24.55</v>
      </c>
      <c r="I384" t="s">
        <v>97</v>
      </c>
      <c r="J384" s="35">
        <f>ROUND(E384/I381* H384,5)</f>
        <v>245.5</v>
      </c>
      <c r="K384" s="36"/>
    </row>
    <row r="385" spans="1:27" x14ac:dyDescent="0.25">
      <c r="D385" s="37" t="s">
        <v>98</v>
      </c>
      <c r="E385" s="36"/>
      <c r="H385" s="36"/>
      <c r="K385" s="34">
        <f>SUM(J383:J384)</f>
        <v>539.70000000000005</v>
      </c>
    </row>
    <row r="386" spans="1:27" x14ac:dyDescent="0.25">
      <c r="B386" s="24" t="s">
        <v>103</v>
      </c>
      <c r="E386" s="36"/>
      <c r="H386" s="36"/>
      <c r="K386" s="36"/>
    </row>
    <row r="387" spans="1:27" x14ac:dyDescent="0.25">
      <c r="B387" t="s">
        <v>261</v>
      </c>
      <c r="C387" t="s">
        <v>21</v>
      </c>
      <c r="D387" t="s">
        <v>262</v>
      </c>
      <c r="E387" s="33">
        <v>10.5</v>
      </c>
      <c r="G387" t="s">
        <v>96</v>
      </c>
      <c r="H387" s="34">
        <v>5.68</v>
      </c>
      <c r="I387" t="s">
        <v>97</v>
      </c>
      <c r="J387" s="35">
        <f>ROUND(E387* H387,5)</f>
        <v>59.64</v>
      </c>
      <c r="K387" s="36"/>
    </row>
    <row r="388" spans="1:27" x14ac:dyDescent="0.25">
      <c r="B388" t="s">
        <v>263</v>
      </c>
      <c r="C388" t="s">
        <v>13</v>
      </c>
      <c r="D388" t="s">
        <v>264</v>
      </c>
      <c r="E388" s="33">
        <v>4</v>
      </c>
      <c r="G388" t="s">
        <v>96</v>
      </c>
      <c r="H388" s="34">
        <v>128.59</v>
      </c>
      <c r="I388" t="s">
        <v>97</v>
      </c>
      <c r="J388" s="35">
        <f>ROUND(E388* H388,5)</f>
        <v>514.36</v>
      </c>
      <c r="K388" s="36"/>
    </row>
    <row r="389" spans="1:27" x14ac:dyDescent="0.25">
      <c r="B389" t="s">
        <v>265</v>
      </c>
      <c r="C389" t="s">
        <v>16</v>
      </c>
      <c r="D389" t="s">
        <v>266</v>
      </c>
      <c r="E389" s="33">
        <v>6.5</v>
      </c>
      <c r="G389" t="s">
        <v>96</v>
      </c>
      <c r="H389" s="34">
        <v>77.83</v>
      </c>
      <c r="I389" t="s">
        <v>97</v>
      </c>
      <c r="J389" s="35">
        <f>ROUND(E389* H389,5)</f>
        <v>505.89499999999998</v>
      </c>
      <c r="K389" s="36"/>
    </row>
    <row r="390" spans="1:27" ht="409.5" x14ac:dyDescent="0.25">
      <c r="B390" t="s">
        <v>267</v>
      </c>
      <c r="C390" t="s">
        <v>13</v>
      </c>
      <c r="D390" s="39" t="s">
        <v>268</v>
      </c>
      <c r="E390" s="33">
        <v>2</v>
      </c>
      <c r="G390" t="s">
        <v>96</v>
      </c>
      <c r="H390" s="34">
        <v>700</v>
      </c>
      <c r="I390" t="s">
        <v>97</v>
      </c>
      <c r="J390" s="35">
        <f>ROUND(E390* H390,5)</f>
        <v>1400</v>
      </c>
      <c r="K390" s="36"/>
    </row>
    <row r="391" spans="1:27" ht="120" x14ac:dyDescent="0.25">
      <c r="B391" t="s">
        <v>269</v>
      </c>
      <c r="C391" t="s">
        <v>13</v>
      </c>
      <c r="D391" s="39" t="s">
        <v>270</v>
      </c>
      <c r="E391" s="33">
        <v>4</v>
      </c>
      <c r="G391" t="s">
        <v>96</v>
      </c>
      <c r="H391" s="34">
        <v>8.1999999999999993</v>
      </c>
      <c r="I391" t="s">
        <v>97</v>
      </c>
      <c r="J391" s="35">
        <f>ROUND(E391* H391,5)</f>
        <v>32.799999999999997</v>
      </c>
      <c r="K391" s="36"/>
    </row>
    <row r="392" spans="1:27" x14ac:dyDescent="0.25">
      <c r="D392" s="37" t="s">
        <v>111</v>
      </c>
      <c r="E392" s="36"/>
      <c r="H392" s="36"/>
      <c r="K392" s="34">
        <f>SUM(J387:J391)</f>
        <v>2512.6950000000002</v>
      </c>
    </row>
    <row r="393" spans="1:27" x14ac:dyDescent="0.25">
      <c r="E393" s="36"/>
      <c r="H393" s="36"/>
      <c r="K393" s="36"/>
    </row>
    <row r="394" spans="1:27" x14ac:dyDescent="0.25">
      <c r="D394" s="37" t="s">
        <v>113</v>
      </c>
      <c r="E394" s="36"/>
      <c r="H394" s="36">
        <v>2.5</v>
      </c>
      <c r="I394" t="s">
        <v>114</v>
      </c>
      <c r="J394">
        <f>ROUND(H394/100*K385,5)</f>
        <v>13.4925</v>
      </c>
      <c r="K394" s="36"/>
    </row>
    <row r="395" spans="1:27" x14ac:dyDescent="0.25">
      <c r="D395" s="37" t="s">
        <v>112</v>
      </c>
      <c r="E395" s="36"/>
      <c r="H395" s="36"/>
      <c r="K395" s="38">
        <f>SUM(J382:J394)</f>
        <v>3065.8875000000003</v>
      </c>
    </row>
    <row r="396" spans="1:27" x14ac:dyDescent="0.25">
      <c r="D396" s="37" t="s">
        <v>133</v>
      </c>
      <c r="E396" s="36"/>
      <c r="H396" s="36">
        <v>8</v>
      </c>
      <c r="I396" t="s">
        <v>114</v>
      </c>
      <c r="K396" s="34">
        <f>ROUND(H396/100*K395,5)</f>
        <v>245.27099999999999</v>
      </c>
    </row>
    <row r="397" spans="1:27" x14ac:dyDescent="0.25">
      <c r="D397" s="37" t="s">
        <v>115</v>
      </c>
      <c r="E397" s="36"/>
      <c r="H397" s="36"/>
      <c r="K397" s="38">
        <f>SUM(K395:K396)</f>
        <v>3311.1585000000005</v>
      </c>
    </row>
    <row r="399" spans="1:27" ht="45" customHeight="1" x14ac:dyDescent="0.25">
      <c r="A399" s="28" t="s">
        <v>271</v>
      </c>
      <c r="B399" s="28" t="s">
        <v>69</v>
      </c>
      <c r="C399" s="29" t="s">
        <v>21</v>
      </c>
      <c r="D399" s="8" t="s">
        <v>70</v>
      </c>
      <c r="E399" s="7"/>
      <c r="F399" s="7"/>
      <c r="G399" s="29"/>
      <c r="H399" s="31" t="s">
        <v>89</v>
      </c>
      <c r="I399" s="6">
        <v>1</v>
      </c>
      <c r="J399" s="5"/>
      <c r="K399" s="32">
        <f>ROUND(K414,2)</f>
        <v>187.92</v>
      </c>
      <c r="L399" s="30" t="s">
        <v>272</v>
      </c>
      <c r="M399" s="29"/>
      <c r="N399" s="29"/>
      <c r="O399" s="29"/>
      <c r="P399" s="29"/>
      <c r="Q399" s="29"/>
      <c r="R399" s="29"/>
      <c r="S399" s="29"/>
      <c r="T399" s="29"/>
      <c r="U399" s="29"/>
      <c r="V399" s="29"/>
      <c r="W399" s="29"/>
      <c r="X399" s="29"/>
      <c r="Y399" s="29"/>
      <c r="Z399" s="29"/>
      <c r="AA399" s="29"/>
    </row>
    <row r="400" spans="1:27" x14ac:dyDescent="0.25">
      <c r="B400" s="24" t="s">
        <v>91</v>
      </c>
    </row>
    <row r="401" spans="1:27" x14ac:dyDescent="0.25">
      <c r="B401" t="s">
        <v>131</v>
      </c>
      <c r="C401" t="s">
        <v>93</v>
      </c>
      <c r="D401" t="s">
        <v>132</v>
      </c>
      <c r="E401" s="33">
        <v>0.8</v>
      </c>
      <c r="F401" t="s">
        <v>95</v>
      </c>
      <c r="G401" t="s">
        <v>96</v>
      </c>
      <c r="H401" s="34">
        <v>24.55</v>
      </c>
      <c r="I401" t="s">
        <v>97</v>
      </c>
      <c r="J401" s="35">
        <f>ROUND(E401/I399* H401,5)</f>
        <v>19.64</v>
      </c>
      <c r="K401" s="36"/>
    </row>
    <row r="402" spans="1:27" x14ac:dyDescent="0.25">
      <c r="B402" t="s">
        <v>189</v>
      </c>
      <c r="C402" t="s">
        <v>93</v>
      </c>
      <c r="D402" t="s">
        <v>190</v>
      </c>
      <c r="E402" s="33">
        <v>0.6</v>
      </c>
      <c r="F402" t="s">
        <v>95</v>
      </c>
      <c r="G402" t="s">
        <v>96</v>
      </c>
      <c r="H402" s="34">
        <v>29.42</v>
      </c>
      <c r="I402" t="s">
        <v>97</v>
      </c>
      <c r="J402" s="35">
        <f>ROUND(E402/I399* H402,5)</f>
        <v>17.652000000000001</v>
      </c>
      <c r="K402" s="36"/>
    </row>
    <row r="403" spans="1:27" x14ac:dyDescent="0.25">
      <c r="D403" s="37" t="s">
        <v>98</v>
      </c>
      <c r="E403" s="36"/>
      <c r="H403" s="36"/>
      <c r="K403" s="34">
        <f>SUM(J401:J402)</f>
        <v>37.292000000000002</v>
      </c>
    </row>
    <row r="404" spans="1:27" x14ac:dyDescent="0.25">
      <c r="B404" s="24" t="s">
        <v>103</v>
      </c>
      <c r="E404" s="36"/>
      <c r="H404" s="36"/>
      <c r="K404" s="36"/>
    </row>
    <row r="405" spans="1:27" x14ac:dyDescent="0.25">
      <c r="B405" t="s">
        <v>263</v>
      </c>
      <c r="C405" t="s">
        <v>13</v>
      </c>
      <c r="D405" t="s">
        <v>264</v>
      </c>
      <c r="E405" s="33">
        <v>0.28000000000000003</v>
      </c>
      <c r="G405" t="s">
        <v>96</v>
      </c>
      <c r="H405" s="34">
        <v>128.59</v>
      </c>
      <c r="I405" t="s">
        <v>97</v>
      </c>
      <c r="J405" s="35">
        <f>ROUND(E405* H405,5)</f>
        <v>36.005200000000002</v>
      </c>
      <c r="K405" s="36"/>
    </row>
    <row r="406" spans="1:27" x14ac:dyDescent="0.25">
      <c r="B406" t="s">
        <v>261</v>
      </c>
      <c r="C406" t="s">
        <v>21</v>
      </c>
      <c r="D406" t="s">
        <v>262</v>
      </c>
      <c r="E406" s="33">
        <v>2.2599999999999998</v>
      </c>
      <c r="G406" t="s">
        <v>96</v>
      </c>
      <c r="H406" s="34">
        <v>5.68</v>
      </c>
      <c r="I406" t="s">
        <v>97</v>
      </c>
      <c r="J406" s="35">
        <f>ROUND(E406* H406,5)</f>
        <v>12.8368</v>
      </c>
      <c r="K406" s="36"/>
    </row>
    <row r="407" spans="1:27" ht="120" x14ac:dyDescent="0.25">
      <c r="B407" t="s">
        <v>269</v>
      </c>
      <c r="C407" t="s">
        <v>13</v>
      </c>
      <c r="D407" s="39" t="s">
        <v>270</v>
      </c>
      <c r="E407" s="33">
        <v>1.1100000000000001</v>
      </c>
      <c r="G407" t="s">
        <v>96</v>
      </c>
      <c r="H407" s="34">
        <v>8.1999999999999993</v>
      </c>
      <c r="I407" t="s">
        <v>97</v>
      </c>
      <c r="J407" s="35">
        <f>ROUND(E407* H407,5)</f>
        <v>9.1020000000000003</v>
      </c>
      <c r="K407" s="36"/>
    </row>
    <row r="408" spans="1:27" x14ac:dyDescent="0.25">
      <c r="B408" t="s">
        <v>265</v>
      </c>
      <c r="C408" t="s">
        <v>16</v>
      </c>
      <c r="D408" t="s">
        <v>266</v>
      </c>
      <c r="E408" s="33">
        <v>1</v>
      </c>
      <c r="G408" t="s">
        <v>96</v>
      </c>
      <c r="H408" s="34">
        <v>77.83</v>
      </c>
      <c r="I408" t="s">
        <v>97</v>
      </c>
      <c r="J408" s="35">
        <f>ROUND(E408* H408,5)</f>
        <v>77.83</v>
      </c>
      <c r="K408" s="36"/>
    </row>
    <row r="409" spans="1:27" x14ac:dyDescent="0.25">
      <c r="D409" s="37" t="s">
        <v>111</v>
      </c>
      <c r="E409" s="36"/>
      <c r="H409" s="36"/>
      <c r="K409" s="34">
        <f>SUM(J405:J408)</f>
        <v>135.774</v>
      </c>
    </row>
    <row r="410" spans="1:27" x14ac:dyDescent="0.25">
      <c r="E410" s="36"/>
      <c r="H410" s="36"/>
      <c r="K410" s="36"/>
    </row>
    <row r="411" spans="1:27" x14ac:dyDescent="0.25">
      <c r="D411" s="37" t="s">
        <v>113</v>
      </c>
      <c r="E411" s="36"/>
      <c r="H411" s="36">
        <v>2.5</v>
      </c>
      <c r="I411" t="s">
        <v>114</v>
      </c>
      <c r="J411">
        <f>ROUND(H411/100*K403,5)</f>
        <v>0.93230000000000002</v>
      </c>
      <c r="K411" s="36"/>
    </row>
    <row r="412" spans="1:27" x14ac:dyDescent="0.25">
      <c r="D412" s="37" t="s">
        <v>112</v>
      </c>
      <c r="E412" s="36"/>
      <c r="H412" s="36"/>
      <c r="K412" s="38">
        <f>SUM(J400:J411)</f>
        <v>173.9983</v>
      </c>
    </row>
    <row r="413" spans="1:27" x14ac:dyDescent="0.25">
      <c r="D413" s="37" t="s">
        <v>133</v>
      </c>
      <c r="E413" s="36"/>
      <c r="H413" s="36">
        <v>8</v>
      </c>
      <c r="I413" t="s">
        <v>114</v>
      </c>
      <c r="K413" s="34">
        <f>ROUND(H413/100*K412,5)</f>
        <v>13.91986</v>
      </c>
    </row>
    <row r="414" spans="1:27" x14ac:dyDescent="0.25">
      <c r="D414" s="37" t="s">
        <v>115</v>
      </c>
      <c r="E414" s="36"/>
      <c r="H414" s="36"/>
      <c r="K414" s="38">
        <f>SUM(K412:K413)</f>
        <v>187.91816</v>
      </c>
    </row>
    <row r="416" spans="1:27" ht="45" customHeight="1" x14ac:dyDescent="0.25">
      <c r="A416" s="28"/>
      <c r="B416" s="28" t="s">
        <v>273</v>
      </c>
      <c r="C416" s="29" t="s">
        <v>21</v>
      </c>
      <c r="D416" s="8" t="s">
        <v>274</v>
      </c>
      <c r="E416" s="7"/>
      <c r="F416" s="7"/>
      <c r="G416" s="29"/>
      <c r="H416" s="31" t="s">
        <v>89</v>
      </c>
      <c r="I416" s="6">
        <v>1</v>
      </c>
      <c r="J416" s="5"/>
      <c r="K416" s="32">
        <f>ROUND(K434,2)</f>
        <v>37.99</v>
      </c>
      <c r="L416" s="30" t="s">
        <v>275</v>
      </c>
      <c r="M416" s="29"/>
      <c r="N416" s="29"/>
      <c r="O416" s="29"/>
      <c r="P416" s="29"/>
      <c r="Q416" s="29"/>
      <c r="R416" s="29"/>
      <c r="S416" s="29"/>
      <c r="T416" s="29"/>
      <c r="U416" s="29"/>
      <c r="V416" s="29"/>
      <c r="W416" s="29"/>
      <c r="X416" s="29"/>
      <c r="Y416" s="29"/>
      <c r="Z416" s="29"/>
      <c r="AA416" s="29"/>
    </row>
    <row r="417" spans="2:11" x14ac:dyDescent="0.25">
      <c r="B417" s="24" t="s">
        <v>91</v>
      </c>
    </row>
    <row r="418" spans="2:11" x14ac:dyDescent="0.25">
      <c r="B418" t="s">
        <v>276</v>
      </c>
      <c r="C418" t="s">
        <v>93</v>
      </c>
      <c r="D418" t="s">
        <v>277</v>
      </c>
      <c r="E418" s="33">
        <v>0.32500000000000001</v>
      </c>
      <c r="F418" t="s">
        <v>95</v>
      </c>
      <c r="G418" t="s">
        <v>96</v>
      </c>
      <c r="H418" s="34">
        <v>31.11</v>
      </c>
      <c r="I418" t="s">
        <v>97</v>
      </c>
      <c r="J418" s="35">
        <f>ROUND(E418/I416* H418,5)</f>
        <v>10.110749999999999</v>
      </c>
      <c r="K418" s="36"/>
    </row>
    <row r="419" spans="2:11" x14ac:dyDescent="0.25">
      <c r="B419" t="s">
        <v>278</v>
      </c>
      <c r="C419" t="s">
        <v>93</v>
      </c>
      <c r="D419" t="s">
        <v>279</v>
      </c>
      <c r="E419" s="33">
        <v>0.32500000000000001</v>
      </c>
      <c r="F419" t="s">
        <v>95</v>
      </c>
      <c r="G419" t="s">
        <v>96</v>
      </c>
      <c r="H419" s="34">
        <v>35.049999999999997</v>
      </c>
      <c r="I419" t="s">
        <v>97</v>
      </c>
      <c r="J419" s="35">
        <f>ROUND(E419/I416* H419,5)</f>
        <v>11.391249999999999</v>
      </c>
      <c r="K419" s="36"/>
    </row>
    <row r="420" spans="2:11" x14ac:dyDescent="0.25">
      <c r="D420" s="37" t="s">
        <v>98</v>
      </c>
      <c r="E420" s="36"/>
      <c r="H420" s="36"/>
      <c r="K420" s="34">
        <f>SUM(J418:J419)</f>
        <v>21.501999999999999</v>
      </c>
    </row>
    <row r="421" spans="2:11" x14ac:dyDescent="0.25">
      <c r="B421" s="24" t="s">
        <v>99</v>
      </c>
      <c r="E421" s="36"/>
      <c r="H421" s="36"/>
      <c r="K421" s="36"/>
    </row>
    <row r="422" spans="2:11" x14ac:dyDescent="0.25">
      <c r="B422" t="s">
        <v>280</v>
      </c>
      <c r="C422" t="s">
        <v>93</v>
      </c>
      <c r="D422" t="s">
        <v>281</v>
      </c>
      <c r="E422" s="33">
        <v>0.32500000000000001</v>
      </c>
      <c r="F422" t="s">
        <v>95</v>
      </c>
      <c r="G422" t="s">
        <v>96</v>
      </c>
      <c r="H422" s="34">
        <v>4.17</v>
      </c>
      <c r="I422" t="s">
        <v>97</v>
      </c>
      <c r="J422" s="35">
        <f>ROUND(E422/I416* H422,5)</f>
        <v>1.3552500000000001</v>
      </c>
      <c r="K422" s="36"/>
    </row>
    <row r="423" spans="2:11" x14ac:dyDescent="0.25">
      <c r="D423" s="37" t="s">
        <v>102</v>
      </c>
      <c r="E423" s="36"/>
      <c r="H423" s="36"/>
      <c r="K423" s="34">
        <f>SUM(J422:J422)</f>
        <v>1.3552500000000001</v>
      </c>
    </row>
    <row r="424" spans="2:11" x14ac:dyDescent="0.25">
      <c r="B424" s="24" t="s">
        <v>103</v>
      </c>
      <c r="E424" s="36"/>
      <c r="H424" s="36"/>
      <c r="K424" s="36"/>
    </row>
    <row r="425" spans="2:11" x14ac:dyDescent="0.25">
      <c r="B425" t="s">
        <v>282</v>
      </c>
      <c r="C425" t="s">
        <v>21</v>
      </c>
      <c r="D425" t="s">
        <v>283</v>
      </c>
      <c r="E425" s="33">
        <v>1.1000000000000001</v>
      </c>
      <c r="G425" t="s">
        <v>96</v>
      </c>
      <c r="H425" s="34">
        <v>10.57</v>
      </c>
      <c r="I425" t="s">
        <v>97</v>
      </c>
      <c r="J425" s="35">
        <f>ROUND(E425* H425,5)</f>
        <v>11.627000000000001</v>
      </c>
      <c r="K425" s="36"/>
    </row>
    <row r="426" spans="2:11" x14ac:dyDescent="0.25">
      <c r="D426" s="37" t="s">
        <v>111</v>
      </c>
      <c r="E426" s="36"/>
      <c r="H426" s="36"/>
      <c r="K426" s="34">
        <f>SUM(J425:J425)</f>
        <v>11.627000000000001</v>
      </c>
    </row>
    <row r="427" spans="2:11" x14ac:dyDescent="0.25">
      <c r="B427" s="24" t="s">
        <v>86</v>
      </c>
      <c r="E427" s="36"/>
      <c r="H427" s="36"/>
      <c r="K427" s="36"/>
    </row>
    <row r="428" spans="2:11" x14ac:dyDescent="0.25">
      <c r="B428" t="s">
        <v>116</v>
      </c>
      <c r="C428" t="s">
        <v>117</v>
      </c>
      <c r="D428" t="s">
        <v>118</v>
      </c>
      <c r="E428" s="33">
        <v>0.25</v>
      </c>
      <c r="G428" t="s">
        <v>96</v>
      </c>
      <c r="H428" s="34">
        <v>1.4585300000000001</v>
      </c>
      <c r="I428" t="s">
        <v>97</v>
      </c>
      <c r="J428" s="35">
        <f>ROUND(E428* H428,5)</f>
        <v>0.36463000000000001</v>
      </c>
      <c r="K428" s="36"/>
    </row>
    <row r="429" spans="2:11" x14ac:dyDescent="0.25">
      <c r="D429" s="37" t="s">
        <v>284</v>
      </c>
      <c r="E429" s="36"/>
      <c r="H429" s="36"/>
      <c r="K429" s="34">
        <f>SUM(J428:J428)</f>
        <v>0.36463000000000001</v>
      </c>
    </row>
    <row r="430" spans="2:11" x14ac:dyDescent="0.25">
      <c r="E430" s="36"/>
      <c r="H430" s="36"/>
      <c r="K430" s="36"/>
    </row>
    <row r="431" spans="2:11" x14ac:dyDescent="0.25">
      <c r="D431" s="37" t="s">
        <v>113</v>
      </c>
      <c r="E431" s="36"/>
      <c r="H431" s="36">
        <v>1.5</v>
      </c>
      <c r="I431" t="s">
        <v>114</v>
      </c>
      <c r="J431">
        <f>ROUND(H431/100*K420,5)</f>
        <v>0.32252999999999998</v>
      </c>
      <c r="K431" s="36"/>
    </row>
    <row r="432" spans="2:11" x14ac:dyDescent="0.25">
      <c r="D432" s="37" t="s">
        <v>112</v>
      </c>
      <c r="E432" s="36"/>
      <c r="H432" s="36"/>
      <c r="K432" s="38">
        <f>SUM(J417:J431)</f>
        <v>35.171410000000002</v>
      </c>
    </row>
    <row r="433" spans="1:27" x14ac:dyDescent="0.25">
      <c r="D433" s="37" t="s">
        <v>133</v>
      </c>
      <c r="E433" s="36"/>
      <c r="H433" s="36">
        <v>8</v>
      </c>
      <c r="I433" t="s">
        <v>114</v>
      </c>
      <c r="K433" s="34">
        <f>ROUND(H433/100*K432,5)</f>
        <v>2.8137099999999999</v>
      </c>
    </row>
    <row r="434" spans="1:27" x14ac:dyDescent="0.25">
      <c r="D434" s="37" t="s">
        <v>115</v>
      </c>
      <c r="E434" s="36"/>
      <c r="H434" s="36"/>
      <c r="K434" s="38">
        <f>SUM(K432:K433)</f>
        <v>37.985120000000002</v>
      </c>
    </row>
    <row r="436" spans="1:27" x14ac:dyDescent="0.25">
      <c r="A436" s="26" t="s">
        <v>285</v>
      </c>
      <c r="B436" s="26"/>
    </row>
    <row r="437" spans="1:27" ht="45" customHeight="1" x14ac:dyDescent="0.25">
      <c r="A437" s="28"/>
      <c r="B437" s="28" t="s">
        <v>34</v>
      </c>
      <c r="C437" s="29" t="s">
        <v>35</v>
      </c>
      <c r="D437" s="8" t="s">
        <v>36</v>
      </c>
      <c r="E437" s="7"/>
      <c r="F437" s="7"/>
      <c r="G437" s="29"/>
      <c r="H437" s="31" t="s">
        <v>89</v>
      </c>
      <c r="I437" s="6">
        <v>1</v>
      </c>
      <c r="J437" s="5"/>
      <c r="K437" s="32">
        <v>1200</v>
      </c>
      <c r="L437" s="30" t="s">
        <v>286</v>
      </c>
      <c r="M437" s="29"/>
      <c r="N437" s="29"/>
      <c r="O437" s="29"/>
      <c r="P437" s="29"/>
      <c r="Q437" s="29"/>
      <c r="R437" s="29"/>
      <c r="S437" s="29"/>
      <c r="T437" s="29"/>
      <c r="U437" s="29"/>
      <c r="V437" s="29"/>
      <c r="W437" s="29"/>
      <c r="X437" s="29"/>
      <c r="Y437" s="29"/>
      <c r="Z437" s="29"/>
      <c r="AA437" s="29"/>
    </row>
    <row r="438" spans="1:27" ht="45" customHeight="1" x14ac:dyDescent="0.25">
      <c r="A438" s="28"/>
      <c r="B438" s="28" t="s">
        <v>75</v>
      </c>
      <c r="C438" s="29" t="s">
        <v>35</v>
      </c>
      <c r="D438" s="8" t="s">
        <v>76</v>
      </c>
      <c r="E438" s="7"/>
      <c r="F438" s="7"/>
      <c r="G438" s="29"/>
      <c r="H438" s="31" t="s">
        <v>89</v>
      </c>
      <c r="I438" s="6">
        <v>1</v>
      </c>
      <c r="J438" s="5"/>
      <c r="K438" s="32">
        <v>1000</v>
      </c>
      <c r="L438" s="30" t="s">
        <v>287</v>
      </c>
      <c r="M438" s="29"/>
      <c r="N438" s="29"/>
      <c r="O438" s="29"/>
      <c r="P438" s="29"/>
      <c r="Q438" s="29"/>
      <c r="R438" s="29"/>
      <c r="S438" s="29"/>
      <c r="T438" s="29"/>
      <c r="U438" s="29"/>
      <c r="V438" s="29"/>
      <c r="W438" s="29"/>
      <c r="X438" s="29"/>
      <c r="Y438" s="29"/>
      <c r="Z438" s="29"/>
      <c r="AA438" s="29"/>
    </row>
    <row r="439" spans="1:27" ht="45" customHeight="1" x14ac:dyDescent="0.25">
      <c r="A439" s="28"/>
      <c r="B439" s="28" t="s">
        <v>77</v>
      </c>
      <c r="C439" s="29" t="s">
        <v>35</v>
      </c>
      <c r="D439" s="8" t="s">
        <v>78</v>
      </c>
      <c r="E439" s="7"/>
      <c r="F439" s="7"/>
      <c r="G439" s="29"/>
      <c r="H439" s="31" t="s">
        <v>89</v>
      </c>
      <c r="I439" s="6">
        <v>1</v>
      </c>
      <c r="J439" s="5"/>
      <c r="K439" s="32">
        <v>1000</v>
      </c>
      <c r="L439" s="30" t="s">
        <v>288</v>
      </c>
      <c r="M439" s="29"/>
      <c r="N439" s="29"/>
      <c r="O439" s="29"/>
      <c r="P439" s="29"/>
      <c r="Q439" s="29"/>
      <c r="R439" s="29"/>
      <c r="S439" s="29"/>
      <c r="T439" s="29"/>
      <c r="U439" s="29"/>
      <c r="V439" s="29"/>
      <c r="W439" s="29"/>
      <c r="X439" s="29"/>
      <c r="Y439" s="29"/>
      <c r="Z439" s="29"/>
      <c r="AA439" s="29"/>
    </row>
    <row r="440" spans="1:27" ht="45" customHeight="1" x14ac:dyDescent="0.25">
      <c r="A440" s="28"/>
      <c r="B440" s="28" t="s">
        <v>289</v>
      </c>
      <c r="C440" s="29" t="s">
        <v>35</v>
      </c>
      <c r="D440" s="8" t="s">
        <v>290</v>
      </c>
      <c r="E440" s="7"/>
      <c r="F440" s="7"/>
      <c r="G440" s="29"/>
      <c r="H440" s="31" t="s">
        <v>89</v>
      </c>
      <c r="I440" s="6">
        <v>1</v>
      </c>
      <c r="J440" s="5"/>
      <c r="K440" s="32">
        <f>ROUND(K442,2)</f>
        <v>0</v>
      </c>
      <c r="L440" s="30" t="s">
        <v>291</v>
      </c>
      <c r="M440" s="29"/>
      <c r="N440" s="29"/>
      <c r="O440" s="29"/>
      <c r="P440" s="29"/>
      <c r="Q440" s="29"/>
      <c r="R440" s="29"/>
      <c r="S440" s="29"/>
      <c r="T440" s="29"/>
      <c r="U440" s="29"/>
      <c r="V440" s="29"/>
      <c r="W440" s="29"/>
      <c r="X440" s="29"/>
      <c r="Y440" s="29"/>
      <c r="Z440" s="29"/>
      <c r="AA440" s="29"/>
    </row>
    <row r="441" spans="1:27" x14ac:dyDescent="0.25">
      <c r="D441" s="37" t="s">
        <v>112</v>
      </c>
      <c r="E441" s="36"/>
      <c r="H441" s="36"/>
      <c r="K441" s="38">
        <f>SUM(J440:J440)</f>
        <v>0</v>
      </c>
    </row>
    <row r="442" spans="1:27" x14ac:dyDescent="0.25">
      <c r="D442" s="37" t="s">
        <v>115</v>
      </c>
      <c r="E442" s="36"/>
      <c r="H442" s="36"/>
      <c r="K442" s="38">
        <f>SUM(K441:K441)</f>
        <v>0</v>
      </c>
    </row>
  </sheetData>
  <sheetProtection sheet="1"/>
  <mergeCells count="73">
    <mergeCell ref="D440:F440"/>
    <mergeCell ref="I440:J440"/>
    <mergeCell ref="D437:F437"/>
    <mergeCell ref="I437:J437"/>
    <mergeCell ref="D438:F438"/>
    <mergeCell ref="I438:J438"/>
    <mergeCell ref="D439:F439"/>
    <mergeCell ref="I439:J439"/>
    <mergeCell ref="D381:F381"/>
    <mergeCell ref="I381:J381"/>
    <mergeCell ref="D399:F399"/>
    <mergeCell ref="I399:J399"/>
    <mergeCell ref="D416:F416"/>
    <mergeCell ref="I416:J416"/>
    <mergeCell ref="D333:F333"/>
    <mergeCell ref="I333:J333"/>
    <mergeCell ref="D341:F341"/>
    <mergeCell ref="I341:J341"/>
    <mergeCell ref="D356:F356"/>
    <mergeCell ref="I356:J356"/>
    <mergeCell ref="D287:F287"/>
    <mergeCell ref="I287:J287"/>
    <mergeCell ref="D305:F305"/>
    <mergeCell ref="I305:J305"/>
    <mergeCell ref="D322:F322"/>
    <mergeCell ref="I322:J322"/>
    <mergeCell ref="D242:F242"/>
    <mergeCell ref="I242:J242"/>
    <mergeCell ref="D256:F256"/>
    <mergeCell ref="I256:J256"/>
    <mergeCell ref="D271:F271"/>
    <mergeCell ref="I271:J271"/>
    <mergeCell ref="D198:F198"/>
    <mergeCell ref="I198:J198"/>
    <mergeCell ref="D215:F215"/>
    <mergeCell ref="I215:J215"/>
    <mergeCell ref="D228:F228"/>
    <mergeCell ref="I228:J228"/>
    <mergeCell ref="D156:F156"/>
    <mergeCell ref="I156:J156"/>
    <mergeCell ref="D164:F164"/>
    <mergeCell ref="I164:J164"/>
    <mergeCell ref="D181:F181"/>
    <mergeCell ref="I181:J181"/>
    <mergeCell ref="D125:F125"/>
    <mergeCell ref="I125:J125"/>
    <mergeCell ref="D135:F135"/>
    <mergeCell ref="I135:J135"/>
    <mergeCell ref="D148:F148"/>
    <mergeCell ref="I148:J148"/>
    <mergeCell ref="D92:F92"/>
    <mergeCell ref="I92:J92"/>
    <mergeCell ref="D102:F102"/>
    <mergeCell ref="I102:J102"/>
    <mergeCell ref="D116:F116"/>
    <mergeCell ref="I116:J116"/>
    <mergeCell ref="D51:F51"/>
    <mergeCell ref="I51:J51"/>
    <mergeCell ref="D65:F65"/>
    <mergeCell ref="I65:J65"/>
    <mergeCell ref="D79:F79"/>
    <mergeCell ref="I79:J79"/>
    <mergeCell ref="D11:F11"/>
    <mergeCell ref="I11:J11"/>
    <mergeCell ref="D27:F27"/>
    <mergeCell ref="I27:J27"/>
    <mergeCell ref="D41:F41"/>
    <mergeCell ref="I41:J41"/>
    <mergeCell ref="A1:K1"/>
    <mergeCell ref="A2:K2"/>
    <mergeCell ref="A3:K3"/>
    <mergeCell ref="A4:K4"/>
    <mergeCell ref="A6:K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5"/>
  <sheetViews>
    <sheetView workbookViewId="0">
      <pane ySplit="8" topLeftCell="A9" activePane="bottomLeft" state="frozenSplit"/>
      <selection pane="bottomLeft" sqref="A1:D1"/>
    </sheetView>
  </sheetViews>
  <sheetFormatPr defaultRowHeight="15" x14ac:dyDescent="0.25"/>
  <cols>
    <col min="1" max="1" width="14.7109375" customWidth="1"/>
    <col min="2" max="2" width="6.140625" customWidth="1"/>
    <col min="3" max="3" width="65.7109375" customWidth="1"/>
    <col min="4" max="4" width="13.7109375" customWidth="1"/>
    <col min="5" max="5" width="65.7109375" customWidth="1"/>
    <col min="6" max="7" width="13.7109375" customWidth="1"/>
  </cols>
  <sheetData>
    <row r="1" spans="1:7" x14ac:dyDescent="0.25">
      <c r="A1" s="10" t="s">
        <v>0</v>
      </c>
      <c r="B1" s="10" t="s">
        <v>0</v>
      </c>
      <c r="C1" s="10" t="s">
        <v>0</v>
      </c>
      <c r="D1" s="10" t="s">
        <v>0</v>
      </c>
    </row>
    <row r="2" spans="1:7" x14ac:dyDescent="0.25">
      <c r="A2" s="10" t="s">
        <v>1</v>
      </c>
      <c r="B2" s="10" t="s">
        <v>1</v>
      </c>
      <c r="C2" s="10" t="s">
        <v>1</v>
      </c>
      <c r="D2" s="10" t="s">
        <v>1</v>
      </c>
    </row>
    <row r="3" spans="1:7" x14ac:dyDescent="0.25">
      <c r="A3" s="10"/>
      <c r="B3" s="10"/>
      <c r="C3" s="10"/>
      <c r="D3" s="10"/>
    </row>
    <row r="4" spans="1:7" x14ac:dyDescent="0.25">
      <c r="A4" s="10"/>
      <c r="B4" s="10"/>
      <c r="C4" s="10"/>
      <c r="D4" s="10"/>
    </row>
    <row r="6" spans="1:7" ht="18.75" x14ac:dyDescent="0.3">
      <c r="A6" s="9" t="s">
        <v>80</v>
      </c>
      <c r="B6" s="9" t="s">
        <v>80</v>
      </c>
      <c r="C6" s="9" t="s">
        <v>80</v>
      </c>
      <c r="D6" s="9" t="s">
        <v>80</v>
      </c>
    </row>
    <row r="8" spans="1:7" x14ac:dyDescent="0.25">
      <c r="A8" s="27" t="s">
        <v>82</v>
      </c>
      <c r="B8" s="27" t="s">
        <v>83</v>
      </c>
      <c r="C8" s="27" t="s">
        <v>84</v>
      </c>
      <c r="D8" s="27" t="s">
        <v>3</v>
      </c>
      <c r="E8" s="27" t="s">
        <v>85</v>
      </c>
      <c r="F8" s="27" t="s">
        <v>292</v>
      </c>
      <c r="G8" s="27" t="s">
        <v>293</v>
      </c>
    </row>
    <row r="10" spans="1:7" x14ac:dyDescent="0.25">
      <c r="A10" s="26" t="s">
        <v>91</v>
      </c>
    </row>
    <row r="11" spans="1:7" x14ac:dyDescent="0.25">
      <c r="A11" t="s">
        <v>122</v>
      </c>
      <c r="B11" t="s">
        <v>93</v>
      </c>
      <c r="C11" t="s">
        <v>123</v>
      </c>
      <c r="D11" s="34">
        <v>26.12</v>
      </c>
      <c r="E11" t="s">
        <v>123</v>
      </c>
      <c r="F11" s="40">
        <v>0</v>
      </c>
      <c r="G11" s="40">
        <v>0</v>
      </c>
    </row>
    <row r="12" spans="1:7" x14ac:dyDescent="0.25">
      <c r="A12" t="s">
        <v>173</v>
      </c>
      <c r="B12" t="s">
        <v>93</v>
      </c>
      <c r="C12" t="s">
        <v>174</v>
      </c>
      <c r="D12" s="34">
        <v>26.33</v>
      </c>
      <c r="E12" t="s">
        <v>174</v>
      </c>
      <c r="F12" s="40">
        <v>0</v>
      </c>
      <c r="G12" s="40">
        <v>0</v>
      </c>
    </row>
    <row r="13" spans="1:7" x14ac:dyDescent="0.25">
      <c r="A13" t="s">
        <v>276</v>
      </c>
      <c r="B13" t="s">
        <v>93</v>
      </c>
      <c r="C13" t="s">
        <v>277</v>
      </c>
      <c r="D13" s="34">
        <v>31.11</v>
      </c>
      <c r="E13" t="s">
        <v>277</v>
      </c>
      <c r="F13" s="40">
        <v>0</v>
      </c>
      <c r="G13" s="40">
        <v>0</v>
      </c>
    </row>
    <row r="14" spans="1:7" x14ac:dyDescent="0.25">
      <c r="A14" t="s">
        <v>131</v>
      </c>
      <c r="B14" t="s">
        <v>93</v>
      </c>
      <c r="C14" t="s">
        <v>132</v>
      </c>
      <c r="D14" s="34">
        <v>24.55</v>
      </c>
      <c r="E14" t="s">
        <v>132</v>
      </c>
      <c r="F14" s="40">
        <v>0</v>
      </c>
      <c r="G14" s="40">
        <v>0</v>
      </c>
    </row>
    <row r="15" spans="1:7" x14ac:dyDescent="0.25">
      <c r="A15" t="s">
        <v>92</v>
      </c>
      <c r="B15" t="s">
        <v>93</v>
      </c>
      <c r="C15" t="s">
        <v>94</v>
      </c>
      <c r="D15" s="34">
        <v>25.38</v>
      </c>
      <c r="E15" t="s">
        <v>94</v>
      </c>
      <c r="F15" s="40">
        <v>0</v>
      </c>
      <c r="G15" s="40">
        <v>0</v>
      </c>
    </row>
    <row r="16" spans="1:7" x14ac:dyDescent="0.25">
      <c r="A16" t="s">
        <v>189</v>
      </c>
      <c r="B16" t="s">
        <v>93</v>
      </c>
      <c r="C16" t="s">
        <v>190</v>
      </c>
      <c r="D16" s="34">
        <v>29.42</v>
      </c>
      <c r="E16" t="s">
        <v>190</v>
      </c>
      <c r="F16" s="40">
        <v>0</v>
      </c>
      <c r="G16" s="40">
        <v>0</v>
      </c>
    </row>
    <row r="17" spans="1:7" x14ac:dyDescent="0.25">
      <c r="A17" t="s">
        <v>120</v>
      </c>
      <c r="B17" t="s">
        <v>93</v>
      </c>
      <c r="C17" t="s">
        <v>121</v>
      </c>
      <c r="D17" s="34">
        <v>29.42</v>
      </c>
      <c r="E17" t="s">
        <v>121</v>
      </c>
      <c r="F17" s="40">
        <v>0</v>
      </c>
      <c r="G17" s="40">
        <v>0</v>
      </c>
    </row>
    <row r="18" spans="1:7" x14ac:dyDescent="0.25">
      <c r="A18" t="s">
        <v>175</v>
      </c>
      <c r="B18" t="s">
        <v>93</v>
      </c>
      <c r="C18" t="s">
        <v>176</v>
      </c>
      <c r="D18" s="34">
        <v>29.94</v>
      </c>
      <c r="E18" t="s">
        <v>176</v>
      </c>
      <c r="F18" s="40">
        <v>0</v>
      </c>
      <c r="G18" s="40">
        <v>0</v>
      </c>
    </row>
    <row r="19" spans="1:7" x14ac:dyDescent="0.25">
      <c r="A19" t="s">
        <v>278</v>
      </c>
      <c r="B19" t="s">
        <v>93</v>
      </c>
      <c r="C19" t="s">
        <v>279</v>
      </c>
      <c r="D19" s="34">
        <v>35.049999999999997</v>
      </c>
      <c r="E19" t="s">
        <v>279</v>
      </c>
      <c r="F19" s="40">
        <v>0</v>
      </c>
      <c r="G19" s="40">
        <v>0</v>
      </c>
    </row>
    <row r="20" spans="1:7" x14ac:dyDescent="0.25">
      <c r="A20" t="s">
        <v>241</v>
      </c>
      <c r="B20" t="s">
        <v>93</v>
      </c>
      <c r="C20" t="s">
        <v>242</v>
      </c>
      <c r="D20" s="34">
        <v>29.42</v>
      </c>
      <c r="E20" t="s">
        <v>242</v>
      </c>
      <c r="F20" s="40">
        <v>0</v>
      </c>
      <c r="G20" s="40">
        <v>0</v>
      </c>
    </row>
    <row r="21" spans="1:7" x14ac:dyDescent="0.25">
      <c r="A21" s="26" t="s">
        <v>99</v>
      </c>
    </row>
    <row r="22" spans="1:7" x14ac:dyDescent="0.25">
      <c r="A22" t="s">
        <v>136</v>
      </c>
      <c r="B22" t="s">
        <v>93</v>
      </c>
      <c r="C22" t="s">
        <v>137</v>
      </c>
      <c r="D22" s="34">
        <v>18.079999999999998</v>
      </c>
      <c r="E22" t="s">
        <v>294</v>
      </c>
      <c r="F22" s="40">
        <v>1.6339108118140999</v>
      </c>
      <c r="G22" s="40">
        <v>22.625364735403</v>
      </c>
    </row>
    <row r="23" spans="1:7" x14ac:dyDescent="0.25">
      <c r="A23" t="s">
        <v>153</v>
      </c>
      <c r="B23" t="s">
        <v>93</v>
      </c>
      <c r="C23" t="s">
        <v>154</v>
      </c>
      <c r="D23" s="34">
        <v>60.67</v>
      </c>
      <c r="E23" t="s">
        <v>295</v>
      </c>
      <c r="F23" s="40">
        <v>7.1197421140722996</v>
      </c>
      <c r="G23" s="40">
        <v>266.54092993590001</v>
      </c>
    </row>
    <row r="24" spans="1:7" x14ac:dyDescent="0.25">
      <c r="A24" t="s">
        <v>147</v>
      </c>
      <c r="B24" t="s">
        <v>93</v>
      </c>
      <c r="C24" t="s">
        <v>148</v>
      </c>
      <c r="D24" s="34">
        <v>73.75</v>
      </c>
      <c r="E24" t="s">
        <v>296</v>
      </c>
      <c r="F24" s="40">
        <v>16.168909075091001</v>
      </c>
      <c r="G24" s="40">
        <v>223.89683852531999</v>
      </c>
    </row>
    <row r="25" spans="1:7" x14ac:dyDescent="0.25">
      <c r="A25" t="s">
        <v>297</v>
      </c>
      <c r="B25" t="s">
        <v>93</v>
      </c>
      <c r="C25" t="s">
        <v>298</v>
      </c>
      <c r="D25" s="34">
        <v>170.91</v>
      </c>
      <c r="E25" t="s">
        <v>299</v>
      </c>
      <c r="F25" s="40">
        <v>25.359657391460001</v>
      </c>
      <c r="G25" s="40">
        <v>351.16451516077001</v>
      </c>
    </row>
    <row r="26" spans="1:7" x14ac:dyDescent="0.25">
      <c r="A26" t="s">
        <v>300</v>
      </c>
      <c r="B26" t="s">
        <v>93</v>
      </c>
      <c r="C26" t="s">
        <v>301</v>
      </c>
      <c r="D26" s="34">
        <v>9.23</v>
      </c>
      <c r="E26" t="s">
        <v>302</v>
      </c>
      <c r="F26" s="40">
        <v>2.3479542886148002E-3</v>
      </c>
      <c r="G26" s="40">
        <v>0.14610772769366001</v>
      </c>
    </row>
    <row r="27" spans="1:7" x14ac:dyDescent="0.25">
      <c r="A27" t="s">
        <v>303</v>
      </c>
      <c r="B27" t="s">
        <v>93</v>
      </c>
      <c r="C27" t="s">
        <v>304</v>
      </c>
      <c r="D27" s="34">
        <v>67.13</v>
      </c>
      <c r="E27" t="s">
        <v>305</v>
      </c>
      <c r="F27" s="40">
        <v>12.084132045576</v>
      </c>
      <c r="G27" s="40">
        <v>167.33342668709</v>
      </c>
    </row>
    <row r="28" spans="1:7" x14ac:dyDescent="0.25">
      <c r="A28" t="s">
        <v>306</v>
      </c>
      <c r="B28" t="s">
        <v>93</v>
      </c>
      <c r="C28" t="s">
        <v>307</v>
      </c>
      <c r="D28" s="34">
        <v>71.22</v>
      </c>
      <c r="E28" t="s">
        <v>308</v>
      </c>
      <c r="F28" s="40">
        <v>22.976870790905998</v>
      </c>
      <c r="G28" s="40">
        <v>318.16919158843001</v>
      </c>
    </row>
    <row r="29" spans="1:7" x14ac:dyDescent="0.25">
      <c r="A29" t="s">
        <v>151</v>
      </c>
      <c r="B29" t="s">
        <v>93</v>
      </c>
      <c r="C29" t="s">
        <v>152</v>
      </c>
      <c r="D29" s="34">
        <v>77.67</v>
      </c>
      <c r="E29" t="s">
        <v>309</v>
      </c>
      <c r="F29" s="40">
        <v>34.039808579153998</v>
      </c>
      <c r="G29" s="40">
        <v>471.36176531666001</v>
      </c>
    </row>
    <row r="30" spans="1:7" x14ac:dyDescent="0.25">
      <c r="A30" t="s">
        <v>310</v>
      </c>
      <c r="B30" t="s">
        <v>93</v>
      </c>
      <c r="C30" t="s">
        <v>311</v>
      </c>
      <c r="D30" s="34">
        <v>113.91</v>
      </c>
      <c r="E30" t="s">
        <v>312</v>
      </c>
      <c r="F30" s="40">
        <v>57.186878412908001</v>
      </c>
      <c r="G30" s="40">
        <v>791.88776573100995</v>
      </c>
    </row>
    <row r="31" spans="1:7" x14ac:dyDescent="0.25">
      <c r="A31" t="s">
        <v>217</v>
      </c>
      <c r="B31" t="s">
        <v>93</v>
      </c>
      <c r="C31" t="s">
        <v>218</v>
      </c>
      <c r="D31" s="34">
        <v>100</v>
      </c>
      <c r="E31" t="s">
        <v>218</v>
      </c>
      <c r="F31" s="40">
        <v>0</v>
      </c>
      <c r="G31" s="40">
        <v>0</v>
      </c>
    </row>
    <row r="32" spans="1:7" x14ac:dyDescent="0.25">
      <c r="A32" t="s">
        <v>313</v>
      </c>
      <c r="B32" t="s">
        <v>13</v>
      </c>
      <c r="C32" t="s">
        <v>314</v>
      </c>
      <c r="D32" s="34">
        <v>5690.52</v>
      </c>
      <c r="E32" t="s">
        <v>315</v>
      </c>
      <c r="F32" s="40">
        <v>2.7878603225080001</v>
      </c>
      <c r="G32" s="40">
        <v>38.604528577707001</v>
      </c>
    </row>
    <row r="33" spans="1:7" x14ac:dyDescent="0.25">
      <c r="A33" t="s">
        <v>177</v>
      </c>
      <c r="B33" t="s">
        <v>93</v>
      </c>
      <c r="C33" t="s">
        <v>178</v>
      </c>
      <c r="D33" s="34">
        <v>63.27</v>
      </c>
      <c r="E33" t="s">
        <v>316</v>
      </c>
      <c r="F33" s="40">
        <v>21.104681319027002</v>
      </c>
      <c r="G33" s="40">
        <v>292.24429449565002</v>
      </c>
    </row>
    <row r="34" spans="1:7" x14ac:dyDescent="0.25">
      <c r="A34" t="s">
        <v>100</v>
      </c>
      <c r="B34" t="s">
        <v>93</v>
      </c>
      <c r="C34" t="s">
        <v>101</v>
      </c>
      <c r="D34" s="34">
        <v>2.44</v>
      </c>
      <c r="E34" t="s">
        <v>317</v>
      </c>
      <c r="F34" s="40">
        <v>1.6881349919294999</v>
      </c>
      <c r="G34" s="40">
        <v>63.198506827496999</v>
      </c>
    </row>
    <row r="35" spans="1:7" x14ac:dyDescent="0.25">
      <c r="A35" t="s">
        <v>142</v>
      </c>
      <c r="B35" t="s">
        <v>93</v>
      </c>
      <c r="C35" t="s">
        <v>143</v>
      </c>
      <c r="D35" s="34">
        <v>9.74</v>
      </c>
      <c r="E35" t="s">
        <v>318</v>
      </c>
      <c r="F35" s="40">
        <v>1.6881349919294999</v>
      </c>
      <c r="G35" s="40">
        <v>63.198506827496999</v>
      </c>
    </row>
    <row r="36" spans="1:7" x14ac:dyDescent="0.25">
      <c r="A36" t="s">
        <v>161</v>
      </c>
      <c r="B36" t="s">
        <v>30</v>
      </c>
      <c r="C36" t="s">
        <v>162</v>
      </c>
      <c r="D36" s="34">
        <v>27.54</v>
      </c>
      <c r="E36" t="s">
        <v>319</v>
      </c>
      <c r="F36" s="40">
        <v>0.32337818151450998</v>
      </c>
      <c r="G36" s="40">
        <v>4.4779367706819997</v>
      </c>
    </row>
    <row r="37" spans="1:7" x14ac:dyDescent="0.25">
      <c r="A37" t="s">
        <v>280</v>
      </c>
      <c r="B37" t="s">
        <v>93</v>
      </c>
      <c r="C37" t="s">
        <v>281</v>
      </c>
      <c r="D37" s="34">
        <v>4.17</v>
      </c>
      <c r="E37" t="s">
        <v>281</v>
      </c>
      <c r="F37" s="40">
        <v>0.42549760721514002</v>
      </c>
      <c r="G37" s="40">
        <v>5.8920220661218998</v>
      </c>
    </row>
    <row r="38" spans="1:7" x14ac:dyDescent="0.25">
      <c r="A38" s="26" t="s">
        <v>103</v>
      </c>
    </row>
    <row r="39" spans="1:7" x14ac:dyDescent="0.25">
      <c r="A39" t="s">
        <v>109</v>
      </c>
      <c r="B39" t="s">
        <v>30</v>
      </c>
      <c r="C39" t="s">
        <v>110</v>
      </c>
      <c r="D39" s="34">
        <v>2.42</v>
      </c>
      <c r="E39" t="s">
        <v>110</v>
      </c>
      <c r="F39" s="40">
        <v>0.3003711</v>
      </c>
      <c r="G39" s="40">
        <v>5.6487081000000003</v>
      </c>
    </row>
    <row r="40" spans="1:7" x14ac:dyDescent="0.25">
      <c r="A40" t="s">
        <v>107</v>
      </c>
      <c r="B40" t="s">
        <v>105</v>
      </c>
      <c r="C40" t="s">
        <v>108</v>
      </c>
      <c r="D40" s="34">
        <v>24.77</v>
      </c>
      <c r="E40" t="s">
        <v>320</v>
      </c>
      <c r="F40" s="40">
        <v>5.3376872999999998</v>
      </c>
      <c r="G40" s="40">
        <v>85.327961999999999</v>
      </c>
    </row>
    <row r="41" spans="1:7" x14ac:dyDescent="0.25">
      <c r="A41" t="s">
        <v>104</v>
      </c>
      <c r="B41" t="s">
        <v>105</v>
      </c>
      <c r="C41" t="s">
        <v>106</v>
      </c>
      <c r="D41" s="34">
        <v>164.18</v>
      </c>
      <c r="E41" t="s">
        <v>321</v>
      </c>
      <c r="F41" s="40">
        <v>495.65122450000001</v>
      </c>
      <c r="G41" s="40">
        <v>2091.0637148999999</v>
      </c>
    </row>
    <row r="42" spans="1:7" x14ac:dyDescent="0.25">
      <c r="A42" t="s">
        <v>237</v>
      </c>
      <c r="B42" t="s">
        <v>30</v>
      </c>
      <c r="C42" t="s">
        <v>238</v>
      </c>
      <c r="D42" s="34">
        <v>105.42</v>
      </c>
      <c r="E42" t="s">
        <v>322</v>
      </c>
      <c r="F42" s="40">
        <v>89.485584992777007</v>
      </c>
      <c r="G42" s="40">
        <v>548.83235206151005</v>
      </c>
    </row>
    <row r="43" spans="1:7" x14ac:dyDescent="0.25">
      <c r="A43" t="s">
        <v>323</v>
      </c>
      <c r="B43" t="s">
        <v>117</v>
      </c>
      <c r="C43" t="s">
        <v>324</v>
      </c>
      <c r="D43" s="34">
        <v>9.61</v>
      </c>
      <c r="E43" t="s">
        <v>325</v>
      </c>
      <c r="F43" s="40">
        <v>4.6349446276600004</v>
      </c>
      <c r="G43" s="40">
        <v>99.107690209349997</v>
      </c>
    </row>
    <row r="44" spans="1:7" x14ac:dyDescent="0.25">
      <c r="A44" t="s">
        <v>326</v>
      </c>
      <c r="B44" t="s">
        <v>117</v>
      </c>
      <c r="C44" t="s">
        <v>327</v>
      </c>
      <c r="D44" s="34">
        <v>1.44</v>
      </c>
      <c r="E44" t="s">
        <v>328</v>
      </c>
      <c r="F44" s="40">
        <v>4.6349446276600004</v>
      </c>
      <c r="G44" s="40">
        <v>99.107690209349997</v>
      </c>
    </row>
    <row r="45" spans="1:7" ht="45" x14ac:dyDescent="0.25">
      <c r="A45" t="s">
        <v>249</v>
      </c>
      <c r="B45" t="s">
        <v>13</v>
      </c>
      <c r="C45" s="39" t="s">
        <v>250</v>
      </c>
      <c r="D45" s="34">
        <v>50</v>
      </c>
      <c r="E45" t="s">
        <v>329</v>
      </c>
      <c r="F45" s="40">
        <v>0</v>
      </c>
      <c r="G45" s="40">
        <v>0</v>
      </c>
    </row>
    <row r="46" spans="1:7" ht="60" x14ac:dyDescent="0.25">
      <c r="A46" t="s">
        <v>243</v>
      </c>
      <c r="B46" t="s">
        <v>13</v>
      </c>
      <c r="C46" s="39" t="s">
        <v>244</v>
      </c>
      <c r="D46" s="34">
        <v>1.1000000000000001</v>
      </c>
      <c r="E46" t="s">
        <v>330</v>
      </c>
      <c r="F46" s="40">
        <v>0</v>
      </c>
      <c r="G46" s="40">
        <v>0</v>
      </c>
    </row>
    <row r="47" spans="1:7" x14ac:dyDescent="0.25">
      <c r="A47" t="s">
        <v>331</v>
      </c>
      <c r="B47" t="s">
        <v>13</v>
      </c>
      <c r="C47" t="s">
        <v>332</v>
      </c>
      <c r="D47" s="34">
        <v>1.05</v>
      </c>
      <c r="E47" t="s">
        <v>333</v>
      </c>
      <c r="F47" s="40">
        <v>0.19114780232840001</v>
      </c>
      <c r="G47" s="40">
        <v>2.3969630499596</v>
      </c>
    </row>
    <row r="48" spans="1:7" x14ac:dyDescent="0.25">
      <c r="A48" t="s">
        <v>245</v>
      </c>
      <c r="B48" t="s">
        <v>13</v>
      </c>
      <c r="C48" t="s">
        <v>246</v>
      </c>
      <c r="D48" s="34">
        <v>10</v>
      </c>
      <c r="E48" t="s">
        <v>246</v>
      </c>
      <c r="F48" s="40">
        <v>0</v>
      </c>
      <c r="G48" s="40">
        <v>0</v>
      </c>
    </row>
    <row r="49" spans="1:7" x14ac:dyDescent="0.25">
      <c r="A49" t="s">
        <v>257</v>
      </c>
      <c r="B49" t="s">
        <v>13</v>
      </c>
      <c r="C49" t="s">
        <v>258</v>
      </c>
      <c r="D49" s="34">
        <v>6.92</v>
      </c>
      <c r="E49" t="s">
        <v>258</v>
      </c>
      <c r="F49" s="40">
        <v>0</v>
      </c>
      <c r="G49" s="40">
        <v>0</v>
      </c>
    </row>
    <row r="50" spans="1:7" x14ac:dyDescent="0.25">
      <c r="A50" t="s">
        <v>126</v>
      </c>
      <c r="B50" t="s">
        <v>117</v>
      </c>
      <c r="C50" t="s">
        <v>127</v>
      </c>
      <c r="D50" s="34">
        <v>2.2599999999999998</v>
      </c>
      <c r="E50" t="s">
        <v>334</v>
      </c>
      <c r="F50" s="40">
        <v>0.79508930530999999</v>
      </c>
      <c r="G50" s="40">
        <v>10.72351378143</v>
      </c>
    </row>
    <row r="51" spans="1:7" x14ac:dyDescent="0.25">
      <c r="A51" t="s">
        <v>197</v>
      </c>
      <c r="B51" t="s">
        <v>21</v>
      </c>
      <c r="C51" t="s">
        <v>198</v>
      </c>
      <c r="D51" s="34">
        <v>11</v>
      </c>
      <c r="E51" t="s">
        <v>198</v>
      </c>
      <c r="F51" s="40">
        <v>0</v>
      </c>
      <c r="G51" s="40">
        <v>0</v>
      </c>
    </row>
    <row r="52" spans="1:7" x14ac:dyDescent="0.25">
      <c r="A52" t="s">
        <v>205</v>
      </c>
      <c r="B52" t="s">
        <v>21</v>
      </c>
      <c r="C52" t="s">
        <v>206</v>
      </c>
      <c r="D52" s="34">
        <v>9.5</v>
      </c>
      <c r="E52" t="s">
        <v>206</v>
      </c>
      <c r="F52" s="40">
        <v>0</v>
      </c>
      <c r="G52" s="40">
        <v>0</v>
      </c>
    </row>
    <row r="53" spans="1:7" x14ac:dyDescent="0.25">
      <c r="A53" t="s">
        <v>335</v>
      </c>
      <c r="B53" t="s">
        <v>336</v>
      </c>
      <c r="C53" t="s">
        <v>337</v>
      </c>
      <c r="D53" s="34">
        <v>5.67</v>
      </c>
      <c r="E53" t="s">
        <v>338</v>
      </c>
      <c r="F53" s="40">
        <v>1.51222354654</v>
      </c>
      <c r="G53" s="40">
        <v>16.800351005900001</v>
      </c>
    </row>
    <row r="54" spans="1:7" x14ac:dyDescent="0.25">
      <c r="A54" t="s">
        <v>199</v>
      </c>
      <c r="B54" t="s">
        <v>13</v>
      </c>
      <c r="C54" t="s">
        <v>200</v>
      </c>
      <c r="D54" s="34">
        <v>1.2</v>
      </c>
      <c r="E54" t="s">
        <v>200</v>
      </c>
      <c r="F54" s="40">
        <v>0</v>
      </c>
      <c r="G54" s="40">
        <v>0</v>
      </c>
    </row>
    <row r="55" spans="1:7" x14ac:dyDescent="0.25">
      <c r="A55" t="s">
        <v>207</v>
      </c>
      <c r="B55" t="s">
        <v>13</v>
      </c>
      <c r="C55" t="s">
        <v>208</v>
      </c>
      <c r="D55" s="34">
        <v>1</v>
      </c>
      <c r="E55" t="s">
        <v>208</v>
      </c>
      <c r="F55" s="40">
        <v>0</v>
      </c>
      <c r="G55" s="40">
        <v>0</v>
      </c>
    </row>
    <row r="56" spans="1:7" x14ac:dyDescent="0.25">
      <c r="A56" t="s">
        <v>213</v>
      </c>
      <c r="B56" t="s">
        <v>13</v>
      </c>
      <c r="C56" t="s">
        <v>214</v>
      </c>
      <c r="D56" s="34">
        <v>20</v>
      </c>
      <c r="E56" t="s">
        <v>339</v>
      </c>
      <c r="F56" s="40">
        <v>0</v>
      </c>
      <c r="G56" s="40">
        <v>0</v>
      </c>
    </row>
    <row r="57" spans="1:7" x14ac:dyDescent="0.25">
      <c r="A57" t="s">
        <v>211</v>
      </c>
      <c r="B57" t="s">
        <v>13</v>
      </c>
      <c r="C57" t="s">
        <v>212</v>
      </c>
      <c r="D57" s="34">
        <v>50</v>
      </c>
      <c r="E57" t="s">
        <v>340</v>
      </c>
      <c r="F57" s="40">
        <v>0</v>
      </c>
      <c r="G57" s="40">
        <v>0</v>
      </c>
    </row>
    <row r="58" spans="1:7" x14ac:dyDescent="0.25">
      <c r="A58" t="s">
        <v>124</v>
      </c>
      <c r="B58" t="s">
        <v>117</v>
      </c>
      <c r="C58" t="s">
        <v>125</v>
      </c>
      <c r="D58" s="34">
        <v>1.1000000000000001</v>
      </c>
      <c r="E58" t="s">
        <v>341</v>
      </c>
      <c r="F58" s="40">
        <v>0.98402300500999995</v>
      </c>
      <c r="G58" s="40">
        <v>13.73772923303</v>
      </c>
    </row>
    <row r="59" spans="1:7" ht="165" x14ac:dyDescent="0.25">
      <c r="A59" t="s">
        <v>247</v>
      </c>
      <c r="B59" t="s">
        <v>30</v>
      </c>
      <c r="C59" s="39" t="s">
        <v>248</v>
      </c>
      <c r="D59" s="34">
        <v>2200</v>
      </c>
      <c r="E59" t="s">
        <v>342</v>
      </c>
      <c r="F59" s="40">
        <v>0</v>
      </c>
      <c r="G59" s="40">
        <v>0</v>
      </c>
    </row>
    <row r="60" spans="1:7" x14ac:dyDescent="0.25">
      <c r="A60" t="s">
        <v>343</v>
      </c>
      <c r="B60" t="s">
        <v>30</v>
      </c>
      <c r="C60" t="s">
        <v>344</v>
      </c>
      <c r="D60" s="34">
        <v>718.39</v>
      </c>
      <c r="E60" t="s">
        <v>345</v>
      </c>
      <c r="F60" s="40">
        <v>70.040911598418006</v>
      </c>
      <c r="G60" s="40">
        <v>1181.2700679328</v>
      </c>
    </row>
    <row r="61" spans="1:7" x14ac:dyDescent="0.25">
      <c r="A61" t="s">
        <v>166</v>
      </c>
      <c r="B61" t="s">
        <v>105</v>
      </c>
      <c r="C61" t="s">
        <v>164</v>
      </c>
      <c r="D61" s="34">
        <v>90.29</v>
      </c>
      <c r="E61" t="s">
        <v>165</v>
      </c>
      <c r="F61" s="40">
        <v>-9999999999</v>
      </c>
      <c r="G61" s="40">
        <v>-9999999999</v>
      </c>
    </row>
    <row r="62" spans="1:7" x14ac:dyDescent="0.25">
      <c r="A62" t="s">
        <v>170</v>
      </c>
      <c r="B62" t="s">
        <v>105</v>
      </c>
      <c r="C62" t="s">
        <v>168</v>
      </c>
      <c r="D62" s="34">
        <v>14.85</v>
      </c>
      <c r="E62" t="s">
        <v>169</v>
      </c>
      <c r="F62" s="40">
        <v>-9999999999</v>
      </c>
      <c r="G62" s="40">
        <v>-9999999999</v>
      </c>
    </row>
    <row r="63" spans="1:7" ht="180" x14ac:dyDescent="0.25">
      <c r="A63" t="s">
        <v>179</v>
      </c>
      <c r="B63" t="s">
        <v>30</v>
      </c>
      <c r="C63" s="39" t="s">
        <v>180</v>
      </c>
      <c r="D63" s="34">
        <v>1600</v>
      </c>
      <c r="E63" t="s">
        <v>346</v>
      </c>
      <c r="F63" s="40">
        <v>0</v>
      </c>
      <c r="G63" s="40">
        <v>0</v>
      </c>
    </row>
    <row r="64" spans="1:7" ht="375" x14ac:dyDescent="0.25">
      <c r="A64" t="s">
        <v>185</v>
      </c>
      <c r="B64" t="s">
        <v>13</v>
      </c>
      <c r="C64" s="39" t="s">
        <v>186</v>
      </c>
      <c r="D64" s="34">
        <v>400</v>
      </c>
      <c r="E64" t="s">
        <v>347</v>
      </c>
      <c r="F64" s="40">
        <v>0</v>
      </c>
      <c r="G64" s="40">
        <v>0</v>
      </c>
    </row>
    <row r="65" spans="1:7" x14ac:dyDescent="0.25">
      <c r="A65" t="s">
        <v>348</v>
      </c>
      <c r="B65" t="s">
        <v>30</v>
      </c>
      <c r="C65" t="s">
        <v>349</v>
      </c>
      <c r="D65" s="34">
        <v>1744.68</v>
      </c>
      <c r="E65" t="s">
        <v>350</v>
      </c>
      <c r="F65" s="40">
        <v>70.040911598418006</v>
      </c>
      <c r="G65" s="40">
        <v>1181.2700679328</v>
      </c>
    </row>
    <row r="66" spans="1:7" ht="180" x14ac:dyDescent="0.25">
      <c r="A66" t="s">
        <v>219</v>
      </c>
      <c r="B66" t="s">
        <v>30</v>
      </c>
      <c r="C66" s="39" t="s">
        <v>220</v>
      </c>
      <c r="D66" s="34">
        <v>2000</v>
      </c>
      <c r="E66" t="s">
        <v>351</v>
      </c>
      <c r="F66" s="40">
        <v>0</v>
      </c>
      <c r="G66" s="40">
        <v>0</v>
      </c>
    </row>
    <row r="67" spans="1:7" ht="195" x14ac:dyDescent="0.25">
      <c r="A67" t="s">
        <v>223</v>
      </c>
      <c r="B67" t="s">
        <v>30</v>
      </c>
      <c r="C67" s="39" t="s">
        <v>224</v>
      </c>
      <c r="D67" s="34">
        <v>1800</v>
      </c>
      <c r="E67" t="s">
        <v>352</v>
      </c>
      <c r="F67" s="40">
        <v>0</v>
      </c>
      <c r="G67" s="40">
        <v>0</v>
      </c>
    </row>
    <row r="68" spans="1:7" x14ac:dyDescent="0.25">
      <c r="A68" t="s">
        <v>353</v>
      </c>
      <c r="B68" t="s">
        <v>30</v>
      </c>
      <c r="C68" t="s">
        <v>354</v>
      </c>
      <c r="D68" s="34">
        <v>856.73</v>
      </c>
      <c r="E68" t="s">
        <v>355</v>
      </c>
      <c r="F68" s="40">
        <v>70.040911598418006</v>
      </c>
      <c r="G68" s="40">
        <v>1181.2700679328</v>
      </c>
    </row>
    <row r="69" spans="1:7" x14ac:dyDescent="0.25">
      <c r="A69" t="s">
        <v>251</v>
      </c>
      <c r="B69" t="s">
        <v>117</v>
      </c>
      <c r="C69" t="s">
        <v>252</v>
      </c>
      <c r="D69" s="34">
        <v>60</v>
      </c>
      <c r="E69" t="s">
        <v>356</v>
      </c>
      <c r="F69" s="40">
        <v>0</v>
      </c>
      <c r="G69" s="40">
        <v>0</v>
      </c>
    </row>
    <row r="70" spans="1:7" x14ac:dyDescent="0.25">
      <c r="A70" t="s">
        <v>357</v>
      </c>
      <c r="B70" t="s">
        <v>117</v>
      </c>
      <c r="C70" t="s">
        <v>358</v>
      </c>
      <c r="D70" s="34">
        <v>22.48</v>
      </c>
      <c r="E70" t="s">
        <v>359</v>
      </c>
      <c r="F70" s="40">
        <v>-9999999999</v>
      </c>
      <c r="G70" s="40">
        <v>-9999999999</v>
      </c>
    </row>
    <row r="71" spans="1:7" x14ac:dyDescent="0.25">
      <c r="A71" t="s">
        <v>235</v>
      </c>
      <c r="B71" t="s">
        <v>21</v>
      </c>
      <c r="C71" t="s">
        <v>236</v>
      </c>
      <c r="D71" s="34">
        <v>53.38</v>
      </c>
      <c r="E71" t="s">
        <v>360</v>
      </c>
      <c r="F71" s="40">
        <v>59.354774201695001</v>
      </c>
      <c r="G71" s="40">
        <v>659.41377698157999</v>
      </c>
    </row>
    <row r="72" spans="1:7" ht="195" x14ac:dyDescent="0.25">
      <c r="A72" t="s">
        <v>253</v>
      </c>
      <c r="B72" t="s">
        <v>30</v>
      </c>
      <c r="C72" s="39" t="s">
        <v>254</v>
      </c>
      <c r="D72" s="34">
        <v>2200</v>
      </c>
      <c r="E72" t="s">
        <v>361</v>
      </c>
      <c r="F72" s="40">
        <v>0</v>
      </c>
      <c r="G72" s="40">
        <v>0</v>
      </c>
    </row>
    <row r="73" spans="1:7" ht="195" x14ac:dyDescent="0.25">
      <c r="A73" t="s">
        <v>255</v>
      </c>
      <c r="B73" t="s">
        <v>30</v>
      </c>
      <c r="C73" s="39" t="s">
        <v>256</v>
      </c>
      <c r="D73" s="34">
        <v>2200</v>
      </c>
      <c r="E73" t="s">
        <v>362</v>
      </c>
      <c r="F73" s="40">
        <v>0</v>
      </c>
      <c r="G73" s="40">
        <v>0</v>
      </c>
    </row>
    <row r="74" spans="1:7" x14ac:dyDescent="0.25">
      <c r="A74" t="s">
        <v>363</v>
      </c>
      <c r="B74" t="s">
        <v>21</v>
      </c>
      <c r="C74" t="s">
        <v>364</v>
      </c>
      <c r="D74" s="34">
        <v>34.17</v>
      </c>
      <c r="E74" t="s">
        <v>365</v>
      </c>
      <c r="F74" s="40">
        <v>1.6459614225628001</v>
      </c>
      <c r="G74" s="40">
        <v>27.759846596420999</v>
      </c>
    </row>
    <row r="75" spans="1:7" ht="225" x14ac:dyDescent="0.25">
      <c r="A75" t="s">
        <v>267</v>
      </c>
      <c r="B75" t="s">
        <v>13</v>
      </c>
      <c r="C75" s="39" t="s">
        <v>268</v>
      </c>
      <c r="D75" s="34">
        <v>700</v>
      </c>
      <c r="E75" t="s">
        <v>366</v>
      </c>
      <c r="F75" s="40">
        <v>0</v>
      </c>
      <c r="G75" s="40">
        <v>0</v>
      </c>
    </row>
    <row r="76" spans="1:7" x14ac:dyDescent="0.25">
      <c r="A76" t="s">
        <v>265</v>
      </c>
      <c r="B76" t="s">
        <v>16</v>
      </c>
      <c r="C76" t="s">
        <v>266</v>
      </c>
      <c r="D76" s="34">
        <v>77.83</v>
      </c>
      <c r="E76" t="s">
        <v>367</v>
      </c>
      <c r="F76" s="40">
        <v>0</v>
      </c>
      <c r="G76" s="40">
        <v>0</v>
      </c>
    </row>
    <row r="77" spans="1:7" x14ac:dyDescent="0.25">
      <c r="A77" t="s">
        <v>261</v>
      </c>
      <c r="B77" t="s">
        <v>21</v>
      </c>
      <c r="C77" t="s">
        <v>262</v>
      </c>
      <c r="D77" s="34">
        <v>5.68</v>
      </c>
      <c r="E77" t="s">
        <v>368</v>
      </c>
      <c r="F77" s="40">
        <v>0</v>
      </c>
      <c r="G77" s="40">
        <v>0</v>
      </c>
    </row>
    <row r="78" spans="1:7" x14ac:dyDescent="0.25">
      <c r="A78" t="s">
        <v>263</v>
      </c>
      <c r="B78" t="s">
        <v>13</v>
      </c>
      <c r="C78" t="s">
        <v>264</v>
      </c>
      <c r="D78" s="34">
        <v>128.59</v>
      </c>
      <c r="E78" t="s">
        <v>369</v>
      </c>
      <c r="F78" s="40">
        <v>0</v>
      </c>
      <c r="G78" s="40">
        <v>0</v>
      </c>
    </row>
    <row r="79" spans="1:7" ht="60" x14ac:dyDescent="0.25">
      <c r="A79" t="s">
        <v>269</v>
      </c>
      <c r="B79" t="s">
        <v>13</v>
      </c>
      <c r="C79" s="39" t="s">
        <v>270</v>
      </c>
      <c r="D79" s="34">
        <v>8.1999999999999993</v>
      </c>
      <c r="E79" t="s">
        <v>370</v>
      </c>
      <c r="F79" s="40">
        <v>0</v>
      </c>
      <c r="G79" s="40">
        <v>0</v>
      </c>
    </row>
    <row r="80" spans="1:7" x14ac:dyDescent="0.25">
      <c r="A80" t="s">
        <v>371</v>
      </c>
      <c r="B80" t="s">
        <v>21</v>
      </c>
      <c r="C80" t="s">
        <v>372</v>
      </c>
      <c r="D80" s="34">
        <v>307.93</v>
      </c>
      <c r="E80" t="s">
        <v>373</v>
      </c>
      <c r="F80" s="40">
        <v>-9999999999</v>
      </c>
      <c r="G80" s="40">
        <v>-9999999999</v>
      </c>
    </row>
    <row r="81" spans="1:7" x14ac:dyDescent="0.25">
      <c r="A81" t="s">
        <v>282</v>
      </c>
      <c r="B81" t="s">
        <v>21</v>
      </c>
      <c r="C81" t="s">
        <v>283</v>
      </c>
      <c r="D81" s="34">
        <v>10.57</v>
      </c>
      <c r="E81" t="s">
        <v>374</v>
      </c>
      <c r="F81" s="40">
        <v>1.5128836905258001</v>
      </c>
      <c r="G81" s="40">
        <v>25.515433467348998</v>
      </c>
    </row>
    <row r="82" spans="1:7" x14ac:dyDescent="0.25">
      <c r="A82" s="26" t="s">
        <v>229</v>
      </c>
    </row>
    <row r="83" spans="1:7" x14ac:dyDescent="0.25">
      <c r="A83" t="s">
        <v>230</v>
      </c>
      <c r="B83" t="s">
        <v>93</v>
      </c>
      <c r="C83" t="s">
        <v>231</v>
      </c>
      <c r="D83" s="34">
        <v>120</v>
      </c>
      <c r="E83" t="s">
        <v>231</v>
      </c>
      <c r="F83" s="40">
        <v>0</v>
      </c>
      <c r="G83" s="40">
        <v>0</v>
      </c>
    </row>
    <row r="84" spans="1:7" x14ac:dyDescent="0.25">
      <c r="A84" s="26" t="s">
        <v>191</v>
      </c>
    </row>
    <row r="85" spans="1:7" x14ac:dyDescent="0.25">
      <c r="A85" t="s">
        <v>192</v>
      </c>
      <c r="B85" t="s">
        <v>13</v>
      </c>
      <c r="C85" t="s">
        <v>193</v>
      </c>
      <c r="D85" s="34">
        <v>4</v>
      </c>
      <c r="E85" t="s">
        <v>193</v>
      </c>
      <c r="F85" s="40">
        <v>0</v>
      </c>
      <c r="G85" s="40">
        <v>0</v>
      </c>
    </row>
  </sheetData>
  <sheetProtection sheet="1"/>
  <mergeCells count="5">
    <mergeCell ref="A1:D1"/>
    <mergeCell ref="A2:D2"/>
    <mergeCell ref="A3:D3"/>
    <mergeCell ref="A4:D4"/>
    <mergeCell ref="A6:D6"/>
  </mergeCells>
  <pageMargins left="0.75" right="0.75" top="0.75" bottom="0.5" header="0.5" footer="0.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18"/>
  <sheetViews>
    <sheetView workbookViewId="0"/>
  </sheetViews>
  <sheetFormatPr defaultRowHeight="15" x14ac:dyDescent="0.25"/>
  <cols>
    <col min="1" max="1" width="25.7109375" customWidth="1"/>
    <col min="2" max="2" width="3.42578125" customWidth="1"/>
    <col min="3" max="7" width="13.7109375" customWidth="1"/>
    <col min="8" max="8" width="25.7109375" customWidth="1"/>
  </cols>
  <sheetData>
    <row r="1" spans="1:8" x14ac:dyDescent="0.25">
      <c r="E1" s="4" t="s">
        <v>0</v>
      </c>
      <c r="F1" s="4" t="s">
        <v>0</v>
      </c>
      <c r="G1" s="4" t="s">
        <v>0</v>
      </c>
      <c r="H1" s="4" t="s">
        <v>0</v>
      </c>
    </row>
    <row r="2" spans="1:8" x14ac:dyDescent="0.25">
      <c r="E2" s="4" t="s">
        <v>1</v>
      </c>
      <c r="F2" s="4" t="s">
        <v>1</v>
      </c>
      <c r="G2" s="4" t="s">
        <v>1</v>
      </c>
      <c r="H2" s="4" t="s">
        <v>1</v>
      </c>
    </row>
    <row r="3" spans="1:8" x14ac:dyDescent="0.25">
      <c r="E3" s="4"/>
      <c r="F3" s="4"/>
      <c r="G3" s="4"/>
      <c r="H3" s="4"/>
    </row>
    <row r="4" spans="1:8" x14ac:dyDescent="0.25">
      <c r="E4" s="4"/>
      <c r="F4" s="4"/>
      <c r="G4" s="4"/>
      <c r="H4" s="4"/>
    </row>
    <row r="6" spans="1:8" ht="18.75" x14ac:dyDescent="0.3">
      <c r="C6" s="3" t="s">
        <v>375</v>
      </c>
      <c r="D6" s="3" t="s">
        <v>375</v>
      </c>
      <c r="E6" s="3" t="s">
        <v>375</v>
      </c>
      <c r="F6" s="3" t="s">
        <v>375</v>
      </c>
      <c r="G6" s="3" t="s">
        <v>375</v>
      </c>
    </row>
    <row r="10" spans="1:8" x14ac:dyDescent="0.25">
      <c r="B10" t="s">
        <v>376</v>
      </c>
      <c r="C10" s="41" t="s">
        <v>6</v>
      </c>
      <c r="D10" s="42" t="s">
        <v>7</v>
      </c>
      <c r="E10" s="41" t="s">
        <v>8</v>
      </c>
    </row>
    <row r="11" spans="1:8" x14ac:dyDescent="0.25">
      <c r="B11" t="s">
        <v>376</v>
      </c>
      <c r="C11" s="41" t="s">
        <v>9</v>
      </c>
      <c r="D11" s="42" t="s">
        <v>7</v>
      </c>
      <c r="E11" s="41" t="s">
        <v>10</v>
      </c>
    </row>
    <row r="13" spans="1:8" ht="45" customHeight="1" x14ac:dyDescent="0.25">
      <c r="A13" s="43" t="s">
        <v>377</v>
      </c>
      <c r="B13" s="43" t="s">
        <v>378</v>
      </c>
      <c r="C13" s="43" t="s">
        <v>15</v>
      </c>
      <c r="D13" s="44" t="s">
        <v>16</v>
      </c>
      <c r="E13" s="2" t="s">
        <v>379</v>
      </c>
      <c r="F13" s="2" t="s">
        <v>379</v>
      </c>
      <c r="G13" s="45">
        <f>SUM(G14:G15)</f>
        <v>43</v>
      </c>
    </row>
    <row r="14" spans="1:8" x14ac:dyDescent="0.25">
      <c r="A14" s="46" t="s">
        <v>380</v>
      </c>
      <c r="B14" s="46"/>
      <c r="C14" s="47">
        <v>15</v>
      </c>
      <c r="D14" s="47"/>
      <c r="E14" s="47"/>
      <c r="F14" s="47"/>
      <c r="G14" s="47">
        <f>PRODUCT(C14:F14)</f>
        <v>15</v>
      </c>
    </row>
    <row r="15" spans="1:8" x14ac:dyDescent="0.25">
      <c r="A15" s="46" t="s">
        <v>381</v>
      </c>
      <c r="B15" s="46"/>
      <c r="C15" s="47">
        <v>28</v>
      </c>
      <c r="D15" s="47"/>
      <c r="E15" s="47"/>
      <c r="F15" s="47"/>
      <c r="G15" s="47">
        <f>PRODUCT(C15:F15)</f>
        <v>28</v>
      </c>
    </row>
    <row r="17" spans="1:7" ht="45" customHeight="1" x14ac:dyDescent="0.25">
      <c r="A17" s="43" t="s">
        <v>382</v>
      </c>
      <c r="B17" s="43" t="s">
        <v>378</v>
      </c>
      <c r="C17" s="43" t="s">
        <v>18</v>
      </c>
      <c r="D17" s="44" t="s">
        <v>16</v>
      </c>
      <c r="E17" s="2" t="s">
        <v>383</v>
      </c>
      <c r="F17" s="2" t="s">
        <v>383</v>
      </c>
      <c r="G17" s="45">
        <f>SUM(G18:G19)</f>
        <v>43</v>
      </c>
    </row>
    <row r="18" spans="1:7" x14ac:dyDescent="0.25">
      <c r="A18" s="46" t="s">
        <v>380</v>
      </c>
      <c r="B18" s="46"/>
      <c r="C18" s="47">
        <v>15</v>
      </c>
      <c r="D18" s="47"/>
      <c r="E18" s="47"/>
      <c r="F18" s="47"/>
      <c r="G18" s="47">
        <f>PRODUCT(C18:F18)</f>
        <v>15</v>
      </c>
    </row>
    <row r="19" spans="1:7" x14ac:dyDescent="0.25">
      <c r="A19" s="46" t="s">
        <v>381</v>
      </c>
      <c r="B19" s="46"/>
      <c r="C19" s="47">
        <v>28</v>
      </c>
      <c r="D19" s="47"/>
      <c r="E19" s="47"/>
      <c r="F19" s="47"/>
      <c r="G19" s="47">
        <f>PRODUCT(C19:F19)</f>
        <v>28</v>
      </c>
    </row>
    <row r="21" spans="1:7" ht="45" customHeight="1" x14ac:dyDescent="0.25">
      <c r="A21" s="43" t="s">
        <v>384</v>
      </c>
      <c r="B21" s="43" t="s">
        <v>378</v>
      </c>
      <c r="C21" s="43" t="s">
        <v>20</v>
      </c>
      <c r="D21" s="44" t="s">
        <v>21</v>
      </c>
      <c r="E21" s="2" t="s">
        <v>385</v>
      </c>
      <c r="F21" s="2" t="s">
        <v>385</v>
      </c>
      <c r="G21" s="45">
        <f>SUM(G22:G22)</f>
        <v>7.8</v>
      </c>
    </row>
    <row r="22" spans="1:7" x14ac:dyDescent="0.25">
      <c r="A22" s="46" t="s">
        <v>386</v>
      </c>
      <c r="B22" s="46"/>
      <c r="C22" s="47">
        <v>7.8</v>
      </c>
      <c r="D22" s="47"/>
      <c r="E22" s="47"/>
      <c r="F22" s="47"/>
      <c r="G22" s="47">
        <f>PRODUCT(C22:F22)</f>
        <v>7.8</v>
      </c>
    </row>
    <row r="24" spans="1:7" ht="45" customHeight="1" x14ac:dyDescent="0.25">
      <c r="A24" s="43" t="s">
        <v>387</v>
      </c>
      <c r="B24" s="43" t="s">
        <v>378</v>
      </c>
      <c r="C24" s="43" t="s">
        <v>23</v>
      </c>
      <c r="D24" s="44" t="s">
        <v>21</v>
      </c>
      <c r="E24" s="2" t="s">
        <v>388</v>
      </c>
      <c r="F24" s="2" t="s">
        <v>388</v>
      </c>
      <c r="G24" s="45">
        <f>SUM(G25:G25)</f>
        <v>13</v>
      </c>
    </row>
    <row r="25" spans="1:7" x14ac:dyDescent="0.25">
      <c r="A25" s="46" t="s">
        <v>389</v>
      </c>
      <c r="B25" s="46"/>
      <c r="C25" s="47">
        <v>13</v>
      </c>
      <c r="D25" s="47"/>
      <c r="E25" s="47"/>
      <c r="F25" s="47"/>
      <c r="G25" s="47">
        <f>PRODUCT(C25:F25)</f>
        <v>13</v>
      </c>
    </row>
    <row r="27" spans="1:7" x14ac:dyDescent="0.25">
      <c r="B27" t="s">
        <v>376</v>
      </c>
      <c r="C27" s="41" t="s">
        <v>6</v>
      </c>
      <c r="D27" s="42" t="s">
        <v>7</v>
      </c>
      <c r="E27" s="41" t="s">
        <v>8</v>
      </c>
    </row>
    <row r="28" spans="1:7" x14ac:dyDescent="0.25">
      <c r="B28" t="s">
        <v>376</v>
      </c>
      <c r="C28" s="41" t="s">
        <v>9</v>
      </c>
      <c r="D28" s="42" t="s">
        <v>26</v>
      </c>
      <c r="E28" s="41" t="s">
        <v>27</v>
      </c>
    </row>
    <row r="30" spans="1:7" ht="45" customHeight="1" x14ac:dyDescent="0.25">
      <c r="A30" s="43" t="s">
        <v>390</v>
      </c>
      <c r="B30" s="43" t="s">
        <v>378</v>
      </c>
      <c r="C30" s="43" t="s">
        <v>29</v>
      </c>
      <c r="D30" s="44" t="s">
        <v>30</v>
      </c>
      <c r="E30" s="2" t="s">
        <v>31</v>
      </c>
      <c r="F30" s="2" t="s">
        <v>31</v>
      </c>
      <c r="G30" s="45">
        <f>SUM(G31:G33)</f>
        <v>274</v>
      </c>
    </row>
    <row r="31" spans="1:7" x14ac:dyDescent="0.25">
      <c r="A31" s="48"/>
      <c r="B31" s="48" t="s">
        <v>391</v>
      </c>
      <c r="C31" s="49" t="s">
        <v>392</v>
      </c>
      <c r="D31" s="49" t="s">
        <v>393</v>
      </c>
      <c r="E31" s="49" t="s">
        <v>394</v>
      </c>
      <c r="F31" s="49" t="s">
        <v>394</v>
      </c>
      <c r="G31" s="50"/>
    </row>
    <row r="32" spans="1:7" x14ac:dyDescent="0.25">
      <c r="A32" s="46" t="s">
        <v>395</v>
      </c>
      <c r="B32" s="46"/>
      <c r="C32" s="47">
        <v>58</v>
      </c>
      <c r="D32" s="47">
        <v>3</v>
      </c>
      <c r="E32" s="47">
        <v>1</v>
      </c>
      <c r="F32" s="47"/>
      <c r="G32" s="47">
        <f>PRODUCT(C32:F32)</f>
        <v>174</v>
      </c>
    </row>
    <row r="33" spans="1:7" x14ac:dyDescent="0.25">
      <c r="A33" s="46" t="s">
        <v>396</v>
      </c>
      <c r="B33" s="46"/>
      <c r="C33" s="47">
        <v>100</v>
      </c>
      <c r="D33" s="47"/>
      <c r="E33" s="47"/>
      <c r="F33" s="47"/>
      <c r="G33" s="47">
        <f>PRODUCT(C33:F33)</f>
        <v>100</v>
      </c>
    </row>
    <row r="35" spans="1:7" ht="45" customHeight="1" x14ac:dyDescent="0.25">
      <c r="A35" s="43" t="s">
        <v>397</v>
      </c>
      <c r="B35" s="43" t="s">
        <v>378</v>
      </c>
      <c r="C35" s="43" t="s">
        <v>32</v>
      </c>
      <c r="D35" s="44" t="s">
        <v>16</v>
      </c>
      <c r="E35" s="2" t="s">
        <v>33</v>
      </c>
      <c r="F35" s="2" t="s">
        <v>33</v>
      </c>
      <c r="G35" s="45">
        <f>SUM(G36:G39)</f>
        <v>290.89999999999998</v>
      </c>
    </row>
    <row r="36" spans="1:7" x14ac:dyDescent="0.25">
      <c r="A36" s="48"/>
      <c r="B36" s="48" t="s">
        <v>391</v>
      </c>
      <c r="C36" s="49" t="s">
        <v>392</v>
      </c>
      <c r="D36" s="49" t="s">
        <v>393</v>
      </c>
      <c r="E36" s="49"/>
      <c r="F36" s="49" t="s">
        <v>394</v>
      </c>
      <c r="G36" s="50"/>
    </row>
    <row r="37" spans="1:7" x14ac:dyDescent="0.25">
      <c r="A37" s="46" t="s">
        <v>398</v>
      </c>
      <c r="B37" s="46"/>
      <c r="C37" s="47">
        <v>58</v>
      </c>
      <c r="D37" s="47">
        <v>3</v>
      </c>
      <c r="E37" s="47"/>
      <c r="F37" s="47"/>
      <c r="G37" s="47">
        <f>PRODUCT(C37:F37)</f>
        <v>174</v>
      </c>
    </row>
    <row r="38" spans="1:7" x14ac:dyDescent="0.25">
      <c r="A38" s="46" t="s">
        <v>399</v>
      </c>
      <c r="B38" s="46"/>
      <c r="C38" s="47">
        <v>13</v>
      </c>
      <c r="D38" s="47">
        <v>1.3</v>
      </c>
      <c r="E38" s="47"/>
      <c r="F38" s="47"/>
      <c r="G38" s="47">
        <f>PRODUCT(C38:F38)</f>
        <v>16.900000000000002</v>
      </c>
    </row>
    <row r="39" spans="1:7" x14ac:dyDescent="0.25">
      <c r="A39" s="46" t="s">
        <v>396</v>
      </c>
      <c r="B39" s="46"/>
      <c r="C39" s="47">
        <v>100</v>
      </c>
      <c r="D39" s="47"/>
      <c r="E39" s="47"/>
      <c r="F39" s="47"/>
      <c r="G39" s="47">
        <f>PRODUCT(C39:F39)</f>
        <v>100</v>
      </c>
    </row>
    <row r="41" spans="1:7" x14ac:dyDescent="0.25">
      <c r="B41" t="s">
        <v>376</v>
      </c>
      <c r="C41" s="41" t="s">
        <v>6</v>
      </c>
      <c r="D41" s="42" t="s">
        <v>7</v>
      </c>
      <c r="E41" s="41" t="s">
        <v>8</v>
      </c>
    </row>
    <row r="42" spans="1:7" x14ac:dyDescent="0.25">
      <c r="B42" t="s">
        <v>376</v>
      </c>
      <c r="C42" s="41" t="s">
        <v>9</v>
      </c>
      <c r="D42" s="42" t="s">
        <v>37</v>
      </c>
      <c r="E42" s="41" t="s">
        <v>38</v>
      </c>
    </row>
    <row r="44" spans="1:7" ht="45" customHeight="1" x14ac:dyDescent="0.25">
      <c r="A44" s="43" t="s">
        <v>400</v>
      </c>
      <c r="B44" s="43" t="s">
        <v>378</v>
      </c>
      <c r="C44" s="43" t="s">
        <v>40</v>
      </c>
      <c r="D44" s="44" t="s">
        <v>13</v>
      </c>
      <c r="E44" s="2" t="s">
        <v>401</v>
      </c>
      <c r="F44" s="2" t="s">
        <v>401</v>
      </c>
      <c r="G44" s="45">
        <f>SUM(G45:G46)</f>
        <v>38</v>
      </c>
    </row>
    <row r="45" spans="1:7" x14ac:dyDescent="0.25">
      <c r="A45" s="48"/>
      <c r="B45" s="48" t="s">
        <v>391</v>
      </c>
      <c r="C45" s="49" t="s">
        <v>402</v>
      </c>
      <c r="D45" s="49" t="s">
        <v>403</v>
      </c>
      <c r="E45" s="49"/>
      <c r="F45" s="49"/>
      <c r="G45" s="50"/>
    </row>
    <row r="46" spans="1:7" x14ac:dyDescent="0.25">
      <c r="A46" s="46" t="s">
        <v>404</v>
      </c>
      <c r="B46" s="46"/>
      <c r="C46" s="47">
        <v>19</v>
      </c>
      <c r="D46" s="47">
        <v>2</v>
      </c>
      <c r="E46" s="47"/>
      <c r="F46" s="47"/>
      <c r="G46" s="47">
        <f>PRODUCT(C46:F46)</f>
        <v>38</v>
      </c>
    </row>
    <row r="48" spans="1:7" ht="45" customHeight="1" x14ac:dyDescent="0.25">
      <c r="A48" s="43" t="s">
        <v>405</v>
      </c>
      <c r="B48" s="43" t="s">
        <v>378</v>
      </c>
      <c r="C48" s="43" t="s">
        <v>42</v>
      </c>
      <c r="D48" s="44" t="s">
        <v>13</v>
      </c>
      <c r="E48" s="2" t="s">
        <v>406</v>
      </c>
      <c r="F48" s="2" t="s">
        <v>406</v>
      </c>
      <c r="G48" s="45">
        <f>SUM(G49:G52)</f>
        <v>36</v>
      </c>
    </row>
    <row r="49" spans="1:7" x14ac:dyDescent="0.25">
      <c r="A49" s="48"/>
      <c r="B49" s="48" t="s">
        <v>391</v>
      </c>
      <c r="C49" s="49" t="s">
        <v>402</v>
      </c>
      <c r="D49" s="49" t="s">
        <v>403</v>
      </c>
      <c r="E49" s="49"/>
      <c r="F49" s="49"/>
      <c r="G49" s="50"/>
    </row>
    <row r="50" spans="1:7" x14ac:dyDescent="0.25">
      <c r="A50" s="46" t="s">
        <v>407</v>
      </c>
      <c r="B50" s="46"/>
      <c r="C50" s="47">
        <v>1</v>
      </c>
      <c r="D50" s="47">
        <v>1</v>
      </c>
      <c r="E50" s="47"/>
      <c r="F50" s="47"/>
      <c r="G50" s="47">
        <f>PRODUCT(C50:F50)</f>
        <v>1</v>
      </c>
    </row>
    <row r="51" spans="1:7" x14ac:dyDescent="0.25">
      <c r="A51" s="46" t="s">
        <v>408</v>
      </c>
      <c r="B51" s="46"/>
      <c r="C51" s="47">
        <v>17</v>
      </c>
      <c r="D51" s="47">
        <v>2</v>
      </c>
      <c r="E51" s="47"/>
      <c r="F51" s="47"/>
      <c r="G51" s="47">
        <f>PRODUCT(C51:F51)</f>
        <v>34</v>
      </c>
    </row>
    <row r="52" spans="1:7" x14ac:dyDescent="0.25">
      <c r="A52" s="46" t="s">
        <v>409</v>
      </c>
      <c r="B52" s="46"/>
      <c r="C52" s="47">
        <v>1</v>
      </c>
      <c r="D52" s="47">
        <v>1</v>
      </c>
      <c r="E52" s="47"/>
      <c r="F52" s="47"/>
      <c r="G52" s="47">
        <f>PRODUCT(C52:F52)</f>
        <v>1</v>
      </c>
    </row>
    <row r="54" spans="1:7" ht="45" customHeight="1" x14ac:dyDescent="0.25">
      <c r="A54" s="43" t="s">
        <v>410</v>
      </c>
      <c r="B54" s="43" t="s">
        <v>378</v>
      </c>
      <c r="C54" s="43" t="s">
        <v>44</v>
      </c>
      <c r="D54" s="44" t="s">
        <v>13</v>
      </c>
      <c r="E54" s="2" t="s">
        <v>411</v>
      </c>
      <c r="F54" s="2" t="s">
        <v>411</v>
      </c>
      <c r="G54" s="45">
        <f>SUM(G55:G56)</f>
        <v>68</v>
      </c>
    </row>
    <row r="55" spans="1:7" x14ac:dyDescent="0.25">
      <c r="A55" s="48"/>
      <c r="B55" s="48" t="s">
        <v>391</v>
      </c>
      <c r="C55" s="49" t="s">
        <v>402</v>
      </c>
      <c r="D55" s="49" t="s">
        <v>403</v>
      </c>
      <c r="E55" s="49"/>
      <c r="F55" s="49"/>
      <c r="G55" s="50"/>
    </row>
    <row r="56" spans="1:7" x14ac:dyDescent="0.25">
      <c r="A56" s="46" t="s">
        <v>412</v>
      </c>
      <c r="B56" s="46"/>
      <c r="C56" s="47">
        <v>17</v>
      </c>
      <c r="D56" s="47">
        <v>4</v>
      </c>
      <c r="E56" s="47"/>
      <c r="F56" s="47"/>
      <c r="G56" s="47">
        <f>PRODUCT(C56:F56)</f>
        <v>68</v>
      </c>
    </row>
    <row r="58" spans="1:7" ht="45" customHeight="1" x14ac:dyDescent="0.25">
      <c r="A58" s="43" t="s">
        <v>413</v>
      </c>
      <c r="B58" s="43" t="s">
        <v>378</v>
      </c>
      <c r="C58" s="43" t="s">
        <v>46</v>
      </c>
      <c r="D58" s="44" t="s">
        <v>13</v>
      </c>
      <c r="E58" s="2" t="s">
        <v>414</v>
      </c>
      <c r="F58" s="2" t="s">
        <v>414</v>
      </c>
      <c r="G58" s="45">
        <f>SUM(G59:G60)</f>
        <v>4</v>
      </c>
    </row>
    <row r="59" spans="1:7" x14ac:dyDescent="0.25">
      <c r="A59" s="48"/>
      <c r="B59" s="48" t="s">
        <v>391</v>
      </c>
      <c r="C59" s="49" t="s">
        <v>402</v>
      </c>
      <c r="D59" s="49" t="s">
        <v>403</v>
      </c>
      <c r="E59" s="49"/>
      <c r="F59" s="49"/>
      <c r="G59" s="50"/>
    </row>
    <row r="60" spans="1:7" x14ac:dyDescent="0.25">
      <c r="A60" s="46" t="s">
        <v>415</v>
      </c>
      <c r="B60" s="46"/>
      <c r="C60" s="47">
        <v>1</v>
      </c>
      <c r="D60" s="47">
        <v>4</v>
      </c>
      <c r="E60" s="47"/>
      <c r="F60" s="47"/>
      <c r="G60" s="47">
        <f>PRODUCT(C60:F60)</f>
        <v>4</v>
      </c>
    </row>
    <row r="62" spans="1:7" ht="45" customHeight="1" x14ac:dyDescent="0.25">
      <c r="A62" s="43" t="s">
        <v>416</v>
      </c>
      <c r="B62" s="43" t="s">
        <v>378</v>
      </c>
      <c r="C62" s="43" t="s">
        <v>48</v>
      </c>
      <c r="D62" s="44" t="s">
        <v>13</v>
      </c>
      <c r="E62" s="2" t="s">
        <v>417</v>
      </c>
      <c r="F62" s="2" t="s">
        <v>417</v>
      </c>
      <c r="G62" s="45">
        <f>SUM(G63:G64)</f>
        <v>144</v>
      </c>
    </row>
    <row r="63" spans="1:7" x14ac:dyDescent="0.25">
      <c r="A63" s="48"/>
      <c r="B63" s="48" t="s">
        <v>391</v>
      </c>
      <c r="C63" s="49" t="s">
        <v>402</v>
      </c>
      <c r="D63" s="49" t="s">
        <v>418</v>
      </c>
      <c r="E63" s="49" t="s">
        <v>403</v>
      </c>
      <c r="F63" s="49"/>
      <c r="G63" s="50"/>
    </row>
    <row r="64" spans="1:7" x14ac:dyDescent="0.25">
      <c r="A64" s="46" t="s">
        <v>419</v>
      </c>
      <c r="B64" s="46"/>
      <c r="C64" s="47">
        <v>18</v>
      </c>
      <c r="D64" s="47">
        <v>4</v>
      </c>
      <c r="E64" s="47">
        <v>2</v>
      </c>
      <c r="F64" s="47"/>
      <c r="G64" s="47">
        <f>PRODUCT(C64:F64)</f>
        <v>144</v>
      </c>
    </row>
    <row r="66" spans="1:7" ht="45" customHeight="1" x14ac:dyDescent="0.25">
      <c r="A66" s="43" t="s">
        <v>420</v>
      </c>
      <c r="B66" s="43" t="s">
        <v>378</v>
      </c>
      <c r="C66" s="43" t="s">
        <v>50</v>
      </c>
      <c r="D66" s="44" t="s">
        <v>13</v>
      </c>
      <c r="E66" s="2" t="s">
        <v>421</v>
      </c>
      <c r="F66" s="2" t="s">
        <v>421</v>
      </c>
      <c r="G66" s="45">
        <f>SUM(G67:G68)</f>
        <v>68</v>
      </c>
    </row>
    <row r="67" spans="1:7" x14ac:dyDescent="0.25">
      <c r="A67" s="48"/>
      <c r="B67" s="48" t="s">
        <v>391</v>
      </c>
      <c r="C67" s="49" t="s">
        <v>402</v>
      </c>
      <c r="D67" s="49" t="s">
        <v>422</v>
      </c>
      <c r="E67" s="49" t="s">
        <v>403</v>
      </c>
      <c r="F67" s="49"/>
      <c r="G67" s="50"/>
    </row>
    <row r="68" spans="1:7" x14ac:dyDescent="0.25">
      <c r="A68" s="46" t="s">
        <v>423</v>
      </c>
      <c r="B68" s="46"/>
      <c r="C68" s="47">
        <v>17</v>
      </c>
      <c r="D68" s="47">
        <v>2</v>
      </c>
      <c r="E68" s="47">
        <v>2</v>
      </c>
      <c r="F68" s="47"/>
      <c r="G68" s="47">
        <f>PRODUCT(C68:F68)</f>
        <v>68</v>
      </c>
    </row>
    <row r="70" spans="1:7" ht="45" customHeight="1" x14ac:dyDescent="0.25">
      <c r="A70" s="43" t="s">
        <v>424</v>
      </c>
      <c r="B70" s="43" t="s">
        <v>378</v>
      </c>
      <c r="C70" s="43" t="s">
        <v>52</v>
      </c>
      <c r="D70" s="44" t="s">
        <v>13</v>
      </c>
      <c r="E70" s="2" t="s">
        <v>425</v>
      </c>
      <c r="F70" s="2" t="s">
        <v>425</v>
      </c>
      <c r="G70" s="45">
        <f>SUM(G71:G72)</f>
        <v>4</v>
      </c>
    </row>
    <row r="71" spans="1:7" x14ac:dyDescent="0.25">
      <c r="A71" s="48"/>
      <c r="B71" s="48" t="s">
        <v>391</v>
      </c>
      <c r="C71" s="49" t="s">
        <v>402</v>
      </c>
      <c r="D71" s="49" t="s">
        <v>422</v>
      </c>
      <c r="E71" s="49" t="s">
        <v>403</v>
      </c>
      <c r="F71" s="49"/>
      <c r="G71" s="50"/>
    </row>
    <row r="72" spans="1:7" x14ac:dyDescent="0.25">
      <c r="A72" s="46" t="s">
        <v>409</v>
      </c>
      <c r="B72" s="46"/>
      <c r="C72" s="47">
        <v>1</v>
      </c>
      <c r="D72" s="47">
        <v>2</v>
      </c>
      <c r="E72" s="47">
        <v>2</v>
      </c>
      <c r="F72" s="47"/>
      <c r="G72" s="47">
        <f>PRODUCT(C72:F72)</f>
        <v>4</v>
      </c>
    </row>
    <row r="74" spans="1:7" ht="45" customHeight="1" x14ac:dyDescent="0.25">
      <c r="A74" s="43" t="s">
        <v>426</v>
      </c>
      <c r="B74" s="43" t="s">
        <v>378</v>
      </c>
      <c r="C74" s="43" t="s">
        <v>54</v>
      </c>
      <c r="D74" s="44" t="s">
        <v>13</v>
      </c>
      <c r="E74" s="2" t="s">
        <v>427</v>
      </c>
      <c r="F74" s="2" t="s">
        <v>427</v>
      </c>
      <c r="G74" s="45">
        <f>SUM(G75:G76)</f>
        <v>108</v>
      </c>
    </row>
    <row r="75" spans="1:7" x14ac:dyDescent="0.25">
      <c r="A75" s="48"/>
      <c r="B75" s="48" t="s">
        <v>391</v>
      </c>
      <c r="C75" s="49" t="s">
        <v>402</v>
      </c>
      <c r="D75" s="49" t="s">
        <v>418</v>
      </c>
      <c r="E75" s="49" t="s">
        <v>403</v>
      </c>
      <c r="F75" s="49"/>
      <c r="G75" s="50"/>
    </row>
    <row r="76" spans="1:7" x14ac:dyDescent="0.25">
      <c r="A76" s="46" t="s">
        <v>428</v>
      </c>
      <c r="B76" s="46"/>
      <c r="C76" s="47">
        <v>18</v>
      </c>
      <c r="D76" s="47">
        <v>2</v>
      </c>
      <c r="E76" s="47">
        <v>3</v>
      </c>
      <c r="F76" s="47"/>
      <c r="G76" s="47">
        <f>PRODUCT(C76:F76)</f>
        <v>108</v>
      </c>
    </row>
    <row r="78" spans="1:7" ht="45" customHeight="1" x14ac:dyDescent="0.25">
      <c r="A78" s="43" t="s">
        <v>429</v>
      </c>
      <c r="B78" s="43" t="s">
        <v>378</v>
      </c>
      <c r="C78" s="43" t="s">
        <v>56</v>
      </c>
      <c r="D78" s="44" t="s">
        <v>13</v>
      </c>
      <c r="E78" s="2" t="s">
        <v>430</v>
      </c>
      <c r="F78" s="2" t="s">
        <v>430</v>
      </c>
      <c r="G78" s="45">
        <f>SUM(G79:G80)</f>
        <v>18.100000000000001</v>
      </c>
    </row>
    <row r="79" spans="1:7" x14ac:dyDescent="0.25">
      <c r="A79" s="46" t="s">
        <v>428</v>
      </c>
      <c r="B79" s="46"/>
      <c r="C79" s="47">
        <v>18</v>
      </c>
      <c r="D79" s="47"/>
      <c r="E79" s="47"/>
      <c r="F79" s="47"/>
      <c r="G79" s="47">
        <f>PRODUCT(C79:F79)</f>
        <v>18</v>
      </c>
    </row>
    <row r="80" spans="1:7" x14ac:dyDescent="0.25">
      <c r="A80" s="46" t="s">
        <v>431</v>
      </c>
      <c r="B80" s="46"/>
      <c r="C80" s="47">
        <v>0.1</v>
      </c>
      <c r="D80" s="47"/>
      <c r="E80" s="47"/>
      <c r="F80" s="47"/>
      <c r="G80" s="47">
        <f>PRODUCT(C80:F80)</f>
        <v>0.1</v>
      </c>
    </row>
    <row r="82" spans="1:7" ht="45" customHeight="1" x14ac:dyDescent="0.25">
      <c r="A82" s="43" t="s">
        <v>432</v>
      </c>
      <c r="B82" s="43" t="s">
        <v>378</v>
      </c>
      <c r="C82" s="43" t="s">
        <v>58</v>
      </c>
      <c r="D82" s="44" t="s">
        <v>13</v>
      </c>
      <c r="E82" s="2" t="s">
        <v>433</v>
      </c>
      <c r="F82" s="2" t="s">
        <v>433</v>
      </c>
      <c r="G82" s="45">
        <f>SUM(G83:G83)</f>
        <v>2</v>
      </c>
    </row>
    <row r="83" spans="1:7" x14ac:dyDescent="0.25">
      <c r="A83" s="46" t="s">
        <v>434</v>
      </c>
      <c r="B83" s="46"/>
      <c r="C83" s="47">
        <v>2</v>
      </c>
      <c r="D83" s="47"/>
      <c r="E83" s="47"/>
      <c r="F83" s="47"/>
      <c r="G83" s="47">
        <f>PRODUCT(C83:F83)</f>
        <v>2</v>
      </c>
    </row>
    <row r="85" spans="1:7" ht="45" customHeight="1" x14ac:dyDescent="0.25">
      <c r="A85" s="43" t="s">
        <v>435</v>
      </c>
      <c r="B85" s="43" t="s">
        <v>378</v>
      </c>
      <c r="C85" s="43" t="s">
        <v>60</v>
      </c>
      <c r="D85" s="44" t="s">
        <v>13</v>
      </c>
      <c r="E85" s="2" t="s">
        <v>61</v>
      </c>
      <c r="F85" s="2" t="s">
        <v>61</v>
      </c>
      <c r="G85" s="45">
        <f>SUM(G86:G87)</f>
        <v>9</v>
      </c>
    </row>
    <row r="86" spans="1:7" x14ac:dyDescent="0.25">
      <c r="A86" s="46" t="s">
        <v>436</v>
      </c>
      <c r="B86" s="46"/>
      <c r="C86" s="47">
        <v>7</v>
      </c>
      <c r="D86" s="47"/>
      <c r="E86" s="47"/>
      <c r="F86" s="47"/>
      <c r="G86" s="47">
        <f>PRODUCT(C86:F86)</f>
        <v>7</v>
      </c>
    </row>
    <row r="87" spans="1:7" x14ac:dyDescent="0.25">
      <c r="A87" s="46" t="s">
        <v>437</v>
      </c>
      <c r="B87" s="46"/>
      <c r="C87" s="47">
        <v>2</v>
      </c>
      <c r="D87" s="47"/>
      <c r="E87" s="47"/>
      <c r="F87" s="47"/>
      <c r="G87" s="47">
        <f>PRODUCT(C87:F87)</f>
        <v>2</v>
      </c>
    </row>
    <row r="89" spans="1:7" ht="45" customHeight="1" x14ac:dyDescent="0.25">
      <c r="A89" s="43" t="s">
        <v>438</v>
      </c>
      <c r="B89" s="43" t="s">
        <v>378</v>
      </c>
      <c r="C89" s="43" t="s">
        <v>62</v>
      </c>
      <c r="D89" s="44" t="s">
        <v>13</v>
      </c>
      <c r="E89" s="2" t="s">
        <v>439</v>
      </c>
      <c r="F89" s="2" t="s">
        <v>439</v>
      </c>
      <c r="G89" s="45">
        <f>SUM(G90:G91)</f>
        <v>38</v>
      </c>
    </row>
    <row r="90" spans="1:7" x14ac:dyDescent="0.25">
      <c r="A90" s="48"/>
      <c r="B90" s="48" t="s">
        <v>391</v>
      </c>
      <c r="C90" s="49" t="s">
        <v>402</v>
      </c>
      <c r="D90" s="49" t="s">
        <v>403</v>
      </c>
      <c r="E90" s="49"/>
      <c r="F90" s="49"/>
      <c r="G90" s="50"/>
    </row>
    <row r="91" spans="1:7" x14ac:dyDescent="0.25">
      <c r="A91" s="46" t="s">
        <v>404</v>
      </c>
      <c r="B91" s="46"/>
      <c r="C91" s="47">
        <v>19</v>
      </c>
      <c r="D91" s="47">
        <v>2</v>
      </c>
      <c r="E91" s="47"/>
      <c r="F91" s="47"/>
      <c r="G91" s="47">
        <f>PRODUCT(C91:F91)</f>
        <v>38</v>
      </c>
    </row>
    <row r="93" spans="1:7" x14ac:dyDescent="0.25">
      <c r="B93" t="s">
        <v>376</v>
      </c>
      <c r="C93" s="41" t="s">
        <v>6</v>
      </c>
      <c r="D93" s="42" t="s">
        <v>7</v>
      </c>
      <c r="E93" s="41" t="s">
        <v>8</v>
      </c>
    </row>
    <row r="94" spans="1:7" x14ac:dyDescent="0.25">
      <c r="B94" t="s">
        <v>376</v>
      </c>
      <c r="C94" s="41" t="s">
        <v>9</v>
      </c>
      <c r="D94" s="42" t="s">
        <v>64</v>
      </c>
      <c r="E94" s="41" t="s">
        <v>65</v>
      </c>
    </row>
    <row r="96" spans="1:7" ht="45" customHeight="1" x14ac:dyDescent="0.25">
      <c r="A96" s="43" t="s">
        <v>440</v>
      </c>
      <c r="B96" s="43" t="s">
        <v>378</v>
      </c>
      <c r="C96" s="43" t="s">
        <v>67</v>
      </c>
      <c r="D96" s="44" t="s">
        <v>13</v>
      </c>
      <c r="E96" s="2" t="s">
        <v>441</v>
      </c>
      <c r="F96" s="2" t="s">
        <v>441</v>
      </c>
      <c r="G96" s="45">
        <f>SUM(G97:G97)</f>
        <v>1</v>
      </c>
    </row>
    <row r="97" spans="1:7" x14ac:dyDescent="0.25">
      <c r="A97" s="46" t="s">
        <v>442</v>
      </c>
      <c r="B97" s="46"/>
      <c r="C97" s="47">
        <v>1</v>
      </c>
      <c r="D97" s="47"/>
      <c r="E97" s="47"/>
      <c r="F97" s="47"/>
      <c r="G97" s="47">
        <f>PRODUCT(C97:F97)</f>
        <v>1</v>
      </c>
    </row>
    <row r="99" spans="1:7" ht="45" customHeight="1" x14ac:dyDescent="0.25">
      <c r="A99" s="43" t="s">
        <v>443</v>
      </c>
      <c r="B99" s="43" t="s">
        <v>378</v>
      </c>
      <c r="C99" s="43" t="s">
        <v>69</v>
      </c>
      <c r="D99" s="44" t="s">
        <v>21</v>
      </c>
      <c r="E99" s="2" t="s">
        <v>444</v>
      </c>
      <c r="F99" s="2" t="s">
        <v>444</v>
      </c>
      <c r="G99" s="45">
        <f>SUM(G100:G105)</f>
        <v>114.89999999999999</v>
      </c>
    </row>
    <row r="100" spans="1:7" x14ac:dyDescent="0.25">
      <c r="A100" s="46" t="s">
        <v>445</v>
      </c>
      <c r="B100" s="46"/>
      <c r="C100" s="47">
        <v>16.399999999999999</v>
      </c>
      <c r="D100" s="47"/>
      <c r="E100" s="47"/>
      <c r="F100" s="47"/>
      <c r="G100" s="47">
        <f t="shared" ref="G100:G105" si="0">PRODUCT(C100:F100)</f>
        <v>16.399999999999999</v>
      </c>
    </row>
    <row r="101" spans="1:7" x14ac:dyDescent="0.25">
      <c r="A101" s="46" t="s">
        <v>446</v>
      </c>
      <c r="B101" s="46"/>
      <c r="C101" s="47">
        <v>16.399999999999999</v>
      </c>
      <c r="D101" s="47"/>
      <c r="E101" s="47"/>
      <c r="F101" s="47"/>
      <c r="G101" s="47">
        <f t="shared" si="0"/>
        <v>16.399999999999999</v>
      </c>
    </row>
    <row r="102" spans="1:7" x14ac:dyDescent="0.25">
      <c r="A102" s="46" t="s">
        <v>447</v>
      </c>
      <c r="B102" s="46"/>
      <c r="C102" s="47">
        <v>26.3</v>
      </c>
      <c r="D102" s="47"/>
      <c r="E102" s="47"/>
      <c r="F102" s="47"/>
      <c r="G102" s="47">
        <f t="shared" si="0"/>
        <v>26.3</v>
      </c>
    </row>
    <row r="103" spans="1:7" x14ac:dyDescent="0.25">
      <c r="A103" s="46" t="s">
        <v>448</v>
      </c>
      <c r="B103" s="46"/>
      <c r="C103" s="47">
        <v>9.8000000000000007</v>
      </c>
      <c r="D103" s="47"/>
      <c r="E103" s="47"/>
      <c r="F103" s="47"/>
      <c r="G103" s="47">
        <f t="shared" si="0"/>
        <v>9.8000000000000007</v>
      </c>
    </row>
    <row r="104" spans="1:7" x14ac:dyDescent="0.25">
      <c r="A104" s="46" t="s">
        <v>449</v>
      </c>
      <c r="B104" s="46"/>
      <c r="C104" s="47">
        <v>19.7</v>
      </c>
      <c r="D104" s="47"/>
      <c r="E104" s="47"/>
      <c r="F104" s="47"/>
      <c r="G104" s="47">
        <f t="shared" si="0"/>
        <v>19.7</v>
      </c>
    </row>
    <row r="105" spans="1:7" x14ac:dyDescent="0.25">
      <c r="A105" s="46" t="s">
        <v>450</v>
      </c>
      <c r="B105" s="46"/>
      <c r="C105" s="47">
        <v>26.3</v>
      </c>
      <c r="D105" s="47"/>
      <c r="E105" s="47"/>
      <c r="F105" s="47"/>
      <c r="G105" s="47">
        <f t="shared" si="0"/>
        <v>26.3</v>
      </c>
    </row>
    <row r="107" spans="1:7" ht="45" customHeight="1" x14ac:dyDescent="0.25">
      <c r="A107" s="43" t="s">
        <v>451</v>
      </c>
      <c r="B107" s="43" t="s">
        <v>378</v>
      </c>
      <c r="C107" s="43" t="s">
        <v>60</v>
      </c>
      <c r="D107" s="44" t="s">
        <v>13</v>
      </c>
      <c r="E107" s="2" t="s">
        <v>61</v>
      </c>
      <c r="F107" s="2" t="s">
        <v>61</v>
      </c>
      <c r="G107" s="45">
        <f>SUM(G108:G109)</f>
        <v>2</v>
      </c>
    </row>
    <row r="108" spans="1:7" x14ac:dyDescent="0.25">
      <c r="A108" s="46" t="s">
        <v>452</v>
      </c>
      <c r="B108" s="46"/>
      <c r="C108" s="47">
        <v>1</v>
      </c>
      <c r="D108" s="47"/>
      <c r="E108" s="47"/>
      <c r="F108" s="47"/>
      <c r="G108" s="47">
        <f>PRODUCT(C108:F108)</f>
        <v>1</v>
      </c>
    </row>
    <row r="109" spans="1:7" x14ac:dyDescent="0.25">
      <c r="A109" s="46" t="s">
        <v>453</v>
      </c>
      <c r="B109" s="46"/>
      <c r="C109" s="47">
        <v>1</v>
      </c>
      <c r="D109" s="47"/>
      <c r="E109" s="47"/>
      <c r="F109" s="47"/>
      <c r="G109" s="47">
        <f>PRODUCT(C109:F109)</f>
        <v>1</v>
      </c>
    </row>
    <row r="111" spans="1:7" ht="45" customHeight="1" x14ac:dyDescent="0.25">
      <c r="A111" s="43" t="s">
        <v>454</v>
      </c>
      <c r="B111" s="43" t="s">
        <v>378</v>
      </c>
      <c r="C111" s="43" t="s">
        <v>73</v>
      </c>
      <c r="D111" s="44" t="s">
        <v>21</v>
      </c>
      <c r="E111" s="2" t="s">
        <v>455</v>
      </c>
      <c r="F111" s="2" t="s">
        <v>455</v>
      </c>
      <c r="G111" s="45">
        <f>SUM(G112:G112)</f>
        <v>4.5</v>
      </c>
    </row>
    <row r="112" spans="1:7" x14ac:dyDescent="0.25">
      <c r="A112" s="46" t="s">
        <v>456</v>
      </c>
      <c r="B112" s="46"/>
      <c r="C112" s="47">
        <v>4.5</v>
      </c>
      <c r="D112" s="47"/>
      <c r="E112" s="47"/>
      <c r="F112" s="47"/>
      <c r="G112" s="47">
        <f>PRODUCT(C112:F112)</f>
        <v>4.5</v>
      </c>
    </row>
    <row r="114" spans="1:7" ht="45" customHeight="1" x14ac:dyDescent="0.25">
      <c r="A114" s="43" t="s">
        <v>457</v>
      </c>
      <c r="B114" s="43" t="s">
        <v>378</v>
      </c>
      <c r="C114" s="43" t="s">
        <v>75</v>
      </c>
      <c r="D114" s="44" t="s">
        <v>35</v>
      </c>
      <c r="E114" s="2" t="s">
        <v>458</v>
      </c>
      <c r="F114" s="2" t="s">
        <v>458</v>
      </c>
      <c r="G114" s="45">
        <f>SUM(G115:G115)</f>
        <v>1</v>
      </c>
    </row>
    <row r="115" spans="1:7" x14ac:dyDescent="0.25">
      <c r="A115" s="46" t="s">
        <v>459</v>
      </c>
      <c r="B115" s="46"/>
      <c r="C115" s="47">
        <v>1</v>
      </c>
      <c r="D115" s="47"/>
      <c r="E115" s="47"/>
      <c r="F115" s="47"/>
      <c r="G115" s="47">
        <f>PRODUCT(C115:F115)</f>
        <v>1</v>
      </c>
    </row>
    <row r="117" spans="1:7" ht="45" customHeight="1" x14ac:dyDescent="0.25">
      <c r="A117" s="43" t="s">
        <v>460</v>
      </c>
      <c r="B117" s="43" t="s">
        <v>378</v>
      </c>
      <c r="C117" s="43" t="s">
        <v>77</v>
      </c>
      <c r="D117" s="44" t="s">
        <v>35</v>
      </c>
      <c r="E117" s="2" t="s">
        <v>461</v>
      </c>
      <c r="F117" s="2" t="s">
        <v>461</v>
      </c>
      <c r="G117" s="45">
        <f>SUM(G118:G118)</f>
        <v>1</v>
      </c>
    </row>
    <row r="118" spans="1:7" x14ac:dyDescent="0.25">
      <c r="A118" s="46" t="s">
        <v>459</v>
      </c>
      <c r="B118" s="46"/>
      <c r="C118" s="47">
        <v>1</v>
      </c>
      <c r="D118" s="47"/>
      <c r="E118" s="47"/>
      <c r="F118" s="47"/>
      <c r="G118" s="47">
        <f>PRODUCT(C118:F118)</f>
        <v>1</v>
      </c>
    </row>
  </sheetData>
  <sheetProtection sheet="1"/>
  <mergeCells count="29">
    <mergeCell ref="E107:F107"/>
    <mergeCell ref="E111:F111"/>
    <mergeCell ref="E114:F114"/>
    <mergeCell ref="E117:F117"/>
    <mergeCell ref="E82:F82"/>
    <mergeCell ref="E85:F85"/>
    <mergeCell ref="E89:F89"/>
    <mergeCell ref="E96:F96"/>
    <mergeCell ref="E99:F99"/>
    <mergeCell ref="E62:F62"/>
    <mergeCell ref="E66:F66"/>
    <mergeCell ref="E70:F70"/>
    <mergeCell ref="E74:F74"/>
    <mergeCell ref="E78:F78"/>
    <mergeCell ref="E35:F35"/>
    <mergeCell ref="E44:F44"/>
    <mergeCell ref="E48:F48"/>
    <mergeCell ref="E54:F54"/>
    <mergeCell ref="E58:F58"/>
    <mergeCell ref="E13:F13"/>
    <mergeCell ref="E17:F17"/>
    <mergeCell ref="E21:F21"/>
    <mergeCell ref="E24:F24"/>
    <mergeCell ref="E30:F30"/>
    <mergeCell ref="E1:H1"/>
    <mergeCell ref="E2:H2"/>
    <mergeCell ref="E3:H3"/>
    <mergeCell ref="E4:H4"/>
    <mergeCell ref="C6:G6"/>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5</vt:i4>
      </vt:variant>
    </vt:vector>
  </HeadingPairs>
  <TitlesOfParts>
    <vt:vector size="5" baseType="lpstr">
      <vt:lpstr>últim full</vt: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Soriano-Montagut Jené, M. Angel</cp:lastModifiedBy>
  <dcterms:created xsi:type="dcterms:W3CDTF">2025-12-12T10:43:47Z</dcterms:created>
  <dcterms:modified xsi:type="dcterms:W3CDTF">2025-12-16T09:52:48Z</dcterms:modified>
</cp:coreProperties>
</file>