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fileserver\fitxers_departamentals\Departaments\Compres\CONCURSOS\2025_CONCURSOS\CSA\12_CSA_2025 Gasos Medicinals\2.PLECS\PCAP I QC\"/>
    </mc:Choice>
  </mc:AlternateContent>
  <xr:revisionPtr revIDLastSave="0" documentId="13_ncr:1_{1A547206-63EB-4AD9-954C-68D5660FDB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2 PCAP. LOT 1" sheetId="1" r:id="rId1"/>
  </sheets>
  <externalReferences>
    <externalReference r:id="rId2"/>
  </externalReferences>
  <definedNames>
    <definedName name="_xlnm.Print_Area" localSheetId="0">'Annex 2 PCAP. LOT 1'!$A$1:$L$93</definedName>
    <definedName name="CIRCUIT_LOGÍSTIC">'[1]Annex CA_Sostenibilitat'!$E$18:$E$21</definedName>
    <definedName name="CRITERI_D_AVALUACIÓ">'[1]Annex CA_Sostenibilitat'!$B$18:$B$21</definedName>
    <definedName name="EMBALATGE">'[1]Annex CA_Sostenibilitat'!$D$18:$D$21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I49" i="1"/>
  <c r="K50" i="1" l="1"/>
  <c r="I51" i="1"/>
  <c r="K51" i="1" s="1"/>
  <c r="I52" i="1"/>
  <c r="I53" i="1"/>
  <c r="K53" i="1" s="1"/>
  <c r="I54" i="1"/>
  <c r="K54" i="1" s="1"/>
  <c r="I55" i="1"/>
  <c r="K55" i="1" s="1"/>
  <c r="I56" i="1"/>
  <c r="K56" i="1" s="1"/>
  <c r="I57" i="1"/>
  <c r="K57" i="1" s="1"/>
  <c r="I58" i="1"/>
  <c r="K58" i="1" s="1"/>
  <c r="I59" i="1"/>
  <c r="K59" i="1" s="1"/>
  <c r="I60" i="1"/>
  <c r="I61" i="1"/>
  <c r="K61" i="1" s="1"/>
  <c r="I62" i="1"/>
  <c r="K62" i="1" s="1"/>
  <c r="I63" i="1"/>
  <c r="K63" i="1" s="1"/>
  <c r="K49" i="1"/>
  <c r="E59" i="1"/>
  <c r="G59" i="1" s="1"/>
  <c r="E58" i="1"/>
  <c r="G58" i="1" s="1"/>
  <c r="E56" i="1"/>
  <c r="G56" i="1" s="1"/>
  <c r="E54" i="1"/>
  <c r="G54" i="1" s="1"/>
  <c r="E53" i="1"/>
  <c r="G53" i="1" s="1"/>
  <c r="E51" i="1"/>
  <c r="G51" i="1" s="1"/>
  <c r="E50" i="1"/>
  <c r="G50" i="1" s="1"/>
  <c r="E49" i="1"/>
  <c r="G49" i="1" s="1"/>
  <c r="E60" i="1"/>
  <c r="G60" i="1" s="1"/>
  <c r="E55" i="1"/>
  <c r="G55" i="1" s="1"/>
  <c r="E52" i="1"/>
  <c r="G52" i="1" s="1"/>
  <c r="K60" i="1"/>
  <c r="K52" i="1"/>
  <c r="E61" i="1"/>
  <c r="G61" i="1" s="1"/>
  <c r="I40" i="1"/>
  <c r="K40" i="1" s="1"/>
  <c r="I38" i="1"/>
  <c r="K38" i="1" s="1"/>
  <c r="I35" i="1"/>
  <c r="K35" i="1" s="1"/>
  <c r="I30" i="1"/>
  <c r="K30" i="1" s="1"/>
  <c r="I29" i="1"/>
  <c r="K29" i="1" s="1"/>
  <c r="I27" i="1"/>
  <c r="K27" i="1" s="1"/>
  <c r="E40" i="1"/>
  <c r="E39" i="1"/>
  <c r="E38" i="1"/>
  <c r="E37" i="1"/>
  <c r="E36" i="1"/>
  <c r="E35" i="1"/>
  <c r="E34" i="1"/>
  <c r="E33" i="1"/>
  <c r="E32" i="1"/>
  <c r="E30" i="1"/>
  <c r="E29" i="1"/>
  <c r="E28" i="1"/>
  <c r="E27" i="1"/>
  <c r="I39" i="1"/>
  <c r="K39" i="1" s="1"/>
  <c r="I37" i="1"/>
  <c r="K37" i="1" s="1"/>
  <c r="I36" i="1"/>
  <c r="K36" i="1" s="1"/>
  <c r="I34" i="1"/>
  <c r="K34" i="1" s="1"/>
  <c r="I33" i="1"/>
  <c r="K33" i="1" s="1"/>
  <c r="I32" i="1"/>
  <c r="K32" i="1" s="1"/>
  <c r="I28" i="1"/>
  <c r="K28" i="1" s="1"/>
  <c r="K64" i="1" l="1"/>
  <c r="I64" i="1"/>
  <c r="G28" i="1" l="1"/>
  <c r="G29" i="1"/>
  <c r="G30" i="1"/>
  <c r="G32" i="1"/>
  <c r="G33" i="1"/>
  <c r="G34" i="1"/>
  <c r="G35" i="1"/>
  <c r="G36" i="1"/>
  <c r="G37" i="1"/>
  <c r="G38" i="1"/>
  <c r="G39" i="1"/>
  <c r="G40" i="1"/>
  <c r="G27" i="1"/>
  <c r="C41" i="1" l="1"/>
  <c r="C31" i="1" s="1"/>
  <c r="C26" i="1"/>
  <c r="C25" i="1"/>
  <c r="E26" i="1" l="1"/>
  <c r="G26" i="1" s="1"/>
  <c r="I26" i="1"/>
  <c r="K26" i="1" s="1"/>
  <c r="E31" i="1"/>
  <c r="G31" i="1" s="1"/>
  <c r="I31" i="1"/>
  <c r="K31" i="1" s="1"/>
  <c r="E41" i="1"/>
  <c r="G41" i="1" s="1"/>
  <c r="I41" i="1"/>
  <c r="K41" i="1" s="1"/>
  <c r="I25" i="1"/>
  <c r="E25" i="1"/>
  <c r="E63" i="1"/>
  <c r="G63" i="1" s="1"/>
  <c r="E57" i="1"/>
  <c r="G57" i="1" s="1"/>
  <c r="E62" i="1"/>
  <c r="G62" i="1" s="1"/>
  <c r="G64" i="1" l="1"/>
  <c r="E64" i="1"/>
  <c r="E42" i="1"/>
  <c r="G25" i="1"/>
  <c r="G42" i="1" s="1"/>
  <c r="I42" i="1"/>
  <c r="K25" i="1"/>
  <c r="K42" i="1" s="1"/>
</calcChain>
</file>

<file path=xl/sharedStrings.xml><?xml version="1.0" encoding="utf-8"?>
<sst xmlns="http://schemas.openxmlformats.org/spreadsheetml/2006/main" count="110" uniqueCount="77">
  <si>
    <t>TÍTOL EXPEDIENT:</t>
  </si>
  <si>
    <t>NÚMERO D'EXPEDIENT:</t>
  </si>
  <si>
    <t>NOM LICITADOR:</t>
  </si>
  <si>
    <r>
      <t xml:space="preserve">DOMICILI: </t>
    </r>
    <r>
      <rPr>
        <b/>
        <sz val="11"/>
        <rFont val="Calibri"/>
        <family val="2"/>
        <scheme val="minor"/>
      </rPr>
      <t xml:space="preserve">C/. </t>
    </r>
  </si>
  <si>
    <t>LOCALITAT:</t>
  </si>
  <si>
    <t xml:space="preserve">TELÈFON: </t>
  </si>
  <si>
    <t>CORREU ELECTRÒNIC:</t>
  </si>
  <si>
    <t>DADES DEL SIGNANT:</t>
  </si>
  <si>
    <t xml:space="preserve">NOM I COGNOMS: </t>
  </si>
  <si>
    <t xml:space="preserve">DNI: </t>
  </si>
  <si>
    <t>CÀRREC:</t>
  </si>
  <si>
    <t>SIGNAT I SEGELLAT:</t>
  </si>
  <si>
    <t xml:space="preserve">DATA: </t>
  </si>
  <si>
    <t>OFERTA ECONÒMICA</t>
  </si>
  <si>
    <t>Descripció</t>
  </si>
  <si>
    <t>ANNEX 2 PCAP OFERTA ECONÒMICA i ALTRES ASPECTES QUANTIFICABLES DE FORMA AUTOMÀTICA</t>
  </si>
  <si>
    <t>CRITERI DE VALORACIÓ AUTOMÀTICA</t>
  </si>
  <si>
    <t>VALOR REQUERIT</t>
  </si>
  <si>
    <t>VALOR OFERT</t>
  </si>
  <si>
    <t>Sí o No</t>
  </si>
  <si>
    <t>Cal complimentar els camps "color blau"</t>
  </si>
  <si>
    <t>Cabalímetre de pasos per Aire Medicinal i connexió a presa. Pressió 4,5 bar, connexió estàndard d'alimentació DIN, cabal màxim de 5 L/min., connexió estàndard de sortida 9/16" UNF M. Dispositiu marcatge CE, producte sanitari Clase IIA</t>
  </si>
  <si>
    <t>Cabalímetre de pasos per Aire Medicinal i connexió a presa. Pressió 4,5 bar, connexió estàndard d'alimentació DIN, cabal màxim de 15 L/min., connexió estàndard de sortida 9/16" UNF M. Dispositiu marcatge CE, producte sanitari Clase IIA</t>
  </si>
  <si>
    <t>Cabalímetre de pasos per Oxigen i connexió a presa, pressió 4,5 bar, connexió estàndard d'alimentació DIN, cabal màxim de 5 L/min., connexió estàndard de sortida 9/16" UNF M. Dispositiu marcatge CE, producte sanitari Clase IIA</t>
  </si>
  <si>
    <t>Cabalímetre de pasos per Oxigen i connexió a presa, pressió 4,5 bar, connexió estàndard d'alimentació DIN, cabal màxim de 15 L/min., connexió estàndard de sortida 9/16" UNF M. Dispositiu marcatge CE, producte sanitari Clase IIA</t>
  </si>
  <si>
    <t>Cabalímetre de pasos per Aire Medicinal i connexió a rail. Pressió 4,5 bar, connexió estàndard d'alimentació DIN, cabal màxim de 5 L/min., connexió estàndard de sortida 9/16" UNF M. Dispositiu marcatge CE, producte sanitari Clase IIA</t>
  </si>
  <si>
    <t>Cabalímetre de pasos per Aire Medicinal i connexió a rail. Pressió 4,5 bar, connexió estàndard d'alimentació DIN, cabal màxim de 15 L/min., connexió estàndard de sortida 9/16" UNF M. Dispositiu marcatge CE, producte sanitari Clase IIA</t>
  </si>
  <si>
    <t>Cabalímetre de pasos per Oxigen i connexió a rail, pressió 4,5 bar, connexió estàndard d'alimentació DIN, cabal màxim de 5 L/min., connexió estàndard de sortida 9/16" UNF M. Dispositiu marcatge CE, producte sanitari Clase IIA</t>
  </si>
  <si>
    <t>Cabalímetre de pasos per Oxigen i connexió a rail, pressió 4,5 bar, connexió estàndard d'alimentació DIN, cabal màxim de 15 L/min., connexió estàndard de sortida 9/16" UNF M. Dispositiu marcatge CE, producte sanitari Clase IIA</t>
  </si>
  <si>
    <t>Mà d'obra oficial 1ª treballs de manteniment correctiu i/o  milloratiu per la instal·lació en la xarxa de gasos medicinals</t>
  </si>
  <si>
    <t>Vacoreguladors de buit per connexió a rail, amb un rang de 0-800 mbar i un cabal de 65 L/min. Dispositiu marcatge CE, producte sanitari Clase IIA</t>
  </si>
  <si>
    <t>Vacoreguladors de buit per connexió a presa, connexió estàndard d'alimentació DIN, rang de 0-800 mbar i un cabal de 65 L/min. Dispositiu marcatge CE, producte sanitari Clase IIA</t>
  </si>
  <si>
    <t xml:space="preserve">Filtre antiparticules d'un sol ús de poliestirè i espuma de poliuretà per a sistema PUSH que incorporen els vacoreguladors de buit. </t>
  </si>
  <si>
    <t>Dispositiu PUSH amb rosca mascle 1/4" BSP per adaptació a vacoreguladors que no incorporen el sistema PUSH.</t>
  </si>
  <si>
    <t xml:space="preserve">Substitució de central d'alarma de gasos existent per nova central d'alarmes de 5 gassos i circuit de buit formada per caixa de 6 captadors i panell LCD per empotrar, per visualitzar el número de gas i la pressió de forma rotativa. Programació d'alarmes de baixa, mitja i alta pressió, amb senyal acústica - lluminosa i botó d'apagada senyal acústica i de botó de verificació de funcionament de les senyals òptiques. Compliment UNE 7396-1. Rang de mesura de buit de 0 a -0,99 Bar. Rang mesures de gassos de 0 a 16 Bar. Alimentació elèctrica  220V 50Hz, bateria interna per avis acústic per falta d'alimentació. Inclou treballs de paleteria, fusteria i/o serraller per adaptar la diferencia de mides de les caixes a empotrar respecte la central d'alarma existent, i tambè, si s'escau, embellidors d'acer inoxidable. Proves i posada en marxa </t>
  </si>
  <si>
    <t>CONTRACTACIÓ MIXTA DE SUBMINISTRAMENT DE GASOS MEDICINALS, INDUSTRIALS I D'ÚS MÈDIC I SERVEIS ASSOCIATS PER AL CONSORCI SANITARI DE L'ANOIA</t>
  </si>
  <si>
    <t>12_CSA_2024</t>
  </si>
  <si>
    <t>LOT:</t>
  </si>
  <si>
    <t>Lot 1. Subministrament i gestió integral dels gasos medicinals, industrials i d'ús mèdic del Consorci Sanitari de l'Anoia</t>
  </si>
  <si>
    <r>
      <t xml:space="preserve">2.1. PREU </t>
    </r>
    <r>
      <rPr>
        <b/>
        <sz val="18"/>
        <rFont val="Calibri"/>
        <family val="2"/>
        <scheme val="minor"/>
      </rPr>
      <t>OFERTA ECONÒMICA SUBMINISTRAMENT DE GASOS MEDICINALS</t>
    </r>
  </si>
  <si>
    <t>2.3. SISTEMA DE VISUALITZADOR / DISPLAY EN AMPOLLES D'OXIGEN</t>
  </si>
  <si>
    <t>2.4. SOSTENIBILITAT. VEHICLES DE TRANSPORT</t>
  </si>
  <si>
    <t>Ubicació</t>
  </si>
  <si>
    <t>Quantitat anual</t>
  </si>
  <si>
    <t>% IVA</t>
  </si>
  <si>
    <t xml:space="preserve">PREU UNITARI DE L'OFERTA sense IVA 
</t>
  </si>
  <si>
    <t>HU Igualada</t>
  </si>
  <si>
    <t>CAP Igualada Nord</t>
  </si>
  <si>
    <t>Oxígen líquid. Dipòsit</t>
  </si>
  <si>
    <t>Nitrogen medicinal líquid detall, recipient de 35 litres sense pressió</t>
  </si>
  <si>
    <t>Servei d'aire medicinal + motriu (lloguer + manteniment)</t>
  </si>
  <si>
    <t>Aire medicinal 1 m3 .Ampolla 5 Litres</t>
  </si>
  <si>
    <t>Aire medicinal. Bloc. Ampolla de 50 litres</t>
  </si>
  <si>
    <t>Oxigen medicinal comprimit. Ampolla de 2 a 3 Litres</t>
  </si>
  <si>
    <t>Oxigen medicinal comprimit. Ampolla compacta de 5 litres amb manoreductor, manòmetre, agafador per a transport manual i per la llitera, cabalímetre (0-15 l/min) i presa de connexió ràpida per a respiradors i per a administració directa a pacients.</t>
  </si>
  <si>
    <t>Oxigen medicinal comprimit. Ampolla de 10 Litres</t>
  </si>
  <si>
    <t>Oxigen medicinal comprimit. Bloc. Ampolla de 50 litres</t>
  </si>
  <si>
    <t>CO2 Producte sanitari per a laparoscòpia, colonoscòpia, CTC i altres indicacions. Ampolla 2,5-3 litres</t>
  </si>
  <si>
    <t>CO2 Producte sanitari per a laparoscòpia, colonoscòpia, CTC i altres indicacions. Ampolla 10 litres</t>
  </si>
  <si>
    <t>CO2 Producte sanitari per a laparoscòpia, colonoscòpia, CTC i altres indicacions. Ampolla 50 litres</t>
  </si>
  <si>
    <t>Mescla (0,3% CO + 10% He + 18% O2 + Resta N2).  Ampolla 20 Litres</t>
  </si>
  <si>
    <t>Mescla (50% O2 + 50% Òxid nitròs). Ampolla 5 litres</t>
  </si>
  <si>
    <t>Servei per a la gestió integral de gasos medicinals (preventiu, 8 controls FARMACOPEA i telemetria)</t>
  </si>
  <si>
    <t>Import  TOTAL licitació amb IVA (anual)</t>
  </si>
  <si>
    <t xml:space="preserve">IMPORT TOTAL DE L'OFERTA sense IVA (anual)
</t>
  </si>
  <si>
    <t>PREU TOTAL DE L'OFERTA amb IVA (anual)</t>
  </si>
  <si>
    <t xml:space="preserve">Preu unitari màxim licitació sense iva
</t>
  </si>
  <si>
    <t>Import TOTAL licitació sense iva (anual)</t>
  </si>
  <si>
    <t>Connectors DISS sortida cabalímetres oxigen, femella i sortida goma (bossa de 25 unitats)</t>
  </si>
  <si>
    <t>TOTAL</t>
  </si>
  <si>
    <t>Sistema de visualitzador / display en ampolles d'oxigen durant la durada del contracte d'acord amb el que s'indica a l'ap. 5.10 del PPT.</t>
  </si>
  <si>
    <t>Sostenibilitat dels vehicles destinats al subministrament de gasos criogènics</t>
  </si>
  <si>
    <t>"Cero" emissions de la Dirección General de Tráfico (DGT),
ECO de la DGT
o
C o B de la DGT, o no en disposen</t>
  </si>
  <si>
    <t>Sostenibilitat dels vehicles destinats al subministrament d'ampolles gasos medicinals</t>
  </si>
  <si>
    <t xml:space="preserve">Amb l'oferta s'aportarà la documentació del vehicle que hagi de realitzar el subministrament de gasos criogènics i d'ampolles gasos medicinals, indicant l'etiqueta ambiental segons la Dirección General de Tráfico (DGT). </t>
  </si>
  <si>
    <r>
      <rPr>
        <b/>
        <sz val="18"/>
        <rFont val="Calibri"/>
        <family val="2"/>
        <scheme val="minor"/>
      </rPr>
      <t xml:space="preserve">2.2. </t>
    </r>
    <r>
      <rPr>
        <b/>
        <sz val="18"/>
        <color theme="1"/>
        <rFont val="Calibri"/>
        <family val="2"/>
        <scheme val="minor"/>
      </rPr>
      <t>OFERTA ECONÒM</t>
    </r>
    <r>
      <rPr>
        <b/>
        <sz val="18"/>
        <rFont val="Calibri"/>
        <family val="2"/>
        <scheme val="minor"/>
      </rPr>
      <t xml:space="preserve">ICA  SUBMINISTRAMENT MATERIALS XARXA DE GASOS MEDICINALS </t>
    </r>
    <r>
      <rPr>
        <i/>
        <sz val="18"/>
        <rFont val="Calibri"/>
        <family val="2"/>
        <scheme val="minor"/>
      </rPr>
      <t>(correspon a la partida del servei de manteniment correctiu i/o milloratiu, i subministrament equips del pressupost base de licitació)</t>
    </r>
  </si>
  <si>
    <t xml:space="preserve">Les empreses que en la seva oferta econòmica superin el preus unitaris dels apartats 2.1 i 2.2 detallats a l’Annex 2 d’Oferta econòmica del PCAP, quedaran excloses de la licitació.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</si>
</sst>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164" formatCode="#,##0.00\ &quot;€&quot;"/>
    <numFmt numFmtId="165" formatCode="#,##0.00\ &quot;m3&quot;"/>
    <numFmt numFmtId="166" formatCode="0.00\ &quot;litres&quot;"/>
    <numFmt numFmtId="167" formatCode="0\ &quot;mesos&quot;"/>
    <numFmt numFmtId="168" formatCode="0\ &quot;unitats&quot;"/>
    <numFmt numFmtId="169" formatCode="0\ &quot;any&quot;"/>
    <numFmt numFmtId="170" formatCode="0.00000000\ &quot;€/m3&quot;"/>
    <numFmt numFmtId="171" formatCode="0.00\ &quot;€/litre&quot;"/>
    <numFmt numFmtId="172" formatCode="0,000.00\ &quot;€/mes&quot;"/>
    <numFmt numFmtId="173" formatCode="0.0\ &quot;€/unitat&quot;"/>
    <numFmt numFmtId="174" formatCode="0.00\ &quot;€/unitat&quot;"/>
    <numFmt numFmtId="175" formatCode="_-* #,##0.00\ [$€-C0A]_-;\-* #,##0.00\ [$€-C0A]_-;_-* &quot;-&quot;??\ [$€-C0A]_-;_-@_-"/>
    <numFmt numFmtId="176" formatCode="#,##0.00\ &quot;€/h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4" fillId="2" borderId="24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0" borderId="6" xfId="0" applyFont="1" applyBorder="1"/>
    <xf numFmtId="0" fontId="4" fillId="0" borderId="13" xfId="0" applyFont="1" applyBorder="1" applyAlignment="1">
      <alignment wrapText="1"/>
    </xf>
    <xf numFmtId="0" fontId="0" fillId="0" borderId="0" xfId="0" applyAlignment="1" applyProtection="1">
      <alignment vertical="center"/>
      <protection locked="0"/>
    </xf>
    <xf numFmtId="44" fontId="0" fillId="0" borderId="0" xfId="0" applyNumberFormat="1"/>
    <xf numFmtId="44" fontId="0" fillId="0" borderId="0" xfId="1" applyFont="1" applyProtection="1">
      <protection locked="0"/>
    </xf>
    <xf numFmtId="44" fontId="0" fillId="0" borderId="0" xfId="0" applyNumberFormat="1" applyAlignment="1">
      <alignment vertical="center"/>
    </xf>
    <xf numFmtId="0" fontId="0" fillId="4" borderId="0" xfId="0" applyFill="1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29" xfId="0" applyFont="1" applyBorder="1"/>
    <xf numFmtId="0" fontId="3" fillId="0" borderId="20" xfId="0" applyFont="1" applyBorder="1"/>
    <xf numFmtId="0" fontId="4" fillId="0" borderId="17" xfId="0" applyFont="1" applyBorder="1"/>
    <xf numFmtId="0" fontId="4" fillId="0" borderId="20" xfId="0" applyFont="1" applyBorder="1" applyAlignment="1">
      <alignment vertical="top"/>
    </xf>
    <xf numFmtId="44" fontId="3" fillId="0" borderId="11" xfId="1" applyFont="1" applyFill="1" applyBorder="1" applyAlignment="1" applyProtection="1">
      <alignment vertical="center"/>
    </xf>
    <xf numFmtId="171" fontId="3" fillId="0" borderId="11" xfId="0" applyNumberFormat="1" applyFont="1" applyBorder="1" applyAlignment="1">
      <alignment horizontal="center"/>
    </xf>
    <xf numFmtId="172" fontId="3" fillId="0" borderId="11" xfId="0" applyNumberFormat="1" applyFont="1" applyBorder="1" applyAlignment="1">
      <alignment horizontal="center"/>
    </xf>
    <xf numFmtId="173" fontId="0" fillId="0" borderId="11" xfId="0" applyNumberFormat="1" applyBorder="1" applyAlignment="1">
      <alignment horizontal="center"/>
    </xf>
    <xf numFmtId="174" fontId="0" fillId="0" borderId="11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71" fontId="0" fillId="0" borderId="11" xfId="0" applyNumberFormat="1" applyBorder="1" applyAlignment="1">
      <alignment horizontal="center"/>
    </xf>
    <xf numFmtId="175" fontId="3" fillId="3" borderId="11" xfId="2" applyNumberFormat="1" applyFill="1" applyBorder="1" applyAlignment="1">
      <alignment vertical="center"/>
    </xf>
    <xf numFmtId="9" fontId="0" fillId="0" borderId="11" xfId="3" applyFont="1" applyBorder="1" applyAlignment="1">
      <alignment horizontal="center"/>
    </xf>
    <xf numFmtId="9" fontId="0" fillId="0" borderId="11" xfId="3" applyFont="1" applyBorder="1" applyAlignment="1">
      <alignment horizontal="center" wrapText="1"/>
    </xf>
    <xf numFmtId="171" fontId="3" fillId="4" borderId="11" xfId="0" applyNumberFormat="1" applyFont="1" applyFill="1" applyBorder="1" applyAlignment="1">
      <alignment horizontal="center"/>
    </xf>
    <xf numFmtId="172" fontId="3" fillId="4" borderId="11" xfId="0" applyNumberFormat="1" applyFont="1" applyFill="1" applyBorder="1" applyAlignment="1">
      <alignment horizontal="center"/>
    </xf>
    <xf numFmtId="173" fontId="0" fillId="4" borderId="11" xfId="0" applyNumberFormat="1" applyFill="1" applyBorder="1" applyAlignment="1">
      <alignment horizontal="center"/>
    </xf>
    <xf numFmtId="174" fontId="0" fillId="4" borderId="11" xfId="0" applyNumberFormat="1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171" fontId="0" fillId="4" borderId="11" xfId="0" applyNumberFormat="1" applyFill="1" applyBorder="1" applyAlignment="1">
      <alignment horizontal="center"/>
    </xf>
    <xf numFmtId="166" fontId="0" fillId="0" borderId="34" xfId="0" applyNumberFormat="1" applyBorder="1" applyAlignment="1">
      <alignment horizontal="center" vertical="center"/>
    </xf>
    <xf numFmtId="167" fontId="0" fillId="0" borderId="34" xfId="0" applyNumberFormat="1" applyBorder="1" applyAlignment="1">
      <alignment horizontal="center" vertical="center"/>
    </xf>
    <xf numFmtId="168" fontId="0" fillId="0" borderId="34" xfId="0" applyNumberFormat="1" applyBorder="1" applyAlignment="1">
      <alignment horizontal="center" vertical="center"/>
    </xf>
    <xf numFmtId="169" fontId="0" fillId="0" borderId="34" xfId="0" applyNumberFormat="1" applyBorder="1" applyAlignment="1">
      <alignment horizontal="center" vertical="center"/>
    </xf>
    <xf numFmtId="168" fontId="0" fillId="0" borderId="35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vertical="center" wrapText="1"/>
    </xf>
    <xf numFmtId="0" fontId="0" fillId="0" borderId="36" xfId="0" applyBorder="1" applyAlignment="1">
      <alignment vertical="center"/>
    </xf>
    <xf numFmtId="165" fontId="0" fillId="0" borderId="37" xfId="0" applyNumberFormat="1" applyBorder="1" applyAlignment="1">
      <alignment horizontal="center" vertical="center"/>
    </xf>
    <xf numFmtId="170" fontId="3" fillId="0" borderId="36" xfId="0" applyNumberFormat="1" applyFont="1" applyBorder="1" applyAlignment="1">
      <alignment horizontal="center"/>
    </xf>
    <xf numFmtId="175" fontId="3" fillId="3" borderId="36" xfId="2" applyNumberFormat="1" applyFill="1" applyBorder="1" applyAlignment="1">
      <alignment vertical="center"/>
    </xf>
    <xf numFmtId="9" fontId="0" fillId="0" borderId="36" xfId="3" applyFont="1" applyBorder="1" applyAlignment="1">
      <alignment horizontal="center"/>
    </xf>
    <xf numFmtId="44" fontId="3" fillId="0" borderId="36" xfId="1" applyFont="1" applyFill="1" applyBorder="1" applyAlignment="1" applyProtection="1">
      <alignment vertical="center"/>
    </xf>
    <xf numFmtId="170" fontId="3" fillId="4" borderId="36" xfId="0" applyNumberFormat="1" applyFont="1" applyFill="1" applyBorder="1" applyAlignment="1">
      <alignment horizontal="center"/>
    </xf>
    <xf numFmtId="49" fontId="4" fillId="2" borderId="26" xfId="2" applyNumberFormat="1" applyFont="1" applyFill="1" applyBorder="1" applyAlignment="1">
      <alignment vertical="center" wrapText="1"/>
    </xf>
    <xf numFmtId="0" fontId="4" fillId="2" borderId="27" xfId="2" applyFont="1" applyFill="1" applyBorder="1" applyAlignment="1">
      <alignment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75" fontId="3" fillId="3" borderId="31" xfId="2" applyNumberFormat="1" applyFill="1" applyBorder="1" applyAlignment="1">
      <alignment vertical="center"/>
    </xf>
    <xf numFmtId="44" fontId="3" fillId="0" borderId="31" xfId="1" applyFont="1" applyFill="1" applyBorder="1" applyAlignment="1" applyProtection="1">
      <alignment vertical="center"/>
    </xf>
    <xf numFmtId="0" fontId="0" fillId="0" borderId="31" xfId="0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44" fontId="3" fillId="0" borderId="12" xfId="1" applyFont="1" applyFill="1" applyBorder="1" applyAlignment="1" applyProtection="1">
      <alignment vertical="center"/>
    </xf>
    <xf numFmtId="175" fontId="0" fillId="0" borderId="0" xfId="0" applyNumberFormat="1" applyProtection="1">
      <protection locked="0"/>
    </xf>
    <xf numFmtId="173" fontId="0" fillId="0" borderId="11" xfId="0" applyNumberFormat="1" applyBorder="1" applyAlignment="1">
      <alignment horizontal="center" vertical="center"/>
    </xf>
    <xf numFmtId="9" fontId="0" fillId="0" borderId="11" xfId="3" applyFont="1" applyBorder="1" applyAlignment="1">
      <alignment horizontal="center" vertical="center"/>
    </xf>
    <xf numFmtId="173" fontId="0" fillId="4" borderId="11" xfId="0" applyNumberFormat="1" applyFill="1" applyBorder="1" applyAlignment="1">
      <alignment horizontal="center" vertical="center"/>
    </xf>
    <xf numFmtId="176" fontId="3" fillId="0" borderId="11" xfId="1" applyNumberFormat="1" applyFont="1" applyFill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164" fontId="3" fillId="0" borderId="11" xfId="1" applyNumberFormat="1" applyFont="1" applyFill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164" fontId="3" fillId="3" borderId="11" xfId="2" applyNumberFormat="1" applyFill="1" applyBorder="1" applyAlignment="1">
      <alignment horizontal="center" vertical="center"/>
    </xf>
    <xf numFmtId="0" fontId="12" fillId="0" borderId="38" xfId="0" applyFont="1" applyBorder="1" applyAlignment="1">
      <alignment horizontal="left" vertical="center" wrapText="1"/>
    </xf>
    <xf numFmtId="44" fontId="3" fillId="0" borderId="39" xfId="1" applyFont="1" applyFill="1" applyBorder="1" applyAlignment="1" applyProtection="1">
      <alignment vertical="center"/>
    </xf>
    <xf numFmtId="0" fontId="12" fillId="0" borderId="32" xfId="0" applyFont="1" applyBorder="1" applyAlignment="1">
      <alignment horizontal="left" vertical="center" wrapText="1"/>
    </xf>
    <xf numFmtId="173" fontId="0" fillId="0" borderId="31" xfId="0" applyNumberFormat="1" applyBorder="1" applyAlignment="1">
      <alignment horizontal="center" vertical="center"/>
    </xf>
    <xf numFmtId="9" fontId="0" fillId="0" borderId="31" xfId="3" applyFont="1" applyBorder="1" applyAlignment="1">
      <alignment horizontal="center" vertical="center"/>
    </xf>
    <xf numFmtId="173" fontId="0" fillId="4" borderId="31" xfId="0" applyNumberFormat="1" applyFill="1" applyBorder="1" applyAlignment="1">
      <alignment horizontal="center" vertical="center"/>
    </xf>
    <xf numFmtId="9" fontId="0" fillId="0" borderId="31" xfId="3" applyFont="1" applyBorder="1" applyAlignment="1">
      <alignment horizontal="center"/>
    </xf>
    <xf numFmtId="44" fontId="3" fillId="0" borderId="33" xfId="1" applyFont="1" applyFill="1" applyBorder="1" applyAlignment="1" applyProtection="1">
      <alignment vertical="center"/>
    </xf>
    <xf numFmtId="175" fontId="14" fillId="3" borderId="27" xfId="2" applyNumberFormat="1" applyFont="1" applyFill="1" applyBorder="1" applyAlignment="1">
      <alignment vertical="center"/>
    </xf>
    <xf numFmtId="44" fontId="9" fillId="2" borderId="27" xfId="1" applyFont="1" applyFill="1" applyBorder="1" applyAlignment="1" applyProtection="1">
      <alignment horizontal="center" vertical="center"/>
    </xf>
    <xf numFmtId="44" fontId="9" fillId="2" borderId="27" xfId="0" applyNumberFormat="1" applyFont="1" applyFill="1" applyBorder="1" applyAlignment="1" applyProtection="1">
      <alignment vertical="center"/>
      <protection locked="0"/>
    </xf>
    <xf numFmtId="175" fontId="14" fillId="3" borderId="28" xfId="2" applyNumberFormat="1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3" fontId="0" fillId="0" borderId="8" xfId="0" applyNumberForma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center" vertical="center"/>
    </xf>
    <xf numFmtId="9" fontId="0" fillId="0" borderId="8" xfId="3" applyFont="1" applyBorder="1" applyAlignment="1">
      <alignment horizontal="center" vertical="center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4" borderId="8" xfId="0" applyNumberFormat="1" applyFont="1" applyFill="1" applyBorder="1" applyAlignment="1">
      <alignment horizontal="center" vertical="center"/>
    </xf>
    <xf numFmtId="164" fontId="3" fillId="3" borderId="8" xfId="2" applyNumberFormat="1" applyFill="1" applyBorder="1" applyAlignment="1">
      <alignment horizontal="center" vertical="center"/>
    </xf>
    <xf numFmtId="164" fontId="3" fillId="0" borderId="9" xfId="1" applyNumberFormat="1" applyFont="1" applyFill="1" applyBorder="1" applyAlignment="1" applyProtection="1">
      <alignment horizontal="center" vertical="center"/>
    </xf>
    <xf numFmtId="164" fontId="3" fillId="0" borderId="12" xfId="1" applyNumberFormat="1" applyFont="1" applyFill="1" applyBorder="1" applyAlignment="1" applyProtection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164" fontId="3" fillId="0" borderId="31" xfId="1" applyNumberFormat="1" applyFont="1" applyFill="1" applyBorder="1" applyAlignment="1">
      <alignment horizontal="center" vertical="center"/>
    </xf>
    <xf numFmtId="164" fontId="3" fillId="0" borderId="31" xfId="1" applyNumberFormat="1" applyFont="1" applyBorder="1" applyAlignment="1">
      <alignment horizontal="center" vertical="center"/>
    </xf>
    <xf numFmtId="164" fontId="3" fillId="0" borderId="31" xfId="1" applyNumberFormat="1" applyFont="1" applyFill="1" applyBorder="1" applyAlignment="1" applyProtection="1">
      <alignment horizontal="center" vertical="center"/>
      <protection locked="0"/>
    </xf>
    <xf numFmtId="164" fontId="3" fillId="4" borderId="31" xfId="0" applyNumberFormat="1" applyFont="1" applyFill="1" applyBorder="1" applyAlignment="1">
      <alignment horizontal="center" vertical="center"/>
    </xf>
    <xf numFmtId="164" fontId="3" fillId="3" borderId="31" xfId="2" applyNumberFormat="1" applyFill="1" applyBorder="1" applyAlignment="1">
      <alignment horizontal="center" vertical="center"/>
    </xf>
    <xf numFmtId="164" fontId="3" fillId="0" borderId="33" xfId="1" applyNumberFormat="1" applyFont="1" applyFill="1" applyBorder="1" applyAlignment="1" applyProtection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44" fontId="0" fillId="2" borderId="27" xfId="0" applyNumberFormat="1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164" fontId="15" fillId="0" borderId="28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49" fontId="13" fillId="2" borderId="26" xfId="2" applyNumberFormat="1" applyFont="1" applyFill="1" applyBorder="1" applyAlignment="1">
      <alignment horizontal="left" vertical="top" wrapText="1"/>
    </xf>
    <xf numFmtId="49" fontId="13" fillId="2" borderId="27" xfId="2" applyNumberFormat="1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9" fontId="13" fillId="2" borderId="26" xfId="2" applyNumberFormat="1" applyFont="1" applyFill="1" applyBorder="1" applyAlignment="1">
      <alignment horizontal="center" vertical="top" wrapText="1"/>
    </xf>
    <xf numFmtId="49" fontId="13" fillId="2" borderId="27" xfId="2" applyNumberFormat="1" applyFont="1" applyFill="1" applyBorder="1" applyAlignment="1">
      <alignment horizontal="center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0" fillId="0" borderId="32" xfId="0" applyBorder="1" applyAlignment="1">
      <alignment horizontal="justify" vertical="top" wrapText="1"/>
    </xf>
    <xf numFmtId="0" fontId="0" fillId="0" borderId="31" xfId="0" applyBorder="1" applyAlignment="1">
      <alignment horizontal="justify" vertical="top" wrapText="1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</cellXfs>
  <cellStyles count="4">
    <cellStyle name="Moneda" xfId="1" builtinId="4"/>
    <cellStyle name="Normal" xfId="0" builtinId="0"/>
    <cellStyle name="Normal 2" xfId="2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sacat.sharepoint.com/sites/ConcursosCSA/Documentos%20compartidos/General/Concursos/2024_CONCURSOS/CSA/27_CSA_2024%20Servei%20restauraci&#243;/2.PLECS/PPT/Docs%20de%20treball/SOSTENIBILITAT/Annex%20Sostenibilitat.xlsx" TargetMode="External"/><Relationship Id="rId1" Type="http://schemas.openxmlformats.org/officeDocument/2006/relationships/externalLinkPath" Target="/sites/ConcursosCSA/Documentos%20compartidos/General/Concursos/2024_CONCURSOS/CSA/27_CSA_2024%20Servei%20restauraci&#243;/2.PLECS/PPT/Docs%20de%20treball/SOSTENIBILITAT/Annex%20Sostenibilit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nex CA_Sostenibilitat"/>
    </sheetNames>
    <sheetDataSet>
      <sheetData sheetId="0">
        <row r="18">
          <cell r="B18" t="str">
            <v>NA</v>
          </cell>
          <cell r="D18" t="str">
            <v>No Aplica: manca documentació</v>
          </cell>
          <cell r="E18" t="str">
            <v>No Aplica: manca documentació</v>
          </cell>
        </row>
        <row r="19">
          <cell r="B19">
            <v>0</v>
          </cell>
          <cell r="D19" t="str">
            <v>Producte envasat,  amb embalatge addicional de distribució (caixa de cartró, retractilat)</v>
          </cell>
          <cell r="E19" t="str">
            <v>&gt; 1 intermediari</v>
          </cell>
        </row>
        <row r="20">
          <cell r="B20">
            <v>1</v>
          </cell>
          <cell r="D20" t="str">
            <v xml:space="preserve">Producte envasat, sense embalatge addicional de distribució </v>
          </cell>
          <cell r="E20" t="str">
            <v>1 Intermediari</v>
          </cell>
        </row>
        <row r="21">
          <cell r="B21">
            <v>2</v>
          </cell>
          <cell r="D21" t="str">
            <v>Granel i/o embalatge reutilitzable-retornable</v>
          </cell>
          <cell r="E21" t="str">
            <v>Sense intermediaris: Productor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tabSelected="1" zoomScale="55" zoomScaleNormal="55" workbookViewId="0">
      <selection sqref="A1:L93"/>
    </sheetView>
  </sheetViews>
  <sheetFormatPr baseColWidth="10" defaultRowHeight="15" x14ac:dyDescent="0.25"/>
  <cols>
    <col min="1" max="1" width="39.140625" customWidth="1"/>
    <col min="2" max="2" width="68" customWidth="1"/>
    <col min="3" max="4" width="20.7109375" customWidth="1"/>
    <col min="5" max="5" width="26.42578125" customWidth="1"/>
    <col min="6" max="6" width="29.28515625" customWidth="1"/>
    <col min="7" max="7" width="25.42578125" customWidth="1"/>
    <col min="8" max="8" width="25.5703125" customWidth="1"/>
    <col min="9" max="9" width="31.5703125" customWidth="1"/>
    <col min="10" max="10" width="26.85546875" customWidth="1"/>
    <col min="11" max="11" width="29.42578125" customWidth="1"/>
    <col min="12" max="12" width="20.7109375" customWidth="1"/>
    <col min="13" max="13" width="20.5703125" customWidth="1"/>
    <col min="14" max="14" width="15.7109375" customWidth="1"/>
    <col min="15" max="15" width="23.28515625" customWidth="1"/>
  </cols>
  <sheetData>
    <row r="1" spans="1:15" ht="27" thickBot="1" x14ac:dyDescent="0.3">
      <c r="A1" s="108" t="s">
        <v>15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0"/>
    </row>
    <row r="2" spans="1:15" ht="15.75" thickBot="1" x14ac:dyDescent="0.3">
      <c r="A2" s="1"/>
      <c r="B2" s="2"/>
      <c r="C2" s="3"/>
      <c r="D2" s="4"/>
    </row>
    <row r="3" spans="1:15" ht="18.75" customHeight="1" x14ac:dyDescent="0.25">
      <c r="A3" s="18" t="s">
        <v>0</v>
      </c>
      <c r="B3" s="111" t="s">
        <v>35</v>
      </c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1:15" ht="21.75" thickBot="1" x14ac:dyDescent="0.3">
      <c r="A4" s="19" t="s">
        <v>1</v>
      </c>
      <c r="B4" s="114" t="s">
        <v>36</v>
      </c>
      <c r="C4" s="115"/>
      <c r="D4" s="115"/>
      <c r="E4" s="115"/>
      <c r="F4" s="115"/>
      <c r="G4" s="115"/>
      <c r="H4" s="115"/>
      <c r="I4" s="115"/>
      <c r="J4" s="115"/>
      <c r="K4" s="115"/>
      <c r="L4" s="116"/>
    </row>
    <row r="5" spans="1:15" ht="21.75" thickBot="1" x14ac:dyDescent="0.3">
      <c r="A5" s="19" t="s">
        <v>37</v>
      </c>
      <c r="B5" s="114" t="s">
        <v>38</v>
      </c>
      <c r="C5" s="115"/>
      <c r="D5" s="115"/>
      <c r="E5" s="115"/>
      <c r="F5" s="115"/>
      <c r="G5" s="115"/>
      <c r="H5" s="115"/>
      <c r="I5" s="115"/>
      <c r="J5" s="115"/>
      <c r="K5" s="115"/>
      <c r="L5" s="116"/>
    </row>
    <row r="6" spans="1:15" ht="15.75" thickBot="1" x14ac:dyDescent="0.3">
      <c r="A6" s="1"/>
      <c r="B6" s="2"/>
      <c r="C6" s="3"/>
      <c r="D6" s="4"/>
    </row>
    <row r="7" spans="1:15" s="7" customFormat="1" ht="15.75" thickBot="1" x14ac:dyDescent="0.3">
      <c r="A7" s="11" t="s">
        <v>2</v>
      </c>
      <c r="B7" s="117"/>
      <c r="C7" s="118"/>
      <c r="D7" s="118"/>
      <c r="E7" s="118"/>
      <c r="F7" s="118"/>
      <c r="G7" s="118"/>
      <c r="H7" s="118"/>
      <c r="I7" s="118"/>
      <c r="J7" s="118"/>
      <c r="K7" s="118"/>
      <c r="L7" s="119"/>
    </row>
    <row r="8" spans="1:15" s="7" customFormat="1" x14ac:dyDescent="0.25">
      <c r="A8" s="20" t="s">
        <v>3</v>
      </c>
      <c r="B8" s="120"/>
      <c r="C8" s="121"/>
      <c r="D8" s="121"/>
      <c r="E8" s="121"/>
      <c r="F8" s="121"/>
      <c r="G8" s="121"/>
      <c r="H8" s="121"/>
      <c r="I8" s="121"/>
      <c r="J8" s="121"/>
      <c r="K8" s="121"/>
      <c r="L8" s="122"/>
    </row>
    <row r="9" spans="1:15" s="7" customFormat="1" x14ac:dyDescent="0.25">
      <c r="A9" s="20" t="s">
        <v>4</v>
      </c>
      <c r="B9" s="128"/>
      <c r="C9" s="129"/>
      <c r="D9" s="129"/>
      <c r="E9" s="129"/>
      <c r="F9" s="129"/>
      <c r="G9" s="129"/>
      <c r="H9" s="129"/>
      <c r="I9" s="129"/>
      <c r="J9" s="129"/>
      <c r="K9" s="129"/>
      <c r="L9" s="130"/>
    </row>
    <row r="10" spans="1:15" s="7" customFormat="1" x14ac:dyDescent="0.25">
      <c r="A10" s="20" t="s">
        <v>5</v>
      </c>
      <c r="B10" s="131"/>
      <c r="C10" s="132"/>
      <c r="D10" s="132"/>
      <c r="E10" s="132"/>
      <c r="F10" s="132"/>
      <c r="G10" s="132"/>
      <c r="H10" s="132"/>
      <c r="I10" s="132"/>
      <c r="J10" s="132"/>
      <c r="K10" s="132"/>
      <c r="L10" s="133"/>
    </row>
    <row r="11" spans="1:15" s="7" customFormat="1" ht="15.75" thickBot="1" x14ac:dyDescent="0.3">
      <c r="A11" s="21" t="s">
        <v>6</v>
      </c>
      <c r="B11" s="165"/>
      <c r="C11" s="166"/>
      <c r="D11" s="166"/>
      <c r="E11" s="166"/>
      <c r="F11" s="166"/>
      <c r="G11" s="166"/>
      <c r="H11" s="166"/>
      <c r="I11" s="166"/>
      <c r="J11" s="166"/>
      <c r="K11" s="166"/>
      <c r="L11" s="167"/>
      <c r="O11" s="14"/>
    </row>
    <row r="12" spans="1:15" s="7" customFormat="1" x14ac:dyDescent="0.25">
      <c r="A12" s="22" t="s">
        <v>7</v>
      </c>
      <c r="B12" s="120"/>
      <c r="C12" s="121"/>
      <c r="D12" s="121"/>
      <c r="E12" s="121"/>
      <c r="F12" s="121"/>
      <c r="G12" s="121"/>
      <c r="H12" s="121"/>
      <c r="I12" s="121"/>
      <c r="J12" s="121"/>
      <c r="K12" s="121"/>
      <c r="L12" s="122"/>
    </row>
    <row r="13" spans="1:15" s="7" customFormat="1" x14ac:dyDescent="0.25">
      <c r="A13" s="20" t="s">
        <v>8</v>
      </c>
      <c r="B13" s="128"/>
      <c r="C13" s="129"/>
      <c r="D13" s="129"/>
      <c r="E13" s="129"/>
      <c r="F13" s="129"/>
      <c r="G13" s="129"/>
      <c r="H13" s="129"/>
      <c r="I13" s="129"/>
      <c r="J13" s="129"/>
      <c r="K13" s="129"/>
      <c r="L13" s="130"/>
      <c r="M13" s="15"/>
      <c r="N13" s="15"/>
      <c r="O13" s="15"/>
    </row>
    <row r="14" spans="1:15" s="7" customFormat="1" x14ac:dyDescent="0.25">
      <c r="A14" s="20" t="s">
        <v>9</v>
      </c>
      <c r="B14" s="131"/>
      <c r="C14" s="132"/>
      <c r="D14" s="132"/>
      <c r="E14" s="132"/>
      <c r="F14" s="132"/>
      <c r="G14" s="132"/>
      <c r="H14" s="132"/>
      <c r="I14" s="132"/>
      <c r="J14" s="132"/>
      <c r="K14" s="132"/>
      <c r="L14" s="133"/>
      <c r="M14" s="15"/>
      <c r="N14" s="15"/>
      <c r="O14" s="15"/>
    </row>
    <row r="15" spans="1:15" s="7" customFormat="1" x14ac:dyDescent="0.25">
      <c r="A15" s="20" t="s">
        <v>10</v>
      </c>
      <c r="B15" s="131"/>
      <c r="C15" s="132"/>
      <c r="D15" s="132"/>
      <c r="E15" s="132"/>
      <c r="F15" s="132"/>
      <c r="G15" s="132"/>
      <c r="H15" s="132"/>
      <c r="I15" s="132"/>
      <c r="J15" s="132"/>
      <c r="K15" s="132"/>
      <c r="L15" s="133"/>
      <c r="M15" s="15"/>
      <c r="N15" s="15"/>
      <c r="O15" s="15"/>
    </row>
    <row r="16" spans="1:15" s="7" customFormat="1" ht="15.75" thickBot="1" x14ac:dyDescent="0.3">
      <c r="A16" s="23" t="s">
        <v>11</v>
      </c>
      <c r="B16" s="155"/>
      <c r="C16" s="156"/>
      <c r="D16" s="156"/>
      <c r="E16" s="156"/>
      <c r="F16" s="156"/>
      <c r="G16" s="156"/>
      <c r="H16" s="156"/>
      <c r="I16" s="156"/>
      <c r="J16" s="156"/>
      <c r="K16" s="156"/>
      <c r="L16" s="157"/>
      <c r="M16" s="15"/>
      <c r="N16" s="15"/>
      <c r="O16" s="15"/>
    </row>
    <row r="17" spans="1:15" s="7" customFormat="1" ht="15.75" thickBot="1" x14ac:dyDescent="0.3">
      <c r="A17" s="12" t="s">
        <v>12</v>
      </c>
      <c r="B17" s="158"/>
      <c r="C17" s="159"/>
      <c r="D17" s="159"/>
      <c r="E17" s="159"/>
      <c r="F17" s="159"/>
      <c r="G17" s="159"/>
      <c r="H17" s="159"/>
      <c r="I17" s="159"/>
      <c r="J17" s="159"/>
      <c r="K17" s="159"/>
      <c r="L17" s="160"/>
      <c r="M17" s="15"/>
      <c r="N17" s="15"/>
      <c r="O17" s="15"/>
    </row>
    <row r="18" spans="1:15" ht="15.75" thickBot="1" x14ac:dyDescent="0.3">
      <c r="A18" s="5"/>
      <c r="B18" s="6"/>
      <c r="C18" s="6"/>
      <c r="D18" s="6"/>
      <c r="E18" s="6"/>
      <c r="L18" s="15"/>
      <c r="M18" s="15"/>
      <c r="N18" s="15"/>
      <c r="O18" s="15"/>
    </row>
    <row r="19" spans="1:15" ht="15" customHeight="1" x14ac:dyDescent="0.25">
      <c r="A19" s="149" t="s">
        <v>13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1"/>
      <c r="M19" s="15"/>
      <c r="N19" s="15"/>
      <c r="O19" s="15"/>
    </row>
    <row r="20" spans="1:15" ht="15.75" customHeight="1" thickBot="1" x14ac:dyDescent="0.3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4"/>
      <c r="M20" s="14"/>
      <c r="N20" s="14"/>
      <c r="O20" s="14"/>
    </row>
    <row r="21" spans="1:15" x14ac:dyDescent="0.25">
      <c r="A21" s="1"/>
      <c r="B21" s="2"/>
      <c r="C21" s="3"/>
      <c r="D21" s="4"/>
      <c r="J21" s="3"/>
    </row>
    <row r="22" spans="1:15" ht="23.25" x14ac:dyDescent="0.25">
      <c r="A22" s="10" t="s">
        <v>39</v>
      </c>
      <c r="B22" s="2"/>
      <c r="C22" s="3"/>
      <c r="D22" s="4"/>
      <c r="J22" s="3"/>
    </row>
    <row r="23" spans="1:15" ht="15.75" thickBot="1" x14ac:dyDescent="0.3">
      <c r="A23" s="1"/>
      <c r="B23" s="2"/>
      <c r="C23" s="3"/>
      <c r="D23" s="4"/>
      <c r="J23" s="3"/>
    </row>
    <row r="24" spans="1:15" ht="81.75" customHeight="1" thickBot="1" x14ac:dyDescent="0.3">
      <c r="A24" s="55" t="s">
        <v>42</v>
      </c>
      <c r="B24" s="56" t="s">
        <v>14</v>
      </c>
      <c r="C24" s="57" t="s">
        <v>43</v>
      </c>
      <c r="D24" s="57" t="s">
        <v>66</v>
      </c>
      <c r="E24" s="57" t="s">
        <v>67</v>
      </c>
      <c r="F24" s="57" t="s">
        <v>44</v>
      </c>
      <c r="G24" s="57" t="s">
        <v>63</v>
      </c>
      <c r="H24" s="57" t="s">
        <v>45</v>
      </c>
      <c r="I24" s="57" t="s">
        <v>64</v>
      </c>
      <c r="J24" s="57" t="s">
        <v>44</v>
      </c>
      <c r="K24" s="58" t="s">
        <v>65</v>
      </c>
    </row>
    <row r="25" spans="1:15" ht="21" customHeight="1" x14ac:dyDescent="0.25">
      <c r="A25" s="75" t="s">
        <v>46</v>
      </c>
      <c r="B25" s="48" t="s">
        <v>48</v>
      </c>
      <c r="C25" s="49">
        <f>(138354)*0.745</f>
        <v>103073.73</v>
      </c>
      <c r="D25" s="50">
        <v>0.53411704307692298</v>
      </c>
      <c r="E25" s="51">
        <f>$C$25*D25</f>
        <v>55053.435886509127</v>
      </c>
      <c r="F25" s="52">
        <v>0.04</v>
      </c>
      <c r="G25" s="53">
        <f>E25*(1+F25)</f>
        <v>57255.573321969496</v>
      </c>
      <c r="H25" s="54"/>
      <c r="I25" s="51">
        <f>$C$25*H25</f>
        <v>0</v>
      </c>
      <c r="J25" s="52">
        <v>0.04</v>
      </c>
      <c r="K25" s="76">
        <f>I25*(1+J25)</f>
        <v>0</v>
      </c>
    </row>
    <row r="26" spans="1:15" ht="19.5" customHeight="1" x14ac:dyDescent="0.25">
      <c r="A26" s="62" t="s">
        <v>46</v>
      </c>
      <c r="B26" s="45" t="s">
        <v>49</v>
      </c>
      <c r="C26" s="40">
        <f>35*18</f>
        <v>630</v>
      </c>
      <c r="D26" s="25">
        <v>5.5</v>
      </c>
      <c r="E26" s="31">
        <f>$C$26*D26</f>
        <v>3465</v>
      </c>
      <c r="F26" s="32">
        <v>0.21</v>
      </c>
      <c r="G26" s="24">
        <f t="shared" ref="G26:G41" si="0">E26*(1+F26)</f>
        <v>4192.6499999999996</v>
      </c>
      <c r="H26" s="34"/>
      <c r="I26" s="31">
        <f>$C$26*H26</f>
        <v>0</v>
      </c>
      <c r="J26" s="32">
        <v>0.21</v>
      </c>
      <c r="K26" s="63">
        <f t="shared" ref="K26:K41" si="1">I26*(1+J26)</f>
        <v>0</v>
      </c>
    </row>
    <row r="27" spans="1:15" ht="23.25" customHeight="1" x14ac:dyDescent="0.25">
      <c r="A27" s="62" t="s">
        <v>46</v>
      </c>
      <c r="B27" s="46" t="s">
        <v>50</v>
      </c>
      <c r="C27" s="41">
        <v>12</v>
      </c>
      <c r="D27" s="26">
        <v>1750</v>
      </c>
      <c r="E27" s="31">
        <f>$C$27*D27</f>
        <v>21000</v>
      </c>
      <c r="F27" s="32">
        <v>0.21</v>
      </c>
      <c r="G27" s="24">
        <f t="shared" si="0"/>
        <v>25410</v>
      </c>
      <c r="H27" s="35"/>
      <c r="I27" s="31">
        <f>$C$27*H27</f>
        <v>0</v>
      </c>
      <c r="J27" s="32">
        <v>0.21</v>
      </c>
      <c r="K27" s="63">
        <f t="shared" si="1"/>
        <v>0</v>
      </c>
    </row>
    <row r="28" spans="1:15" ht="23.25" customHeight="1" x14ac:dyDescent="0.25">
      <c r="A28" s="62" t="s">
        <v>46</v>
      </c>
      <c r="B28" s="45" t="s">
        <v>51</v>
      </c>
      <c r="C28" s="42">
        <v>10</v>
      </c>
      <c r="D28" s="27">
        <v>28</v>
      </c>
      <c r="E28" s="31">
        <f>$C$28*D28</f>
        <v>280</v>
      </c>
      <c r="F28" s="32">
        <v>0.04</v>
      </c>
      <c r="G28" s="24">
        <f t="shared" si="0"/>
        <v>291.2</v>
      </c>
      <c r="H28" s="36"/>
      <c r="I28" s="31">
        <f>$C$28*H28</f>
        <v>0</v>
      </c>
      <c r="J28" s="32">
        <v>0.04</v>
      </c>
      <c r="K28" s="63">
        <f t="shared" si="1"/>
        <v>0</v>
      </c>
    </row>
    <row r="29" spans="1:15" ht="23.25" customHeight="1" x14ac:dyDescent="0.25">
      <c r="A29" s="62" t="s">
        <v>46</v>
      </c>
      <c r="B29" s="45" t="s">
        <v>52</v>
      </c>
      <c r="C29" s="42">
        <v>24</v>
      </c>
      <c r="D29" s="27">
        <v>65</v>
      </c>
      <c r="E29" s="31">
        <f>$C$29*D29</f>
        <v>1560</v>
      </c>
      <c r="F29" s="32">
        <v>0.04</v>
      </c>
      <c r="G29" s="24">
        <f t="shared" si="0"/>
        <v>1622.4</v>
      </c>
      <c r="H29" s="36"/>
      <c r="I29" s="31">
        <f>$C$29*H29</f>
        <v>0</v>
      </c>
      <c r="J29" s="32">
        <v>0.04</v>
      </c>
      <c r="K29" s="63">
        <f t="shared" si="1"/>
        <v>0</v>
      </c>
    </row>
    <row r="30" spans="1:15" ht="23.25" customHeight="1" x14ac:dyDescent="0.25">
      <c r="A30" s="62" t="s">
        <v>46</v>
      </c>
      <c r="B30" s="45" t="s">
        <v>53</v>
      </c>
      <c r="C30" s="42">
        <v>2</v>
      </c>
      <c r="D30" s="27">
        <v>8.5</v>
      </c>
      <c r="E30" s="31">
        <f>$C$30*D30</f>
        <v>17</v>
      </c>
      <c r="F30" s="32">
        <v>0.04</v>
      </c>
      <c r="G30" s="24">
        <f t="shared" si="0"/>
        <v>17.68</v>
      </c>
      <c r="H30" s="36"/>
      <c r="I30" s="31">
        <f>$C$30*H30</f>
        <v>0</v>
      </c>
      <c r="J30" s="32">
        <v>0.04</v>
      </c>
      <c r="K30" s="63">
        <f t="shared" si="1"/>
        <v>0</v>
      </c>
    </row>
    <row r="31" spans="1:15" ht="74.25" customHeight="1" x14ac:dyDescent="0.25">
      <c r="A31" s="62" t="s">
        <v>46</v>
      </c>
      <c r="B31" s="47" t="s">
        <v>54</v>
      </c>
      <c r="C31" s="42">
        <f>1020-C41</f>
        <v>840</v>
      </c>
      <c r="D31" s="65">
        <v>19.5</v>
      </c>
      <c r="E31" s="31">
        <f>$C$31*D31</f>
        <v>16380</v>
      </c>
      <c r="F31" s="66">
        <v>0.04</v>
      </c>
      <c r="G31" s="24">
        <f t="shared" si="0"/>
        <v>17035.2</v>
      </c>
      <c r="H31" s="67"/>
      <c r="I31" s="31">
        <f>$C$31*H31</f>
        <v>0</v>
      </c>
      <c r="J31" s="66">
        <v>0.04</v>
      </c>
      <c r="K31" s="63">
        <f t="shared" si="1"/>
        <v>0</v>
      </c>
    </row>
    <row r="32" spans="1:15" ht="23.25" customHeight="1" x14ac:dyDescent="0.25">
      <c r="A32" s="62" t="s">
        <v>46</v>
      </c>
      <c r="B32" s="45" t="s">
        <v>55</v>
      </c>
      <c r="C32" s="42">
        <v>1</v>
      </c>
      <c r="D32" s="27">
        <v>13</v>
      </c>
      <c r="E32" s="31">
        <f>$C$32*D32</f>
        <v>13</v>
      </c>
      <c r="F32" s="32">
        <v>0.04</v>
      </c>
      <c r="G32" s="24">
        <f t="shared" si="0"/>
        <v>13.52</v>
      </c>
      <c r="H32" s="36"/>
      <c r="I32" s="31">
        <f>$C$32*H32</f>
        <v>0</v>
      </c>
      <c r="J32" s="32">
        <v>0.04</v>
      </c>
      <c r="K32" s="63">
        <f t="shared" si="1"/>
        <v>0</v>
      </c>
    </row>
    <row r="33" spans="1:11" ht="23.25" customHeight="1" x14ac:dyDescent="0.25">
      <c r="A33" s="62" t="s">
        <v>46</v>
      </c>
      <c r="B33" s="45" t="s">
        <v>56</v>
      </c>
      <c r="C33" s="42">
        <v>2</v>
      </c>
      <c r="D33" s="27">
        <v>34</v>
      </c>
      <c r="E33" s="31">
        <f>$C$33*D33</f>
        <v>68</v>
      </c>
      <c r="F33" s="32">
        <v>0.04</v>
      </c>
      <c r="G33" s="24">
        <f t="shared" si="0"/>
        <v>70.72</v>
      </c>
      <c r="H33" s="36"/>
      <c r="I33" s="31">
        <f>$C$33*H33</f>
        <v>0</v>
      </c>
      <c r="J33" s="32">
        <v>0.04</v>
      </c>
      <c r="K33" s="63">
        <f t="shared" si="1"/>
        <v>0</v>
      </c>
    </row>
    <row r="34" spans="1:11" ht="35.25" customHeight="1" x14ac:dyDescent="0.25">
      <c r="A34" s="62" t="s">
        <v>46</v>
      </c>
      <c r="B34" s="47" t="s">
        <v>57</v>
      </c>
      <c r="C34" s="42">
        <v>1</v>
      </c>
      <c r="D34" s="28">
        <v>91.98</v>
      </c>
      <c r="E34" s="31">
        <f>$C$34*D34</f>
        <v>91.98</v>
      </c>
      <c r="F34" s="33">
        <v>0.21</v>
      </c>
      <c r="G34" s="24">
        <f t="shared" si="0"/>
        <v>111.2958</v>
      </c>
      <c r="H34" s="37"/>
      <c r="I34" s="31">
        <f>$C$34*H34</f>
        <v>0</v>
      </c>
      <c r="J34" s="33">
        <v>0.21</v>
      </c>
      <c r="K34" s="63">
        <f t="shared" si="1"/>
        <v>0</v>
      </c>
    </row>
    <row r="35" spans="1:11" ht="40.5" customHeight="1" x14ac:dyDescent="0.25">
      <c r="A35" s="62" t="s">
        <v>46</v>
      </c>
      <c r="B35" s="47" t="s">
        <v>58</v>
      </c>
      <c r="C35" s="42">
        <v>42</v>
      </c>
      <c r="D35" s="27">
        <v>109.2</v>
      </c>
      <c r="E35" s="31">
        <f>$C$35*D35</f>
        <v>4586.4000000000005</v>
      </c>
      <c r="F35" s="33">
        <v>0.21</v>
      </c>
      <c r="G35" s="24">
        <f t="shared" si="0"/>
        <v>5549.5440000000008</v>
      </c>
      <c r="H35" s="36"/>
      <c r="I35" s="31">
        <f>$C$35*H35</f>
        <v>0</v>
      </c>
      <c r="J35" s="33">
        <v>0.21</v>
      </c>
      <c r="K35" s="63">
        <f t="shared" si="1"/>
        <v>0</v>
      </c>
    </row>
    <row r="36" spans="1:11" ht="33" customHeight="1" x14ac:dyDescent="0.25">
      <c r="A36" s="62" t="s">
        <v>46</v>
      </c>
      <c r="B36" s="47" t="s">
        <v>59</v>
      </c>
      <c r="C36" s="42">
        <v>56</v>
      </c>
      <c r="D36" s="27">
        <v>204</v>
      </c>
      <c r="E36" s="31">
        <f>$C$36*D36</f>
        <v>11424</v>
      </c>
      <c r="F36" s="33">
        <v>0.21</v>
      </c>
      <c r="G36" s="24">
        <f t="shared" si="0"/>
        <v>13823.039999999999</v>
      </c>
      <c r="H36" s="36"/>
      <c r="I36" s="31">
        <f>$C$36*H36</f>
        <v>0</v>
      </c>
      <c r="J36" s="33">
        <v>0.21</v>
      </c>
      <c r="K36" s="63">
        <f t="shared" si="1"/>
        <v>0</v>
      </c>
    </row>
    <row r="37" spans="1:11" ht="23.25" customHeight="1" x14ac:dyDescent="0.25">
      <c r="A37" s="62" t="s">
        <v>46</v>
      </c>
      <c r="B37" s="45" t="s">
        <v>60</v>
      </c>
      <c r="C37" s="42">
        <v>4</v>
      </c>
      <c r="D37" s="28">
        <v>204.80991735537191</v>
      </c>
      <c r="E37" s="31">
        <f>$C$37*D37</f>
        <v>819.23966942148763</v>
      </c>
      <c r="F37" s="32">
        <v>0.21</v>
      </c>
      <c r="G37" s="24">
        <f t="shared" si="0"/>
        <v>991.28</v>
      </c>
      <c r="H37" s="37"/>
      <c r="I37" s="31">
        <f>$C$37*H37</f>
        <v>0</v>
      </c>
      <c r="J37" s="32">
        <v>0.21</v>
      </c>
      <c r="K37" s="63">
        <f t="shared" si="1"/>
        <v>0</v>
      </c>
    </row>
    <row r="38" spans="1:11" ht="23.25" customHeight="1" x14ac:dyDescent="0.25">
      <c r="A38" s="62" t="s">
        <v>46</v>
      </c>
      <c r="B38" s="45" t="s">
        <v>61</v>
      </c>
      <c r="C38" s="42">
        <v>6</v>
      </c>
      <c r="D38" s="28">
        <v>283.5</v>
      </c>
      <c r="E38" s="31">
        <f>$C$38*D38</f>
        <v>1701</v>
      </c>
      <c r="F38" s="32">
        <v>0.04</v>
      </c>
      <c r="G38" s="24">
        <f t="shared" si="0"/>
        <v>1769.04</v>
      </c>
      <c r="H38" s="37"/>
      <c r="I38" s="31">
        <f>$C$38*H38</f>
        <v>0</v>
      </c>
      <c r="J38" s="32">
        <v>0.04</v>
      </c>
      <c r="K38" s="63">
        <f t="shared" si="1"/>
        <v>0</v>
      </c>
    </row>
    <row r="39" spans="1:11" ht="39" customHeight="1" x14ac:dyDescent="0.25">
      <c r="A39" s="62" t="s">
        <v>46</v>
      </c>
      <c r="B39" s="47" t="s">
        <v>62</v>
      </c>
      <c r="C39" s="43">
        <v>1</v>
      </c>
      <c r="D39" s="29">
        <v>10902.560000000001</v>
      </c>
      <c r="E39" s="31">
        <f>$C$39*D39</f>
        <v>10902.560000000001</v>
      </c>
      <c r="F39" s="32">
        <v>0.21</v>
      </c>
      <c r="G39" s="24">
        <f t="shared" si="0"/>
        <v>13192.097600000001</v>
      </c>
      <c r="H39" s="38"/>
      <c r="I39" s="31">
        <f>$C$39*H39</f>
        <v>0</v>
      </c>
      <c r="J39" s="32">
        <v>0.21</v>
      </c>
      <c r="K39" s="63">
        <f t="shared" si="1"/>
        <v>0</v>
      </c>
    </row>
    <row r="40" spans="1:11" ht="23.25" customHeight="1" x14ac:dyDescent="0.25">
      <c r="A40" s="62" t="s">
        <v>47</v>
      </c>
      <c r="B40" s="45" t="s">
        <v>49</v>
      </c>
      <c r="C40" s="40">
        <v>325</v>
      </c>
      <c r="D40" s="30">
        <v>5.5</v>
      </c>
      <c r="E40" s="31">
        <f>$C$40*D40</f>
        <v>1787.5</v>
      </c>
      <c r="F40" s="32">
        <v>0.21</v>
      </c>
      <c r="G40" s="24">
        <f t="shared" si="0"/>
        <v>2162.875</v>
      </c>
      <c r="H40" s="39"/>
      <c r="I40" s="31">
        <f>$C$40*H40</f>
        <v>0</v>
      </c>
      <c r="J40" s="32">
        <v>0.21</v>
      </c>
      <c r="K40" s="63">
        <f t="shared" si="1"/>
        <v>0</v>
      </c>
    </row>
    <row r="41" spans="1:11" ht="70.5" customHeight="1" thickBot="1" x14ac:dyDescent="0.3">
      <c r="A41" s="77" t="s">
        <v>47</v>
      </c>
      <c r="B41" s="61" t="s">
        <v>54</v>
      </c>
      <c r="C41" s="44">
        <f>180</f>
        <v>180</v>
      </c>
      <c r="D41" s="78">
        <v>19.5</v>
      </c>
      <c r="E41" s="59">
        <f>$C$41*D41</f>
        <v>3510</v>
      </c>
      <c r="F41" s="79">
        <v>0.04</v>
      </c>
      <c r="G41" s="60">
        <f t="shared" si="0"/>
        <v>3650.4</v>
      </c>
      <c r="H41" s="80"/>
      <c r="I41" s="59">
        <f>$C$41*H41</f>
        <v>0</v>
      </c>
      <c r="J41" s="81">
        <v>0.04</v>
      </c>
      <c r="K41" s="82">
        <f t="shared" si="1"/>
        <v>0</v>
      </c>
    </row>
    <row r="42" spans="1:11" ht="34.5" customHeight="1" thickBot="1" x14ac:dyDescent="0.3">
      <c r="A42" s="145" t="s">
        <v>69</v>
      </c>
      <c r="B42" s="146"/>
      <c r="C42" s="146"/>
      <c r="D42" s="146"/>
      <c r="E42" s="83">
        <f>SUM(E25:E41)</f>
        <v>132659.11555593059</v>
      </c>
      <c r="F42" s="84"/>
      <c r="G42" s="83">
        <f>SUM(G25:G41)</f>
        <v>147158.51572196948</v>
      </c>
      <c r="H42" s="85"/>
      <c r="I42" s="83">
        <f>SUM(I25:I41)</f>
        <v>0</v>
      </c>
      <c r="J42" s="85"/>
      <c r="K42" s="86">
        <f>SUM(K25:K41)</f>
        <v>0</v>
      </c>
    </row>
    <row r="43" spans="1:11" x14ac:dyDescent="0.25">
      <c r="A43" s="1"/>
      <c r="B43" s="2"/>
      <c r="C43" s="3"/>
      <c r="D43" s="3"/>
      <c r="E43" s="3"/>
      <c r="F43" s="3"/>
      <c r="G43" s="3"/>
      <c r="H43" s="3"/>
      <c r="I43" s="7"/>
      <c r="J43" s="7"/>
      <c r="K43" s="7"/>
    </row>
    <row r="44" spans="1:11" x14ac:dyDescent="0.25">
      <c r="A44" s="1"/>
      <c r="B44" s="2"/>
      <c r="C44" s="3"/>
      <c r="D44" s="3"/>
      <c r="E44" s="3"/>
      <c r="F44" s="3"/>
      <c r="G44" s="3"/>
      <c r="H44" s="3"/>
      <c r="I44" s="7"/>
      <c r="J44" s="64"/>
      <c r="K44" s="7"/>
    </row>
    <row r="45" spans="1:11" x14ac:dyDescent="0.25">
      <c r="A45" s="1"/>
      <c r="B45" s="2"/>
      <c r="C45" s="3"/>
      <c r="D45" s="3"/>
      <c r="E45" s="3"/>
      <c r="F45" s="3"/>
      <c r="G45" s="3"/>
      <c r="H45" s="3"/>
      <c r="I45" s="7"/>
      <c r="J45" s="7"/>
      <c r="K45" s="7"/>
    </row>
    <row r="46" spans="1:11" ht="23.25" x14ac:dyDescent="0.25">
      <c r="A46" s="10" t="s">
        <v>75</v>
      </c>
      <c r="B46" s="2"/>
      <c r="C46" s="3"/>
      <c r="D46" s="3"/>
      <c r="E46" s="3"/>
      <c r="F46" s="3"/>
      <c r="G46" s="3"/>
      <c r="H46" s="3"/>
      <c r="J46" s="3"/>
    </row>
    <row r="47" spans="1:11" ht="15.75" thickBot="1" x14ac:dyDescent="0.3">
      <c r="A47" s="1"/>
      <c r="B47" s="2"/>
      <c r="C47" s="3"/>
      <c r="D47" s="3"/>
      <c r="E47" s="3"/>
      <c r="F47" s="3"/>
      <c r="G47" s="3"/>
      <c r="H47" s="3"/>
      <c r="J47" s="3"/>
    </row>
    <row r="48" spans="1:11" ht="76.5" customHeight="1" thickBot="1" x14ac:dyDescent="0.3">
      <c r="A48" s="161" t="s">
        <v>14</v>
      </c>
      <c r="B48" s="162"/>
      <c r="C48" s="87" t="s">
        <v>43</v>
      </c>
      <c r="D48" s="8" t="s">
        <v>66</v>
      </c>
      <c r="E48" s="8" t="s">
        <v>67</v>
      </c>
      <c r="F48" s="8" t="s">
        <v>44</v>
      </c>
      <c r="G48" s="8" t="s">
        <v>63</v>
      </c>
      <c r="H48" s="8" t="s">
        <v>45</v>
      </c>
      <c r="I48" s="8" t="s">
        <v>64</v>
      </c>
      <c r="J48" s="8" t="s">
        <v>44</v>
      </c>
      <c r="K48" s="9" t="s">
        <v>65</v>
      </c>
    </row>
    <row r="49" spans="1:11" ht="48" customHeight="1" x14ac:dyDescent="0.25">
      <c r="A49" s="147" t="s">
        <v>21</v>
      </c>
      <c r="B49" s="148"/>
      <c r="C49" s="88">
        <v>1</v>
      </c>
      <c r="D49" s="89">
        <v>86.800000000000011</v>
      </c>
      <c r="E49" s="90">
        <f t="shared" ref="E49:E63" si="2">C49*D49</f>
        <v>86.800000000000011</v>
      </c>
      <c r="F49" s="91">
        <v>0.21</v>
      </c>
      <c r="G49" s="92">
        <f>E49*(1+F49)</f>
        <v>105.02800000000001</v>
      </c>
      <c r="H49" s="93"/>
      <c r="I49" s="94">
        <f>C49*H49</f>
        <v>0</v>
      </c>
      <c r="J49" s="91">
        <v>0.21</v>
      </c>
      <c r="K49" s="95">
        <f>I49*(1+J49)</f>
        <v>0</v>
      </c>
    </row>
    <row r="50" spans="1:11" ht="48" customHeight="1" x14ac:dyDescent="0.25">
      <c r="A50" s="126" t="s">
        <v>22</v>
      </c>
      <c r="B50" s="127"/>
      <c r="C50" s="69">
        <v>1</v>
      </c>
      <c r="D50" s="71">
        <v>83.328000000000003</v>
      </c>
      <c r="E50" s="70">
        <f t="shared" si="2"/>
        <v>83.328000000000003</v>
      </c>
      <c r="F50" s="66">
        <v>0.21</v>
      </c>
      <c r="G50" s="72">
        <f t="shared" ref="G50:G63" si="3">E50*(1+F50)</f>
        <v>100.82688</v>
      </c>
      <c r="H50" s="73"/>
      <c r="I50" s="74">
        <f>C50*H50</f>
        <v>0</v>
      </c>
      <c r="J50" s="66">
        <v>0.21</v>
      </c>
      <c r="K50" s="96">
        <f t="shared" ref="K50:K63" si="4">I50*(1+J50)</f>
        <v>0</v>
      </c>
    </row>
    <row r="51" spans="1:11" ht="46.5" customHeight="1" x14ac:dyDescent="0.25">
      <c r="A51" s="126" t="s">
        <v>23</v>
      </c>
      <c r="B51" s="127"/>
      <c r="C51" s="69">
        <v>1</v>
      </c>
      <c r="D51" s="71">
        <v>86.800000000000011</v>
      </c>
      <c r="E51" s="70">
        <f t="shared" si="2"/>
        <v>86.800000000000011</v>
      </c>
      <c r="F51" s="66">
        <v>0.21</v>
      </c>
      <c r="G51" s="72">
        <f t="shared" si="3"/>
        <v>105.02800000000001</v>
      </c>
      <c r="H51" s="73"/>
      <c r="I51" s="74">
        <f t="shared" ref="I51:I63" si="5">C51*H51</f>
        <v>0</v>
      </c>
      <c r="J51" s="66">
        <v>0.21</v>
      </c>
      <c r="K51" s="96">
        <f t="shared" si="4"/>
        <v>0</v>
      </c>
    </row>
    <row r="52" spans="1:11" ht="50.25" customHeight="1" x14ac:dyDescent="0.25">
      <c r="A52" s="126" t="s">
        <v>24</v>
      </c>
      <c r="B52" s="127"/>
      <c r="C52" s="69">
        <v>1</v>
      </c>
      <c r="D52" s="70">
        <v>83.328000000000003</v>
      </c>
      <c r="E52" s="70">
        <f t="shared" si="2"/>
        <v>83.328000000000003</v>
      </c>
      <c r="F52" s="66">
        <v>0.21</v>
      </c>
      <c r="G52" s="72">
        <f t="shared" si="3"/>
        <v>100.82688</v>
      </c>
      <c r="H52" s="73"/>
      <c r="I52" s="74">
        <f t="shared" si="5"/>
        <v>0</v>
      </c>
      <c r="J52" s="66">
        <v>0.21</v>
      </c>
      <c r="K52" s="96">
        <f t="shared" si="4"/>
        <v>0</v>
      </c>
    </row>
    <row r="53" spans="1:11" ht="48" customHeight="1" x14ac:dyDescent="0.25">
      <c r="A53" s="126" t="s">
        <v>25</v>
      </c>
      <c r="B53" s="127"/>
      <c r="C53" s="69">
        <v>1</v>
      </c>
      <c r="D53" s="71">
        <v>176.4</v>
      </c>
      <c r="E53" s="70">
        <f t="shared" si="2"/>
        <v>176.4</v>
      </c>
      <c r="F53" s="66">
        <v>0.21</v>
      </c>
      <c r="G53" s="72">
        <f t="shared" si="3"/>
        <v>213.44399999999999</v>
      </c>
      <c r="H53" s="73"/>
      <c r="I53" s="74">
        <f t="shared" si="5"/>
        <v>0</v>
      </c>
      <c r="J53" s="66">
        <v>0.21</v>
      </c>
      <c r="K53" s="96">
        <f t="shared" si="4"/>
        <v>0</v>
      </c>
    </row>
    <row r="54" spans="1:11" ht="48" customHeight="1" x14ac:dyDescent="0.25">
      <c r="A54" s="126" t="s">
        <v>26</v>
      </c>
      <c r="B54" s="127"/>
      <c r="C54" s="69">
        <v>1</v>
      </c>
      <c r="D54" s="71">
        <v>168.16</v>
      </c>
      <c r="E54" s="70">
        <f t="shared" si="2"/>
        <v>168.16</v>
      </c>
      <c r="F54" s="66">
        <v>0.21</v>
      </c>
      <c r="G54" s="72">
        <f t="shared" si="3"/>
        <v>203.47359999999998</v>
      </c>
      <c r="H54" s="73"/>
      <c r="I54" s="74">
        <f t="shared" si="5"/>
        <v>0</v>
      </c>
      <c r="J54" s="66">
        <v>0.21</v>
      </c>
      <c r="K54" s="96">
        <f t="shared" si="4"/>
        <v>0</v>
      </c>
    </row>
    <row r="55" spans="1:11" ht="46.5" customHeight="1" x14ac:dyDescent="0.25">
      <c r="A55" s="126" t="s">
        <v>27</v>
      </c>
      <c r="B55" s="127"/>
      <c r="C55" s="69">
        <v>1</v>
      </c>
      <c r="D55" s="71">
        <v>176.4</v>
      </c>
      <c r="E55" s="70">
        <f t="shared" si="2"/>
        <v>176.4</v>
      </c>
      <c r="F55" s="66">
        <v>0.21</v>
      </c>
      <c r="G55" s="72">
        <f t="shared" si="3"/>
        <v>213.44399999999999</v>
      </c>
      <c r="H55" s="73"/>
      <c r="I55" s="74">
        <f t="shared" si="5"/>
        <v>0</v>
      </c>
      <c r="J55" s="66">
        <v>0.21</v>
      </c>
      <c r="K55" s="96">
        <f t="shared" si="4"/>
        <v>0</v>
      </c>
    </row>
    <row r="56" spans="1:11" ht="50.25" customHeight="1" x14ac:dyDescent="0.25">
      <c r="A56" s="126" t="s">
        <v>28</v>
      </c>
      <c r="B56" s="127"/>
      <c r="C56" s="69">
        <v>1</v>
      </c>
      <c r="D56" s="70">
        <v>168.16</v>
      </c>
      <c r="E56" s="70">
        <f t="shared" si="2"/>
        <v>168.16</v>
      </c>
      <c r="F56" s="66">
        <v>0.21</v>
      </c>
      <c r="G56" s="72">
        <f t="shared" si="3"/>
        <v>203.47359999999998</v>
      </c>
      <c r="H56" s="73"/>
      <c r="I56" s="74">
        <f t="shared" si="5"/>
        <v>0</v>
      </c>
      <c r="J56" s="66">
        <v>0.21</v>
      </c>
      <c r="K56" s="96">
        <f t="shared" si="4"/>
        <v>0</v>
      </c>
    </row>
    <row r="57" spans="1:11" ht="26.25" customHeight="1" x14ac:dyDescent="0.25">
      <c r="A57" s="126" t="s">
        <v>68</v>
      </c>
      <c r="B57" s="127"/>
      <c r="C57" s="69">
        <v>1</v>
      </c>
      <c r="D57" s="70">
        <v>50.04</v>
      </c>
      <c r="E57" s="71">
        <f t="shared" si="2"/>
        <v>50.04</v>
      </c>
      <c r="F57" s="66">
        <v>0.21</v>
      </c>
      <c r="G57" s="72">
        <f t="shared" si="3"/>
        <v>60.548399999999994</v>
      </c>
      <c r="H57" s="73"/>
      <c r="I57" s="74">
        <f t="shared" si="5"/>
        <v>0</v>
      </c>
      <c r="J57" s="66">
        <v>0.21</v>
      </c>
      <c r="K57" s="96">
        <f t="shared" si="4"/>
        <v>0</v>
      </c>
    </row>
    <row r="58" spans="1:11" ht="50.25" customHeight="1" x14ac:dyDescent="0.25">
      <c r="A58" s="126" t="s">
        <v>31</v>
      </c>
      <c r="B58" s="127"/>
      <c r="C58" s="69">
        <v>1</v>
      </c>
      <c r="D58" s="70">
        <v>106</v>
      </c>
      <c r="E58" s="70">
        <f t="shared" si="2"/>
        <v>106</v>
      </c>
      <c r="F58" s="66">
        <v>0.21</v>
      </c>
      <c r="G58" s="72">
        <f t="shared" si="3"/>
        <v>128.26</v>
      </c>
      <c r="H58" s="73"/>
      <c r="I58" s="74">
        <f t="shared" si="5"/>
        <v>0</v>
      </c>
      <c r="J58" s="66">
        <v>0.21</v>
      </c>
      <c r="K58" s="96">
        <f t="shared" si="4"/>
        <v>0</v>
      </c>
    </row>
    <row r="59" spans="1:11" ht="50.25" customHeight="1" x14ac:dyDescent="0.25">
      <c r="A59" s="126" t="s">
        <v>30</v>
      </c>
      <c r="B59" s="127"/>
      <c r="C59" s="69">
        <v>1</v>
      </c>
      <c r="D59" s="70">
        <v>165.36</v>
      </c>
      <c r="E59" s="70">
        <f t="shared" si="2"/>
        <v>165.36</v>
      </c>
      <c r="F59" s="66">
        <v>0.21</v>
      </c>
      <c r="G59" s="72">
        <f t="shared" si="3"/>
        <v>200.0856</v>
      </c>
      <c r="H59" s="73"/>
      <c r="I59" s="74">
        <f t="shared" si="5"/>
        <v>0</v>
      </c>
      <c r="J59" s="66">
        <v>0.21</v>
      </c>
      <c r="K59" s="96">
        <f t="shared" si="4"/>
        <v>0</v>
      </c>
    </row>
    <row r="60" spans="1:11" ht="50.25" customHeight="1" x14ac:dyDescent="0.25">
      <c r="A60" s="126" t="s">
        <v>32</v>
      </c>
      <c r="B60" s="127"/>
      <c r="C60" s="69">
        <v>1</v>
      </c>
      <c r="D60" s="70">
        <v>149.04000000000002</v>
      </c>
      <c r="E60" s="70">
        <f t="shared" si="2"/>
        <v>149.04000000000002</v>
      </c>
      <c r="F60" s="66">
        <v>0.21</v>
      </c>
      <c r="G60" s="72">
        <f t="shared" si="3"/>
        <v>180.33840000000001</v>
      </c>
      <c r="H60" s="73"/>
      <c r="I60" s="74">
        <f t="shared" si="5"/>
        <v>0</v>
      </c>
      <c r="J60" s="66">
        <v>0.21</v>
      </c>
      <c r="K60" s="96">
        <f t="shared" si="4"/>
        <v>0</v>
      </c>
    </row>
    <row r="61" spans="1:11" ht="50.25" customHeight="1" x14ac:dyDescent="0.25">
      <c r="A61" s="126" t="s">
        <v>33</v>
      </c>
      <c r="B61" s="127"/>
      <c r="C61" s="69">
        <v>1</v>
      </c>
      <c r="D61" s="70">
        <v>17.399999999999999</v>
      </c>
      <c r="E61" s="71">
        <f t="shared" si="2"/>
        <v>17.399999999999999</v>
      </c>
      <c r="F61" s="66">
        <v>0.21</v>
      </c>
      <c r="G61" s="72">
        <f t="shared" si="3"/>
        <v>21.053999999999998</v>
      </c>
      <c r="H61" s="73"/>
      <c r="I61" s="74">
        <f t="shared" si="5"/>
        <v>0</v>
      </c>
      <c r="J61" s="66">
        <v>0.21</v>
      </c>
      <c r="K61" s="96">
        <f t="shared" si="4"/>
        <v>0</v>
      </c>
    </row>
    <row r="62" spans="1:11" ht="50.25" customHeight="1" x14ac:dyDescent="0.25">
      <c r="A62" s="126" t="s">
        <v>29</v>
      </c>
      <c r="B62" s="127"/>
      <c r="C62" s="69">
        <v>1</v>
      </c>
      <c r="D62" s="68">
        <v>75</v>
      </c>
      <c r="E62" s="68">
        <f t="shared" si="2"/>
        <v>75</v>
      </c>
      <c r="F62" s="66">
        <v>0.21</v>
      </c>
      <c r="G62" s="72">
        <f t="shared" si="3"/>
        <v>90.75</v>
      </c>
      <c r="H62" s="73"/>
      <c r="I62" s="74">
        <f t="shared" si="5"/>
        <v>0</v>
      </c>
      <c r="J62" s="66">
        <v>0.21</v>
      </c>
      <c r="K62" s="96">
        <f t="shared" si="4"/>
        <v>0</v>
      </c>
    </row>
    <row r="63" spans="1:11" ht="131.25" customHeight="1" thickBot="1" x14ac:dyDescent="0.3">
      <c r="A63" s="163" t="s">
        <v>34</v>
      </c>
      <c r="B63" s="164"/>
      <c r="C63" s="97">
        <v>1</v>
      </c>
      <c r="D63" s="98">
        <v>2540.0160000000001</v>
      </c>
      <c r="E63" s="99">
        <f t="shared" si="2"/>
        <v>2540.0160000000001</v>
      </c>
      <c r="F63" s="79">
        <v>0.21</v>
      </c>
      <c r="G63" s="100">
        <f t="shared" si="3"/>
        <v>3073.4193599999999</v>
      </c>
      <c r="H63" s="101"/>
      <c r="I63" s="102">
        <f t="shared" si="5"/>
        <v>0</v>
      </c>
      <c r="J63" s="79">
        <v>0.21</v>
      </c>
      <c r="K63" s="103">
        <f t="shared" si="4"/>
        <v>0</v>
      </c>
    </row>
    <row r="64" spans="1:11" ht="27" thickBot="1" x14ac:dyDescent="0.3">
      <c r="A64" s="134" t="s">
        <v>69</v>
      </c>
      <c r="B64" s="135"/>
      <c r="C64" s="135"/>
      <c r="D64" s="135"/>
      <c r="E64" s="104">
        <f>SUM(E49:E63)</f>
        <v>4132.232</v>
      </c>
      <c r="F64" s="105"/>
      <c r="G64" s="104">
        <f>SUM(G49:G63)</f>
        <v>5000.00072</v>
      </c>
      <c r="H64" s="106"/>
      <c r="I64" s="104">
        <f>SUM(I49:I63)</f>
        <v>0</v>
      </c>
      <c r="J64" s="106"/>
      <c r="K64" s="107">
        <f>SUM(K49:K63)</f>
        <v>0</v>
      </c>
    </row>
    <row r="65" spans="1:11" x14ac:dyDescent="0.25">
      <c r="A65" s="1"/>
      <c r="B65" s="2"/>
      <c r="C65" s="3"/>
      <c r="D65" s="3"/>
      <c r="E65" s="3"/>
      <c r="F65" s="3"/>
      <c r="G65" s="3"/>
      <c r="H65" s="3"/>
      <c r="I65" s="7"/>
      <c r="J65" s="3"/>
    </row>
    <row r="66" spans="1:11" ht="15.75" thickBot="1" x14ac:dyDescent="0.3">
      <c r="A66" s="1"/>
      <c r="B66" s="2"/>
      <c r="C66" s="3"/>
      <c r="D66" s="3"/>
      <c r="E66" s="3"/>
      <c r="F66" s="3"/>
      <c r="G66" s="3"/>
      <c r="H66" s="3"/>
      <c r="I66" s="7"/>
      <c r="J66" s="3"/>
    </row>
    <row r="67" spans="1:11" ht="15" customHeight="1" x14ac:dyDescent="0.25">
      <c r="A67" s="136" t="s">
        <v>76</v>
      </c>
      <c r="B67" s="137"/>
      <c r="C67" s="137"/>
      <c r="D67" s="137"/>
      <c r="E67" s="137"/>
      <c r="F67" s="137"/>
      <c r="G67" s="137"/>
      <c r="H67" s="137"/>
      <c r="I67" s="137"/>
      <c r="J67" s="137"/>
      <c r="K67" s="138"/>
    </row>
    <row r="68" spans="1:11" ht="27.75" customHeight="1" x14ac:dyDescent="0.25">
      <c r="A68" s="139"/>
      <c r="B68" s="140"/>
      <c r="C68" s="140"/>
      <c r="D68" s="140"/>
      <c r="E68" s="140"/>
      <c r="F68" s="140"/>
      <c r="G68" s="140"/>
      <c r="H68" s="140"/>
      <c r="I68" s="140"/>
      <c r="J68" s="140"/>
      <c r="K68" s="141"/>
    </row>
    <row r="69" spans="1:11" ht="42.75" customHeight="1" thickBot="1" x14ac:dyDescent="0.3">
      <c r="A69" s="142"/>
      <c r="B69" s="143"/>
      <c r="C69" s="143"/>
      <c r="D69" s="143"/>
      <c r="E69" s="143"/>
      <c r="F69" s="143"/>
      <c r="G69" s="143"/>
      <c r="H69" s="143"/>
      <c r="I69" s="143"/>
      <c r="J69" s="143"/>
      <c r="K69" s="144"/>
    </row>
    <row r="70" spans="1:11" x14ac:dyDescent="0.25">
      <c r="A70" s="1"/>
      <c r="B70" s="2"/>
      <c r="C70" s="3"/>
      <c r="D70" s="3"/>
      <c r="E70" s="3"/>
      <c r="F70" s="3"/>
      <c r="G70" s="3"/>
      <c r="H70" s="13"/>
      <c r="I70" s="7"/>
      <c r="J70" s="13"/>
    </row>
    <row r="71" spans="1:11" x14ac:dyDescent="0.25">
      <c r="A71" s="1"/>
      <c r="B71" s="2"/>
      <c r="C71" s="3"/>
      <c r="D71" s="3"/>
      <c r="E71" s="16"/>
      <c r="F71" s="3"/>
      <c r="G71" s="3"/>
      <c r="H71" s="13"/>
      <c r="I71" s="7"/>
      <c r="J71" s="13"/>
    </row>
    <row r="72" spans="1:11" x14ac:dyDescent="0.25">
      <c r="A72" s="1"/>
      <c r="B72" s="2"/>
      <c r="C72" s="3"/>
      <c r="D72" s="3"/>
      <c r="E72" s="3"/>
      <c r="F72" s="3"/>
      <c r="G72" s="3"/>
      <c r="H72" s="13"/>
      <c r="I72" s="7"/>
      <c r="J72" s="13"/>
    </row>
    <row r="73" spans="1:11" ht="23.25" x14ac:dyDescent="0.25">
      <c r="A73" s="10" t="s">
        <v>40</v>
      </c>
      <c r="B73" s="2"/>
      <c r="C73" s="3"/>
      <c r="D73" s="3"/>
      <c r="E73" s="3"/>
      <c r="F73" s="3"/>
      <c r="G73" s="3"/>
      <c r="H73" s="13"/>
      <c r="I73" s="7"/>
      <c r="J73" s="13"/>
    </row>
    <row r="74" spans="1:11" ht="15.75" thickBot="1" x14ac:dyDescent="0.3">
      <c r="A74" s="1"/>
      <c r="B74" s="2"/>
      <c r="C74" s="3"/>
      <c r="D74" s="3"/>
      <c r="E74" s="3"/>
      <c r="F74" s="3"/>
      <c r="G74" s="3"/>
      <c r="H74" s="13"/>
      <c r="I74" s="7"/>
      <c r="J74" s="13"/>
    </row>
    <row r="75" spans="1:11" ht="15.75" thickBot="1" x14ac:dyDescent="0.3">
      <c r="A75" s="123" t="s">
        <v>16</v>
      </c>
      <c r="B75" s="124"/>
      <c r="C75" s="124"/>
      <c r="D75" s="124"/>
      <c r="E75" s="123" t="s">
        <v>17</v>
      </c>
      <c r="F75" s="124"/>
      <c r="G75" s="125"/>
      <c r="H75" s="123" t="s">
        <v>18</v>
      </c>
      <c r="I75" s="124"/>
      <c r="J75" s="125"/>
    </row>
    <row r="76" spans="1:11" ht="51" customHeight="1" thickBot="1" x14ac:dyDescent="0.3">
      <c r="A76" s="177" t="s">
        <v>70</v>
      </c>
      <c r="B76" s="178"/>
      <c r="C76" s="178"/>
      <c r="D76" s="179"/>
      <c r="E76" s="186" t="s">
        <v>19</v>
      </c>
      <c r="F76" s="181"/>
      <c r="G76" s="182"/>
      <c r="H76" s="183"/>
      <c r="I76" s="184"/>
      <c r="J76" s="185"/>
    </row>
    <row r="77" spans="1:11" x14ac:dyDescent="0.25">
      <c r="A77" s="1"/>
      <c r="B77" s="2"/>
      <c r="C77" s="3"/>
      <c r="D77" s="3"/>
      <c r="E77" s="3"/>
      <c r="F77" s="3"/>
      <c r="G77" s="3"/>
      <c r="H77" s="13"/>
      <c r="I77" s="7"/>
      <c r="J77" s="13"/>
    </row>
    <row r="78" spans="1:11" x14ac:dyDescent="0.25">
      <c r="A78" s="1"/>
      <c r="B78" s="2"/>
      <c r="C78" s="3"/>
      <c r="D78" s="3"/>
      <c r="E78" s="3"/>
      <c r="F78" s="3"/>
      <c r="G78" s="3"/>
      <c r="H78" s="13"/>
      <c r="I78" s="7"/>
      <c r="J78" s="13"/>
    </row>
    <row r="79" spans="1:11" ht="23.25" x14ac:dyDescent="0.25">
      <c r="A79" s="10" t="s">
        <v>41</v>
      </c>
      <c r="B79" s="2"/>
      <c r="C79" s="3"/>
      <c r="D79" s="3"/>
      <c r="E79" s="3"/>
      <c r="F79" s="3"/>
      <c r="G79" s="3"/>
      <c r="H79" s="13"/>
      <c r="I79" s="7"/>
      <c r="J79" s="13"/>
    </row>
    <row r="80" spans="1:11" ht="15.75" thickBot="1" x14ac:dyDescent="0.3">
      <c r="A80" s="1"/>
      <c r="B80" s="2"/>
      <c r="C80" s="3"/>
      <c r="D80" s="3"/>
      <c r="E80" s="3"/>
      <c r="F80" s="3"/>
      <c r="G80" s="3"/>
      <c r="H80" s="13"/>
      <c r="I80" s="7"/>
      <c r="J80" s="13"/>
    </row>
    <row r="81" spans="1:10" ht="15.75" thickBot="1" x14ac:dyDescent="0.3">
      <c r="A81" s="123" t="s">
        <v>16</v>
      </c>
      <c r="B81" s="124"/>
      <c r="C81" s="124"/>
      <c r="D81" s="124"/>
      <c r="E81" s="123" t="s">
        <v>17</v>
      </c>
      <c r="F81" s="124"/>
      <c r="G81" s="125"/>
      <c r="H81" s="123" t="s">
        <v>18</v>
      </c>
      <c r="I81" s="124"/>
      <c r="J81" s="125"/>
    </row>
    <row r="82" spans="1:10" ht="69.95" customHeight="1" thickBot="1" x14ac:dyDescent="0.3">
      <c r="A82" s="177" t="s">
        <v>71</v>
      </c>
      <c r="B82" s="178"/>
      <c r="C82" s="178"/>
      <c r="D82" s="179"/>
      <c r="E82" s="180" t="s">
        <v>72</v>
      </c>
      <c r="F82" s="181"/>
      <c r="G82" s="182"/>
      <c r="H82" s="183"/>
      <c r="I82" s="184"/>
      <c r="J82" s="185"/>
    </row>
    <row r="83" spans="1:10" ht="69.95" customHeight="1" thickBot="1" x14ac:dyDescent="0.3">
      <c r="A83" s="177" t="s">
        <v>73</v>
      </c>
      <c r="B83" s="178"/>
      <c r="C83" s="178"/>
      <c r="D83" s="179"/>
      <c r="E83" s="180" t="s">
        <v>72</v>
      </c>
      <c r="F83" s="181"/>
      <c r="G83" s="182"/>
      <c r="H83" s="183"/>
      <c r="I83" s="184"/>
      <c r="J83" s="185"/>
    </row>
    <row r="86" spans="1:10" ht="15.75" thickBot="1" x14ac:dyDescent="0.3"/>
    <row r="87" spans="1:10" x14ac:dyDescent="0.25">
      <c r="A87" s="168" t="s">
        <v>74</v>
      </c>
      <c r="B87" s="169"/>
      <c r="C87" s="169"/>
      <c r="D87" s="169"/>
      <c r="E87" s="169"/>
      <c r="F87" s="169"/>
      <c r="G87" s="169"/>
      <c r="H87" s="169"/>
      <c r="I87" s="169"/>
      <c r="J87" s="170"/>
    </row>
    <row r="88" spans="1:10" x14ac:dyDescent="0.25">
      <c r="A88" s="171"/>
      <c r="B88" s="172"/>
      <c r="C88" s="172"/>
      <c r="D88" s="172"/>
      <c r="E88" s="172"/>
      <c r="F88" s="172"/>
      <c r="G88" s="172"/>
      <c r="H88" s="172"/>
      <c r="I88" s="172"/>
      <c r="J88" s="173"/>
    </row>
    <row r="89" spans="1:10" ht="15.75" thickBot="1" x14ac:dyDescent="0.3">
      <c r="A89" s="174"/>
      <c r="B89" s="175"/>
      <c r="C89" s="175"/>
      <c r="D89" s="175"/>
      <c r="E89" s="175"/>
      <c r="F89" s="175"/>
      <c r="G89" s="175"/>
      <c r="H89" s="175"/>
      <c r="I89" s="175"/>
      <c r="J89" s="176"/>
    </row>
    <row r="92" spans="1:10" x14ac:dyDescent="0.25">
      <c r="A92" t="s">
        <v>20</v>
      </c>
      <c r="B92" s="17"/>
    </row>
  </sheetData>
  <mergeCells count="51">
    <mergeCell ref="A87:J89"/>
    <mergeCell ref="A83:D83"/>
    <mergeCell ref="E83:G83"/>
    <mergeCell ref="H83:J83"/>
    <mergeCell ref="A62:B62"/>
    <mergeCell ref="A81:D81"/>
    <mergeCell ref="E81:G81"/>
    <mergeCell ref="H81:J81"/>
    <mergeCell ref="A82:D82"/>
    <mergeCell ref="E82:G82"/>
    <mergeCell ref="H82:J82"/>
    <mergeCell ref="A75:D75"/>
    <mergeCell ref="E75:G75"/>
    <mergeCell ref="A76:D76"/>
    <mergeCell ref="E76:G76"/>
    <mergeCell ref="H76:J76"/>
    <mergeCell ref="A52:B52"/>
    <mergeCell ref="A53:B53"/>
    <mergeCell ref="A54:B54"/>
    <mergeCell ref="A50:B50"/>
    <mergeCell ref="B9:L9"/>
    <mergeCell ref="B10:L10"/>
    <mergeCell ref="B11:L11"/>
    <mergeCell ref="A59:B59"/>
    <mergeCell ref="A60:B60"/>
    <mergeCell ref="A61:B61"/>
    <mergeCell ref="A55:B55"/>
    <mergeCell ref="A56:B56"/>
    <mergeCell ref="A57:B57"/>
    <mergeCell ref="B12:L12"/>
    <mergeCell ref="H75:J75"/>
    <mergeCell ref="A51:B51"/>
    <mergeCell ref="B13:L13"/>
    <mergeCell ref="B14:L14"/>
    <mergeCell ref="B15:L15"/>
    <mergeCell ref="A64:D64"/>
    <mergeCell ref="A67:K69"/>
    <mergeCell ref="A42:D42"/>
    <mergeCell ref="A49:B49"/>
    <mergeCell ref="A19:L20"/>
    <mergeCell ref="B16:L16"/>
    <mergeCell ref="B17:L17"/>
    <mergeCell ref="A48:B48"/>
    <mergeCell ref="A63:B63"/>
    <mergeCell ref="A58:B58"/>
    <mergeCell ref="A1:L1"/>
    <mergeCell ref="B3:L3"/>
    <mergeCell ref="B4:L4"/>
    <mergeCell ref="B7:L7"/>
    <mergeCell ref="B8:L8"/>
    <mergeCell ref="B5:L5"/>
  </mergeCells>
  <dataValidations count="2">
    <dataValidation type="list" allowBlank="1" showInputMessage="1" showErrorMessage="1" sqref="H76:J76" xr:uid="{48876C4E-76A3-42CD-8CA6-49BDA17C4888}">
      <formula1>"Sí,No"</formula1>
    </dataValidation>
    <dataValidation type="list" allowBlank="1" showInputMessage="1" showErrorMessage="1" sqref="H82:J83" xr:uid="{CDB412FD-7B15-486D-B92E-5119D242B569}">
      <mc:AlternateContent xmlns:x12ac="http://schemas.microsoft.com/office/spreadsheetml/2011/1/ac" xmlns:mc="http://schemas.openxmlformats.org/markup-compatibility/2006">
        <mc:Choice Requires="x12ac">
          <x12ac:list>"""Cero"" emissions de la Dirección General de Tráfico (DGT)",ECO de la DGT,"C o B de la DGT, o no en disposen"</x12ac:list>
        </mc:Choice>
        <mc:Fallback>
          <formula1>"""Cero"" emissions de la Dirección General de Tráfico (DGT),ECO de la DGT,C o B de la DGT, o no en disposen"</formula1>
        </mc:Fallback>
      </mc:AlternateContent>
    </dataValidation>
  </dataValidations>
  <pageMargins left="0.7" right="0.7" top="0.75" bottom="0.75" header="0.3" footer="0.3"/>
  <pageSetup paperSize="9" scale="2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DF83E750F0B3489EB726727A031CAE" ma:contentTypeVersion="15" ma:contentTypeDescription="Crear nuevo documento." ma:contentTypeScope="" ma:versionID="b11a0485abc89620bcefab6237048d3a">
  <xsd:schema xmlns:xsd="http://www.w3.org/2001/XMLSchema" xmlns:xs="http://www.w3.org/2001/XMLSchema" xmlns:p="http://schemas.microsoft.com/office/2006/metadata/properties" xmlns:ns2="5921bf04-2642-4a6c-ad47-901e0de14078" xmlns:ns3="30d7d574-c64d-4ba6-9b69-1242135893dc" targetNamespace="http://schemas.microsoft.com/office/2006/metadata/properties" ma:root="true" ma:fieldsID="ab15862dce619e9422677e42750b1477" ns2:_="" ns3:_="">
    <xsd:import namespace="5921bf04-2642-4a6c-ad47-901e0de14078"/>
    <xsd:import namespace="30d7d574-c64d-4ba6-9b69-1242135893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1bf04-2642-4a6c-ad47-901e0de140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9a277a87-da54-4f58-a187-b4673d7745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7d574-c64d-4ba6-9b69-1242135893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b280261-0608-407f-b5aa-b1abe34ea975}" ma:internalName="TaxCatchAll" ma:showField="CatchAllData" ma:web="30d7d574-c64d-4ba6-9b69-1242135893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d7d574-c64d-4ba6-9b69-1242135893dc" xsi:nil="true"/>
    <lcf76f155ced4ddcb4097134ff3c332f xmlns="5921bf04-2642-4a6c-ad47-901e0de140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C74DB6-D5F5-4845-A8F6-94215854BC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21bf04-2642-4a6c-ad47-901e0de14078"/>
    <ds:schemaRef ds:uri="30d7d574-c64d-4ba6-9b69-1242135893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F53EB-B4FD-4E7E-9B42-4A10A3E82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E2382C-E4F6-4F04-AD3C-43D9486C8440}">
  <ds:schemaRefs>
    <ds:schemaRef ds:uri="http://schemas.microsoft.com/office/2006/metadata/properties"/>
    <ds:schemaRef ds:uri="http://schemas.microsoft.com/office/infopath/2007/PartnerControls"/>
    <ds:schemaRef ds:uri="30d7d574-c64d-4ba6-9b69-1242135893dc"/>
    <ds:schemaRef ds:uri="5921bf04-2642-4a6c-ad47-901e0de140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2 PCAP. LOT 1</vt:lpstr>
      <vt:lpstr>'Annex 2 PCAP. LOT 1'!Área_de_impresión</vt:lpstr>
    </vt:vector>
  </TitlesOfParts>
  <Company>CSA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Lluis Valls Claramunt</dc:creator>
  <cp:lastModifiedBy>Núria Marimon i Martínez</cp:lastModifiedBy>
  <cp:lastPrinted>2025-12-16T09:35:23Z</cp:lastPrinted>
  <dcterms:created xsi:type="dcterms:W3CDTF">2022-03-21T14:32:31Z</dcterms:created>
  <dcterms:modified xsi:type="dcterms:W3CDTF">2025-12-16T09:35:34Z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0x0101002FDF83E750F0B3489EB726727A031CAE</vt:lpwstr>
  </property>
  <property fmtid="{D5CDD505-2E9C-101B-9397-08002B2CF9AE}" pid="3" name="MediaServiceImageTags">
    <vt:lpwstr/>
  </property>
</Properties>
</file>