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anteniment de la Ciutat\COMPARTICIONS\COMU\00_PROJECTES TRÀMIT\2025\PROJ 01-ST BERNAT\2 CONTRACTACIÓ\"/>
    </mc:Choice>
  </mc:AlternateContent>
  <xr:revisionPtr revIDLastSave="0" documentId="13_ncr:1_{686AD0D3-A0F8-4C48-B14C-A111BA946EE1}" xr6:coauthVersionLast="47" xr6:coauthVersionMax="47" xr10:uidLastSave="{00000000-0000-0000-0000-000000000000}"/>
  <bookViews>
    <workbookView xWindow="-28920" yWindow="-45" windowWidth="29040" windowHeight="15840" activeTab="2" xr2:uid="{827FFF82-209B-4366-8E67-57DF54274E0E}"/>
  </bookViews>
  <sheets>
    <sheet name="Guals de Vianants" sheetId="1" r:id="rId1"/>
    <sheet name="Ampliació vorera" sheetId="2" r:id="rId2"/>
    <sheet name="Pintura de la façan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5" i="3"/>
  <c r="C3" i="3"/>
  <c r="E3" i="3" s="1"/>
  <c r="E23" i="2"/>
  <c r="E22" i="2"/>
  <c r="E21" i="2"/>
  <c r="C10" i="2"/>
  <c r="E20" i="2"/>
  <c r="C18" i="2"/>
  <c r="E18" i="2" s="1"/>
  <c r="C17" i="2"/>
  <c r="E17" i="2" s="1"/>
  <c r="C16" i="2"/>
  <c r="E16" i="2" s="1"/>
  <c r="C15" i="2"/>
  <c r="E10" i="2"/>
  <c r="C8" i="2"/>
  <c r="E8" i="2" s="1"/>
  <c r="C7" i="2"/>
  <c r="E7" i="2" s="1"/>
  <c r="E13" i="2"/>
  <c r="E12" i="2"/>
  <c r="E11" i="2"/>
  <c r="E5" i="2"/>
  <c r="E4" i="2"/>
  <c r="E3" i="2"/>
  <c r="C20" i="1"/>
  <c r="E20" i="1" s="1"/>
  <c r="C18" i="1"/>
  <c r="E18" i="1" s="1"/>
  <c r="C14" i="1"/>
  <c r="E14" i="1" s="1"/>
  <c r="C13" i="1"/>
  <c r="E13" i="1" s="1"/>
  <c r="C12" i="1"/>
  <c r="E12" i="1"/>
  <c r="C11" i="1"/>
  <c r="E11" i="1" s="1"/>
  <c r="E16" i="1"/>
  <c r="E15" i="1"/>
  <c r="E9" i="1"/>
  <c r="E8" i="1"/>
  <c r="E6" i="1"/>
  <c r="E5" i="1"/>
  <c r="E4" i="1"/>
  <c r="C21" i="1" l="1"/>
  <c r="E21" i="1" s="1"/>
  <c r="E23" i="1" s="1"/>
  <c r="C19" i="1"/>
  <c r="E19" i="1" s="1"/>
  <c r="E15" i="2"/>
  <c r="E25" i="1" l="1"/>
  <c r="E26" i="1" s="1"/>
  <c r="E24" i="1"/>
</calcChain>
</file>

<file path=xl/sharedStrings.xml><?xml version="1.0" encoding="utf-8"?>
<sst xmlns="http://schemas.openxmlformats.org/spreadsheetml/2006/main" count="61" uniqueCount="31">
  <si>
    <t>Demolició de paviment de panots col·locats sobre base de formigó de fins a 20 cm de gruix, inclòs la demolició de la base, d'amplària fins a 0,6 m, amb compressor i càrrega sobre camió amb mitjans mecànics</t>
  </si>
  <si>
    <t>Descripció</t>
  </si>
  <si>
    <t>Amidaments</t>
  </si>
  <si>
    <t>Preu</t>
  </si>
  <si>
    <t>Import</t>
  </si>
  <si>
    <t>Demolició de vorada, inclòs la base, col·locada sobre formigó, amb compressor i càrrega manual de runa sobre camió o contenidor, en entorn urbà amb dificultat de mobilitat, en voreres &gt; 3 i &lt;= 5 m d'amplària o calçada/plataforma única &gt; 7 i &lt;= 12 m d'amplària, amb afectació per serveis o elements de mobiliari urbà, en actuacions de 10 a 100 m</t>
  </si>
  <si>
    <t>Tall en paviment de peces amb màquina tallajunts amb disc de diamant per a paviment, per a delimitar la zona a demolir</t>
  </si>
  <si>
    <t>ENDERROCS</t>
  </si>
  <si>
    <t>MOVIMENT DE TERRES</t>
  </si>
  <si>
    <t>Repàs i piconatge de caixa de paviment, amb compactació del 95% PM, en entorn urbà sense dificultat de mobilitat, en voreres &gt; 3 i &lt;= 5 m d'amplària o calçada/plataforma única &gt; 7 i &lt;= 12 m d'amplària, sense afectació per serveis o elements de mobiliari urbà, en actuacions de més de 10 m2</t>
  </si>
  <si>
    <t>PAVIMENTS</t>
  </si>
  <si>
    <t>Base per a paviment de formigó d'ús no estructural amb granulat reciclat, de consistència tova i grandària màxima del granulat 20 mm, amb 235 kg/m3 de ciment, HRNE- 235/ B/ 20, amb una substitució del 50% del granulat gruixut per granulat reciclat mixt amb marcat CE, procedent de plantes de reciclat de residus de la construcció o demolició autoritzades, abocat amb transport interior mecànic amb estesa i piconatge manual, acabat reglejat, en entorn urbà amb dificultat de mobilitat, en voreres &lt;= 3 m d'amplària o calçada/plataforma única &lt;= 7 m d'amplària, amb afectació per serveis o elements de mobiliari urbà, en actuacions de 0.2 a 2 m3, amb dúmper de gasoil</t>
  </si>
  <si>
    <t>Paviment de panot per a vorera gris de 20x20x4 cm, classe 1a, preu superior, sobre suport de 3 cm de sorra, col·locat a truc de maceta amb morter ciment 1:4 i beurada de ciment pòrtland</t>
  </si>
  <si>
    <t>Paviment de panot per a pas de vianants amb tacs de 20x20x4 cm, sobre suport de 3 cm de morter amb additius, col·locat a truc de maceta amb morter mixt 1:2:10 i beurada amb ciment blanc de ram de paleta</t>
  </si>
  <si>
    <t>Paviment de panot per a pas de vianants amb ralles de 20x20x4 cm, sobre suport de 3 cm de morter amb additius, col·locat a truc de maceta amb morter mixt 1:2:10 i beurada de color amb ciment blanc de ram de paleta</t>
  </si>
  <si>
    <t>Rigola de 20 cm d'amplària de peça monocapa de formigó color blanc, de 20x20x8 cm, per a rigoles, col·locades amb morter i rejuntades amb beurada de ciment, en entorn urbà amb dificultat de mobilitat, en voreres &gt; 3 i &lt;= 5 m d'amplària o calçada/plataforma única &gt; 7 i &lt;= 12 m d'amplària, amb afectació per serveis o elements de mobiliari urbà, en actuacions de 10 a 100 m</t>
  </si>
  <si>
    <t>Peça recta de formigó per a vorades, doble capa, amb secció normalitzada per a vianants A1 20x14 cm, segons UNE 127340, de classe climàtica B, classe resistent a l'abrasió H i classe resistent a flexió T (R-5 MPa) segons UNE-EN 1340, col·locada sobre base de formigó no estructural HNE-15/P/40 de 20 a 25 cm d'alçària, i rejuntat amb morter per a ram de paleta, en entorn urbà amb dificultat de mobilitat, en voreres &gt; 3 i &lt;= 5 m d'amplària o calçada/plataforma única &gt; 7 i &lt;= 12 m d'amplària, amb afectació per serveis o elements de mobiliari urbà, en actuacions de 10 a 100 m</t>
  </si>
  <si>
    <t>GESTIÓ DE RESIDUS</t>
  </si>
  <si>
    <t>Càrrega amb mitjans mecànics i transport de residus inerts o no especials a instal·lació autoritzada de gestió de residus, amb camió per a transport de 12 t, amb un recorregut de més de 5 i fins a 10 km</t>
  </si>
  <si>
    <t>Disposició controlada en dipòsit autoritzat inclòs el cànon sobre la deposició controlada dels residus de la construcció, segons la LLEI 8/2008, de residus barrejats inerts amb una densitat 1 t/m3, procedents de construcció o demolició, amb codi 17 01 07 segons la Llista Europea de Residus</t>
  </si>
  <si>
    <t>Excavació per a caixa de paviment en terreny de trànsit (SPT &gt;50), realitzada amb pala carregadora amb escarificadora i càrrega indirecta sobre camió, en entorn urbà amb dificultat de mobilitat, en voreres &gt; 3 i &lt;= 5 m d'amplària o calçada/plataforma única &gt; 7 i &lt;= 12 m d'amplària, amb afectació per serveis o elements de mobiliari urbà, en actuacions de 0.2 a 2 m3</t>
  </si>
  <si>
    <t>Càrrega amb mitjans mecànics i transport de terres contaminades a instal·lació autoritzada de gestió de residus, amb camió de 12 t, amb un recorregut de fins a 10 km</t>
  </si>
  <si>
    <t>Disposició controlada en dipòsit autoritzat de residus de terra inerts amb una densitat 1,6 t/m3, procedents d'excavació, amb codi 17 05 04 segons la Llista Europea de Residus</t>
  </si>
  <si>
    <t>PEM</t>
  </si>
  <si>
    <t>Despeses generals 13%</t>
  </si>
  <si>
    <t>Benefici industrial 6%</t>
  </si>
  <si>
    <t>Total sense IVA</t>
  </si>
  <si>
    <t>TOTAL PEM</t>
  </si>
  <si>
    <t>Pintat de parament vertical exterior de ciment, amb pintura plàstica amb acabat llis, amb una capa de fons diluïda i dues d'acabat</t>
  </si>
  <si>
    <t>Total PEM</t>
  </si>
  <si>
    <t>TOTAL 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</si>
</sst>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0" fontId="2" fillId="0" borderId="1" xfId="0" applyFont="1" applyBorder="1" applyAlignment="1">
      <alignment horizontal="right" wrapText="1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97329-C4F8-4DAC-8EE6-3181BCB7F99E}">
  <dimension ref="B2:E26"/>
  <sheetViews>
    <sheetView topLeftCell="A13" workbookViewId="0">
      <selection activeCell="E29" sqref="E29"/>
    </sheetView>
  </sheetViews>
  <sheetFormatPr baseColWidth="10" defaultRowHeight="15" x14ac:dyDescent="0.25"/>
  <cols>
    <col min="2" max="2" width="111" customWidth="1"/>
    <col min="3" max="3" width="12.140625" bestFit="1" customWidth="1"/>
    <col min="5" max="5" width="11.42578125" style="5"/>
  </cols>
  <sheetData>
    <row r="2" spans="2:5" x14ac:dyDescent="0.25">
      <c r="B2" t="s">
        <v>1</v>
      </c>
      <c r="C2" t="s">
        <v>2</v>
      </c>
      <c r="D2" t="s">
        <v>3</v>
      </c>
      <c r="E2" s="5" t="s">
        <v>4</v>
      </c>
    </row>
    <row r="3" spans="2:5" x14ac:dyDescent="0.25">
      <c r="B3" s="2" t="s">
        <v>7</v>
      </c>
      <c r="C3" s="2"/>
      <c r="D3" s="2"/>
      <c r="E3" s="2"/>
    </row>
    <row r="4" spans="2:5" ht="30" x14ac:dyDescent="0.25">
      <c r="B4" s="1" t="s">
        <v>0</v>
      </c>
      <c r="C4">
        <v>26.57</v>
      </c>
      <c r="D4">
        <v>22.86</v>
      </c>
      <c r="E4" s="5">
        <f>D4*C4</f>
        <v>607.39019999999994</v>
      </c>
    </row>
    <row r="5" spans="2:5" ht="45" x14ac:dyDescent="0.25">
      <c r="B5" s="1" t="s">
        <v>5</v>
      </c>
      <c r="C5">
        <v>10.18</v>
      </c>
      <c r="D5">
        <v>12.17</v>
      </c>
      <c r="E5" s="5">
        <f>D5*C5</f>
        <v>123.89059999999999</v>
      </c>
    </row>
    <row r="6" spans="2:5" x14ac:dyDescent="0.25">
      <c r="B6" t="s">
        <v>6</v>
      </c>
      <c r="C6">
        <v>16.52</v>
      </c>
      <c r="D6">
        <v>5.29</v>
      </c>
      <c r="E6" s="5">
        <f>D6*C6</f>
        <v>87.390799999999999</v>
      </c>
    </row>
    <row r="7" spans="2:5" x14ac:dyDescent="0.25">
      <c r="B7" s="2" t="s">
        <v>8</v>
      </c>
      <c r="C7" s="2"/>
      <c r="D7" s="2"/>
      <c r="E7" s="2"/>
    </row>
    <row r="8" spans="2:5" ht="60" x14ac:dyDescent="0.25">
      <c r="B8" s="1" t="s">
        <v>20</v>
      </c>
      <c r="C8">
        <v>2.657</v>
      </c>
      <c r="D8">
        <v>15.95</v>
      </c>
      <c r="E8" s="5">
        <f>C8*D8</f>
        <v>42.379149999999996</v>
      </c>
    </row>
    <row r="9" spans="2:5" ht="45" x14ac:dyDescent="0.25">
      <c r="B9" s="1" t="s">
        <v>9</v>
      </c>
      <c r="C9">
        <v>26.57</v>
      </c>
      <c r="D9">
        <v>2.76</v>
      </c>
      <c r="E9" s="5">
        <f>C9*D9</f>
        <v>73.333199999999991</v>
      </c>
    </row>
    <row r="10" spans="2:5" x14ac:dyDescent="0.25">
      <c r="B10" s="2" t="s">
        <v>10</v>
      </c>
      <c r="C10" s="2"/>
      <c r="D10" s="2"/>
      <c r="E10" s="2"/>
    </row>
    <row r="11" spans="2:5" ht="90" x14ac:dyDescent="0.25">
      <c r="B11" s="1" t="s">
        <v>11</v>
      </c>
      <c r="C11">
        <f>26.57*0.15</f>
        <v>3.9855</v>
      </c>
      <c r="D11">
        <v>154.63</v>
      </c>
      <c r="E11" s="5">
        <f>C11*D11</f>
        <v>616.27786500000002</v>
      </c>
    </row>
    <row r="12" spans="2:5" ht="30" x14ac:dyDescent="0.25">
      <c r="B12" s="1" t="s">
        <v>12</v>
      </c>
      <c r="C12">
        <f>4.5+6.41+6.1325+3.34</f>
        <v>20.3825</v>
      </c>
      <c r="D12">
        <v>44.61</v>
      </c>
      <c r="E12" s="5">
        <f>C12*D12</f>
        <v>909.26332500000001</v>
      </c>
    </row>
    <row r="13" spans="2:5" ht="30" x14ac:dyDescent="0.25">
      <c r="B13" s="1" t="s">
        <v>13</v>
      </c>
      <c r="C13">
        <f>1.95+1.8</f>
        <v>3.75</v>
      </c>
      <c r="D13">
        <v>56.33</v>
      </c>
      <c r="E13" s="5">
        <f>C13*D13</f>
        <v>211.23749999999998</v>
      </c>
    </row>
    <row r="14" spans="2:5" ht="30" x14ac:dyDescent="0.25">
      <c r="B14" s="1" t="s">
        <v>14</v>
      </c>
      <c r="C14">
        <f>2.4</f>
        <v>2.4</v>
      </c>
      <c r="D14">
        <v>56.33</v>
      </c>
      <c r="E14" s="5">
        <f>C14*D14</f>
        <v>135.19199999999998</v>
      </c>
    </row>
    <row r="15" spans="2:5" ht="60" x14ac:dyDescent="0.25">
      <c r="B15" s="1" t="s">
        <v>15</v>
      </c>
      <c r="C15">
        <v>10.18</v>
      </c>
      <c r="D15">
        <v>22.94</v>
      </c>
      <c r="E15" s="5">
        <f>C15*D15</f>
        <v>233.5292</v>
      </c>
    </row>
    <row r="16" spans="2:5" ht="75" x14ac:dyDescent="0.25">
      <c r="B16" s="1" t="s">
        <v>16</v>
      </c>
      <c r="C16">
        <v>10.18</v>
      </c>
      <c r="D16">
        <v>54.27</v>
      </c>
      <c r="E16" s="5">
        <f>C16*D16</f>
        <v>552.46860000000004</v>
      </c>
    </row>
    <row r="17" spans="2:5" x14ac:dyDescent="0.25">
      <c r="B17" s="2" t="s">
        <v>17</v>
      </c>
      <c r="C17" s="2"/>
      <c r="D17" s="2"/>
      <c r="E17" s="2"/>
    </row>
    <row r="18" spans="2:5" ht="30" x14ac:dyDescent="0.25">
      <c r="B18" s="1" t="s">
        <v>18</v>
      </c>
      <c r="C18">
        <f>(26.57*0.2)+(10.18*0.125)</f>
        <v>6.5865</v>
      </c>
      <c r="D18">
        <v>9.1199999999999992</v>
      </c>
      <c r="E18" s="5">
        <f>D18*C18</f>
        <v>60.068879999999993</v>
      </c>
    </row>
    <row r="19" spans="2:5" ht="45" x14ac:dyDescent="0.25">
      <c r="B19" s="1" t="s">
        <v>19</v>
      </c>
      <c r="C19">
        <f>C18</f>
        <v>6.5865</v>
      </c>
      <c r="D19">
        <v>24.38</v>
      </c>
      <c r="E19" s="5">
        <f>D19*C19</f>
        <v>160.57886999999999</v>
      </c>
    </row>
    <row r="20" spans="2:5" ht="30" x14ac:dyDescent="0.25">
      <c r="B20" s="1" t="s">
        <v>21</v>
      </c>
      <c r="C20">
        <f>26.57*0.1</f>
        <v>2.657</v>
      </c>
      <c r="D20">
        <v>6.9</v>
      </c>
      <c r="E20" s="5">
        <f>C20*D20</f>
        <v>18.333300000000001</v>
      </c>
    </row>
    <row r="21" spans="2:5" ht="30" x14ac:dyDescent="0.25">
      <c r="B21" s="1" t="s">
        <v>22</v>
      </c>
      <c r="C21">
        <f>C20</f>
        <v>2.657</v>
      </c>
      <c r="D21">
        <v>4.7699999999999996</v>
      </c>
      <c r="E21" s="5">
        <f>D21*C21</f>
        <v>12.673889999999998</v>
      </c>
    </row>
    <row r="23" spans="2:5" ht="15.75" x14ac:dyDescent="0.25">
      <c r="B23" s="3" t="s">
        <v>23</v>
      </c>
      <c r="C23" s="3"/>
      <c r="D23" s="4"/>
      <c r="E23" s="6">
        <f>E21+E20+E19+E18+E16+E15+E14+E13+E12+E11+E9+E8+E6+E5+E4</f>
        <v>3844.0073800000005</v>
      </c>
    </row>
    <row r="24" spans="2:5" ht="15.75" x14ac:dyDescent="0.25">
      <c r="B24" s="3" t="s">
        <v>24</v>
      </c>
      <c r="C24" s="3"/>
      <c r="D24" s="4"/>
      <c r="E24" s="6">
        <f>E23*0.13</f>
        <v>499.72095940000008</v>
      </c>
    </row>
    <row r="25" spans="2:5" ht="15.75" x14ac:dyDescent="0.25">
      <c r="B25" s="3" t="s">
        <v>25</v>
      </c>
      <c r="C25" s="3"/>
      <c r="D25" s="4"/>
      <c r="E25" s="6">
        <f>E23*0.06</f>
        <v>230.64044280000002</v>
      </c>
    </row>
    <row r="26" spans="2:5" ht="15.75" x14ac:dyDescent="0.25">
      <c r="B26" s="10" t="s">
        <v>26</v>
      </c>
      <c r="C26" s="10"/>
      <c r="D26" s="8"/>
      <c r="E26" s="9">
        <f>E25+E24+E23</f>
        <v>4574.3687822000011</v>
      </c>
    </row>
  </sheetData>
  <mergeCells count="8">
    <mergeCell ref="B25:C25"/>
    <mergeCell ref="B26:C26"/>
    <mergeCell ref="B3:E3"/>
    <mergeCell ref="B7:E7"/>
    <mergeCell ref="B17:E17"/>
    <mergeCell ref="B10:E10"/>
    <mergeCell ref="B23:C23"/>
    <mergeCell ref="B24:C24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6FF5-5EAB-49E1-A199-A6D850AB9451}">
  <dimension ref="B1:E23"/>
  <sheetViews>
    <sheetView topLeftCell="A10" workbookViewId="0">
      <selection activeCell="H34" sqref="H34"/>
    </sheetView>
  </sheetViews>
  <sheetFormatPr baseColWidth="10" defaultRowHeight="15" x14ac:dyDescent="0.25"/>
  <cols>
    <col min="2" max="2" width="110" bestFit="1" customWidth="1"/>
    <col min="5" max="5" width="11.7109375" bestFit="1" customWidth="1"/>
  </cols>
  <sheetData>
    <row r="1" spans="2:5" x14ac:dyDescent="0.25">
      <c r="B1" t="s">
        <v>1</v>
      </c>
      <c r="C1" t="s">
        <v>2</v>
      </c>
      <c r="D1" t="s">
        <v>3</v>
      </c>
      <c r="E1" s="5" t="s">
        <v>4</v>
      </c>
    </row>
    <row r="2" spans="2:5" x14ac:dyDescent="0.25">
      <c r="B2" s="2" t="s">
        <v>7</v>
      </c>
      <c r="C2" s="2"/>
      <c r="D2" s="2"/>
      <c r="E2" s="2"/>
    </row>
    <row r="3" spans="2:5" ht="30" x14ac:dyDescent="0.25">
      <c r="B3" s="1" t="s">
        <v>0</v>
      </c>
      <c r="C3">
        <v>52.7</v>
      </c>
      <c r="D3">
        <v>22.86</v>
      </c>
      <c r="E3" s="5">
        <f>D3*C3</f>
        <v>1204.722</v>
      </c>
    </row>
    <row r="4" spans="2:5" ht="45" x14ac:dyDescent="0.25">
      <c r="B4" s="1" t="s">
        <v>5</v>
      </c>
      <c r="C4">
        <v>34.75</v>
      </c>
      <c r="D4">
        <v>12.17</v>
      </c>
      <c r="E4" s="5">
        <f>D4*C4</f>
        <v>422.90749999999997</v>
      </c>
    </row>
    <row r="5" spans="2:5" x14ac:dyDescent="0.25">
      <c r="B5" t="s">
        <v>6</v>
      </c>
      <c r="C5">
        <v>1.65</v>
      </c>
      <c r="D5">
        <v>5.29</v>
      </c>
      <c r="E5" s="5">
        <f>D5*C5</f>
        <v>8.7285000000000004</v>
      </c>
    </row>
    <row r="6" spans="2:5" x14ac:dyDescent="0.25">
      <c r="B6" s="2" t="s">
        <v>8</v>
      </c>
      <c r="C6" s="2"/>
      <c r="D6" s="2"/>
      <c r="E6" s="2"/>
    </row>
    <row r="7" spans="2:5" ht="60" x14ac:dyDescent="0.25">
      <c r="B7" s="1" t="s">
        <v>20</v>
      </c>
      <c r="C7">
        <f>52.7*0.1</f>
        <v>5.2700000000000005</v>
      </c>
      <c r="D7">
        <v>15.95</v>
      </c>
      <c r="E7" s="5">
        <f>C7*D7</f>
        <v>84.0565</v>
      </c>
    </row>
    <row r="8" spans="2:5" ht="45" x14ac:dyDescent="0.25">
      <c r="B8" s="1" t="s">
        <v>9</v>
      </c>
      <c r="C8">
        <f>C3</f>
        <v>52.7</v>
      </c>
      <c r="D8">
        <v>2.76</v>
      </c>
      <c r="E8" s="5">
        <f>C8*D8</f>
        <v>145.452</v>
      </c>
    </row>
    <row r="9" spans="2:5" x14ac:dyDescent="0.25">
      <c r="B9" s="2" t="s">
        <v>10</v>
      </c>
      <c r="C9" s="2"/>
      <c r="D9" s="2"/>
      <c r="E9" s="2"/>
    </row>
    <row r="10" spans="2:5" ht="90" x14ac:dyDescent="0.25">
      <c r="B10" s="1" t="s">
        <v>11</v>
      </c>
      <c r="C10">
        <f>C3*0.15</f>
        <v>7.9050000000000002</v>
      </c>
      <c r="D10">
        <v>154.63</v>
      </c>
      <c r="E10" s="5">
        <f>C10*D10</f>
        <v>1222.35015</v>
      </c>
    </row>
    <row r="11" spans="2:5" ht="30" x14ac:dyDescent="0.25">
      <c r="B11" s="1" t="s">
        <v>12</v>
      </c>
      <c r="C11">
        <v>52.7</v>
      </c>
      <c r="D11">
        <v>44.61</v>
      </c>
      <c r="E11" s="5">
        <f>C11*D11</f>
        <v>2350.9470000000001</v>
      </c>
    </row>
    <row r="12" spans="2:5" ht="60" x14ac:dyDescent="0.25">
      <c r="B12" s="1" t="s">
        <v>15</v>
      </c>
      <c r="C12">
        <v>34.75</v>
      </c>
      <c r="D12">
        <v>22.94</v>
      </c>
      <c r="E12" s="5">
        <f>C12*D12</f>
        <v>797.16500000000008</v>
      </c>
    </row>
    <row r="13" spans="2:5" ht="75" x14ac:dyDescent="0.25">
      <c r="B13" s="1" t="s">
        <v>16</v>
      </c>
      <c r="C13">
        <v>34.75</v>
      </c>
      <c r="D13">
        <v>54.27</v>
      </c>
      <c r="E13" s="5">
        <f>C13*D13</f>
        <v>1885.8825000000002</v>
      </c>
    </row>
    <row r="14" spans="2:5" x14ac:dyDescent="0.25">
      <c r="B14" s="2" t="s">
        <v>17</v>
      </c>
      <c r="C14" s="2"/>
      <c r="D14" s="2"/>
      <c r="E14" s="2"/>
    </row>
    <row r="15" spans="2:5" ht="30" x14ac:dyDescent="0.25">
      <c r="B15" s="1" t="s">
        <v>18</v>
      </c>
      <c r="C15">
        <f>(C3*0.2)+(C40*0.12)</f>
        <v>10.540000000000001</v>
      </c>
      <c r="D15">
        <v>9.1199999999999992</v>
      </c>
      <c r="E15" s="5">
        <f>D15*C15</f>
        <v>96.124799999999993</v>
      </c>
    </row>
    <row r="16" spans="2:5" ht="45" x14ac:dyDescent="0.25">
      <c r="B16" s="1" t="s">
        <v>19</v>
      </c>
      <c r="C16">
        <f>C15</f>
        <v>10.540000000000001</v>
      </c>
      <c r="D16">
        <v>24.38</v>
      </c>
      <c r="E16" s="5">
        <f>D16*C16</f>
        <v>256.96520000000004</v>
      </c>
    </row>
    <row r="17" spans="2:5" ht="30" x14ac:dyDescent="0.25">
      <c r="B17" s="1" t="s">
        <v>21</v>
      </c>
      <c r="C17">
        <f>C7</f>
        <v>5.2700000000000005</v>
      </c>
      <c r="D17">
        <v>6.9</v>
      </c>
      <c r="E17" s="5">
        <f>C17*D17</f>
        <v>36.363000000000007</v>
      </c>
    </row>
    <row r="18" spans="2:5" ht="30" x14ac:dyDescent="0.25">
      <c r="B18" s="1" t="s">
        <v>22</v>
      </c>
      <c r="C18">
        <f>C17</f>
        <v>5.2700000000000005</v>
      </c>
      <c r="D18">
        <v>4.7699999999999996</v>
      </c>
      <c r="E18" s="5">
        <f>D18*C18</f>
        <v>25.137899999999998</v>
      </c>
    </row>
    <row r="20" spans="2:5" ht="15.75" x14ac:dyDescent="0.25">
      <c r="B20" s="3" t="s">
        <v>27</v>
      </c>
      <c r="C20" s="3"/>
      <c r="D20" s="4"/>
      <c r="E20" s="6">
        <f>E18+E17+E16+E15+E13+E12+E11+E10+E8+E7+E5+E4+E3</f>
        <v>8536.8020500000002</v>
      </c>
    </row>
    <row r="21" spans="2:5" ht="15.75" x14ac:dyDescent="0.25">
      <c r="B21" s="3" t="s">
        <v>24</v>
      </c>
      <c r="C21" s="3"/>
      <c r="D21" s="4"/>
      <c r="E21" s="6">
        <f>E20*0.13</f>
        <v>1109.7842665000001</v>
      </c>
    </row>
    <row r="22" spans="2:5" ht="15.75" x14ac:dyDescent="0.25">
      <c r="B22" s="3" t="s">
        <v>25</v>
      </c>
      <c r="C22" s="3"/>
      <c r="D22" s="4"/>
      <c r="E22" s="6">
        <f>E20*0.06</f>
        <v>512.208123</v>
      </c>
    </row>
    <row r="23" spans="2:5" ht="15.75" x14ac:dyDescent="0.25">
      <c r="B23" s="7" t="s">
        <v>26</v>
      </c>
      <c r="C23" s="7"/>
      <c r="D23" s="8"/>
      <c r="E23" s="9">
        <f>E20+E22+E21</f>
        <v>10158.794439500001</v>
      </c>
    </row>
  </sheetData>
  <mergeCells count="8">
    <mergeCell ref="B22:C22"/>
    <mergeCell ref="B23:C23"/>
    <mergeCell ref="B2:E2"/>
    <mergeCell ref="B6:E6"/>
    <mergeCell ref="B9:E9"/>
    <mergeCell ref="B14:E14"/>
    <mergeCell ref="B20:C20"/>
    <mergeCell ref="B21:C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93693-FAD0-432E-9CF9-4D9A08F6F302}">
  <dimension ref="B2:E8"/>
  <sheetViews>
    <sheetView tabSelected="1" workbookViewId="0">
      <selection activeCell="D12" sqref="D12"/>
    </sheetView>
  </sheetViews>
  <sheetFormatPr baseColWidth="10" defaultRowHeight="15" x14ac:dyDescent="0.25"/>
  <cols>
    <col min="2" max="2" width="67.7109375" customWidth="1"/>
    <col min="3" max="3" width="14" customWidth="1"/>
  </cols>
  <sheetData>
    <row r="2" spans="2:5" x14ac:dyDescent="0.25">
      <c r="B2" t="s">
        <v>1</v>
      </c>
      <c r="C2" t="s">
        <v>2</v>
      </c>
      <c r="D2" t="s">
        <v>3</v>
      </c>
      <c r="E2" t="s">
        <v>4</v>
      </c>
    </row>
    <row r="3" spans="2:5" ht="45" x14ac:dyDescent="0.25">
      <c r="B3" s="11" t="s">
        <v>28</v>
      </c>
      <c r="C3">
        <f>(10*52)-(52*0.4)</f>
        <v>499.2</v>
      </c>
      <c r="D3">
        <v>17.05</v>
      </c>
      <c r="E3">
        <f>D3*C3</f>
        <v>8511.36</v>
      </c>
    </row>
    <row r="5" spans="2:5" x14ac:dyDescent="0.25">
      <c r="B5" s="12" t="s">
        <v>29</v>
      </c>
      <c r="C5" s="12"/>
      <c r="D5" s="12"/>
      <c r="E5" s="13">
        <f>E3</f>
        <v>8511.36</v>
      </c>
    </row>
    <row r="6" spans="2:5" x14ac:dyDescent="0.25">
      <c r="B6" s="12" t="s">
        <v>24</v>
      </c>
      <c r="C6" s="12"/>
      <c r="D6" s="12"/>
      <c r="E6" s="13">
        <f>E5*0.13</f>
        <v>1106.4768000000001</v>
      </c>
    </row>
    <row r="7" spans="2:5" x14ac:dyDescent="0.25">
      <c r="B7" s="12" t="s">
        <v>25</v>
      </c>
      <c r="C7" s="12"/>
      <c r="D7" s="12"/>
      <c r="E7" s="13">
        <f>E5*0.06</f>
        <v>510.6816</v>
      </c>
    </row>
    <row r="8" spans="2:5" x14ac:dyDescent="0.25">
      <c r="B8" s="12" t="s">
        <v>30</v>
      </c>
      <c r="C8" s="12"/>
      <c r="D8" s="12"/>
      <c r="E8" s="13">
        <f>E5+E6+E7</f>
        <v>10128.518400000001</v>
      </c>
    </row>
  </sheetData>
  <mergeCells count="4">
    <mergeCell ref="B5:D5"/>
    <mergeCell ref="B6:D6"/>
    <mergeCell ref="B7:D7"/>
    <mergeCell ref="B8:D8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Guals de Vianants</vt:lpstr>
      <vt:lpstr>Ampliació vorera</vt:lpstr>
      <vt:lpstr>Pintura de la façana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Gonzalez Garcia</dc:creator>
  <cp:lastModifiedBy>Maria Gonzalez Garcia</cp:lastModifiedBy>
  <dcterms:created xsi:type="dcterms:W3CDTF">2025-05-19T09:55:05Z</dcterms:created>
  <dcterms:modified xsi:type="dcterms:W3CDTF">2025-05-19T10:57:28Z</dcterms:modified>
</cp:coreProperties>
</file>