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ell\Dropbox\02_PROJECTES\102_Re-pavimentar c Calàbria - Ajuntament de La Garriga\19_Projecte final esmenat\Amidaments\2025.10.24 - REBUT última versió\Excel sense apunts per passar al constructor\"/>
    </mc:Choice>
  </mc:AlternateContent>
  <xr:revisionPtr revIDLastSave="0" documentId="13_ncr:1_{C4F5F4FB-75A0-42F3-BD26-A5C90EAB7D33}" xr6:coauthVersionLast="47" xr6:coauthVersionMax="47" xr10:uidLastSave="{00000000-0000-0000-0000-000000000000}"/>
  <bookViews>
    <workbookView xWindow="-120" yWindow="-120" windowWidth="38640" windowHeight="21240" xr2:uid="{0D4A0A75-E3A0-4AE2-97A8-A803BEA78C57}"/>
  </bookViews>
  <sheets>
    <sheet name="Hoja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6" i="1" l="1"/>
  <c r="J33" i="1"/>
  <c r="L468" i="1"/>
  <c r="L379" i="1"/>
  <c r="L481" i="1"/>
  <c r="J338" i="1"/>
  <c r="J141" i="1" l="1"/>
  <c r="K142" i="1" s="1"/>
  <c r="M142" i="1" s="1"/>
  <c r="M139" i="1" s="1"/>
  <c r="J146" i="1"/>
  <c r="K147" i="1" s="1"/>
  <c r="K144" i="1" s="1"/>
  <c r="G78" i="1"/>
  <c r="J78" i="1" s="1"/>
  <c r="K79" i="1" s="1"/>
  <c r="G60" i="1"/>
  <c r="J60" i="1" s="1"/>
  <c r="G54" i="1"/>
  <c r="J54" i="1" s="1"/>
  <c r="K494" i="1"/>
  <c r="M499" i="1"/>
  <c r="M497" i="1"/>
  <c r="M495" i="1"/>
  <c r="K489" i="1"/>
  <c r="M490" i="1"/>
  <c r="L492" i="1" s="1"/>
  <c r="M492" i="1" s="1"/>
  <c r="M489" i="1" s="1"/>
  <c r="K480" i="1"/>
  <c r="J483" i="1"/>
  <c r="K484" i="1" s="1"/>
  <c r="K467" i="1"/>
  <c r="L473" i="1"/>
  <c r="J475" i="1"/>
  <c r="K476" i="1" s="1"/>
  <c r="M476" i="1" s="1"/>
  <c r="M473" i="1" s="1"/>
  <c r="J470" i="1"/>
  <c r="K471" i="1" s="1"/>
  <c r="M471" i="1" s="1"/>
  <c r="K447" i="1"/>
  <c r="L460" i="1"/>
  <c r="J462" i="1"/>
  <c r="K463" i="1" s="1"/>
  <c r="L455" i="1"/>
  <c r="J457" i="1"/>
  <c r="K458" i="1" s="1"/>
  <c r="L448" i="1"/>
  <c r="J452" i="1"/>
  <c r="J451" i="1"/>
  <c r="J450" i="1"/>
  <c r="K427" i="1"/>
  <c r="M443" i="1"/>
  <c r="M441" i="1"/>
  <c r="M439" i="1"/>
  <c r="L434" i="1"/>
  <c r="J436" i="1"/>
  <c r="K437" i="1" s="1"/>
  <c r="L429" i="1"/>
  <c r="J431" i="1"/>
  <c r="K432" i="1" s="1"/>
  <c r="K429" i="1" s="1"/>
  <c r="K399" i="1"/>
  <c r="L420" i="1"/>
  <c r="J422" i="1"/>
  <c r="K423" i="1" s="1"/>
  <c r="L415" i="1"/>
  <c r="J417" i="1"/>
  <c r="K418" i="1" s="1"/>
  <c r="L410" i="1"/>
  <c r="J412" i="1"/>
  <c r="K413" i="1" s="1"/>
  <c r="L405" i="1"/>
  <c r="J407" i="1"/>
  <c r="K408" i="1" s="1"/>
  <c r="K405" i="1" s="1"/>
  <c r="L400" i="1"/>
  <c r="J402" i="1"/>
  <c r="K403" i="1" s="1"/>
  <c r="M403" i="1" s="1"/>
  <c r="K386" i="1"/>
  <c r="L392" i="1"/>
  <c r="J394" i="1"/>
  <c r="K395" i="1" s="1"/>
  <c r="L387" i="1"/>
  <c r="J389" i="1"/>
  <c r="K390" i="1" s="1"/>
  <c r="K378" i="1"/>
  <c r="J381" i="1"/>
  <c r="K382" i="1" s="1"/>
  <c r="M382" i="1" s="1"/>
  <c r="K362" i="1"/>
  <c r="L370" i="1"/>
  <c r="J372" i="1"/>
  <c r="L364" i="1"/>
  <c r="J366" i="1"/>
  <c r="K310" i="1"/>
  <c r="M358" i="1"/>
  <c r="L352" i="1"/>
  <c r="J354" i="1"/>
  <c r="K355" i="1" s="1"/>
  <c r="M355" i="1" s="1"/>
  <c r="M352" i="1" s="1"/>
  <c r="L347" i="1"/>
  <c r="J349" i="1"/>
  <c r="K350" i="1" s="1"/>
  <c r="M350" i="1" s="1"/>
  <c r="M347" i="1" s="1"/>
  <c r="L335" i="1"/>
  <c r="J344" i="1"/>
  <c r="J343" i="1"/>
  <c r="J342" i="1"/>
  <c r="J341" i="1"/>
  <c r="J340" i="1"/>
  <c r="J339" i="1"/>
  <c r="J337" i="1"/>
  <c r="L329" i="1"/>
  <c r="J331" i="1"/>
  <c r="K332" i="1" s="1"/>
  <c r="K329" i="1" s="1"/>
  <c r="L318" i="1"/>
  <c r="J325" i="1"/>
  <c r="J324" i="1"/>
  <c r="J323" i="1"/>
  <c r="J322" i="1"/>
  <c r="J321" i="1"/>
  <c r="J320" i="1"/>
  <c r="L311" i="1"/>
  <c r="J315" i="1"/>
  <c r="J314" i="1"/>
  <c r="J313" i="1"/>
  <c r="K265" i="1"/>
  <c r="L301" i="1"/>
  <c r="J305" i="1"/>
  <c r="J304" i="1"/>
  <c r="J303" i="1"/>
  <c r="L292" i="1"/>
  <c r="J298" i="1"/>
  <c r="J297" i="1"/>
  <c r="J296" i="1"/>
  <c r="J295" i="1"/>
  <c r="J294" i="1"/>
  <c r="L287" i="1"/>
  <c r="J289" i="1"/>
  <c r="L278" i="1"/>
  <c r="J284" i="1"/>
  <c r="J283" i="1"/>
  <c r="J282" i="1"/>
  <c r="J281" i="1"/>
  <c r="J280" i="1"/>
  <c r="L273" i="1"/>
  <c r="J275" i="1"/>
  <c r="K276" i="1" s="1"/>
  <c r="L266" i="1"/>
  <c r="J270" i="1"/>
  <c r="J269" i="1"/>
  <c r="J268" i="1"/>
  <c r="K233" i="1"/>
  <c r="L255" i="1"/>
  <c r="J260" i="1"/>
  <c r="J259" i="1"/>
  <c r="J258" i="1"/>
  <c r="J257" i="1"/>
  <c r="L249" i="1"/>
  <c r="J251" i="1"/>
  <c r="K252" i="1" s="1"/>
  <c r="K249" i="1" s="1"/>
  <c r="L244" i="1"/>
  <c r="J246" i="1"/>
  <c r="K247" i="1" s="1"/>
  <c r="M247" i="1" s="1"/>
  <c r="M244" i="1" s="1"/>
  <c r="L239" i="1"/>
  <c r="J241" i="1"/>
  <c r="K242" i="1" s="1"/>
  <c r="M242" i="1" s="1"/>
  <c r="M239" i="1" s="1"/>
  <c r="L234" i="1"/>
  <c r="J236" i="1"/>
  <c r="K237" i="1" s="1"/>
  <c r="K212" i="1"/>
  <c r="L226" i="1"/>
  <c r="J228" i="1"/>
  <c r="K229" i="1" s="1"/>
  <c r="L220" i="1"/>
  <c r="J223" i="1"/>
  <c r="J222" i="1"/>
  <c r="L213" i="1"/>
  <c r="J217" i="1"/>
  <c r="J216" i="1"/>
  <c r="J215" i="1"/>
  <c r="K188" i="1"/>
  <c r="L205" i="1"/>
  <c r="J207" i="1"/>
  <c r="K208" i="1" s="1"/>
  <c r="L200" i="1"/>
  <c r="J202" i="1"/>
  <c r="K203" i="1" s="1"/>
  <c r="L195" i="1"/>
  <c r="J197" i="1"/>
  <c r="K198" i="1" s="1"/>
  <c r="L189" i="1"/>
  <c r="J192" i="1"/>
  <c r="J191" i="1"/>
  <c r="K161" i="1"/>
  <c r="L180" i="1"/>
  <c r="J183" i="1"/>
  <c r="J182" i="1"/>
  <c r="L174" i="1"/>
  <c r="J177" i="1"/>
  <c r="J176" i="1"/>
  <c r="L168" i="1"/>
  <c r="J171" i="1"/>
  <c r="J170" i="1"/>
  <c r="L162" i="1"/>
  <c r="J165" i="1"/>
  <c r="J164" i="1"/>
  <c r="K152" i="1"/>
  <c r="L153" i="1"/>
  <c r="J156" i="1"/>
  <c r="J155" i="1"/>
  <c r="K110" i="1"/>
  <c r="L144" i="1"/>
  <c r="L139" i="1"/>
  <c r="L133" i="1"/>
  <c r="J136" i="1"/>
  <c r="J135" i="1"/>
  <c r="L127" i="1"/>
  <c r="J130" i="1"/>
  <c r="J129" i="1"/>
  <c r="L122" i="1"/>
  <c r="J124" i="1"/>
  <c r="L116" i="1"/>
  <c r="J119" i="1"/>
  <c r="J118" i="1"/>
  <c r="L111" i="1"/>
  <c r="J113" i="1"/>
  <c r="K23" i="1"/>
  <c r="M106" i="1"/>
  <c r="M104" i="1"/>
  <c r="M102" i="1"/>
  <c r="L96" i="1"/>
  <c r="J98" i="1"/>
  <c r="K99" i="1" s="1"/>
  <c r="K96" i="1" s="1"/>
  <c r="L91" i="1"/>
  <c r="J93" i="1"/>
  <c r="K94" i="1" s="1"/>
  <c r="L86" i="1"/>
  <c r="J88" i="1"/>
  <c r="K89" i="1" s="1"/>
  <c r="M89" i="1" s="1"/>
  <c r="M86" i="1" s="1"/>
  <c r="L81" i="1"/>
  <c r="J83" i="1"/>
  <c r="L76" i="1"/>
  <c r="M74" i="1"/>
  <c r="L69" i="1"/>
  <c r="J71" i="1"/>
  <c r="K72" i="1" s="1"/>
  <c r="L63" i="1"/>
  <c r="J65" i="1"/>
  <c r="K66" i="1" s="1"/>
  <c r="K63" i="1" s="1"/>
  <c r="L57" i="1"/>
  <c r="J59" i="1"/>
  <c r="L51" i="1"/>
  <c r="J53" i="1"/>
  <c r="L46" i="1"/>
  <c r="J48" i="1"/>
  <c r="K49" i="1" s="1"/>
  <c r="M49" i="1" s="1"/>
  <c r="M46" i="1" s="1"/>
  <c r="L41" i="1"/>
  <c r="J43" i="1"/>
  <c r="K44" i="1" s="1"/>
  <c r="K41" i="1" s="1"/>
  <c r="L36" i="1"/>
  <c r="J38" i="1"/>
  <c r="K39" i="1" s="1"/>
  <c r="L30" i="1"/>
  <c r="J32" i="1"/>
  <c r="L24" i="1"/>
  <c r="J27" i="1"/>
  <c r="K6" i="1"/>
  <c r="M19" i="1"/>
  <c r="M17" i="1"/>
  <c r="M15" i="1"/>
  <c r="M13" i="1"/>
  <c r="M11" i="1"/>
  <c r="M9" i="1"/>
  <c r="M7" i="1"/>
  <c r="K193" i="1" l="1"/>
  <c r="K189" i="1" s="1"/>
  <c r="K316" i="1"/>
  <c r="M316" i="1" s="1"/>
  <c r="K172" i="1"/>
  <c r="M172" i="1" s="1"/>
  <c r="M168" i="1" s="1"/>
  <c r="K224" i="1"/>
  <c r="K220" i="1" s="1"/>
  <c r="K131" i="1"/>
  <c r="M131" i="1" s="1"/>
  <c r="M127" i="1" s="1"/>
  <c r="L501" i="1"/>
  <c r="L494" i="1" s="1"/>
  <c r="M332" i="1"/>
  <c r="M329" i="1" s="1"/>
  <c r="K114" i="1"/>
  <c r="M114" i="1" s="1"/>
  <c r="M111" i="1" s="1"/>
  <c r="K373" i="1"/>
  <c r="M373" i="1" s="1"/>
  <c r="M370" i="1" s="1"/>
  <c r="K271" i="1"/>
  <c r="M271" i="1" s="1"/>
  <c r="L21" i="1"/>
  <c r="M21" i="1" s="1"/>
  <c r="K166" i="1"/>
  <c r="K162" i="1" s="1"/>
  <c r="K345" i="1"/>
  <c r="M345" i="1" s="1"/>
  <c r="M335" i="1" s="1"/>
  <c r="K84" i="1"/>
  <c r="M84" i="1" s="1"/>
  <c r="M81" i="1" s="1"/>
  <c r="K290" i="1"/>
  <c r="M290" i="1" s="1"/>
  <c r="M287" i="1" s="1"/>
  <c r="K326" i="1"/>
  <c r="M326" i="1" s="1"/>
  <c r="M318" i="1" s="1"/>
  <c r="K184" i="1"/>
  <c r="M184" i="1" s="1"/>
  <c r="M180" i="1" s="1"/>
  <c r="K178" i="1"/>
  <c r="M178" i="1" s="1"/>
  <c r="M174" i="1" s="1"/>
  <c r="K299" i="1"/>
  <c r="M299" i="1" s="1"/>
  <c r="M292" i="1" s="1"/>
  <c r="K137" i="1"/>
  <c r="M137" i="1" s="1"/>
  <c r="M133" i="1" s="1"/>
  <c r="K125" i="1"/>
  <c r="M125" i="1" s="1"/>
  <c r="M122" i="1" s="1"/>
  <c r="K120" i="1"/>
  <c r="M120" i="1" s="1"/>
  <c r="M116" i="1" s="1"/>
  <c r="K285" i="1"/>
  <c r="M285" i="1" s="1"/>
  <c r="M278" i="1" s="1"/>
  <c r="K244" i="1"/>
  <c r="K157" i="1"/>
  <c r="M157" i="1" s="1"/>
  <c r="K352" i="1"/>
  <c r="M252" i="1"/>
  <c r="M249" i="1" s="1"/>
  <c r="K306" i="1"/>
  <c r="M306" i="1" s="1"/>
  <c r="M301" i="1" s="1"/>
  <c r="K261" i="1"/>
  <c r="K255" i="1" s="1"/>
  <c r="M432" i="1"/>
  <c r="K61" i="1"/>
  <c r="M61" i="1" s="1"/>
  <c r="M57" i="1" s="1"/>
  <c r="K55" i="1"/>
  <c r="M55" i="1" s="1"/>
  <c r="M51" i="1" s="1"/>
  <c r="K28" i="1"/>
  <c r="K24" i="1" s="1"/>
  <c r="K34" i="1"/>
  <c r="M34" i="1" s="1"/>
  <c r="M30" i="1" s="1"/>
  <c r="M400" i="1"/>
  <c r="L384" i="1"/>
  <c r="M379" i="1"/>
  <c r="M203" i="1"/>
  <c r="M200" i="1" s="1"/>
  <c r="K200" i="1"/>
  <c r="M79" i="1"/>
  <c r="M76" i="1" s="1"/>
  <c r="K76" i="1"/>
  <c r="M72" i="1"/>
  <c r="M69" i="1" s="1"/>
  <c r="K69" i="1"/>
  <c r="M423" i="1"/>
  <c r="M420" i="1" s="1"/>
  <c r="K420" i="1"/>
  <c r="K400" i="1"/>
  <c r="M208" i="1"/>
  <c r="M205" i="1" s="1"/>
  <c r="K205" i="1"/>
  <c r="K468" i="1"/>
  <c r="M44" i="1"/>
  <c r="M41" i="1" s="1"/>
  <c r="M99" i="1"/>
  <c r="M96" i="1" s="1"/>
  <c r="K347" i="1"/>
  <c r="K473" i="1"/>
  <c r="M390" i="1"/>
  <c r="K387" i="1"/>
  <c r="M229" i="1"/>
  <c r="M226" i="1" s="1"/>
  <c r="K226" i="1"/>
  <c r="M463" i="1"/>
  <c r="M460" i="1" s="1"/>
  <c r="K460" i="1"/>
  <c r="M94" i="1"/>
  <c r="M91" i="1" s="1"/>
  <c r="K91" i="1"/>
  <c r="M237" i="1"/>
  <c r="K234" i="1"/>
  <c r="K239" i="1"/>
  <c r="M458" i="1"/>
  <c r="M455" i="1" s="1"/>
  <c r="K455" i="1"/>
  <c r="L489" i="1"/>
  <c r="M408" i="1"/>
  <c r="M405" i="1" s="1"/>
  <c r="K46" i="1"/>
  <c r="K139" i="1"/>
  <c r="K453" i="1"/>
  <c r="M66" i="1"/>
  <c r="M63" i="1" s="1"/>
  <c r="K218" i="1"/>
  <c r="K367" i="1"/>
  <c r="M413" i="1"/>
  <c r="M410" i="1" s="1"/>
  <c r="K410" i="1"/>
  <c r="M468" i="1"/>
  <c r="L478" i="1"/>
  <c r="M198" i="1"/>
  <c r="M195" i="1" s="1"/>
  <c r="K195" i="1"/>
  <c r="M395" i="1"/>
  <c r="M392" i="1" s="1"/>
  <c r="K392" i="1"/>
  <c r="M484" i="1"/>
  <c r="L487" i="1" s="1"/>
  <c r="K481" i="1"/>
  <c r="K86" i="1"/>
  <c r="M276" i="1"/>
  <c r="M273" i="1" s="1"/>
  <c r="K273" i="1"/>
  <c r="M418" i="1"/>
  <c r="M415" i="1" s="1"/>
  <c r="K415" i="1"/>
  <c r="M39" i="1"/>
  <c r="M36" i="1" s="1"/>
  <c r="K36" i="1"/>
  <c r="M147" i="1"/>
  <c r="M144" i="1" s="1"/>
  <c r="M437" i="1"/>
  <c r="M434" i="1" s="1"/>
  <c r="K434" i="1"/>
  <c r="L360" i="1" l="1"/>
  <c r="M429" i="1"/>
  <c r="L445" i="1"/>
  <c r="M311" i="1"/>
  <c r="M224" i="1"/>
  <c r="M220" i="1" s="1"/>
  <c r="K127" i="1"/>
  <c r="K168" i="1"/>
  <c r="K311" i="1"/>
  <c r="M501" i="1"/>
  <c r="K266" i="1"/>
  <c r="K370" i="1"/>
  <c r="K278" i="1"/>
  <c r="K335" i="1"/>
  <c r="K111" i="1"/>
  <c r="M261" i="1"/>
  <c r="K287" i="1"/>
  <c r="K81" i="1"/>
  <c r="M28" i="1"/>
  <c r="L108" i="1" s="1"/>
  <c r="K318" i="1"/>
  <c r="L6" i="1"/>
  <c r="M193" i="1"/>
  <c r="L210" i="1" s="1"/>
  <c r="K180" i="1"/>
  <c r="K174" i="1"/>
  <c r="M166" i="1"/>
  <c r="L186" i="1" s="1"/>
  <c r="L161" i="1" s="1"/>
  <c r="K153" i="1"/>
  <c r="K292" i="1"/>
  <c r="K133" i="1"/>
  <c r="K122" i="1"/>
  <c r="K116" i="1"/>
  <c r="K57" i="1"/>
  <c r="L427" i="1"/>
  <c r="K301" i="1"/>
  <c r="K51" i="1"/>
  <c r="K30" i="1"/>
  <c r="L159" i="1"/>
  <c r="M153" i="1"/>
  <c r="L308" i="1"/>
  <c r="M266" i="1"/>
  <c r="K448" i="1"/>
  <c r="M453" i="1"/>
  <c r="M384" i="1"/>
  <c r="M378" i="1" s="1"/>
  <c r="L378" i="1"/>
  <c r="M234" i="1"/>
  <c r="M6" i="1"/>
  <c r="L149" i="1"/>
  <c r="M478" i="1"/>
  <c r="M467" i="1" s="1"/>
  <c r="L467" i="1"/>
  <c r="M367" i="1"/>
  <c r="K364" i="1"/>
  <c r="M387" i="1"/>
  <c r="L397" i="1"/>
  <c r="M481" i="1"/>
  <c r="L425" i="1"/>
  <c r="M218" i="1"/>
  <c r="K213" i="1"/>
  <c r="M364" i="1" l="1"/>
  <c r="L376" i="1"/>
  <c r="M494" i="1"/>
  <c r="M445" i="1"/>
  <c r="M427" i="1" s="1"/>
  <c r="M255" i="1"/>
  <c r="L263" i="1"/>
  <c r="M263" i="1" s="1"/>
  <c r="M233" i="1" s="1"/>
  <c r="M24" i="1"/>
  <c r="M487" i="1"/>
  <c r="M480" i="1" s="1"/>
  <c r="M189" i="1"/>
  <c r="M186" i="1"/>
  <c r="M161" i="1" s="1"/>
  <c r="M162" i="1"/>
  <c r="L23" i="1"/>
  <c r="M108" i="1"/>
  <c r="M425" i="1"/>
  <c r="M399" i="1" s="1"/>
  <c r="L399" i="1"/>
  <c r="L188" i="1"/>
  <c r="M210" i="1"/>
  <c r="M188" i="1" s="1"/>
  <c r="M149" i="1"/>
  <c r="M110" i="1" s="1"/>
  <c r="L110" i="1"/>
  <c r="M360" i="1"/>
  <c r="M310" i="1" s="1"/>
  <c r="L310" i="1"/>
  <c r="M213" i="1"/>
  <c r="L231" i="1"/>
  <c r="L465" i="1"/>
  <c r="M448" i="1"/>
  <c r="M397" i="1"/>
  <c r="M386" i="1" s="1"/>
  <c r="L386" i="1"/>
  <c r="M308" i="1"/>
  <c r="M265" i="1" s="1"/>
  <c r="L265" i="1"/>
  <c r="M159" i="1"/>
  <c r="L152" i="1"/>
  <c r="L233" i="1" l="1"/>
  <c r="L480" i="1"/>
  <c r="M152" i="1"/>
  <c r="M376" i="1"/>
  <c r="M362" i="1" s="1"/>
  <c r="L362" i="1"/>
  <c r="M23" i="1"/>
  <c r="M465" i="1"/>
  <c r="M447" i="1" s="1"/>
  <c r="L447" i="1"/>
  <c r="M231" i="1"/>
  <c r="M212" i="1" s="1"/>
  <c r="L212" i="1"/>
  <c r="L503" i="1" l="1"/>
  <c r="M503" i="1" s="1"/>
</calcChain>
</file>

<file path=xl/sharedStrings.xml><?xml version="1.0" encoding="utf-8"?>
<sst xmlns="http://schemas.openxmlformats.org/spreadsheetml/2006/main" count="735" uniqueCount="494">
  <si>
    <t>ImpPres</t>
  </si>
  <si>
    <t>Nat</t>
  </si>
  <si>
    <t>Ut</t>
  </si>
  <si>
    <t>CanPres</t>
  </si>
  <si>
    <t>PrPres</t>
  </si>
  <si>
    <t>N</t>
  </si>
  <si>
    <t>Parcial</t>
  </si>
  <si>
    <t xml:space="preserve">01.01        </t>
  </si>
  <si>
    <t xml:space="preserve"> TREBALLS PREVIS D'IMPLANTACIÓ I PROTECCIONS</t>
  </si>
  <si>
    <t>Capítol</t>
  </si>
  <si>
    <t/>
  </si>
  <si>
    <t xml:space="preserve">PB91-DXV9    </t>
  </si>
  <si>
    <t>Cartell p/senyal.tràn. Acer galv.+pint. Acabat pintura n/reflect</t>
  </si>
  <si>
    <t>Partida</t>
  </si>
  <si>
    <t>m2</t>
  </si>
  <si>
    <t>Cartell per a senyals de trànsit de lamel·les d'acer galvanitzat i pintat, amb acabat de pintura no reflectora, fixat al suport
CRITERI D'AMIDAMENT: RÈTOLS:
m2 de superfície amidada segons les especificacions de la DT.</t>
  </si>
  <si>
    <t xml:space="preserve">PTF          </t>
  </si>
  <si>
    <t>Pla de Treball residus fibrociment</t>
  </si>
  <si>
    <t>Redacció del Pla de Treball per a residus de la construcció segons normativa actual, degut a l'existència de fibrociment a la xarxa d'abastament pública d'aigua a desmuntar en els treballs d'urbanització del carrer, realitzat prèviament a l'inici de l'obra redactar per la corresponent empresa constructora, per rebre l'autorització de l'administració (Departament de Treball).</t>
  </si>
  <si>
    <t xml:space="preserve">DXE          </t>
  </si>
  <si>
    <t>Tall del subministrament del servei d'electricitat</t>
  </si>
  <si>
    <t>PA</t>
  </si>
  <si>
    <t>Tall del subministrament del servei públic d'electricitat al carrer, realitzat previ a la connexió del servei, realitzat amb mitjans manuals i/o mecànics, inclou mitjans auxiliars necessaris, talls de carrers i senyalitzacions corresponents, totalment acabat i en funcionament.</t>
  </si>
  <si>
    <t xml:space="preserve">DXEB         </t>
  </si>
  <si>
    <t>Tall del subministrament del servei d'aigua</t>
  </si>
  <si>
    <t>Tall del subministrament del servei públic d'aigua al carrer, realitzat previ a la connexió del servei, realitzat amb mitjans manuals i/o mecànics, inclou mitjans auxiliars necessaris, talls de carrers i senyalitzacions corresponents, totalment acabat i en funcionament.</t>
  </si>
  <si>
    <t xml:space="preserve">DXEC         </t>
  </si>
  <si>
    <t>Tall del subministrament del servei de gas</t>
  </si>
  <si>
    <t>Tall del subministrament del servei públic de gas al carrer, realitzat previ a la connexió del servei, realitzat amb mitjans manuals i/o mecànics, inclou mitjans auxiliars necessaris, talls de carrers i senyalitzacions corresponents, totalment acabat i en funcionament.</t>
  </si>
  <si>
    <t xml:space="preserve">DXED         </t>
  </si>
  <si>
    <t>Tall del subministrament del servei de telecomunicacions</t>
  </si>
  <si>
    <t>Tall del subministrament del servei públic de telecomunicacions al carrer, realitzat previ a la connexió del servei, realitzat amb mitjans manuals i/o mecànics, inclou mitjans auxiliars necessaris, talls de carrers i senyalitzacions corresponents, totalment acabat i en funcionament.</t>
  </si>
  <si>
    <t xml:space="preserve">01.100       </t>
  </si>
  <si>
    <t>Senyalització de trànsit previ a les obres</t>
  </si>
  <si>
    <t>Treballs varis de senyalització de trànsit als carrers de la zona d'actuació, previ a l'inici de les obres d'urbanització, inclús mitjans auxiliars necessaris, realitzat per personal adequat segons normativa vigent municipal i de trànsit, i segons indicacions de la D.F.</t>
  </si>
  <si>
    <t>01.01</t>
  </si>
  <si>
    <t xml:space="preserve">01.02        </t>
  </si>
  <si>
    <t xml:space="preserve"> DESMUNTATGES, DEMOLICIONS I ENDERROCS</t>
  </si>
  <si>
    <t xml:space="preserve">P214W-FEMF   </t>
  </si>
  <si>
    <t>Tall paviment mescla bituminosa h&gt;=10cm</t>
  </si>
  <si>
    <t>m.l.</t>
  </si>
  <si>
    <t>Tall en paviment de mescla bituminosa de 10 cm de fondària com a mínim amb màquina tallajunts amb disc de diamant per a paviment, per a delimitar la zona a demolir
CRITERI D'AMIDAMENT: m de llargària realment enderrocada, segons les especificacions de la DT.
TALL DE PAVIMENT:
m de llargària executada realment, amidada segons les especificacions del projecte, comprovada i acceptada expressament per la DF.</t>
  </si>
  <si>
    <t>P214W-FEMF</t>
  </si>
  <si>
    <t xml:space="preserve">P2146-I59Q   </t>
  </si>
  <si>
    <t>Demol.pavim.mescla bituminosa fins a 15 cm. retro o compressor +</t>
  </si>
  <si>
    <t>Demolició de paviment de mescla bituminosa existent al carrer, de fins a 15 cm. de gruix, d'amplària fins a 2 m., amb compressor i càrrega sobre camió amb mitjans manuals i/o mecànics, i transport a l'abocador autoritzat, en entorn urbà amb dificultat de mobilitat, en voreres &lt;= 3 m d'amplària o calçada/plataforma única &lt;= 7 m d'amplària, amb afectació per serveis o elements de mobiliari urbà, en actuacions de més de 10 m2.
CRITERI D'AMIDAMENT: m de llargària realment enderrocada, segons les especificacions de la DT.
ENDERROC O FRESAT DE PAVIMENT: m2 de paviment realment enderrocat, segons les especificacions de la DT.</t>
  </si>
  <si>
    <t>P2146-I59Q</t>
  </si>
  <si>
    <t xml:space="preserve">P2146-I5BB   </t>
  </si>
  <si>
    <t>Demolició paviment base formigó fins a 15 cm. i càrrega mecànica</t>
  </si>
  <si>
    <t>Demolició de paviment de base de formigó (sota panots) de fins a 15 cm. de gruix, d'amplària fins a 2 m., amb retro amb martell picador i/o compressor, i càrrega sobre camió amb mitjans manuals, i transport a l'abocador autoritzat, en entorn urbà amb dificultat de mobilitat, en voreres &lt;= 3 m d'amplària o calçada/plataforma única &lt;= 7 m d'amplària, amb afectació per serveis o elements de mobiliari urbà, en actuacions de més de 10 m2. S'inclou també la p.p. de l'enderroc de l'escala i dels 2 escocells dels arbres existent a la plaça.
CRITERI D'AMIDAMENT: m de llargària realment enderrocada, segons les especificacions de la DT.
ENDERROC O FRESAT DE PAVIMENT: m2 de paviment realment enderrocat, segons les especificacions de la DT.</t>
  </si>
  <si>
    <t>P2146-I5BB</t>
  </si>
  <si>
    <t xml:space="preserve">P2146-I2ZC   </t>
  </si>
  <si>
    <t>Demolició paviment llambordes granet (amb recuperació)</t>
  </si>
  <si>
    <t>Demolició de paviment de llambordes de granet existnts (amb recuperació), col·locats sobre base de sorra i/oformigó de fins a 10 cm. de gruix, inclòs la demolició de la base, d'amplària fins a 2 m., amb compressor i càrrega sobre camió amb mitjans manuals, i transport de la runa  a l'abocador autoritzat, en entorn urbà amb dificultat de mobilitat, en voreres &lt;= 3 m d'amplària o calçada/plataforma única &lt;= 7 m d'amplària, amb afectació per serveis o elements de mobiliari urbà, en actuacions de més de 10 m2
CRITERI D'AMIDAMENT: m de llargària realment enderrocada, segons les especificacions de la DT.
ENDERROC O FRESAT DE PAVIMENT: m2 de paviment realment enderrocat, segons les especificacions de la DT.</t>
  </si>
  <si>
    <t>zona càrrega i descàrrega</t>
  </si>
  <si>
    <t>P2146-I2ZC</t>
  </si>
  <si>
    <t xml:space="preserve">P2146-HZ4J   </t>
  </si>
  <si>
    <t>Demolició paviment de panot i/o pedra natural existent</t>
  </si>
  <si>
    <t>Demolició de paviment de panots i/o pedra natural (Sant Vicenç), col·locats sobre base de formigó de fins a 10 cm. de gruix, inclòs la demolició de la base, d'amplària fins a 2 m., amb retro i/o compressor i càrrega sobre camió amb mitjans manuals, i transport de runa a l'abocador autoritzaten entorn urbà amb dificultat de mobilitat, en voreres &lt;= 3 m d'amplària o calçada/plataforma única &lt;= 7 m d'amplària, amb afectació per serveis o elements de mobiliari urbà, en actuacions de més de 10 m2
CRITERI D'AMIDAMENT: m de llargària realment enderrocada, segons les especificacions de la DT.
ENDERROC O FRESAT DE PAVIMENT: m2 de paviment realment enderrocat, segons les especificacions de la DT.</t>
  </si>
  <si>
    <t>P2146-HZ4J</t>
  </si>
  <si>
    <t xml:space="preserve">P2147-KWWI   </t>
  </si>
  <si>
    <t>Demol.rigola panot.sob/form.,compressor + càrrega manual,entorn</t>
  </si>
  <si>
    <t>Demolició de rigola de panots col·locats sobre formigó, inclòs la base, amb compressor i càrrega manual de runa sobre camió o contenidor, i transport de runa a l'abocador autoritzat, en entorn urbà amb dificultat de mobilitat, en voreres &lt;= 3 m d'amplària o calçada/plataforma única &lt;= 7 m d'amplària, amb afectació per serveis o elements de mobiliari urbà, en actuacions de més de 100 1 m
CRITERI D'AMIDAMENT: ENDERROC D'ESGLAÓ, ARRENCADA DE REVESTIMENT D'ESGLAÓ, DE SÒCOL, DE VORADA O RIGOLA:
m de llargària realment enderrocada, segons les especificacions de la DT.
ENDERROC D'ESCOCELL: Unitat realment enderrocada, segons les especificacions de la DT.</t>
  </si>
  <si>
    <t>P2147-KWWI</t>
  </si>
  <si>
    <t xml:space="preserve">P2148-HZ3W   </t>
  </si>
  <si>
    <t>Demolic.vorada sob/form.,compres.+càrrega manual,entorn urba dif</t>
  </si>
  <si>
    <t>Demolició de vorada, inclòs la base, col·locada sobre formigó, amb compressor i càrrega manual de runa sobre camió o contenidor, i transport de runa a l'abocador autoritzat, en entorn urbà amb dificultat de mobilitat, en voreres &lt;= 3 m d'amplària o calçada/plataforma única &lt;= 7 m d'amplària, amb afectació per serveis o elements de mobiliari urbà, en actuacions de més de 100 1 m
CRITERI D'AMIDAMENT: ENDERROC D'ESGLAÓ, ARRENCADA DE REVESTIMENT D'ESGLAÓ, DE SÒCOL, DE VORADA O RIGOLA:
m de llargària realment enderrocada, segons les especificacions de la DT.
ENDERROC D'ESCOCELL: Unitat realment enderrocada, segons les especificacions de la DT.</t>
  </si>
  <si>
    <t>P2148-HZ3W</t>
  </si>
  <si>
    <t xml:space="preserve">P21G5-54CN   </t>
  </si>
  <si>
    <t>Demol.embornal 70x30x85cm,paret 15cm maó,m.mec.+càrrega cam.</t>
  </si>
  <si>
    <t>ut</t>
  </si>
  <si>
    <t>Demolició d'embornal de 70x30x85 cm, de parets de 15 cm de maó, amb mitjans mecànics i càrrega sobre camió, i transport de runa a l'abocador autoritzat.
CRITERI D'AMIDAMENT: CLAVEGUERÓ, CANONADA, INTERCEPTOR, CUNETA O CONDUCTES D'EVACUACIÓ:
m de llargària realment enderrocada, segons les especificacions de la DT.
EMBORNAL: Unitat de quantitat realment executada segons les especificacions de la DT.</t>
  </si>
  <si>
    <t>P21G5-54CN</t>
  </si>
  <si>
    <t xml:space="preserve">P21G3-DJ1K   </t>
  </si>
  <si>
    <t>Demolició canonada existent abastament aigua fins 60 cm. fibroci</t>
  </si>
  <si>
    <t>Demolició de canonada existent d'abastament d'aigua pública de fins a 60 cm. de diàmetre, de fibrociment, amb mitjans manuals i/o mecànics, realitzat per personal específic d'empresa especialitzada acreditada amb distittiu RERA i càrrega de sobre camió amb transport especial de mercaderies perilloses.
CRITERI D'AMIDAMENT: CLAVEGUERÓ, CANONADA, INTERCEPTOR, CUNETA O CONDUCTES D'EVACUACIÓ: m de llargària realment enderrocada, segons les especificacions de la DT.</t>
  </si>
  <si>
    <t>P21G3-DJ1K</t>
  </si>
  <si>
    <t xml:space="preserve">RFF          </t>
  </si>
  <si>
    <t>Emmagatzemament i encapçulament de residus fibrociment</t>
  </si>
  <si>
    <t>Emmagatzemament i encapçulament de residus del material de fibrociment de les canonades d'aigua pública retirades.</t>
  </si>
  <si>
    <t xml:space="preserve">P214E-I3KT   </t>
  </si>
  <si>
    <t>Desmun.barana metàlica,m.mec.,entorn urba dif.mob.voreres a&lt;= 3m</t>
  </si>
  <si>
    <t>m.l</t>
  </si>
  <si>
    <t>Desmuntatge de barana metàl·lica, amb mitjans mecànics i càrrega de runa sobre camió, i transport de material a l'abocador autoritzat, en entorn urbà amb dificultat de mobilitat, en voreres &lt;= 3 m d'amplària o calçada/plataforma única &lt;= 7 m d'amplària, sense afectació per serveis o elements de mobiliari urbà, en actuacions de fins a 100 m.l.
CRITERI D'AMIDAMENT: m de llargària realment enderrocada, segons les especificacions de la DT.
DESMUNTATGE O DEMOLICIÓ DE BARRERA DE SEGURETAT, BARANA O BALAUSTRADA: m de llargària realment desmuntada o enderrocada, segons les especificacions de la DT.
DESMUNTATGE DE REIXA: m2 realment executat, amidat segons les especificacions de la DT.
DESMUNTATGE DE SENYAL DE TRÀNSIT O ARRENCADA D'ESCALA DE GAT: Unitat de quantitat realment executada segons les especificacions de la DT.</t>
  </si>
  <si>
    <t>P214E-I3KT</t>
  </si>
  <si>
    <t xml:space="preserve">P21DC-HBIX   </t>
  </si>
  <si>
    <t>Desmuntatge p/subst.línea elèctrica col.tub.,S=&lt;6mm2,a/mitj.manu</t>
  </si>
  <si>
    <t>Desmuntatge per a substitució de línea elèctrica entubada, conductors de coure o alumini, amb aïllament o amb aïllament i coberta, unipolars, de fins a 6 mm2 de secció, amb mitjans manuals i càrrega manual de runa sobre camió o contenidor, i transport de material i runa a l'abocador autoritzat.
CRITERI D'AMIDAMENT: Desmuntatge de línia elèctrica:
m de llargària de la línia desmuntada mesurant sobre el traçat real de la mateixa d?acord amb la DT.</t>
  </si>
  <si>
    <t>P21DC-HBIX</t>
  </si>
  <si>
    <t xml:space="preserve">P21DD-M925   </t>
  </si>
  <si>
    <t>Desmun.armari comandament, enderroc fonament form.,mà+compress.+</t>
  </si>
  <si>
    <t>ut.</t>
  </si>
  <si>
    <t>Desmuntatge d'armari comandament, accessoris, elements de subjecció i desconnexió de línies elèctriques, enderroc a mà i amb compressor de fonament de formigó, aplec per a posterior aprofitament i càrrega de materials i runa sobre camió o contenidor, i transport de material sobrant a l'abocador autoritzat.
CRITERI D'AMIDAMENT: ARRENCADA D'INSTAL·LACIONS ELÈCTRIQUES O D'ENLLUMENAT:</t>
  </si>
  <si>
    <t>P21DD-M925</t>
  </si>
  <si>
    <t xml:space="preserve">P21DH-JEW1   </t>
  </si>
  <si>
    <t>Desmuntatge llumenera+columna ext.,h fins a 8 m.,enderroc foname</t>
  </si>
  <si>
    <t>Desmuntatge de llumenera (amb recuperació de tot l'element), columna exterior, accessoris i elements de subjecció, de fins a 8 m. d'alçària, com a màxim, enderroc de fonament de formigó a mà i amb martell trencador sobre retroexcavadora, aplec per a posterior aprofitament i càrrega manual i mecànica de runa sobre camió o contenidor, i transport de material sobrant a l'abocador autoritzat, en entorn urbà amb dificultat de mobilitat, en voreres &lt;= 3 m d'amplària o calçada/plataforma única &lt;= 7 m d'amplària, amb afectació per serveis o elements de mobiliari urbà, en actuacions de més de 5 ut.
CRITERI D'AMIDAMENT: DESMUNTATGE DE SUPORT DE LÍNIES ELÈCTRIQUES I LLUMENERA: Unitat d'element realment arrencat o desmuntat segons les especificacions de la DT.</t>
  </si>
  <si>
    <t>P21DH-JEW1</t>
  </si>
  <si>
    <t xml:space="preserve">P21DD-HBKC   </t>
  </si>
  <si>
    <t>Desmuntatge llumenera+columna ext.,h&lt;=4m,enderroc fonament form.</t>
  </si>
  <si>
    <t>Desmuntatge de llumenera (amb recuperació de la llum), columna exterior, accessoris i elements de subjecció, de fins a 4 m. d'alçària, com a màxim, enderroc de fonament de formigó a mà i amb compressor, aplec per a posterior aprofitament i càrrega manual de runa sobre camió o contenidor, i transport de maerial sobrant i runa a l'abocador autoritzat.
CRITERI D'AMIDAMENT: ARRENCADA D'INSTAL·LACIONS ELÈCTRIQUES O D'ENLLUMENAT:</t>
  </si>
  <si>
    <t>P21DD-HBKC</t>
  </si>
  <si>
    <t xml:space="preserve">P21Q2-I2DN   </t>
  </si>
  <si>
    <t>Retirada paperera ancorada terra,enderr.daus form.,càrrega man/m</t>
  </si>
  <si>
    <t>Retirada de paperera ancorada al terra, enderroc de daus de formigó, i càrrega manual i mecànica de l'equipament i la runa sobre camió o contenidor, i transport de l'element a l'abocador autoritzat, en entorn urbà sense dificultat de mobilitat, en voreres &lt;= 3 m. d'amplària o calçada/plataforma única &lt;= 7 m. d'amplària, sense afectació per serveis o elements de mobiliari urbà, en actuacions d'1 a 5 ut.
CRITERI D'AMIDAMENT: ARRENCADA O DESMUNTATGE D'EQUIPAMENT FIX O MÒBIL:
Unitat de quantitat realment desmuntada, inclòs l'enderroc dels suports i bancades si és el cas, amidat segons les especificacions de la DT.
DESMUNTATGE DE BARANES O BARRERES:
m de llargària entre els extrems dels elements realments desmuntats.</t>
  </si>
  <si>
    <t xml:space="preserve">P21Q2-I2DB   </t>
  </si>
  <si>
    <t>Retirada senyal de trànsit existent</t>
  </si>
  <si>
    <t>Retirada de senyal de trànsit amb pal inclós, ancorada al terra o altre ellement, enderroc de daus de formigó, i càrrega manual i/o mecànica de l'equipament i la runa sobre camió o contenidor, i transport de l'element a l'abocador autoritzat, en entorn urbà sense dificultat de mobilitat, en voreres &lt;= 3 m. d'amplària o calçada/plataforma única &lt;= 7 m. d'amplària, sense afectació per serveis o elements de mobiliari urbà.
CRITERI D'AMIDAMENT: ARRENCADA O DESMUNTATGE D'EQUIPAMENT FIX O MÒBIL: Unitat de quantitat realment desmuntada, inclòs l'enderroc dels suports i bancades si és el cas, amidat segons les especificacions de la DT.
DESMUNTATGE DE BARANES O BARRERES: m de llargària entre els extrems dels elements realments desmuntats.</t>
  </si>
  <si>
    <t xml:space="preserve">P21Q2-I2DC   </t>
  </si>
  <si>
    <t>Retirada semàfor de trànsit existent</t>
  </si>
  <si>
    <t>Retirada de semàfor de trànsit amb suport inclós, ancorat al terra o altre ellement, enderroc de daus de formigó, i càrrega manual i/o mecànica de l'equipament i la runa sobre camió o contenidor, i transport de l'element a l'abocador autoritzat, en entorn urbà sense dificultat de mobilitat, en voreres &lt;= 3 m. d'amplària o calçada/plataforma única &lt;= 7 m. d'amplària, sense afectació per serveis o elements de mobiliari urbà.
CRITERI D'AMIDAMENT: ARRENCADA O DESMUNTATGE D'EQUIPAMENT FIX O MÒBIL: Unitat de quantitat realment desmuntada, inclòs l'enderroc dels suports i bancades si és el cas, amidat segons les especificacions de la DT.
DESMUNTATGE DE BARANES O BARRERES: m de llargària entre els extrems dels elements realments desmuntats.</t>
  </si>
  <si>
    <t>01.02</t>
  </si>
  <si>
    <t xml:space="preserve">01.03        </t>
  </si>
  <si>
    <t xml:space="preserve"> MOVIMENTS DE TERRES, EXCAVACIONS I GESTIÓ RESIDUS</t>
  </si>
  <si>
    <t xml:space="preserve">P2214-I2HM   </t>
  </si>
  <si>
    <t>Excav.p/caixa pav.,terreny compact.(SPT 20-50),pala excav.,+càrr</t>
  </si>
  <si>
    <t>m3</t>
  </si>
  <si>
    <t>Excavació per a caixa de paviment en terreny compacte (SPT 20-50), realitzada amb pala excavadora i càrrega directa sobre camió, en entorn urbà amb dificultat de mobilitat, en voreres &lt;= 3 m d'amplària o calçada/plataforma única &lt;= 7 m d'amplària, amb afectació per serveis o elements de mobiliari urbà, en actuacions de més de 2 1 m3
CRITERI D'AMIDAMENT: m3 de volum excavat segons les especificacions de la DT, amidat com a diferència entre els perfils transversals del terreny aixecats abans de començar les obres i els perfils teòrics assenyalats als plànols, amb les modificacions aprovades per la DF.
No s'ha d'abonar l'excés d'excavació que s'hagi produït sense l'autorització de la DF, ni la càrrega i el transport del material ni els treballs que calguin per a reomplir-lo.
Inclou la càrrega, allisada de talussos, esgotaments per pluja o inundació i quantes operacions faci falta per a una correcta execució de les obres.
També estan inclosos en el preu el manteniment dels camins de comunicació entre el desmunt i les zones on han d'anar les terres, la seva creació, i la seva eliminació, si s'escau.
Tan sols s'han d'abonar els esllavissaments no provocats, sempre que s'hagin observat totes les prescripcions relatives a excavacions, entibacions i voladures.</t>
  </si>
  <si>
    <t>P2214-I2HM</t>
  </si>
  <si>
    <t xml:space="preserve">P221D-DZ2S   </t>
  </si>
  <si>
    <t>Excav. Rasa instal.,hfins a 1 m,terreny compact.(SPT 20-50),retr</t>
  </si>
  <si>
    <t>Excavació de rasa per a pas d'instal·lacions fins a 1 m de fondària, en terreny compacte (SPT 20-50), realitzada amb retroexcavadora i amb les terres deixades a la vora
CRITERI D'AMIDAMENT: m3 de volum excavat segons les especificacions de la DT, amidat com a diferència entre els perfils transversals del terreny aixecats abans de començar les obres i els perfils teòrics assenyalats als plànols, amb les modificacions aprovades per la DF.
No s'ha d'abonar l'excés d'excavació que s'hagi produït sense l'autorització de la DF, ni la càrrega i el transport del material ni els treballs que calguin per a reomplir-lo.
Inclou la càrrega, allisada de talussos, esgotaments per pluja o inundació i quantes operacions faci falta per a una correcta execució de les obres.
També estan inclosos en el preu el manteniment dels camins de comunicació entre el desmunt i les zones on han d'anar les terres, la seva creació, i la seva eliminació, si s'escau.
Tan sols s'han d'abonar els esllavissaments no provocats, sempre que s'hagin observat totes les prescripcions relatives a excavacions, entibacions i voladures.</t>
  </si>
  <si>
    <t>P221D-DZ2S</t>
  </si>
  <si>
    <t xml:space="preserve">P2241-HOPZ   </t>
  </si>
  <si>
    <t>Repàs+picon.caixa paviment,95%PM,entorn urba dif.mob.voreres a&lt;=</t>
  </si>
  <si>
    <t>Repàs i piconatge de caixa de paviment, amb compactació del 95% PM, en entorn urbà amb dificultat de mobilitat, en voreres &lt;= 3 m d'amplària o calçada/plataforma única &lt;= 7 m d'amplària, amb afectació per serveis o elements de mobiliari urbà, en actuacions de més de 10 1 m2
CRITERI D'AMIDAMENT: m2 de superfície amidada segons les especificacions de la DT.</t>
  </si>
  <si>
    <t>P2241-HOPZ</t>
  </si>
  <si>
    <t xml:space="preserve">P2241-I696   </t>
  </si>
  <si>
    <t>Repàs+picon.sòl rasa,ampl.d'amplària màxima 0,6 m,95%PM,entorn u</t>
  </si>
  <si>
    <t>Repàs i piconatge de sòl de rasa d'amplària màxima 0,6 m, amb compactació del 95% PM, en entorn urbà amb dificultat de mobilitat, en voreres &lt;= 3 m d'amplària o calçada/plataforma única &lt;= 7 m d'amplària, amb afectació per serveis o elements de mobiliari urbà, en actuacions de més de 10 1 m2
CRITERI D'AMIDAMENT: m2 de superfície amidada segons les especificacions de la DT.</t>
  </si>
  <si>
    <t>P2241-I696</t>
  </si>
  <si>
    <t xml:space="preserve">P2255-DPIL   </t>
  </si>
  <si>
    <t>Rebliment+picon.rasa,ampl.fins a 0,6 m,50% sorra+50% terra excav</t>
  </si>
  <si>
    <t>Rebliment i piconatge de rasa d'amplària fins a 0,6 m, amb el 50% de sorra i el 50% de terra de la pròpia excavació, en tongades de gruix de fins a 25 cm, utilitzant picó vibrant de combustible, amb compactació del 95% PM
CRITERI D'AMIDAMENT: m3 de volum amidat segons les especificacions de la DT.
La partida d'obra inclou el subministrament i aportació del material en cas de graves, tot-u o material provinent del reciclatge de residus de la construcció, i no està inclòs en cas de que es tracti de terres.</t>
  </si>
  <si>
    <t>P2255-DPIL</t>
  </si>
  <si>
    <t xml:space="preserve">P241-FIPF    </t>
  </si>
  <si>
    <t>P241-FIPF</t>
  </si>
  <si>
    <t xml:space="preserve">P242-DYRR    </t>
  </si>
  <si>
    <t>P242-DYRR</t>
  </si>
  <si>
    <t>01.03</t>
  </si>
  <si>
    <t xml:space="preserve">01.04        </t>
  </si>
  <si>
    <t xml:space="preserve">01.05        </t>
  </si>
  <si>
    <t xml:space="preserve"> SOTS-BASES I PAVIMENTS FORMIGÓ</t>
  </si>
  <si>
    <t xml:space="preserve">P931-10RUA   </t>
  </si>
  <si>
    <t>Base formigó en massa HM - 20 / B / 20 / X0 quant.ciment 200kg/m</t>
  </si>
  <si>
    <t xml:space="preserve">Base de formigó en massa HM - 20 / B / 20 / X0 amb una quantitat de ciment de 200 kg/m3 i relació aigua ciment =&lt; 0.6, abocat des de camió amb estesa i vibratge manual, amb acabat reglejat, incloent els encofrats laterals i els dels junts de dilatació, en entorn urbà sense dificultat de mobilitat, en voreres &lt;= 3 m d'amplària o calçada/plataforma única &lt;= 7 m d'amplària, amb afectació per serveis o elements de mobiliari urbà, en actuacions de més de 2 1 m3
CRITERI D'AMIDAMENT: m3 de volum amidat segons les especificacions de la DT si no s?indica el gruix.
m2 de superfície amidat segons les especificacions de la DT si s?indica el gruix. </t>
  </si>
  <si>
    <t>-a deduir zona asfalt</t>
  </si>
  <si>
    <t>P931-10RUA</t>
  </si>
  <si>
    <t>01.05</t>
  </si>
  <si>
    <t xml:space="preserve"> PAVIMENTS: ASFÀLTICS</t>
  </si>
  <si>
    <t xml:space="preserve">P9H5-JD38    </t>
  </si>
  <si>
    <t>Paviment aglomerat asfàltic S-20 de 6 cm. de gruix</t>
  </si>
  <si>
    <t>Tm</t>
  </si>
  <si>
    <t>Paviment de mescla bituminosa contínua en calent tipus AC 11 surf BC 50/70 D, amb betum millorat amb cautxú, de granulometria densa per a capa de trànsit i granulat granític, estesa i compactada, en entorn urbà amb dificultat de mobilitat, en voreres &lt;= 3 m d'amplària o calçada/plataforma única &lt;= 7 m d'amplària, amb afectació per serveis o elements de mobiliari urbà, en actuacions de més de 10 1 m2
CRITERI D'AMIDAMENT: PAVIMENTS DE MESCLA BITUMINOSA CONTÍNUA:
t de pes segons tipus, mesurades multiplicant els amples de cada capa segons amb les seccions tipus especificades a la DT, pels gruixos mitjos i les densitats mitjanes obtingudes dels assaigs de control de cada lot.
L'abonament dels treballs de preparació de la superfície d'assentament correspon a la unitat d'obra de la capa subjacent.
No són d'abonament en aquesta unitat d'obra els regs d'emprimació o d'adherència.</t>
  </si>
  <si>
    <t>P9H5-JD38</t>
  </si>
  <si>
    <t xml:space="preserve">P9H5-JWM4    </t>
  </si>
  <si>
    <t>Paviment aglomerat asfàtic D-12 de 9 cm. de gruix</t>
  </si>
  <si>
    <t>Paviment de mescla bituminosa contínua en calent tipus AC 16 surf BC 50/70 S, amb betum millorat amb cautxú, de granulometria semidensa per a capa de trànsit i granulat granític, estesa i compactada, en entorn urbà amb dificultat de mobilitat, en voreres &lt;= 3 m d'amplària o calçada/plataforma única &lt;= 7 m d'amplària, amb afectació per serveis o elements de mobiliari urbà, en actuacions de més de 10 1 m2
CRITERI D'AMIDAMENT: PAVIMENTS DE MESCLA BITUMINOSA CONTÍNUA:
t de pes segons tipus, mesurades multiplicant els amples de cada capa segons amb les seccions tipus especificades a la DT, pels gruixos mitjos i les densitats mitjanes obtingudes dels assaigs de control de cada lot.
L'abonament dels treballs de preparació de la superfície d'assentament correspon a la unitat d'obra de la capa subjacent.
No són d'abonament en aquesta unitat d'obra els regs d'emprimació o d'adherència.</t>
  </si>
  <si>
    <t>P9H5-JWM4</t>
  </si>
  <si>
    <t xml:space="preserve">P9L1-E987    </t>
  </si>
  <si>
    <t>Reg imprim.,emul.bitum.catiònica C60BF4 IMP, 1,5kg/m2</t>
  </si>
  <si>
    <t>Reg d'imprimació amb emulsió bituminosa catiònica tipus C60BF4 IMP, amb dotació 1,5 kg/m2
CRITERI D'AMIDAMENT: SENSE ESPECIFICAR DOTACIÓ:
t de pes mesurades segons les especificacions de la DT.
No són d'abonament els excessos laterals.
DOTACIÓ EN KG/M2:
m2 de superfície amidada segons les especificacions de la DT.
REG D'IMPRIMACIÓ O DE CURA:
Queda inclòs en aquesta unitat d'obra el granulat de cobertura per a donar obertura al trànsit.</t>
  </si>
  <si>
    <t>P9L1-E987</t>
  </si>
  <si>
    <t xml:space="preserve">P9L1-E97R    </t>
  </si>
  <si>
    <t>Reg adher.,emul.bitum.catiònica+polímers C60BP3/BP2 ADH, 1kg/m2</t>
  </si>
  <si>
    <t>Reg d'adherència amb emulsió bituminosa catiònica modificada amb polímers tipus C60BP3/BP2 ADH, amb dotació 1 kg/m2
CRITERI D'AMIDAMENT: SENSE ESPECIFICAR DOTACIÓ:
t de pes mesurades segons les especificacions de la DT.
No són d'abonament els excessos laterals.
DOTACIÓ EN KG/M2:
m2 de superfície amidada segons les especificacions de la DT.
REG D'IMPRIMACIÓ O DE CURA:
Queda inclòs en aquesta unitat d'obra el granulat de cobertura per a donar obertura al trànsit.</t>
  </si>
  <si>
    <t>P9L1-E97R</t>
  </si>
  <si>
    <t>01.06</t>
  </si>
  <si>
    <t xml:space="preserve">01.07        </t>
  </si>
  <si>
    <t xml:space="preserve"> PAVIMENTS: VORADES I RIGOLES</t>
  </si>
  <si>
    <t xml:space="preserve">P967-E9VW    </t>
  </si>
  <si>
    <t>m</t>
  </si>
  <si>
    <t>P967-E9VW</t>
  </si>
  <si>
    <t xml:space="preserve">P963-ORV6    </t>
  </si>
  <si>
    <t>P963-ORV6</t>
  </si>
  <si>
    <t xml:space="preserve">P970-KQ35    </t>
  </si>
  <si>
    <t>Base p/rigola, form.no estructural HNE-20/P/20, camió+vibr.manua</t>
  </si>
  <si>
    <t>Base per a rigola amb formigó d'ús no estructural HNE-20/P/20 de resistència a compressió 20 N/mm2, consistència plàstica i grandària màxima del granulat 20 mm, escampat des de camió, estesa i vibratge manual, acabat reglejat, en entorn urbà amb dificultat de mobilitat, en voreres &lt;= 3 m d'amplària o calçada/plataforma única &lt;= 7 m d'amplària, amb afectació per serveis o elements de mobiliari urbà, en actuacions de més de 2 1 m3
CRITERI D'AMIDAMENT: BASE PER A RIGOLA AMB FORMIGÓ EN MASSA:
m3 de volum amidat segons les especificacions de la DT.</t>
  </si>
  <si>
    <t>P970-KQ35</t>
  </si>
  <si>
    <t xml:space="preserve">P976-U55V    </t>
  </si>
  <si>
    <t>Rigola ampl.=20cm,peça DC form. Gris 20x20x8cm,p/rigo.,col.mort.</t>
  </si>
  <si>
    <t>Rigola de 20 cm d'amplària de peça doble capa de formigó color gris, de 20x20x8 cm, per a rigoles, col·locades amb morter i rejuntades amb beurada de ciment, en entorn urbà amb dificultat de mobilitat, en voreres &lt;= 3 m d'amplària o calçada/plataforma única &lt;= 7 m d'amplària, amb afectació per serveis o elements de mobiliari urbà, en actuacions de 10 a 100 1 m
CRITERI D'AMIDAMENT: RIGOLA:
m de llargària amidada segons les especificacions de la DT.</t>
  </si>
  <si>
    <t>P976-U55V</t>
  </si>
  <si>
    <t>01.07</t>
  </si>
  <si>
    <t xml:space="preserve">01.08        </t>
  </si>
  <si>
    <t xml:space="preserve"> PAVIMENTS: GUALS</t>
  </si>
  <si>
    <t xml:space="preserve">P983-ZEG8    </t>
  </si>
  <si>
    <t>Capçal per a gual 1 ut. peça formigó de 57x40x28 cm.</t>
  </si>
  <si>
    <t>u</t>
  </si>
  <si>
    <t>Capçal per a gual format per 1 ut. de peça de formigó per a guals de pas de vehícles i/o pas de vianants minusvàlids, de doble capa, per a posició lateral, de mesures 57x40x28 cm., de color gris i transició corba a vorada, fabricada amb granulats reciclats, col·locat sobre base de formigó d'ús no estructural HNE-15/P/40 de 20 a 25 cm d'alçària, i rejuntat amb morter.
CRITERI D'AMIDAMENT: RAMPA PER A GUAL DE PECES DE PEDRA I GUAL DE PECES DE FORMIGÓ: m de llargària amidada segons les especificacions de la DT.
La llargada de les rampes per a guals es mesurarà entre les cares interiors dels capçals.
La llargada dels guals de peces de formigó es mesurarà entre les cares exteriors dels capçals.
Si el gual es corb, es mesurarà seguin el perímetre exterior del mateix.</t>
  </si>
  <si>
    <t>gual vehicles de 3,60 m.</t>
  </si>
  <si>
    <t>gual vianants de 2,80 m.</t>
  </si>
  <si>
    <t>P983-ZEG8</t>
  </si>
  <si>
    <t xml:space="preserve">P985-12IWJ   </t>
  </si>
  <si>
    <t>Gual per a pas de vehicles amb 1 ut. de peça de 57 cm. amplada</t>
  </si>
  <si>
    <t>Gual per a pas de vehicles d'una peça de 57 cm. d'amplada en pendent, tipus T-3, de directriu recta fet enfonsant peça recta de formigó per a vorades model T3, doble capa, amb secció normalitzada de calçada, segons UNE 127340, de classe climàtica B, classe resistent a l'abrasió H i classe resistent a flexió T (R-5 MPa) segons UNE-EN 1340, col·locada sobre base de formigó no estructural HNE-15/P/40 de 20 a 25 cm d'alçària, i rejuntat amb morter per a ram de paleta, incloent les transicions de vorada a gual.</t>
  </si>
  <si>
    <t>gual vehicles 3,60 m.</t>
  </si>
  <si>
    <t>P985-12IWJ</t>
  </si>
  <si>
    <t xml:space="preserve">P985-12IWI   </t>
  </si>
  <si>
    <t>Gual per a pas de vianants minusvàlids T-3 format per 2 peces am</t>
  </si>
  <si>
    <t>Formació de gual per a pas de vianants minusvàlids tipus T-3, en pendent, format per 2 peces amb una amplada total de 117 cm. (1 ut. peça de 57 cm. de llargada i 1 ut. peça de 60 cm. de llargada, de directriu recta fet enfonsant peça recta de formigó per a vorades model T3, doble capa, amb secció normalitzada de calçada segons UNE 127340, de classe climàtica B, classe resistent a l'abrasió H i classe resistent a flexió T (R-5 MPa) segons UNE-EN 1340, col·locada sobre base de formigó reciclat no estructural HRNE-235/P/20 de 20 a 25 cm d'alçària, i rejuntat amb morter per a ram de paleta, incloent les transicions de vorada a gual.</t>
  </si>
  <si>
    <t>gual vianants 2,80 m.</t>
  </si>
  <si>
    <t>P985-12IWI</t>
  </si>
  <si>
    <t>01.08</t>
  </si>
  <si>
    <t xml:space="preserve">01.09        </t>
  </si>
  <si>
    <t xml:space="preserve">P990-I64D    </t>
  </si>
  <si>
    <t>Escocell planxa acer galvanitzat de 100x100 cm. de 1 m2</t>
  </si>
  <si>
    <t>Escocell de planxa d'acer galvanitzat de mesures totals 100x100 cm. de 1,00 m2, format per planxa perimetral d'acer galavanitzat de 250 mm. d'alçada i 10 mm. de gruix, soldat en els quatre scostat del buit, en entorn urbà amb dificultat de mobilitat, en voreres &lt;= 3 m d'amplària o calçada/plataforma única &lt;= 7 m d'amplària, amb afectació per serveis o elements de mobiliari urbà.
CRITERI D'AMIDAMENT: Unitat mesurada segons les especificacions de la DT.</t>
  </si>
  <si>
    <t>escocell 1,00 m2</t>
  </si>
  <si>
    <t>P990-I64D</t>
  </si>
  <si>
    <t xml:space="preserve">P990-I64T    </t>
  </si>
  <si>
    <t>Escocell planxa acer galvanitzat de 120x105 cm. de 1,26 m2</t>
  </si>
  <si>
    <t>Escocell de planxa d'acer galvanitzat de mesures totals 120x105 cm. de 1,26 m2, format per planxa perimetral d'acer galavanitzat de 250 mm. d'alçada i 10 mm. de gruix, soldat en els quatre scostat del buit, en entorn urbà amb dificultat de mobilitat, en voreres &lt;= 3 m d'amplària o calçada/plataforma única &lt;= 7 m d'amplària, amb afectació per serveis o elements de mobiliari urbà, en actuacions de més de 5 u
CRITERI D'AMIDAMENT: Unitat mesurada segons les especificacions de la DT.</t>
  </si>
  <si>
    <t>P990-I64T</t>
  </si>
  <si>
    <t xml:space="preserve">P990-I64B    </t>
  </si>
  <si>
    <t>P990-I64B</t>
  </si>
  <si>
    <t xml:space="preserve">P990-I64C    </t>
  </si>
  <si>
    <t>Escocell planxa acer galvanitzat de 300x105 cm. de 3,15 m2</t>
  </si>
  <si>
    <t>Escocell de planxa d'acer galvanitzat de mesures totals 300x105 cm. de 3,15 m2, format per planxa perimetral d'acer galavanitzat de 250 mm. d'alçada i 10 mm. de gruix, soldat en els quatre scostat del buit, en entorn urbà amb dificultat de mobilitat, en voreres &lt;= 3 m d'amplària o calçada/plataforma única &lt;= 7 m d'amplària, amb afectació per serveis o elements de mobiliari urbà.
CRITERI D'AMIDAMENT: Unitat mesurada segons les especificacions de la DT.</t>
  </si>
  <si>
    <t>escocell 3,15 m2</t>
  </si>
  <si>
    <t>P990-I64C</t>
  </si>
  <si>
    <t xml:space="preserve">P9A2-JL45    </t>
  </si>
  <si>
    <t>Paviment terra selec.aport.,estesa+picon.95%PM,entorn urba dif.m</t>
  </si>
  <si>
    <t>Paviment de terra seleccionada d'aportació, amb estesa i piconatge del material al 95 % del PM, en entorn urbà amb dificultat de mobilitat, en voreres &lt;= 3 m d'amplària o calçada/plataforma única &lt;= 7 m d'amplària, amb afectació per serveis o elements de mobiliari urbà, en actuacions de més de 2 1 m3
CRITERI D'AMIDAMENT: m3 de volum amidat segons les especificacions de la DT.
PAVIMENTS DE SAULÓ O MATERIAL SELECCIONAT:
L'abonament dels treballs de preparació de la superfície d'assentament correspon a la unitat d'obra de la capa subjacent.
No són d'abonament els escreixos laterals ni els necessaris per a compensar la minva de gruixos de capes subjacents.</t>
  </si>
  <si>
    <t>P9A2-JL45</t>
  </si>
  <si>
    <t>01.09</t>
  </si>
  <si>
    <t xml:space="preserve">01.10        </t>
  </si>
  <si>
    <t xml:space="preserve"> PAVIMENTS: LLAMBORDES I PANOTS</t>
  </si>
  <si>
    <t xml:space="preserve">P9E1-DN08    </t>
  </si>
  <si>
    <t>Paviment panot vorera color gris de 20x20x4 cm. de 9 pastilles</t>
  </si>
  <si>
    <t>Paviment de panot per a vorera, amb peces de panot de morter de ciment ´´panot´´ de color gris, de mesures 20x20x4 cm., disseny tipus 9 pastilles, classe 1a, preu alt, sobre suport de 3 cm. de morter, col·locat a truc de maceta amb morter mixt 1:2:10 i beurada de ciment pòrtland.
CRITERI D'AMIDAMENT: m2 de superfície executada d'acord amb les especificacions de la DT, amb deducció de la superfície corresponent a obertures interiors, d'acord amb els criteris següents:
Obertures &lt;= 1,5 m2:  No es dedueixen
Obertures &gt; 1,5 m2:  Es dedueix el 100%
Aquests criteris inclouen l'acabament específic dels acords a les vores, sense que comporti l'ús de materials diferents d'aquells que normalment conformen la unitat.</t>
  </si>
  <si>
    <t>vorera C/ Torrent de la Cova</t>
  </si>
  <si>
    <t>vorera C/ Bonaire</t>
  </si>
  <si>
    <t>vorera Ctra. Nova</t>
  </si>
  <si>
    <t>P9E1-DN08</t>
  </si>
  <si>
    <t xml:space="preserve">P9E1-DN0B    </t>
  </si>
  <si>
    <t>Paviment tècnic llamborda vorera gris 20x20x8 cm. acabat llis</t>
  </si>
  <si>
    <t>Paviment tècnic de llambordes o ´´panot´´ per a vorera o superfície de trànsit, peces de color gris, de mesures 20x20x8 cm., classe 1a, preu alt, sobre suport de 3 cm. de morter, col·locat a truc de maceta amb morter mixt 1:2:10 i beurada de ciment pòrtland.
NOTA: peça igual a la del C/ Calàbria.
CRITERI D'AMIDAMENT: m2 de superfície executada d'acord amb les especificacions de la DT, amb deducció de la superfície corresponent a obertures interiors, d'acord amb els criteris següents:
Obertures &lt;= 1,5 m2:  No es dedueixen
Obertures &gt; 1,5 m2:  Es dedueix el 100%
Aquests criteris inclouen l'acabament específic dels acords a les vores, sense que comporti l'ús de materials diferents d'aquells que normalment conformen la unitat.</t>
  </si>
  <si>
    <t>P9E1-DN0B</t>
  </si>
  <si>
    <t xml:space="preserve">P9E3-IZMC    </t>
  </si>
  <si>
    <t>Franja de panot per invidents amb panot gris ratllat 20x20x8 cm.</t>
  </si>
  <si>
    <t>Franja de panot per a invidents d'amplària variable, de panot de 20x20x8 cm. de color gris, ratllat i/o amb tacs tàctils de classe 1a, preu superior, col·locats a truc de maceta amb morter ciment 1:6 i beurada de ciment pòrtland.</t>
  </si>
  <si>
    <t>P9E3-IZMC</t>
  </si>
  <si>
    <t xml:space="preserve">P9E3-IZMB    </t>
  </si>
  <si>
    <t>Franja de panot per invidents amb panot gris ratllat 20x20x4 cm.</t>
  </si>
  <si>
    <t>Franja de panot per a invidents d'amplària variable, de panot de 20x20x4 cm. de color gris, ratllat i/o amb tacs tàctils de classe 1a, preu superior, col·locats a truc de maceta amb morter ciment 1:6 i beurada de ciment pòrtland.</t>
  </si>
  <si>
    <t>P9E3-IZMB</t>
  </si>
  <si>
    <t xml:space="preserve">P9E1-V6R4    </t>
  </si>
  <si>
    <t>Paviment tècnic llamborda de vora gris 20x30x8 cm. acabat llis s</t>
  </si>
  <si>
    <t>Paviment tècnic de llambordes de vora per a separació entre l'asfalt i la vorera, en superfície de trànsit, peces de color gris, de mesures 20x30x8 cm., classe 1a, preu alt, sobre suport de 3 cm. de morter, col·locat a truc de maceta amb morter mixt 1:2:10 i beurada de ciment pòrtland.
NOTA: peça igual a la del C/ Calàbria.
CRITERI D'AMIDAMENT: m2 de superfície executada d'acord amb les especificacions de la DT, amb deducció de la superfície corresponent a obertures interiors, d'acord amb els criteris següents:
Obertures &lt;= 1,5 m2:  No es dedueixen
Obertures &gt; 1,5 m2:  Es dedueix el 100%
Aquests criteris inclouen l'acabament específic dels acords a les vores, sense que comporti l'ús de materials diferents d'aquells que normalment conformen la unitat.</t>
  </si>
  <si>
    <t>P9E1-V6R4</t>
  </si>
  <si>
    <t xml:space="preserve">P9E1-V6RB    </t>
  </si>
  <si>
    <t>P9E1-V6RB</t>
  </si>
  <si>
    <t>01.10</t>
  </si>
  <si>
    <t xml:space="preserve">01.11        </t>
  </si>
  <si>
    <t xml:space="preserve"> PROTECCIONS I SENYALITZACIÓ</t>
  </si>
  <si>
    <t xml:space="preserve">PBA2-I0CZ    </t>
  </si>
  <si>
    <t>Marca vial superficial P-RR, termoplàstic, màq.manual,entorn urb</t>
  </si>
  <si>
    <t>Pintat sobre paviment de marca vial superficial per a ús permanent i retrorreflectant en sec, amb humitat i amb pluja, tipus P-RR, amb termoplàstic d'aplicació en calent de color blanc i microesferes de vidre, aplicada amb màquina d'accionament manual, en entorn urbà amb dificultat de mobilitat, en voreres &lt;= 3 m d'amplària o calçada/plataforma única &lt;= 7 m d'amplària, amb afectació per serveis o elements de mobiliari urbà, en actuacions de més de 10 1 m2
CRITERI D'AMIDAMENT: MARQUES SUPERFICIALS:
m2 de superfície pintada, segons les especificacions de la DT, mesurant la superfície realment executada sobre el paviment.
Aquesta partida inclou les operacions auxiliars de neteja i acondicionament del paviment a pintar.</t>
  </si>
  <si>
    <t>indicadors fletxes direcció</t>
  </si>
  <si>
    <t>STOP</t>
  </si>
  <si>
    <t>PBA2-I0CZ</t>
  </si>
  <si>
    <t xml:space="preserve">PBA3-DXQV    </t>
  </si>
  <si>
    <t>Marca vial long.discontínua P-RR, 50cm, 1/1, termoplàstic, polvo</t>
  </si>
  <si>
    <t>Pintat sobre paviment de marca vial longitudinal discontínua per a ús permanent i retrorreflectant en sec, amb humitat i amb pluja, tipus P-RR, de 50 cm d'amplària i 1/1 de relació pintat/no pintat, amb termoplàstic d'aplicació en calent de color blanc i microesferes de vidre, aplicada mecànicament mitjançant polvorització
CRITERI D'AMIDAMENT: MARQUES LONGITUDINALS O MARQUES TRANSVERSALS:
m de llargària pintada, d'acord amb les especificacions de la DT i mesurat en l'eix de la marca sobre el paviment.
Aquesta partida inclou les operacions auxiliars de neteja i acondicionament del paviment a pintar.</t>
  </si>
  <si>
    <t>línies detenció</t>
  </si>
  <si>
    <t>PBA3-DXQV</t>
  </si>
  <si>
    <t xml:space="preserve">PBB1-HB3Y    </t>
  </si>
  <si>
    <t>Base d'acer galvanitzat per a subjecció al fonament de tub de suport de senyals de trànsit de 76 mm de diàmetre, fixada a dau de formigó amb 4 perns roscats; inclou excavació, replanteig de la placa base i formigonament del dau
CRITERI D'AMIDAMENT: m de llargària realment col·locat d'acord amb les especificacions de la DT.</t>
  </si>
  <si>
    <t>pals senyals</t>
  </si>
  <si>
    <t>PBB1-HB3Y</t>
  </si>
  <si>
    <t xml:space="preserve">PBBF-JHB2    </t>
  </si>
  <si>
    <t>Placa circ. P/senyal.tràn. Acer galv.+pint. D=50cm pintura n/ref</t>
  </si>
  <si>
    <t>Placa circular per a senyals de trànsit, d'acer galvanitzat i pintat, de 50 cm de, acabada amb pintura no reflectora, fixada mecànicament, en entorn urbà amb dificultat de mobilitat, en voreres &lt;= 3 m d'amplària o calçada/plataforma única &lt;= 7 m d'amplària, amb afectació per serveis o elements de mobiliari urbà, en actuacions de més de 5 1 u
CRITERI D'AMIDAMENT: PLAQUES AMB SENYALS DE PERILL, PRECEPTIVES, DE REGULACIÓ, D'INFORMACIÓ I COMPLEMENTÀRIES, I CAIXETINS DE RUTA:
Unitat de quantitat realment col·locada a l'obra segons les especificacions de la DT, i aprovada per la DF.</t>
  </si>
  <si>
    <t>placa R-308</t>
  </si>
  <si>
    <t>placa R-303</t>
  </si>
  <si>
    <t>placa R-302</t>
  </si>
  <si>
    <t>placa R-101</t>
  </si>
  <si>
    <t>placa R-107</t>
  </si>
  <si>
    <t>placa S-17</t>
  </si>
  <si>
    <t>PBBF-JHB2</t>
  </si>
  <si>
    <t xml:space="preserve">PBBG-JHBR    </t>
  </si>
  <si>
    <t>Placa octogonal p/senyal.tràn.,acer galv.+pint., 60cm pintura n/</t>
  </si>
  <si>
    <t>Placa octogonal per a senyals de trànsit, d'acer galvanitzat i pintat, de 60 cm de diàmetre, acabada amb pintura no reflectora, fixada mecànicament, en entorn urbà amb dificultat de mobilitat, en voreres &lt;= 3 m d'amplària o calçada/plataforma única &lt;= 7 m d'amplària, amb afectació per serveis o elements de mobiliari urbà, en actuacions de més de 5 1 u
CRITERI D'AMIDAMENT: PLAQUES AMB SENYALS DE PERILL, PRECEPTIVES, DE REGULACIÓ, D'INFORMACIÓ I COMPLEMENTÀRIES, I CAIXETINS DE RUTA:
Unitat de quantitat realment col·locada a l'obra segons les especificacions de la DT, i aprovada per la DF.</t>
  </si>
  <si>
    <t>placa R-2</t>
  </si>
  <si>
    <t>PBBG-JHBR</t>
  </si>
  <si>
    <t xml:space="preserve">PBBM-JH98    </t>
  </si>
  <si>
    <t>Tub alumini d:76 mm,p/senyal.tràn.,col.,entorn urba dif.mob.vore</t>
  </si>
  <si>
    <t>Tub d'alumini extrusionat de 76 mm de diàmetre, per a senyals de trànsit, col·locada, en entorn urbà amb dificultat de mobilitat, en voreres &lt;= 3 m d'amplària o calçada/plataforma única &lt;= 7 m d'amplària, amb afectació per serveis o elements de mobiliari urbà, en actuacions de més de 100 1 m
CRITERI D'AMIDAMENT: m de llargària realment col·locat d'acord amb les especificacions de la DT.</t>
  </si>
  <si>
    <t>PBBM-JH98</t>
  </si>
  <si>
    <t xml:space="preserve">11.110       </t>
  </si>
  <si>
    <t>01.11</t>
  </si>
  <si>
    <t xml:space="preserve">01.12        </t>
  </si>
  <si>
    <t xml:space="preserve"> INSTAL·LACIONS D'EVACUACIÓ I CANALITZACIONS</t>
  </si>
  <si>
    <t xml:space="preserve">PD72-EUAN    </t>
  </si>
  <si>
    <t>Clavegueró Tub PE 100,DN=315mm,PN=6bar,sèrie SDR 26,UNE-EN 12201</t>
  </si>
  <si>
    <t>Claveguera amb Tub de polietilè d'alta densitat de designació PE 100, de 315 mm de diàmetre nominal, de 6 bar de pressió nominal, sèrie SDR 26, segons la norma UNE-EN 12201-2, soldat, amb grau de dificultat mitja i col·locat al fons de la rasa
CRITERI D'AMIDAMENT: m de llargària instal·lada, amidada segons les especificacions de la DT, entre els eixos dels elements o dels punts per connectar.
Aquest criteri inclou les pèrdues de material per retalls i els empalmaments que s'hagin efectuat.
Aquest criteri inclou les despeses associades a la realització de les proves sobre la canonada instal·lada.</t>
  </si>
  <si>
    <t>PD72-EUAN</t>
  </si>
  <si>
    <t xml:space="preserve">PD57-Q5EJ    </t>
  </si>
  <si>
    <t>Canal acer galvanitzat. amb reixeta de 300 mm. d'amplada, M125</t>
  </si>
  <si>
    <t>ml</t>
  </si>
  <si>
    <t>Canal d'acer galvanitzat de tipus reixeta continua amb pendent, d'1,5 mm. de gruix, de 300 mm. d'amplària, de 100 a 200 mm. d'alçària, per a una càrrega classe M 125, col.locada, en entorn urbà amb dificultat de mobilitat, en voreres &lt;= 3 m d'amplària, amb afectació per serveis o elements de mobiliari urbà.</t>
  </si>
  <si>
    <t>PD57-Q5EJ</t>
  </si>
  <si>
    <t>01.12</t>
  </si>
  <si>
    <t xml:space="preserve"> INSTAL·LACIÓ DE GAS</t>
  </si>
  <si>
    <t xml:space="preserve">PFB5-10S4B   </t>
  </si>
  <si>
    <t>PFB5-10S4B</t>
  </si>
  <si>
    <t>01.13</t>
  </si>
  <si>
    <t xml:space="preserve">01.14        </t>
  </si>
  <si>
    <t xml:space="preserve"> INSTAL·LACIÓ ELÈCTRICA</t>
  </si>
  <si>
    <t xml:space="preserve">PDG0-Z9Q7    </t>
  </si>
  <si>
    <t>Canal. MT/BT PE doble capa,DN=160mm, 3 tubs p/3 BT en calçada re</t>
  </si>
  <si>
    <t>Canalitzacions elèctriques de MT/BT amb tubs de polietilè de doble capa, llisa la interior i corrugada la exterior, de 160 mm de diàmetre nominal, amb 3 tubs per a 3 circuits de Baixa Tensió, situats en calçada, reblert amb formigó fins a 8 cm per sobre de la generatriu del tub superior, banda continua de senyalització, de PE, situada a la part superior de la rasa, fil guia a cada tub, part proporcional d'accessoris d'unió, separadors i obturadors
CRITERI D'AMIDAMENT: m de llargària instal·lada, amidada segons les especificacions de la DT, entre els eixos dels elements o dels punts per connectar.</t>
  </si>
  <si>
    <t>PDG0-Z9Q7</t>
  </si>
  <si>
    <t xml:space="preserve">PD31-LOUN    </t>
  </si>
  <si>
    <t>Pericó pas connexió elèctrica,tapa fixa, 100x60x115 cm.</t>
  </si>
  <si>
    <t>Pericó de pas connexió elèctrica, i tapa practicable, de mesures 100x60x115 cm. d'alaçada, de mesures exteriors, amb paret de 15 cm de gruix de maó calat de 290x140x100 mm, arrebossada i lliscada per dins amb morter 1:2:10, sobre solera de formigó en massa de 10 cm
CRITERI D'AMIDAMENT: Unitat mesurada segons les especificacions de la DT.</t>
  </si>
  <si>
    <t>PD31-LOUN</t>
  </si>
  <si>
    <t>01.14</t>
  </si>
  <si>
    <t xml:space="preserve">01.15        </t>
  </si>
  <si>
    <t xml:space="preserve"> INSTAL·LACIONS D'ENLLUMENAT PÚBLIC</t>
  </si>
  <si>
    <t xml:space="preserve">PG2P-6T0W    </t>
  </si>
  <si>
    <t>Tub rígid PVC,DN=90mm,impacte=6J,resist.compress.=250N,g=1,8mm,u</t>
  </si>
  <si>
    <t>Tub rígid de PVC, de 90 mm de diàmetre nominal, aïllant i no propagador de la flama, amb una resistència a l'impacte de 6 J, resistència a compressió de 250 N, d'1,8 mm de gruix, amb unió encolada i com a canalització soterrada
CRITERI D'AMIDAMENT: m de llargària instal·lada, amidada segons les especificacions de la DT, entre els eixos dels elements o dels punts per connectar.
Aquest criteri inclou les pèrdues de material com a conseqüència dels retalls.
La instal·lació inclou els accessoris i les fixacions.</t>
  </si>
  <si>
    <t>PG2P-6T0W</t>
  </si>
  <si>
    <t xml:space="preserve">PHM0-143ML   </t>
  </si>
  <si>
    <t>PHM0-143ML</t>
  </si>
  <si>
    <t xml:space="preserve">PHM0-143MK   </t>
  </si>
  <si>
    <t>PHM0-143MK</t>
  </si>
  <si>
    <t xml:space="preserve">PHG0-HAMK    </t>
  </si>
  <si>
    <t>Quadre comandament enllumenat, tipus urbà a/estab./reduct., 6 so</t>
  </si>
  <si>
    <t>Quadre de comandament i protecció d'enllumenat públic de tipus urbà, amb caixa seccionadora i CGP segons normes companyia subministradora, amb estabilitzador/reductor de flux en capçalera de 15 kVA, de 6 sortides amb diferencials rearmables, doble nivell, amb mòdul electrònic de control i comunicacions, proteccions per a serveis del quadre i sortida monofàsica per a reg, s'inclou bancada d'acer inoxidable de 300 mm d'alçària i tot el petit material auxiliar necessari de connexió i muntatge. Proteccions per una potència contractable de fins a 45 kVA (63 A/400 V), inclou ICP, IGA, relè de sobretensions permanents, il·luminació interior i pressa de corrent, inclosos els pictogrames de les tapes exteriors, instal·lat
CRITERI D'AMIDAMENT: Unitat de quantitat instal·lada, mesurada segons les especificacions de la DT.</t>
  </si>
  <si>
    <t>PHG0-HAMK</t>
  </si>
  <si>
    <t xml:space="preserve">PHG5-VZTC    </t>
  </si>
  <si>
    <t>Armari ext.acer inox.,Monolit-2 tmf-1+banc.form,col.</t>
  </si>
  <si>
    <t>Armari exterior d'acer inoxidable, tipus Monolit-2 TMF-1 d'Arelsa o equivalent, de dos mòduls pintats, que inclou caixa de seccionament de 400A, escomesa tipus TMF-1 sense comptador, ICP, socol i bancada d'acer inoxidable, col·locat</t>
  </si>
  <si>
    <t>PHG5-VZTC</t>
  </si>
  <si>
    <t>01.15</t>
  </si>
  <si>
    <t xml:space="preserve">01.16        </t>
  </si>
  <si>
    <t xml:space="preserve"> INSTAL·LACIÓ D'AIGUA I REG</t>
  </si>
  <si>
    <t xml:space="preserve">PG2P-6T0C    </t>
  </si>
  <si>
    <t>Tub rígid PE, DN=125 mm.,impacte=6J,resist.compress.=250N,g=1,8m</t>
  </si>
  <si>
    <t>Tub rígid de PE, de 125 mm. de diàmetre nominal, aïllant i no propagador de la flama, amb una resistència a l'impacte de 6 J, resistència a compressió de 250 N, d'1,8 mm de gruix, amb unió encolada i com a canalització soterrada
CRITERI D'AMIDAMENT: m de llargària instal·lada, amidada segons les especificacions de la DT, entre els eixos dels elements o dels punts per connectar.
Aquest criteri inclou les pèrdues de material com a conseqüència dels retalls.
La instal·lació inclou els accessoris i les fixacions.</t>
  </si>
  <si>
    <t>PG2P-6T0C</t>
  </si>
  <si>
    <t xml:space="preserve">PJS6-118J1   </t>
  </si>
  <si>
    <t>estimació</t>
  </si>
  <si>
    <t>PJS6-118J1</t>
  </si>
  <si>
    <t xml:space="preserve">PJS5-HA2V    </t>
  </si>
  <si>
    <t>Boca reg bronze,D=3/4'',clau+colze connex.,instal.</t>
  </si>
  <si>
    <t>Boca de reg de bronze, per a mànega de 3/4'' de diàmetre, amb tapa superior de plàstic i amb clau i colze de connexió, instal·lada
CRITERI D'AMIDAMENT: Unitat de quantitat instal·lada a l'obra segons les especificacions de la DT.</t>
  </si>
  <si>
    <t xml:space="preserve">PJS7-HBCG    </t>
  </si>
  <si>
    <t>Col·lector p/grup 3 electrovàlvules, d:1'' conn.</t>
  </si>
  <si>
    <t>Col·lector per a grup de 3 electrovàlvules, d'1'' de diàmetre, connectat a canonada d'alimentació
CRITERI D'AMIDAMENT: Unitat mesurada segons les especificacions de la DT.</t>
  </si>
  <si>
    <t xml:space="preserve">PJS7-HBCB    </t>
  </si>
  <si>
    <t>Programador de reg per a tram de jardineria</t>
  </si>
  <si>
    <t>Programador de reg per a tram de jardineria, connectat a canonada d'alimentació a l'interiors de la boca de reg.
CRITERI D'AMIDAMENT: Unitat mesurada segons les especificacions de la DT.</t>
  </si>
  <si>
    <t>01.16</t>
  </si>
  <si>
    <t xml:space="preserve">01.17        </t>
  </si>
  <si>
    <t xml:space="preserve"> INSTAL·LACIÓ DE TELECOMUNICACIONS</t>
  </si>
  <si>
    <t xml:space="preserve">PDG1-YSH8    </t>
  </si>
  <si>
    <t>Canal.com.PE 2u Tub corbable corrugat PE,doble capa,DN=160mm,40J</t>
  </si>
  <si>
    <t>Canalització de comunicacions amb tubs de PE amb 2 unitats de Tub corbable corrugat de polietilè, de doble capa, llisa la interior i corrugada l'exterior, de 160 mm de diàmetre nominal, aïllant i no propagador de la flama, resistència a l'impacte de 40 J, resistència a compressió de 450 N, per a canalitzacions soterrades, situada en vorera, reblert amb formigó fins a fins a 5 cm per sobre de la generatriu superior del tub més alt, banda continua de senyalització, de PE, situada a la part superior de la rasa, fil guia a cada tub, part proporcional d'accessoris d'unió, separadors i obturadors
CRITERI D'AMIDAMENT: m de llargària instal·lada, amidada segons les especificacions de la DT, entre els eixos dels elements o dels punts per connectar.</t>
  </si>
  <si>
    <t>PDG1-YSH8</t>
  </si>
  <si>
    <t xml:space="preserve">PDK2-Z9T0    </t>
  </si>
  <si>
    <t>Pericó regist.fàbrica maó,80x80x110 cm,g=15cm,p/inst.serveis,+ll</t>
  </si>
  <si>
    <t>Pericó de registre de fàbrica de maó de 80x80x110 cm, per a instal·lacions de serveis, amb parets de 15 cm de gruix de maó calat de 290x140x100 mm, arrebossada i lliscada interiorment amb morter mixt amb una proporció en volum 1:2:10, sobre solera de grava de 50 cm de gruix i reblert lateral amb terra de la mateixa excavació
CRITERI D'AMIDAMENT: Unitat mesurada segons les especificacions de la DT.</t>
  </si>
  <si>
    <t>PDK2-Z9T0</t>
  </si>
  <si>
    <t xml:space="preserve">PDK1-DXAE    </t>
  </si>
  <si>
    <t>Bastiment rect.,+tapa,fos.dúctil p/pericó serv.,recolzada,pas d/</t>
  </si>
  <si>
    <t>Bastiment rectangular i tapa quadrat de fosa dúctil per a pericó de serveis, recolzada, pas lliure de 700x700 mm classe B125 segons norma UNE-EN 124, col·locada amb morter per a ram de paleta
CRITERI D'AMIDAMENT: Unitat mesurada segons les especificacions de la DT.</t>
  </si>
  <si>
    <t>PDK1-DXAE</t>
  </si>
  <si>
    <t>01.17</t>
  </si>
  <si>
    <t xml:space="preserve">01.18        </t>
  </si>
  <si>
    <t xml:space="preserve"> EQUIPAMENTS I MOBILIARI URBÀ</t>
  </si>
  <si>
    <t xml:space="preserve">PQ19-I0IU    </t>
  </si>
  <si>
    <t>Banc peus acer i taulons fusta tropical de 180 cm. de llarg</t>
  </si>
  <si>
    <t xml:space="preserve">Banc model "MODO08" de la firma COLLECTIVITY o equivalent, fabricat amb peus d'acer i format per sis taulons de fusta tropical amb certificat FSC amb oli de dos components, d'un mòdul, de 1,80 m. de llargària, i 1,10 m. d'alçada, amb respatller de fusta, i estructura de fosa dúctil, taulons de fusta que van tractats amb el recobruiment de triple capa ´´Lignus´´, protctors fungicida, insecticida i hidròfug, col·locat amb fixacions mecàniques al paviment.
</t>
  </si>
  <si>
    <t>PQ19-I0IU</t>
  </si>
  <si>
    <t xml:space="preserve">PQ22-MHID    </t>
  </si>
  <si>
    <t>PQ22-MHID</t>
  </si>
  <si>
    <t>01.18</t>
  </si>
  <si>
    <t xml:space="preserve">01.19        </t>
  </si>
  <si>
    <t xml:space="preserve"> JARDINERIA</t>
  </si>
  <si>
    <t xml:space="preserve">PR410-8TG8   </t>
  </si>
  <si>
    <t>PR410-8TG8</t>
  </si>
  <si>
    <t>01.19</t>
  </si>
  <si>
    <t xml:space="preserve">01.20        </t>
  </si>
  <si>
    <t xml:space="preserve"> CONTROL DE QUALITAT</t>
  </si>
  <si>
    <t xml:space="preserve">20.101       </t>
  </si>
  <si>
    <t>Compilació de documents de Control de Qualitat de l'obra</t>
  </si>
  <si>
    <t>Compilació de documents de Control de Qualitat de l'obra, realitzat per l'empresa constructora adjudicatària de les obres d'urbanització.</t>
  </si>
  <si>
    <t>01.20</t>
  </si>
  <si>
    <t xml:space="preserve"> SEGURETAT I SALUT</t>
  </si>
  <si>
    <t xml:space="preserve">21.100       </t>
  </si>
  <si>
    <t>Pla de Seguretat i Salut</t>
  </si>
  <si>
    <t>Redacció del corresponent Pla de Seguretat i Salut, realitzat previ a l'inici de les obres per l'empresa constructora principal adjudicatària de les obres. Caldrà l'aprovació del mateix pel corrdinador de seguretat i salut o la D.F.</t>
  </si>
  <si>
    <t xml:space="preserve">21.101       </t>
  </si>
  <si>
    <t>Mesures de seguretat i salut personals</t>
  </si>
  <si>
    <t>Mesures de seguretat i salut personals (casc, botes, ulleres, guants,.......) a aplicar pel constructor de l'obra.</t>
  </si>
  <si>
    <t xml:space="preserve">21.102       </t>
  </si>
  <si>
    <t>Mesures de seguretat i salut col·lectives</t>
  </si>
  <si>
    <t>Mesures de seguretat i salut col·lectives (baranes, tanques, taulons, xarxes, .............) a aplicar pel constructor de l'obra.</t>
  </si>
  <si>
    <t>01.21</t>
  </si>
  <si>
    <t>c.Calàbria/ctra.Nova i c.Bonaire</t>
  </si>
  <si>
    <t>c.Calàbria centre</t>
  </si>
  <si>
    <t>vorera c.Calàbria - c.Torrent de la Cova</t>
  </si>
  <si>
    <t>vorera ctra.Nova</t>
  </si>
  <si>
    <t>embornals c.Bonaire</t>
  </si>
  <si>
    <t xml:space="preserve">tram c.Calàbria </t>
  </si>
  <si>
    <t>baranes exist. ctra.Nova i c.Calàbria</t>
  </si>
  <si>
    <t>Fanal de carrer. C.Calàbria</t>
  </si>
  <si>
    <t>Fanal de vianants. C.Calàbria</t>
  </si>
  <si>
    <t>rasa instal·lacions c.Calàbria</t>
  </si>
  <si>
    <t>c.Calàbria</t>
  </si>
  <si>
    <t>Càrrega mec.+transp.terres no contaminades,camió</t>
  </si>
  <si>
    <t>Transport de terres no contaminades amb dúmper per a transports de gasoil i temps d'espera per a la càrrega amb mitjans mecànics
CRITERI D'AMIDAMENT: TRANSPORT DE MATERIAL D'EXCAVACIÓ O RESIDUS:
m3 de volum amidat amb el criteri de la partida d'obra d'excavació que li correspongui, incrementat amb el coeficient d'esponjament indicat en el plec de condicions tècniques, o qualsevol altre acceptat prèviament i expressament per la DF.
La unitat d'obra no inclou les despeses d'abocament ni de manteniment de l'abocador.
TERRES:
Es considera un increment per esponjament, respecte al volum teòric excavat, amb els criteris següents:
Excavacions en terreny fluix: 15%
Excavacions en terreny compacte: 20%
Excavacions en terreny de trànsit: 25%
Excavacions en roca: 25%</t>
  </si>
  <si>
    <t>Càrrega amb mitjans mecànics i transport de terres no contaminades, amb camió de 20 t, amb un recorregut de fins a 20 km a abocador específic, instal·lació de tractament de residus de construcció i demolició externa a l'obra o centre de valorització o eliminació de residus.
CRITERI D'AMIDAMENT: TRANSPORT DE MATERIAL D'EXCAVACIÓ O RESIDUS:
m3 de volum amidat amb el criteri de la partida d'obra d'excavació que li correspongui, incrementat amb el coeficient d'esponjament indicat en el plec de condicions tècniques, o qualsevol altre acceptat prèviament i expressament per la DF.
La unitat d'obra no inclou les despeses d'abocament ni de manteniment de l'abocador.
TERRES:
Es considera un increment per esponjament, respecte al volum teòric excavat, amb els criteris següents:
Excavacions en terreny fluix: 15%
Excavacions en terreny compacte: 20%
Excavacions en terreny de trànsit: 25%
Excavacions en roca: 25%</t>
  </si>
  <si>
    <t>Transp.terres no contaminades, pala carreg. transp. De g</t>
  </si>
  <si>
    <t>terres excavades caixa + rases</t>
  </si>
  <si>
    <t xml:space="preserve">01.06      </t>
  </si>
  <si>
    <t xml:space="preserve">01.13       </t>
  </si>
  <si>
    <t>vorera c.Calàbria i ctra.Nova</t>
  </si>
  <si>
    <t>c.Calàbria i ctra.Nova</t>
  </si>
  <si>
    <t xml:space="preserve">zona plataforma única creuament </t>
  </si>
  <si>
    <t>zona c.Calàbria que ve del centre</t>
  </si>
  <si>
    <t xml:space="preserve">vorada c.Calàbria i ctra.Nova </t>
  </si>
  <si>
    <t>-a deduir sortides i entrades</t>
  </si>
  <si>
    <t>gual vehicles de 3,40 m.</t>
  </si>
  <si>
    <t>gual vehicles 3,40 m.</t>
  </si>
  <si>
    <t xml:space="preserve"> PAVIMENTS: ESCOCELLS</t>
  </si>
  <si>
    <t>Plantació arbre "fraxinus angustifolia" perímetre 18 a 20 cm.</t>
  </si>
  <si>
    <t>Subministrament i plantació d'arbre tipus fraxinus angustifolia, de perímetre de 18 a 20 cm., en contenidor de més de 80 l.
CRITERI D'AMIDAMENT: Unitat mesurada segons les especificacions de la DT.</t>
  </si>
  <si>
    <t>Paperera de peu amb una capacitat de 50 litres</t>
  </si>
  <si>
    <t xml:space="preserve">Paperera de peu, model "OMEGA" de la firma CONTENUR o equivalent, de 50 litres de capacitat, fabricada mitjançant el sistema d'injecció amb polietilè d'alta densitat colorejat i estabilitzat davant de l'acció combinada de l'aigua i els raig U.V., per a col·locació superficial de peu, col·locada amb fixacions mecàniques damunt del paviment.
CRITERI D'AMIDAMENT: Unitat mesurada segons les especificacions de la DT.
</t>
  </si>
  <si>
    <t>escocell 1,00 m2 ctra.Nova</t>
  </si>
  <si>
    <t>escocell 1,25 m2 tipus c.Calàbria</t>
  </si>
  <si>
    <t>escocell 3,15 m2 allargat c.Calàbria</t>
  </si>
  <si>
    <t>escocell 1,84 m2 allargat c.Calàbria</t>
  </si>
  <si>
    <t>Escocell de planxa d'acer galvanitzat de mesures totals 180x105 cm. de 1,89 m2, format per planxa perimetral d'acer galavanitzat de 250 mm. d'alçada i 10 mm. de gruix, soldat en els quatre scostat del buit, en entorn urbà amb dificultat de mobilitat, en voreres &lt;= 3 m d'amplària o calçada/plataforma única &lt;= 7 m d'amplària, amb afectació per serveis o elements de mobiliari urbà. 
CRITERI D'AMIDAMENT: Unitat mesurada segons les especificacions de la DT.</t>
  </si>
  <si>
    <t>Escocell planxa acer galvanitzat de 180x105 cm. de 1,89 m2</t>
  </si>
  <si>
    <t>escocell 1,89 m2</t>
  </si>
  <si>
    <t>escocell 1,26 m2</t>
  </si>
  <si>
    <t>zona pas de vianants c.Calàbria</t>
  </si>
  <si>
    <t>franja Tipus 1 c.Calàbria</t>
  </si>
  <si>
    <t>franja Tipus 1 c.Torrent de al Cova</t>
  </si>
  <si>
    <t>franja Tipus 1 c.Bonaire escorcells</t>
  </si>
  <si>
    <t>franja Tipus 1 c.Bonaire</t>
  </si>
  <si>
    <t>franja Tipus 2 Ctra.Nova</t>
  </si>
  <si>
    <t>c.Bonaire</t>
  </si>
  <si>
    <t>Només col·locació de paviment de llambordes de granet originals del centre de La Garriga, procedents de recuperció, en superfície de trànsit, peces irregulars de mesures vàries, de colors diversos naturals, sobre suport de 3 cm. de morter, col·locat a truc de maceta amb morter mixt 1:2:10 i rejuntat amb beurada especial de ciment pòrtland.
NOTA: llambordes procedents de recuperació, originals del centre de La Garriga. Inclús polit i neteja de les llambordes de recuperació.
CRITERI D'AMIDAMENT: m2 de superfície executada d'acord amb les especificacions de la DT, amb deducció de la superfície corresponent a obertures interiors, d'acord amb els criteris següents:
Obertures &lt;= 1,5 m2:  No es dedueixen
Obertures &gt; 1,5 m2:  Es dedueix el 100%
Aquests criteris inclouen l'acabament específic dels acords a les vores, sense que comporti l'ús de materials diferents d'aquells que normalment conformen la unitat.</t>
  </si>
  <si>
    <t>Col·locació de llamborda de granet original del centre recuperades, restaurades i emmagatzemades d'altres demolicions anteriors.</t>
  </si>
  <si>
    <t>c.Calàbria zona aparcament</t>
  </si>
  <si>
    <t xml:space="preserve">c.Calàbria cruïlla c.Bonaire </t>
  </si>
  <si>
    <t>c.Calàbria fins al c.Torrent de la Cova</t>
  </si>
  <si>
    <t>c.Can Noguera</t>
  </si>
  <si>
    <t>c.Torrent de la Cova i c.del Cogul</t>
  </si>
  <si>
    <t>c.Bonaire i c.Calàbria centre</t>
  </si>
  <si>
    <t>Base acer galv. P/fixació fonament tub d:76 mm sup.senyal trànsit</t>
  </si>
  <si>
    <t>placa model ajuntament prohibit apar.</t>
  </si>
  <si>
    <t>placa P-15a</t>
  </si>
  <si>
    <t>connexió canal c. Bonaire</t>
  </si>
  <si>
    <t>canal c.Bonaire</t>
  </si>
  <si>
    <t xml:space="preserve">Desplaçament de fanal existent d'acer galvanitzat h=8 m. de carrer amb fonamentació i llum nova. </t>
  </si>
  <si>
    <t>Fanals de carrer (calçada)</t>
  </si>
  <si>
    <t>Desplaçament de fanal existent d'acer galvanitzat h=5 m. vorera vianants amb fonamentació i llum nova.</t>
  </si>
  <si>
    <t>Desplaçament de fanal d'acer galvanitzat, de 8,00 m. d'alçada, model ´´VEKA S´´ led de la firma CARANDINI o equivalent, (s'aprofita la lluminària existent, es posen de nou els llums led i fa la fonamentació de nou), per il·luminar la zona de la calçada segons estudi lumínic. Característiques de la llum: Òptica tipus asimètrica, CU mínim garantit &gt; 0,60, amb reducció al 70% en horari definit per a estalvi energètic, tª de color 3.000K amb tecnologia LED, potència unitària 70W i un flux mínim de 7.000 lm. El fanal existent col·locat sobre dau de formigó, inclòs:
- Excavació de pou aïllat de fins a 2 m de fondària, en terreny no classificat, amb mitjans mecànics, de 0,8 x 0,8 x 1 m (amplària x llargària x fondària)
- fonamentació de Formigó en massa amb additiu hidròfug HM - 20 / B / 20 / X0 amb una quantitat de ciment de 200 kg/m3 i relació aigua ciment =&lt; 0.6, de 0,8 x 0,8 x 0,8 m (amplària x llargària x alçària)
- Tub corbable corrugat de polietilè, de doble capa, llisa la interior i corrugada l'exterior, de 90 mm de diàmetre nominal, aïllant i no propagador de la flama, resistència a l'impacte de 20 J, resistència a compressió de 450 N, muntat com a canalització soterrada
- Tub flexible corrugat de PVC, de 32 mm de diàmetre nominal, aïllant i no propagador de la flama, resistència a l'impacte d'1 J, resistència a compressió de 320 N i una rigidesa dielèctrica de 2000 V, muntat encastat
- Conductor de coure nu, unipolar de secció 1x35 mm2, muntat superficialment
- Placa de connexió a terra d'acer, quadrada (massissa), de superfície 0,3 m2, de 3 mm de gruix i soterrada
- Cable amb conductor de coure de tensió assignada0,6/1 kV, de designació RV-K, construcció segons norma UNE 21123-2, bipolar, de secció 2x2,5 mm2, amb coberta del cable de PVC, classe de reacció al foc Eca segons la norma UNE-EN 50575, col·locat superficialment
- Caixa de protecció fusible per a instal·lacions d'enllumenat, entrada 4x25 mm2 i sortida 2x6 mm2, amb born auxiliar, amb fusibles cilíndrics UTE mida 0 de 10x38 mm, de 6A, allotjats en la pròpia tapa de policarbonat, IP 13 col·locada superficialment
CRITERI D'AMIDAMENT: Unitat de quantitat instal·lada, mesurada segons les especificacions de la DT.
NOTA IMPORTANT: s'aprofita la lluminària existent.</t>
  </si>
  <si>
    <t xml:space="preserve">Desplaçament de fanal d'acer galvanitzat existent, d'alçada 5,00 m., per a zona de vorera vianants, model ´´Palomera´´ o equivalent, (s'aprofita la lluminària existent, es posen de nou els llums led i fa la fonamentació de nou), per il·luminar la zona de vianants segons estudi lumínic. Característiques de la llum: Òptica tipus asimètrica, CU mínim garantit &gt; 0,50, amb reducció al 70% en horari definit per a estalvi energètic, tª de color 3.000K amb tecnologia LED, potència unitària 30W i un flux mínim de 2.500 lm. El fanal existent col·locat sobre dau de formigó, inclòs:
- Excavació de pou aïllat de fins a 2 m de fondària, en terreny no classificat, amb mitjans mecànics, de 0,8 x 0,8 x 1 m (amplària x llargària x fondària)
- fonamentació de Formigó en massa amb additiu hidròfug HM - 20 / B / 20 / X0 amb una quantitat de ciment de 200 kg/m3 i relació aigua ciment =&lt; 0.6, de 0,8 x 0,8 x 0,8 m (amplària x llargària x alçària)
- Tub corbable corrugat de polietilè, de doble capa, llisa la interior i corrugada l'exterior, de 90 mm de diàmetre nominal, aïllant i no propagador de la flama, resistència a l'impacte de 20 J, resistència a compressió de 450 N, muntat com a canalització soterrada
- Tub flexible corrugat de PVC, de 32 mm de diàmetre nominal, aïllant i no propagador de la flama, resistència a l'impacte d'1 J, resistència a compressió de 320 N i una rigidesa dielèctrica de 2000 V, muntat encastat
- Conductor de coure nu, unipolar de secció 1x35 mm2, muntat superficialment
- Placa de connexió a terra d'acer, quadrada (massissa), de superfície 0,3 m2, de 3 mm de gruix i soterrada
- Cable amb conductor de coure de tensió assignada0,6/1 kV, de designació RV-K, construcció segons norma UNE 21123-2, bipolar, de secció 2x2,5 mm2, amb coberta del cable de PVC, classe de reacció al foc Eca segons la norma UNE-EN 50575, col·locat superficialment
- Caixa de protecció fusible per a instal·lacions d'enllumenat, entrada 4x25 mm2 i sortida 2x6 mm2, amb born auxiliar, amb fusibles cilíndrics UTE mida 0 de 10x38 mm, de 6A, allotjats en la pròpia tapa de policarbonat, IP 13 col·locada superficialment
CRITERI D'AMIDAMENT: Unitat de quantitat instal·lada, mesurada segons les especificacions de la DT.
</t>
  </si>
  <si>
    <t>Fanal de vianants (vorera)</t>
  </si>
  <si>
    <t>Canonada Tub per inundació d=16mm,inundador subterrani amb carcassa cilíndrica (1 x escocell),+aigua no potable,</t>
  </si>
  <si>
    <t>Canonada de Tub per a reg per inundació de 16 mm de diàmetre, amb inundadors subterranis dins d'una carcassa cilíndrica perforada, integrats 1 per arbre, amb marcatge identificatiu d'aigua no potable, amb l'obertura i el tancament de la rasa inclosos
CRITERI D'AMIDAMENT: TUBS AMB INUNDADORS:
m de llargària instal·lada, amidada segons les especificacions de la DT.
Aquests criteris inclouen les pèrdues de material per retalls i els empalmaments que s'hagin efectuat.
Com són instal·lacions amb grau de dificultat mitjà s'inclou, a més, la repercussió de peces especials per col·locar.</t>
  </si>
  <si>
    <t>c.Calàbria centre a ctra.Nova</t>
  </si>
  <si>
    <t>c.Calàbria centre fins c.Bonaire</t>
  </si>
  <si>
    <t>c.Bonaire fins c.Torrent de la Cova</t>
  </si>
  <si>
    <t>TOTAL</t>
  </si>
  <si>
    <t xml:space="preserve">Desplaçament de Semàfor existent </t>
  </si>
  <si>
    <t>Desplaçament de conjunt de semàfor complet, amb fonamentació nova, suport i ancoratges, totalment acabat i en funcionament.</t>
  </si>
  <si>
    <t>pa</t>
  </si>
  <si>
    <t>Partida a l'alça pel possible desplaçament de la tuberia de gas o de la manipulació de part d'aquesta instal·lació.</t>
  </si>
  <si>
    <t>Desplaçament i manipulació de la instal·lació</t>
  </si>
  <si>
    <t>Peça form.vora. T2, DC,C3 (100x15x25cm),B,H,U(R-6MPa),form.no est. H</t>
  </si>
  <si>
    <t>Vorada feta amb peça recta de formigó per a vorades model T2 de la marca Breinco o similar, doble capa, amb secció normalitzada de calçada C3 12/15x25x100 cm, segons UNE 127340, de classe climàtica B, classe resistent a l'abrasió H i classe resistent a flexió U (R-6 MPa) segons UNE-EN 1340, col·locada sobre base de formigó no estructural HNE-15/P/40 de 10 a 20 cm d'alçària, i rejuntat amb morter per a ram de paleta
CRITERI D'AMIDAMENT: m de llargària amidada segons les especificacions de la DT.</t>
  </si>
  <si>
    <t>Vorada corba,, DC,A3 (15x25cm),B,H,S(R-3,5MPa), DC,A3(20x8cm),,co</t>
  </si>
  <si>
    <t>Vorada corba de formigó,, doble capa, amb secció normalitzada per a vianants A3 12/15x25 cm, segons UNE 127340, de classe climàtica B, classe resistent a l'abrasió H i classe resistent a flexió S (R-3,5 MPa) segons UNE-EN 1340, doble capa, amb secció normalitzada per a vianants A3, col·locada sobre base de formigó d'ús no estructural HNE-20 i de 10 a 20 cm d'alçària, i rejuntada amb morter
CRITERI D'AMIDAMENT: m de llargària amidada segons les especificacions de la DT.</t>
  </si>
  <si>
    <t>Urbanització del carrer Calàbria des de la ctra/ Nova fins el c/ Torrent de la Cova</t>
  </si>
  <si>
    <t>FASE 1</t>
  </si>
  <si>
    <t>AMIDAMENTS I PRESSUPOST</t>
  </si>
  <si>
    <t>c.Calàbria/c. Torrent de la Cova</t>
  </si>
  <si>
    <t>c.Calàbria/ctra Nova i c/ Bonaire</t>
  </si>
  <si>
    <t>Long.</t>
  </si>
  <si>
    <t>Ample</t>
  </si>
  <si>
    <t>alçada</t>
  </si>
  <si>
    <t>Codi</t>
  </si>
  <si>
    <t>Resum</t>
  </si>
  <si>
    <t>Comentari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</si>
</sst>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8" x14ac:knownFonts="1">
    <font>
      <sz val="11"/>
      <color theme="1"/>
      <name val="Calibri"/>
      <family val="2"/>
      <scheme val="minor"/>
    </font>
    <font>
      <sz val="8"/>
      <color theme="1"/>
      <name val="Calibri"/>
      <family val="2"/>
      <scheme val="minor"/>
    </font>
    <font>
      <b/>
      <sz val="10"/>
      <color theme="1"/>
      <name val="Arial Narrow"/>
      <family val="2"/>
    </font>
    <font>
      <b/>
      <sz val="14"/>
      <color theme="1"/>
      <name val="Arial Narrow"/>
      <family val="2"/>
    </font>
    <font>
      <b/>
      <i/>
      <sz val="10"/>
      <color theme="1"/>
      <name val="Arial Narrow"/>
      <family val="2"/>
    </font>
    <font>
      <b/>
      <sz val="8"/>
      <color theme="1"/>
      <name val="Arial Narrow"/>
      <family val="2"/>
    </font>
    <font>
      <sz val="8"/>
      <color theme="1"/>
      <name val="Arial Narrow"/>
      <family val="2"/>
    </font>
    <font>
      <sz val="10"/>
      <color theme="1"/>
      <name val="Arial Narrow"/>
      <family val="2"/>
    </font>
  </fonts>
  <fills count="6">
    <fill>
      <patternFill patternType="none"/>
    </fill>
    <fill>
      <patternFill patternType="gray125"/>
    </fill>
    <fill>
      <patternFill patternType="solid">
        <fgColor indexed="26"/>
        <bgColor indexed="64"/>
      </patternFill>
    </fill>
    <fill>
      <patternFill patternType="solid">
        <fgColor indexed="44"/>
        <bgColor indexed="64"/>
      </patternFill>
    </fill>
    <fill>
      <patternFill patternType="solid">
        <fgColor indexed="8"/>
        <bgColor indexed="64"/>
      </patternFill>
    </fill>
    <fill>
      <patternFill patternType="solid">
        <fgColor rgb="FFFFFF00"/>
        <bgColor indexed="64"/>
      </patternFill>
    </fill>
  </fills>
  <borders count="2">
    <border>
      <left/>
      <right/>
      <top/>
      <bottom/>
      <diagonal/>
    </border>
    <border>
      <left/>
      <right/>
      <top/>
      <bottom style="medium">
        <color indexed="64"/>
      </bottom>
      <diagonal/>
    </border>
  </borders>
  <cellStyleXfs count="1">
    <xf numFmtId="0" fontId="0" fillId="0" borderId="0"/>
  </cellStyleXfs>
  <cellXfs count="36">
    <xf numFmtId="0" fontId="0" fillId="0" borderId="0" xfId="0"/>
    <xf numFmtId="0" fontId="1" fillId="0" borderId="0" xfId="0" applyFont="1" applyAlignment="1">
      <alignment vertical="top"/>
    </xf>
    <xf numFmtId="0" fontId="1" fillId="0" borderId="0" xfId="0" applyFont="1" applyAlignment="1">
      <alignment vertical="top" wrapText="1"/>
    </xf>
    <xf numFmtId="0" fontId="0" fillId="5" borderId="0" xfId="0" applyFill="1"/>
    <xf numFmtId="0" fontId="2" fillId="0" borderId="0" xfId="0" applyFont="1"/>
    <xf numFmtId="49" fontId="3" fillId="0" borderId="0" xfId="0" applyNumberFormat="1" applyFont="1" applyAlignment="1">
      <alignment vertical="top"/>
    </xf>
    <xf numFmtId="0" fontId="3" fillId="0" borderId="0" xfId="0" applyFont="1" applyAlignment="1">
      <alignment vertical="top"/>
    </xf>
    <xf numFmtId="49" fontId="4" fillId="0" borderId="0" xfId="0" applyNumberFormat="1" applyFont="1" applyAlignment="1">
      <alignment vertical="top"/>
    </xf>
    <xf numFmtId="49" fontId="4" fillId="0" borderId="0" xfId="0" applyNumberFormat="1" applyFont="1" applyAlignment="1">
      <alignment vertical="top" wrapText="1"/>
    </xf>
    <xf numFmtId="49" fontId="4" fillId="0" borderId="0" xfId="0" applyNumberFormat="1" applyFont="1" applyAlignment="1">
      <alignment horizontal="right" vertical="top"/>
    </xf>
    <xf numFmtId="49" fontId="5" fillId="3" borderId="0" xfId="0" applyNumberFormat="1" applyFont="1" applyFill="1" applyAlignment="1">
      <alignment vertical="top"/>
    </xf>
    <xf numFmtId="49" fontId="5" fillId="3" borderId="0" xfId="0" applyNumberFormat="1" applyFont="1" applyFill="1" applyAlignment="1">
      <alignment vertical="top" wrapText="1"/>
    </xf>
    <xf numFmtId="0" fontId="5" fillId="3" borderId="0" xfId="0" applyFont="1" applyFill="1" applyAlignment="1">
      <alignment vertical="top"/>
    </xf>
    <xf numFmtId="3" fontId="5" fillId="2" borderId="0" xfId="0" applyNumberFormat="1" applyFont="1" applyFill="1" applyAlignment="1">
      <alignment vertical="top"/>
    </xf>
    <xf numFmtId="4" fontId="5" fillId="2" borderId="0" xfId="0" applyNumberFormat="1" applyFont="1" applyFill="1" applyAlignment="1">
      <alignment vertical="top"/>
    </xf>
    <xf numFmtId="49" fontId="6" fillId="0" borderId="0" xfId="0" applyNumberFormat="1" applyFont="1" applyAlignment="1">
      <alignment vertical="top"/>
    </xf>
    <xf numFmtId="49" fontId="6" fillId="0" borderId="0" xfId="0" applyNumberFormat="1" applyFont="1" applyAlignment="1">
      <alignment vertical="top" wrapText="1"/>
    </xf>
    <xf numFmtId="0" fontId="6" fillId="0" borderId="0" xfId="0" applyFont="1" applyAlignment="1">
      <alignment vertical="top"/>
    </xf>
    <xf numFmtId="164" fontId="6" fillId="0" borderId="0" xfId="0" applyNumberFormat="1" applyFont="1" applyAlignment="1">
      <alignment vertical="top"/>
    </xf>
    <xf numFmtId="4" fontId="6" fillId="0" borderId="0" xfId="0" applyNumberFormat="1" applyFont="1" applyAlignment="1">
      <alignment vertical="top"/>
    </xf>
    <xf numFmtId="4" fontId="6" fillId="2" borderId="0" xfId="0" applyNumberFormat="1" applyFont="1" applyFill="1" applyAlignment="1">
      <alignment vertical="top"/>
    </xf>
    <xf numFmtId="0" fontId="6" fillId="0" borderId="0" xfId="0" applyFont="1" applyAlignment="1">
      <alignment vertical="top" wrapText="1"/>
    </xf>
    <xf numFmtId="49" fontId="5" fillId="0" borderId="0" xfId="0" applyNumberFormat="1" applyFont="1" applyAlignment="1">
      <alignment vertical="top"/>
    </xf>
    <xf numFmtId="3" fontId="6" fillId="0" borderId="0" xfId="0" applyNumberFormat="1" applyFont="1" applyAlignment="1">
      <alignment vertical="top"/>
    </xf>
    <xf numFmtId="0" fontId="6" fillId="4" borderId="0" xfId="0" applyFont="1" applyFill="1" applyAlignment="1">
      <alignment vertical="top"/>
    </xf>
    <xf numFmtId="0" fontId="6" fillId="4" borderId="0" xfId="0" applyFont="1" applyFill="1" applyAlignment="1">
      <alignment vertical="top" wrapText="1"/>
    </xf>
    <xf numFmtId="164" fontId="6" fillId="2" borderId="0" xfId="0" applyNumberFormat="1" applyFont="1" applyFill="1" applyAlignment="1">
      <alignment vertical="top"/>
    </xf>
    <xf numFmtId="164" fontId="5" fillId="2" borderId="0" xfId="0" applyNumberFormat="1" applyFont="1" applyFill="1" applyAlignment="1">
      <alignment vertical="top"/>
    </xf>
    <xf numFmtId="0" fontId="5" fillId="3" borderId="0" xfId="0" applyFont="1" applyFill="1" applyAlignment="1">
      <alignment vertical="top" wrapText="1"/>
    </xf>
    <xf numFmtId="0" fontId="3" fillId="0" borderId="1" xfId="0" applyFont="1" applyBorder="1" applyAlignment="1">
      <alignment vertical="top"/>
    </xf>
    <xf numFmtId="0" fontId="4" fillId="0" borderId="0" xfId="0" applyFont="1" applyAlignment="1">
      <alignment vertical="top"/>
    </xf>
    <xf numFmtId="49" fontId="2" fillId="0" borderId="1" xfId="0" applyNumberFormat="1" applyFont="1" applyBorder="1"/>
    <xf numFmtId="4" fontId="0" fillId="0" borderId="0" xfId="0" applyNumberFormat="1"/>
    <xf numFmtId="0" fontId="4" fillId="0" borderId="0" xfId="0" applyFont="1"/>
    <xf numFmtId="0" fontId="7" fillId="5" borderId="0" xfId="0" applyFont="1" applyFill="1"/>
    <xf numFmtId="0" fontId="7"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ici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DDA33-7799-480B-B003-1E7BDA194FDF}">
  <sheetPr>
    <pageSetUpPr fitToPage="1"/>
  </sheetPr>
  <dimension ref="A1:T504"/>
  <sheetViews>
    <sheetView tabSelected="1" workbookViewId="0">
      <pane xSplit="4" ySplit="5" topLeftCell="E6" activePane="bottomRight" state="frozen"/>
      <selection pane="topRight" activeCell="E1" sqref="E1"/>
      <selection pane="bottomLeft" activeCell="A4" sqref="A4"/>
      <selection pane="bottomRight" activeCell="N26" sqref="N26:AA644"/>
    </sheetView>
  </sheetViews>
  <sheetFormatPr defaultColWidth="11.42578125" defaultRowHeight="15" x14ac:dyDescent="0.25"/>
  <cols>
    <col min="1" max="1" width="9" customWidth="1"/>
    <col min="2" max="2" width="5.28515625" bestFit="1" customWidth="1"/>
    <col min="3" max="3" width="3.5703125" bestFit="1" customWidth="1"/>
    <col min="4" max="4" width="33.140625" customWidth="1"/>
    <col min="5" max="5" width="9.85546875" customWidth="1"/>
    <col min="6" max="6" width="2.85546875" bestFit="1" customWidth="1"/>
    <col min="7" max="10" width="5.7109375" customWidth="1"/>
    <col min="11" max="11" width="8" customWidth="1"/>
    <col min="12" max="13" width="8.42578125" customWidth="1"/>
  </cols>
  <sheetData>
    <row r="1" spans="1:13" x14ac:dyDescent="0.25">
      <c r="B1" s="4"/>
      <c r="C1" s="4"/>
      <c r="D1" s="4"/>
      <c r="E1" s="4"/>
      <c r="F1" s="4"/>
      <c r="G1" s="4"/>
      <c r="H1" s="4"/>
      <c r="I1" s="4"/>
      <c r="J1" s="4"/>
      <c r="K1" s="4"/>
      <c r="L1" s="4"/>
      <c r="M1" s="4"/>
    </row>
    <row r="2" spans="1:13" ht="18" x14ac:dyDescent="0.25">
      <c r="A2" s="5" t="s">
        <v>485</v>
      </c>
      <c r="B2" s="6"/>
      <c r="C2" s="6"/>
      <c r="D2" s="6"/>
      <c r="E2" s="6"/>
      <c r="F2" s="6"/>
      <c r="G2" s="6"/>
      <c r="H2" s="6"/>
      <c r="I2" s="6"/>
      <c r="J2" s="6"/>
      <c r="K2" s="6"/>
      <c r="L2" s="6"/>
      <c r="M2" s="6"/>
    </row>
    <row r="3" spans="1:13" ht="18" x14ac:dyDescent="0.25">
      <c r="A3" s="30" t="s">
        <v>484</v>
      </c>
      <c r="B3" s="6"/>
      <c r="C3" s="6"/>
      <c r="D3" s="6"/>
      <c r="E3" s="6"/>
      <c r="F3" s="6"/>
      <c r="G3" s="6"/>
      <c r="H3" s="6"/>
      <c r="I3" s="6"/>
      <c r="J3" s="6"/>
      <c r="K3" s="6"/>
      <c r="L3" s="6"/>
      <c r="M3" s="6"/>
    </row>
    <row r="4" spans="1:13" ht="18.75" thickBot="1" x14ac:dyDescent="0.3">
      <c r="A4" s="31" t="s">
        <v>483</v>
      </c>
      <c r="B4" s="29"/>
      <c r="C4" s="29"/>
      <c r="D4" s="29"/>
      <c r="E4" s="29"/>
      <c r="F4" s="29"/>
      <c r="G4" s="29"/>
      <c r="H4" s="29"/>
      <c r="I4" s="29"/>
      <c r="J4" s="29"/>
      <c r="K4" s="29"/>
      <c r="L4" s="29"/>
      <c r="M4" s="29"/>
    </row>
    <row r="5" spans="1:13" x14ac:dyDescent="0.25">
      <c r="A5" s="7" t="s">
        <v>491</v>
      </c>
      <c r="B5" s="7" t="s">
        <v>1</v>
      </c>
      <c r="C5" s="7" t="s">
        <v>2</v>
      </c>
      <c r="D5" s="8" t="s">
        <v>492</v>
      </c>
      <c r="E5" s="7" t="s">
        <v>493</v>
      </c>
      <c r="F5" s="9" t="s">
        <v>5</v>
      </c>
      <c r="G5" s="9" t="s">
        <v>488</v>
      </c>
      <c r="H5" s="9" t="s">
        <v>489</v>
      </c>
      <c r="I5" s="9" t="s">
        <v>490</v>
      </c>
      <c r="J5" s="9" t="s">
        <v>6</v>
      </c>
      <c r="K5" s="9" t="s">
        <v>3</v>
      </c>
      <c r="L5" s="9" t="s">
        <v>4</v>
      </c>
      <c r="M5" s="9" t="s">
        <v>0</v>
      </c>
    </row>
    <row r="6" spans="1:13" ht="25.5" x14ac:dyDescent="0.25">
      <c r="A6" s="10" t="s">
        <v>7</v>
      </c>
      <c r="B6" s="10" t="s">
        <v>9</v>
      </c>
      <c r="C6" s="10" t="s">
        <v>10</v>
      </c>
      <c r="D6" s="11" t="s">
        <v>8</v>
      </c>
      <c r="E6" s="12"/>
      <c r="F6" s="12"/>
      <c r="G6" s="12"/>
      <c r="H6" s="12"/>
      <c r="I6" s="12"/>
      <c r="J6" s="12"/>
      <c r="K6" s="13">
        <f>K21</f>
        <v>1</v>
      </c>
      <c r="L6" s="14">
        <f>L21</f>
        <v>1255.8900000000001</v>
      </c>
      <c r="M6" s="14">
        <f>M21</f>
        <v>1255.8900000000001</v>
      </c>
    </row>
    <row r="7" spans="1:13" ht="25.5" x14ac:dyDescent="0.25">
      <c r="A7" s="15" t="s">
        <v>11</v>
      </c>
      <c r="B7" s="15" t="s">
        <v>13</v>
      </c>
      <c r="C7" s="15" t="s">
        <v>14</v>
      </c>
      <c r="D7" s="16" t="s">
        <v>12</v>
      </c>
      <c r="E7" s="17"/>
      <c r="F7" s="17"/>
      <c r="G7" s="17"/>
      <c r="H7" s="17"/>
      <c r="I7" s="17"/>
      <c r="J7" s="17"/>
      <c r="K7" s="18">
        <v>2</v>
      </c>
      <c r="L7" s="19">
        <v>184.49</v>
      </c>
      <c r="M7" s="20">
        <f>ROUND(K7*L7,2)</f>
        <v>368.98</v>
      </c>
    </row>
    <row r="8" spans="1:13" ht="76.5" x14ac:dyDescent="0.25">
      <c r="A8" s="17"/>
      <c r="B8" s="17"/>
      <c r="C8" s="17"/>
      <c r="D8" s="21" t="s">
        <v>15</v>
      </c>
      <c r="E8" s="17"/>
      <c r="F8" s="17"/>
      <c r="G8" s="17"/>
      <c r="H8" s="17"/>
      <c r="I8" s="17"/>
      <c r="J8" s="17"/>
      <c r="K8" s="17"/>
      <c r="L8" s="17"/>
      <c r="M8" s="17"/>
    </row>
    <row r="9" spans="1:13" x14ac:dyDescent="0.25">
      <c r="A9" s="15" t="s">
        <v>16</v>
      </c>
      <c r="B9" s="15" t="s">
        <v>13</v>
      </c>
      <c r="C9" s="15" t="s">
        <v>2</v>
      </c>
      <c r="D9" s="16" t="s">
        <v>17</v>
      </c>
      <c r="E9" s="17"/>
      <c r="F9" s="17"/>
      <c r="G9" s="17"/>
      <c r="H9" s="17"/>
      <c r="I9" s="17"/>
      <c r="J9" s="17"/>
      <c r="K9" s="18">
        <v>1</v>
      </c>
      <c r="L9" s="19">
        <v>150.6</v>
      </c>
      <c r="M9" s="20">
        <f>ROUND(K9*L9,2)</f>
        <v>150.6</v>
      </c>
    </row>
    <row r="10" spans="1:13" ht="102" x14ac:dyDescent="0.25">
      <c r="A10" s="17"/>
      <c r="B10" s="17"/>
      <c r="C10" s="17"/>
      <c r="D10" s="21" t="s">
        <v>18</v>
      </c>
      <c r="E10" s="17"/>
      <c r="F10" s="17"/>
      <c r="G10" s="17"/>
      <c r="H10" s="17"/>
      <c r="I10" s="17"/>
      <c r="J10" s="17"/>
      <c r="K10" s="17"/>
      <c r="L10" s="17"/>
      <c r="M10" s="17"/>
    </row>
    <row r="11" spans="1:13" x14ac:dyDescent="0.25">
      <c r="A11" s="15" t="s">
        <v>19</v>
      </c>
      <c r="B11" s="15" t="s">
        <v>13</v>
      </c>
      <c r="C11" s="15" t="s">
        <v>21</v>
      </c>
      <c r="D11" s="16" t="s">
        <v>20</v>
      </c>
      <c r="E11" s="17"/>
      <c r="F11" s="17"/>
      <c r="G11" s="17"/>
      <c r="H11" s="17"/>
      <c r="I11" s="17"/>
      <c r="J11" s="17"/>
      <c r="K11" s="18">
        <v>1</v>
      </c>
      <c r="L11" s="19">
        <v>146.29</v>
      </c>
      <c r="M11" s="20">
        <f>ROUND(K11*L11,2)</f>
        <v>146.29</v>
      </c>
    </row>
    <row r="12" spans="1:13" ht="76.5" x14ac:dyDescent="0.25">
      <c r="A12" s="17"/>
      <c r="B12" s="17"/>
      <c r="C12" s="17"/>
      <c r="D12" s="21" t="s">
        <v>22</v>
      </c>
      <c r="E12" s="17"/>
      <c r="F12" s="17"/>
      <c r="G12" s="17"/>
      <c r="H12" s="17"/>
      <c r="I12" s="17"/>
      <c r="J12" s="17"/>
      <c r="K12" s="17"/>
      <c r="L12" s="17"/>
      <c r="M12" s="17"/>
    </row>
    <row r="13" spans="1:13" x14ac:dyDescent="0.25">
      <c r="A13" s="15" t="s">
        <v>23</v>
      </c>
      <c r="B13" s="15" t="s">
        <v>13</v>
      </c>
      <c r="C13" s="15" t="s">
        <v>21</v>
      </c>
      <c r="D13" s="16" t="s">
        <v>24</v>
      </c>
      <c r="E13" s="17"/>
      <c r="F13" s="17"/>
      <c r="G13" s="17"/>
      <c r="H13" s="17"/>
      <c r="I13" s="17"/>
      <c r="J13" s="17"/>
      <c r="K13" s="18">
        <v>1</v>
      </c>
      <c r="L13" s="19">
        <v>117.03</v>
      </c>
      <c r="M13" s="20">
        <f>ROUND(K13*L13,2)</f>
        <v>117.03</v>
      </c>
    </row>
    <row r="14" spans="1:13" ht="76.5" x14ac:dyDescent="0.25">
      <c r="A14" s="17"/>
      <c r="B14" s="17"/>
      <c r="C14" s="17"/>
      <c r="D14" s="21" t="s">
        <v>25</v>
      </c>
      <c r="E14" s="17"/>
      <c r="F14" s="17"/>
      <c r="G14" s="17"/>
      <c r="H14" s="17"/>
      <c r="I14" s="17"/>
      <c r="J14" s="17"/>
      <c r="K14" s="17"/>
      <c r="L14" s="17"/>
      <c r="M14" s="17"/>
    </row>
    <row r="15" spans="1:13" x14ac:dyDescent="0.25">
      <c r="A15" s="15" t="s">
        <v>26</v>
      </c>
      <c r="B15" s="15" t="s">
        <v>13</v>
      </c>
      <c r="C15" s="15" t="s">
        <v>21</v>
      </c>
      <c r="D15" s="16" t="s">
        <v>27</v>
      </c>
      <c r="E15" s="17"/>
      <c r="F15" s="17"/>
      <c r="G15" s="17"/>
      <c r="H15" s="17"/>
      <c r="I15" s="17"/>
      <c r="J15" s="17"/>
      <c r="K15" s="18">
        <v>1</v>
      </c>
      <c r="L15" s="19">
        <v>170.67</v>
      </c>
      <c r="M15" s="20">
        <f>ROUND(K15*L15,2)</f>
        <v>170.67</v>
      </c>
    </row>
    <row r="16" spans="1:13" ht="76.5" x14ac:dyDescent="0.25">
      <c r="A16" s="17"/>
      <c r="B16" s="17"/>
      <c r="C16" s="17"/>
      <c r="D16" s="21" t="s">
        <v>28</v>
      </c>
      <c r="E16" s="17"/>
      <c r="F16" s="17"/>
      <c r="G16" s="17"/>
      <c r="H16" s="17"/>
      <c r="I16" s="17"/>
      <c r="J16" s="17"/>
      <c r="K16" s="17"/>
      <c r="L16" s="17"/>
      <c r="M16" s="17"/>
    </row>
    <row r="17" spans="1:13" ht="25.5" x14ac:dyDescent="0.25">
      <c r="A17" s="15" t="s">
        <v>29</v>
      </c>
      <c r="B17" s="15" t="s">
        <v>13</v>
      </c>
      <c r="C17" s="15" t="s">
        <v>21</v>
      </c>
      <c r="D17" s="16" t="s">
        <v>30</v>
      </c>
      <c r="E17" s="17"/>
      <c r="F17" s="17"/>
      <c r="G17" s="17"/>
      <c r="H17" s="17"/>
      <c r="I17" s="17"/>
      <c r="J17" s="17"/>
      <c r="K17" s="18">
        <v>1</v>
      </c>
      <c r="L17" s="19">
        <v>82.89</v>
      </c>
      <c r="M17" s="20">
        <f>ROUND(K17*L17,2)</f>
        <v>82.89</v>
      </c>
    </row>
    <row r="18" spans="1:13" ht="76.5" x14ac:dyDescent="0.25">
      <c r="A18" s="17"/>
      <c r="B18" s="17"/>
      <c r="C18" s="17"/>
      <c r="D18" s="21" t="s">
        <v>31</v>
      </c>
      <c r="E18" s="17"/>
      <c r="F18" s="17"/>
      <c r="G18" s="17"/>
      <c r="H18" s="17"/>
      <c r="I18" s="17"/>
      <c r="J18" s="17"/>
      <c r="K18" s="17"/>
      <c r="L18" s="17"/>
      <c r="M18" s="17"/>
    </row>
    <row r="19" spans="1:13" x14ac:dyDescent="0.25">
      <c r="A19" s="15" t="s">
        <v>32</v>
      </c>
      <c r="B19" s="15" t="s">
        <v>13</v>
      </c>
      <c r="C19" s="15" t="s">
        <v>21</v>
      </c>
      <c r="D19" s="16" t="s">
        <v>33</v>
      </c>
      <c r="E19" s="17"/>
      <c r="F19" s="17"/>
      <c r="G19" s="17"/>
      <c r="H19" s="17"/>
      <c r="I19" s="17"/>
      <c r="J19" s="17"/>
      <c r="K19" s="18">
        <v>1</v>
      </c>
      <c r="L19" s="19">
        <v>219.43</v>
      </c>
      <c r="M19" s="20">
        <f>ROUND(K19*L19,2)</f>
        <v>219.43</v>
      </c>
    </row>
    <row r="20" spans="1:13" ht="76.5" x14ac:dyDescent="0.25">
      <c r="A20" s="17"/>
      <c r="B20" s="17"/>
      <c r="C20" s="17"/>
      <c r="D20" s="21" t="s">
        <v>34</v>
      </c>
      <c r="E20" s="17"/>
      <c r="F20" s="17"/>
      <c r="G20" s="17"/>
      <c r="H20" s="17"/>
      <c r="I20" s="17"/>
      <c r="J20" s="17"/>
      <c r="K20" s="17"/>
      <c r="L20" s="17"/>
      <c r="M20" s="17"/>
    </row>
    <row r="21" spans="1:13" x14ac:dyDescent="0.25">
      <c r="A21" s="17"/>
      <c r="B21" s="17"/>
      <c r="C21" s="17"/>
      <c r="D21" s="21"/>
      <c r="E21" s="17"/>
      <c r="F21" s="17"/>
      <c r="G21" s="17"/>
      <c r="H21" s="17"/>
      <c r="I21" s="17"/>
      <c r="J21" s="22" t="s">
        <v>35</v>
      </c>
      <c r="K21" s="23">
        <v>1</v>
      </c>
      <c r="L21" s="14">
        <f>M7+M9+M11+M13+M15+M17+M19</f>
        <v>1255.8900000000001</v>
      </c>
      <c r="M21" s="14">
        <f>ROUND(L21*K21,2)</f>
        <v>1255.8900000000001</v>
      </c>
    </row>
    <row r="22" spans="1:13" ht="1.1499999999999999" customHeight="1" x14ac:dyDescent="0.25">
      <c r="A22" s="24"/>
      <c r="B22" s="24"/>
      <c r="C22" s="24"/>
      <c r="D22" s="25"/>
      <c r="E22" s="24"/>
      <c r="F22" s="24"/>
      <c r="G22" s="24"/>
      <c r="H22" s="24"/>
      <c r="I22" s="24"/>
      <c r="J22" s="24"/>
      <c r="K22" s="24"/>
      <c r="L22" s="24"/>
      <c r="M22" s="24"/>
    </row>
    <row r="23" spans="1:13" ht="25.5" x14ac:dyDescent="0.25">
      <c r="A23" s="10" t="s">
        <v>36</v>
      </c>
      <c r="B23" s="10" t="s">
        <v>9</v>
      </c>
      <c r="C23" s="10" t="s">
        <v>10</v>
      </c>
      <c r="D23" s="11" t="s">
        <v>37</v>
      </c>
      <c r="E23" s="12"/>
      <c r="F23" s="12"/>
      <c r="G23" s="12"/>
      <c r="H23" s="12"/>
      <c r="I23" s="12"/>
      <c r="J23" s="12"/>
      <c r="K23" s="13">
        <f>K108</f>
        <v>1</v>
      </c>
      <c r="L23" s="14">
        <f>L108</f>
        <v>12495.160000000002</v>
      </c>
      <c r="M23" s="14">
        <f>M108</f>
        <v>12495.16</v>
      </c>
    </row>
    <row r="24" spans="1:13" x14ac:dyDescent="0.25">
      <c r="A24" s="15" t="s">
        <v>38</v>
      </c>
      <c r="B24" s="15" t="s">
        <v>13</v>
      </c>
      <c r="C24" s="15" t="s">
        <v>40</v>
      </c>
      <c r="D24" s="16" t="s">
        <v>39</v>
      </c>
      <c r="E24" s="17"/>
      <c r="F24" s="17"/>
      <c r="G24" s="17"/>
      <c r="H24" s="17"/>
      <c r="I24" s="17"/>
      <c r="J24" s="17"/>
      <c r="K24" s="26">
        <f>K28</f>
        <v>13.4</v>
      </c>
      <c r="L24" s="20">
        <f>L28</f>
        <v>5.19</v>
      </c>
      <c r="M24" s="20">
        <f>M28</f>
        <v>69.55</v>
      </c>
    </row>
    <row r="25" spans="1:13" ht="127.5" x14ac:dyDescent="0.25">
      <c r="A25" s="17"/>
      <c r="B25" s="17"/>
      <c r="C25" s="17"/>
      <c r="D25" s="21" t="s">
        <v>41</v>
      </c>
      <c r="E25" s="17"/>
      <c r="F25" s="17"/>
      <c r="G25" s="17"/>
      <c r="H25" s="17"/>
      <c r="I25" s="17"/>
      <c r="J25" s="17"/>
      <c r="K25" s="17"/>
      <c r="L25" s="17"/>
      <c r="M25" s="17"/>
    </row>
    <row r="26" spans="1:13" ht="38.25" x14ac:dyDescent="0.25">
      <c r="A26" s="17"/>
      <c r="B26" s="17"/>
      <c r="C26" s="17"/>
      <c r="D26" s="21"/>
      <c r="E26" s="16" t="s">
        <v>487</v>
      </c>
      <c r="F26" s="17">
        <v>1</v>
      </c>
      <c r="G26" s="18">
        <v>6.4</v>
      </c>
      <c r="H26" s="18">
        <v>0</v>
      </c>
      <c r="I26" s="18">
        <v>0</v>
      </c>
      <c r="J26" s="26">
        <f>F26*(G26+ (G26= 0))*(H26+ (H26= 0))*(I26+ (I26= 0))</f>
        <v>6.4</v>
      </c>
      <c r="K26" s="17"/>
      <c r="L26" s="17"/>
      <c r="M26" s="17"/>
    </row>
    <row r="27" spans="1:13" ht="38.25" x14ac:dyDescent="0.25">
      <c r="A27" s="17"/>
      <c r="B27" s="17"/>
      <c r="C27" s="17"/>
      <c r="D27" s="21"/>
      <c r="E27" s="16" t="s">
        <v>486</v>
      </c>
      <c r="F27" s="17">
        <v>1</v>
      </c>
      <c r="G27" s="18">
        <v>7</v>
      </c>
      <c r="H27" s="18">
        <v>0</v>
      </c>
      <c r="I27" s="18">
        <v>0</v>
      </c>
      <c r="J27" s="26">
        <f>F27*(G27+ (G27= 0))*(H27+ (H27= 0))*(I27+ (I27= 0))</f>
        <v>7</v>
      </c>
      <c r="K27" s="17"/>
      <c r="L27" s="17"/>
      <c r="M27" s="17"/>
    </row>
    <row r="28" spans="1:13" x14ac:dyDescent="0.25">
      <c r="A28" s="17"/>
      <c r="B28" s="17"/>
      <c r="C28" s="17"/>
      <c r="D28" s="21"/>
      <c r="E28" s="21"/>
      <c r="F28" s="17"/>
      <c r="G28" s="17"/>
      <c r="H28" s="17"/>
      <c r="I28" s="17"/>
      <c r="J28" s="22" t="s">
        <v>42</v>
      </c>
      <c r="K28" s="27">
        <f>SUM(J26:J27)</f>
        <v>13.4</v>
      </c>
      <c r="L28" s="19">
        <v>5.19</v>
      </c>
      <c r="M28" s="14">
        <f>ROUND(L28*K28,2)</f>
        <v>69.55</v>
      </c>
    </row>
    <row r="29" spans="1:13" ht="1.1499999999999999" customHeight="1" x14ac:dyDescent="0.25">
      <c r="A29" s="24"/>
      <c r="B29" s="24"/>
      <c r="C29" s="24"/>
      <c r="D29" s="25"/>
      <c r="E29" s="25"/>
      <c r="F29" s="24"/>
      <c r="G29" s="24"/>
      <c r="H29" s="24"/>
      <c r="I29" s="24"/>
      <c r="J29" s="24"/>
      <c r="K29" s="24"/>
      <c r="L29" s="24"/>
      <c r="M29" s="24"/>
    </row>
    <row r="30" spans="1:13" ht="25.5" x14ac:dyDescent="0.25">
      <c r="A30" s="15" t="s">
        <v>43</v>
      </c>
      <c r="B30" s="15" t="s">
        <v>13</v>
      </c>
      <c r="C30" s="15" t="s">
        <v>14</v>
      </c>
      <c r="D30" s="16" t="s">
        <v>44</v>
      </c>
      <c r="E30" s="21"/>
      <c r="F30" s="17"/>
      <c r="G30" s="17"/>
      <c r="H30" s="17"/>
      <c r="I30" s="17"/>
      <c r="J30" s="17"/>
      <c r="K30" s="26">
        <f>K34</f>
        <v>385</v>
      </c>
      <c r="L30" s="20">
        <f>L34</f>
        <v>8.4700000000000006</v>
      </c>
      <c r="M30" s="20">
        <f>M34</f>
        <v>3260.95</v>
      </c>
    </row>
    <row r="31" spans="1:13" ht="178.5" x14ac:dyDescent="0.25">
      <c r="A31" s="17"/>
      <c r="B31" s="17"/>
      <c r="C31" s="17"/>
      <c r="D31" s="21" t="s">
        <v>45</v>
      </c>
      <c r="E31" s="21"/>
      <c r="F31" s="17"/>
      <c r="G31" s="17"/>
      <c r="H31" s="17"/>
      <c r="I31" s="17"/>
      <c r="J31" s="17"/>
      <c r="K31" s="17"/>
      <c r="L31" s="17"/>
      <c r="M31" s="17"/>
    </row>
    <row r="32" spans="1:13" ht="38.25" x14ac:dyDescent="0.25">
      <c r="A32" s="17"/>
      <c r="B32" s="17"/>
      <c r="C32" s="17"/>
      <c r="D32" s="21"/>
      <c r="E32" s="16" t="s">
        <v>403</v>
      </c>
      <c r="F32" s="17">
        <v>1</v>
      </c>
      <c r="G32" s="18">
        <v>176</v>
      </c>
      <c r="H32" s="18">
        <v>2</v>
      </c>
      <c r="I32" s="18">
        <v>0</v>
      </c>
      <c r="J32" s="26">
        <f>F32*(G32+ (G32= 0))*(H32+ (H32= 0))*(I32+ (I32= 0))</f>
        <v>352</v>
      </c>
      <c r="K32" s="17"/>
      <c r="L32" s="17"/>
      <c r="M32" s="17"/>
    </row>
    <row r="33" spans="1:13" ht="25.5" x14ac:dyDescent="0.25">
      <c r="A33" s="17"/>
      <c r="B33" s="17"/>
      <c r="C33" s="17"/>
      <c r="D33" s="21"/>
      <c r="E33" s="16" t="s">
        <v>404</v>
      </c>
      <c r="F33" s="17">
        <v>1</v>
      </c>
      <c r="G33" s="18">
        <v>5.5</v>
      </c>
      <c r="H33" s="18">
        <v>6</v>
      </c>
      <c r="I33" s="18">
        <v>0</v>
      </c>
      <c r="J33" s="26">
        <f>F33*(G33+ (G33= 0))*(H33+ (H33= 0))*(I33+ (I33= 0))</f>
        <v>33</v>
      </c>
      <c r="K33" s="17"/>
      <c r="L33" s="17"/>
      <c r="M33" s="17"/>
    </row>
    <row r="34" spans="1:13" x14ac:dyDescent="0.25">
      <c r="A34" s="17"/>
      <c r="B34" s="17"/>
      <c r="C34" s="17"/>
      <c r="D34" s="21"/>
      <c r="E34" s="21"/>
      <c r="F34" s="17"/>
      <c r="G34" s="17"/>
      <c r="H34" s="17"/>
      <c r="I34" s="17"/>
      <c r="J34" s="22" t="s">
        <v>46</v>
      </c>
      <c r="K34" s="27">
        <f>SUM(J32:J33)</f>
        <v>385</v>
      </c>
      <c r="L34" s="19">
        <v>8.4700000000000006</v>
      </c>
      <c r="M34" s="14">
        <f>ROUND(L34*K34,2)</f>
        <v>3260.95</v>
      </c>
    </row>
    <row r="35" spans="1:13" ht="1.1499999999999999" customHeight="1" x14ac:dyDescent="0.25">
      <c r="A35" s="24"/>
      <c r="B35" s="24"/>
      <c r="C35" s="24"/>
      <c r="D35" s="25"/>
      <c r="E35" s="25"/>
      <c r="F35" s="24"/>
      <c r="G35" s="24"/>
      <c r="H35" s="24"/>
      <c r="I35" s="24"/>
      <c r="J35" s="24"/>
      <c r="K35" s="24"/>
      <c r="L35" s="24"/>
      <c r="M35" s="24"/>
    </row>
    <row r="36" spans="1:13" ht="25.5" x14ac:dyDescent="0.25">
      <c r="A36" s="15" t="s">
        <v>47</v>
      </c>
      <c r="B36" s="15" t="s">
        <v>13</v>
      </c>
      <c r="C36" s="15" t="s">
        <v>14</v>
      </c>
      <c r="D36" s="16" t="s">
        <v>48</v>
      </c>
      <c r="E36" s="21"/>
      <c r="F36" s="17"/>
      <c r="G36" s="17"/>
      <c r="H36" s="17"/>
      <c r="I36" s="17"/>
      <c r="J36" s="17"/>
      <c r="K36" s="26">
        <f>K39</f>
        <v>284</v>
      </c>
      <c r="L36" s="20">
        <f>L39</f>
        <v>6.45</v>
      </c>
      <c r="M36" s="20">
        <f>M39</f>
        <v>1831.8</v>
      </c>
    </row>
    <row r="37" spans="1:13" ht="204" x14ac:dyDescent="0.25">
      <c r="A37" s="17"/>
      <c r="B37" s="17"/>
      <c r="C37" s="17"/>
      <c r="D37" s="21" t="s">
        <v>49</v>
      </c>
      <c r="E37" s="21"/>
      <c r="F37" s="17"/>
      <c r="G37" s="17"/>
      <c r="H37" s="17"/>
      <c r="I37" s="17"/>
      <c r="J37" s="17"/>
      <c r="K37" s="17"/>
      <c r="L37" s="17"/>
      <c r="M37" s="17"/>
    </row>
    <row r="38" spans="1:13" ht="51" x14ac:dyDescent="0.25">
      <c r="A38" s="17"/>
      <c r="B38" s="17"/>
      <c r="C38" s="17"/>
      <c r="D38" s="21"/>
      <c r="E38" s="16" t="s">
        <v>405</v>
      </c>
      <c r="F38" s="17">
        <v>1</v>
      </c>
      <c r="G38" s="18">
        <v>284</v>
      </c>
      <c r="H38" s="18">
        <v>0</v>
      </c>
      <c r="I38" s="18">
        <v>0</v>
      </c>
      <c r="J38" s="26">
        <f>F38*(G38+ (G38= 0))*(H38+ (H38= 0))*(I38+ (I38= 0))</f>
        <v>284</v>
      </c>
      <c r="K38" s="17"/>
      <c r="L38" s="17"/>
      <c r="M38" s="17"/>
    </row>
    <row r="39" spans="1:13" x14ac:dyDescent="0.25">
      <c r="A39" s="17"/>
      <c r="B39" s="17"/>
      <c r="C39" s="17"/>
      <c r="D39" s="21"/>
      <c r="E39" s="21"/>
      <c r="F39" s="17"/>
      <c r="G39" s="17"/>
      <c r="H39" s="17"/>
      <c r="I39" s="17"/>
      <c r="J39" s="22" t="s">
        <v>50</v>
      </c>
      <c r="K39" s="27">
        <f>SUM(J38:J38)</f>
        <v>284</v>
      </c>
      <c r="L39" s="19">
        <v>6.45</v>
      </c>
      <c r="M39" s="14">
        <f>ROUND(L39*K39,2)</f>
        <v>1831.8</v>
      </c>
    </row>
    <row r="40" spans="1:13" ht="1.1499999999999999" customHeight="1" x14ac:dyDescent="0.25">
      <c r="A40" s="24"/>
      <c r="B40" s="24"/>
      <c r="C40" s="24"/>
      <c r="D40" s="25"/>
      <c r="E40" s="25"/>
      <c r="F40" s="24"/>
      <c r="G40" s="24"/>
      <c r="H40" s="24"/>
      <c r="I40" s="24"/>
      <c r="J40" s="24"/>
      <c r="K40" s="24"/>
      <c r="L40" s="24"/>
      <c r="M40" s="24"/>
    </row>
    <row r="41" spans="1:13" ht="25.5" x14ac:dyDescent="0.25">
      <c r="A41" s="15" t="s">
        <v>51</v>
      </c>
      <c r="B41" s="15" t="s">
        <v>13</v>
      </c>
      <c r="C41" s="15" t="s">
        <v>14</v>
      </c>
      <c r="D41" s="16" t="s">
        <v>52</v>
      </c>
      <c r="E41" s="21"/>
      <c r="F41" s="17"/>
      <c r="G41" s="17"/>
      <c r="H41" s="17"/>
      <c r="I41" s="17"/>
      <c r="J41" s="17"/>
      <c r="K41" s="26">
        <f>K44</f>
        <v>90</v>
      </c>
      <c r="L41" s="20">
        <f>L44</f>
        <v>13.41</v>
      </c>
      <c r="M41" s="20">
        <f>M44</f>
        <v>1206.9000000000001</v>
      </c>
    </row>
    <row r="42" spans="1:13" ht="204" x14ac:dyDescent="0.25">
      <c r="A42" s="17"/>
      <c r="B42" s="17"/>
      <c r="C42" s="17"/>
      <c r="D42" s="21" t="s">
        <v>53</v>
      </c>
      <c r="E42" s="21"/>
      <c r="F42" s="17"/>
      <c r="G42" s="17"/>
      <c r="H42" s="17"/>
      <c r="I42" s="17"/>
      <c r="J42" s="17"/>
      <c r="K42" s="17"/>
      <c r="L42" s="17"/>
      <c r="M42" s="17"/>
    </row>
    <row r="43" spans="1:13" ht="25.5" x14ac:dyDescent="0.25">
      <c r="A43" s="17"/>
      <c r="B43" s="17"/>
      <c r="C43" s="17"/>
      <c r="D43" s="21"/>
      <c r="E43" s="16" t="s">
        <v>54</v>
      </c>
      <c r="F43" s="17">
        <v>1</v>
      </c>
      <c r="G43" s="18">
        <v>90</v>
      </c>
      <c r="H43" s="18">
        <v>0</v>
      </c>
      <c r="I43" s="18">
        <v>0</v>
      </c>
      <c r="J43" s="26">
        <f>F43*(G43+ (G43= 0))*(H43+ (H43= 0))*(I43+ (I43= 0))</f>
        <v>90</v>
      </c>
      <c r="K43" s="17"/>
      <c r="L43" s="17"/>
      <c r="M43" s="17"/>
    </row>
    <row r="44" spans="1:13" x14ac:dyDescent="0.25">
      <c r="A44" s="17"/>
      <c r="B44" s="17"/>
      <c r="C44" s="17"/>
      <c r="D44" s="21"/>
      <c r="E44" s="21"/>
      <c r="F44" s="17"/>
      <c r="G44" s="17"/>
      <c r="H44" s="17"/>
      <c r="I44" s="17"/>
      <c r="J44" s="22" t="s">
        <v>55</v>
      </c>
      <c r="K44" s="27">
        <f>SUM(J43:J43)</f>
        <v>90</v>
      </c>
      <c r="L44" s="19">
        <v>13.41</v>
      </c>
      <c r="M44" s="14">
        <f>ROUND(L44*K44,2)</f>
        <v>1206.9000000000001</v>
      </c>
    </row>
    <row r="45" spans="1:13" ht="1.1499999999999999" customHeight="1" x14ac:dyDescent="0.25">
      <c r="A45" s="24"/>
      <c r="B45" s="24"/>
      <c r="C45" s="24"/>
      <c r="D45" s="25"/>
      <c r="E45" s="25"/>
      <c r="F45" s="24"/>
      <c r="G45" s="24"/>
      <c r="H45" s="24"/>
      <c r="I45" s="24"/>
      <c r="J45" s="24"/>
      <c r="K45" s="24"/>
      <c r="L45" s="24"/>
      <c r="M45" s="24"/>
    </row>
    <row r="46" spans="1:13" ht="25.5" x14ac:dyDescent="0.25">
      <c r="A46" s="15" t="s">
        <v>56</v>
      </c>
      <c r="B46" s="15" t="s">
        <v>13</v>
      </c>
      <c r="C46" s="15" t="s">
        <v>14</v>
      </c>
      <c r="D46" s="16" t="s">
        <v>57</v>
      </c>
      <c r="E46" s="21"/>
      <c r="F46" s="17"/>
      <c r="G46" s="17"/>
      <c r="H46" s="17"/>
      <c r="I46" s="17"/>
      <c r="J46" s="17"/>
      <c r="K46" s="26">
        <f>K49</f>
        <v>284</v>
      </c>
      <c r="L46" s="20">
        <f>L49</f>
        <v>11.54</v>
      </c>
      <c r="M46" s="20">
        <f>M49</f>
        <v>3277.36</v>
      </c>
    </row>
    <row r="47" spans="1:13" ht="191.25" x14ac:dyDescent="0.25">
      <c r="A47" s="17"/>
      <c r="B47" s="17"/>
      <c r="C47" s="17"/>
      <c r="D47" s="21" t="s">
        <v>58</v>
      </c>
      <c r="E47" s="21"/>
      <c r="F47" s="17"/>
      <c r="G47" s="17"/>
      <c r="H47" s="17"/>
      <c r="I47" s="17"/>
      <c r="J47" s="17"/>
      <c r="K47" s="17"/>
      <c r="L47" s="17"/>
      <c r="M47" s="17"/>
    </row>
    <row r="48" spans="1:13" ht="51" x14ac:dyDescent="0.25">
      <c r="A48" s="17"/>
      <c r="B48" s="17"/>
      <c r="C48" s="17"/>
      <c r="D48" s="21"/>
      <c r="E48" s="16" t="s">
        <v>405</v>
      </c>
      <c r="F48" s="17">
        <v>1</v>
      </c>
      <c r="G48" s="18">
        <v>284</v>
      </c>
      <c r="H48" s="18">
        <v>0</v>
      </c>
      <c r="I48" s="18">
        <v>0</v>
      </c>
      <c r="J48" s="26">
        <f>F48*(G48+ (G48= 0))*(H48+ (H48= 0))*(I48+ (I48= 0))</f>
        <v>284</v>
      </c>
      <c r="K48" s="17"/>
      <c r="L48" s="17"/>
      <c r="M48" s="17"/>
    </row>
    <row r="49" spans="1:13" x14ac:dyDescent="0.25">
      <c r="A49" s="17"/>
      <c r="B49" s="17"/>
      <c r="C49" s="17"/>
      <c r="D49" s="21"/>
      <c r="E49" s="21"/>
      <c r="F49" s="17"/>
      <c r="G49" s="17"/>
      <c r="H49" s="17"/>
      <c r="I49" s="17"/>
      <c r="J49" s="22" t="s">
        <v>59</v>
      </c>
      <c r="K49" s="27">
        <f>SUM(J48:J48)</f>
        <v>284</v>
      </c>
      <c r="L49" s="19">
        <v>11.54</v>
      </c>
      <c r="M49" s="14">
        <f>ROUND(L49*K49,2)</f>
        <v>3277.36</v>
      </c>
    </row>
    <row r="50" spans="1:13" ht="1.1499999999999999" customHeight="1" x14ac:dyDescent="0.25">
      <c r="A50" s="24"/>
      <c r="B50" s="24"/>
      <c r="C50" s="24"/>
      <c r="D50" s="25"/>
      <c r="E50" s="25"/>
      <c r="F50" s="24"/>
      <c r="G50" s="24"/>
      <c r="H50" s="24"/>
      <c r="I50" s="24"/>
      <c r="J50" s="24"/>
      <c r="K50" s="24"/>
      <c r="L50" s="24"/>
      <c r="M50" s="24"/>
    </row>
    <row r="51" spans="1:13" ht="25.5" x14ac:dyDescent="0.25">
      <c r="A51" s="15" t="s">
        <v>60</v>
      </c>
      <c r="B51" s="15" t="s">
        <v>13</v>
      </c>
      <c r="C51" s="15" t="s">
        <v>40</v>
      </c>
      <c r="D51" s="16" t="s">
        <v>61</v>
      </c>
      <c r="E51" s="21"/>
      <c r="F51" s="17"/>
      <c r="G51" s="17"/>
      <c r="H51" s="17"/>
      <c r="I51" s="17"/>
      <c r="J51" s="17"/>
      <c r="K51" s="26">
        <f>K55</f>
        <v>171</v>
      </c>
      <c r="L51" s="20">
        <f>L55</f>
        <v>1.99</v>
      </c>
      <c r="M51" s="20">
        <f>M55</f>
        <v>340.29</v>
      </c>
    </row>
    <row r="52" spans="1:13" ht="191.25" x14ac:dyDescent="0.25">
      <c r="A52" s="17"/>
      <c r="B52" s="17"/>
      <c r="C52" s="17"/>
      <c r="D52" s="21" t="s">
        <v>62</v>
      </c>
      <c r="E52" s="21"/>
      <c r="F52" s="17"/>
      <c r="G52" s="17"/>
      <c r="H52" s="17"/>
      <c r="I52" s="17"/>
      <c r="J52" s="17"/>
      <c r="K52" s="17"/>
      <c r="L52" s="17"/>
      <c r="M52" s="17"/>
    </row>
    <row r="53" spans="1:13" ht="25.5" x14ac:dyDescent="0.25">
      <c r="A53" s="17"/>
      <c r="B53" s="17"/>
      <c r="C53" s="17"/>
      <c r="D53" s="21"/>
      <c r="E53" s="16" t="s">
        <v>406</v>
      </c>
      <c r="F53" s="17">
        <v>1</v>
      </c>
      <c r="G53" s="18">
        <v>30</v>
      </c>
      <c r="H53" s="18">
        <v>0</v>
      </c>
      <c r="I53" s="18">
        <v>0</v>
      </c>
      <c r="J53" s="26">
        <f>F53*(G53+ (G53= 0))*(H53+ (H53= 0))*(I53+ (I53= 0))</f>
        <v>30</v>
      </c>
      <c r="K53" s="17"/>
      <c r="L53" s="17"/>
      <c r="M53" s="17"/>
    </row>
    <row r="54" spans="1:13" ht="51" x14ac:dyDescent="0.25">
      <c r="A54" s="17"/>
      <c r="B54" s="17"/>
      <c r="C54" s="17"/>
      <c r="D54" s="21"/>
      <c r="E54" s="16" t="s">
        <v>405</v>
      </c>
      <c r="F54" s="17">
        <v>1</v>
      </c>
      <c r="G54" s="18">
        <f>81+60</f>
        <v>141</v>
      </c>
      <c r="H54" s="18">
        <v>0</v>
      </c>
      <c r="I54" s="18">
        <v>0</v>
      </c>
      <c r="J54" s="26">
        <f>F54*(G54+ (G54= 0))*(H54+ (H54= 0))*(I54+ (I54= 0))</f>
        <v>141</v>
      </c>
      <c r="K54" s="17"/>
      <c r="L54" s="17"/>
      <c r="M54" s="17"/>
    </row>
    <row r="55" spans="1:13" x14ac:dyDescent="0.25">
      <c r="A55" s="17"/>
      <c r="B55" s="17"/>
      <c r="C55" s="17"/>
      <c r="D55" s="21"/>
      <c r="E55" s="21"/>
      <c r="F55" s="17"/>
      <c r="G55" s="17"/>
      <c r="H55" s="17"/>
      <c r="I55" s="17"/>
      <c r="J55" s="22" t="s">
        <v>63</v>
      </c>
      <c r="K55" s="27">
        <f>SUM(J53:J54)</f>
        <v>171</v>
      </c>
      <c r="L55" s="19">
        <v>1.99</v>
      </c>
      <c r="M55" s="14">
        <f>ROUND(L55*K55,2)</f>
        <v>340.29</v>
      </c>
    </row>
    <row r="56" spans="1:13" ht="1.1499999999999999" customHeight="1" x14ac:dyDescent="0.25">
      <c r="A56" s="24"/>
      <c r="B56" s="24"/>
      <c r="C56" s="24"/>
      <c r="D56" s="25"/>
      <c r="E56" s="25"/>
      <c r="F56" s="24"/>
      <c r="G56" s="24"/>
      <c r="H56" s="24"/>
      <c r="I56" s="24"/>
      <c r="J56" s="24"/>
      <c r="K56" s="24"/>
      <c r="L56" s="24"/>
      <c r="M56" s="24"/>
    </row>
    <row r="57" spans="1:13" ht="25.5" x14ac:dyDescent="0.25">
      <c r="A57" s="15" t="s">
        <v>64</v>
      </c>
      <c r="B57" s="15" t="s">
        <v>13</v>
      </c>
      <c r="C57" s="15" t="s">
        <v>40</v>
      </c>
      <c r="D57" s="16" t="s">
        <v>65</v>
      </c>
      <c r="E57" s="21"/>
      <c r="F57" s="17"/>
      <c r="G57" s="17"/>
      <c r="H57" s="17"/>
      <c r="I57" s="17"/>
      <c r="J57" s="17"/>
      <c r="K57" s="26">
        <f>K61</f>
        <v>171</v>
      </c>
      <c r="L57" s="20">
        <f>L61</f>
        <v>3.23</v>
      </c>
      <c r="M57" s="20">
        <f>M61</f>
        <v>552.33000000000004</v>
      </c>
    </row>
    <row r="58" spans="1:13" ht="191.25" x14ac:dyDescent="0.25">
      <c r="A58" s="17"/>
      <c r="B58" s="17"/>
      <c r="C58" s="17"/>
      <c r="D58" s="21" t="s">
        <v>66</v>
      </c>
      <c r="E58" s="21"/>
      <c r="F58" s="17"/>
      <c r="G58" s="17"/>
      <c r="H58" s="17"/>
      <c r="I58" s="17"/>
      <c r="J58" s="17"/>
      <c r="K58" s="17"/>
      <c r="L58" s="17"/>
      <c r="M58" s="17"/>
    </row>
    <row r="59" spans="1:13" ht="25.5" x14ac:dyDescent="0.25">
      <c r="A59" s="17"/>
      <c r="B59" s="17"/>
      <c r="C59" s="17"/>
      <c r="D59" s="21"/>
      <c r="E59" s="16" t="s">
        <v>406</v>
      </c>
      <c r="F59" s="17">
        <v>1</v>
      </c>
      <c r="G59" s="18">
        <v>30</v>
      </c>
      <c r="H59" s="18">
        <v>0</v>
      </c>
      <c r="I59" s="18">
        <v>0</v>
      </c>
      <c r="J59" s="26">
        <f>F59*(G59+ (G59= 0))*(H59+ (H59= 0))*(I59+ (I59= 0))</f>
        <v>30</v>
      </c>
      <c r="K59" s="17"/>
      <c r="L59" s="17"/>
      <c r="M59" s="17"/>
    </row>
    <row r="60" spans="1:13" ht="51" x14ac:dyDescent="0.25">
      <c r="A60" s="17"/>
      <c r="B60" s="17"/>
      <c r="C60" s="17"/>
      <c r="D60" s="21"/>
      <c r="E60" s="16" t="s">
        <v>405</v>
      </c>
      <c r="F60" s="17">
        <v>1</v>
      </c>
      <c r="G60" s="18">
        <f>81+60</f>
        <v>141</v>
      </c>
      <c r="H60" s="18">
        <v>0</v>
      </c>
      <c r="I60" s="18">
        <v>0</v>
      </c>
      <c r="J60" s="26">
        <f>F60*(G60+ (G60= 0))*(H60+ (H60= 0))*(I60+ (I60= 0))</f>
        <v>141</v>
      </c>
      <c r="K60" s="17"/>
      <c r="L60" s="17"/>
      <c r="M60" s="17"/>
    </row>
    <row r="61" spans="1:13" x14ac:dyDescent="0.25">
      <c r="A61" s="17"/>
      <c r="B61" s="17"/>
      <c r="C61" s="17"/>
      <c r="D61" s="21"/>
      <c r="E61" s="21"/>
      <c r="F61" s="17"/>
      <c r="G61" s="17"/>
      <c r="H61" s="17"/>
      <c r="I61" s="17"/>
      <c r="J61" s="22" t="s">
        <v>67</v>
      </c>
      <c r="K61" s="27">
        <f>SUM(J59:J60)</f>
        <v>171</v>
      </c>
      <c r="L61" s="19">
        <v>3.23</v>
      </c>
      <c r="M61" s="14">
        <f>ROUND(L61*K61,2)</f>
        <v>552.33000000000004</v>
      </c>
    </row>
    <row r="62" spans="1:13" ht="1.1499999999999999" customHeight="1" x14ac:dyDescent="0.25">
      <c r="A62" s="24"/>
      <c r="B62" s="24"/>
      <c r="C62" s="24"/>
      <c r="D62" s="25"/>
      <c r="E62" s="25"/>
      <c r="F62" s="24"/>
      <c r="G62" s="24"/>
      <c r="H62" s="24"/>
      <c r="I62" s="24"/>
      <c r="J62" s="24"/>
      <c r="K62" s="24"/>
      <c r="L62" s="24"/>
      <c r="M62" s="24"/>
    </row>
    <row r="63" spans="1:13" ht="25.5" x14ac:dyDescent="0.25">
      <c r="A63" s="15" t="s">
        <v>68</v>
      </c>
      <c r="B63" s="15" t="s">
        <v>13</v>
      </c>
      <c r="C63" s="15" t="s">
        <v>70</v>
      </c>
      <c r="D63" s="16" t="s">
        <v>69</v>
      </c>
      <c r="E63" s="21"/>
      <c r="F63" s="17"/>
      <c r="G63" s="17"/>
      <c r="H63" s="17"/>
      <c r="I63" s="17"/>
      <c r="J63" s="17"/>
      <c r="K63" s="26">
        <f>K66</f>
        <v>2</v>
      </c>
      <c r="L63" s="20">
        <f>L66</f>
        <v>13.09</v>
      </c>
      <c r="M63" s="20">
        <f>M66</f>
        <v>26.18</v>
      </c>
    </row>
    <row r="64" spans="1:13" ht="140.25" x14ac:dyDescent="0.25">
      <c r="A64" s="17"/>
      <c r="B64" s="17"/>
      <c r="C64" s="17"/>
      <c r="D64" s="21" t="s">
        <v>71</v>
      </c>
      <c r="E64" s="21"/>
      <c r="F64" s="17"/>
      <c r="G64" s="17"/>
      <c r="H64" s="17"/>
      <c r="I64" s="17"/>
      <c r="J64" s="17"/>
      <c r="K64" s="17"/>
      <c r="L64" s="17"/>
      <c r="M64" s="17"/>
    </row>
    <row r="65" spans="1:13" ht="25.5" x14ac:dyDescent="0.25">
      <c r="A65" s="17"/>
      <c r="B65" s="17"/>
      <c r="C65" s="17"/>
      <c r="D65" s="21"/>
      <c r="E65" s="16" t="s">
        <v>407</v>
      </c>
      <c r="F65" s="17">
        <v>2</v>
      </c>
      <c r="G65" s="18">
        <v>0</v>
      </c>
      <c r="H65" s="18">
        <v>0</v>
      </c>
      <c r="I65" s="18">
        <v>0</v>
      </c>
      <c r="J65" s="26">
        <f>F65*(G65+ (G65= 0))*(H65+ (H65= 0))*(I65+ (I65= 0))</f>
        <v>2</v>
      </c>
      <c r="K65" s="17"/>
      <c r="L65" s="17"/>
      <c r="M65" s="17"/>
    </row>
    <row r="66" spans="1:13" x14ac:dyDescent="0.25">
      <c r="A66" s="17"/>
      <c r="B66" s="17"/>
      <c r="C66" s="17"/>
      <c r="D66" s="21"/>
      <c r="E66" s="21"/>
      <c r="F66" s="17"/>
      <c r="G66" s="17"/>
      <c r="H66" s="17"/>
      <c r="I66" s="17"/>
      <c r="J66" s="22" t="s">
        <v>72</v>
      </c>
      <c r="K66" s="27">
        <f>SUM(J65:J65)</f>
        <v>2</v>
      </c>
      <c r="L66" s="19">
        <v>13.09</v>
      </c>
      <c r="M66" s="14">
        <f>ROUND(L66*K66,2)</f>
        <v>26.18</v>
      </c>
    </row>
    <row r="67" spans="1:13" ht="1.1499999999999999" customHeight="1" x14ac:dyDescent="0.25">
      <c r="A67" s="24"/>
      <c r="B67" s="24"/>
      <c r="C67" s="24"/>
      <c r="D67" s="25"/>
      <c r="E67" s="25"/>
      <c r="F67" s="24"/>
      <c r="G67" s="24"/>
      <c r="H67" s="24"/>
      <c r="I67" s="24"/>
      <c r="J67" s="24"/>
      <c r="K67" s="24"/>
      <c r="L67" s="24"/>
      <c r="M67" s="24"/>
    </row>
    <row r="68" spans="1:13" ht="1.1499999999999999" customHeight="1" x14ac:dyDescent="0.25">
      <c r="A68" s="24"/>
      <c r="B68" s="24"/>
      <c r="C68" s="24"/>
      <c r="D68" s="25"/>
      <c r="E68" s="25"/>
      <c r="F68" s="24"/>
      <c r="G68" s="24"/>
      <c r="H68" s="24"/>
      <c r="I68" s="24"/>
      <c r="J68" s="24"/>
      <c r="K68" s="24"/>
      <c r="L68" s="24"/>
      <c r="M68" s="24"/>
    </row>
    <row r="69" spans="1:13" ht="25.5" x14ac:dyDescent="0.25">
      <c r="A69" s="15" t="s">
        <v>73</v>
      </c>
      <c r="B69" s="15" t="s">
        <v>13</v>
      </c>
      <c r="C69" s="15" t="s">
        <v>40</v>
      </c>
      <c r="D69" s="16" t="s">
        <v>74</v>
      </c>
      <c r="E69" s="21"/>
      <c r="F69" s="17"/>
      <c r="G69" s="17"/>
      <c r="H69" s="17"/>
      <c r="I69" s="17"/>
      <c r="J69" s="17"/>
      <c r="K69" s="26">
        <f>K72</f>
        <v>52</v>
      </c>
      <c r="L69" s="20">
        <f>L72</f>
        <v>2.36</v>
      </c>
      <c r="M69" s="20">
        <f>M72</f>
        <v>122.72</v>
      </c>
    </row>
    <row r="70" spans="1:13" ht="153" x14ac:dyDescent="0.25">
      <c r="A70" s="17"/>
      <c r="B70" s="17"/>
      <c r="C70" s="17"/>
      <c r="D70" s="21" t="s">
        <v>75</v>
      </c>
      <c r="E70" s="21"/>
      <c r="F70" s="17"/>
      <c r="G70" s="17"/>
      <c r="H70" s="17"/>
      <c r="I70" s="17"/>
      <c r="J70" s="17"/>
      <c r="K70" s="17"/>
      <c r="L70" s="17"/>
      <c r="M70" s="17"/>
    </row>
    <row r="71" spans="1:13" ht="25.5" x14ac:dyDescent="0.25">
      <c r="A71" s="17"/>
      <c r="B71" s="17"/>
      <c r="C71" s="17"/>
      <c r="D71" s="21"/>
      <c r="E71" s="16" t="s">
        <v>408</v>
      </c>
      <c r="F71" s="17">
        <v>1</v>
      </c>
      <c r="G71" s="18">
        <v>52</v>
      </c>
      <c r="H71" s="18">
        <v>0</v>
      </c>
      <c r="I71" s="18">
        <v>0</v>
      </c>
      <c r="J71" s="26">
        <f>F71*(G71+ (G71= 0))*(H71+ (H71= 0))*(I71+ (I71= 0))</f>
        <v>52</v>
      </c>
      <c r="K71" s="17"/>
      <c r="L71" s="17"/>
      <c r="M71" s="17"/>
    </row>
    <row r="72" spans="1:13" x14ac:dyDescent="0.25">
      <c r="A72" s="17"/>
      <c r="B72" s="17"/>
      <c r="C72" s="17"/>
      <c r="D72" s="21"/>
      <c r="E72" s="21"/>
      <c r="F72" s="17"/>
      <c r="G72" s="17"/>
      <c r="H72" s="17"/>
      <c r="I72" s="17"/>
      <c r="J72" s="22" t="s">
        <v>76</v>
      </c>
      <c r="K72" s="27">
        <f>SUM(J71:J71)</f>
        <v>52</v>
      </c>
      <c r="L72" s="19">
        <v>2.36</v>
      </c>
      <c r="M72" s="14">
        <f>ROUND(L72*K72,2)</f>
        <v>122.72</v>
      </c>
    </row>
    <row r="73" spans="1:13" ht="1.1499999999999999" customHeight="1" x14ac:dyDescent="0.25">
      <c r="A73" s="24"/>
      <c r="B73" s="24"/>
      <c r="C73" s="24"/>
      <c r="D73" s="25"/>
      <c r="E73" s="25"/>
      <c r="F73" s="24"/>
      <c r="G73" s="24"/>
      <c r="H73" s="24"/>
      <c r="I73" s="24"/>
      <c r="J73" s="24"/>
      <c r="K73" s="24"/>
      <c r="L73" s="24"/>
      <c r="M73" s="24"/>
    </row>
    <row r="74" spans="1:13" ht="25.5" x14ac:dyDescent="0.25">
      <c r="A74" s="15" t="s">
        <v>77</v>
      </c>
      <c r="B74" s="15" t="s">
        <v>13</v>
      </c>
      <c r="C74" s="15" t="s">
        <v>21</v>
      </c>
      <c r="D74" s="16" t="s">
        <v>78</v>
      </c>
      <c r="E74" s="21"/>
      <c r="F74" s="17"/>
      <c r="G74" s="17"/>
      <c r="H74" s="17"/>
      <c r="I74" s="17"/>
      <c r="J74" s="17"/>
      <c r="K74" s="18">
        <v>1</v>
      </c>
      <c r="L74" s="19">
        <v>414.47</v>
      </c>
      <c r="M74" s="20">
        <f>ROUND(K74*L74,2)</f>
        <v>414.47</v>
      </c>
    </row>
    <row r="75" spans="1:13" ht="38.25" x14ac:dyDescent="0.25">
      <c r="A75" s="17"/>
      <c r="B75" s="17"/>
      <c r="C75" s="17"/>
      <c r="D75" s="21" t="s">
        <v>79</v>
      </c>
      <c r="E75" s="21"/>
      <c r="F75" s="17"/>
      <c r="G75" s="17"/>
      <c r="H75" s="17"/>
      <c r="I75" s="17"/>
      <c r="J75" s="17"/>
      <c r="K75" s="17"/>
      <c r="L75" s="17"/>
      <c r="M75" s="17"/>
    </row>
    <row r="76" spans="1:13" ht="25.5" x14ac:dyDescent="0.25">
      <c r="A76" s="15" t="s">
        <v>80</v>
      </c>
      <c r="B76" s="15" t="s">
        <v>13</v>
      </c>
      <c r="C76" s="15" t="s">
        <v>82</v>
      </c>
      <c r="D76" s="16" t="s">
        <v>81</v>
      </c>
      <c r="E76" s="21"/>
      <c r="F76" s="17"/>
      <c r="G76" s="17"/>
      <c r="H76" s="17"/>
      <c r="I76" s="17"/>
      <c r="J76" s="17"/>
      <c r="K76" s="26">
        <f>K79</f>
        <v>67</v>
      </c>
      <c r="L76" s="20">
        <f>L79</f>
        <v>6.77</v>
      </c>
      <c r="M76" s="20">
        <f>M79</f>
        <v>453.59</v>
      </c>
    </row>
    <row r="77" spans="1:13" ht="242.25" x14ac:dyDescent="0.25">
      <c r="A77" s="17"/>
      <c r="B77" s="17"/>
      <c r="C77" s="17"/>
      <c r="D77" s="21" t="s">
        <v>83</v>
      </c>
      <c r="E77" s="21"/>
      <c r="F77" s="17"/>
      <c r="G77" s="17"/>
      <c r="H77" s="17"/>
      <c r="I77" s="17"/>
      <c r="J77" s="17"/>
      <c r="K77" s="17"/>
      <c r="L77" s="17"/>
      <c r="M77" s="17"/>
    </row>
    <row r="78" spans="1:13" ht="38.25" x14ac:dyDescent="0.25">
      <c r="A78" s="17"/>
      <c r="B78" s="17"/>
      <c r="C78" s="17"/>
      <c r="D78" s="21"/>
      <c r="E78" s="16" t="s">
        <v>409</v>
      </c>
      <c r="F78" s="17">
        <v>1</v>
      </c>
      <c r="G78" s="18">
        <f>4+63</f>
        <v>67</v>
      </c>
      <c r="H78" s="18">
        <v>0</v>
      </c>
      <c r="I78" s="18">
        <v>0</v>
      </c>
      <c r="J78" s="26">
        <f>F78*(G78+ (G78= 0))*(H78+ (H78= 0))*(I78+ (I78= 0))</f>
        <v>67</v>
      </c>
      <c r="K78" s="17"/>
      <c r="L78" s="17"/>
      <c r="M78" s="17"/>
    </row>
    <row r="79" spans="1:13" x14ac:dyDescent="0.25">
      <c r="A79" s="17"/>
      <c r="B79" s="17"/>
      <c r="C79" s="17"/>
      <c r="D79" s="21"/>
      <c r="E79" s="21"/>
      <c r="F79" s="17"/>
      <c r="G79" s="17"/>
      <c r="H79" s="17"/>
      <c r="I79" s="17"/>
      <c r="J79" s="22" t="s">
        <v>84</v>
      </c>
      <c r="K79" s="27">
        <f>SUM(J78:J78)</f>
        <v>67</v>
      </c>
      <c r="L79" s="19">
        <v>6.77</v>
      </c>
      <c r="M79" s="14">
        <f>ROUND(L79*K79,2)</f>
        <v>453.59</v>
      </c>
    </row>
    <row r="80" spans="1:13" ht="1.1499999999999999" customHeight="1" x14ac:dyDescent="0.25">
      <c r="A80" s="24"/>
      <c r="B80" s="24"/>
      <c r="C80" s="24"/>
      <c r="D80" s="25"/>
      <c r="E80" s="25"/>
      <c r="F80" s="24"/>
      <c r="G80" s="24"/>
      <c r="H80" s="24"/>
      <c r="I80" s="24"/>
      <c r="J80" s="24"/>
      <c r="K80" s="24"/>
      <c r="L80" s="24"/>
      <c r="M80" s="24"/>
    </row>
    <row r="81" spans="1:13" ht="25.5" x14ac:dyDescent="0.25">
      <c r="A81" s="15" t="s">
        <v>85</v>
      </c>
      <c r="B81" s="15" t="s">
        <v>13</v>
      </c>
      <c r="C81" s="15" t="s">
        <v>40</v>
      </c>
      <c r="D81" s="16" t="s">
        <v>86</v>
      </c>
      <c r="E81" s="21"/>
      <c r="F81" s="17"/>
      <c r="G81" s="17"/>
      <c r="H81" s="17"/>
      <c r="I81" s="17"/>
      <c r="J81" s="17"/>
      <c r="K81" s="26">
        <f>K84</f>
        <v>113</v>
      </c>
      <c r="L81" s="20">
        <f>L84</f>
        <v>0.18</v>
      </c>
      <c r="M81" s="20">
        <f>M84</f>
        <v>20.34</v>
      </c>
    </row>
    <row r="82" spans="1:13" ht="127.5" x14ac:dyDescent="0.25">
      <c r="A82" s="17"/>
      <c r="B82" s="17"/>
      <c r="C82" s="17"/>
      <c r="D82" s="21" t="s">
        <v>87</v>
      </c>
      <c r="E82" s="21"/>
      <c r="F82" s="17"/>
      <c r="G82" s="17"/>
      <c r="H82" s="17"/>
      <c r="I82" s="17"/>
      <c r="J82" s="17"/>
      <c r="K82" s="17"/>
      <c r="L82" s="17"/>
      <c r="M82" s="17"/>
    </row>
    <row r="83" spans="1:13" ht="25.5" x14ac:dyDescent="0.25">
      <c r="A83" s="17"/>
      <c r="B83" s="17"/>
      <c r="C83" s="17"/>
      <c r="D83" s="21"/>
      <c r="E83" s="16" t="s">
        <v>408</v>
      </c>
      <c r="F83" s="17">
        <v>1</v>
      </c>
      <c r="G83" s="18">
        <v>113</v>
      </c>
      <c r="H83" s="18">
        <v>0</v>
      </c>
      <c r="I83" s="18">
        <v>0</v>
      </c>
      <c r="J83" s="26">
        <f>F83*(G83+ (G83= 0))*(H83+ (H83= 0))*(I83+ (I83= 0))</f>
        <v>113</v>
      </c>
      <c r="K83" s="17"/>
      <c r="L83" s="17"/>
      <c r="M83" s="17"/>
    </row>
    <row r="84" spans="1:13" x14ac:dyDescent="0.25">
      <c r="A84" s="17"/>
      <c r="B84" s="17"/>
      <c r="C84" s="17"/>
      <c r="D84" s="21"/>
      <c r="E84" s="21"/>
      <c r="F84" s="17"/>
      <c r="G84" s="17"/>
      <c r="H84" s="17"/>
      <c r="I84" s="17"/>
      <c r="J84" s="22" t="s">
        <v>88</v>
      </c>
      <c r="K84" s="27">
        <f>SUM(J83:J83)</f>
        <v>113</v>
      </c>
      <c r="L84" s="19">
        <v>0.18</v>
      </c>
      <c r="M84" s="14">
        <f>ROUND(L84*K84,2)</f>
        <v>20.34</v>
      </c>
    </row>
    <row r="85" spans="1:13" ht="1.1499999999999999" customHeight="1" x14ac:dyDescent="0.25">
      <c r="A85" s="24"/>
      <c r="B85" s="24"/>
      <c r="C85" s="24"/>
      <c r="D85" s="25"/>
      <c r="E85" s="25"/>
      <c r="F85" s="24"/>
      <c r="G85" s="24"/>
      <c r="H85" s="24"/>
      <c r="I85" s="24"/>
      <c r="J85" s="24"/>
      <c r="K85" s="24"/>
      <c r="L85" s="24"/>
      <c r="M85" s="24"/>
    </row>
    <row r="86" spans="1:13" ht="25.5" x14ac:dyDescent="0.25">
      <c r="A86" s="15" t="s">
        <v>89</v>
      </c>
      <c r="B86" s="15" t="s">
        <v>13</v>
      </c>
      <c r="C86" s="15" t="s">
        <v>91</v>
      </c>
      <c r="D86" s="16" t="s">
        <v>90</v>
      </c>
      <c r="E86" s="21"/>
      <c r="F86" s="17"/>
      <c r="G86" s="17"/>
      <c r="H86" s="17"/>
      <c r="I86" s="17"/>
      <c r="J86" s="17"/>
      <c r="K86" s="26">
        <f>K89</f>
        <v>2</v>
      </c>
      <c r="L86" s="20">
        <f>L89</f>
        <v>83.64</v>
      </c>
      <c r="M86" s="20">
        <f>M89</f>
        <v>167.28</v>
      </c>
    </row>
    <row r="87" spans="1:13" ht="127.5" x14ac:dyDescent="0.25">
      <c r="A87" s="17"/>
      <c r="B87" s="17"/>
      <c r="C87" s="17"/>
      <c r="D87" s="21" t="s">
        <v>92</v>
      </c>
      <c r="E87" s="21"/>
      <c r="F87" s="17"/>
      <c r="G87" s="17"/>
      <c r="H87" s="17"/>
      <c r="I87" s="17"/>
      <c r="J87" s="17"/>
      <c r="K87" s="17"/>
      <c r="L87" s="17"/>
      <c r="M87" s="17"/>
    </row>
    <row r="88" spans="1:13" x14ac:dyDescent="0.25">
      <c r="A88" s="17"/>
      <c r="B88" s="17"/>
      <c r="C88" s="17"/>
      <c r="D88" s="21"/>
      <c r="E88" s="16" t="s">
        <v>10</v>
      </c>
      <c r="F88" s="17">
        <v>2</v>
      </c>
      <c r="G88" s="18">
        <v>0</v>
      </c>
      <c r="H88" s="18">
        <v>0</v>
      </c>
      <c r="I88" s="18">
        <v>0</v>
      </c>
      <c r="J88" s="26">
        <f>F88*(G88+ (G88= 0))*(H88+ (H88= 0))*(I88+ (I88= 0))</f>
        <v>2</v>
      </c>
      <c r="K88" s="17"/>
      <c r="L88" s="17"/>
      <c r="M88" s="17"/>
    </row>
    <row r="89" spans="1:13" x14ac:dyDescent="0.25">
      <c r="A89" s="17"/>
      <c r="B89" s="17"/>
      <c r="C89" s="17"/>
      <c r="D89" s="21"/>
      <c r="E89" s="21"/>
      <c r="F89" s="17"/>
      <c r="G89" s="17"/>
      <c r="H89" s="17"/>
      <c r="I89" s="17"/>
      <c r="J89" s="22" t="s">
        <v>93</v>
      </c>
      <c r="K89" s="27">
        <f>SUM(J88:J88)</f>
        <v>2</v>
      </c>
      <c r="L89" s="19">
        <v>83.64</v>
      </c>
      <c r="M89" s="14">
        <f>ROUND(L89*K89,2)</f>
        <v>167.28</v>
      </c>
    </row>
    <row r="90" spans="1:13" ht="1.1499999999999999" customHeight="1" x14ac:dyDescent="0.25">
      <c r="A90" s="24"/>
      <c r="B90" s="24"/>
      <c r="C90" s="24"/>
      <c r="D90" s="25"/>
      <c r="E90" s="25"/>
      <c r="F90" s="24"/>
      <c r="G90" s="24"/>
      <c r="H90" s="24"/>
      <c r="I90" s="24"/>
      <c r="J90" s="24"/>
      <c r="K90" s="24"/>
      <c r="L90" s="24"/>
      <c r="M90" s="24"/>
    </row>
    <row r="91" spans="1:13" ht="25.5" x14ac:dyDescent="0.25">
      <c r="A91" s="15" t="s">
        <v>94</v>
      </c>
      <c r="B91" s="15" t="s">
        <v>13</v>
      </c>
      <c r="C91" s="15" t="s">
        <v>91</v>
      </c>
      <c r="D91" s="16" t="s">
        <v>95</v>
      </c>
      <c r="E91" s="21"/>
      <c r="F91" s="17"/>
      <c r="G91" s="17"/>
      <c r="H91" s="17"/>
      <c r="I91" s="17"/>
      <c r="J91" s="17"/>
      <c r="K91" s="26">
        <f>K94</f>
        <v>5</v>
      </c>
      <c r="L91" s="20">
        <f>L94</f>
        <v>60.3</v>
      </c>
      <c r="M91" s="20">
        <f>M94</f>
        <v>301.5</v>
      </c>
    </row>
    <row r="92" spans="1:13" ht="204" x14ac:dyDescent="0.25">
      <c r="A92" s="17"/>
      <c r="B92" s="17"/>
      <c r="C92" s="17"/>
      <c r="D92" s="21" t="s">
        <v>96</v>
      </c>
      <c r="E92" s="21"/>
      <c r="F92" s="17"/>
      <c r="G92" s="17"/>
      <c r="H92" s="17"/>
      <c r="I92" s="17"/>
      <c r="J92" s="17"/>
      <c r="K92" s="17"/>
      <c r="L92" s="17"/>
      <c r="M92" s="17"/>
    </row>
    <row r="93" spans="1:13" ht="38.25" x14ac:dyDescent="0.25">
      <c r="A93" s="17"/>
      <c r="B93" s="17"/>
      <c r="C93" s="17"/>
      <c r="D93" s="21"/>
      <c r="E93" s="16" t="s">
        <v>410</v>
      </c>
      <c r="F93" s="17">
        <v>5</v>
      </c>
      <c r="G93" s="18">
        <v>0</v>
      </c>
      <c r="H93" s="18">
        <v>0</v>
      </c>
      <c r="I93" s="18">
        <v>0</v>
      </c>
      <c r="J93" s="26">
        <f>F93*(G93+ (G93= 0))*(H93+ (H93= 0))*(I93+ (I93= 0))</f>
        <v>5</v>
      </c>
      <c r="K93" s="17"/>
      <c r="L93" s="17"/>
      <c r="M93" s="17"/>
    </row>
    <row r="94" spans="1:13" x14ac:dyDescent="0.25">
      <c r="A94" s="17"/>
      <c r="B94" s="17"/>
      <c r="C94" s="17"/>
      <c r="D94" s="21"/>
      <c r="E94" s="21"/>
      <c r="F94" s="17"/>
      <c r="G94" s="17"/>
      <c r="H94" s="17"/>
      <c r="I94" s="17"/>
      <c r="J94" s="22" t="s">
        <v>97</v>
      </c>
      <c r="K94" s="27">
        <f>SUM(J93:J93)</f>
        <v>5</v>
      </c>
      <c r="L94" s="19">
        <v>60.3</v>
      </c>
      <c r="M94" s="14">
        <f>ROUND(L94*K94,2)</f>
        <v>301.5</v>
      </c>
    </row>
    <row r="95" spans="1:13" ht="1.1499999999999999" customHeight="1" x14ac:dyDescent="0.25">
      <c r="A95" s="24"/>
      <c r="B95" s="24"/>
      <c r="C95" s="24"/>
      <c r="D95" s="25"/>
      <c r="E95" s="25"/>
      <c r="F95" s="24"/>
      <c r="G95" s="24"/>
      <c r="H95" s="24"/>
      <c r="I95" s="24"/>
      <c r="J95" s="24"/>
      <c r="K95" s="24"/>
      <c r="L95" s="24"/>
      <c r="M95" s="24"/>
    </row>
    <row r="96" spans="1:13" ht="25.5" x14ac:dyDescent="0.25">
      <c r="A96" s="15" t="s">
        <v>98</v>
      </c>
      <c r="B96" s="15" t="s">
        <v>13</v>
      </c>
      <c r="C96" s="15" t="s">
        <v>91</v>
      </c>
      <c r="D96" s="16" t="s">
        <v>99</v>
      </c>
      <c r="E96" s="21"/>
      <c r="F96" s="17"/>
      <c r="G96" s="17"/>
      <c r="H96" s="17"/>
      <c r="I96" s="17"/>
      <c r="J96" s="17"/>
      <c r="K96" s="26">
        <f>K99</f>
        <v>4</v>
      </c>
      <c r="L96" s="20">
        <f>L99</f>
        <v>71.099999999999994</v>
      </c>
      <c r="M96" s="20">
        <f>M99</f>
        <v>284.39999999999998</v>
      </c>
    </row>
    <row r="97" spans="1:13" ht="140.25" x14ac:dyDescent="0.25">
      <c r="A97" s="17"/>
      <c r="B97" s="17"/>
      <c r="C97" s="17"/>
      <c r="D97" s="21" t="s">
        <v>100</v>
      </c>
      <c r="E97" s="21"/>
      <c r="F97" s="17"/>
      <c r="G97" s="17"/>
      <c r="H97" s="17"/>
      <c r="I97" s="17"/>
      <c r="J97" s="17"/>
      <c r="K97" s="17"/>
      <c r="L97" s="17"/>
      <c r="M97" s="17"/>
    </row>
    <row r="98" spans="1:13" ht="38.25" x14ac:dyDescent="0.25">
      <c r="A98" s="17"/>
      <c r="B98" s="17"/>
      <c r="C98" s="17"/>
      <c r="D98" s="21"/>
      <c r="E98" s="16" t="s">
        <v>411</v>
      </c>
      <c r="F98" s="17">
        <v>4</v>
      </c>
      <c r="G98" s="18">
        <v>0</v>
      </c>
      <c r="H98" s="18">
        <v>0</v>
      </c>
      <c r="I98" s="18">
        <v>0</v>
      </c>
      <c r="J98" s="26">
        <f>F98*(G98+ (G98= 0))*(H98+ (H98= 0))*(I98+ (I98= 0))</f>
        <v>4</v>
      </c>
      <c r="K98" s="17"/>
      <c r="L98" s="17"/>
      <c r="M98" s="17"/>
    </row>
    <row r="99" spans="1:13" x14ac:dyDescent="0.25">
      <c r="A99" s="17"/>
      <c r="B99" s="17"/>
      <c r="C99" s="17"/>
      <c r="D99" s="21"/>
      <c r="E99" s="21"/>
      <c r="F99" s="17"/>
      <c r="G99" s="17"/>
      <c r="H99" s="17"/>
      <c r="I99" s="17"/>
      <c r="J99" s="22" t="s">
        <v>101</v>
      </c>
      <c r="K99" s="27">
        <f>SUM(J98:J98)</f>
        <v>4</v>
      </c>
      <c r="L99" s="19">
        <v>71.099999999999994</v>
      </c>
      <c r="M99" s="14">
        <f>ROUND(L99*K99,2)</f>
        <v>284.39999999999998</v>
      </c>
    </row>
    <row r="100" spans="1:13" ht="1.1499999999999999" customHeight="1" x14ac:dyDescent="0.25">
      <c r="A100" s="24"/>
      <c r="B100" s="24"/>
      <c r="C100" s="24"/>
      <c r="D100" s="25"/>
      <c r="E100" s="25"/>
      <c r="F100" s="24"/>
      <c r="G100" s="24"/>
      <c r="H100" s="24"/>
      <c r="I100" s="24"/>
      <c r="J100" s="24"/>
      <c r="K100" s="24"/>
      <c r="L100" s="24"/>
      <c r="M100" s="24"/>
    </row>
    <row r="101" spans="1:13" ht="1.1499999999999999" customHeight="1" x14ac:dyDescent="0.25">
      <c r="A101" s="24"/>
      <c r="B101" s="24"/>
      <c r="C101" s="24"/>
      <c r="D101" s="25"/>
      <c r="E101" s="25"/>
      <c r="F101" s="24"/>
      <c r="G101" s="24"/>
      <c r="H101" s="24"/>
      <c r="I101" s="24"/>
      <c r="J101" s="24"/>
      <c r="K101" s="24"/>
      <c r="L101" s="24"/>
      <c r="M101" s="24"/>
    </row>
    <row r="102" spans="1:13" ht="25.5" x14ac:dyDescent="0.25">
      <c r="A102" s="15" t="s">
        <v>102</v>
      </c>
      <c r="B102" s="15" t="s">
        <v>13</v>
      </c>
      <c r="C102" s="15" t="s">
        <v>91</v>
      </c>
      <c r="D102" s="16" t="s">
        <v>103</v>
      </c>
      <c r="E102" s="21"/>
      <c r="F102" s="17"/>
      <c r="G102" s="17"/>
      <c r="H102" s="17"/>
      <c r="I102" s="17"/>
      <c r="J102" s="17"/>
      <c r="K102" s="18">
        <v>4</v>
      </c>
      <c r="L102" s="19">
        <v>9.98</v>
      </c>
      <c r="M102" s="20">
        <f>ROUND(K102*L102,2)</f>
        <v>39.92</v>
      </c>
    </row>
    <row r="103" spans="1:13" ht="204" x14ac:dyDescent="0.25">
      <c r="A103" s="17"/>
      <c r="B103" s="17"/>
      <c r="C103" s="17"/>
      <c r="D103" s="21" t="s">
        <v>104</v>
      </c>
      <c r="E103" s="21"/>
      <c r="F103" s="17"/>
      <c r="G103" s="17"/>
      <c r="H103" s="17"/>
      <c r="I103" s="17"/>
      <c r="J103" s="17"/>
      <c r="K103" s="17"/>
      <c r="L103" s="17"/>
      <c r="M103" s="17"/>
    </row>
    <row r="104" spans="1:13" x14ac:dyDescent="0.25">
      <c r="A104" s="15" t="s">
        <v>105</v>
      </c>
      <c r="B104" s="15" t="s">
        <v>13</v>
      </c>
      <c r="C104" s="15" t="s">
        <v>91</v>
      </c>
      <c r="D104" s="16" t="s">
        <v>106</v>
      </c>
      <c r="E104" s="21"/>
      <c r="F104" s="17"/>
      <c r="G104" s="17"/>
      <c r="H104" s="17"/>
      <c r="I104" s="17"/>
      <c r="J104" s="17"/>
      <c r="K104" s="18">
        <v>12</v>
      </c>
      <c r="L104" s="19">
        <v>7.62</v>
      </c>
      <c r="M104" s="20">
        <f>ROUND(K104*L104,2)</f>
        <v>91.44</v>
      </c>
    </row>
    <row r="105" spans="1:13" ht="216.75" x14ac:dyDescent="0.25">
      <c r="A105" s="17"/>
      <c r="B105" s="17"/>
      <c r="C105" s="17"/>
      <c r="D105" s="21" t="s">
        <v>107</v>
      </c>
      <c r="E105" s="21"/>
      <c r="F105" s="17"/>
      <c r="G105" s="17"/>
      <c r="H105" s="17"/>
      <c r="I105" s="17"/>
      <c r="J105" s="17"/>
      <c r="K105" s="17"/>
      <c r="L105" s="17"/>
      <c r="M105" s="17"/>
    </row>
    <row r="106" spans="1:13" x14ac:dyDescent="0.25">
      <c r="A106" s="15" t="s">
        <v>108</v>
      </c>
      <c r="B106" s="15" t="s">
        <v>13</v>
      </c>
      <c r="C106" s="15" t="s">
        <v>91</v>
      </c>
      <c r="D106" s="16" t="s">
        <v>109</v>
      </c>
      <c r="E106" s="21"/>
      <c r="F106" s="17"/>
      <c r="G106" s="17"/>
      <c r="H106" s="17"/>
      <c r="I106" s="17"/>
      <c r="J106" s="17"/>
      <c r="K106" s="18">
        <v>3</v>
      </c>
      <c r="L106" s="19">
        <v>11.38</v>
      </c>
      <c r="M106" s="20">
        <f>ROUND(K106*L106,2)</f>
        <v>34.14</v>
      </c>
    </row>
    <row r="107" spans="1:13" ht="216.75" x14ac:dyDescent="0.25">
      <c r="A107" s="17"/>
      <c r="B107" s="17"/>
      <c r="C107" s="17"/>
      <c r="D107" s="21" t="s">
        <v>110</v>
      </c>
      <c r="E107" s="21"/>
      <c r="F107" s="17"/>
      <c r="G107" s="17"/>
      <c r="H107" s="17"/>
      <c r="I107" s="17"/>
      <c r="J107" s="17"/>
      <c r="K107" s="17"/>
      <c r="L107" s="17"/>
      <c r="M107" s="17"/>
    </row>
    <row r="108" spans="1:13" x14ac:dyDescent="0.25">
      <c r="A108" s="17"/>
      <c r="B108" s="17"/>
      <c r="C108" s="17"/>
      <c r="D108" s="21"/>
      <c r="E108" s="21"/>
      <c r="F108" s="17"/>
      <c r="G108" s="17"/>
      <c r="H108" s="17"/>
      <c r="I108" s="17"/>
      <c r="J108" s="22" t="s">
        <v>111</v>
      </c>
      <c r="K108" s="23">
        <v>1</v>
      </c>
      <c r="L108" s="14">
        <f>M28+M34+M39+M44+M49+M55+M61+M66+M72+M74+M79+M84+M89+M94+M99+M102+M104+M106</f>
        <v>12495.160000000002</v>
      </c>
      <c r="M108" s="14">
        <f>ROUND(L108*K108,2)</f>
        <v>12495.16</v>
      </c>
    </row>
    <row r="109" spans="1:13" ht="1.1499999999999999" customHeight="1" x14ac:dyDescent="0.25">
      <c r="A109" s="24"/>
      <c r="B109" s="24"/>
      <c r="C109" s="24"/>
      <c r="D109" s="25"/>
      <c r="E109" s="25"/>
      <c r="F109" s="24"/>
      <c r="G109" s="24"/>
      <c r="H109" s="24"/>
      <c r="I109" s="24"/>
      <c r="J109" s="24"/>
      <c r="K109" s="24"/>
      <c r="L109" s="24"/>
      <c r="M109" s="24"/>
    </row>
    <row r="110" spans="1:13" ht="25.5" x14ac:dyDescent="0.25">
      <c r="A110" s="10" t="s">
        <v>112</v>
      </c>
      <c r="B110" s="10" t="s">
        <v>9</v>
      </c>
      <c r="C110" s="10" t="s">
        <v>10</v>
      </c>
      <c r="D110" s="11" t="s">
        <v>113</v>
      </c>
      <c r="E110" s="28"/>
      <c r="F110" s="12"/>
      <c r="G110" s="12"/>
      <c r="H110" s="12"/>
      <c r="I110" s="12"/>
      <c r="J110" s="12"/>
      <c r="K110" s="13">
        <f>K149</f>
        <v>1</v>
      </c>
      <c r="L110" s="14">
        <f>L149</f>
        <v>9277.25</v>
      </c>
      <c r="M110" s="14">
        <f>M149</f>
        <v>9277.25</v>
      </c>
    </row>
    <row r="111" spans="1:13" ht="25.5" x14ac:dyDescent="0.25">
      <c r="A111" s="15" t="s">
        <v>114</v>
      </c>
      <c r="B111" s="15" t="s">
        <v>13</v>
      </c>
      <c r="C111" s="15" t="s">
        <v>116</v>
      </c>
      <c r="D111" s="16" t="s">
        <v>115</v>
      </c>
      <c r="E111" s="21"/>
      <c r="F111" s="17"/>
      <c r="G111" s="17"/>
      <c r="H111" s="17"/>
      <c r="I111" s="17"/>
      <c r="J111" s="17"/>
      <c r="K111" s="26">
        <f>K114</f>
        <v>68</v>
      </c>
      <c r="L111" s="20">
        <f>L114</f>
        <v>10.89</v>
      </c>
      <c r="M111" s="20">
        <f>M114</f>
        <v>740.52</v>
      </c>
    </row>
    <row r="112" spans="1:13" ht="357" x14ac:dyDescent="0.25">
      <c r="A112" s="17"/>
      <c r="B112" s="17"/>
      <c r="C112" s="17"/>
      <c r="D112" s="21" t="s">
        <v>117</v>
      </c>
      <c r="E112" s="21"/>
      <c r="F112" s="17"/>
      <c r="G112" s="17"/>
      <c r="H112" s="17"/>
      <c r="I112" s="17"/>
      <c r="J112" s="17"/>
      <c r="K112" s="17"/>
      <c r="L112" s="17"/>
      <c r="M112" s="17"/>
    </row>
    <row r="113" spans="1:13" ht="25.5" x14ac:dyDescent="0.25">
      <c r="A113" s="17"/>
      <c r="B113" s="17"/>
      <c r="C113" s="17"/>
      <c r="D113" s="21"/>
      <c r="E113" s="16" t="s">
        <v>422</v>
      </c>
      <c r="F113" s="17">
        <v>1</v>
      </c>
      <c r="G113" s="18">
        <v>170</v>
      </c>
      <c r="H113" s="18">
        <v>2</v>
      </c>
      <c r="I113" s="18">
        <v>0.2</v>
      </c>
      <c r="J113" s="26">
        <f>F113*(G113+ (G113= 0))*(H113+ (H113= 0))*(I113+ (I113= 0))</f>
        <v>68</v>
      </c>
      <c r="K113" s="17"/>
      <c r="L113" s="17"/>
      <c r="M113" s="17"/>
    </row>
    <row r="114" spans="1:13" x14ac:dyDescent="0.25">
      <c r="A114" s="17"/>
      <c r="B114" s="17"/>
      <c r="C114" s="17"/>
      <c r="D114" s="21"/>
      <c r="E114" s="21"/>
      <c r="F114" s="17"/>
      <c r="G114" s="17"/>
      <c r="H114" s="17"/>
      <c r="I114" s="17"/>
      <c r="J114" s="22" t="s">
        <v>118</v>
      </c>
      <c r="K114" s="27">
        <f>SUM(J113:J113)</f>
        <v>68</v>
      </c>
      <c r="L114" s="19">
        <v>10.89</v>
      </c>
      <c r="M114" s="14">
        <f>ROUND(L114*K114,2)</f>
        <v>740.52</v>
      </c>
    </row>
    <row r="115" spans="1:13" ht="1.1499999999999999" customHeight="1" x14ac:dyDescent="0.25">
      <c r="A115" s="24"/>
      <c r="B115" s="24"/>
      <c r="C115" s="24"/>
      <c r="D115" s="25"/>
      <c r="E115" s="25"/>
      <c r="F115" s="24"/>
      <c r="G115" s="24"/>
      <c r="H115" s="24"/>
      <c r="I115" s="24"/>
      <c r="J115" s="24"/>
      <c r="K115" s="24"/>
      <c r="L115" s="24"/>
      <c r="M115" s="24"/>
    </row>
    <row r="116" spans="1:13" ht="25.5" x14ac:dyDescent="0.25">
      <c r="A116" s="15" t="s">
        <v>119</v>
      </c>
      <c r="B116" s="15" t="s">
        <v>13</v>
      </c>
      <c r="C116" s="15" t="s">
        <v>116</v>
      </c>
      <c r="D116" s="16" t="s">
        <v>120</v>
      </c>
      <c r="E116" s="21"/>
      <c r="F116" s="17"/>
      <c r="G116" s="17"/>
      <c r="H116" s="17"/>
      <c r="I116" s="17"/>
      <c r="J116" s="17"/>
      <c r="K116" s="26">
        <f>K120</f>
        <v>115.19999999999999</v>
      </c>
      <c r="L116" s="20">
        <f>L120</f>
        <v>9.36</v>
      </c>
      <c r="M116" s="20">
        <f>M120</f>
        <v>1078.27</v>
      </c>
    </row>
    <row r="117" spans="1:13" ht="318.75" x14ac:dyDescent="0.25">
      <c r="A117" s="17"/>
      <c r="B117" s="17"/>
      <c r="C117" s="17"/>
      <c r="D117" s="21" t="s">
        <v>121</v>
      </c>
      <c r="E117" s="21"/>
      <c r="F117" s="17"/>
      <c r="G117" s="17"/>
      <c r="H117" s="17"/>
      <c r="I117" s="17"/>
      <c r="J117" s="17"/>
      <c r="K117" s="17"/>
      <c r="L117" s="17"/>
      <c r="M117" s="17"/>
    </row>
    <row r="118" spans="1:13" ht="38.25" x14ac:dyDescent="0.25">
      <c r="A118" s="17"/>
      <c r="B118" s="17"/>
      <c r="C118" s="17"/>
      <c r="D118" s="21"/>
      <c r="E118" s="16" t="s">
        <v>412</v>
      </c>
      <c r="F118" s="17">
        <v>1</v>
      </c>
      <c r="G118" s="18">
        <v>128</v>
      </c>
      <c r="H118" s="18">
        <v>1.2</v>
      </c>
      <c r="I118" s="18">
        <v>0.5</v>
      </c>
      <c r="J118" s="26">
        <f>F118*(G118+ (G118= 0))*(H118+ (H118= 0))*(I118+ (I118= 0))</f>
        <v>76.8</v>
      </c>
      <c r="K118" s="17"/>
      <c r="L118" s="17"/>
      <c r="M118" s="17"/>
    </row>
    <row r="119" spans="1:13" ht="38.25" x14ac:dyDescent="0.25">
      <c r="A119" s="17"/>
      <c r="B119" s="17"/>
      <c r="C119" s="17"/>
      <c r="D119" s="21"/>
      <c r="E119" s="16" t="s">
        <v>412</v>
      </c>
      <c r="F119" s="17">
        <v>1</v>
      </c>
      <c r="G119" s="18">
        <v>128</v>
      </c>
      <c r="H119" s="18">
        <v>0.6</v>
      </c>
      <c r="I119" s="18">
        <v>0.5</v>
      </c>
      <c r="J119" s="26">
        <f>F119*(G119+ (G119= 0))*(H119+ (H119= 0))*(I119+ (I119= 0))</f>
        <v>38.4</v>
      </c>
      <c r="K119" s="17"/>
      <c r="L119" s="17"/>
      <c r="M119" s="17"/>
    </row>
    <row r="120" spans="1:13" x14ac:dyDescent="0.25">
      <c r="A120" s="17"/>
      <c r="B120" s="17"/>
      <c r="C120" s="17"/>
      <c r="D120" s="21"/>
      <c r="E120" s="21"/>
      <c r="F120" s="17"/>
      <c r="G120" s="17"/>
      <c r="H120" s="17"/>
      <c r="I120" s="17"/>
      <c r="J120" s="22" t="s">
        <v>122</v>
      </c>
      <c r="K120" s="27">
        <f>SUM(J118:J119)</f>
        <v>115.19999999999999</v>
      </c>
      <c r="L120" s="19">
        <v>9.36</v>
      </c>
      <c r="M120" s="14">
        <f>ROUND(L120*K120,2)</f>
        <v>1078.27</v>
      </c>
    </row>
    <row r="121" spans="1:13" ht="1.1499999999999999" customHeight="1" x14ac:dyDescent="0.25">
      <c r="A121" s="24"/>
      <c r="B121" s="24"/>
      <c r="C121" s="24"/>
      <c r="D121" s="25"/>
      <c r="E121" s="25"/>
      <c r="F121" s="24"/>
      <c r="G121" s="24"/>
      <c r="H121" s="24"/>
      <c r="I121" s="24"/>
      <c r="J121" s="24"/>
      <c r="K121" s="24"/>
      <c r="L121" s="24"/>
      <c r="M121" s="24"/>
    </row>
    <row r="122" spans="1:13" ht="25.5" x14ac:dyDescent="0.25">
      <c r="A122" s="15" t="s">
        <v>123</v>
      </c>
      <c r="B122" s="15" t="s">
        <v>13</v>
      </c>
      <c r="C122" s="15" t="s">
        <v>14</v>
      </c>
      <c r="D122" s="16" t="s">
        <v>124</v>
      </c>
      <c r="E122" s="21"/>
      <c r="F122" s="17"/>
      <c r="G122" s="17"/>
      <c r="H122" s="17"/>
      <c r="I122" s="17"/>
      <c r="J122" s="17"/>
      <c r="K122" s="26">
        <f>K125</f>
        <v>340</v>
      </c>
      <c r="L122" s="20">
        <f>L125</f>
        <v>4.13</v>
      </c>
      <c r="M122" s="20">
        <f>M125</f>
        <v>1404.2</v>
      </c>
    </row>
    <row r="123" spans="1:13" ht="102" x14ac:dyDescent="0.25">
      <c r="A123" s="17"/>
      <c r="B123" s="17"/>
      <c r="C123" s="17"/>
      <c r="D123" s="21" t="s">
        <v>125</v>
      </c>
      <c r="E123" s="21"/>
      <c r="F123" s="17"/>
      <c r="G123" s="17"/>
      <c r="H123" s="17"/>
      <c r="I123" s="17"/>
      <c r="J123" s="17"/>
      <c r="K123" s="17"/>
      <c r="L123" s="17"/>
      <c r="M123" s="17"/>
    </row>
    <row r="124" spans="1:13" ht="25.5" x14ac:dyDescent="0.25">
      <c r="A124" s="17"/>
      <c r="B124" s="17"/>
      <c r="C124" s="17"/>
      <c r="D124" s="21"/>
      <c r="E124" s="16" t="s">
        <v>422</v>
      </c>
      <c r="F124" s="17">
        <v>1</v>
      </c>
      <c r="G124" s="18">
        <v>170</v>
      </c>
      <c r="H124" s="18">
        <v>2</v>
      </c>
      <c r="I124" s="18">
        <v>0</v>
      </c>
      <c r="J124" s="26">
        <f>F124*(G124+ (G124= 0))*(H124+ (H124= 0))*(I124+ (I124= 0))</f>
        <v>340</v>
      </c>
      <c r="K124" s="17"/>
      <c r="L124" s="17"/>
      <c r="M124" s="17"/>
    </row>
    <row r="125" spans="1:13" x14ac:dyDescent="0.25">
      <c r="A125" s="17"/>
      <c r="B125" s="17"/>
      <c r="C125" s="17"/>
      <c r="D125" s="21"/>
      <c r="E125" s="21"/>
      <c r="F125" s="17"/>
      <c r="G125" s="17"/>
      <c r="H125" s="17"/>
      <c r="I125" s="17"/>
      <c r="J125" s="22" t="s">
        <v>126</v>
      </c>
      <c r="K125" s="27">
        <f>SUM(J124:J124)</f>
        <v>340</v>
      </c>
      <c r="L125" s="19">
        <v>4.13</v>
      </c>
      <c r="M125" s="14">
        <f>ROUND(L125*K125,2)</f>
        <v>1404.2</v>
      </c>
    </row>
    <row r="126" spans="1:13" ht="1.1499999999999999" customHeight="1" x14ac:dyDescent="0.25">
      <c r="A126" s="24"/>
      <c r="B126" s="24"/>
      <c r="C126" s="24"/>
      <c r="D126" s="25"/>
      <c r="E126" s="25"/>
      <c r="F126" s="24"/>
      <c r="G126" s="24"/>
      <c r="H126" s="24"/>
      <c r="I126" s="24"/>
      <c r="J126" s="24"/>
      <c r="K126" s="24"/>
      <c r="L126" s="24"/>
      <c r="M126" s="24"/>
    </row>
    <row r="127" spans="1:13" ht="25.5" x14ac:dyDescent="0.25">
      <c r="A127" s="15" t="s">
        <v>127</v>
      </c>
      <c r="B127" s="15" t="s">
        <v>13</v>
      </c>
      <c r="C127" s="15" t="s">
        <v>14</v>
      </c>
      <c r="D127" s="16" t="s">
        <v>128</v>
      </c>
      <c r="E127" s="21"/>
      <c r="F127" s="17"/>
      <c r="G127" s="17"/>
      <c r="H127" s="17"/>
      <c r="I127" s="17"/>
      <c r="J127" s="17"/>
      <c r="K127" s="26">
        <f>K131</f>
        <v>230.39999999999998</v>
      </c>
      <c r="L127" s="20">
        <f>L131</f>
        <v>8.0500000000000007</v>
      </c>
      <c r="M127" s="20">
        <f>M131</f>
        <v>1854.72</v>
      </c>
    </row>
    <row r="128" spans="1:13" ht="102" x14ac:dyDescent="0.25">
      <c r="A128" s="17"/>
      <c r="B128" s="17"/>
      <c r="C128" s="17"/>
      <c r="D128" s="21" t="s">
        <v>129</v>
      </c>
      <c r="E128" s="21"/>
      <c r="F128" s="17"/>
      <c r="G128" s="17"/>
      <c r="H128" s="17"/>
      <c r="I128" s="17"/>
      <c r="J128" s="17"/>
      <c r="K128" s="17"/>
      <c r="L128" s="17"/>
      <c r="M128" s="17"/>
    </row>
    <row r="129" spans="1:13" ht="38.25" x14ac:dyDescent="0.25">
      <c r="A129" s="17"/>
      <c r="B129" s="17"/>
      <c r="C129" s="17"/>
      <c r="D129" s="21"/>
      <c r="E129" s="16" t="s">
        <v>412</v>
      </c>
      <c r="F129" s="17">
        <v>1</v>
      </c>
      <c r="G129" s="18">
        <v>128</v>
      </c>
      <c r="H129" s="18">
        <v>1.2</v>
      </c>
      <c r="I129" s="18">
        <v>0</v>
      </c>
      <c r="J129" s="26">
        <f>F129*(G129+ (G129= 0))*(H129+ (H129= 0))*(I129+ (I129= 0))</f>
        <v>153.6</v>
      </c>
      <c r="K129" s="17"/>
      <c r="L129" s="17"/>
      <c r="M129" s="17"/>
    </row>
    <row r="130" spans="1:13" ht="38.25" x14ac:dyDescent="0.25">
      <c r="A130" s="17"/>
      <c r="B130" s="17"/>
      <c r="C130" s="17"/>
      <c r="D130" s="21"/>
      <c r="E130" s="16" t="s">
        <v>412</v>
      </c>
      <c r="F130" s="17">
        <v>1</v>
      </c>
      <c r="G130" s="18">
        <v>128</v>
      </c>
      <c r="H130" s="18">
        <v>0.6</v>
      </c>
      <c r="I130" s="18">
        <v>0</v>
      </c>
      <c r="J130" s="26">
        <f>F130*(G130+ (G130= 0))*(H130+ (H130= 0))*(I130+ (I130= 0))</f>
        <v>76.8</v>
      </c>
      <c r="K130" s="17"/>
      <c r="L130" s="17"/>
      <c r="M130" s="17"/>
    </row>
    <row r="131" spans="1:13" x14ac:dyDescent="0.25">
      <c r="A131" s="17"/>
      <c r="B131" s="17"/>
      <c r="C131" s="17"/>
      <c r="D131" s="21"/>
      <c r="E131" s="21"/>
      <c r="F131" s="17"/>
      <c r="G131" s="17"/>
      <c r="H131" s="17"/>
      <c r="I131" s="17"/>
      <c r="J131" s="22" t="s">
        <v>130</v>
      </c>
      <c r="K131" s="27">
        <f>SUM(J129:J130)</f>
        <v>230.39999999999998</v>
      </c>
      <c r="L131" s="19">
        <v>8.0500000000000007</v>
      </c>
      <c r="M131" s="14">
        <f>ROUND(L131*K131,2)</f>
        <v>1854.72</v>
      </c>
    </row>
    <row r="132" spans="1:13" ht="1.1499999999999999" customHeight="1" x14ac:dyDescent="0.25">
      <c r="A132" s="24"/>
      <c r="B132" s="24"/>
      <c r="C132" s="24"/>
      <c r="D132" s="25"/>
      <c r="E132" s="25"/>
      <c r="F132" s="24"/>
      <c r="G132" s="24"/>
      <c r="H132" s="24"/>
      <c r="I132" s="24"/>
      <c r="J132" s="24"/>
      <c r="K132" s="24"/>
      <c r="L132" s="24"/>
      <c r="M132" s="24"/>
    </row>
    <row r="133" spans="1:13" ht="25.5" x14ac:dyDescent="0.25">
      <c r="A133" s="15" t="s">
        <v>131</v>
      </c>
      <c r="B133" s="15" t="s">
        <v>13</v>
      </c>
      <c r="C133" s="15" t="s">
        <v>116</v>
      </c>
      <c r="D133" s="16" t="s">
        <v>132</v>
      </c>
      <c r="E133" s="21"/>
      <c r="F133" s="17"/>
      <c r="G133" s="17"/>
      <c r="H133" s="17"/>
      <c r="I133" s="17"/>
      <c r="J133" s="17"/>
      <c r="K133" s="26">
        <f>K137</f>
        <v>115.19999999999999</v>
      </c>
      <c r="L133" s="20">
        <f>L137</f>
        <v>25.72</v>
      </c>
      <c r="M133" s="20">
        <f>M137</f>
        <v>2962.94</v>
      </c>
    </row>
    <row r="134" spans="1:13" ht="140.25" x14ac:dyDescent="0.25">
      <c r="A134" s="17"/>
      <c r="B134" s="17"/>
      <c r="C134" s="17"/>
      <c r="D134" s="21" t="s">
        <v>133</v>
      </c>
      <c r="E134" s="21"/>
      <c r="F134" s="17"/>
      <c r="G134" s="17"/>
      <c r="H134" s="17"/>
      <c r="I134" s="17"/>
      <c r="J134" s="17"/>
      <c r="K134" s="17"/>
      <c r="L134" s="17"/>
      <c r="M134" s="17"/>
    </row>
    <row r="135" spans="1:13" ht="38.25" x14ac:dyDescent="0.25">
      <c r="A135" s="17"/>
      <c r="B135" s="17"/>
      <c r="C135" s="17"/>
      <c r="D135" s="21"/>
      <c r="E135" s="16" t="s">
        <v>412</v>
      </c>
      <c r="F135" s="17">
        <v>1</v>
      </c>
      <c r="G135" s="18">
        <v>128</v>
      </c>
      <c r="H135" s="18">
        <v>1.2</v>
      </c>
      <c r="I135" s="18">
        <v>0.5</v>
      </c>
      <c r="J135" s="26">
        <f>F135*(G135+ (G135= 0))*(H135+ (H135= 0))*(I135+ (I135= 0))</f>
        <v>76.8</v>
      </c>
      <c r="K135" s="17"/>
      <c r="L135" s="17"/>
      <c r="M135" s="17"/>
    </row>
    <row r="136" spans="1:13" ht="38.25" x14ac:dyDescent="0.25">
      <c r="A136" s="17"/>
      <c r="B136" s="17"/>
      <c r="C136" s="17"/>
      <c r="D136" s="21"/>
      <c r="E136" s="16" t="s">
        <v>412</v>
      </c>
      <c r="F136" s="17">
        <v>1</v>
      </c>
      <c r="G136" s="18">
        <v>128</v>
      </c>
      <c r="H136" s="18">
        <v>0.6</v>
      </c>
      <c r="I136" s="18">
        <v>0.5</v>
      </c>
      <c r="J136" s="26">
        <f>F136*(G136+ (G136= 0))*(H136+ (H136= 0))*(I136+ (I136= 0))</f>
        <v>38.4</v>
      </c>
      <c r="K136" s="17"/>
      <c r="L136" s="17"/>
      <c r="M136" s="17"/>
    </row>
    <row r="137" spans="1:13" x14ac:dyDescent="0.25">
      <c r="A137" s="17"/>
      <c r="B137" s="17"/>
      <c r="C137" s="17"/>
      <c r="D137" s="21"/>
      <c r="E137" s="21"/>
      <c r="F137" s="17"/>
      <c r="G137" s="17"/>
      <c r="H137" s="17"/>
      <c r="I137" s="17"/>
      <c r="J137" s="22" t="s">
        <v>134</v>
      </c>
      <c r="K137" s="27">
        <f>SUM(J135:J136)</f>
        <v>115.19999999999999</v>
      </c>
      <c r="L137" s="19">
        <v>25.72</v>
      </c>
      <c r="M137" s="14">
        <f>ROUND(L137*K137,2)</f>
        <v>2962.94</v>
      </c>
    </row>
    <row r="138" spans="1:13" ht="1.1499999999999999" customHeight="1" x14ac:dyDescent="0.25">
      <c r="A138" s="24"/>
      <c r="B138" s="24"/>
      <c r="C138" s="24"/>
      <c r="D138" s="25"/>
      <c r="E138" s="25"/>
      <c r="F138" s="24"/>
      <c r="G138" s="24"/>
      <c r="H138" s="24"/>
      <c r="I138" s="24"/>
      <c r="J138" s="24"/>
      <c r="K138" s="24"/>
      <c r="L138" s="24"/>
      <c r="M138" s="24"/>
    </row>
    <row r="139" spans="1:13" ht="25.5" x14ac:dyDescent="0.25">
      <c r="A139" s="15" t="s">
        <v>135</v>
      </c>
      <c r="B139" s="15" t="s">
        <v>13</v>
      </c>
      <c r="C139" s="15" t="s">
        <v>116</v>
      </c>
      <c r="D139" s="16" t="s">
        <v>417</v>
      </c>
      <c r="E139" s="21"/>
      <c r="F139" s="17"/>
      <c r="G139" s="17"/>
      <c r="H139" s="17"/>
      <c r="I139" s="17"/>
      <c r="J139" s="17"/>
      <c r="K139" s="26">
        <f>K142</f>
        <v>183.2</v>
      </c>
      <c r="L139" s="20">
        <f>L142</f>
        <v>1.93</v>
      </c>
      <c r="M139" s="20">
        <f>M142</f>
        <v>353.58</v>
      </c>
    </row>
    <row r="140" spans="1:13" ht="255" x14ac:dyDescent="0.25">
      <c r="A140" s="17"/>
      <c r="B140" s="17"/>
      <c r="C140" s="17"/>
      <c r="D140" s="21" t="s">
        <v>415</v>
      </c>
      <c r="E140" s="21"/>
      <c r="F140" s="17"/>
      <c r="G140" s="17"/>
      <c r="H140" s="17"/>
      <c r="I140" s="17"/>
      <c r="J140" s="17"/>
      <c r="K140" s="17"/>
      <c r="L140" s="17"/>
      <c r="M140" s="17"/>
    </row>
    <row r="141" spans="1:13" ht="38.25" x14ac:dyDescent="0.25">
      <c r="A141" s="17"/>
      <c r="B141" s="17"/>
      <c r="C141" s="17"/>
      <c r="D141" s="21"/>
      <c r="E141" s="16" t="s">
        <v>418</v>
      </c>
      <c r="F141" s="17">
        <v>1</v>
      </c>
      <c r="G141" s="18">
        <v>183.2</v>
      </c>
      <c r="H141" s="18">
        <v>0</v>
      </c>
      <c r="I141" s="18">
        <v>0</v>
      </c>
      <c r="J141" s="26">
        <f>F141*(G141+ (G141= 0))*(H141+ (H141= 0))*(I141+ (I141= 0))</f>
        <v>183.2</v>
      </c>
      <c r="K141" s="17"/>
      <c r="L141" s="17"/>
      <c r="M141" s="17"/>
    </row>
    <row r="142" spans="1:13" x14ac:dyDescent="0.25">
      <c r="A142" s="17"/>
      <c r="B142" s="17"/>
      <c r="C142" s="17"/>
      <c r="D142" s="21"/>
      <c r="E142" s="21"/>
      <c r="F142" s="17"/>
      <c r="G142" s="17"/>
      <c r="H142" s="17"/>
      <c r="I142" s="17"/>
      <c r="J142" s="22" t="s">
        <v>136</v>
      </c>
      <c r="K142" s="27">
        <f>SUM(J141:J141)</f>
        <v>183.2</v>
      </c>
      <c r="L142" s="19">
        <v>1.93</v>
      </c>
      <c r="M142" s="14">
        <f>ROUND(L142*K142,2)</f>
        <v>353.58</v>
      </c>
    </row>
    <row r="143" spans="1:13" ht="1.1499999999999999" customHeight="1" x14ac:dyDescent="0.25">
      <c r="A143" s="24"/>
      <c r="B143" s="24"/>
      <c r="C143" s="24"/>
      <c r="D143" s="25"/>
      <c r="E143" s="25"/>
      <c r="F143" s="24"/>
      <c r="G143" s="24"/>
      <c r="H143" s="24"/>
      <c r="I143" s="24"/>
      <c r="J143" s="24"/>
      <c r="K143" s="24"/>
      <c r="L143" s="24"/>
      <c r="M143" s="24"/>
    </row>
    <row r="144" spans="1:13" x14ac:dyDescent="0.25">
      <c r="A144" s="15" t="s">
        <v>137</v>
      </c>
      <c r="B144" s="15" t="s">
        <v>13</v>
      </c>
      <c r="C144" s="15" t="s">
        <v>116</v>
      </c>
      <c r="D144" s="16" t="s">
        <v>414</v>
      </c>
      <c r="E144" s="21"/>
      <c r="F144" s="17"/>
      <c r="G144" s="17"/>
      <c r="H144" s="17"/>
      <c r="I144" s="17"/>
      <c r="J144" s="17"/>
      <c r="K144" s="26">
        <f>K147</f>
        <v>183.2</v>
      </c>
      <c r="L144" s="20">
        <f>L147</f>
        <v>4.82</v>
      </c>
      <c r="M144" s="20">
        <f>M147</f>
        <v>883.02</v>
      </c>
    </row>
    <row r="145" spans="1:13" ht="293.25" x14ac:dyDescent="0.25">
      <c r="A145" s="17"/>
      <c r="B145" s="17"/>
      <c r="C145" s="17"/>
      <c r="D145" s="21" t="s">
        <v>416</v>
      </c>
      <c r="E145" s="21"/>
      <c r="F145" s="17"/>
      <c r="G145" s="17"/>
      <c r="H145" s="17"/>
      <c r="I145" s="17"/>
      <c r="J145" s="17"/>
      <c r="K145" s="17"/>
      <c r="L145" s="17"/>
      <c r="M145" s="17"/>
    </row>
    <row r="146" spans="1:13" ht="38.25" x14ac:dyDescent="0.25">
      <c r="A146" s="17"/>
      <c r="B146" s="17"/>
      <c r="C146" s="17"/>
      <c r="D146" s="21"/>
      <c r="E146" s="16" t="s">
        <v>418</v>
      </c>
      <c r="F146" s="17">
        <v>1</v>
      </c>
      <c r="G146" s="18">
        <v>183.2</v>
      </c>
      <c r="H146" s="18">
        <v>0</v>
      </c>
      <c r="I146" s="18">
        <v>0</v>
      </c>
      <c r="J146" s="26">
        <f>F146*(G146+ (G146= 0))*(H146+ (H146= 0))*(I146+ (I146= 0))</f>
        <v>183.2</v>
      </c>
      <c r="K146" s="17"/>
      <c r="L146" s="17"/>
      <c r="M146" s="17"/>
    </row>
    <row r="147" spans="1:13" x14ac:dyDescent="0.25">
      <c r="A147" s="17"/>
      <c r="B147" s="17"/>
      <c r="C147" s="17"/>
      <c r="D147" s="21"/>
      <c r="E147" s="21"/>
      <c r="F147" s="17"/>
      <c r="G147" s="17"/>
      <c r="H147" s="17"/>
      <c r="I147" s="17"/>
      <c r="J147" s="22" t="s">
        <v>138</v>
      </c>
      <c r="K147" s="27">
        <f>SUM(J146:J146)</f>
        <v>183.2</v>
      </c>
      <c r="L147" s="19">
        <v>4.82</v>
      </c>
      <c r="M147" s="14">
        <f>ROUND(L147*K147,2)</f>
        <v>883.02</v>
      </c>
    </row>
    <row r="148" spans="1:13" ht="1.1499999999999999" customHeight="1" x14ac:dyDescent="0.25">
      <c r="A148" s="24"/>
      <c r="B148" s="24"/>
      <c r="C148" s="24"/>
      <c r="D148" s="25"/>
      <c r="E148" s="25"/>
      <c r="F148" s="24"/>
      <c r="G148" s="24"/>
      <c r="H148" s="24"/>
      <c r="I148" s="24"/>
      <c r="J148" s="24"/>
      <c r="K148" s="24"/>
      <c r="L148" s="24"/>
      <c r="M148" s="24"/>
    </row>
    <row r="149" spans="1:13" x14ac:dyDescent="0.25">
      <c r="A149" s="17"/>
      <c r="B149" s="17"/>
      <c r="C149" s="17"/>
      <c r="D149" s="21"/>
      <c r="E149" s="21"/>
      <c r="F149" s="17"/>
      <c r="G149" s="17"/>
      <c r="H149" s="17"/>
      <c r="I149" s="17"/>
      <c r="J149" s="22" t="s">
        <v>139</v>
      </c>
      <c r="K149" s="23">
        <v>1</v>
      </c>
      <c r="L149" s="14">
        <f>M114+M120+M125+M131+M137+M142+M147</f>
        <v>9277.25</v>
      </c>
      <c r="M149" s="14">
        <f>ROUND(L149*K149,2)</f>
        <v>9277.25</v>
      </c>
    </row>
    <row r="150" spans="1:13" ht="1.1499999999999999" customHeight="1" x14ac:dyDescent="0.25">
      <c r="A150" s="24"/>
      <c r="B150" s="24"/>
      <c r="C150" s="24"/>
      <c r="D150" s="25"/>
      <c r="E150" s="25"/>
      <c r="F150" s="24"/>
      <c r="G150" s="24"/>
      <c r="H150" s="24"/>
      <c r="I150" s="24"/>
      <c r="J150" s="24"/>
      <c r="K150" s="24"/>
      <c r="L150" s="24"/>
      <c r="M150" s="24"/>
    </row>
    <row r="151" spans="1:13" ht="1.1499999999999999" customHeight="1" x14ac:dyDescent="0.25">
      <c r="A151" s="24"/>
      <c r="B151" s="24"/>
      <c r="C151" s="24"/>
      <c r="D151" s="25"/>
      <c r="E151" s="25"/>
      <c r="F151" s="24"/>
      <c r="G151" s="24"/>
      <c r="H151" s="24"/>
      <c r="I151" s="24"/>
      <c r="J151" s="24"/>
      <c r="K151" s="24"/>
      <c r="L151" s="24"/>
      <c r="M151" s="24"/>
    </row>
    <row r="152" spans="1:13" x14ac:dyDescent="0.25">
      <c r="A152" s="10" t="s">
        <v>140</v>
      </c>
      <c r="B152" s="10" t="s">
        <v>9</v>
      </c>
      <c r="C152" s="10" t="s">
        <v>10</v>
      </c>
      <c r="D152" s="11" t="s">
        <v>142</v>
      </c>
      <c r="E152" s="28"/>
      <c r="F152" s="12"/>
      <c r="G152" s="12"/>
      <c r="H152" s="12"/>
      <c r="I152" s="12"/>
      <c r="J152" s="12"/>
      <c r="K152" s="13">
        <f>K159</f>
        <v>1</v>
      </c>
      <c r="L152" s="14">
        <f>L159</f>
        <v>11421.56</v>
      </c>
      <c r="M152" s="14">
        <f>M159</f>
        <v>11421.56</v>
      </c>
    </row>
    <row r="153" spans="1:13" ht="25.5" x14ac:dyDescent="0.25">
      <c r="A153" s="15" t="s">
        <v>143</v>
      </c>
      <c r="B153" s="15" t="s">
        <v>13</v>
      </c>
      <c r="C153" s="15" t="s">
        <v>116</v>
      </c>
      <c r="D153" s="16" t="s">
        <v>144</v>
      </c>
      <c r="E153" s="21"/>
      <c r="F153" s="17"/>
      <c r="G153" s="17"/>
      <c r="H153" s="17"/>
      <c r="I153" s="17"/>
      <c r="J153" s="17"/>
      <c r="K153" s="26">
        <f>K157</f>
        <v>92.4</v>
      </c>
      <c r="L153" s="20">
        <f>L157</f>
        <v>123.61</v>
      </c>
      <c r="M153" s="20">
        <f>M157</f>
        <v>11421.56</v>
      </c>
    </row>
    <row r="154" spans="1:13" ht="191.25" x14ac:dyDescent="0.25">
      <c r="A154" s="17"/>
      <c r="B154" s="17"/>
      <c r="C154" s="17"/>
      <c r="D154" s="21" t="s">
        <v>145</v>
      </c>
      <c r="E154" s="21"/>
      <c r="F154" s="17"/>
      <c r="G154" s="17"/>
      <c r="H154" s="17"/>
      <c r="I154" s="17"/>
      <c r="J154" s="17"/>
      <c r="K154" s="17"/>
      <c r="L154" s="17"/>
      <c r="M154" s="17"/>
    </row>
    <row r="155" spans="1:13" ht="38.25" x14ac:dyDescent="0.25">
      <c r="A155" s="17"/>
      <c r="B155" s="17"/>
      <c r="C155" s="17"/>
      <c r="D155" s="21"/>
      <c r="E155" s="16" t="s">
        <v>421</v>
      </c>
      <c r="F155" s="17">
        <v>1</v>
      </c>
      <c r="G155" s="18">
        <v>690</v>
      </c>
      <c r="H155" s="18">
        <v>0.15</v>
      </c>
      <c r="I155" s="18">
        <v>0</v>
      </c>
      <c r="J155" s="26">
        <f>F155*(G155+ (G155= 0))*(H155+ (H155= 0))*(I155+ (I155= 0))</f>
        <v>103.5</v>
      </c>
      <c r="K155" s="17"/>
      <c r="L155" s="17"/>
      <c r="M155" s="17"/>
    </row>
    <row r="156" spans="1:13" ht="25.5" x14ac:dyDescent="0.25">
      <c r="A156" s="17"/>
      <c r="B156" s="17"/>
      <c r="C156" s="17"/>
      <c r="D156" s="21"/>
      <c r="E156" s="16" t="s">
        <v>146</v>
      </c>
      <c r="F156" s="17">
        <v>-1</v>
      </c>
      <c r="G156" s="18">
        <v>74</v>
      </c>
      <c r="H156" s="18">
        <v>0.15</v>
      </c>
      <c r="I156" s="18">
        <v>0</v>
      </c>
      <c r="J156" s="26">
        <f>F156*(G156+ (G156= 0))*(H156+ (H156= 0))*(I156+ (I156= 0))</f>
        <v>-11.1</v>
      </c>
      <c r="K156" s="17"/>
      <c r="L156" s="17"/>
      <c r="M156" s="17"/>
    </row>
    <row r="157" spans="1:13" x14ac:dyDescent="0.25">
      <c r="A157" s="17"/>
      <c r="B157" s="17"/>
      <c r="C157" s="17"/>
      <c r="D157" s="21"/>
      <c r="E157" s="21"/>
      <c r="F157" s="17"/>
      <c r="G157" s="17"/>
      <c r="H157" s="17"/>
      <c r="I157" s="17"/>
      <c r="J157" s="22" t="s">
        <v>147</v>
      </c>
      <c r="K157" s="27">
        <f>SUM(J155:J156)</f>
        <v>92.4</v>
      </c>
      <c r="L157" s="19">
        <v>123.61</v>
      </c>
      <c r="M157" s="14">
        <f>ROUND(L157*K157,2)</f>
        <v>11421.56</v>
      </c>
    </row>
    <row r="158" spans="1:13" ht="1.1499999999999999" customHeight="1" x14ac:dyDescent="0.25">
      <c r="A158" s="24"/>
      <c r="B158" s="24"/>
      <c r="C158" s="24"/>
      <c r="D158" s="25"/>
      <c r="E158" s="25"/>
      <c r="F158" s="24"/>
      <c r="G158" s="24"/>
      <c r="H158" s="24"/>
      <c r="I158" s="24"/>
      <c r="J158" s="24"/>
      <c r="K158" s="24"/>
      <c r="L158" s="24"/>
      <c r="M158" s="24"/>
    </row>
    <row r="159" spans="1:13" x14ac:dyDescent="0.25">
      <c r="A159" s="17"/>
      <c r="B159" s="17"/>
      <c r="C159" s="17"/>
      <c r="D159" s="21"/>
      <c r="E159" s="21"/>
      <c r="F159" s="17"/>
      <c r="G159" s="17"/>
      <c r="H159" s="17"/>
      <c r="I159" s="17"/>
      <c r="J159" s="22" t="s">
        <v>148</v>
      </c>
      <c r="K159" s="23">
        <v>1</v>
      </c>
      <c r="L159" s="14">
        <f>M157</f>
        <v>11421.56</v>
      </c>
      <c r="M159" s="14">
        <f>ROUND(L159*K159,2)</f>
        <v>11421.56</v>
      </c>
    </row>
    <row r="160" spans="1:13" ht="1.1499999999999999" customHeight="1" x14ac:dyDescent="0.25">
      <c r="A160" s="24"/>
      <c r="B160" s="24"/>
      <c r="C160" s="24"/>
      <c r="D160" s="25"/>
      <c r="E160" s="25"/>
      <c r="F160" s="24"/>
      <c r="G160" s="24"/>
      <c r="H160" s="24"/>
      <c r="I160" s="24"/>
      <c r="J160" s="24"/>
      <c r="K160" s="24"/>
      <c r="L160" s="24"/>
      <c r="M160" s="24"/>
    </row>
    <row r="161" spans="1:13" x14ac:dyDescent="0.25">
      <c r="A161" s="10" t="s">
        <v>141</v>
      </c>
      <c r="B161" s="10" t="s">
        <v>9</v>
      </c>
      <c r="C161" s="10" t="s">
        <v>10</v>
      </c>
      <c r="D161" s="11" t="s">
        <v>149</v>
      </c>
      <c r="E161" s="28"/>
      <c r="F161" s="12"/>
      <c r="G161" s="12"/>
      <c r="H161" s="12"/>
      <c r="I161" s="12"/>
      <c r="J161" s="12"/>
      <c r="K161" s="13">
        <f>K186</f>
        <v>1</v>
      </c>
      <c r="L161" s="14">
        <f>L186</f>
        <v>3203.9</v>
      </c>
      <c r="M161" s="14">
        <f>M186</f>
        <v>3203.9</v>
      </c>
    </row>
    <row r="162" spans="1:13" x14ac:dyDescent="0.25">
      <c r="A162" s="15" t="s">
        <v>150</v>
      </c>
      <c r="B162" s="15" t="s">
        <v>13</v>
      </c>
      <c r="C162" s="15" t="s">
        <v>152</v>
      </c>
      <c r="D162" s="16" t="s">
        <v>151</v>
      </c>
      <c r="E162" s="21"/>
      <c r="F162" s="17"/>
      <c r="G162" s="17"/>
      <c r="H162" s="17"/>
      <c r="I162" s="17"/>
      <c r="J162" s="17"/>
      <c r="K162" s="26">
        <f>K166</f>
        <v>15.84</v>
      </c>
      <c r="L162" s="20">
        <f>L166</f>
        <v>69.239999999999995</v>
      </c>
      <c r="M162" s="20">
        <f>M166</f>
        <v>1096.76</v>
      </c>
    </row>
    <row r="163" spans="1:13" ht="255" x14ac:dyDescent="0.25">
      <c r="A163" s="17"/>
      <c r="B163" s="17"/>
      <c r="C163" s="17"/>
      <c r="D163" s="21" t="s">
        <v>153</v>
      </c>
      <c r="E163" s="21"/>
      <c r="F163" s="17"/>
      <c r="G163" s="17"/>
      <c r="H163" s="17"/>
      <c r="I163" s="17"/>
      <c r="J163" s="17"/>
      <c r="K163" s="17"/>
      <c r="L163" s="17"/>
      <c r="M163" s="17"/>
    </row>
    <row r="164" spans="1:13" ht="51" x14ac:dyDescent="0.25">
      <c r="A164" s="17"/>
      <c r="B164" s="17"/>
      <c r="C164" s="17"/>
      <c r="D164" s="21"/>
      <c r="E164" s="16" t="s">
        <v>423</v>
      </c>
      <c r="F164" s="17">
        <v>1</v>
      </c>
      <c r="G164" s="18">
        <v>211</v>
      </c>
      <c r="H164" s="18">
        <v>0</v>
      </c>
      <c r="I164" s="18">
        <v>0.06</v>
      </c>
      <c r="J164" s="26">
        <f>F164*(G164+ (G164= 0))*(H164+ (H164= 0))*(I164+ (I164= 0))</f>
        <v>12.66</v>
      </c>
      <c r="K164" s="17"/>
      <c r="L164" s="17"/>
      <c r="M164" s="17"/>
    </row>
    <row r="165" spans="1:13" ht="38.25" x14ac:dyDescent="0.25">
      <c r="A165" s="17"/>
      <c r="B165" s="17"/>
      <c r="C165" s="17"/>
      <c r="D165" s="21"/>
      <c r="E165" s="16" t="s">
        <v>424</v>
      </c>
      <c r="F165" s="17">
        <v>1</v>
      </c>
      <c r="G165" s="18">
        <v>53</v>
      </c>
      <c r="H165" s="18">
        <v>0</v>
      </c>
      <c r="I165" s="18">
        <v>0.06</v>
      </c>
      <c r="J165" s="26">
        <f>F165*(G165+ (G165= 0))*(H165+ (H165= 0))*(I165+ (I165= 0))</f>
        <v>3.1799999999999997</v>
      </c>
      <c r="K165" s="17"/>
      <c r="L165" s="17"/>
      <c r="M165" s="17"/>
    </row>
    <row r="166" spans="1:13" x14ac:dyDescent="0.25">
      <c r="A166" s="17"/>
      <c r="B166" s="17"/>
      <c r="C166" s="17"/>
      <c r="D166" s="21"/>
      <c r="E166" s="21"/>
      <c r="F166" s="17"/>
      <c r="G166" s="17"/>
      <c r="H166" s="17"/>
      <c r="I166" s="17"/>
      <c r="J166" s="22" t="s">
        <v>154</v>
      </c>
      <c r="K166" s="27">
        <f>SUM(J164:J165)</f>
        <v>15.84</v>
      </c>
      <c r="L166" s="19">
        <v>69.239999999999995</v>
      </c>
      <c r="M166" s="14">
        <f>ROUND(L166*K166,2)</f>
        <v>1096.76</v>
      </c>
    </row>
    <row r="167" spans="1:13" ht="1.1499999999999999" customHeight="1" x14ac:dyDescent="0.25">
      <c r="A167" s="24"/>
      <c r="B167" s="24"/>
      <c r="C167" s="24"/>
      <c r="D167" s="25"/>
      <c r="E167" s="25"/>
      <c r="F167" s="24"/>
      <c r="G167" s="24"/>
      <c r="H167" s="24"/>
      <c r="I167" s="24"/>
      <c r="J167" s="24"/>
      <c r="K167" s="24"/>
      <c r="L167" s="24"/>
      <c r="M167" s="24"/>
    </row>
    <row r="168" spans="1:13" x14ac:dyDescent="0.25">
      <c r="A168" s="15" t="s">
        <v>155</v>
      </c>
      <c r="B168" s="15" t="s">
        <v>13</v>
      </c>
      <c r="C168" s="15" t="s">
        <v>152</v>
      </c>
      <c r="D168" s="16" t="s">
        <v>156</v>
      </c>
      <c r="E168" s="21"/>
      <c r="F168" s="17"/>
      <c r="G168" s="17"/>
      <c r="H168" s="17"/>
      <c r="I168" s="17"/>
      <c r="J168" s="17"/>
      <c r="K168" s="26">
        <f>K172</f>
        <v>23.759999999999998</v>
      </c>
      <c r="L168" s="20">
        <f>L172</f>
        <v>69.239999999999995</v>
      </c>
      <c r="M168" s="20">
        <f>M172</f>
        <v>1645.14</v>
      </c>
    </row>
    <row r="169" spans="1:13" ht="255" x14ac:dyDescent="0.25">
      <c r="A169" s="17"/>
      <c r="B169" s="17"/>
      <c r="C169" s="17"/>
      <c r="D169" s="21" t="s">
        <v>157</v>
      </c>
      <c r="E169" s="21"/>
      <c r="F169" s="17"/>
      <c r="G169" s="17"/>
      <c r="H169" s="17"/>
      <c r="I169" s="17"/>
      <c r="J169" s="17"/>
      <c r="K169" s="17"/>
      <c r="L169" s="17"/>
      <c r="M169" s="17"/>
    </row>
    <row r="170" spans="1:13" ht="51" x14ac:dyDescent="0.25">
      <c r="A170" s="17"/>
      <c r="B170" s="17"/>
      <c r="C170" s="17"/>
      <c r="D170" s="21"/>
      <c r="E170" s="16" t="s">
        <v>423</v>
      </c>
      <c r="F170" s="17">
        <v>1</v>
      </c>
      <c r="G170" s="18">
        <v>211</v>
      </c>
      <c r="H170" s="18">
        <v>0</v>
      </c>
      <c r="I170" s="18">
        <v>0.09</v>
      </c>
      <c r="J170" s="26">
        <f>F170*(G170+ (G170= 0))*(H170+ (H170= 0))*(I170+ (I170= 0))</f>
        <v>18.989999999999998</v>
      </c>
      <c r="K170" s="17"/>
      <c r="L170" s="17"/>
      <c r="M170" s="17"/>
    </row>
    <row r="171" spans="1:13" ht="38.25" x14ac:dyDescent="0.25">
      <c r="A171" s="17"/>
      <c r="B171" s="17"/>
      <c r="C171" s="17"/>
      <c r="D171" s="21"/>
      <c r="E171" s="16" t="s">
        <v>424</v>
      </c>
      <c r="F171" s="17">
        <v>1</v>
      </c>
      <c r="G171" s="18">
        <v>53</v>
      </c>
      <c r="H171" s="18">
        <v>0</v>
      </c>
      <c r="I171" s="18">
        <v>0.09</v>
      </c>
      <c r="J171" s="26">
        <f>F171*(G171+ (G171= 0))*(H171+ (H171= 0))*(I171+ (I171= 0))</f>
        <v>4.7699999999999996</v>
      </c>
      <c r="K171" s="17"/>
      <c r="L171" s="17"/>
      <c r="M171" s="17"/>
    </row>
    <row r="172" spans="1:13" x14ac:dyDescent="0.25">
      <c r="A172" s="17"/>
      <c r="B172" s="17"/>
      <c r="C172" s="17"/>
      <c r="D172" s="21"/>
      <c r="E172" s="21"/>
      <c r="F172" s="17"/>
      <c r="G172" s="17"/>
      <c r="H172" s="17"/>
      <c r="I172" s="17"/>
      <c r="J172" s="22" t="s">
        <v>158</v>
      </c>
      <c r="K172" s="27">
        <f>SUM(J170:J171)</f>
        <v>23.759999999999998</v>
      </c>
      <c r="L172" s="19">
        <v>69.239999999999995</v>
      </c>
      <c r="M172" s="14">
        <f>ROUND(L172*K172,2)</f>
        <v>1645.14</v>
      </c>
    </row>
    <row r="173" spans="1:13" ht="1.1499999999999999" customHeight="1" x14ac:dyDescent="0.25">
      <c r="A173" s="24"/>
      <c r="B173" s="24"/>
      <c r="C173" s="24"/>
      <c r="D173" s="25"/>
      <c r="E173" s="25"/>
      <c r="F173" s="24"/>
      <c r="G173" s="24"/>
      <c r="H173" s="24"/>
      <c r="I173" s="24"/>
      <c r="J173" s="24"/>
      <c r="K173" s="24"/>
      <c r="L173" s="24"/>
      <c r="M173" s="24"/>
    </row>
    <row r="174" spans="1:13" ht="25.5" x14ac:dyDescent="0.25">
      <c r="A174" s="15" t="s">
        <v>159</v>
      </c>
      <c r="B174" s="15" t="s">
        <v>13</v>
      </c>
      <c r="C174" s="15" t="s">
        <v>14</v>
      </c>
      <c r="D174" s="16" t="s">
        <v>160</v>
      </c>
      <c r="E174" s="21"/>
      <c r="F174" s="17"/>
      <c r="G174" s="17"/>
      <c r="H174" s="17"/>
      <c r="I174" s="17"/>
      <c r="J174" s="17"/>
      <c r="K174" s="26">
        <f>K178</f>
        <v>264</v>
      </c>
      <c r="L174" s="20">
        <f>L178</f>
        <v>0.99</v>
      </c>
      <c r="M174" s="20">
        <f>M178</f>
        <v>261.36</v>
      </c>
    </row>
    <row r="175" spans="1:13" ht="165.75" x14ac:dyDescent="0.25">
      <c r="A175" s="17"/>
      <c r="B175" s="17"/>
      <c r="C175" s="17"/>
      <c r="D175" s="21" t="s">
        <v>161</v>
      </c>
      <c r="E175" s="21"/>
      <c r="F175" s="17"/>
      <c r="G175" s="17"/>
      <c r="H175" s="17"/>
      <c r="I175" s="17"/>
      <c r="J175" s="17"/>
      <c r="K175" s="17"/>
      <c r="L175" s="17"/>
      <c r="M175" s="17"/>
    </row>
    <row r="176" spans="1:13" ht="51" x14ac:dyDescent="0.25">
      <c r="A176" s="17"/>
      <c r="B176" s="17"/>
      <c r="C176" s="17"/>
      <c r="D176" s="21"/>
      <c r="E176" s="16" t="s">
        <v>423</v>
      </c>
      <c r="F176" s="17">
        <v>1</v>
      </c>
      <c r="G176" s="18">
        <v>211</v>
      </c>
      <c r="H176" s="18">
        <v>0</v>
      </c>
      <c r="I176" s="18">
        <v>0</v>
      </c>
      <c r="J176" s="26">
        <f>F176*(G176+ (G176= 0))*(H176+ (H176= 0))*(I176+ (I176= 0))</f>
        <v>211</v>
      </c>
      <c r="K176" s="17"/>
      <c r="L176" s="17"/>
      <c r="M176" s="17"/>
    </row>
    <row r="177" spans="1:13" ht="38.25" x14ac:dyDescent="0.25">
      <c r="A177" s="17"/>
      <c r="B177" s="17"/>
      <c r="C177" s="17"/>
      <c r="D177" s="21"/>
      <c r="E177" s="16" t="s">
        <v>424</v>
      </c>
      <c r="F177" s="17">
        <v>1</v>
      </c>
      <c r="G177" s="18">
        <v>53</v>
      </c>
      <c r="H177" s="18">
        <v>0</v>
      </c>
      <c r="I177" s="18">
        <v>0</v>
      </c>
      <c r="J177" s="26">
        <f>F177*(G177+ (G177= 0))*(H177+ (H177= 0))*(I177+ (I177= 0))</f>
        <v>53</v>
      </c>
      <c r="K177" s="17"/>
      <c r="L177" s="17"/>
      <c r="M177" s="17"/>
    </row>
    <row r="178" spans="1:13" x14ac:dyDescent="0.25">
      <c r="A178" s="17"/>
      <c r="B178" s="17"/>
      <c r="C178" s="17"/>
      <c r="D178" s="21"/>
      <c r="E178" s="21"/>
      <c r="F178" s="17"/>
      <c r="G178" s="17"/>
      <c r="H178" s="17"/>
      <c r="I178" s="17"/>
      <c r="J178" s="22" t="s">
        <v>162</v>
      </c>
      <c r="K178" s="27">
        <f>SUM(J176:J177)</f>
        <v>264</v>
      </c>
      <c r="L178" s="19">
        <v>0.99</v>
      </c>
      <c r="M178" s="14">
        <f>ROUND(L178*K178,2)</f>
        <v>261.36</v>
      </c>
    </row>
    <row r="179" spans="1:13" ht="1.1499999999999999" customHeight="1" x14ac:dyDescent="0.25">
      <c r="A179" s="24"/>
      <c r="B179" s="24"/>
      <c r="C179" s="24"/>
      <c r="D179" s="25"/>
      <c r="E179" s="25"/>
      <c r="F179" s="24"/>
      <c r="G179" s="24"/>
      <c r="H179" s="24"/>
      <c r="I179" s="24"/>
      <c r="J179" s="24"/>
      <c r="K179" s="24"/>
      <c r="L179" s="24"/>
      <c r="M179" s="24"/>
    </row>
    <row r="180" spans="1:13" ht="25.5" x14ac:dyDescent="0.25">
      <c r="A180" s="15" t="s">
        <v>163</v>
      </c>
      <c r="B180" s="15" t="s">
        <v>13</v>
      </c>
      <c r="C180" s="15" t="s">
        <v>14</v>
      </c>
      <c r="D180" s="16" t="s">
        <v>164</v>
      </c>
      <c r="E180" s="21"/>
      <c r="F180" s="17"/>
      <c r="G180" s="17"/>
      <c r="H180" s="17"/>
      <c r="I180" s="17"/>
      <c r="J180" s="17"/>
      <c r="K180" s="26">
        <f>K184</f>
        <v>264</v>
      </c>
      <c r="L180" s="20">
        <f>L184</f>
        <v>0.76</v>
      </c>
      <c r="M180" s="20">
        <f>M184</f>
        <v>200.64</v>
      </c>
    </row>
    <row r="181" spans="1:13" ht="178.5" x14ac:dyDescent="0.25">
      <c r="A181" s="17"/>
      <c r="B181" s="17"/>
      <c r="C181" s="17"/>
      <c r="D181" s="21" t="s">
        <v>165</v>
      </c>
      <c r="E181" s="21"/>
      <c r="F181" s="17"/>
      <c r="G181" s="17"/>
      <c r="H181" s="17"/>
      <c r="I181" s="17"/>
      <c r="J181" s="17"/>
      <c r="K181" s="17"/>
      <c r="L181" s="17"/>
      <c r="M181" s="17"/>
    </row>
    <row r="182" spans="1:13" ht="51" x14ac:dyDescent="0.25">
      <c r="A182" s="17"/>
      <c r="B182" s="17"/>
      <c r="C182" s="17"/>
      <c r="D182" s="21"/>
      <c r="E182" s="16" t="s">
        <v>423</v>
      </c>
      <c r="F182" s="17">
        <v>1</v>
      </c>
      <c r="G182" s="18">
        <v>211</v>
      </c>
      <c r="H182" s="18">
        <v>0</v>
      </c>
      <c r="I182" s="18">
        <v>0</v>
      </c>
      <c r="J182" s="26">
        <f>F182*(G182+ (G182= 0))*(H182+ (H182= 0))*(I182+ (I182= 0))</f>
        <v>211</v>
      </c>
      <c r="K182" s="17"/>
      <c r="L182" s="17"/>
      <c r="M182" s="17"/>
    </row>
    <row r="183" spans="1:13" ht="38.25" x14ac:dyDescent="0.25">
      <c r="A183" s="17"/>
      <c r="B183" s="17"/>
      <c r="C183" s="17"/>
      <c r="D183" s="21"/>
      <c r="E183" s="16" t="s">
        <v>424</v>
      </c>
      <c r="F183" s="17">
        <v>1</v>
      </c>
      <c r="G183" s="18">
        <v>53</v>
      </c>
      <c r="H183" s="18">
        <v>0</v>
      </c>
      <c r="I183" s="18">
        <v>0</v>
      </c>
      <c r="J183" s="26">
        <f>F183*(G183+ (G183= 0))*(H183+ (H183= 0))*(I183+ (I183= 0))</f>
        <v>53</v>
      </c>
      <c r="K183" s="17"/>
      <c r="L183" s="17"/>
      <c r="M183" s="17"/>
    </row>
    <row r="184" spans="1:13" x14ac:dyDescent="0.25">
      <c r="A184" s="17"/>
      <c r="B184" s="17"/>
      <c r="C184" s="17"/>
      <c r="D184" s="21"/>
      <c r="E184" s="21"/>
      <c r="F184" s="17"/>
      <c r="G184" s="17"/>
      <c r="H184" s="17"/>
      <c r="I184" s="17"/>
      <c r="J184" s="22" t="s">
        <v>166</v>
      </c>
      <c r="K184" s="27">
        <f>SUM(J182:J183)</f>
        <v>264</v>
      </c>
      <c r="L184" s="19">
        <v>0.76</v>
      </c>
      <c r="M184" s="14">
        <f>ROUND(L184*K184,2)</f>
        <v>200.64</v>
      </c>
    </row>
    <row r="185" spans="1:13" ht="1.1499999999999999" customHeight="1" x14ac:dyDescent="0.25">
      <c r="A185" s="24"/>
      <c r="B185" s="24"/>
      <c r="C185" s="24"/>
      <c r="D185" s="25"/>
      <c r="E185" s="25"/>
      <c r="F185" s="24"/>
      <c r="G185" s="24"/>
      <c r="H185" s="24"/>
      <c r="I185" s="24"/>
      <c r="J185" s="24"/>
      <c r="K185" s="24"/>
      <c r="L185" s="24"/>
      <c r="M185" s="24"/>
    </row>
    <row r="186" spans="1:13" x14ac:dyDescent="0.25">
      <c r="A186" s="17"/>
      <c r="B186" s="17"/>
      <c r="C186" s="17"/>
      <c r="D186" s="21"/>
      <c r="E186" s="21"/>
      <c r="F186" s="17"/>
      <c r="G186" s="17"/>
      <c r="H186" s="17"/>
      <c r="I186" s="17"/>
      <c r="J186" s="22" t="s">
        <v>167</v>
      </c>
      <c r="K186" s="23">
        <v>1</v>
      </c>
      <c r="L186" s="14">
        <f>M166+M172+M178+M184</f>
        <v>3203.9</v>
      </c>
      <c r="M186" s="14">
        <f>ROUND(L186*K186,2)</f>
        <v>3203.9</v>
      </c>
    </row>
    <row r="187" spans="1:13" ht="1.1499999999999999" customHeight="1" x14ac:dyDescent="0.25">
      <c r="A187" s="24"/>
      <c r="B187" s="24"/>
      <c r="C187" s="24"/>
      <c r="D187" s="25"/>
      <c r="E187" s="25"/>
      <c r="F187" s="24"/>
      <c r="G187" s="24"/>
      <c r="H187" s="24"/>
      <c r="I187" s="24"/>
      <c r="J187" s="24"/>
      <c r="K187" s="24"/>
      <c r="L187" s="24"/>
      <c r="M187" s="24"/>
    </row>
    <row r="188" spans="1:13" x14ac:dyDescent="0.25">
      <c r="A188" s="10" t="s">
        <v>419</v>
      </c>
      <c r="B188" s="10" t="s">
        <v>9</v>
      </c>
      <c r="C188" s="10" t="s">
        <v>10</v>
      </c>
      <c r="D188" s="11" t="s">
        <v>169</v>
      </c>
      <c r="E188" s="28"/>
      <c r="F188" s="12"/>
      <c r="G188" s="12"/>
      <c r="H188" s="12"/>
      <c r="I188" s="12"/>
      <c r="J188" s="12"/>
      <c r="K188" s="13">
        <f>K210</f>
        <v>1</v>
      </c>
      <c r="L188" s="14">
        <f>L210</f>
        <v>5903.62</v>
      </c>
      <c r="M188" s="14">
        <f>M210</f>
        <v>5903.62</v>
      </c>
    </row>
    <row r="189" spans="1:13" ht="25.5" x14ac:dyDescent="0.25">
      <c r="A189" s="15" t="s">
        <v>170</v>
      </c>
      <c r="B189" s="15" t="s">
        <v>13</v>
      </c>
      <c r="C189" s="15" t="s">
        <v>171</v>
      </c>
      <c r="D189" s="16" t="s">
        <v>479</v>
      </c>
      <c r="E189" s="21"/>
      <c r="F189" s="17"/>
      <c r="G189" s="17"/>
      <c r="H189" s="17"/>
      <c r="I189" s="17"/>
      <c r="J189" s="17"/>
      <c r="K189" s="26">
        <f>K193</f>
        <v>112.5</v>
      </c>
      <c r="L189" s="20">
        <f>L193</f>
        <v>13.03</v>
      </c>
      <c r="M189" s="20">
        <f>M193</f>
        <v>1465.88</v>
      </c>
    </row>
    <row r="190" spans="1:13" ht="140.25" x14ac:dyDescent="0.25">
      <c r="A190" s="17"/>
      <c r="B190" s="17"/>
      <c r="C190" s="17"/>
      <c r="D190" s="21" t="s">
        <v>480</v>
      </c>
      <c r="E190" s="21"/>
      <c r="F190" s="17"/>
      <c r="G190" s="17"/>
      <c r="H190" s="17"/>
      <c r="I190" s="17"/>
      <c r="J190" s="17"/>
      <c r="K190" s="17"/>
      <c r="L190" s="17"/>
      <c r="M190" s="17"/>
    </row>
    <row r="191" spans="1:13" ht="38.25" x14ac:dyDescent="0.25">
      <c r="A191" s="17"/>
      <c r="B191" s="17"/>
      <c r="C191" s="17"/>
      <c r="D191" s="21"/>
      <c r="E191" s="16" t="s">
        <v>425</v>
      </c>
      <c r="F191" s="17">
        <v>1</v>
      </c>
      <c r="G191" s="18">
        <v>130</v>
      </c>
      <c r="H191" s="18">
        <v>0</v>
      </c>
      <c r="I191" s="18">
        <v>0</v>
      </c>
      <c r="J191" s="26">
        <f>F191*(G191+ (G191= 0))*(H191+ (H191= 0))*(I191+ (I191= 0))</f>
        <v>130</v>
      </c>
      <c r="K191" s="17"/>
      <c r="L191" s="17"/>
      <c r="M191" s="17"/>
    </row>
    <row r="192" spans="1:13" ht="38.25" x14ac:dyDescent="0.25">
      <c r="A192" s="17"/>
      <c r="B192" s="17"/>
      <c r="C192" s="17"/>
      <c r="D192" s="21"/>
      <c r="E192" s="16" t="s">
        <v>426</v>
      </c>
      <c r="F192" s="17">
        <v>-5</v>
      </c>
      <c r="G192" s="18">
        <v>3.5</v>
      </c>
      <c r="H192" s="18">
        <v>0</v>
      </c>
      <c r="I192" s="18">
        <v>0</v>
      </c>
      <c r="J192" s="26">
        <f>F192*(G192+ (G192= 0))*(H192+ (H192= 0))*(I192+ (I192= 0))</f>
        <v>-17.5</v>
      </c>
      <c r="K192" s="17"/>
      <c r="L192" s="17"/>
      <c r="M192" s="17"/>
    </row>
    <row r="193" spans="1:13" x14ac:dyDescent="0.25">
      <c r="A193" s="17"/>
      <c r="B193" s="17"/>
      <c r="C193" s="17"/>
      <c r="D193" s="21"/>
      <c r="E193" s="21"/>
      <c r="F193" s="17"/>
      <c r="G193" s="17"/>
      <c r="H193" s="17"/>
      <c r="I193" s="17"/>
      <c r="J193" s="22" t="s">
        <v>172</v>
      </c>
      <c r="K193" s="27">
        <f>SUM(J191:J192)</f>
        <v>112.5</v>
      </c>
      <c r="L193" s="19">
        <v>13.03</v>
      </c>
      <c r="M193" s="14">
        <f>ROUND(L193*K193,2)</f>
        <v>1465.88</v>
      </c>
    </row>
    <row r="194" spans="1:13" ht="1.1499999999999999" customHeight="1" x14ac:dyDescent="0.25">
      <c r="A194" s="24"/>
      <c r="B194" s="24"/>
      <c r="C194" s="24"/>
      <c r="D194" s="25"/>
      <c r="E194" s="25"/>
      <c r="F194" s="24"/>
      <c r="G194" s="24"/>
      <c r="H194" s="24"/>
      <c r="I194" s="24"/>
      <c r="J194" s="24"/>
      <c r="K194" s="24"/>
      <c r="L194" s="24"/>
      <c r="M194" s="24"/>
    </row>
    <row r="195" spans="1:13" ht="25.5" x14ac:dyDescent="0.25">
      <c r="A195" s="15" t="s">
        <v>173</v>
      </c>
      <c r="B195" s="15" t="s">
        <v>13</v>
      </c>
      <c r="C195" s="15" t="s">
        <v>171</v>
      </c>
      <c r="D195" s="16" t="s">
        <v>481</v>
      </c>
      <c r="E195" s="21"/>
      <c r="F195" s="17"/>
      <c r="G195" s="17"/>
      <c r="H195" s="17"/>
      <c r="I195" s="17"/>
      <c r="J195" s="17"/>
      <c r="K195" s="26">
        <f>K198</f>
        <v>2</v>
      </c>
      <c r="L195" s="20">
        <f>L198</f>
        <v>23.35</v>
      </c>
      <c r="M195" s="20">
        <f>M198</f>
        <v>46.7</v>
      </c>
    </row>
    <row r="196" spans="1:13" ht="127.5" x14ac:dyDescent="0.25">
      <c r="A196" s="17"/>
      <c r="B196" s="17"/>
      <c r="C196" s="17"/>
      <c r="D196" s="21" t="s">
        <v>482</v>
      </c>
      <c r="E196" s="21"/>
      <c r="F196" s="17"/>
      <c r="G196" s="17"/>
      <c r="H196" s="17"/>
      <c r="I196" s="17"/>
      <c r="J196" s="17"/>
      <c r="K196" s="17"/>
      <c r="L196" s="17"/>
      <c r="M196" s="17"/>
    </row>
    <row r="197" spans="1:13" x14ac:dyDescent="0.25">
      <c r="A197" s="17"/>
      <c r="B197" s="17"/>
      <c r="C197" s="17"/>
      <c r="D197" s="21"/>
      <c r="E197" s="16" t="s">
        <v>10</v>
      </c>
      <c r="F197" s="17">
        <v>1</v>
      </c>
      <c r="G197" s="18">
        <v>2</v>
      </c>
      <c r="H197" s="18">
        <v>0</v>
      </c>
      <c r="I197" s="18">
        <v>0</v>
      </c>
      <c r="J197" s="26">
        <f>F197*(G197+ (G197= 0))*(H197+ (H197= 0))*(I197+ (I197= 0))</f>
        <v>2</v>
      </c>
      <c r="K197" s="17"/>
      <c r="L197" s="17"/>
      <c r="M197" s="17"/>
    </row>
    <row r="198" spans="1:13" x14ac:dyDescent="0.25">
      <c r="A198" s="17"/>
      <c r="B198" s="17"/>
      <c r="C198" s="17"/>
      <c r="D198" s="21"/>
      <c r="E198" s="21"/>
      <c r="F198" s="17"/>
      <c r="G198" s="17"/>
      <c r="H198" s="17"/>
      <c r="I198" s="17"/>
      <c r="J198" s="22" t="s">
        <v>174</v>
      </c>
      <c r="K198" s="27">
        <f>SUM(J197:J197)</f>
        <v>2</v>
      </c>
      <c r="L198" s="19">
        <v>23.35</v>
      </c>
      <c r="M198" s="14">
        <f>ROUND(L198*K198,2)</f>
        <v>46.7</v>
      </c>
    </row>
    <row r="199" spans="1:13" ht="1.1499999999999999" customHeight="1" x14ac:dyDescent="0.25">
      <c r="A199" s="24"/>
      <c r="B199" s="24"/>
      <c r="C199" s="24"/>
      <c r="D199" s="25"/>
      <c r="E199" s="25"/>
      <c r="F199" s="24"/>
      <c r="G199" s="24"/>
      <c r="H199" s="24"/>
      <c r="I199" s="24"/>
      <c r="J199" s="24"/>
      <c r="K199" s="24"/>
      <c r="L199" s="24"/>
      <c r="M199" s="24"/>
    </row>
    <row r="200" spans="1:13" ht="25.5" x14ac:dyDescent="0.25">
      <c r="A200" s="15" t="s">
        <v>175</v>
      </c>
      <c r="B200" s="15" t="s">
        <v>13</v>
      </c>
      <c r="C200" s="15" t="s">
        <v>116</v>
      </c>
      <c r="D200" s="16" t="s">
        <v>176</v>
      </c>
      <c r="E200" s="21"/>
      <c r="F200" s="17"/>
      <c r="G200" s="17"/>
      <c r="H200" s="17"/>
      <c r="I200" s="17"/>
      <c r="J200" s="17"/>
      <c r="K200" s="26">
        <f>K203</f>
        <v>12</v>
      </c>
      <c r="L200" s="20">
        <f>L203</f>
        <v>143.32</v>
      </c>
      <c r="M200" s="20">
        <f>M203</f>
        <v>1719.84</v>
      </c>
    </row>
    <row r="201" spans="1:13" ht="165.75" x14ac:dyDescent="0.25">
      <c r="A201" s="17"/>
      <c r="B201" s="17"/>
      <c r="C201" s="17"/>
      <c r="D201" s="21" t="s">
        <v>177</v>
      </c>
      <c r="E201" s="21"/>
      <c r="F201" s="17"/>
      <c r="G201" s="17"/>
      <c r="H201" s="17"/>
      <c r="I201" s="17"/>
      <c r="J201" s="17"/>
      <c r="K201" s="17"/>
      <c r="L201" s="17"/>
      <c r="M201" s="17"/>
    </row>
    <row r="202" spans="1:13" x14ac:dyDescent="0.25">
      <c r="A202" s="17"/>
      <c r="B202" s="17"/>
      <c r="C202" s="17"/>
      <c r="D202" s="21"/>
      <c r="E202" s="16" t="s">
        <v>10</v>
      </c>
      <c r="F202" s="17">
        <v>1</v>
      </c>
      <c r="G202" s="18">
        <v>120</v>
      </c>
      <c r="H202" s="18">
        <v>0.1</v>
      </c>
      <c r="I202" s="18">
        <v>0</v>
      </c>
      <c r="J202" s="26">
        <f>F202*(G202+ (G202= 0))*(H202+ (H202= 0))*(I202+ (I202= 0))</f>
        <v>12</v>
      </c>
      <c r="K202" s="17"/>
      <c r="L202" s="17"/>
      <c r="M202" s="17"/>
    </row>
    <row r="203" spans="1:13" x14ac:dyDescent="0.25">
      <c r="A203" s="17"/>
      <c r="B203" s="17"/>
      <c r="C203" s="17"/>
      <c r="D203" s="21"/>
      <c r="E203" s="21"/>
      <c r="F203" s="17"/>
      <c r="G203" s="17"/>
      <c r="H203" s="17"/>
      <c r="I203" s="17"/>
      <c r="J203" s="22" t="s">
        <v>178</v>
      </c>
      <c r="K203" s="27">
        <f>SUM(J202:J202)</f>
        <v>12</v>
      </c>
      <c r="L203" s="19">
        <v>143.32</v>
      </c>
      <c r="M203" s="14">
        <f>ROUND(L203*K203,2)</f>
        <v>1719.84</v>
      </c>
    </row>
    <row r="204" spans="1:13" ht="1.1499999999999999" customHeight="1" x14ac:dyDescent="0.25">
      <c r="A204" s="24"/>
      <c r="B204" s="24"/>
      <c r="C204" s="24"/>
      <c r="D204" s="25"/>
      <c r="E204" s="25"/>
      <c r="F204" s="24"/>
      <c r="G204" s="24"/>
      <c r="H204" s="24"/>
      <c r="I204" s="24"/>
      <c r="J204" s="24"/>
      <c r="K204" s="24"/>
      <c r="L204" s="24"/>
      <c r="M204" s="24"/>
    </row>
    <row r="205" spans="1:13" ht="25.5" x14ac:dyDescent="0.25">
      <c r="A205" s="15" t="s">
        <v>179</v>
      </c>
      <c r="B205" s="15" t="s">
        <v>13</v>
      </c>
      <c r="C205" s="15" t="s">
        <v>171</v>
      </c>
      <c r="D205" s="16" t="s">
        <v>180</v>
      </c>
      <c r="E205" s="21"/>
      <c r="F205" s="17"/>
      <c r="G205" s="17"/>
      <c r="H205" s="17"/>
      <c r="I205" s="17"/>
      <c r="J205" s="17"/>
      <c r="K205" s="26">
        <f>K208</f>
        <v>120</v>
      </c>
      <c r="L205" s="20">
        <f>L208</f>
        <v>22.26</v>
      </c>
      <c r="M205" s="20">
        <f>M208</f>
        <v>2671.2</v>
      </c>
    </row>
    <row r="206" spans="1:13" ht="140.25" x14ac:dyDescent="0.25">
      <c r="A206" s="17"/>
      <c r="B206" s="17"/>
      <c r="C206" s="17"/>
      <c r="D206" s="21" t="s">
        <v>181</v>
      </c>
      <c r="E206" s="21"/>
      <c r="F206" s="17"/>
      <c r="G206" s="17"/>
      <c r="H206" s="17"/>
      <c r="I206" s="17"/>
      <c r="J206" s="17"/>
      <c r="K206" s="17"/>
      <c r="L206" s="17"/>
      <c r="M206" s="17"/>
    </row>
    <row r="207" spans="1:13" x14ac:dyDescent="0.25">
      <c r="A207" s="17"/>
      <c r="B207" s="17"/>
      <c r="C207" s="17"/>
      <c r="D207" s="21"/>
      <c r="E207" s="16" t="s">
        <v>10</v>
      </c>
      <c r="F207" s="17">
        <v>1</v>
      </c>
      <c r="G207" s="18">
        <v>120</v>
      </c>
      <c r="H207" s="18">
        <v>0</v>
      </c>
      <c r="I207" s="18">
        <v>0</v>
      </c>
      <c r="J207" s="26">
        <f>F207*(G207+ (G207= 0))*(H207+ (H207= 0))*(I207+ (I207= 0))</f>
        <v>120</v>
      </c>
      <c r="K207" s="17"/>
      <c r="L207" s="17"/>
      <c r="M207" s="17"/>
    </row>
    <row r="208" spans="1:13" x14ac:dyDescent="0.25">
      <c r="A208" s="17"/>
      <c r="B208" s="17"/>
      <c r="C208" s="17"/>
      <c r="D208" s="21"/>
      <c r="E208" s="21"/>
      <c r="F208" s="17"/>
      <c r="G208" s="17"/>
      <c r="H208" s="17"/>
      <c r="I208" s="17"/>
      <c r="J208" s="22" t="s">
        <v>182</v>
      </c>
      <c r="K208" s="27">
        <f>SUM(J207:J207)</f>
        <v>120</v>
      </c>
      <c r="L208" s="19">
        <v>22.26</v>
      </c>
      <c r="M208" s="14">
        <f>ROUND(L208*K208,2)</f>
        <v>2671.2</v>
      </c>
    </row>
    <row r="209" spans="1:18" ht="1.1499999999999999" customHeight="1" x14ac:dyDescent="0.25">
      <c r="A209" s="24"/>
      <c r="B209" s="24"/>
      <c r="C209" s="24"/>
      <c r="D209" s="25"/>
      <c r="E209" s="25"/>
      <c r="F209" s="24"/>
      <c r="G209" s="24"/>
      <c r="H209" s="24"/>
      <c r="I209" s="24"/>
      <c r="J209" s="24"/>
      <c r="K209" s="24"/>
      <c r="L209" s="24"/>
      <c r="M209" s="24"/>
    </row>
    <row r="210" spans="1:18" x14ac:dyDescent="0.25">
      <c r="A210" s="17"/>
      <c r="B210" s="17"/>
      <c r="C210" s="17"/>
      <c r="D210" s="21"/>
      <c r="E210" s="21"/>
      <c r="F210" s="17"/>
      <c r="G210" s="17"/>
      <c r="H210" s="17"/>
      <c r="I210" s="17"/>
      <c r="J210" s="22" t="s">
        <v>183</v>
      </c>
      <c r="K210" s="23">
        <v>1</v>
      </c>
      <c r="L210" s="14">
        <f>M193+M198+M203+M208</f>
        <v>5903.62</v>
      </c>
      <c r="M210" s="14">
        <f>ROUND(L210*K210,2)</f>
        <v>5903.62</v>
      </c>
    </row>
    <row r="211" spans="1:18" ht="1.1499999999999999" customHeight="1" x14ac:dyDescent="0.25">
      <c r="A211" s="24"/>
      <c r="B211" s="24"/>
      <c r="C211" s="24"/>
      <c r="D211" s="25"/>
      <c r="E211" s="25"/>
      <c r="F211" s="24"/>
      <c r="G211" s="24"/>
      <c r="H211" s="24"/>
      <c r="I211" s="24"/>
      <c r="J211" s="24"/>
      <c r="K211" s="24"/>
      <c r="L211" s="24"/>
      <c r="M211" s="24"/>
    </row>
    <row r="212" spans="1:18" x14ac:dyDescent="0.25">
      <c r="A212" s="10" t="s">
        <v>168</v>
      </c>
      <c r="B212" s="10" t="s">
        <v>9</v>
      </c>
      <c r="C212" s="10" t="s">
        <v>10</v>
      </c>
      <c r="D212" s="11" t="s">
        <v>185</v>
      </c>
      <c r="E212" s="28"/>
      <c r="F212" s="12"/>
      <c r="G212" s="12"/>
      <c r="H212" s="12"/>
      <c r="I212" s="12"/>
      <c r="J212" s="12"/>
      <c r="K212" s="13">
        <f>K231</f>
        <v>1</v>
      </c>
      <c r="L212" s="14">
        <f>L231</f>
        <v>3059.63</v>
      </c>
      <c r="M212" s="14">
        <f>M231</f>
        <v>3059.63</v>
      </c>
    </row>
    <row r="213" spans="1:18" ht="25.5" x14ac:dyDescent="0.25">
      <c r="A213" s="15" t="s">
        <v>186</v>
      </c>
      <c r="B213" s="15" t="s">
        <v>13</v>
      </c>
      <c r="C213" s="15" t="s">
        <v>188</v>
      </c>
      <c r="D213" s="16" t="s">
        <v>187</v>
      </c>
      <c r="E213" s="21"/>
      <c r="F213" s="17"/>
      <c r="G213" s="17"/>
      <c r="H213" s="17"/>
      <c r="I213" s="17"/>
      <c r="J213" s="17"/>
      <c r="K213" s="26">
        <f>K218</f>
        <v>19</v>
      </c>
      <c r="L213" s="20">
        <f>L218</f>
        <v>110.99</v>
      </c>
      <c r="M213" s="20">
        <f>M218</f>
        <v>2108.81</v>
      </c>
    </row>
    <row r="214" spans="1:18" ht="229.5" x14ac:dyDescent="0.25">
      <c r="A214" s="17"/>
      <c r="B214" s="17"/>
      <c r="C214" s="17"/>
      <c r="D214" s="21" t="s">
        <v>189</v>
      </c>
      <c r="E214" s="21"/>
      <c r="F214" s="17"/>
      <c r="G214" s="17"/>
      <c r="H214" s="17"/>
      <c r="I214" s="17"/>
      <c r="J214" s="17"/>
      <c r="K214" s="17"/>
      <c r="L214" s="17"/>
      <c r="M214" s="17"/>
    </row>
    <row r="215" spans="1:18" ht="25.5" x14ac:dyDescent="0.25">
      <c r="A215" s="17"/>
      <c r="B215" s="17"/>
      <c r="C215" s="17"/>
      <c r="D215" s="21"/>
      <c r="E215" s="16" t="s">
        <v>427</v>
      </c>
      <c r="F215" s="17">
        <v>1</v>
      </c>
      <c r="G215" s="18">
        <v>3.4</v>
      </c>
      <c r="H215" s="18">
        <v>0</v>
      </c>
      <c r="I215" s="18">
        <v>0</v>
      </c>
      <c r="J215" s="26">
        <f>F215*(G215+ (G215= 0))*(H215+ (H215= 0))*(I215+ (I215= 0))</f>
        <v>3.4</v>
      </c>
      <c r="K215" s="17"/>
      <c r="L215" s="17"/>
      <c r="M215" s="17"/>
    </row>
    <row r="216" spans="1:18" ht="25.5" x14ac:dyDescent="0.25">
      <c r="A216" s="17"/>
      <c r="B216" s="17"/>
      <c r="C216" s="17"/>
      <c r="D216" s="21"/>
      <c r="E216" s="16" t="s">
        <v>190</v>
      </c>
      <c r="F216" s="17">
        <v>2</v>
      </c>
      <c r="G216" s="18">
        <v>3.6</v>
      </c>
      <c r="H216" s="18">
        <v>0</v>
      </c>
      <c r="I216" s="18">
        <v>0</v>
      </c>
      <c r="J216" s="26">
        <f>F216*(G216+ (G216= 0))*(H216+ (H216= 0))*(I216+ (I216= 0))</f>
        <v>7.2</v>
      </c>
      <c r="K216" s="17"/>
      <c r="L216" s="17"/>
      <c r="M216" s="17"/>
    </row>
    <row r="217" spans="1:18" ht="25.5" x14ac:dyDescent="0.25">
      <c r="A217" s="17"/>
      <c r="B217" s="17"/>
      <c r="C217" s="17"/>
      <c r="D217" s="21"/>
      <c r="E217" s="16" t="s">
        <v>191</v>
      </c>
      <c r="F217" s="17">
        <v>3</v>
      </c>
      <c r="G217" s="18">
        <v>2.8</v>
      </c>
      <c r="H217" s="18">
        <v>0</v>
      </c>
      <c r="I217" s="18">
        <v>0</v>
      </c>
      <c r="J217" s="26">
        <f>F217*(G217+ (G217= 0))*(H217+ (H217= 0))*(I217+ (I217= 0))</f>
        <v>8.3999999999999986</v>
      </c>
      <c r="K217" s="17"/>
      <c r="L217" s="17"/>
      <c r="M217" s="17"/>
      <c r="O217" s="35"/>
      <c r="P217" s="35"/>
      <c r="Q217" s="35"/>
    </row>
    <row r="218" spans="1:18" x14ac:dyDescent="0.25">
      <c r="A218" s="17"/>
      <c r="B218" s="17"/>
      <c r="C218" s="17"/>
      <c r="D218" s="21"/>
      <c r="E218" s="21"/>
      <c r="F218" s="17"/>
      <c r="G218" s="17"/>
      <c r="H218" s="17"/>
      <c r="I218" s="17"/>
      <c r="J218" s="22" t="s">
        <v>192</v>
      </c>
      <c r="K218" s="27">
        <f>SUM(J215:J217)</f>
        <v>19</v>
      </c>
      <c r="L218" s="19">
        <v>110.99</v>
      </c>
      <c r="M218" s="14">
        <f>ROUND(L218*K218,2)</f>
        <v>2108.81</v>
      </c>
      <c r="O218" s="34"/>
      <c r="P218" s="34"/>
      <c r="Q218" s="34"/>
      <c r="R218" s="33"/>
    </row>
    <row r="219" spans="1:18" ht="1.1499999999999999" customHeight="1" x14ac:dyDescent="0.25">
      <c r="A219" s="24"/>
      <c r="B219" s="24"/>
      <c r="C219" s="24"/>
      <c r="D219" s="25"/>
      <c r="E219" s="25"/>
      <c r="F219" s="24"/>
      <c r="G219" s="24"/>
      <c r="H219" s="24"/>
      <c r="I219" s="24"/>
      <c r="J219" s="24"/>
      <c r="K219" s="24"/>
      <c r="L219" s="24"/>
      <c r="M219" s="24"/>
    </row>
    <row r="220" spans="1:18" ht="25.5" x14ac:dyDescent="0.25">
      <c r="A220" s="15" t="s">
        <v>193</v>
      </c>
      <c r="B220" s="15" t="s">
        <v>13</v>
      </c>
      <c r="C220" s="15" t="s">
        <v>171</v>
      </c>
      <c r="D220" s="16" t="s">
        <v>194</v>
      </c>
      <c r="E220" s="21"/>
      <c r="F220" s="17"/>
      <c r="G220" s="17"/>
      <c r="H220" s="17"/>
      <c r="I220" s="17"/>
      <c r="J220" s="17"/>
      <c r="K220" s="26">
        <f>K224</f>
        <v>10.6</v>
      </c>
      <c r="L220" s="20">
        <f>L224</f>
        <v>42.89</v>
      </c>
      <c r="M220" s="20">
        <f>M224</f>
        <v>454.63</v>
      </c>
      <c r="R220" s="35"/>
    </row>
    <row r="221" spans="1:18" ht="127.5" x14ac:dyDescent="0.25">
      <c r="A221" s="17"/>
      <c r="B221" s="17"/>
      <c r="C221" s="17"/>
      <c r="D221" s="21" t="s">
        <v>195</v>
      </c>
      <c r="E221" s="21"/>
      <c r="F221" s="17"/>
      <c r="G221" s="17"/>
      <c r="H221" s="17"/>
      <c r="I221" s="17"/>
      <c r="J221" s="17"/>
      <c r="K221" s="17"/>
      <c r="L221" s="17"/>
      <c r="M221" s="17"/>
    </row>
    <row r="222" spans="1:18" ht="25.5" x14ac:dyDescent="0.25">
      <c r="A222" s="17"/>
      <c r="B222" s="17"/>
      <c r="C222" s="17"/>
      <c r="D222" s="21"/>
      <c r="E222" s="16" t="s">
        <v>428</v>
      </c>
      <c r="F222" s="17">
        <v>1</v>
      </c>
      <c r="G222" s="18">
        <v>3.4</v>
      </c>
      <c r="H222" s="18">
        <v>0</v>
      </c>
      <c r="I222" s="18">
        <v>0</v>
      </c>
      <c r="J222" s="26">
        <f>F222*(G222+ (G222= 0))*(H222+ (H222= 0))*(I222+ (I222= 0))</f>
        <v>3.4</v>
      </c>
      <c r="K222" s="17"/>
      <c r="L222" s="17"/>
      <c r="M222" s="17"/>
    </row>
    <row r="223" spans="1:18" ht="25.5" x14ac:dyDescent="0.25">
      <c r="A223" s="17"/>
      <c r="B223" s="17"/>
      <c r="C223" s="17"/>
      <c r="D223" s="21"/>
      <c r="E223" s="16" t="s">
        <v>196</v>
      </c>
      <c r="F223" s="17">
        <v>2</v>
      </c>
      <c r="G223" s="18">
        <v>3.6</v>
      </c>
      <c r="H223" s="18">
        <v>0</v>
      </c>
      <c r="I223" s="18">
        <v>0</v>
      </c>
      <c r="J223" s="26">
        <f>F223*(G223+ (G223= 0))*(H223+ (H223= 0))*(I223+ (I223= 0))</f>
        <v>7.2</v>
      </c>
      <c r="K223" s="17"/>
      <c r="L223" s="17"/>
      <c r="M223" s="17"/>
    </row>
    <row r="224" spans="1:18" x14ac:dyDescent="0.25">
      <c r="A224" s="17"/>
      <c r="B224" s="17"/>
      <c r="C224" s="17"/>
      <c r="D224" s="21"/>
      <c r="E224" s="21"/>
      <c r="F224" s="17"/>
      <c r="G224" s="17"/>
      <c r="H224" s="17"/>
      <c r="I224" s="17"/>
      <c r="J224" s="22" t="s">
        <v>197</v>
      </c>
      <c r="K224" s="27">
        <f>SUM(J222:J223)</f>
        <v>10.6</v>
      </c>
      <c r="L224" s="19">
        <v>42.89</v>
      </c>
      <c r="M224" s="14">
        <f>ROUND(L224*K224,2)</f>
        <v>454.63</v>
      </c>
    </row>
    <row r="225" spans="1:13" ht="1.1499999999999999" customHeight="1" x14ac:dyDescent="0.25">
      <c r="A225" s="24"/>
      <c r="B225" s="24"/>
      <c r="C225" s="24"/>
      <c r="D225" s="25"/>
      <c r="E225" s="25"/>
      <c r="F225" s="24"/>
      <c r="G225" s="24"/>
      <c r="H225" s="24"/>
      <c r="I225" s="24"/>
      <c r="J225" s="24"/>
      <c r="K225" s="24"/>
      <c r="L225" s="24"/>
      <c r="M225" s="24"/>
    </row>
    <row r="226" spans="1:13" ht="25.5" x14ac:dyDescent="0.25">
      <c r="A226" s="15" t="s">
        <v>198</v>
      </c>
      <c r="B226" s="15" t="s">
        <v>13</v>
      </c>
      <c r="C226" s="15" t="s">
        <v>171</v>
      </c>
      <c r="D226" s="16" t="s">
        <v>199</v>
      </c>
      <c r="E226" s="21"/>
      <c r="F226" s="17"/>
      <c r="G226" s="17"/>
      <c r="H226" s="17"/>
      <c r="I226" s="17"/>
      <c r="J226" s="17"/>
      <c r="K226" s="26">
        <f>K229</f>
        <v>8.3999999999999986</v>
      </c>
      <c r="L226" s="20">
        <f>L229</f>
        <v>59.07</v>
      </c>
      <c r="M226" s="20">
        <f>M229</f>
        <v>496.19</v>
      </c>
    </row>
    <row r="227" spans="1:13" ht="165.75" x14ac:dyDescent="0.25">
      <c r="A227" s="17"/>
      <c r="B227" s="17"/>
      <c r="C227" s="17"/>
      <c r="D227" s="21" t="s">
        <v>200</v>
      </c>
      <c r="E227" s="21"/>
      <c r="F227" s="17"/>
      <c r="G227" s="17"/>
      <c r="H227" s="17"/>
      <c r="I227" s="17"/>
      <c r="J227" s="17"/>
      <c r="K227" s="17"/>
      <c r="L227" s="17"/>
      <c r="M227" s="17"/>
    </row>
    <row r="228" spans="1:13" ht="25.5" x14ac:dyDescent="0.25">
      <c r="A228" s="17"/>
      <c r="B228" s="17"/>
      <c r="C228" s="17"/>
      <c r="D228" s="21"/>
      <c r="E228" s="16" t="s">
        <v>201</v>
      </c>
      <c r="F228" s="17">
        <v>3</v>
      </c>
      <c r="G228" s="18">
        <v>2.8</v>
      </c>
      <c r="H228" s="18">
        <v>0</v>
      </c>
      <c r="I228" s="18">
        <v>0</v>
      </c>
      <c r="J228" s="26">
        <f>F228*(G228+ (G228= 0))*(H228+ (H228= 0))*(I228+ (I228= 0))</f>
        <v>8.3999999999999986</v>
      </c>
      <c r="K228" s="17"/>
      <c r="L228" s="17"/>
      <c r="M228" s="17"/>
    </row>
    <row r="229" spans="1:13" x14ac:dyDescent="0.25">
      <c r="A229" s="17"/>
      <c r="B229" s="17"/>
      <c r="C229" s="17"/>
      <c r="D229" s="21"/>
      <c r="E229" s="21"/>
      <c r="F229" s="17"/>
      <c r="G229" s="17"/>
      <c r="H229" s="17"/>
      <c r="I229" s="17"/>
      <c r="J229" s="22" t="s">
        <v>202</v>
      </c>
      <c r="K229" s="27">
        <f>SUM(J228:J228)</f>
        <v>8.3999999999999986</v>
      </c>
      <c r="L229" s="19">
        <v>59.07</v>
      </c>
      <c r="M229" s="14">
        <f>ROUND(L229*K229,2)</f>
        <v>496.19</v>
      </c>
    </row>
    <row r="230" spans="1:13" ht="1.1499999999999999" customHeight="1" x14ac:dyDescent="0.25">
      <c r="A230" s="24"/>
      <c r="B230" s="24"/>
      <c r="C230" s="24"/>
      <c r="D230" s="25"/>
      <c r="E230" s="25"/>
      <c r="F230" s="24"/>
      <c r="G230" s="24"/>
      <c r="H230" s="24"/>
      <c r="I230" s="24"/>
      <c r="J230" s="24"/>
      <c r="K230" s="24"/>
      <c r="L230" s="24"/>
      <c r="M230" s="24"/>
    </row>
    <row r="231" spans="1:13" x14ac:dyDescent="0.25">
      <c r="A231" s="17"/>
      <c r="B231" s="17"/>
      <c r="C231" s="17"/>
      <c r="D231" s="21"/>
      <c r="E231" s="21"/>
      <c r="F231" s="17"/>
      <c r="G231" s="17"/>
      <c r="H231" s="17"/>
      <c r="I231" s="17"/>
      <c r="J231" s="22" t="s">
        <v>203</v>
      </c>
      <c r="K231" s="23">
        <v>1</v>
      </c>
      <c r="L231" s="14">
        <f>M218+M224+M229</f>
        <v>3059.63</v>
      </c>
      <c r="M231" s="14">
        <f>ROUND(L231*K231,2)</f>
        <v>3059.63</v>
      </c>
    </row>
    <row r="232" spans="1:13" ht="1.1499999999999999" customHeight="1" x14ac:dyDescent="0.25">
      <c r="A232" s="24"/>
      <c r="B232" s="24"/>
      <c r="C232" s="24"/>
      <c r="D232" s="25"/>
      <c r="E232" s="25"/>
      <c r="F232" s="24"/>
      <c r="G232" s="24"/>
      <c r="H232" s="24"/>
      <c r="I232" s="24"/>
      <c r="J232" s="24"/>
      <c r="K232" s="24"/>
      <c r="L232" s="24"/>
      <c r="M232" s="24"/>
    </row>
    <row r="233" spans="1:13" x14ac:dyDescent="0.25">
      <c r="A233" s="10" t="s">
        <v>184</v>
      </c>
      <c r="B233" s="10" t="s">
        <v>9</v>
      </c>
      <c r="C233" s="10" t="s">
        <v>10</v>
      </c>
      <c r="D233" s="11" t="s">
        <v>429</v>
      </c>
      <c r="E233" s="28"/>
      <c r="F233" s="12"/>
      <c r="G233" s="12"/>
      <c r="H233" s="12"/>
      <c r="I233" s="12"/>
      <c r="J233" s="12"/>
      <c r="K233" s="13">
        <f>K263</f>
        <v>1</v>
      </c>
      <c r="L233" s="14">
        <f>L263</f>
        <v>964.89</v>
      </c>
      <c r="M233" s="14">
        <f>M263</f>
        <v>964.89</v>
      </c>
    </row>
    <row r="234" spans="1:13" ht="25.5" x14ac:dyDescent="0.25">
      <c r="A234" s="15" t="s">
        <v>205</v>
      </c>
      <c r="B234" s="15" t="s">
        <v>13</v>
      </c>
      <c r="C234" s="15" t="s">
        <v>188</v>
      </c>
      <c r="D234" s="16" t="s">
        <v>206</v>
      </c>
      <c r="E234" s="21"/>
      <c r="F234" s="17"/>
      <c r="G234" s="17"/>
      <c r="H234" s="17"/>
      <c r="I234" s="17"/>
      <c r="J234" s="17"/>
      <c r="K234" s="26">
        <f>K237</f>
        <v>1</v>
      </c>
      <c r="L234" s="20">
        <f>L237</f>
        <v>42.76</v>
      </c>
      <c r="M234" s="20">
        <f>M237</f>
        <v>42.76</v>
      </c>
    </row>
    <row r="235" spans="1:13" ht="127.5" x14ac:dyDescent="0.25">
      <c r="A235" s="17"/>
      <c r="B235" s="17"/>
      <c r="C235" s="17"/>
      <c r="D235" s="21" t="s">
        <v>207</v>
      </c>
      <c r="E235" s="21"/>
      <c r="F235" s="17"/>
      <c r="G235" s="17"/>
      <c r="H235" s="17"/>
      <c r="I235" s="17"/>
      <c r="J235" s="17"/>
      <c r="K235" s="17"/>
      <c r="L235" s="17"/>
      <c r="M235" s="17"/>
    </row>
    <row r="236" spans="1:13" ht="25.5" x14ac:dyDescent="0.25">
      <c r="A236" s="17"/>
      <c r="B236" s="17"/>
      <c r="C236" s="17"/>
      <c r="D236" s="21"/>
      <c r="E236" s="16" t="s">
        <v>434</v>
      </c>
      <c r="F236" s="17">
        <v>1</v>
      </c>
      <c r="G236" s="18">
        <v>0</v>
      </c>
      <c r="H236" s="18">
        <v>0</v>
      </c>
      <c r="I236" s="18">
        <v>0</v>
      </c>
      <c r="J236" s="26">
        <f>F236*(G236+ (G236= 0))*(H236+ (H236= 0))*(I236+ (I236= 0))</f>
        <v>1</v>
      </c>
      <c r="K236" s="17"/>
      <c r="L236" s="17"/>
      <c r="M236" s="17"/>
    </row>
    <row r="237" spans="1:13" x14ac:dyDescent="0.25">
      <c r="A237" s="17"/>
      <c r="B237" s="17"/>
      <c r="C237" s="17"/>
      <c r="D237" s="21"/>
      <c r="E237" s="21"/>
      <c r="F237" s="17"/>
      <c r="G237" s="17"/>
      <c r="H237" s="17"/>
      <c r="I237" s="17"/>
      <c r="J237" s="22" t="s">
        <v>209</v>
      </c>
      <c r="K237" s="27">
        <f>SUM(J236:J236)</f>
        <v>1</v>
      </c>
      <c r="L237" s="19">
        <v>42.76</v>
      </c>
      <c r="M237" s="14">
        <f>ROUND(L237*K237,2)</f>
        <v>42.76</v>
      </c>
    </row>
    <row r="238" spans="1:13" ht="1.1499999999999999" customHeight="1" x14ac:dyDescent="0.25">
      <c r="A238" s="24"/>
      <c r="B238" s="24"/>
      <c r="C238" s="24"/>
      <c r="D238" s="25"/>
      <c r="E238" s="25"/>
      <c r="F238" s="24"/>
      <c r="G238" s="24"/>
      <c r="H238" s="24"/>
      <c r="I238" s="24"/>
      <c r="J238" s="24"/>
      <c r="K238" s="24"/>
      <c r="L238" s="24"/>
      <c r="M238" s="24"/>
    </row>
    <row r="239" spans="1:13" ht="25.5" x14ac:dyDescent="0.25">
      <c r="A239" s="15" t="s">
        <v>210</v>
      </c>
      <c r="B239" s="15" t="s">
        <v>13</v>
      </c>
      <c r="C239" s="15" t="s">
        <v>188</v>
      </c>
      <c r="D239" s="16" t="s">
        <v>211</v>
      </c>
      <c r="E239" s="21"/>
      <c r="F239" s="17"/>
      <c r="G239" s="17"/>
      <c r="H239" s="17"/>
      <c r="I239" s="17"/>
      <c r="J239" s="17"/>
      <c r="K239" s="26">
        <f>K242</f>
        <v>15</v>
      </c>
      <c r="L239" s="20">
        <f>L242</f>
        <v>45.4</v>
      </c>
      <c r="M239" s="20">
        <f>M242</f>
        <v>681</v>
      </c>
    </row>
    <row r="240" spans="1:13" ht="140.25" x14ac:dyDescent="0.25">
      <c r="A240" s="17"/>
      <c r="B240" s="17"/>
      <c r="C240" s="17"/>
      <c r="D240" s="21" t="s">
        <v>212</v>
      </c>
      <c r="E240" s="21"/>
      <c r="F240" s="17"/>
      <c r="G240" s="17"/>
      <c r="H240" s="17"/>
      <c r="I240" s="17"/>
      <c r="J240" s="17"/>
      <c r="K240" s="17"/>
      <c r="L240" s="17"/>
      <c r="M240" s="17"/>
    </row>
    <row r="241" spans="1:13" ht="38.25" x14ac:dyDescent="0.25">
      <c r="A241" s="17"/>
      <c r="B241" s="17"/>
      <c r="C241" s="17"/>
      <c r="D241" s="21"/>
      <c r="E241" s="16" t="s">
        <v>435</v>
      </c>
      <c r="F241" s="17">
        <v>15</v>
      </c>
      <c r="G241" s="18">
        <v>0</v>
      </c>
      <c r="H241" s="18">
        <v>0</v>
      </c>
      <c r="I241" s="18">
        <v>0</v>
      </c>
      <c r="J241" s="26">
        <f>F241*(G241+ (G241= 0))*(H241+ (H241= 0))*(I241+ (I241= 0))</f>
        <v>15</v>
      </c>
      <c r="K241" s="17"/>
      <c r="L241" s="17"/>
      <c r="M241" s="17"/>
    </row>
    <row r="242" spans="1:13" x14ac:dyDescent="0.25">
      <c r="A242" s="17"/>
      <c r="B242" s="17"/>
      <c r="C242" s="17"/>
      <c r="D242" s="21"/>
      <c r="E242" s="21"/>
      <c r="F242" s="17"/>
      <c r="G242" s="17"/>
      <c r="H242" s="17"/>
      <c r="I242" s="17"/>
      <c r="J242" s="22" t="s">
        <v>213</v>
      </c>
      <c r="K242" s="27">
        <f>SUM(J241:J241)</f>
        <v>15</v>
      </c>
      <c r="L242" s="19">
        <v>45.4</v>
      </c>
      <c r="M242" s="14">
        <f>ROUND(L242*K242,2)</f>
        <v>681</v>
      </c>
    </row>
    <row r="243" spans="1:13" ht="1.1499999999999999" customHeight="1" x14ac:dyDescent="0.25">
      <c r="A243" s="24"/>
      <c r="B243" s="24"/>
      <c r="C243" s="24"/>
      <c r="D243" s="25"/>
      <c r="E243" s="25"/>
      <c r="F243" s="24"/>
      <c r="G243" s="24"/>
      <c r="H243" s="24"/>
      <c r="I243" s="24"/>
      <c r="J243" s="24"/>
      <c r="K243" s="24"/>
      <c r="L243" s="24"/>
      <c r="M243" s="24"/>
    </row>
    <row r="244" spans="1:13" ht="25.5" x14ac:dyDescent="0.25">
      <c r="A244" s="15" t="s">
        <v>214</v>
      </c>
      <c r="B244" s="15" t="s">
        <v>13</v>
      </c>
      <c r="C244" s="15" t="s">
        <v>188</v>
      </c>
      <c r="D244" s="16" t="s">
        <v>439</v>
      </c>
      <c r="E244" s="21"/>
      <c r="F244" s="17"/>
      <c r="G244" s="17"/>
      <c r="H244" s="17"/>
      <c r="I244" s="17"/>
      <c r="J244" s="17"/>
      <c r="K244" s="26">
        <f>K247</f>
        <v>1</v>
      </c>
      <c r="L244" s="20">
        <f>L247</f>
        <v>67.989999999999995</v>
      </c>
      <c r="M244" s="20">
        <f>M247</f>
        <v>67.989999999999995</v>
      </c>
    </row>
    <row r="245" spans="1:13" ht="127.5" x14ac:dyDescent="0.25">
      <c r="A245" s="17"/>
      <c r="B245" s="17"/>
      <c r="C245" s="17"/>
      <c r="D245" s="21" t="s">
        <v>438</v>
      </c>
      <c r="E245" s="21"/>
      <c r="F245" s="17"/>
      <c r="G245" s="17"/>
      <c r="H245" s="17"/>
      <c r="I245" s="17"/>
      <c r="J245" s="17"/>
      <c r="K245" s="17"/>
      <c r="L245" s="17"/>
      <c r="M245" s="17"/>
    </row>
    <row r="246" spans="1:13" ht="38.25" x14ac:dyDescent="0.25">
      <c r="A246" s="17"/>
      <c r="B246" s="17"/>
      <c r="C246" s="17"/>
      <c r="D246" s="21"/>
      <c r="E246" s="16" t="s">
        <v>437</v>
      </c>
      <c r="F246" s="17">
        <v>1</v>
      </c>
      <c r="G246" s="18">
        <v>0</v>
      </c>
      <c r="H246" s="18">
        <v>0</v>
      </c>
      <c r="I246" s="18">
        <v>0</v>
      </c>
      <c r="J246" s="26">
        <f>F246*(G246+ (G246= 0))*(H246+ (H246= 0))*(I246+ (I246= 0))</f>
        <v>1</v>
      </c>
      <c r="K246" s="17"/>
      <c r="L246" s="17"/>
      <c r="M246" s="17"/>
    </row>
    <row r="247" spans="1:13" x14ac:dyDescent="0.25">
      <c r="A247" s="17"/>
      <c r="B247" s="17"/>
      <c r="C247" s="17"/>
      <c r="D247" s="21"/>
      <c r="E247" s="21"/>
      <c r="F247" s="17"/>
      <c r="G247" s="17"/>
      <c r="H247" s="17"/>
      <c r="I247" s="17"/>
      <c r="J247" s="22" t="s">
        <v>215</v>
      </c>
      <c r="K247" s="27">
        <f>SUM(J246:J246)</f>
        <v>1</v>
      </c>
      <c r="L247" s="19">
        <v>67.989999999999995</v>
      </c>
      <c r="M247" s="14">
        <f>ROUND(L247*K247,2)</f>
        <v>67.989999999999995</v>
      </c>
    </row>
    <row r="248" spans="1:13" ht="1.1499999999999999" customHeight="1" x14ac:dyDescent="0.25">
      <c r="A248" s="24"/>
      <c r="B248" s="24"/>
      <c r="C248" s="24"/>
      <c r="D248" s="25"/>
      <c r="E248" s="25"/>
      <c r="F248" s="24"/>
      <c r="G248" s="24"/>
      <c r="H248" s="24"/>
      <c r="I248" s="24"/>
      <c r="J248" s="24"/>
      <c r="K248" s="24"/>
      <c r="L248" s="24"/>
      <c r="M248" s="24"/>
    </row>
    <row r="249" spans="1:13" ht="25.5" x14ac:dyDescent="0.25">
      <c r="A249" s="15" t="s">
        <v>216</v>
      </c>
      <c r="B249" s="15" t="s">
        <v>13</v>
      </c>
      <c r="C249" s="15" t="s">
        <v>188</v>
      </c>
      <c r="D249" s="16" t="s">
        <v>217</v>
      </c>
      <c r="E249" s="21"/>
      <c r="F249" s="17"/>
      <c r="G249" s="17"/>
      <c r="H249" s="17"/>
      <c r="I249" s="17"/>
      <c r="J249" s="17"/>
      <c r="K249" s="26">
        <f>K252</f>
        <v>1</v>
      </c>
      <c r="L249" s="20">
        <f>L252</f>
        <v>84.81</v>
      </c>
      <c r="M249" s="20">
        <f>M252</f>
        <v>84.81</v>
      </c>
    </row>
    <row r="250" spans="1:13" ht="127.5" x14ac:dyDescent="0.25">
      <c r="A250" s="17"/>
      <c r="B250" s="17"/>
      <c r="C250" s="17"/>
      <c r="D250" s="21" t="s">
        <v>218</v>
      </c>
      <c r="E250" s="21"/>
      <c r="F250" s="17"/>
      <c r="G250" s="17"/>
      <c r="H250" s="17"/>
      <c r="I250" s="17"/>
      <c r="J250" s="17"/>
      <c r="K250" s="17"/>
      <c r="L250" s="17"/>
      <c r="M250" s="17"/>
    </row>
    <row r="251" spans="1:13" ht="38.25" x14ac:dyDescent="0.25">
      <c r="A251" s="17"/>
      <c r="B251" s="17"/>
      <c r="C251" s="17"/>
      <c r="D251" s="21"/>
      <c r="E251" s="16" t="s">
        <v>436</v>
      </c>
      <c r="F251" s="17">
        <v>1</v>
      </c>
      <c r="G251" s="18">
        <v>0</v>
      </c>
      <c r="H251" s="18">
        <v>0</v>
      </c>
      <c r="I251" s="18">
        <v>0</v>
      </c>
      <c r="J251" s="26">
        <f>F251*(G251+ (G251= 0))*(H251+ (H251= 0))*(I251+ (I251= 0))</f>
        <v>1</v>
      </c>
      <c r="K251" s="17"/>
      <c r="L251" s="17"/>
      <c r="M251" s="17"/>
    </row>
    <row r="252" spans="1:13" x14ac:dyDescent="0.25">
      <c r="A252" s="17"/>
      <c r="B252" s="17"/>
      <c r="C252" s="17"/>
      <c r="D252" s="21"/>
      <c r="E252" s="21"/>
      <c r="F252" s="17"/>
      <c r="G252" s="17"/>
      <c r="H252" s="17"/>
      <c r="I252" s="17"/>
      <c r="J252" s="22" t="s">
        <v>220</v>
      </c>
      <c r="K252" s="27">
        <f>SUM(J251:J251)</f>
        <v>1</v>
      </c>
      <c r="L252" s="19">
        <v>84.81</v>
      </c>
      <c r="M252" s="14">
        <f>ROUND(L252*K252,2)</f>
        <v>84.81</v>
      </c>
    </row>
    <row r="253" spans="1:13" ht="1.1499999999999999" customHeight="1" x14ac:dyDescent="0.25">
      <c r="A253" s="24"/>
      <c r="B253" s="24"/>
      <c r="C253" s="24"/>
      <c r="D253" s="25"/>
      <c r="E253" s="25"/>
      <c r="F253" s="24"/>
      <c r="G253" s="24"/>
      <c r="H253" s="24"/>
      <c r="I253" s="24"/>
      <c r="J253" s="24"/>
      <c r="K253" s="24"/>
      <c r="L253" s="24"/>
      <c r="M253" s="24"/>
    </row>
    <row r="254" spans="1:13" ht="1.1499999999999999" customHeight="1" x14ac:dyDescent="0.25">
      <c r="A254" s="24"/>
      <c r="B254" s="24"/>
      <c r="C254" s="24"/>
      <c r="D254" s="25"/>
      <c r="E254" s="25"/>
      <c r="F254" s="24"/>
      <c r="G254" s="24"/>
      <c r="H254" s="24"/>
      <c r="I254" s="24"/>
      <c r="J254" s="24"/>
      <c r="K254" s="24"/>
      <c r="L254" s="24"/>
      <c r="M254" s="24"/>
    </row>
    <row r="255" spans="1:13" ht="25.5" x14ac:dyDescent="0.25">
      <c r="A255" s="15" t="s">
        <v>221</v>
      </c>
      <c r="B255" s="15" t="s">
        <v>13</v>
      </c>
      <c r="C255" s="15" t="s">
        <v>116</v>
      </c>
      <c r="D255" s="16" t="s">
        <v>222</v>
      </c>
      <c r="E255" s="21"/>
      <c r="F255" s="17"/>
      <c r="G255" s="17"/>
      <c r="H255" s="17"/>
      <c r="I255" s="17"/>
      <c r="J255" s="17"/>
      <c r="K255" s="26">
        <f>K261</f>
        <v>2.4887500000000005</v>
      </c>
      <c r="L255" s="20">
        <f>L261</f>
        <v>35.49</v>
      </c>
      <c r="M255" s="20">
        <f>M261</f>
        <v>88.33</v>
      </c>
    </row>
    <row r="256" spans="1:13" ht="204" x14ac:dyDescent="0.25">
      <c r="A256" s="17"/>
      <c r="B256" s="17"/>
      <c r="C256" s="17"/>
      <c r="D256" s="21" t="s">
        <v>223</v>
      </c>
      <c r="E256" s="21"/>
      <c r="F256" s="17"/>
      <c r="G256" s="17"/>
      <c r="H256" s="17"/>
      <c r="I256" s="17"/>
      <c r="J256" s="17"/>
      <c r="K256" s="17"/>
      <c r="L256" s="17"/>
      <c r="M256" s="17"/>
    </row>
    <row r="257" spans="1:13" ht="25.5" x14ac:dyDescent="0.25">
      <c r="A257" s="17"/>
      <c r="B257" s="17"/>
      <c r="C257" s="17"/>
      <c r="D257" s="21"/>
      <c r="E257" s="16" t="s">
        <v>208</v>
      </c>
      <c r="F257" s="17">
        <v>1</v>
      </c>
      <c r="G257" s="18">
        <v>1</v>
      </c>
      <c r="H257" s="18">
        <v>1</v>
      </c>
      <c r="I257" s="18">
        <v>0.1</v>
      </c>
      <c r="J257" s="26">
        <f t="shared" ref="J257:J260" si="0">F257*(G257+ (G257= 0))*(H257+ (H257= 0))*(I257+ (I257= 0))</f>
        <v>0.1</v>
      </c>
      <c r="K257" s="17"/>
      <c r="L257" s="17"/>
      <c r="M257" s="17"/>
    </row>
    <row r="258" spans="1:13" ht="25.5" x14ac:dyDescent="0.25">
      <c r="A258" s="17"/>
      <c r="B258" s="17"/>
      <c r="C258" s="17"/>
      <c r="D258" s="21"/>
      <c r="E258" s="16" t="s">
        <v>441</v>
      </c>
      <c r="F258" s="17">
        <v>15</v>
      </c>
      <c r="G258" s="18">
        <v>1.2</v>
      </c>
      <c r="H258" s="18">
        <v>1.05</v>
      </c>
      <c r="I258" s="18">
        <v>0.1</v>
      </c>
      <c r="J258" s="26">
        <f t="shared" si="0"/>
        <v>1.8900000000000003</v>
      </c>
      <c r="K258" s="17"/>
      <c r="L258" s="17"/>
      <c r="M258" s="17"/>
    </row>
    <row r="259" spans="1:13" ht="25.5" x14ac:dyDescent="0.25">
      <c r="A259" s="17"/>
      <c r="B259" s="17"/>
      <c r="C259" s="17"/>
      <c r="D259" s="21"/>
      <c r="E259" s="16" t="s">
        <v>440</v>
      </c>
      <c r="F259" s="17">
        <v>1</v>
      </c>
      <c r="G259" s="18">
        <v>1.75</v>
      </c>
      <c r="H259" s="18">
        <v>1.05</v>
      </c>
      <c r="I259" s="18">
        <v>0.1</v>
      </c>
      <c r="J259" s="26">
        <f t="shared" si="0"/>
        <v>0.18375000000000002</v>
      </c>
      <c r="K259" s="17"/>
      <c r="L259" s="17"/>
      <c r="M259" s="17"/>
    </row>
    <row r="260" spans="1:13" ht="25.5" x14ac:dyDescent="0.25">
      <c r="A260" s="17"/>
      <c r="B260" s="17"/>
      <c r="C260" s="17"/>
      <c r="D260" s="21"/>
      <c r="E260" s="16" t="s">
        <v>219</v>
      </c>
      <c r="F260" s="17">
        <v>1</v>
      </c>
      <c r="G260" s="18">
        <v>3</v>
      </c>
      <c r="H260" s="18">
        <v>1.05</v>
      </c>
      <c r="I260" s="18">
        <v>0.1</v>
      </c>
      <c r="J260" s="26">
        <f t="shared" si="0"/>
        <v>0.31500000000000006</v>
      </c>
      <c r="K260" s="17"/>
      <c r="L260" s="17"/>
      <c r="M260" s="17"/>
    </row>
    <row r="261" spans="1:13" x14ac:dyDescent="0.25">
      <c r="A261" s="17"/>
      <c r="B261" s="17"/>
      <c r="C261" s="17"/>
      <c r="D261" s="21"/>
      <c r="E261" s="21"/>
      <c r="F261" s="17"/>
      <c r="G261" s="17"/>
      <c r="H261" s="17"/>
      <c r="I261" s="17"/>
      <c r="J261" s="22" t="s">
        <v>224</v>
      </c>
      <c r="K261" s="27">
        <f>SUM(J257:J260)</f>
        <v>2.4887500000000005</v>
      </c>
      <c r="L261" s="19">
        <v>35.49</v>
      </c>
      <c r="M261" s="14">
        <f>ROUND(L261*K261,2)</f>
        <v>88.33</v>
      </c>
    </row>
    <row r="262" spans="1:13" ht="1.1499999999999999" customHeight="1" x14ac:dyDescent="0.25">
      <c r="A262" s="24"/>
      <c r="B262" s="24"/>
      <c r="C262" s="24"/>
      <c r="D262" s="25"/>
      <c r="E262" s="25"/>
      <c r="F262" s="24"/>
      <c r="G262" s="24"/>
      <c r="H262" s="24"/>
      <c r="I262" s="24"/>
      <c r="J262" s="24"/>
      <c r="K262" s="24"/>
      <c r="L262" s="24"/>
      <c r="M262" s="24"/>
    </row>
    <row r="263" spans="1:13" x14ac:dyDescent="0.25">
      <c r="A263" s="17"/>
      <c r="B263" s="17"/>
      <c r="C263" s="17"/>
      <c r="D263" s="21"/>
      <c r="E263" s="21"/>
      <c r="F263" s="17"/>
      <c r="G263" s="17"/>
      <c r="H263" s="17"/>
      <c r="I263" s="17"/>
      <c r="J263" s="22" t="s">
        <v>225</v>
      </c>
      <c r="K263" s="23">
        <v>1</v>
      </c>
      <c r="L263" s="14">
        <f>M237+M242+M247+M252+M261</f>
        <v>964.89</v>
      </c>
      <c r="M263" s="14">
        <f>ROUND(L263*K263,2)</f>
        <v>964.89</v>
      </c>
    </row>
    <row r="264" spans="1:13" ht="1.1499999999999999" customHeight="1" x14ac:dyDescent="0.25">
      <c r="A264" s="24"/>
      <c r="B264" s="24"/>
      <c r="C264" s="24"/>
      <c r="D264" s="25"/>
      <c r="E264" s="25"/>
      <c r="F264" s="24"/>
      <c r="G264" s="24"/>
      <c r="H264" s="24"/>
      <c r="I264" s="24"/>
      <c r="J264" s="24"/>
      <c r="K264" s="24"/>
      <c r="L264" s="24"/>
      <c r="M264" s="24"/>
    </row>
    <row r="265" spans="1:13" x14ac:dyDescent="0.25">
      <c r="A265" s="10" t="s">
        <v>204</v>
      </c>
      <c r="B265" s="10" t="s">
        <v>9</v>
      </c>
      <c r="C265" s="10" t="s">
        <v>10</v>
      </c>
      <c r="D265" s="11" t="s">
        <v>227</v>
      </c>
      <c r="E265" s="28"/>
      <c r="F265" s="12"/>
      <c r="G265" s="12"/>
      <c r="H265" s="12"/>
      <c r="I265" s="12"/>
      <c r="J265" s="12"/>
      <c r="K265" s="13">
        <f>K308</f>
        <v>1</v>
      </c>
      <c r="L265" s="14">
        <f>L308</f>
        <v>21615.21</v>
      </c>
      <c r="M265" s="14">
        <f>M308</f>
        <v>21615.21</v>
      </c>
    </row>
    <row r="266" spans="1:13" ht="25.5" x14ac:dyDescent="0.25">
      <c r="A266" s="15" t="s">
        <v>228</v>
      </c>
      <c r="B266" s="15" t="s">
        <v>13</v>
      </c>
      <c r="C266" s="15" t="s">
        <v>14</v>
      </c>
      <c r="D266" s="16" t="s">
        <v>229</v>
      </c>
      <c r="E266" s="21"/>
      <c r="F266" s="17"/>
      <c r="G266" s="17"/>
      <c r="H266" s="17"/>
      <c r="I266" s="17"/>
      <c r="J266" s="17"/>
      <c r="K266" s="26">
        <f>K271</f>
        <v>39.39</v>
      </c>
      <c r="L266" s="20">
        <f>L271</f>
        <v>30.84</v>
      </c>
      <c r="M266" s="20">
        <f>M271</f>
        <v>1214.79</v>
      </c>
    </row>
    <row r="267" spans="1:13" ht="204" x14ac:dyDescent="0.25">
      <c r="A267" s="17"/>
      <c r="B267" s="17"/>
      <c r="C267" s="17"/>
      <c r="D267" s="21" t="s">
        <v>230</v>
      </c>
      <c r="E267" s="21"/>
      <c r="F267" s="17"/>
      <c r="G267" s="17"/>
      <c r="H267" s="17"/>
      <c r="I267" s="17"/>
      <c r="J267" s="17"/>
      <c r="K267" s="17"/>
      <c r="L267" s="17"/>
      <c r="M267" s="17"/>
    </row>
    <row r="268" spans="1:13" ht="38.25" x14ac:dyDescent="0.25">
      <c r="A268" s="17"/>
      <c r="B268" s="17"/>
      <c r="C268" s="17"/>
      <c r="D268" s="21"/>
      <c r="E268" s="16" t="s">
        <v>231</v>
      </c>
      <c r="F268" s="17">
        <v>1</v>
      </c>
      <c r="G268" s="18">
        <v>3.23</v>
      </c>
      <c r="H268" s="18">
        <v>0</v>
      </c>
      <c r="I268" s="18">
        <v>0</v>
      </c>
      <c r="J268" s="26">
        <f t="shared" ref="J268:J270" si="1">F268*(G268+ (G268= 0))*(H268+ (H268= 0))*(I268+ (I268= 0))</f>
        <v>3.23</v>
      </c>
      <c r="K268" s="17"/>
      <c r="L268" s="17"/>
      <c r="M268" s="17"/>
    </row>
    <row r="269" spans="1:13" ht="25.5" x14ac:dyDescent="0.25">
      <c r="A269" s="17"/>
      <c r="B269" s="17"/>
      <c r="C269" s="17"/>
      <c r="D269" s="21"/>
      <c r="E269" s="16" t="s">
        <v>232</v>
      </c>
      <c r="F269" s="17">
        <v>1</v>
      </c>
      <c r="G269" s="18">
        <v>3.58</v>
      </c>
      <c r="H269" s="18">
        <v>0</v>
      </c>
      <c r="I269" s="18">
        <v>0</v>
      </c>
      <c r="J269" s="26">
        <f t="shared" si="1"/>
        <v>3.58</v>
      </c>
      <c r="K269" s="17"/>
      <c r="L269" s="17"/>
      <c r="M269" s="17"/>
    </row>
    <row r="270" spans="1:13" ht="25.5" x14ac:dyDescent="0.25">
      <c r="A270" s="17"/>
      <c r="B270" s="17"/>
      <c r="C270" s="17"/>
      <c r="D270" s="21"/>
      <c r="E270" s="16" t="s">
        <v>233</v>
      </c>
      <c r="F270" s="17">
        <v>1</v>
      </c>
      <c r="G270" s="18">
        <v>32.58</v>
      </c>
      <c r="H270" s="18">
        <v>0</v>
      </c>
      <c r="I270" s="18">
        <v>0</v>
      </c>
      <c r="J270" s="26">
        <f t="shared" si="1"/>
        <v>32.58</v>
      </c>
      <c r="K270" s="17"/>
      <c r="L270" s="17"/>
      <c r="M270" s="17"/>
    </row>
    <row r="271" spans="1:13" x14ac:dyDescent="0.25">
      <c r="A271" s="17"/>
      <c r="B271" s="17"/>
      <c r="C271" s="17"/>
      <c r="D271" s="21"/>
      <c r="E271" s="21"/>
      <c r="F271" s="17"/>
      <c r="G271" s="17"/>
      <c r="H271" s="17"/>
      <c r="I271" s="17"/>
      <c r="J271" s="22" t="s">
        <v>234</v>
      </c>
      <c r="K271" s="27">
        <f>SUM(J268:J270)</f>
        <v>39.39</v>
      </c>
      <c r="L271" s="19">
        <v>30.84</v>
      </c>
      <c r="M271" s="14">
        <f>ROUND(L271*K271,2)</f>
        <v>1214.79</v>
      </c>
    </row>
    <row r="272" spans="1:13" ht="1.1499999999999999" customHeight="1" x14ac:dyDescent="0.25">
      <c r="A272" s="24"/>
      <c r="B272" s="24"/>
      <c r="C272" s="24"/>
      <c r="D272" s="25"/>
      <c r="E272" s="25"/>
      <c r="F272" s="24"/>
      <c r="G272" s="24"/>
      <c r="H272" s="24"/>
      <c r="I272" s="24"/>
      <c r="J272" s="24"/>
      <c r="K272" s="24"/>
      <c r="L272" s="24"/>
      <c r="M272" s="24"/>
    </row>
    <row r="273" spans="1:13" ht="25.5" x14ac:dyDescent="0.25">
      <c r="A273" s="15" t="s">
        <v>235</v>
      </c>
      <c r="B273" s="15" t="s">
        <v>13</v>
      </c>
      <c r="C273" s="15" t="s">
        <v>14</v>
      </c>
      <c r="D273" s="16" t="s">
        <v>236</v>
      </c>
      <c r="E273" s="21"/>
      <c r="F273" s="17"/>
      <c r="G273" s="17"/>
      <c r="H273" s="17"/>
      <c r="I273" s="17"/>
      <c r="J273" s="17"/>
      <c r="K273" s="26">
        <f>K276</f>
        <v>401</v>
      </c>
      <c r="L273" s="20">
        <f>L276</f>
        <v>36.770000000000003</v>
      </c>
      <c r="M273" s="20">
        <f>M276</f>
        <v>14744.77</v>
      </c>
    </row>
    <row r="274" spans="1:13" ht="204" x14ac:dyDescent="0.25">
      <c r="A274" s="17"/>
      <c r="B274" s="17"/>
      <c r="C274" s="17"/>
      <c r="D274" s="21" t="s">
        <v>237</v>
      </c>
      <c r="E274" s="21"/>
      <c r="F274" s="17"/>
      <c r="G274" s="17"/>
      <c r="H274" s="17"/>
      <c r="I274" s="17"/>
      <c r="J274" s="17"/>
      <c r="K274" s="17"/>
      <c r="L274" s="17"/>
      <c r="M274" s="17"/>
    </row>
    <row r="275" spans="1:13" ht="38.25" x14ac:dyDescent="0.25">
      <c r="A275" s="17"/>
      <c r="B275" s="17"/>
      <c r="C275" s="17"/>
      <c r="D275" s="21"/>
      <c r="E275" s="16" t="s">
        <v>442</v>
      </c>
      <c r="F275" s="17">
        <v>1</v>
      </c>
      <c r="G275" s="18">
        <v>401</v>
      </c>
      <c r="H275" s="18">
        <v>0</v>
      </c>
      <c r="I275" s="18">
        <v>0</v>
      </c>
      <c r="J275" s="26">
        <f>F275*(G275+ (G275= 0))*(H275+ (H275= 0))*(I275+ (I275= 0))</f>
        <v>401</v>
      </c>
      <c r="K275" s="17"/>
      <c r="L275" s="17"/>
      <c r="M275" s="17"/>
    </row>
    <row r="276" spans="1:13" x14ac:dyDescent="0.25">
      <c r="A276" s="17"/>
      <c r="B276" s="17"/>
      <c r="C276" s="17"/>
      <c r="D276" s="21"/>
      <c r="E276" s="21"/>
      <c r="F276" s="17"/>
      <c r="G276" s="17"/>
      <c r="H276" s="17"/>
      <c r="I276" s="17"/>
      <c r="J276" s="22" t="s">
        <v>238</v>
      </c>
      <c r="K276" s="27">
        <f>SUM(J275:J275)</f>
        <v>401</v>
      </c>
      <c r="L276" s="19">
        <v>36.770000000000003</v>
      </c>
      <c r="M276" s="14">
        <f>ROUND(L276*K276,2)</f>
        <v>14744.77</v>
      </c>
    </row>
    <row r="277" spans="1:13" ht="1.1499999999999999" customHeight="1" x14ac:dyDescent="0.25">
      <c r="A277" s="24"/>
      <c r="B277" s="24"/>
      <c r="C277" s="24"/>
      <c r="D277" s="25"/>
      <c r="E277" s="25"/>
      <c r="F277" s="24"/>
      <c r="G277" s="24"/>
      <c r="H277" s="24"/>
      <c r="I277" s="24"/>
      <c r="J277" s="24"/>
      <c r="K277" s="24"/>
      <c r="L277" s="24"/>
      <c r="M277" s="24"/>
    </row>
    <row r="278" spans="1:13" ht="25.5" x14ac:dyDescent="0.25">
      <c r="A278" s="15" t="s">
        <v>239</v>
      </c>
      <c r="B278" s="15" t="s">
        <v>13</v>
      </c>
      <c r="C278" s="15" t="s">
        <v>14</v>
      </c>
      <c r="D278" s="16" t="s">
        <v>240</v>
      </c>
      <c r="E278" s="21"/>
      <c r="F278" s="17"/>
      <c r="G278" s="17"/>
      <c r="H278" s="17"/>
      <c r="I278" s="17"/>
      <c r="J278" s="17"/>
      <c r="K278" s="26">
        <f>K285</f>
        <v>13.71</v>
      </c>
      <c r="L278" s="20">
        <f>L285</f>
        <v>33.69</v>
      </c>
      <c r="M278" s="20">
        <f>M285</f>
        <v>461.89</v>
      </c>
    </row>
    <row r="279" spans="1:13" ht="63.75" x14ac:dyDescent="0.25">
      <c r="A279" s="17"/>
      <c r="B279" s="17"/>
      <c r="C279" s="17"/>
      <c r="D279" s="21" t="s">
        <v>241</v>
      </c>
      <c r="E279" s="21"/>
      <c r="F279" s="17"/>
      <c r="G279" s="17"/>
      <c r="H279" s="17"/>
      <c r="I279" s="17"/>
      <c r="J279" s="17"/>
      <c r="K279" s="17"/>
      <c r="L279" s="17"/>
      <c r="M279" s="17"/>
    </row>
    <row r="280" spans="1:13" ht="38.25" x14ac:dyDescent="0.25">
      <c r="A280" s="17"/>
      <c r="B280" s="17"/>
      <c r="C280" s="17"/>
      <c r="D280" s="21"/>
      <c r="E280" s="16" t="s">
        <v>444</v>
      </c>
      <c r="F280" s="17">
        <v>1</v>
      </c>
      <c r="G280" s="18">
        <v>1.56</v>
      </c>
      <c r="H280" s="18">
        <v>1</v>
      </c>
      <c r="I280" s="18">
        <v>0</v>
      </c>
      <c r="J280" s="26">
        <f t="shared" ref="J280:J284" si="2">F280*(G280+ (G280= 0))*(H280+ (H280= 0))*(I280+ (I280= 0))</f>
        <v>1.56</v>
      </c>
      <c r="K280" s="17"/>
      <c r="L280" s="17"/>
      <c r="M280" s="17"/>
    </row>
    <row r="281" spans="1:13" ht="25.5" x14ac:dyDescent="0.25">
      <c r="A281" s="17"/>
      <c r="B281" s="17"/>
      <c r="C281" s="17"/>
      <c r="D281" s="21"/>
      <c r="E281" s="16" t="s">
        <v>443</v>
      </c>
      <c r="F281" s="17">
        <v>1</v>
      </c>
      <c r="G281" s="18">
        <v>2.5499999999999998</v>
      </c>
      <c r="H281" s="18">
        <v>1</v>
      </c>
      <c r="I281" s="18">
        <v>0</v>
      </c>
      <c r="J281" s="26">
        <f t="shared" si="2"/>
        <v>2.5499999999999998</v>
      </c>
      <c r="K281" s="17"/>
      <c r="L281" s="17"/>
      <c r="M281" s="17"/>
    </row>
    <row r="282" spans="1:13" ht="38.25" x14ac:dyDescent="0.25">
      <c r="A282" s="17"/>
      <c r="B282" s="17"/>
      <c r="C282" s="17"/>
      <c r="D282" s="21"/>
      <c r="E282" s="16" t="s">
        <v>445</v>
      </c>
      <c r="F282" s="17">
        <v>2</v>
      </c>
      <c r="G282" s="18">
        <v>1.05</v>
      </c>
      <c r="H282" s="18">
        <v>1</v>
      </c>
      <c r="I282" s="18">
        <v>0</v>
      </c>
      <c r="J282" s="26">
        <f t="shared" si="2"/>
        <v>2.1</v>
      </c>
      <c r="K282" s="17"/>
      <c r="L282" s="17"/>
      <c r="M282" s="17"/>
    </row>
    <row r="283" spans="1:13" ht="25.5" x14ac:dyDescent="0.25">
      <c r="A283" s="17"/>
      <c r="B283" s="17"/>
      <c r="C283" s="17"/>
      <c r="D283" s="21"/>
      <c r="E283" s="16" t="s">
        <v>446</v>
      </c>
      <c r="F283" s="17">
        <v>1</v>
      </c>
      <c r="G283" s="18">
        <v>3.45</v>
      </c>
      <c r="H283" s="18">
        <v>1</v>
      </c>
      <c r="I283" s="18">
        <v>0</v>
      </c>
      <c r="J283" s="26">
        <f t="shared" si="2"/>
        <v>3.45</v>
      </c>
      <c r="K283" s="17"/>
      <c r="L283" s="17"/>
      <c r="M283" s="17"/>
    </row>
    <row r="284" spans="1:13" ht="25.5" x14ac:dyDescent="0.25">
      <c r="A284" s="17"/>
      <c r="B284" s="17"/>
      <c r="C284" s="17"/>
      <c r="D284" s="21"/>
      <c r="E284" s="16" t="s">
        <v>446</v>
      </c>
      <c r="F284" s="17">
        <v>1</v>
      </c>
      <c r="G284" s="18">
        <v>4.05</v>
      </c>
      <c r="H284" s="18">
        <v>1</v>
      </c>
      <c r="I284" s="18">
        <v>0</v>
      </c>
      <c r="J284" s="26">
        <f t="shared" si="2"/>
        <v>4.05</v>
      </c>
      <c r="K284" s="17"/>
      <c r="L284" s="17"/>
      <c r="M284" s="17"/>
    </row>
    <row r="285" spans="1:13" x14ac:dyDescent="0.25">
      <c r="A285" s="17"/>
      <c r="B285" s="17"/>
      <c r="C285" s="17"/>
      <c r="D285" s="21"/>
      <c r="E285" s="21"/>
      <c r="F285" s="17"/>
      <c r="G285" s="17"/>
      <c r="H285" s="17"/>
      <c r="I285" s="17"/>
      <c r="J285" s="22" t="s">
        <v>242</v>
      </c>
      <c r="K285" s="27">
        <f>SUM(J280:J284)</f>
        <v>13.71</v>
      </c>
      <c r="L285" s="19">
        <v>33.69</v>
      </c>
      <c r="M285" s="14">
        <f>ROUND(L285*K285,2)</f>
        <v>461.89</v>
      </c>
    </row>
    <row r="286" spans="1:13" ht="1.1499999999999999" customHeight="1" x14ac:dyDescent="0.25">
      <c r="A286" s="24"/>
      <c r="B286" s="24"/>
      <c r="C286" s="24"/>
      <c r="D286" s="25"/>
      <c r="E286" s="25"/>
      <c r="F286" s="24"/>
      <c r="G286" s="24"/>
      <c r="H286" s="24"/>
      <c r="I286" s="24"/>
      <c r="J286" s="24"/>
      <c r="K286" s="24"/>
      <c r="L286" s="24"/>
      <c r="M286" s="24"/>
    </row>
    <row r="287" spans="1:13" ht="25.5" x14ac:dyDescent="0.25">
      <c r="A287" s="15" t="s">
        <v>243</v>
      </c>
      <c r="B287" s="15" t="s">
        <v>13</v>
      </c>
      <c r="C287" s="15" t="s">
        <v>14</v>
      </c>
      <c r="D287" s="16" t="s">
        <v>244</v>
      </c>
      <c r="E287" s="21"/>
      <c r="F287" s="17"/>
      <c r="G287" s="17"/>
      <c r="H287" s="17"/>
      <c r="I287" s="17"/>
      <c r="J287" s="17"/>
      <c r="K287" s="26">
        <f>K290</f>
        <v>1.34</v>
      </c>
      <c r="L287" s="20">
        <f>L290</f>
        <v>30.43</v>
      </c>
      <c r="M287" s="20">
        <f>M290</f>
        <v>40.78</v>
      </c>
    </row>
    <row r="288" spans="1:13" ht="63.75" x14ac:dyDescent="0.25">
      <c r="A288" s="17"/>
      <c r="B288" s="17"/>
      <c r="C288" s="17"/>
      <c r="D288" s="21" t="s">
        <v>245</v>
      </c>
      <c r="E288" s="21"/>
      <c r="F288" s="17"/>
      <c r="G288" s="17"/>
      <c r="H288" s="17"/>
      <c r="I288" s="17"/>
      <c r="J288" s="17"/>
      <c r="K288" s="17"/>
      <c r="L288" s="17"/>
      <c r="M288" s="17"/>
    </row>
    <row r="289" spans="1:13" ht="25.5" x14ac:dyDescent="0.25">
      <c r="A289" s="17"/>
      <c r="B289" s="17"/>
      <c r="C289" s="17"/>
      <c r="D289" s="21"/>
      <c r="E289" s="16" t="s">
        <v>447</v>
      </c>
      <c r="F289" s="17">
        <v>1</v>
      </c>
      <c r="G289" s="18">
        <v>1.34</v>
      </c>
      <c r="H289" s="18">
        <v>1</v>
      </c>
      <c r="I289" s="18">
        <v>0</v>
      </c>
      <c r="J289" s="26">
        <f>F289*(G289+ (G289= 0))*(H289+ (H289= 0))*(I289+ (I289= 0))</f>
        <v>1.34</v>
      </c>
      <c r="K289" s="17"/>
      <c r="L289" s="17"/>
      <c r="M289" s="17"/>
    </row>
    <row r="290" spans="1:13" x14ac:dyDescent="0.25">
      <c r="A290" s="17"/>
      <c r="B290" s="17"/>
      <c r="C290" s="17"/>
      <c r="D290" s="21"/>
      <c r="E290" s="21"/>
      <c r="F290" s="17"/>
      <c r="G290" s="17"/>
      <c r="H290" s="17"/>
      <c r="I290" s="17"/>
      <c r="J290" s="22" t="s">
        <v>246</v>
      </c>
      <c r="K290" s="27">
        <f>SUM(J289:J289)</f>
        <v>1.34</v>
      </c>
      <c r="L290" s="19">
        <v>30.43</v>
      </c>
      <c r="M290" s="14">
        <f>ROUND(L290*K290,2)</f>
        <v>40.78</v>
      </c>
    </row>
    <row r="291" spans="1:13" ht="1.1499999999999999" customHeight="1" x14ac:dyDescent="0.25">
      <c r="A291" s="24"/>
      <c r="B291" s="24"/>
      <c r="C291" s="24"/>
      <c r="D291" s="25"/>
      <c r="E291" s="25"/>
      <c r="F291" s="24"/>
      <c r="G291" s="24"/>
      <c r="H291" s="24"/>
      <c r="I291" s="24"/>
      <c r="J291" s="24"/>
      <c r="K291" s="24"/>
      <c r="L291" s="24"/>
      <c r="M291" s="24"/>
    </row>
    <row r="292" spans="1:13" ht="25.5" x14ac:dyDescent="0.25">
      <c r="A292" s="15" t="s">
        <v>247</v>
      </c>
      <c r="B292" s="15" t="s">
        <v>13</v>
      </c>
      <c r="C292" s="15" t="s">
        <v>14</v>
      </c>
      <c r="D292" s="16" t="s">
        <v>248</v>
      </c>
      <c r="E292" s="21"/>
      <c r="F292" s="17"/>
      <c r="G292" s="17"/>
      <c r="H292" s="17"/>
      <c r="I292" s="17"/>
      <c r="J292" s="17"/>
      <c r="K292" s="26">
        <f>K299</f>
        <v>56.52</v>
      </c>
      <c r="L292" s="20">
        <f>L299</f>
        <v>54.84</v>
      </c>
      <c r="M292" s="20">
        <f>M299</f>
        <v>3099.56</v>
      </c>
    </row>
    <row r="293" spans="1:13" ht="216.75" x14ac:dyDescent="0.25">
      <c r="A293" s="17"/>
      <c r="B293" s="17"/>
      <c r="C293" s="17"/>
      <c r="D293" s="21" t="s">
        <v>249</v>
      </c>
      <c r="E293" s="21"/>
      <c r="F293" s="17"/>
      <c r="G293" s="17"/>
      <c r="H293" s="17"/>
      <c r="I293" s="17"/>
      <c r="J293" s="17"/>
      <c r="K293" s="17"/>
      <c r="L293" s="17"/>
      <c r="M293" s="17"/>
    </row>
    <row r="294" spans="1:13" x14ac:dyDescent="0.25">
      <c r="A294" s="17"/>
      <c r="B294" s="17"/>
      <c r="C294" s="17"/>
      <c r="D294" s="21"/>
      <c r="E294" s="16" t="s">
        <v>448</v>
      </c>
      <c r="F294" s="17">
        <v>2</v>
      </c>
      <c r="G294" s="18">
        <v>6</v>
      </c>
      <c r="H294" s="18">
        <v>0</v>
      </c>
      <c r="I294" s="18">
        <v>0</v>
      </c>
      <c r="J294" s="26">
        <f t="shared" ref="J294:J298" si="3">F294*(G294+ (G294= 0))*(H294+ (H294= 0))*(I294+ (I294= 0))</f>
        <v>12</v>
      </c>
      <c r="K294" s="17"/>
      <c r="L294" s="17"/>
      <c r="M294" s="17"/>
    </row>
    <row r="295" spans="1:13" x14ac:dyDescent="0.25">
      <c r="A295" s="17"/>
      <c r="B295" s="17"/>
      <c r="C295" s="17"/>
      <c r="D295" s="21"/>
      <c r="E295" s="16" t="s">
        <v>448</v>
      </c>
      <c r="F295" s="17">
        <v>2</v>
      </c>
      <c r="G295" s="18">
        <v>1.05</v>
      </c>
      <c r="H295" s="18">
        <v>0</v>
      </c>
      <c r="I295" s="18">
        <v>0</v>
      </c>
      <c r="J295" s="26">
        <f t="shared" si="3"/>
        <v>2.1</v>
      </c>
      <c r="K295" s="17"/>
      <c r="L295" s="17"/>
      <c r="M295" s="17"/>
    </row>
    <row r="296" spans="1:13" x14ac:dyDescent="0.25">
      <c r="A296" s="17"/>
      <c r="B296" s="17"/>
      <c r="C296" s="17"/>
      <c r="D296" s="21"/>
      <c r="E296" s="16" t="s">
        <v>413</v>
      </c>
      <c r="F296" s="17">
        <v>1</v>
      </c>
      <c r="G296" s="18">
        <v>21</v>
      </c>
      <c r="H296" s="18">
        <v>0</v>
      </c>
      <c r="I296" s="18">
        <v>0</v>
      </c>
      <c r="J296" s="26">
        <f t="shared" si="3"/>
        <v>21</v>
      </c>
      <c r="K296" s="17"/>
      <c r="L296" s="17"/>
      <c r="M296" s="17"/>
    </row>
    <row r="297" spans="1:13" x14ac:dyDescent="0.25">
      <c r="A297" s="17"/>
      <c r="B297" s="17"/>
      <c r="C297" s="17"/>
      <c r="D297" s="21"/>
      <c r="E297" s="16" t="s">
        <v>413</v>
      </c>
      <c r="F297" s="17">
        <v>1</v>
      </c>
      <c r="G297" s="18">
        <v>18</v>
      </c>
      <c r="H297" s="18">
        <v>0</v>
      </c>
      <c r="I297" s="18">
        <v>0</v>
      </c>
      <c r="J297" s="26">
        <f t="shared" si="3"/>
        <v>18</v>
      </c>
      <c r="K297" s="17"/>
      <c r="L297" s="17"/>
      <c r="M297" s="17"/>
    </row>
    <row r="298" spans="1:13" x14ac:dyDescent="0.25">
      <c r="A298" s="17"/>
      <c r="B298" s="17"/>
      <c r="C298" s="17"/>
      <c r="D298" s="21"/>
      <c r="E298" s="16" t="s">
        <v>413</v>
      </c>
      <c r="F298" s="17">
        <v>1</v>
      </c>
      <c r="G298" s="18">
        <v>3.42</v>
      </c>
      <c r="H298" s="18">
        <v>0</v>
      </c>
      <c r="I298" s="18">
        <v>0</v>
      </c>
      <c r="J298" s="26">
        <f t="shared" si="3"/>
        <v>3.42</v>
      </c>
      <c r="K298" s="17"/>
      <c r="L298" s="17"/>
      <c r="M298" s="17"/>
    </row>
    <row r="299" spans="1:13" x14ac:dyDescent="0.25">
      <c r="A299" s="17"/>
      <c r="B299" s="17"/>
      <c r="C299" s="17"/>
      <c r="D299" s="21"/>
      <c r="E299" s="21"/>
      <c r="F299" s="17"/>
      <c r="G299" s="17"/>
      <c r="H299" s="17"/>
      <c r="I299" s="17"/>
      <c r="J299" s="22" t="s">
        <v>250</v>
      </c>
      <c r="K299" s="27">
        <f>SUM(J294:J298)</f>
        <v>56.52</v>
      </c>
      <c r="L299" s="19">
        <v>54.84</v>
      </c>
      <c r="M299" s="14">
        <f>ROUND(L299*K299,2)</f>
        <v>3099.56</v>
      </c>
    </row>
    <row r="300" spans="1:13" ht="1.1499999999999999" customHeight="1" x14ac:dyDescent="0.25">
      <c r="A300" s="24"/>
      <c r="B300" s="24"/>
      <c r="C300" s="24"/>
      <c r="D300" s="25"/>
      <c r="E300" s="25"/>
      <c r="F300" s="24"/>
      <c r="G300" s="24"/>
      <c r="H300" s="24"/>
      <c r="I300" s="24"/>
      <c r="J300" s="24"/>
      <c r="K300" s="24"/>
      <c r="L300" s="24"/>
      <c r="M300" s="24"/>
    </row>
    <row r="301" spans="1:13" ht="38.25" x14ac:dyDescent="0.25">
      <c r="A301" s="15" t="s">
        <v>251</v>
      </c>
      <c r="B301" s="15" t="s">
        <v>13</v>
      </c>
      <c r="C301" s="15" t="s">
        <v>14</v>
      </c>
      <c r="D301" s="16" t="s">
        <v>450</v>
      </c>
      <c r="E301" s="21"/>
      <c r="F301" s="17"/>
      <c r="G301" s="17"/>
      <c r="H301" s="17"/>
      <c r="I301" s="17"/>
      <c r="J301" s="17"/>
      <c r="K301" s="26">
        <f>K306</f>
        <v>83</v>
      </c>
      <c r="L301" s="20">
        <f>L306</f>
        <v>24.74</v>
      </c>
      <c r="M301" s="20">
        <f>M306</f>
        <v>2053.42</v>
      </c>
    </row>
    <row r="302" spans="1:13" ht="255" x14ac:dyDescent="0.25">
      <c r="A302" s="17"/>
      <c r="B302" s="17"/>
      <c r="C302" s="17"/>
      <c r="D302" s="21" t="s">
        <v>449</v>
      </c>
      <c r="E302" s="21"/>
      <c r="F302" s="17"/>
      <c r="G302" s="17"/>
      <c r="H302" s="17"/>
      <c r="I302" s="17"/>
      <c r="J302" s="17"/>
      <c r="K302" s="17"/>
      <c r="L302" s="17"/>
      <c r="M302" s="17"/>
    </row>
    <row r="303" spans="1:13" ht="38.25" x14ac:dyDescent="0.25">
      <c r="A303" s="17"/>
      <c r="B303" s="17"/>
      <c r="C303" s="17"/>
      <c r="D303" s="21"/>
      <c r="E303" s="16" t="s">
        <v>451</v>
      </c>
      <c r="F303" s="17">
        <v>1</v>
      </c>
      <c r="G303" s="18">
        <v>21</v>
      </c>
      <c r="H303" s="18">
        <v>0</v>
      </c>
      <c r="I303" s="18">
        <v>0</v>
      </c>
      <c r="J303" s="26">
        <f t="shared" ref="J303:J305" si="4">F303*(G303+ (G303= 0))*(H303+ (H303= 0))*(I303+ (I303= 0))</f>
        <v>21</v>
      </c>
      <c r="K303" s="17"/>
      <c r="L303" s="17"/>
      <c r="M303" s="17"/>
    </row>
    <row r="304" spans="1:13" ht="38.25" x14ac:dyDescent="0.25">
      <c r="A304" s="17"/>
      <c r="B304" s="17"/>
      <c r="C304" s="17"/>
      <c r="D304" s="21"/>
      <c r="E304" s="16" t="s">
        <v>452</v>
      </c>
      <c r="F304" s="17">
        <v>1</v>
      </c>
      <c r="G304" s="18">
        <v>11</v>
      </c>
      <c r="H304" s="18">
        <v>0</v>
      </c>
      <c r="I304" s="18">
        <v>0</v>
      </c>
      <c r="J304" s="26">
        <f t="shared" si="4"/>
        <v>11</v>
      </c>
      <c r="K304" s="17"/>
      <c r="L304" s="17"/>
      <c r="M304" s="17"/>
    </row>
    <row r="305" spans="1:13" ht="38.25" x14ac:dyDescent="0.25">
      <c r="A305" s="17"/>
      <c r="B305" s="17"/>
      <c r="C305" s="17"/>
      <c r="D305" s="21"/>
      <c r="E305" s="16" t="s">
        <v>453</v>
      </c>
      <c r="F305" s="17">
        <v>1</v>
      </c>
      <c r="G305" s="18">
        <v>51</v>
      </c>
      <c r="H305" s="18">
        <v>0</v>
      </c>
      <c r="I305" s="18">
        <v>0</v>
      </c>
      <c r="J305" s="26">
        <f t="shared" si="4"/>
        <v>51</v>
      </c>
      <c r="K305" s="17"/>
      <c r="L305" s="17"/>
      <c r="M305" s="17"/>
    </row>
    <row r="306" spans="1:13" x14ac:dyDescent="0.25">
      <c r="A306" s="17"/>
      <c r="B306" s="17"/>
      <c r="C306" s="17"/>
      <c r="D306" s="21"/>
      <c r="E306" s="21"/>
      <c r="F306" s="17"/>
      <c r="G306" s="17"/>
      <c r="H306" s="17"/>
      <c r="I306" s="17"/>
      <c r="J306" s="22" t="s">
        <v>252</v>
      </c>
      <c r="K306" s="27">
        <f>SUM(J303:J305)</f>
        <v>83</v>
      </c>
      <c r="L306" s="19">
        <v>24.74</v>
      </c>
      <c r="M306" s="14">
        <f>ROUND(L306*K306,2)</f>
        <v>2053.42</v>
      </c>
    </row>
    <row r="307" spans="1:13" ht="1.1499999999999999" customHeight="1" x14ac:dyDescent="0.25">
      <c r="A307" s="24"/>
      <c r="B307" s="24"/>
      <c r="C307" s="24"/>
      <c r="D307" s="25"/>
      <c r="E307" s="25"/>
      <c r="F307" s="24"/>
      <c r="G307" s="24"/>
      <c r="H307" s="24"/>
      <c r="I307" s="24"/>
      <c r="J307" s="24"/>
      <c r="K307" s="24"/>
      <c r="L307" s="24"/>
      <c r="M307" s="24"/>
    </row>
    <row r="308" spans="1:13" x14ac:dyDescent="0.25">
      <c r="A308" s="17"/>
      <c r="B308" s="17"/>
      <c r="C308" s="17"/>
      <c r="D308" s="21"/>
      <c r="E308" s="21"/>
      <c r="F308" s="17"/>
      <c r="G308" s="17"/>
      <c r="H308" s="17"/>
      <c r="I308" s="17"/>
      <c r="J308" s="22" t="s">
        <v>253</v>
      </c>
      <c r="K308" s="23">
        <v>1</v>
      </c>
      <c r="L308" s="14">
        <f>M271+M276+M285+M290+M299+M306</f>
        <v>21615.21</v>
      </c>
      <c r="M308" s="14">
        <f>ROUND(L308*K308,2)</f>
        <v>21615.21</v>
      </c>
    </row>
    <row r="309" spans="1:13" ht="1.1499999999999999" customHeight="1" x14ac:dyDescent="0.25">
      <c r="A309" s="24"/>
      <c r="B309" s="24"/>
      <c r="C309" s="24"/>
      <c r="D309" s="25"/>
      <c r="E309" s="25"/>
      <c r="F309" s="24"/>
      <c r="G309" s="24"/>
      <c r="H309" s="24"/>
      <c r="I309" s="24"/>
      <c r="J309" s="24"/>
      <c r="K309" s="24"/>
      <c r="L309" s="24"/>
      <c r="M309" s="24"/>
    </row>
    <row r="310" spans="1:13" x14ac:dyDescent="0.25">
      <c r="A310" s="10" t="s">
        <v>226</v>
      </c>
      <c r="B310" s="10" t="s">
        <v>9</v>
      </c>
      <c r="C310" s="10" t="s">
        <v>10</v>
      </c>
      <c r="D310" s="11" t="s">
        <v>255</v>
      </c>
      <c r="E310" s="28"/>
      <c r="F310" s="12"/>
      <c r="G310" s="12"/>
      <c r="H310" s="12"/>
      <c r="I310" s="12"/>
      <c r="J310" s="12"/>
      <c r="K310" s="13">
        <f>K360</f>
        <v>1</v>
      </c>
      <c r="L310" s="14">
        <f>L360</f>
        <v>4748.2199999999993</v>
      </c>
      <c r="M310" s="14">
        <f>M360</f>
        <v>4748.22</v>
      </c>
    </row>
    <row r="311" spans="1:13" ht="25.5" x14ac:dyDescent="0.25">
      <c r="A311" s="15" t="s">
        <v>256</v>
      </c>
      <c r="B311" s="15" t="s">
        <v>13</v>
      </c>
      <c r="C311" s="15" t="s">
        <v>14</v>
      </c>
      <c r="D311" s="16" t="s">
        <v>257</v>
      </c>
      <c r="E311" s="21"/>
      <c r="F311" s="17"/>
      <c r="G311" s="17"/>
      <c r="H311" s="17"/>
      <c r="I311" s="17"/>
      <c r="J311" s="17"/>
      <c r="K311" s="26">
        <f>K316</f>
        <v>8</v>
      </c>
      <c r="L311" s="20">
        <f>L316</f>
        <v>17.45</v>
      </c>
      <c r="M311" s="20">
        <f>M316</f>
        <v>139.6</v>
      </c>
    </row>
    <row r="312" spans="1:13" ht="204" x14ac:dyDescent="0.25">
      <c r="A312" s="17"/>
      <c r="B312" s="17"/>
      <c r="C312" s="17"/>
      <c r="D312" s="21" t="s">
        <v>258</v>
      </c>
      <c r="E312" s="21"/>
      <c r="F312" s="17"/>
      <c r="G312" s="17"/>
      <c r="H312" s="17"/>
      <c r="I312" s="17"/>
      <c r="J312" s="17"/>
      <c r="K312" s="17"/>
      <c r="L312" s="17"/>
      <c r="M312" s="17"/>
    </row>
    <row r="313" spans="1:13" ht="25.5" x14ac:dyDescent="0.25">
      <c r="A313" s="17"/>
      <c r="B313" s="17"/>
      <c r="C313" s="17"/>
      <c r="D313" s="21"/>
      <c r="E313" s="16" t="s">
        <v>259</v>
      </c>
      <c r="F313" s="17">
        <v>1</v>
      </c>
      <c r="G313" s="18">
        <v>2</v>
      </c>
      <c r="H313" s="18">
        <v>0</v>
      </c>
      <c r="I313" s="18">
        <v>0</v>
      </c>
      <c r="J313" s="26">
        <f>F313*(G313+ (G313= 0))*(H313+ (H313= 0))*(I313+ (I313= 0))</f>
        <v>2</v>
      </c>
      <c r="K313" s="17"/>
      <c r="L313" s="17"/>
      <c r="M313" s="17"/>
    </row>
    <row r="314" spans="1:13" ht="25.5" x14ac:dyDescent="0.25">
      <c r="A314" s="17"/>
      <c r="B314" s="17"/>
      <c r="C314" s="17"/>
      <c r="D314" s="21"/>
      <c r="E314" s="16" t="s">
        <v>54</v>
      </c>
      <c r="F314" s="17">
        <v>1</v>
      </c>
      <c r="G314" s="18">
        <v>3</v>
      </c>
      <c r="H314" s="18">
        <v>0</v>
      </c>
      <c r="I314" s="18">
        <v>0</v>
      </c>
      <c r="J314" s="26">
        <f>F314*(G314+ (G314= 0))*(H314+ (H314= 0))*(I314+ (I314= 0))</f>
        <v>3</v>
      </c>
      <c r="K314" s="17"/>
      <c r="L314" s="17"/>
      <c r="M314" s="17"/>
    </row>
    <row r="315" spans="1:13" x14ac:dyDescent="0.25">
      <c r="A315" s="17"/>
      <c r="B315" s="17"/>
      <c r="C315" s="17"/>
      <c r="D315" s="21"/>
      <c r="E315" s="16" t="s">
        <v>260</v>
      </c>
      <c r="F315" s="17">
        <v>1</v>
      </c>
      <c r="G315" s="18">
        <v>3</v>
      </c>
      <c r="H315" s="18">
        <v>0</v>
      </c>
      <c r="I315" s="18">
        <v>0</v>
      </c>
      <c r="J315" s="26">
        <f>F315*(G315+ (G315= 0))*(H315+ (H315= 0))*(I315+ (I315= 0))</f>
        <v>3</v>
      </c>
      <c r="K315" s="17"/>
      <c r="L315" s="17"/>
      <c r="M315" s="17"/>
    </row>
    <row r="316" spans="1:13" x14ac:dyDescent="0.25">
      <c r="A316" s="17"/>
      <c r="B316" s="17"/>
      <c r="C316" s="17"/>
      <c r="D316" s="21"/>
      <c r="E316" s="21"/>
      <c r="F316" s="17"/>
      <c r="G316" s="17"/>
      <c r="H316" s="17"/>
      <c r="I316" s="17"/>
      <c r="J316" s="22" t="s">
        <v>261</v>
      </c>
      <c r="K316" s="27">
        <f>SUM(J313:J315)</f>
        <v>8</v>
      </c>
      <c r="L316" s="19">
        <v>17.45</v>
      </c>
      <c r="M316" s="14">
        <f>ROUND(L316*K316,2)</f>
        <v>139.6</v>
      </c>
    </row>
    <row r="317" spans="1:13" ht="1.1499999999999999" customHeight="1" x14ac:dyDescent="0.25">
      <c r="A317" s="24"/>
      <c r="B317" s="24"/>
      <c r="C317" s="24"/>
      <c r="D317" s="25"/>
      <c r="E317" s="25"/>
      <c r="F317" s="24"/>
      <c r="G317" s="24"/>
      <c r="H317" s="24"/>
      <c r="I317" s="24"/>
      <c r="J317" s="24"/>
      <c r="K317" s="24"/>
      <c r="L317" s="24"/>
      <c r="M317" s="24"/>
    </row>
    <row r="318" spans="1:13" ht="25.5" x14ac:dyDescent="0.25">
      <c r="A318" s="15" t="s">
        <v>262</v>
      </c>
      <c r="B318" s="15" t="s">
        <v>13</v>
      </c>
      <c r="C318" s="15" t="s">
        <v>171</v>
      </c>
      <c r="D318" s="16" t="s">
        <v>263</v>
      </c>
      <c r="E318" s="21"/>
      <c r="F318" s="17"/>
      <c r="G318" s="17"/>
      <c r="H318" s="17"/>
      <c r="I318" s="17"/>
      <c r="J318" s="17"/>
      <c r="K318" s="26">
        <f>K326</f>
        <v>224</v>
      </c>
      <c r="L318" s="20">
        <f>L326</f>
        <v>3.1</v>
      </c>
      <c r="M318" s="20">
        <f>M326</f>
        <v>694.4</v>
      </c>
    </row>
    <row r="319" spans="1:13" ht="178.5" x14ac:dyDescent="0.25">
      <c r="A319" s="17"/>
      <c r="B319" s="17"/>
      <c r="C319" s="17"/>
      <c r="D319" s="21" t="s">
        <v>264</v>
      </c>
      <c r="E319" s="21"/>
      <c r="F319" s="17"/>
      <c r="G319" s="17"/>
      <c r="H319" s="17"/>
      <c r="I319" s="17"/>
      <c r="J319" s="17"/>
      <c r="K319" s="17"/>
      <c r="L319" s="17"/>
      <c r="M319" s="17"/>
    </row>
    <row r="320" spans="1:13" ht="38.25" x14ac:dyDescent="0.25">
      <c r="A320" s="17"/>
      <c r="B320" s="17"/>
      <c r="C320" s="17"/>
      <c r="D320" s="21"/>
      <c r="E320" s="16" t="s">
        <v>456</v>
      </c>
      <c r="F320" s="17">
        <v>2</v>
      </c>
      <c r="G320" s="18">
        <v>3.5</v>
      </c>
      <c r="H320" s="18">
        <v>3</v>
      </c>
      <c r="I320" s="18">
        <v>0</v>
      </c>
      <c r="J320" s="26">
        <f t="shared" ref="J320:J325" si="5">F320*(G320+ (G320= 0))*(H320+ (H320= 0))*(I320+ (I320= 0))</f>
        <v>21</v>
      </c>
      <c r="K320" s="17"/>
      <c r="L320" s="17"/>
      <c r="M320" s="17"/>
    </row>
    <row r="321" spans="1:13" ht="25.5" x14ac:dyDescent="0.25">
      <c r="A321" s="17"/>
      <c r="B321" s="17"/>
      <c r="C321" s="17"/>
      <c r="D321" s="21"/>
      <c r="E321" s="16" t="s">
        <v>454</v>
      </c>
      <c r="F321" s="17">
        <v>1</v>
      </c>
      <c r="G321" s="18">
        <v>5</v>
      </c>
      <c r="H321" s="18">
        <v>4</v>
      </c>
      <c r="I321" s="18">
        <v>0</v>
      </c>
      <c r="J321" s="26">
        <f t="shared" si="5"/>
        <v>20</v>
      </c>
      <c r="K321" s="17"/>
      <c r="L321" s="17"/>
      <c r="M321" s="17"/>
    </row>
    <row r="322" spans="1:13" ht="25.5" x14ac:dyDescent="0.25">
      <c r="A322" s="17"/>
      <c r="B322" s="17"/>
      <c r="C322" s="17"/>
      <c r="D322" s="21"/>
      <c r="E322" s="16" t="s">
        <v>422</v>
      </c>
      <c r="F322" s="17">
        <v>4</v>
      </c>
      <c r="G322" s="18">
        <v>8</v>
      </c>
      <c r="H322" s="18">
        <v>4</v>
      </c>
      <c r="I322" s="18">
        <v>0</v>
      </c>
      <c r="J322" s="26">
        <f t="shared" si="5"/>
        <v>128</v>
      </c>
      <c r="K322" s="17"/>
      <c r="L322" s="17"/>
      <c r="M322" s="17"/>
    </row>
    <row r="323" spans="1:13" ht="38.25" x14ac:dyDescent="0.25">
      <c r="A323" s="17"/>
      <c r="B323" s="17"/>
      <c r="C323" s="17"/>
      <c r="D323" s="21"/>
      <c r="E323" s="16" t="s">
        <v>455</v>
      </c>
      <c r="F323" s="17">
        <v>1</v>
      </c>
      <c r="G323" s="18">
        <v>5</v>
      </c>
      <c r="H323" s="18">
        <v>4</v>
      </c>
      <c r="I323" s="18">
        <v>0</v>
      </c>
      <c r="J323" s="26">
        <f t="shared" si="5"/>
        <v>20</v>
      </c>
      <c r="K323" s="17"/>
      <c r="L323" s="17"/>
      <c r="M323" s="17"/>
    </row>
    <row r="324" spans="1:13" ht="25.5" x14ac:dyDescent="0.25">
      <c r="A324" s="17"/>
      <c r="B324" s="17"/>
      <c r="C324" s="17"/>
      <c r="D324" s="21"/>
      <c r="E324" s="16" t="s">
        <v>454</v>
      </c>
      <c r="F324" s="17">
        <v>1</v>
      </c>
      <c r="G324" s="18">
        <v>5</v>
      </c>
      <c r="H324" s="18">
        <v>4</v>
      </c>
      <c r="I324" s="18">
        <v>0</v>
      </c>
      <c r="J324" s="26">
        <f t="shared" si="5"/>
        <v>20</v>
      </c>
      <c r="K324" s="17"/>
      <c r="L324" s="17"/>
      <c r="M324" s="17"/>
    </row>
    <row r="325" spans="1:13" x14ac:dyDescent="0.25">
      <c r="A325" s="17"/>
      <c r="B325" s="17"/>
      <c r="C325" s="17"/>
      <c r="D325" s="21"/>
      <c r="E325" s="16" t="s">
        <v>265</v>
      </c>
      <c r="F325" s="17">
        <v>5</v>
      </c>
      <c r="G325" s="18">
        <v>1</v>
      </c>
      <c r="H325" s="18">
        <v>3</v>
      </c>
      <c r="I325" s="18">
        <v>0</v>
      </c>
      <c r="J325" s="26">
        <f t="shared" si="5"/>
        <v>15</v>
      </c>
      <c r="K325" s="17"/>
      <c r="L325" s="17"/>
      <c r="M325" s="17"/>
    </row>
    <row r="326" spans="1:13" x14ac:dyDescent="0.25">
      <c r="A326" s="17"/>
      <c r="B326" s="17"/>
      <c r="C326" s="17"/>
      <c r="D326" s="21"/>
      <c r="E326" s="21"/>
      <c r="F326" s="17"/>
      <c r="G326" s="17"/>
      <c r="H326" s="17"/>
      <c r="I326" s="17"/>
      <c r="J326" s="22" t="s">
        <v>266</v>
      </c>
      <c r="K326" s="27">
        <f>SUM(J320:J325)</f>
        <v>224</v>
      </c>
      <c r="L326" s="19">
        <v>3.1</v>
      </c>
      <c r="M326" s="14">
        <f>ROUND(L326*K326,2)</f>
        <v>694.4</v>
      </c>
    </row>
    <row r="327" spans="1:13" ht="1.1499999999999999" customHeight="1" x14ac:dyDescent="0.25">
      <c r="A327" s="24"/>
      <c r="B327" s="24"/>
      <c r="C327" s="24"/>
      <c r="D327" s="25"/>
      <c r="E327" s="25"/>
      <c r="F327" s="24"/>
      <c r="G327" s="24"/>
      <c r="H327" s="24"/>
      <c r="I327" s="24"/>
      <c r="J327" s="24"/>
      <c r="K327" s="24"/>
      <c r="L327" s="24"/>
      <c r="M327" s="24"/>
    </row>
    <row r="328" spans="1:13" ht="1.1499999999999999" customHeight="1" x14ac:dyDescent="0.25">
      <c r="A328" s="24"/>
      <c r="B328" s="24"/>
      <c r="C328" s="24"/>
      <c r="D328" s="25"/>
      <c r="E328" s="25"/>
      <c r="F328" s="24"/>
      <c r="G328" s="24"/>
      <c r="H328" s="24"/>
      <c r="I328" s="24"/>
      <c r="J328" s="24"/>
      <c r="K328" s="24"/>
      <c r="L328" s="24"/>
      <c r="M328" s="24"/>
    </row>
    <row r="329" spans="1:13" ht="25.5" x14ac:dyDescent="0.25">
      <c r="A329" s="15" t="s">
        <v>267</v>
      </c>
      <c r="B329" s="15" t="s">
        <v>13</v>
      </c>
      <c r="C329" s="15" t="s">
        <v>188</v>
      </c>
      <c r="D329" s="16" t="s">
        <v>457</v>
      </c>
      <c r="E329" s="21"/>
      <c r="F329" s="17"/>
      <c r="G329" s="17"/>
      <c r="H329" s="17"/>
      <c r="I329" s="17"/>
      <c r="J329" s="17"/>
      <c r="K329" s="26">
        <f>K332</f>
        <v>10</v>
      </c>
      <c r="L329" s="20">
        <f>L332</f>
        <v>156.26</v>
      </c>
      <c r="M329" s="20">
        <f>M332</f>
        <v>1562.6</v>
      </c>
    </row>
    <row r="330" spans="1:13" ht="89.25" x14ac:dyDescent="0.25">
      <c r="A330" s="17"/>
      <c r="B330" s="17"/>
      <c r="C330" s="17"/>
      <c r="D330" s="21" t="s">
        <v>268</v>
      </c>
      <c r="E330" s="21"/>
      <c r="F330" s="17"/>
      <c r="G330" s="17"/>
      <c r="H330" s="17"/>
      <c r="I330" s="17"/>
      <c r="J330" s="17"/>
      <c r="K330" s="17"/>
      <c r="L330" s="17"/>
      <c r="M330" s="17"/>
    </row>
    <row r="331" spans="1:13" x14ac:dyDescent="0.25">
      <c r="A331" s="17"/>
      <c r="B331" s="17"/>
      <c r="C331" s="17"/>
      <c r="D331" s="21"/>
      <c r="E331" s="16" t="s">
        <v>269</v>
      </c>
      <c r="F331" s="17">
        <v>10</v>
      </c>
      <c r="G331" s="18">
        <v>0</v>
      </c>
      <c r="H331" s="18">
        <v>0</v>
      </c>
      <c r="I331" s="18">
        <v>0</v>
      </c>
      <c r="J331" s="26">
        <f>F331*(G331+ (G331= 0))*(H331+ (H331= 0))*(I331+ (I331= 0))</f>
        <v>10</v>
      </c>
      <c r="K331" s="17"/>
      <c r="L331" s="17"/>
      <c r="M331" s="17"/>
    </row>
    <row r="332" spans="1:13" x14ac:dyDescent="0.25">
      <c r="A332" s="17"/>
      <c r="B332" s="17"/>
      <c r="C332" s="17"/>
      <c r="D332" s="21"/>
      <c r="E332" s="21"/>
      <c r="F332" s="17"/>
      <c r="G332" s="17"/>
      <c r="H332" s="17"/>
      <c r="I332" s="17"/>
      <c r="J332" s="22" t="s">
        <v>270</v>
      </c>
      <c r="K332" s="27">
        <f>SUM(J331:J331)</f>
        <v>10</v>
      </c>
      <c r="L332" s="19">
        <v>156.26</v>
      </c>
      <c r="M332" s="14">
        <f>ROUND(L332*K332,2)</f>
        <v>1562.6</v>
      </c>
    </row>
    <row r="333" spans="1:13" ht="1.1499999999999999" customHeight="1" x14ac:dyDescent="0.25">
      <c r="A333" s="24"/>
      <c r="B333" s="24"/>
      <c r="C333" s="24"/>
      <c r="D333" s="25"/>
      <c r="E333" s="25"/>
      <c r="F333" s="24"/>
      <c r="G333" s="24"/>
      <c r="H333" s="24"/>
      <c r="I333" s="24"/>
      <c r="J333" s="24"/>
      <c r="K333" s="24"/>
      <c r="L333" s="24"/>
      <c r="M333" s="24"/>
    </row>
    <row r="334" spans="1:13" ht="1.1499999999999999" customHeight="1" x14ac:dyDescent="0.25">
      <c r="A334" s="24"/>
      <c r="B334" s="24"/>
      <c r="C334" s="24"/>
      <c r="D334" s="25"/>
      <c r="E334" s="25"/>
      <c r="F334" s="24"/>
      <c r="G334" s="24"/>
      <c r="H334" s="24"/>
      <c r="I334" s="24"/>
      <c r="J334" s="24"/>
      <c r="K334" s="24"/>
      <c r="L334" s="24"/>
      <c r="M334" s="24"/>
    </row>
    <row r="335" spans="1:13" ht="25.5" x14ac:dyDescent="0.25">
      <c r="A335" s="15" t="s">
        <v>271</v>
      </c>
      <c r="B335" s="15" t="s">
        <v>13</v>
      </c>
      <c r="C335" s="15" t="s">
        <v>188</v>
      </c>
      <c r="D335" s="16" t="s">
        <v>272</v>
      </c>
      <c r="E335" s="21"/>
      <c r="F335" s="17"/>
      <c r="G335" s="17"/>
      <c r="H335" s="17"/>
      <c r="I335" s="17"/>
      <c r="J335" s="17"/>
      <c r="K335" s="26">
        <f>K345</f>
        <v>14</v>
      </c>
      <c r="L335" s="20">
        <f>L345</f>
        <v>61.91</v>
      </c>
      <c r="M335" s="20">
        <f>M345</f>
        <v>866.74</v>
      </c>
    </row>
    <row r="336" spans="1:13" ht="178.5" x14ac:dyDescent="0.25">
      <c r="A336" s="17"/>
      <c r="B336" s="17"/>
      <c r="C336" s="17"/>
      <c r="D336" s="21" t="s">
        <v>273</v>
      </c>
      <c r="E336" s="21"/>
      <c r="F336" s="17"/>
      <c r="G336" s="17"/>
      <c r="H336" s="17"/>
      <c r="I336" s="17"/>
      <c r="J336" s="17"/>
      <c r="K336" s="17"/>
      <c r="L336" s="17"/>
      <c r="M336" s="17"/>
    </row>
    <row r="337" spans="1:13" ht="38.25" x14ac:dyDescent="0.25">
      <c r="A337" s="17"/>
      <c r="B337" s="17"/>
      <c r="C337" s="17"/>
      <c r="D337" s="21"/>
      <c r="E337" s="16" t="s">
        <v>458</v>
      </c>
      <c r="F337" s="17">
        <v>1</v>
      </c>
      <c r="G337" s="18">
        <v>0</v>
      </c>
      <c r="H337" s="18">
        <v>0</v>
      </c>
      <c r="I337" s="18">
        <v>0</v>
      </c>
      <c r="J337" s="26">
        <f t="shared" ref="J337:J344" si="6">F337*(G337+ (G337= 0))*(H337+ (H337= 0))*(I337+ (I337= 0))</f>
        <v>1</v>
      </c>
      <c r="K337" s="17"/>
      <c r="L337" s="17"/>
      <c r="M337" s="17"/>
    </row>
    <row r="338" spans="1:13" x14ac:dyDescent="0.25">
      <c r="A338" s="17"/>
      <c r="B338" s="17"/>
      <c r="C338" s="17"/>
      <c r="D338" s="21"/>
      <c r="E338" s="16" t="s">
        <v>459</v>
      </c>
      <c r="F338" s="17">
        <v>3</v>
      </c>
      <c r="G338" s="18">
        <v>0</v>
      </c>
      <c r="H338" s="18">
        <v>0</v>
      </c>
      <c r="I338" s="18">
        <v>0</v>
      </c>
      <c r="J338" s="26">
        <f t="shared" ref="J338" si="7">F338*(G338+ (G338= 0))*(H338+ (H338= 0))*(I338+ (I338= 0))</f>
        <v>3</v>
      </c>
      <c r="K338" s="17"/>
      <c r="L338" s="17"/>
      <c r="M338" s="17"/>
    </row>
    <row r="339" spans="1:13" x14ac:dyDescent="0.25">
      <c r="A339" s="17"/>
      <c r="B339" s="17"/>
      <c r="C339" s="17"/>
      <c r="D339" s="21"/>
      <c r="E339" s="16" t="s">
        <v>274</v>
      </c>
      <c r="F339" s="17">
        <v>1</v>
      </c>
      <c r="G339" s="18">
        <v>0</v>
      </c>
      <c r="H339" s="18">
        <v>0</v>
      </c>
      <c r="I339" s="18">
        <v>0</v>
      </c>
      <c r="J339" s="26">
        <f t="shared" si="6"/>
        <v>1</v>
      </c>
      <c r="K339" s="17"/>
      <c r="L339" s="17"/>
      <c r="M339" s="17"/>
    </row>
    <row r="340" spans="1:13" x14ac:dyDescent="0.25">
      <c r="A340" s="17"/>
      <c r="B340" s="17"/>
      <c r="C340" s="17"/>
      <c r="D340" s="21"/>
      <c r="E340" s="16" t="s">
        <v>275</v>
      </c>
      <c r="F340" s="17">
        <v>1</v>
      </c>
      <c r="G340" s="18">
        <v>0</v>
      </c>
      <c r="H340" s="18">
        <v>0</v>
      </c>
      <c r="I340" s="18">
        <v>0</v>
      </c>
      <c r="J340" s="26">
        <f t="shared" si="6"/>
        <v>1</v>
      </c>
      <c r="K340" s="17"/>
      <c r="L340" s="17"/>
      <c r="M340" s="17"/>
    </row>
    <row r="341" spans="1:13" x14ac:dyDescent="0.25">
      <c r="A341" s="17"/>
      <c r="B341" s="17"/>
      <c r="C341" s="17"/>
      <c r="D341" s="21"/>
      <c r="E341" s="16" t="s">
        <v>276</v>
      </c>
      <c r="F341" s="17">
        <v>2</v>
      </c>
      <c r="G341" s="18">
        <v>0</v>
      </c>
      <c r="H341" s="18">
        <v>0</v>
      </c>
      <c r="I341" s="18">
        <v>0</v>
      </c>
      <c r="J341" s="26">
        <f t="shared" si="6"/>
        <v>2</v>
      </c>
      <c r="K341" s="17"/>
      <c r="L341" s="17"/>
      <c r="M341" s="17"/>
    </row>
    <row r="342" spans="1:13" x14ac:dyDescent="0.25">
      <c r="A342" s="17"/>
      <c r="B342" s="17"/>
      <c r="C342" s="17"/>
      <c r="D342" s="21"/>
      <c r="E342" s="16" t="s">
        <v>277</v>
      </c>
      <c r="F342" s="17">
        <v>2</v>
      </c>
      <c r="G342" s="18">
        <v>0</v>
      </c>
      <c r="H342" s="18">
        <v>0</v>
      </c>
      <c r="I342" s="18">
        <v>0</v>
      </c>
      <c r="J342" s="26">
        <f t="shared" si="6"/>
        <v>2</v>
      </c>
      <c r="K342" s="17"/>
      <c r="L342" s="17"/>
      <c r="M342" s="17"/>
    </row>
    <row r="343" spans="1:13" x14ac:dyDescent="0.25">
      <c r="A343" s="17"/>
      <c r="B343" s="17"/>
      <c r="C343" s="17"/>
      <c r="D343" s="21"/>
      <c r="E343" s="16" t="s">
        <v>278</v>
      </c>
      <c r="F343" s="17">
        <v>1</v>
      </c>
      <c r="G343" s="18">
        <v>0</v>
      </c>
      <c r="H343" s="18">
        <v>0</v>
      </c>
      <c r="I343" s="18">
        <v>0</v>
      </c>
      <c r="J343" s="26">
        <f t="shared" si="6"/>
        <v>1</v>
      </c>
      <c r="K343" s="17"/>
      <c r="L343" s="17"/>
      <c r="M343" s="17"/>
    </row>
    <row r="344" spans="1:13" x14ac:dyDescent="0.25">
      <c r="A344" s="17"/>
      <c r="B344" s="17"/>
      <c r="C344" s="17"/>
      <c r="D344" s="21"/>
      <c r="E344" s="16" t="s">
        <v>279</v>
      </c>
      <c r="F344" s="17">
        <v>3</v>
      </c>
      <c r="G344" s="18">
        <v>0</v>
      </c>
      <c r="H344" s="18">
        <v>0</v>
      </c>
      <c r="I344" s="18">
        <v>0</v>
      </c>
      <c r="J344" s="26">
        <f t="shared" si="6"/>
        <v>3</v>
      </c>
      <c r="K344" s="17"/>
      <c r="L344" s="17"/>
      <c r="M344" s="17"/>
    </row>
    <row r="345" spans="1:13" x14ac:dyDescent="0.25">
      <c r="A345" s="17"/>
      <c r="B345" s="17"/>
      <c r="C345" s="17"/>
      <c r="D345" s="21"/>
      <c r="E345" s="21"/>
      <c r="F345" s="17"/>
      <c r="G345" s="17"/>
      <c r="H345" s="17"/>
      <c r="I345" s="17"/>
      <c r="J345" s="22" t="s">
        <v>280</v>
      </c>
      <c r="K345" s="27">
        <f>SUM(J337:J344)</f>
        <v>14</v>
      </c>
      <c r="L345" s="19">
        <v>61.91</v>
      </c>
      <c r="M345" s="14">
        <f>ROUND(L345*K345,2)</f>
        <v>866.74</v>
      </c>
    </row>
    <row r="346" spans="1:13" ht="1.1499999999999999" customHeight="1" x14ac:dyDescent="0.25">
      <c r="A346" s="24"/>
      <c r="B346" s="24"/>
      <c r="C346" s="24"/>
      <c r="D346" s="25"/>
      <c r="E346" s="25"/>
      <c r="F346" s="24"/>
      <c r="G346" s="24"/>
      <c r="H346" s="24"/>
      <c r="I346" s="24"/>
      <c r="J346" s="24"/>
      <c r="K346" s="24"/>
      <c r="L346" s="24"/>
      <c r="M346" s="24"/>
    </row>
    <row r="347" spans="1:13" ht="25.5" x14ac:dyDescent="0.25">
      <c r="A347" s="15" t="s">
        <v>281</v>
      </c>
      <c r="B347" s="15" t="s">
        <v>13</v>
      </c>
      <c r="C347" s="15" t="s">
        <v>188</v>
      </c>
      <c r="D347" s="16" t="s">
        <v>282</v>
      </c>
      <c r="E347" s="21"/>
      <c r="F347" s="17"/>
      <c r="G347" s="17"/>
      <c r="H347" s="17"/>
      <c r="I347" s="17"/>
      <c r="J347" s="17"/>
      <c r="K347" s="26">
        <f>K350</f>
        <v>2</v>
      </c>
      <c r="L347" s="20">
        <f>L350</f>
        <v>86.24</v>
      </c>
      <c r="M347" s="20">
        <f>M350</f>
        <v>172.48</v>
      </c>
    </row>
    <row r="348" spans="1:13" ht="178.5" x14ac:dyDescent="0.25">
      <c r="A348" s="17"/>
      <c r="B348" s="17"/>
      <c r="C348" s="17"/>
      <c r="D348" s="21" t="s">
        <v>283</v>
      </c>
      <c r="E348" s="21"/>
      <c r="F348" s="17"/>
      <c r="G348" s="17"/>
      <c r="H348" s="17"/>
      <c r="I348" s="17"/>
      <c r="J348" s="17"/>
      <c r="K348" s="17"/>
      <c r="L348" s="17"/>
      <c r="M348" s="17"/>
    </row>
    <row r="349" spans="1:13" x14ac:dyDescent="0.25">
      <c r="A349" s="17"/>
      <c r="B349" s="17"/>
      <c r="C349" s="17"/>
      <c r="D349" s="21"/>
      <c r="E349" s="16" t="s">
        <v>284</v>
      </c>
      <c r="F349" s="17">
        <v>2</v>
      </c>
      <c r="G349" s="18">
        <v>0</v>
      </c>
      <c r="H349" s="18">
        <v>0</v>
      </c>
      <c r="I349" s="18">
        <v>0</v>
      </c>
      <c r="J349" s="26">
        <f>F349*(G349+ (G349= 0))*(H349+ (H349= 0))*(I349+ (I349= 0))</f>
        <v>2</v>
      </c>
      <c r="K349" s="17"/>
      <c r="L349" s="17"/>
      <c r="M349" s="17"/>
    </row>
    <row r="350" spans="1:13" x14ac:dyDescent="0.25">
      <c r="A350" s="17"/>
      <c r="B350" s="17"/>
      <c r="C350" s="17"/>
      <c r="D350" s="21"/>
      <c r="E350" s="21"/>
      <c r="F350" s="17"/>
      <c r="G350" s="17"/>
      <c r="H350" s="17"/>
      <c r="I350" s="17"/>
      <c r="J350" s="22" t="s">
        <v>285</v>
      </c>
      <c r="K350" s="27">
        <f>SUM(J349:J349)</f>
        <v>2</v>
      </c>
      <c r="L350" s="19">
        <v>86.24</v>
      </c>
      <c r="M350" s="14">
        <f>ROUND(L350*K350,2)</f>
        <v>172.48</v>
      </c>
    </row>
    <row r="351" spans="1:13" ht="1.1499999999999999" customHeight="1" x14ac:dyDescent="0.25">
      <c r="A351" s="24"/>
      <c r="B351" s="24"/>
      <c r="C351" s="24"/>
      <c r="D351" s="25"/>
      <c r="E351" s="25"/>
      <c r="F351" s="24"/>
      <c r="G351" s="24"/>
      <c r="H351" s="24"/>
      <c r="I351" s="24"/>
      <c r="J351" s="24"/>
      <c r="K351" s="24"/>
      <c r="L351" s="24"/>
      <c r="M351" s="24"/>
    </row>
    <row r="352" spans="1:13" ht="25.5" x14ac:dyDescent="0.25">
      <c r="A352" s="15" t="s">
        <v>286</v>
      </c>
      <c r="B352" s="15" t="s">
        <v>13</v>
      </c>
      <c r="C352" s="15" t="s">
        <v>171</v>
      </c>
      <c r="D352" s="16" t="s">
        <v>287</v>
      </c>
      <c r="E352" s="21"/>
      <c r="F352" s="17"/>
      <c r="G352" s="17"/>
      <c r="H352" s="17"/>
      <c r="I352" s="17"/>
      <c r="J352" s="17"/>
      <c r="K352" s="26">
        <f>K355</f>
        <v>10</v>
      </c>
      <c r="L352" s="20">
        <f>L355</f>
        <v>69.8</v>
      </c>
      <c r="M352" s="20">
        <f>M355</f>
        <v>698</v>
      </c>
    </row>
    <row r="353" spans="1:20" ht="102" x14ac:dyDescent="0.25">
      <c r="A353" s="17"/>
      <c r="B353" s="17"/>
      <c r="C353" s="17"/>
      <c r="D353" s="21" t="s">
        <v>288</v>
      </c>
      <c r="E353" s="21"/>
      <c r="F353" s="17"/>
      <c r="G353" s="17"/>
      <c r="H353" s="17"/>
      <c r="I353" s="17"/>
      <c r="J353" s="17"/>
      <c r="K353" s="17"/>
      <c r="L353" s="17"/>
      <c r="M353" s="17"/>
    </row>
    <row r="354" spans="1:20" x14ac:dyDescent="0.25">
      <c r="A354" s="17"/>
      <c r="B354" s="17"/>
      <c r="C354" s="17"/>
      <c r="D354" s="21"/>
      <c r="E354" s="16" t="s">
        <v>269</v>
      </c>
      <c r="F354" s="17">
        <v>10</v>
      </c>
      <c r="G354" s="18">
        <v>0</v>
      </c>
      <c r="H354" s="18">
        <v>0</v>
      </c>
      <c r="I354" s="18">
        <v>0</v>
      </c>
      <c r="J354" s="26">
        <f>F354*(G354+ (G354= 0))*(H354+ (H354= 0))*(I354+ (I354= 0))</f>
        <v>10</v>
      </c>
      <c r="K354" s="17"/>
      <c r="L354" s="17"/>
      <c r="M354" s="17"/>
    </row>
    <row r="355" spans="1:20" x14ac:dyDescent="0.25">
      <c r="A355" s="17"/>
      <c r="B355" s="17"/>
      <c r="C355" s="17"/>
      <c r="D355" s="21"/>
      <c r="E355" s="21"/>
      <c r="F355" s="17"/>
      <c r="G355" s="17"/>
      <c r="H355" s="17"/>
      <c r="I355" s="17"/>
      <c r="J355" s="22" t="s">
        <v>289</v>
      </c>
      <c r="K355" s="27">
        <f>SUM(J354:J354)</f>
        <v>10</v>
      </c>
      <c r="L355" s="19">
        <v>69.8</v>
      </c>
      <c r="M355" s="14">
        <f>ROUND(L355*K355,2)</f>
        <v>698</v>
      </c>
    </row>
    <row r="356" spans="1:20" ht="1.1499999999999999" customHeight="1" x14ac:dyDescent="0.25">
      <c r="A356" s="24"/>
      <c r="B356" s="24"/>
      <c r="C356" s="24"/>
      <c r="D356" s="25"/>
      <c r="E356" s="25"/>
      <c r="F356" s="24"/>
      <c r="G356" s="24"/>
      <c r="H356" s="24"/>
      <c r="I356" s="24"/>
      <c r="J356" s="24"/>
      <c r="K356" s="24"/>
      <c r="L356" s="24"/>
      <c r="M356" s="24"/>
    </row>
    <row r="357" spans="1:20" ht="1.1499999999999999" customHeight="1" x14ac:dyDescent="0.25">
      <c r="A357" s="24"/>
      <c r="B357" s="24"/>
      <c r="C357" s="24"/>
      <c r="D357" s="25"/>
      <c r="E357" s="25"/>
      <c r="F357" s="24"/>
      <c r="G357" s="24"/>
      <c r="H357" s="24"/>
      <c r="I357" s="24"/>
      <c r="J357" s="24"/>
      <c r="K357" s="24"/>
      <c r="L357" s="24"/>
      <c r="M357" s="24"/>
    </row>
    <row r="358" spans="1:20" x14ac:dyDescent="0.25">
      <c r="A358" s="15" t="s">
        <v>290</v>
      </c>
      <c r="B358" s="15" t="s">
        <v>13</v>
      </c>
      <c r="C358" s="15" t="s">
        <v>188</v>
      </c>
      <c r="D358" s="16" t="s">
        <v>474</v>
      </c>
      <c r="E358" s="21"/>
      <c r="F358" s="17"/>
      <c r="G358" s="17"/>
      <c r="H358" s="17"/>
      <c r="I358" s="17"/>
      <c r="J358" s="17"/>
      <c r="K358" s="18">
        <v>6</v>
      </c>
      <c r="L358" s="19">
        <v>102.4</v>
      </c>
      <c r="M358" s="20">
        <f>ROUND(K358*L358,2)</f>
        <v>614.4</v>
      </c>
      <c r="O358" s="3"/>
      <c r="P358" s="3"/>
      <c r="Q358" s="3"/>
      <c r="R358" s="3"/>
      <c r="S358" s="3"/>
      <c r="T358" s="3"/>
    </row>
    <row r="359" spans="1:20" ht="38.25" x14ac:dyDescent="0.25">
      <c r="A359" s="17"/>
      <c r="B359" s="17"/>
      <c r="C359" s="17"/>
      <c r="D359" s="21" t="s">
        <v>475</v>
      </c>
      <c r="E359" s="21"/>
      <c r="F359" s="17"/>
      <c r="G359" s="17"/>
      <c r="H359" s="17"/>
      <c r="I359" s="17"/>
      <c r="J359" s="17"/>
      <c r="K359" s="17"/>
      <c r="L359" s="17"/>
      <c r="M359" s="17"/>
    </row>
    <row r="360" spans="1:20" x14ac:dyDescent="0.25">
      <c r="A360" s="17"/>
      <c r="B360" s="17"/>
      <c r="C360" s="17"/>
      <c r="D360" s="21"/>
      <c r="E360" s="21"/>
      <c r="F360" s="17"/>
      <c r="G360" s="17"/>
      <c r="H360" s="17"/>
      <c r="I360" s="17"/>
      <c r="J360" s="22" t="s">
        <v>291</v>
      </c>
      <c r="K360" s="23">
        <v>1</v>
      </c>
      <c r="L360" s="14">
        <f>M316+M326+M332+M345+M350+M355+M358</f>
        <v>4748.2199999999993</v>
      </c>
      <c r="M360" s="14">
        <f>ROUND(L360*K360,2)</f>
        <v>4748.22</v>
      </c>
    </row>
    <row r="361" spans="1:20" ht="1.1499999999999999" customHeight="1" x14ac:dyDescent="0.25">
      <c r="A361" s="24"/>
      <c r="B361" s="24"/>
      <c r="C361" s="24"/>
      <c r="D361" s="25"/>
      <c r="E361" s="25"/>
      <c r="F361" s="24"/>
      <c r="G361" s="24"/>
      <c r="H361" s="24"/>
      <c r="I361" s="24"/>
      <c r="J361" s="24"/>
      <c r="K361" s="24"/>
      <c r="L361" s="24"/>
      <c r="M361" s="24"/>
    </row>
    <row r="362" spans="1:20" ht="25.5" x14ac:dyDescent="0.25">
      <c r="A362" s="10" t="s">
        <v>254</v>
      </c>
      <c r="B362" s="10" t="s">
        <v>9</v>
      </c>
      <c r="C362" s="10" t="s">
        <v>10</v>
      </c>
      <c r="D362" s="11" t="s">
        <v>293</v>
      </c>
      <c r="E362" s="28"/>
      <c r="F362" s="12"/>
      <c r="G362" s="12"/>
      <c r="H362" s="12"/>
      <c r="I362" s="12"/>
      <c r="J362" s="12"/>
      <c r="K362" s="13">
        <f>K376</f>
        <v>1</v>
      </c>
      <c r="L362" s="14">
        <f>L376</f>
        <v>907.6</v>
      </c>
      <c r="M362" s="14">
        <f>M376</f>
        <v>907.6</v>
      </c>
    </row>
    <row r="363" spans="1:20" ht="1.1499999999999999" customHeight="1" x14ac:dyDescent="0.25">
      <c r="A363" s="24"/>
      <c r="B363" s="24"/>
      <c r="C363" s="24"/>
      <c r="D363" s="25"/>
      <c r="E363" s="25"/>
      <c r="F363" s="24"/>
      <c r="G363" s="24"/>
      <c r="H363" s="24"/>
      <c r="I363" s="24"/>
      <c r="J363" s="24"/>
      <c r="K363" s="24"/>
      <c r="L363" s="24"/>
      <c r="M363" s="24"/>
    </row>
    <row r="364" spans="1:20" ht="25.5" x14ac:dyDescent="0.25">
      <c r="A364" s="15" t="s">
        <v>294</v>
      </c>
      <c r="B364" s="15" t="s">
        <v>13</v>
      </c>
      <c r="C364" s="15" t="s">
        <v>171</v>
      </c>
      <c r="D364" s="16" t="s">
        <v>295</v>
      </c>
      <c r="E364" s="21"/>
      <c r="F364" s="17"/>
      <c r="G364" s="17"/>
      <c r="H364" s="17"/>
      <c r="I364" s="17"/>
      <c r="J364" s="17"/>
      <c r="K364" s="26">
        <f>K367</f>
        <v>5</v>
      </c>
      <c r="L364" s="20">
        <f>L367</f>
        <v>98.72</v>
      </c>
      <c r="M364" s="20">
        <f>M367</f>
        <v>493.6</v>
      </c>
    </row>
    <row r="365" spans="1:20" ht="165.75" x14ac:dyDescent="0.25">
      <c r="A365" s="17"/>
      <c r="B365" s="17"/>
      <c r="C365" s="17"/>
      <c r="D365" s="21" t="s">
        <v>296</v>
      </c>
      <c r="E365" s="21"/>
      <c r="F365" s="17"/>
      <c r="G365" s="17"/>
      <c r="H365" s="17"/>
      <c r="I365" s="17"/>
      <c r="J365" s="17"/>
      <c r="K365" s="17"/>
      <c r="L365" s="17"/>
      <c r="M365" s="17"/>
    </row>
    <row r="366" spans="1:20" ht="38.25" x14ac:dyDescent="0.25">
      <c r="A366" s="17"/>
      <c r="B366" s="17"/>
      <c r="C366" s="17"/>
      <c r="D366" s="21"/>
      <c r="E366" s="16" t="s">
        <v>460</v>
      </c>
      <c r="F366" s="17">
        <v>1</v>
      </c>
      <c r="G366" s="18">
        <v>5</v>
      </c>
      <c r="H366" s="18">
        <v>0</v>
      </c>
      <c r="I366" s="18">
        <v>0</v>
      </c>
      <c r="J366" s="26">
        <f>F366*(G366+ (G366= 0))*(H366+ (H366= 0))*(I366+ (I366= 0))</f>
        <v>5</v>
      </c>
      <c r="K366" s="17"/>
      <c r="L366" s="17"/>
      <c r="M366" s="17"/>
    </row>
    <row r="367" spans="1:20" x14ac:dyDescent="0.25">
      <c r="A367" s="17"/>
      <c r="B367" s="17"/>
      <c r="C367" s="17"/>
      <c r="D367" s="21"/>
      <c r="E367" s="21"/>
      <c r="F367" s="17"/>
      <c r="G367" s="17"/>
      <c r="H367" s="17"/>
      <c r="I367" s="17"/>
      <c r="J367" s="22" t="s">
        <v>297</v>
      </c>
      <c r="K367" s="27">
        <f>SUM(J366:J366)</f>
        <v>5</v>
      </c>
      <c r="L367" s="19">
        <v>98.72</v>
      </c>
      <c r="M367" s="14">
        <f>ROUND(L367*K367,2)</f>
        <v>493.6</v>
      </c>
    </row>
    <row r="368" spans="1:20" ht="1.1499999999999999" customHeight="1" x14ac:dyDescent="0.25">
      <c r="A368" s="24"/>
      <c r="B368" s="24"/>
      <c r="C368" s="24"/>
      <c r="D368" s="25"/>
      <c r="E368" s="25"/>
      <c r="F368" s="24"/>
      <c r="G368" s="24"/>
      <c r="H368" s="24"/>
      <c r="I368" s="24"/>
      <c r="J368" s="24"/>
      <c r="K368" s="24"/>
      <c r="L368" s="24"/>
      <c r="M368" s="24"/>
    </row>
    <row r="369" spans="1:13" ht="1.1499999999999999" customHeight="1" x14ac:dyDescent="0.25">
      <c r="A369" s="24"/>
      <c r="B369" s="24"/>
      <c r="C369" s="24"/>
      <c r="D369" s="25"/>
      <c r="E369" s="25"/>
      <c r="F369" s="24"/>
      <c r="G369" s="24"/>
      <c r="H369" s="24"/>
      <c r="I369" s="24"/>
      <c r="J369" s="24"/>
      <c r="K369" s="24"/>
      <c r="L369" s="24"/>
      <c r="M369" s="24"/>
    </row>
    <row r="370" spans="1:13" ht="25.5" x14ac:dyDescent="0.25">
      <c r="A370" s="15" t="s">
        <v>298</v>
      </c>
      <c r="B370" s="15" t="s">
        <v>13</v>
      </c>
      <c r="C370" s="15" t="s">
        <v>300</v>
      </c>
      <c r="D370" s="16" t="s">
        <v>299</v>
      </c>
      <c r="E370" s="21"/>
      <c r="F370" s="17"/>
      <c r="G370" s="17"/>
      <c r="H370" s="17"/>
      <c r="I370" s="17"/>
      <c r="J370" s="17"/>
      <c r="K370" s="26">
        <f>K373</f>
        <v>5</v>
      </c>
      <c r="L370" s="20">
        <f>L373</f>
        <v>82.8</v>
      </c>
      <c r="M370" s="20">
        <f>M373</f>
        <v>414</v>
      </c>
    </row>
    <row r="371" spans="1:13" ht="89.25" x14ac:dyDescent="0.25">
      <c r="A371" s="17"/>
      <c r="B371" s="17"/>
      <c r="C371" s="17"/>
      <c r="D371" s="21" t="s">
        <v>301</v>
      </c>
      <c r="E371" s="21"/>
      <c r="F371" s="17"/>
      <c r="G371" s="17"/>
      <c r="H371" s="17"/>
      <c r="I371" s="17"/>
      <c r="J371" s="17"/>
      <c r="K371" s="17"/>
      <c r="L371" s="17"/>
      <c r="M371" s="17"/>
    </row>
    <row r="372" spans="1:13" ht="25.5" x14ac:dyDescent="0.25">
      <c r="A372" s="17"/>
      <c r="B372" s="17"/>
      <c r="C372" s="17"/>
      <c r="D372" s="21"/>
      <c r="E372" s="16" t="s">
        <v>461</v>
      </c>
      <c r="F372" s="17">
        <v>1</v>
      </c>
      <c r="G372" s="18">
        <v>5</v>
      </c>
      <c r="H372" s="18">
        <v>0</v>
      </c>
      <c r="I372" s="18">
        <v>0</v>
      </c>
      <c r="J372" s="26">
        <f>F372*(G372+ (G372= 0))*(H372+ (H372= 0))*(I372+ (I372= 0))</f>
        <v>5</v>
      </c>
      <c r="K372" s="17"/>
      <c r="L372" s="17"/>
      <c r="M372" s="17"/>
    </row>
    <row r="373" spans="1:13" x14ac:dyDescent="0.25">
      <c r="A373" s="17"/>
      <c r="B373" s="17"/>
      <c r="C373" s="17"/>
      <c r="D373" s="21"/>
      <c r="E373" s="21"/>
      <c r="F373" s="17"/>
      <c r="G373" s="17"/>
      <c r="H373" s="17"/>
      <c r="I373" s="17"/>
      <c r="J373" s="22" t="s">
        <v>302</v>
      </c>
      <c r="K373" s="27">
        <f>SUM(J372:J372)</f>
        <v>5</v>
      </c>
      <c r="L373" s="19">
        <v>82.8</v>
      </c>
      <c r="M373" s="14">
        <f>ROUND(L373*K373,2)</f>
        <v>414</v>
      </c>
    </row>
    <row r="374" spans="1:13" ht="1.1499999999999999" customHeight="1" x14ac:dyDescent="0.25">
      <c r="A374" s="24"/>
      <c r="B374" s="24"/>
      <c r="C374" s="24"/>
      <c r="D374" s="25"/>
      <c r="E374" s="25"/>
      <c r="F374" s="24"/>
      <c r="G374" s="24"/>
      <c r="H374" s="24"/>
      <c r="I374" s="24"/>
      <c r="J374" s="24"/>
      <c r="K374" s="24"/>
      <c r="L374" s="24"/>
      <c r="M374" s="24"/>
    </row>
    <row r="375" spans="1:13" ht="1.1499999999999999" customHeight="1" x14ac:dyDescent="0.25">
      <c r="A375" s="24"/>
      <c r="B375" s="24"/>
      <c r="C375" s="24"/>
      <c r="D375" s="25"/>
      <c r="E375" s="25"/>
      <c r="F375" s="24"/>
      <c r="G375" s="24"/>
      <c r="H375" s="24"/>
      <c r="I375" s="24"/>
      <c r="J375" s="24"/>
      <c r="K375" s="24"/>
      <c r="L375" s="24"/>
      <c r="M375" s="24"/>
    </row>
    <row r="376" spans="1:13" x14ac:dyDescent="0.25">
      <c r="A376" s="17"/>
      <c r="B376" s="17"/>
      <c r="C376" s="17"/>
      <c r="D376" s="21"/>
      <c r="E376" s="21"/>
      <c r="F376" s="17"/>
      <c r="G376" s="17"/>
      <c r="H376" s="17"/>
      <c r="I376" s="17"/>
      <c r="J376" s="22" t="s">
        <v>303</v>
      </c>
      <c r="K376" s="23">
        <v>1</v>
      </c>
      <c r="L376" s="14">
        <f>M367+M373</f>
        <v>907.6</v>
      </c>
      <c r="M376" s="14">
        <f>ROUND(L376*K376,2)</f>
        <v>907.6</v>
      </c>
    </row>
    <row r="377" spans="1:13" ht="1.1499999999999999" customHeight="1" x14ac:dyDescent="0.25">
      <c r="A377" s="24"/>
      <c r="B377" s="24"/>
      <c r="C377" s="24"/>
      <c r="D377" s="25"/>
      <c r="E377" s="25"/>
      <c r="F377" s="24"/>
      <c r="G377" s="24"/>
      <c r="H377" s="24"/>
      <c r="I377" s="24"/>
      <c r="J377" s="24"/>
      <c r="K377" s="24"/>
      <c r="L377" s="24"/>
      <c r="M377" s="24"/>
    </row>
    <row r="378" spans="1:13" x14ac:dyDescent="0.25">
      <c r="A378" s="10" t="s">
        <v>292</v>
      </c>
      <c r="B378" s="10" t="s">
        <v>9</v>
      </c>
      <c r="C378" s="10" t="s">
        <v>10</v>
      </c>
      <c r="D378" s="11" t="s">
        <v>304</v>
      </c>
      <c r="E378" s="28"/>
      <c r="F378" s="12"/>
      <c r="G378" s="12"/>
      <c r="H378" s="12"/>
      <c r="I378" s="12"/>
      <c r="J378" s="12"/>
      <c r="K378" s="13">
        <f>K384</f>
        <v>1</v>
      </c>
      <c r="L378" s="14">
        <f>L384</f>
        <v>76.84</v>
      </c>
      <c r="M378" s="14">
        <f>M384</f>
        <v>76.84</v>
      </c>
    </row>
    <row r="379" spans="1:13" x14ac:dyDescent="0.25">
      <c r="A379" s="15" t="s">
        <v>305</v>
      </c>
      <c r="B379" s="15" t="s">
        <v>13</v>
      </c>
      <c r="C379" s="15" t="s">
        <v>476</v>
      </c>
      <c r="D379" s="16" t="s">
        <v>478</v>
      </c>
      <c r="E379" s="21"/>
      <c r="F379" s="17"/>
      <c r="G379" s="17"/>
      <c r="H379" s="17"/>
      <c r="I379" s="17"/>
      <c r="J379" s="17"/>
      <c r="K379" s="26">
        <v>1</v>
      </c>
      <c r="L379" s="20">
        <f>L382</f>
        <v>76.84</v>
      </c>
      <c r="M379" s="20">
        <f>M382</f>
        <v>76.84</v>
      </c>
    </row>
    <row r="380" spans="1:13" ht="38.25" x14ac:dyDescent="0.25">
      <c r="A380" s="17"/>
      <c r="B380" s="17"/>
      <c r="C380" s="17"/>
      <c r="D380" s="21" t="s">
        <v>477</v>
      </c>
      <c r="E380" s="21"/>
      <c r="F380" s="17"/>
      <c r="G380" s="17"/>
      <c r="H380" s="17"/>
      <c r="I380" s="17"/>
      <c r="J380" s="17"/>
      <c r="K380" s="17"/>
      <c r="L380" s="17"/>
      <c r="M380" s="17"/>
    </row>
    <row r="381" spans="1:13" x14ac:dyDescent="0.25">
      <c r="A381" s="17"/>
      <c r="B381" s="17"/>
      <c r="C381" s="17"/>
      <c r="D381" s="21"/>
      <c r="E381" s="16" t="s">
        <v>10</v>
      </c>
      <c r="F381" s="17">
        <v>1</v>
      </c>
      <c r="G381" s="18">
        <v>0</v>
      </c>
      <c r="H381" s="18">
        <v>0</v>
      </c>
      <c r="I381" s="18">
        <v>0</v>
      </c>
      <c r="J381" s="26">
        <f>F381*(G381+ (G381= 0))*(H381+ (H381= 0))*(I381+ (I381= 0))</f>
        <v>1</v>
      </c>
      <c r="K381" s="17"/>
      <c r="L381" s="17"/>
      <c r="M381" s="17"/>
    </row>
    <row r="382" spans="1:13" x14ac:dyDescent="0.25">
      <c r="A382" s="17"/>
      <c r="B382" s="17"/>
      <c r="C382" s="17"/>
      <c r="D382" s="21"/>
      <c r="E382" s="21"/>
      <c r="F382" s="17"/>
      <c r="G382" s="17"/>
      <c r="H382" s="17"/>
      <c r="I382" s="17"/>
      <c r="J382" s="22" t="s">
        <v>306</v>
      </c>
      <c r="K382" s="27">
        <f>SUM(J381:J381)</f>
        <v>1</v>
      </c>
      <c r="L382" s="19">
        <v>76.84</v>
      </c>
      <c r="M382" s="14">
        <f>ROUND(L382*K382,2)</f>
        <v>76.84</v>
      </c>
    </row>
    <row r="383" spans="1:13" ht="1.1499999999999999" customHeight="1" x14ac:dyDescent="0.25">
      <c r="A383" s="24"/>
      <c r="B383" s="24"/>
      <c r="C383" s="24"/>
      <c r="D383" s="25"/>
      <c r="E383" s="25"/>
      <c r="F383" s="24"/>
      <c r="G383" s="24"/>
      <c r="H383" s="24"/>
      <c r="I383" s="24"/>
      <c r="J383" s="24"/>
      <c r="K383" s="24"/>
      <c r="L383" s="24"/>
      <c r="M383" s="24"/>
    </row>
    <row r="384" spans="1:13" x14ac:dyDescent="0.25">
      <c r="A384" s="17"/>
      <c r="B384" s="17"/>
      <c r="C384" s="17"/>
      <c r="D384" s="21"/>
      <c r="E384" s="21"/>
      <c r="F384" s="17"/>
      <c r="G384" s="17"/>
      <c r="H384" s="17"/>
      <c r="I384" s="17"/>
      <c r="J384" s="22" t="s">
        <v>307</v>
      </c>
      <c r="K384" s="23">
        <v>1</v>
      </c>
      <c r="L384" s="14">
        <f>M382</f>
        <v>76.84</v>
      </c>
      <c r="M384" s="14">
        <f>ROUND(L384*K384,2)</f>
        <v>76.84</v>
      </c>
    </row>
    <row r="385" spans="1:13" ht="1.1499999999999999" customHeight="1" x14ac:dyDescent="0.25">
      <c r="A385" s="24"/>
      <c r="B385" s="24"/>
      <c r="C385" s="24"/>
      <c r="D385" s="25"/>
      <c r="E385" s="25"/>
      <c r="F385" s="24"/>
      <c r="G385" s="24"/>
      <c r="H385" s="24"/>
      <c r="I385" s="24"/>
      <c r="J385" s="24"/>
      <c r="K385" s="24"/>
      <c r="L385" s="24"/>
      <c r="M385" s="24"/>
    </row>
    <row r="386" spans="1:13" x14ac:dyDescent="0.25">
      <c r="A386" s="10" t="s">
        <v>420</v>
      </c>
      <c r="B386" s="10" t="s">
        <v>9</v>
      </c>
      <c r="C386" s="10" t="s">
        <v>10</v>
      </c>
      <c r="D386" s="11" t="s">
        <v>309</v>
      </c>
      <c r="E386" s="28"/>
      <c r="F386" s="12"/>
      <c r="G386" s="12"/>
      <c r="H386" s="12"/>
      <c r="I386" s="12"/>
      <c r="J386" s="12"/>
      <c r="K386" s="13">
        <f>K397</f>
        <v>1</v>
      </c>
      <c r="L386" s="14">
        <f>L397</f>
        <v>3727.88</v>
      </c>
      <c r="M386" s="14">
        <f>M397</f>
        <v>3727.88</v>
      </c>
    </row>
    <row r="387" spans="1:13" ht="25.5" x14ac:dyDescent="0.25">
      <c r="A387" s="15" t="s">
        <v>310</v>
      </c>
      <c r="B387" s="15" t="s">
        <v>13</v>
      </c>
      <c r="C387" s="15" t="s">
        <v>171</v>
      </c>
      <c r="D387" s="16" t="s">
        <v>311</v>
      </c>
      <c r="E387" s="21"/>
      <c r="F387" s="17"/>
      <c r="G387" s="17"/>
      <c r="H387" s="17"/>
      <c r="I387" s="17"/>
      <c r="J387" s="17"/>
      <c r="K387" s="26">
        <f>K390</f>
        <v>110</v>
      </c>
      <c r="L387" s="20">
        <f>L390</f>
        <v>23.8</v>
      </c>
      <c r="M387" s="20">
        <f>M390</f>
        <v>2618</v>
      </c>
    </row>
    <row r="388" spans="1:13" ht="153" x14ac:dyDescent="0.25">
      <c r="A388" s="17"/>
      <c r="B388" s="17"/>
      <c r="C388" s="17"/>
      <c r="D388" s="21" t="s">
        <v>312</v>
      </c>
      <c r="E388" s="21"/>
      <c r="F388" s="17"/>
      <c r="G388" s="17"/>
      <c r="H388" s="17"/>
      <c r="I388" s="17"/>
      <c r="J388" s="17"/>
      <c r="K388" s="17"/>
      <c r="L388" s="17"/>
      <c r="M388" s="17"/>
    </row>
    <row r="389" spans="1:13" x14ac:dyDescent="0.25">
      <c r="A389" s="17"/>
      <c r="B389" s="17"/>
      <c r="C389" s="17"/>
      <c r="D389" s="21"/>
      <c r="E389" s="16" t="s">
        <v>10</v>
      </c>
      <c r="F389" s="17">
        <v>1</v>
      </c>
      <c r="G389" s="18">
        <v>110</v>
      </c>
      <c r="H389" s="18">
        <v>0</v>
      </c>
      <c r="I389" s="18">
        <v>0</v>
      </c>
      <c r="J389" s="26">
        <f>F389*(G389+ (G389= 0))*(H389+ (H389= 0))*(I389+ (I389= 0))</f>
        <v>110</v>
      </c>
      <c r="K389" s="17"/>
      <c r="L389" s="17"/>
      <c r="M389" s="17"/>
    </row>
    <row r="390" spans="1:13" x14ac:dyDescent="0.25">
      <c r="A390" s="17"/>
      <c r="B390" s="17"/>
      <c r="C390" s="17"/>
      <c r="D390" s="21"/>
      <c r="E390" s="21"/>
      <c r="F390" s="17"/>
      <c r="G390" s="17"/>
      <c r="H390" s="17"/>
      <c r="I390" s="17"/>
      <c r="J390" s="22" t="s">
        <v>313</v>
      </c>
      <c r="K390" s="27">
        <f>SUM(J389:J389)</f>
        <v>110</v>
      </c>
      <c r="L390" s="19">
        <v>23.8</v>
      </c>
      <c r="M390" s="14">
        <f>ROUND(L390*K390,2)</f>
        <v>2618</v>
      </c>
    </row>
    <row r="391" spans="1:13" ht="1.1499999999999999" customHeight="1" x14ac:dyDescent="0.25">
      <c r="A391" s="24"/>
      <c r="B391" s="24"/>
      <c r="C391" s="24"/>
      <c r="D391" s="25"/>
      <c r="E391" s="25"/>
      <c r="F391" s="24"/>
      <c r="G391" s="24"/>
      <c r="H391" s="24"/>
      <c r="I391" s="24"/>
      <c r="J391" s="24"/>
      <c r="K391" s="24"/>
      <c r="L391" s="24"/>
      <c r="M391" s="24"/>
    </row>
    <row r="392" spans="1:13" ht="25.5" x14ac:dyDescent="0.25">
      <c r="A392" s="15" t="s">
        <v>314</v>
      </c>
      <c r="B392" s="15" t="s">
        <v>13</v>
      </c>
      <c r="C392" s="15" t="s">
        <v>188</v>
      </c>
      <c r="D392" s="16" t="s">
        <v>315</v>
      </c>
      <c r="E392" s="21"/>
      <c r="F392" s="17"/>
      <c r="G392" s="17"/>
      <c r="H392" s="17"/>
      <c r="I392" s="17"/>
      <c r="J392" s="17"/>
      <c r="K392" s="26">
        <f>K395</f>
        <v>6</v>
      </c>
      <c r="L392" s="20">
        <f>L395</f>
        <v>184.98</v>
      </c>
      <c r="M392" s="20">
        <f>M395</f>
        <v>1109.8800000000001</v>
      </c>
    </row>
    <row r="393" spans="1:13" ht="102" x14ac:dyDescent="0.25">
      <c r="A393" s="17"/>
      <c r="B393" s="17"/>
      <c r="C393" s="17"/>
      <c r="D393" s="21" t="s">
        <v>316</v>
      </c>
      <c r="E393" s="21"/>
      <c r="F393" s="17"/>
      <c r="G393" s="17"/>
      <c r="H393" s="17"/>
      <c r="I393" s="17"/>
      <c r="J393" s="17"/>
      <c r="K393" s="17"/>
      <c r="L393" s="17"/>
      <c r="M393" s="17"/>
    </row>
    <row r="394" spans="1:13" x14ac:dyDescent="0.25">
      <c r="A394" s="17"/>
      <c r="B394" s="17"/>
      <c r="C394" s="17"/>
      <c r="D394" s="21"/>
      <c r="E394" s="16" t="s">
        <v>10</v>
      </c>
      <c r="F394" s="17">
        <v>6</v>
      </c>
      <c r="G394" s="18">
        <v>0</v>
      </c>
      <c r="H394" s="18">
        <v>0</v>
      </c>
      <c r="I394" s="18">
        <v>0</v>
      </c>
      <c r="J394" s="26">
        <f>F394*(G394+ (G394= 0))*(H394+ (H394= 0))*(I394+ (I394= 0))</f>
        <v>6</v>
      </c>
      <c r="K394" s="17"/>
      <c r="L394" s="17"/>
      <c r="M394" s="17"/>
    </row>
    <row r="395" spans="1:13" x14ac:dyDescent="0.25">
      <c r="A395" s="17"/>
      <c r="B395" s="17"/>
      <c r="C395" s="17"/>
      <c r="D395" s="21"/>
      <c r="E395" s="21"/>
      <c r="F395" s="17"/>
      <c r="G395" s="17"/>
      <c r="H395" s="17"/>
      <c r="I395" s="17"/>
      <c r="J395" s="22" t="s">
        <v>317</v>
      </c>
      <c r="K395" s="27">
        <f>SUM(J394:J394)</f>
        <v>6</v>
      </c>
      <c r="L395" s="19">
        <v>184.98</v>
      </c>
      <c r="M395" s="14">
        <f>ROUND(L395*K395,2)</f>
        <v>1109.8800000000001</v>
      </c>
    </row>
    <row r="396" spans="1:13" ht="1.1499999999999999" customHeight="1" x14ac:dyDescent="0.25">
      <c r="A396" s="24"/>
      <c r="B396" s="24"/>
      <c r="C396" s="24"/>
      <c r="D396" s="25"/>
      <c r="E396" s="25"/>
      <c r="F396" s="24"/>
      <c r="G396" s="24"/>
      <c r="H396" s="24"/>
      <c r="I396" s="24"/>
      <c r="J396" s="24"/>
      <c r="K396" s="24"/>
      <c r="L396" s="24"/>
      <c r="M396" s="24"/>
    </row>
    <row r="397" spans="1:13" x14ac:dyDescent="0.25">
      <c r="A397" s="17"/>
      <c r="B397" s="17"/>
      <c r="C397" s="17"/>
      <c r="D397" s="21"/>
      <c r="E397" s="21"/>
      <c r="F397" s="17"/>
      <c r="G397" s="17"/>
      <c r="H397" s="17"/>
      <c r="I397" s="17"/>
      <c r="J397" s="22" t="s">
        <v>318</v>
      </c>
      <c r="K397" s="23">
        <v>1</v>
      </c>
      <c r="L397" s="14">
        <f>M390+M395</f>
        <v>3727.88</v>
      </c>
      <c r="M397" s="14">
        <f>ROUND(L397*K397,2)</f>
        <v>3727.88</v>
      </c>
    </row>
    <row r="398" spans="1:13" ht="1.1499999999999999" customHeight="1" x14ac:dyDescent="0.25">
      <c r="A398" s="24"/>
      <c r="B398" s="24"/>
      <c r="C398" s="24"/>
      <c r="D398" s="25"/>
      <c r="E398" s="25"/>
      <c r="F398" s="24"/>
      <c r="G398" s="24"/>
      <c r="H398" s="24"/>
      <c r="I398" s="24"/>
      <c r="J398" s="24"/>
      <c r="K398" s="24"/>
      <c r="L398" s="24"/>
      <c r="M398" s="24"/>
    </row>
    <row r="399" spans="1:13" x14ac:dyDescent="0.25">
      <c r="A399" s="10" t="s">
        <v>308</v>
      </c>
      <c r="B399" s="10" t="s">
        <v>9</v>
      </c>
      <c r="C399" s="10" t="s">
        <v>10</v>
      </c>
      <c r="D399" s="11" t="s">
        <v>320</v>
      </c>
      <c r="E399" s="28"/>
      <c r="F399" s="12"/>
      <c r="G399" s="12"/>
      <c r="H399" s="12"/>
      <c r="I399" s="12"/>
      <c r="J399" s="12"/>
      <c r="K399" s="13">
        <f>K425</f>
        <v>1</v>
      </c>
      <c r="L399" s="14">
        <f>L425</f>
        <v>4526.58</v>
      </c>
      <c r="M399" s="14">
        <f>M425</f>
        <v>4526.58</v>
      </c>
    </row>
    <row r="400" spans="1:13" ht="38.25" x14ac:dyDescent="0.25">
      <c r="A400" s="15" t="s">
        <v>321</v>
      </c>
      <c r="B400" s="15" t="s">
        <v>13</v>
      </c>
      <c r="C400" s="15" t="s">
        <v>171</v>
      </c>
      <c r="D400" s="16" t="s">
        <v>322</v>
      </c>
      <c r="E400" s="21"/>
      <c r="F400" s="17"/>
      <c r="G400" s="17"/>
      <c r="H400" s="17"/>
      <c r="I400" s="17"/>
      <c r="J400" s="17"/>
      <c r="K400" s="26">
        <f>K403</f>
        <v>120</v>
      </c>
      <c r="L400" s="20">
        <f>L403</f>
        <v>8.69</v>
      </c>
      <c r="M400" s="20">
        <f>M403</f>
        <v>1042.8</v>
      </c>
    </row>
    <row r="401" spans="1:13" ht="140.25" x14ac:dyDescent="0.25">
      <c r="A401" s="17"/>
      <c r="B401" s="17"/>
      <c r="C401" s="17"/>
      <c r="D401" s="21" t="s">
        <v>323</v>
      </c>
      <c r="E401" s="21"/>
      <c r="F401" s="17"/>
      <c r="G401" s="17"/>
      <c r="H401" s="17"/>
      <c r="I401" s="17"/>
      <c r="J401" s="17"/>
      <c r="K401" s="17"/>
      <c r="L401" s="17"/>
      <c r="M401" s="17"/>
    </row>
    <row r="402" spans="1:13" x14ac:dyDescent="0.25">
      <c r="A402" s="17"/>
      <c r="B402" s="17"/>
      <c r="C402" s="17"/>
      <c r="D402" s="21"/>
      <c r="E402" s="16" t="s">
        <v>10</v>
      </c>
      <c r="F402" s="17">
        <v>1</v>
      </c>
      <c r="G402" s="18">
        <v>120</v>
      </c>
      <c r="H402" s="18">
        <v>0</v>
      </c>
      <c r="I402" s="18">
        <v>0</v>
      </c>
      <c r="J402" s="26">
        <f>F402*(G402+ (G402= 0))*(H402+ (H402= 0))*(I402+ (I402= 0))</f>
        <v>120</v>
      </c>
      <c r="K402" s="17"/>
      <c r="L402" s="17"/>
      <c r="M402" s="17"/>
    </row>
    <row r="403" spans="1:13" x14ac:dyDescent="0.25">
      <c r="A403" s="17"/>
      <c r="B403" s="17"/>
      <c r="C403" s="17"/>
      <c r="D403" s="21"/>
      <c r="E403" s="21"/>
      <c r="F403" s="17"/>
      <c r="G403" s="17"/>
      <c r="H403" s="17"/>
      <c r="I403" s="17"/>
      <c r="J403" s="22" t="s">
        <v>324</v>
      </c>
      <c r="K403" s="27">
        <f>SUM(J402:J402)</f>
        <v>120</v>
      </c>
      <c r="L403" s="19">
        <v>8.69</v>
      </c>
      <c r="M403" s="14">
        <f>ROUND(L403*K403,2)</f>
        <v>1042.8</v>
      </c>
    </row>
    <row r="404" spans="1:13" ht="1.1499999999999999" customHeight="1" x14ac:dyDescent="0.25">
      <c r="A404" s="24"/>
      <c r="B404" s="24"/>
      <c r="C404" s="24"/>
      <c r="D404" s="25"/>
      <c r="E404" s="25"/>
      <c r="F404" s="24"/>
      <c r="G404" s="24"/>
      <c r="H404" s="24"/>
      <c r="I404" s="24"/>
      <c r="J404" s="24"/>
      <c r="K404" s="24"/>
      <c r="L404" s="24"/>
      <c r="M404" s="24"/>
    </row>
    <row r="405" spans="1:13" ht="25.5" x14ac:dyDescent="0.25">
      <c r="A405" s="15" t="s">
        <v>325</v>
      </c>
      <c r="B405" s="15" t="s">
        <v>13</v>
      </c>
      <c r="C405" s="15" t="s">
        <v>188</v>
      </c>
      <c r="D405" s="16" t="s">
        <v>462</v>
      </c>
      <c r="E405" s="21"/>
      <c r="F405" s="17"/>
      <c r="G405" s="17"/>
      <c r="H405" s="17"/>
      <c r="I405" s="17"/>
      <c r="J405" s="17"/>
      <c r="K405" s="26">
        <f>K408</f>
        <v>5</v>
      </c>
      <c r="L405" s="20">
        <f>L408</f>
        <v>271.92</v>
      </c>
      <c r="M405" s="20">
        <f>M408</f>
        <v>1359.6</v>
      </c>
    </row>
    <row r="406" spans="1:13" ht="409.5" x14ac:dyDescent="0.25">
      <c r="A406" s="17"/>
      <c r="B406" s="17"/>
      <c r="C406" s="17"/>
      <c r="D406" s="21" t="s">
        <v>465</v>
      </c>
      <c r="E406" s="21"/>
      <c r="F406" s="17"/>
      <c r="G406" s="17"/>
      <c r="H406" s="17"/>
      <c r="I406" s="17"/>
      <c r="J406" s="17"/>
      <c r="K406" s="17"/>
      <c r="L406" s="17"/>
      <c r="M406" s="17"/>
    </row>
    <row r="407" spans="1:13" ht="38.25" x14ac:dyDescent="0.25">
      <c r="A407" s="17"/>
      <c r="B407" s="17"/>
      <c r="C407" s="17"/>
      <c r="D407" s="21"/>
      <c r="E407" s="16" t="s">
        <v>463</v>
      </c>
      <c r="F407" s="17">
        <v>5</v>
      </c>
      <c r="G407" s="18">
        <v>0</v>
      </c>
      <c r="H407" s="18">
        <v>0</v>
      </c>
      <c r="I407" s="18">
        <v>0</v>
      </c>
      <c r="J407" s="26">
        <f>F407*(G407+ (G407= 0))*(H407+ (H407= 0))*(I407+ (I407= 0))</f>
        <v>5</v>
      </c>
      <c r="K407" s="17"/>
      <c r="L407" s="17"/>
      <c r="M407" s="17"/>
    </row>
    <row r="408" spans="1:13" x14ac:dyDescent="0.25">
      <c r="A408" s="17"/>
      <c r="B408" s="17"/>
      <c r="C408" s="17"/>
      <c r="D408" s="21"/>
      <c r="E408" s="21"/>
      <c r="F408" s="17"/>
      <c r="G408" s="17"/>
      <c r="H408" s="17"/>
      <c r="I408" s="17"/>
      <c r="J408" s="22" t="s">
        <v>326</v>
      </c>
      <c r="K408" s="27">
        <f>SUM(J407:J407)</f>
        <v>5</v>
      </c>
      <c r="L408" s="19">
        <v>271.92</v>
      </c>
      <c r="M408" s="14">
        <f>ROUND(L408*K408,2)</f>
        <v>1359.6</v>
      </c>
    </row>
    <row r="409" spans="1:13" ht="1.1499999999999999" customHeight="1" x14ac:dyDescent="0.25">
      <c r="A409" s="24"/>
      <c r="B409" s="24"/>
      <c r="C409" s="24"/>
      <c r="D409" s="25"/>
      <c r="E409" s="25"/>
      <c r="F409" s="24"/>
      <c r="G409" s="24"/>
      <c r="H409" s="24"/>
      <c r="I409" s="24"/>
      <c r="J409" s="24"/>
      <c r="K409" s="24"/>
      <c r="L409" s="24"/>
      <c r="M409" s="24"/>
    </row>
    <row r="410" spans="1:13" ht="38.25" x14ac:dyDescent="0.25">
      <c r="A410" s="15" t="s">
        <v>327</v>
      </c>
      <c r="B410" s="15" t="s">
        <v>13</v>
      </c>
      <c r="C410" s="15" t="s">
        <v>188</v>
      </c>
      <c r="D410" s="16" t="s">
        <v>464</v>
      </c>
      <c r="E410" s="21"/>
      <c r="F410" s="17"/>
      <c r="G410" s="17"/>
      <c r="H410" s="17"/>
      <c r="I410" s="17"/>
      <c r="J410" s="17"/>
      <c r="K410" s="26">
        <f>K413</f>
        <v>4</v>
      </c>
      <c r="L410" s="20">
        <f>L413</f>
        <v>250.22</v>
      </c>
      <c r="M410" s="20">
        <f>M413</f>
        <v>1000.88</v>
      </c>
    </row>
    <row r="411" spans="1:13" ht="409.5" x14ac:dyDescent="0.25">
      <c r="A411" s="17"/>
      <c r="B411" s="17"/>
      <c r="C411" s="17"/>
      <c r="D411" s="21" t="s">
        <v>466</v>
      </c>
      <c r="E411" s="21"/>
      <c r="F411" s="17"/>
      <c r="G411" s="17"/>
      <c r="H411" s="17"/>
      <c r="I411" s="17"/>
      <c r="J411" s="17"/>
      <c r="K411" s="17"/>
      <c r="L411" s="17"/>
      <c r="M411" s="17"/>
    </row>
    <row r="412" spans="1:13" ht="38.25" x14ac:dyDescent="0.25">
      <c r="A412" s="17"/>
      <c r="B412" s="17"/>
      <c r="C412" s="17"/>
      <c r="D412" s="21"/>
      <c r="E412" s="16" t="s">
        <v>467</v>
      </c>
      <c r="F412" s="17">
        <v>4</v>
      </c>
      <c r="G412" s="18">
        <v>0</v>
      </c>
      <c r="H412" s="18">
        <v>0</v>
      </c>
      <c r="I412" s="18">
        <v>0</v>
      </c>
      <c r="J412" s="26">
        <f>F412*(G412+ (G412= 0))*(H412+ (H412= 0))*(I412+ (I412= 0))</f>
        <v>4</v>
      </c>
      <c r="K412" s="17"/>
      <c r="L412" s="17"/>
      <c r="M412" s="17"/>
    </row>
    <row r="413" spans="1:13" x14ac:dyDescent="0.25">
      <c r="A413" s="17"/>
      <c r="B413" s="17"/>
      <c r="C413" s="17"/>
      <c r="D413" s="21"/>
      <c r="E413" s="21"/>
      <c r="F413" s="17"/>
      <c r="G413" s="17"/>
      <c r="H413" s="17"/>
      <c r="I413" s="17"/>
      <c r="J413" s="22" t="s">
        <v>328</v>
      </c>
      <c r="K413" s="27">
        <f>SUM(J412:J412)</f>
        <v>4</v>
      </c>
      <c r="L413" s="19">
        <v>250.22</v>
      </c>
      <c r="M413" s="14">
        <f>ROUND(L413*K413,2)</f>
        <v>1000.88</v>
      </c>
    </row>
    <row r="414" spans="1:13" ht="1.1499999999999999" customHeight="1" x14ac:dyDescent="0.25">
      <c r="A414" s="24"/>
      <c r="B414" s="24"/>
      <c r="C414" s="24"/>
      <c r="D414" s="25"/>
      <c r="E414" s="25"/>
      <c r="F414" s="24"/>
      <c r="G414" s="24"/>
      <c r="H414" s="24"/>
      <c r="I414" s="24"/>
      <c r="J414" s="24"/>
      <c r="K414" s="24"/>
      <c r="L414" s="24"/>
      <c r="M414" s="24"/>
    </row>
    <row r="415" spans="1:13" ht="25.5" x14ac:dyDescent="0.25">
      <c r="A415" s="15" t="s">
        <v>329</v>
      </c>
      <c r="B415" s="15" t="s">
        <v>13</v>
      </c>
      <c r="C415" s="15" t="s">
        <v>188</v>
      </c>
      <c r="D415" s="16" t="s">
        <v>330</v>
      </c>
      <c r="E415" s="21"/>
      <c r="F415" s="17"/>
      <c r="G415" s="17"/>
      <c r="H415" s="17"/>
      <c r="I415" s="17"/>
      <c r="J415" s="17"/>
      <c r="K415" s="26">
        <f>K418</f>
        <v>1</v>
      </c>
      <c r="L415" s="20">
        <f>L418</f>
        <v>737.14</v>
      </c>
      <c r="M415" s="20">
        <f>M418</f>
        <v>737.14</v>
      </c>
    </row>
    <row r="416" spans="1:13" ht="229.5" x14ac:dyDescent="0.25">
      <c r="A416" s="17"/>
      <c r="B416" s="17"/>
      <c r="C416" s="17"/>
      <c r="D416" s="21" t="s">
        <v>331</v>
      </c>
      <c r="E416" s="21"/>
      <c r="F416" s="17"/>
      <c r="G416" s="17"/>
      <c r="H416" s="17"/>
      <c r="I416" s="17"/>
      <c r="J416" s="17"/>
      <c r="K416" s="17"/>
      <c r="L416" s="17"/>
      <c r="M416" s="17"/>
    </row>
    <row r="417" spans="1:13" x14ac:dyDescent="0.25">
      <c r="A417" s="17"/>
      <c r="B417" s="17"/>
      <c r="C417" s="17"/>
      <c r="D417" s="21"/>
      <c r="E417" s="16" t="s">
        <v>10</v>
      </c>
      <c r="F417" s="17">
        <v>1</v>
      </c>
      <c r="G417" s="18">
        <v>0</v>
      </c>
      <c r="H417" s="18">
        <v>0</v>
      </c>
      <c r="I417" s="18">
        <v>0</v>
      </c>
      <c r="J417" s="26">
        <f>F417*(G417+ (G417= 0))*(H417+ (H417= 0))*(I417+ (I417= 0))</f>
        <v>1</v>
      </c>
      <c r="K417" s="17"/>
      <c r="L417" s="17"/>
      <c r="M417" s="17"/>
    </row>
    <row r="418" spans="1:13" x14ac:dyDescent="0.25">
      <c r="A418" s="17"/>
      <c r="B418" s="17"/>
      <c r="C418" s="17"/>
      <c r="D418" s="21"/>
      <c r="E418" s="21"/>
      <c r="F418" s="17"/>
      <c r="G418" s="17"/>
      <c r="H418" s="17"/>
      <c r="I418" s="17"/>
      <c r="J418" s="22" t="s">
        <v>332</v>
      </c>
      <c r="K418" s="27">
        <f>SUM(J417:J417)</f>
        <v>1</v>
      </c>
      <c r="L418" s="19">
        <v>737.14</v>
      </c>
      <c r="M418" s="14">
        <f>ROUND(L418*K418,2)</f>
        <v>737.14</v>
      </c>
    </row>
    <row r="419" spans="1:13" ht="1.1499999999999999" customHeight="1" x14ac:dyDescent="0.25">
      <c r="A419" s="24"/>
      <c r="B419" s="24"/>
      <c r="C419" s="24"/>
      <c r="D419" s="25"/>
      <c r="E419" s="25"/>
      <c r="F419" s="24"/>
      <c r="G419" s="24"/>
      <c r="H419" s="24"/>
      <c r="I419" s="24"/>
      <c r="J419" s="24"/>
      <c r="K419" s="24"/>
      <c r="L419" s="24"/>
      <c r="M419" s="24"/>
    </row>
    <row r="420" spans="1:13" x14ac:dyDescent="0.25">
      <c r="A420" s="15" t="s">
        <v>333</v>
      </c>
      <c r="B420" s="15" t="s">
        <v>13</v>
      </c>
      <c r="C420" s="15" t="s">
        <v>188</v>
      </c>
      <c r="D420" s="16" t="s">
        <v>334</v>
      </c>
      <c r="E420" s="21"/>
      <c r="F420" s="17"/>
      <c r="G420" s="17"/>
      <c r="H420" s="17"/>
      <c r="I420" s="17"/>
      <c r="J420" s="17"/>
      <c r="K420" s="26">
        <f>K423</f>
        <v>2</v>
      </c>
      <c r="L420" s="20">
        <f>L423</f>
        <v>193.08</v>
      </c>
      <c r="M420" s="20">
        <f>M423</f>
        <v>386.16</v>
      </c>
    </row>
    <row r="421" spans="1:13" ht="63.75" x14ac:dyDescent="0.25">
      <c r="A421" s="17"/>
      <c r="B421" s="17"/>
      <c r="C421" s="17"/>
      <c r="D421" s="21" t="s">
        <v>335</v>
      </c>
      <c r="E421" s="21"/>
      <c r="F421" s="17"/>
      <c r="G421" s="17"/>
      <c r="H421" s="17"/>
      <c r="I421" s="17"/>
      <c r="J421" s="17"/>
      <c r="K421" s="17"/>
      <c r="L421" s="17"/>
      <c r="M421" s="17"/>
    </row>
    <row r="422" spans="1:13" x14ac:dyDescent="0.25">
      <c r="A422" s="17"/>
      <c r="B422" s="17"/>
      <c r="C422" s="17"/>
      <c r="D422" s="21"/>
      <c r="E422" s="16" t="s">
        <v>10</v>
      </c>
      <c r="F422" s="17">
        <v>2</v>
      </c>
      <c r="G422" s="18">
        <v>0</v>
      </c>
      <c r="H422" s="18">
        <v>0</v>
      </c>
      <c r="I422" s="18">
        <v>0</v>
      </c>
      <c r="J422" s="26">
        <f>F422*(G422+ (G422= 0))*(H422+ (H422= 0))*(I422+ (I422= 0))</f>
        <v>2</v>
      </c>
      <c r="K422" s="17"/>
      <c r="L422" s="17"/>
      <c r="M422" s="17"/>
    </row>
    <row r="423" spans="1:13" x14ac:dyDescent="0.25">
      <c r="A423" s="17"/>
      <c r="B423" s="17"/>
      <c r="C423" s="17"/>
      <c r="D423" s="21"/>
      <c r="E423" s="21"/>
      <c r="F423" s="17"/>
      <c r="G423" s="17"/>
      <c r="H423" s="17"/>
      <c r="I423" s="17"/>
      <c r="J423" s="22" t="s">
        <v>336</v>
      </c>
      <c r="K423" s="27">
        <f>SUM(J422:J422)</f>
        <v>2</v>
      </c>
      <c r="L423" s="19">
        <v>193.08</v>
      </c>
      <c r="M423" s="14">
        <f>ROUND(L423*K423,2)</f>
        <v>386.16</v>
      </c>
    </row>
    <row r="424" spans="1:13" ht="1.1499999999999999" customHeight="1" x14ac:dyDescent="0.25">
      <c r="A424" s="24"/>
      <c r="B424" s="24"/>
      <c r="C424" s="24"/>
      <c r="D424" s="25"/>
      <c r="E424" s="25"/>
      <c r="F424" s="24"/>
      <c r="G424" s="24"/>
      <c r="H424" s="24"/>
      <c r="I424" s="24"/>
      <c r="J424" s="24"/>
      <c r="K424" s="24"/>
      <c r="L424" s="24"/>
      <c r="M424" s="24"/>
    </row>
    <row r="425" spans="1:13" x14ac:dyDescent="0.25">
      <c r="A425" s="17"/>
      <c r="B425" s="17"/>
      <c r="C425" s="17"/>
      <c r="D425" s="21"/>
      <c r="E425" s="21"/>
      <c r="F425" s="17"/>
      <c r="G425" s="17"/>
      <c r="H425" s="17"/>
      <c r="I425" s="17"/>
      <c r="J425" s="22" t="s">
        <v>337</v>
      </c>
      <c r="K425" s="23">
        <v>1</v>
      </c>
      <c r="L425" s="14">
        <f>M403+M408+M413+M418+M423</f>
        <v>4526.58</v>
      </c>
      <c r="M425" s="14">
        <f>ROUND(L425*K425,2)</f>
        <v>4526.58</v>
      </c>
    </row>
    <row r="426" spans="1:13" ht="1.1499999999999999" customHeight="1" x14ac:dyDescent="0.25">
      <c r="A426" s="24"/>
      <c r="B426" s="24"/>
      <c r="C426" s="24"/>
      <c r="D426" s="25"/>
      <c r="E426" s="25"/>
      <c r="F426" s="24"/>
      <c r="G426" s="24"/>
      <c r="H426" s="24"/>
      <c r="I426" s="24"/>
      <c r="J426" s="24"/>
      <c r="K426" s="24"/>
      <c r="L426" s="24"/>
      <c r="M426" s="24"/>
    </row>
    <row r="427" spans="1:13" x14ac:dyDescent="0.25">
      <c r="A427" s="10" t="s">
        <v>319</v>
      </c>
      <c r="B427" s="10" t="s">
        <v>9</v>
      </c>
      <c r="C427" s="10" t="s">
        <v>10</v>
      </c>
      <c r="D427" s="11" t="s">
        <v>339</v>
      </c>
      <c r="E427" s="28"/>
      <c r="F427" s="12"/>
      <c r="G427" s="12"/>
      <c r="H427" s="12"/>
      <c r="I427" s="12"/>
      <c r="J427" s="12"/>
      <c r="K427" s="13">
        <f>K445</f>
        <v>1</v>
      </c>
      <c r="L427" s="14">
        <f>L445</f>
        <v>1805.6599999999999</v>
      </c>
      <c r="M427" s="14">
        <f>M445</f>
        <v>1805.66</v>
      </c>
    </row>
    <row r="428" spans="1:13" ht="1.1499999999999999" customHeight="1" x14ac:dyDescent="0.25">
      <c r="A428" s="24"/>
      <c r="B428" s="24"/>
      <c r="C428" s="24"/>
      <c r="D428" s="25"/>
      <c r="E428" s="25"/>
      <c r="F428" s="24"/>
      <c r="G428" s="24"/>
      <c r="H428" s="24"/>
      <c r="I428" s="24"/>
      <c r="J428" s="24"/>
      <c r="K428" s="24"/>
      <c r="L428" s="24"/>
      <c r="M428" s="24"/>
    </row>
    <row r="429" spans="1:13" ht="25.5" x14ac:dyDescent="0.25">
      <c r="A429" s="15" t="s">
        <v>340</v>
      </c>
      <c r="B429" s="15" t="s">
        <v>13</v>
      </c>
      <c r="C429" s="15" t="s">
        <v>171</v>
      </c>
      <c r="D429" s="16" t="s">
        <v>341</v>
      </c>
      <c r="E429" s="21"/>
      <c r="F429" s="17"/>
      <c r="G429" s="17"/>
      <c r="H429" s="17"/>
      <c r="I429" s="17"/>
      <c r="J429" s="17"/>
      <c r="K429" s="26">
        <f>K432</f>
        <v>50</v>
      </c>
      <c r="L429" s="20">
        <f>L432</f>
        <v>22.88</v>
      </c>
      <c r="M429" s="20">
        <f>M432</f>
        <v>1144</v>
      </c>
    </row>
    <row r="430" spans="1:13" ht="140.25" x14ac:dyDescent="0.25">
      <c r="A430" s="17"/>
      <c r="B430" s="17"/>
      <c r="C430" s="17"/>
      <c r="D430" s="21" t="s">
        <v>342</v>
      </c>
      <c r="E430" s="21"/>
      <c r="F430" s="17"/>
      <c r="G430" s="17"/>
      <c r="H430" s="17"/>
      <c r="I430" s="17"/>
      <c r="J430" s="17"/>
      <c r="K430" s="17"/>
      <c r="L430" s="17"/>
      <c r="M430" s="17"/>
    </row>
    <row r="431" spans="1:13" ht="38.25" x14ac:dyDescent="0.25">
      <c r="A431" s="17"/>
      <c r="B431" s="17"/>
      <c r="C431" s="17"/>
      <c r="D431" s="21"/>
      <c r="E431" s="16" t="s">
        <v>453</v>
      </c>
      <c r="F431" s="17">
        <v>1</v>
      </c>
      <c r="G431" s="18">
        <v>50</v>
      </c>
      <c r="H431" s="18">
        <v>0</v>
      </c>
      <c r="I431" s="18">
        <v>0</v>
      </c>
      <c r="J431" s="26">
        <f>F431*(G431+ (G431= 0))*(H431+ (H431= 0))*(I431+ (I431= 0))</f>
        <v>50</v>
      </c>
      <c r="K431" s="17"/>
      <c r="L431" s="17"/>
      <c r="M431" s="17"/>
    </row>
    <row r="432" spans="1:13" x14ac:dyDescent="0.25">
      <c r="A432" s="17"/>
      <c r="B432" s="17"/>
      <c r="C432" s="17"/>
      <c r="D432" s="21"/>
      <c r="E432" s="21"/>
      <c r="F432" s="17"/>
      <c r="G432" s="17"/>
      <c r="H432" s="17"/>
      <c r="I432" s="17"/>
      <c r="J432" s="22" t="s">
        <v>343</v>
      </c>
      <c r="K432" s="27">
        <f>SUM(J431:J431)</f>
        <v>50</v>
      </c>
      <c r="L432" s="19">
        <v>22.88</v>
      </c>
      <c r="M432" s="14">
        <f>ROUND(L432*K432,2)</f>
        <v>1144</v>
      </c>
    </row>
    <row r="433" spans="1:13" ht="1.1499999999999999" customHeight="1" x14ac:dyDescent="0.25">
      <c r="A433" s="24"/>
      <c r="B433" s="24"/>
      <c r="C433" s="24"/>
      <c r="D433" s="25"/>
      <c r="E433" s="25"/>
      <c r="F433" s="24"/>
      <c r="G433" s="24"/>
      <c r="H433" s="24"/>
      <c r="I433" s="24"/>
      <c r="J433" s="24"/>
      <c r="K433" s="24"/>
      <c r="L433" s="24"/>
      <c r="M433" s="24"/>
    </row>
    <row r="434" spans="1:13" ht="38.25" x14ac:dyDescent="0.25">
      <c r="A434" s="15" t="s">
        <v>344</v>
      </c>
      <c r="B434" s="15" t="s">
        <v>13</v>
      </c>
      <c r="C434" s="15" t="s">
        <v>171</v>
      </c>
      <c r="D434" s="16" t="s">
        <v>468</v>
      </c>
      <c r="E434" s="21"/>
      <c r="F434" s="17"/>
      <c r="G434" s="17"/>
      <c r="H434" s="17"/>
      <c r="I434" s="17"/>
      <c r="J434" s="17"/>
      <c r="K434" s="26">
        <f>K437</f>
        <v>150</v>
      </c>
      <c r="L434" s="20">
        <f>L437</f>
        <v>2.83</v>
      </c>
      <c r="M434" s="20">
        <f>M437</f>
        <v>424.5</v>
      </c>
    </row>
    <row r="435" spans="1:13" ht="178.5" x14ac:dyDescent="0.25">
      <c r="A435" s="17"/>
      <c r="B435" s="17"/>
      <c r="C435" s="17"/>
      <c r="D435" s="21" t="s">
        <v>469</v>
      </c>
      <c r="E435" s="21"/>
      <c r="F435" s="17"/>
      <c r="G435" s="17"/>
      <c r="H435" s="17"/>
      <c r="I435" s="17"/>
      <c r="J435" s="17"/>
      <c r="K435" s="17"/>
      <c r="L435" s="17"/>
      <c r="M435" s="17"/>
    </row>
    <row r="436" spans="1:13" x14ac:dyDescent="0.25">
      <c r="A436" s="17"/>
      <c r="B436" s="17"/>
      <c r="C436" s="17"/>
      <c r="D436" s="21"/>
      <c r="E436" s="16" t="s">
        <v>345</v>
      </c>
      <c r="F436" s="17">
        <v>1</v>
      </c>
      <c r="G436" s="18">
        <v>150</v>
      </c>
      <c r="H436" s="18">
        <v>0</v>
      </c>
      <c r="I436" s="18">
        <v>0</v>
      </c>
      <c r="J436" s="26">
        <f>F436*(G436+ (G436= 0))*(H436+ (H436= 0))*(I436+ (I436= 0))</f>
        <v>150</v>
      </c>
      <c r="K436" s="17"/>
      <c r="L436" s="17"/>
      <c r="M436" s="17"/>
    </row>
    <row r="437" spans="1:13" x14ac:dyDescent="0.25">
      <c r="A437" s="17"/>
      <c r="B437" s="17"/>
      <c r="C437" s="17"/>
      <c r="D437" s="21"/>
      <c r="E437" s="21"/>
      <c r="F437" s="17"/>
      <c r="G437" s="17"/>
      <c r="H437" s="17"/>
      <c r="I437" s="17"/>
      <c r="J437" s="22" t="s">
        <v>346</v>
      </c>
      <c r="K437" s="27">
        <f>SUM(J436:J436)</f>
        <v>150</v>
      </c>
      <c r="L437" s="19">
        <v>2.83</v>
      </c>
      <c r="M437" s="14">
        <f>ROUND(L437*K437,2)</f>
        <v>424.5</v>
      </c>
    </row>
    <row r="438" spans="1:13" ht="1.1499999999999999" customHeight="1" x14ac:dyDescent="0.25">
      <c r="A438" s="24"/>
      <c r="B438" s="24"/>
      <c r="C438" s="24"/>
      <c r="D438" s="25"/>
      <c r="E438" s="25"/>
      <c r="F438" s="24"/>
      <c r="G438" s="24"/>
      <c r="H438" s="24"/>
      <c r="I438" s="24"/>
      <c r="J438" s="24"/>
      <c r="K438" s="24"/>
      <c r="L438" s="24"/>
      <c r="M438" s="24"/>
    </row>
    <row r="439" spans="1:13" x14ac:dyDescent="0.25">
      <c r="A439" s="15" t="s">
        <v>347</v>
      </c>
      <c r="B439" s="15" t="s">
        <v>13</v>
      </c>
      <c r="C439" s="15" t="s">
        <v>188</v>
      </c>
      <c r="D439" s="16" t="s">
        <v>348</v>
      </c>
      <c r="E439" s="21"/>
      <c r="F439" s="17"/>
      <c r="G439" s="17"/>
      <c r="H439" s="17"/>
      <c r="I439" s="17"/>
      <c r="J439" s="17"/>
      <c r="K439" s="18">
        <v>1</v>
      </c>
      <c r="L439" s="19">
        <v>167.02</v>
      </c>
      <c r="M439" s="20">
        <f>ROUND(K439*L439,2)</f>
        <v>167.02</v>
      </c>
    </row>
    <row r="440" spans="1:13" ht="76.5" x14ac:dyDescent="0.25">
      <c r="A440" s="17"/>
      <c r="B440" s="17"/>
      <c r="C440" s="17"/>
      <c r="D440" s="21" t="s">
        <v>349</v>
      </c>
      <c r="E440" s="21"/>
      <c r="F440" s="17"/>
      <c r="G440" s="17"/>
      <c r="H440" s="17"/>
      <c r="I440" s="17"/>
      <c r="J440" s="17"/>
      <c r="K440" s="17"/>
      <c r="L440" s="17"/>
      <c r="M440" s="17"/>
    </row>
    <row r="441" spans="1:13" x14ac:dyDescent="0.25">
      <c r="A441" s="15" t="s">
        <v>350</v>
      </c>
      <c r="B441" s="15" t="s">
        <v>13</v>
      </c>
      <c r="C441" s="15" t="s">
        <v>188</v>
      </c>
      <c r="D441" s="16" t="s">
        <v>351</v>
      </c>
      <c r="E441" s="21"/>
      <c r="F441" s="17"/>
      <c r="G441" s="17"/>
      <c r="H441" s="17"/>
      <c r="I441" s="17"/>
      <c r="J441" s="17"/>
      <c r="K441" s="18">
        <v>1</v>
      </c>
      <c r="L441" s="19">
        <v>30.84</v>
      </c>
      <c r="M441" s="20">
        <f>ROUND(K441*L441,2)</f>
        <v>30.84</v>
      </c>
    </row>
    <row r="442" spans="1:13" ht="51" x14ac:dyDescent="0.25">
      <c r="A442" s="17"/>
      <c r="B442" s="17"/>
      <c r="C442" s="17"/>
      <c r="D442" s="21" t="s">
        <v>352</v>
      </c>
      <c r="E442" s="21"/>
      <c r="F442" s="17"/>
      <c r="G442" s="17"/>
      <c r="H442" s="17"/>
      <c r="I442" s="17"/>
      <c r="J442" s="17"/>
      <c r="K442" s="17"/>
      <c r="L442" s="17"/>
      <c r="M442" s="17"/>
    </row>
    <row r="443" spans="1:13" x14ac:dyDescent="0.25">
      <c r="A443" s="15" t="s">
        <v>353</v>
      </c>
      <c r="B443" s="15" t="s">
        <v>13</v>
      </c>
      <c r="C443" s="15" t="s">
        <v>188</v>
      </c>
      <c r="D443" s="16" t="s">
        <v>354</v>
      </c>
      <c r="E443" s="21"/>
      <c r="F443" s="17"/>
      <c r="G443" s="17"/>
      <c r="H443" s="17"/>
      <c r="I443" s="17"/>
      <c r="J443" s="17"/>
      <c r="K443" s="18">
        <v>1</v>
      </c>
      <c r="L443" s="19">
        <v>39.299999999999997</v>
      </c>
      <c r="M443" s="20">
        <f>ROUND(K443*L443,2)</f>
        <v>39.299999999999997</v>
      </c>
    </row>
    <row r="444" spans="1:13" ht="63.75" x14ac:dyDescent="0.25">
      <c r="A444" s="17"/>
      <c r="B444" s="17"/>
      <c r="C444" s="17"/>
      <c r="D444" s="21" t="s">
        <v>355</v>
      </c>
      <c r="E444" s="21"/>
      <c r="F444" s="17"/>
      <c r="G444" s="17"/>
      <c r="H444" s="17"/>
      <c r="I444" s="17"/>
      <c r="J444" s="17"/>
      <c r="K444" s="17"/>
      <c r="L444" s="17"/>
      <c r="M444" s="17"/>
    </row>
    <row r="445" spans="1:13" x14ac:dyDescent="0.25">
      <c r="A445" s="17"/>
      <c r="B445" s="17"/>
      <c r="C445" s="17"/>
      <c r="D445" s="21"/>
      <c r="E445" s="21"/>
      <c r="F445" s="17"/>
      <c r="G445" s="17"/>
      <c r="H445" s="17"/>
      <c r="I445" s="17"/>
      <c r="J445" s="22" t="s">
        <v>356</v>
      </c>
      <c r="K445" s="23">
        <v>1</v>
      </c>
      <c r="L445" s="14">
        <f>M432+M437+M439+M441+M443</f>
        <v>1805.6599999999999</v>
      </c>
      <c r="M445" s="14">
        <f>ROUND(L445*K445,2)</f>
        <v>1805.66</v>
      </c>
    </row>
    <row r="446" spans="1:13" ht="1.1499999999999999" customHeight="1" x14ac:dyDescent="0.25">
      <c r="A446" s="24"/>
      <c r="B446" s="24"/>
      <c r="C446" s="24"/>
      <c r="D446" s="25"/>
      <c r="E446" s="25"/>
      <c r="F446" s="24"/>
      <c r="G446" s="24"/>
      <c r="H446" s="24"/>
      <c r="I446" s="24"/>
      <c r="J446" s="24"/>
      <c r="K446" s="24"/>
      <c r="L446" s="24"/>
      <c r="M446" s="24"/>
    </row>
    <row r="447" spans="1:13" x14ac:dyDescent="0.25">
      <c r="A447" s="10" t="s">
        <v>338</v>
      </c>
      <c r="B447" s="10" t="s">
        <v>9</v>
      </c>
      <c r="C447" s="10" t="s">
        <v>10</v>
      </c>
      <c r="D447" s="11" t="s">
        <v>358</v>
      </c>
      <c r="E447" s="28"/>
      <c r="F447" s="12"/>
      <c r="G447" s="12"/>
      <c r="H447" s="12"/>
      <c r="I447" s="12"/>
      <c r="J447" s="12"/>
      <c r="K447" s="13">
        <f>K465</f>
        <v>1</v>
      </c>
      <c r="L447" s="14">
        <f>L465</f>
        <v>4115.42</v>
      </c>
      <c r="M447" s="14">
        <f>M465</f>
        <v>4115.42</v>
      </c>
    </row>
    <row r="448" spans="1:13" ht="25.5" x14ac:dyDescent="0.25">
      <c r="A448" s="15" t="s">
        <v>359</v>
      </c>
      <c r="B448" s="15" t="s">
        <v>13</v>
      </c>
      <c r="C448" s="15" t="s">
        <v>171</v>
      </c>
      <c r="D448" s="16" t="s">
        <v>360</v>
      </c>
      <c r="E448" s="21"/>
      <c r="F448" s="17"/>
      <c r="G448" s="17"/>
      <c r="H448" s="17"/>
      <c r="I448" s="17"/>
      <c r="J448" s="17"/>
      <c r="K448" s="26">
        <f>K453</f>
        <v>147.52000000000001</v>
      </c>
      <c r="L448" s="20">
        <f>L453</f>
        <v>24.25</v>
      </c>
      <c r="M448" s="20">
        <f>M453</f>
        <v>3577.36</v>
      </c>
    </row>
    <row r="449" spans="1:13" ht="191.25" x14ac:dyDescent="0.25">
      <c r="A449" s="17"/>
      <c r="B449" s="17"/>
      <c r="C449" s="17"/>
      <c r="D449" s="21" t="s">
        <v>361</v>
      </c>
      <c r="E449" s="21"/>
      <c r="F449" s="17"/>
      <c r="G449" s="17"/>
      <c r="H449" s="17"/>
      <c r="I449" s="17"/>
      <c r="J449" s="17"/>
      <c r="K449" s="17"/>
      <c r="L449" s="17"/>
      <c r="M449" s="17"/>
    </row>
    <row r="450" spans="1:13" ht="38.25" x14ac:dyDescent="0.25">
      <c r="A450" s="17"/>
      <c r="B450" s="17"/>
      <c r="C450" s="17"/>
      <c r="D450" s="21"/>
      <c r="E450" s="16" t="s">
        <v>472</v>
      </c>
      <c r="F450" s="17">
        <v>1</v>
      </c>
      <c r="G450" s="18">
        <v>67.62</v>
      </c>
      <c r="H450" s="18">
        <v>0</v>
      </c>
      <c r="I450" s="18">
        <v>0</v>
      </c>
      <c r="J450" s="26">
        <f t="shared" ref="J450:J452" si="8">F450*(G450+ (G450= 0))*(H450+ (H450= 0))*(I450+ (I450= 0))</f>
        <v>67.62</v>
      </c>
      <c r="K450" s="17"/>
      <c r="L450" s="17"/>
      <c r="M450" s="17"/>
    </row>
    <row r="451" spans="1:13" ht="38.25" x14ac:dyDescent="0.25">
      <c r="A451" s="17"/>
      <c r="B451" s="17"/>
      <c r="C451" s="17"/>
      <c r="D451" s="21"/>
      <c r="E451" s="16" t="s">
        <v>471</v>
      </c>
      <c r="F451" s="17">
        <v>1</v>
      </c>
      <c r="G451" s="18">
        <v>55.53</v>
      </c>
      <c r="H451" s="18">
        <v>0</v>
      </c>
      <c r="I451" s="18">
        <v>0</v>
      </c>
      <c r="J451" s="26">
        <f t="shared" si="8"/>
        <v>55.53</v>
      </c>
      <c r="K451" s="17"/>
      <c r="L451" s="17"/>
      <c r="M451" s="17"/>
    </row>
    <row r="452" spans="1:13" ht="38.25" x14ac:dyDescent="0.25">
      <c r="A452" s="17"/>
      <c r="B452" s="17"/>
      <c r="C452" s="17"/>
      <c r="D452" s="21"/>
      <c r="E452" s="16" t="s">
        <v>470</v>
      </c>
      <c r="F452" s="17">
        <v>1</v>
      </c>
      <c r="G452" s="18">
        <v>24.37</v>
      </c>
      <c r="H452" s="18">
        <v>0</v>
      </c>
      <c r="I452" s="18">
        <v>0</v>
      </c>
      <c r="J452" s="26">
        <f t="shared" si="8"/>
        <v>24.37</v>
      </c>
      <c r="K452" s="17"/>
      <c r="L452" s="17"/>
      <c r="M452" s="17"/>
    </row>
    <row r="453" spans="1:13" x14ac:dyDescent="0.25">
      <c r="A453" s="17"/>
      <c r="B453" s="17"/>
      <c r="C453" s="17"/>
      <c r="D453" s="21"/>
      <c r="E453" s="21"/>
      <c r="F453" s="17"/>
      <c r="G453" s="17"/>
      <c r="H453" s="17"/>
      <c r="I453" s="17"/>
      <c r="J453" s="22" t="s">
        <v>362</v>
      </c>
      <c r="K453" s="27">
        <f>SUM(J450:J452)</f>
        <v>147.52000000000001</v>
      </c>
      <c r="L453" s="19">
        <v>24.25</v>
      </c>
      <c r="M453" s="14">
        <f>ROUND(L453*K453,2)</f>
        <v>3577.36</v>
      </c>
    </row>
    <row r="454" spans="1:13" ht="1.1499999999999999" customHeight="1" x14ac:dyDescent="0.25">
      <c r="A454" s="24"/>
      <c r="B454" s="24"/>
      <c r="C454" s="24"/>
      <c r="D454" s="25"/>
      <c r="E454" s="25"/>
      <c r="F454" s="24"/>
      <c r="G454" s="24"/>
      <c r="H454" s="24"/>
      <c r="I454" s="24"/>
      <c r="J454" s="24"/>
      <c r="K454" s="24"/>
      <c r="L454" s="24"/>
      <c r="M454" s="24"/>
    </row>
    <row r="455" spans="1:13" ht="25.5" x14ac:dyDescent="0.25">
      <c r="A455" s="15" t="s">
        <v>363</v>
      </c>
      <c r="B455" s="15" t="s">
        <v>13</v>
      </c>
      <c r="C455" s="15" t="s">
        <v>188</v>
      </c>
      <c r="D455" s="16" t="s">
        <v>364</v>
      </c>
      <c r="E455" s="21"/>
      <c r="F455" s="17"/>
      <c r="G455" s="17"/>
      <c r="H455" s="17"/>
      <c r="I455" s="17"/>
      <c r="J455" s="17"/>
      <c r="K455" s="26">
        <f>K458</f>
        <v>2</v>
      </c>
      <c r="L455" s="20">
        <f>L458</f>
        <v>157.75</v>
      </c>
      <c r="M455" s="20">
        <f>M458</f>
        <v>315.5</v>
      </c>
    </row>
    <row r="456" spans="1:13" ht="114.75" x14ac:dyDescent="0.25">
      <c r="A456" s="17"/>
      <c r="B456" s="17"/>
      <c r="C456" s="17"/>
      <c r="D456" s="21" t="s">
        <v>365</v>
      </c>
      <c r="E456" s="21"/>
      <c r="F456" s="17"/>
      <c r="G456" s="17"/>
      <c r="H456" s="17"/>
      <c r="I456" s="17"/>
      <c r="J456" s="17"/>
      <c r="K456" s="17"/>
      <c r="L456" s="17"/>
      <c r="M456" s="17"/>
    </row>
    <row r="457" spans="1:13" x14ac:dyDescent="0.25">
      <c r="A457" s="17"/>
      <c r="B457" s="17"/>
      <c r="C457" s="17"/>
      <c r="D457" s="21"/>
      <c r="E457" s="16" t="s">
        <v>10</v>
      </c>
      <c r="F457" s="17">
        <v>2</v>
      </c>
      <c r="G457" s="18">
        <v>0</v>
      </c>
      <c r="H457" s="18">
        <v>0</v>
      </c>
      <c r="I457" s="18">
        <v>0</v>
      </c>
      <c r="J457" s="26">
        <f>F457*(G457+ (G457= 0))*(H457+ (H457= 0))*(I457+ (I457= 0))</f>
        <v>2</v>
      </c>
      <c r="K457" s="17"/>
      <c r="L457" s="17"/>
      <c r="M457" s="17"/>
    </row>
    <row r="458" spans="1:13" x14ac:dyDescent="0.25">
      <c r="A458" s="17"/>
      <c r="B458" s="17"/>
      <c r="C458" s="17"/>
      <c r="D458" s="21"/>
      <c r="E458" s="21"/>
      <c r="F458" s="17"/>
      <c r="G458" s="17"/>
      <c r="H458" s="17"/>
      <c r="I458" s="17"/>
      <c r="J458" s="22" t="s">
        <v>366</v>
      </c>
      <c r="K458" s="27">
        <f>SUM(J457:J457)</f>
        <v>2</v>
      </c>
      <c r="L458" s="19">
        <v>157.75</v>
      </c>
      <c r="M458" s="14">
        <f>ROUND(L458*K458,2)</f>
        <v>315.5</v>
      </c>
    </row>
    <row r="459" spans="1:13" ht="1.1499999999999999" customHeight="1" x14ac:dyDescent="0.25">
      <c r="A459" s="24"/>
      <c r="B459" s="24"/>
      <c r="C459" s="24"/>
      <c r="D459" s="25"/>
      <c r="E459" s="25"/>
      <c r="F459" s="24"/>
      <c r="G459" s="24"/>
      <c r="H459" s="24"/>
      <c r="I459" s="24"/>
      <c r="J459" s="24"/>
      <c r="K459" s="24"/>
      <c r="L459" s="24"/>
      <c r="M459" s="24"/>
    </row>
    <row r="460" spans="1:13" ht="25.5" x14ac:dyDescent="0.25">
      <c r="A460" s="15" t="s">
        <v>367</v>
      </c>
      <c r="B460" s="15" t="s">
        <v>13</v>
      </c>
      <c r="C460" s="15" t="s">
        <v>188</v>
      </c>
      <c r="D460" s="16" t="s">
        <v>368</v>
      </c>
      <c r="E460" s="21"/>
      <c r="F460" s="17"/>
      <c r="G460" s="17"/>
      <c r="H460" s="17"/>
      <c r="I460" s="17"/>
      <c r="J460" s="17"/>
      <c r="K460" s="26">
        <f>K463</f>
        <v>2</v>
      </c>
      <c r="L460" s="20">
        <f>L463</f>
        <v>111.28</v>
      </c>
      <c r="M460" s="20">
        <f>M463</f>
        <v>222.56</v>
      </c>
    </row>
    <row r="461" spans="1:13" ht="76.5" x14ac:dyDescent="0.25">
      <c r="A461" s="17"/>
      <c r="B461" s="17"/>
      <c r="C461" s="17"/>
      <c r="D461" s="21" t="s">
        <v>369</v>
      </c>
      <c r="E461" s="21"/>
      <c r="F461" s="17"/>
      <c r="G461" s="17"/>
      <c r="H461" s="17"/>
      <c r="I461" s="17"/>
      <c r="J461" s="17"/>
      <c r="K461" s="17"/>
      <c r="L461" s="17"/>
      <c r="M461" s="17"/>
    </row>
    <row r="462" spans="1:13" x14ac:dyDescent="0.25">
      <c r="A462" s="17"/>
      <c r="B462" s="17"/>
      <c r="C462" s="17"/>
      <c r="D462" s="21"/>
      <c r="E462" s="16" t="s">
        <v>10</v>
      </c>
      <c r="F462" s="17">
        <v>2</v>
      </c>
      <c r="G462" s="18">
        <v>0</v>
      </c>
      <c r="H462" s="18">
        <v>0</v>
      </c>
      <c r="I462" s="18">
        <v>0</v>
      </c>
      <c r="J462" s="26">
        <f>F462*(G462+ (G462= 0))*(H462+ (H462= 0))*(I462+ (I462= 0))</f>
        <v>2</v>
      </c>
      <c r="K462" s="17"/>
      <c r="L462" s="17"/>
      <c r="M462" s="17"/>
    </row>
    <row r="463" spans="1:13" x14ac:dyDescent="0.25">
      <c r="A463" s="17"/>
      <c r="B463" s="17"/>
      <c r="C463" s="17"/>
      <c r="D463" s="21"/>
      <c r="E463" s="21"/>
      <c r="F463" s="17"/>
      <c r="G463" s="17"/>
      <c r="H463" s="17"/>
      <c r="I463" s="17"/>
      <c r="J463" s="22" t="s">
        <v>370</v>
      </c>
      <c r="K463" s="27">
        <f>SUM(J462:J462)</f>
        <v>2</v>
      </c>
      <c r="L463" s="19">
        <v>111.28</v>
      </c>
      <c r="M463" s="14">
        <f>ROUND(L463*K463,2)</f>
        <v>222.56</v>
      </c>
    </row>
    <row r="464" spans="1:13" ht="1.1499999999999999" customHeight="1" x14ac:dyDescent="0.25">
      <c r="A464" s="24"/>
      <c r="B464" s="24"/>
      <c r="C464" s="24"/>
      <c r="D464" s="25"/>
      <c r="E464" s="25"/>
      <c r="F464" s="24"/>
      <c r="G464" s="24"/>
      <c r="H464" s="24"/>
      <c r="I464" s="24"/>
      <c r="J464" s="24"/>
      <c r="K464" s="24"/>
      <c r="L464" s="24"/>
      <c r="M464" s="24"/>
    </row>
    <row r="465" spans="1:13" x14ac:dyDescent="0.25">
      <c r="A465" s="17"/>
      <c r="B465" s="17"/>
      <c r="C465" s="17"/>
      <c r="D465" s="21"/>
      <c r="E465" s="21"/>
      <c r="F465" s="17"/>
      <c r="G465" s="17"/>
      <c r="H465" s="17"/>
      <c r="I465" s="17"/>
      <c r="J465" s="22" t="s">
        <v>371</v>
      </c>
      <c r="K465" s="23">
        <v>1</v>
      </c>
      <c r="L465" s="14">
        <f>M453+M458+M463</f>
        <v>4115.42</v>
      </c>
      <c r="M465" s="14">
        <f>ROUND(L465*K465,2)</f>
        <v>4115.42</v>
      </c>
    </row>
    <row r="466" spans="1:13" ht="1.1499999999999999" customHeight="1" x14ac:dyDescent="0.25">
      <c r="A466" s="24"/>
      <c r="B466" s="24"/>
      <c r="C466" s="24"/>
      <c r="D466" s="25"/>
      <c r="E466" s="25"/>
      <c r="F466" s="24"/>
      <c r="G466" s="24"/>
      <c r="H466" s="24"/>
      <c r="I466" s="24"/>
      <c r="J466" s="24"/>
      <c r="K466" s="24"/>
      <c r="L466" s="24"/>
      <c r="M466" s="24"/>
    </row>
    <row r="467" spans="1:13" x14ac:dyDescent="0.25">
      <c r="A467" s="10" t="s">
        <v>357</v>
      </c>
      <c r="B467" s="10" t="s">
        <v>9</v>
      </c>
      <c r="C467" s="10" t="s">
        <v>10</v>
      </c>
      <c r="D467" s="11" t="s">
        <v>373</v>
      </c>
      <c r="E467" s="28"/>
      <c r="F467" s="12"/>
      <c r="G467" s="12"/>
      <c r="H467" s="12"/>
      <c r="I467" s="12"/>
      <c r="J467" s="12"/>
      <c r="K467" s="13">
        <f>K478</f>
        <v>1</v>
      </c>
      <c r="L467" s="14">
        <f>L478</f>
        <v>2242</v>
      </c>
      <c r="M467" s="14">
        <f>M478</f>
        <v>2242</v>
      </c>
    </row>
    <row r="468" spans="1:13" ht="25.5" x14ac:dyDescent="0.25">
      <c r="A468" s="15" t="s">
        <v>374</v>
      </c>
      <c r="B468" s="15" t="s">
        <v>13</v>
      </c>
      <c r="C468" s="15" t="s">
        <v>188</v>
      </c>
      <c r="D468" s="16" t="s">
        <v>375</v>
      </c>
      <c r="E468" s="21"/>
      <c r="F468" s="17"/>
      <c r="G468" s="17"/>
      <c r="H468" s="17"/>
      <c r="I468" s="17"/>
      <c r="J468" s="17"/>
      <c r="K468" s="26">
        <f>K471</f>
        <v>6</v>
      </c>
      <c r="L468" s="20">
        <f>L471</f>
        <v>325</v>
      </c>
      <c r="M468" s="20">
        <f>M471</f>
        <v>1950</v>
      </c>
    </row>
    <row r="469" spans="1:13" ht="127.5" x14ac:dyDescent="0.25">
      <c r="A469" s="17"/>
      <c r="B469" s="17"/>
      <c r="C469" s="17"/>
      <c r="D469" s="21" t="s">
        <v>376</v>
      </c>
      <c r="E469" s="21"/>
      <c r="F469" s="17"/>
      <c r="G469" s="17"/>
      <c r="H469" s="17"/>
      <c r="I469" s="17"/>
      <c r="J469" s="17"/>
      <c r="K469" s="17"/>
      <c r="L469" s="17"/>
      <c r="M469" s="17"/>
    </row>
    <row r="470" spans="1:13" x14ac:dyDescent="0.25">
      <c r="A470" s="17"/>
      <c r="B470" s="17"/>
      <c r="C470" s="17"/>
      <c r="D470" s="21"/>
      <c r="E470" s="16" t="s">
        <v>10</v>
      </c>
      <c r="F470" s="17">
        <v>6</v>
      </c>
      <c r="G470" s="18">
        <v>0</v>
      </c>
      <c r="H470" s="18">
        <v>0</v>
      </c>
      <c r="I470" s="18">
        <v>0</v>
      </c>
      <c r="J470" s="26">
        <f>F470*(G470+ (G470= 0))*(H470+ (H470= 0))*(I470+ (I470= 0))</f>
        <v>6</v>
      </c>
      <c r="K470" s="17"/>
      <c r="L470" s="17"/>
      <c r="M470" s="17"/>
    </row>
    <row r="471" spans="1:13" x14ac:dyDescent="0.25">
      <c r="A471" s="17"/>
      <c r="B471" s="17"/>
      <c r="C471" s="17"/>
      <c r="D471" s="21"/>
      <c r="E471" s="21"/>
      <c r="F471" s="17"/>
      <c r="G471" s="17"/>
      <c r="H471" s="17"/>
      <c r="I471" s="17"/>
      <c r="J471" s="22" t="s">
        <v>377</v>
      </c>
      <c r="K471" s="27">
        <f>SUM(J470:J470)</f>
        <v>6</v>
      </c>
      <c r="L471" s="19">
        <v>325</v>
      </c>
      <c r="M471" s="14">
        <f>ROUND(L471*K471,2)</f>
        <v>1950</v>
      </c>
    </row>
    <row r="472" spans="1:13" ht="1.1499999999999999" customHeight="1" x14ac:dyDescent="0.25">
      <c r="A472" s="24"/>
      <c r="B472" s="24"/>
      <c r="C472" s="24"/>
      <c r="D472" s="25"/>
      <c r="E472" s="25"/>
      <c r="F472" s="24"/>
      <c r="G472" s="24"/>
      <c r="H472" s="24"/>
      <c r="I472" s="24"/>
      <c r="J472" s="24"/>
      <c r="K472" s="24"/>
      <c r="L472" s="24"/>
      <c r="M472" s="24"/>
    </row>
    <row r="473" spans="1:13" x14ac:dyDescent="0.25">
      <c r="A473" s="15" t="s">
        <v>378</v>
      </c>
      <c r="B473" s="15" t="s">
        <v>13</v>
      </c>
      <c r="C473" s="15" t="s">
        <v>188</v>
      </c>
      <c r="D473" s="16" t="s">
        <v>432</v>
      </c>
      <c r="E473" s="21"/>
      <c r="F473" s="17"/>
      <c r="G473" s="17"/>
      <c r="H473" s="17"/>
      <c r="I473" s="17"/>
      <c r="J473" s="17"/>
      <c r="K473" s="26">
        <f>K476</f>
        <v>2</v>
      </c>
      <c r="L473" s="20">
        <f>L476</f>
        <v>146</v>
      </c>
      <c r="M473" s="20">
        <f>M476</f>
        <v>292</v>
      </c>
    </row>
    <row r="474" spans="1:13" ht="127.5" x14ac:dyDescent="0.25">
      <c r="A474" s="17"/>
      <c r="B474" s="17"/>
      <c r="C474" s="17"/>
      <c r="D474" s="21" t="s">
        <v>433</v>
      </c>
      <c r="E474" s="21"/>
      <c r="F474" s="17"/>
      <c r="G474" s="17"/>
      <c r="H474" s="17"/>
      <c r="I474" s="17"/>
      <c r="J474" s="17"/>
      <c r="K474" s="17"/>
      <c r="L474" s="17"/>
      <c r="M474" s="17"/>
    </row>
    <row r="475" spans="1:13" x14ac:dyDescent="0.25">
      <c r="A475" s="17"/>
      <c r="B475" s="17"/>
      <c r="C475" s="17"/>
      <c r="D475" s="21"/>
      <c r="E475" s="16" t="s">
        <v>10</v>
      </c>
      <c r="F475" s="17">
        <v>2</v>
      </c>
      <c r="G475" s="18">
        <v>0</v>
      </c>
      <c r="H475" s="18">
        <v>0</v>
      </c>
      <c r="I475" s="18">
        <v>0</v>
      </c>
      <c r="J475" s="26">
        <f>F475*(G475+ (G475= 0))*(H475+ (H475= 0))*(I475+ (I475= 0))</f>
        <v>2</v>
      </c>
      <c r="K475" s="17"/>
      <c r="L475" s="17"/>
      <c r="M475" s="17"/>
    </row>
    <row r="476" spans="1:13" x14ac:dyDescent="0.25">
      <c r="A476" s="17"/>
      <c r="B476" s="17"/>
      <c r="C476" s="17"/>
      <c r="D476" s="21"/>
      <c r="E476" s="21"/>
      <c r="F476" s="17"/>
      <c r="G476" s="17"/>
      <c r="H476" s="17"/>
      <c r="I476" s="17"/>
      <c r="J476" s="22" t="s">
        <v>379</v>
      </c>
      <c r="K476" s="27">
        <f>SUM(J475:J475)</f>
        <v>2</v>
      </c>
      <c r="L476" s="19">
        <v>146</v>
      </c>
      <c r="M476" s="14">
        <f>ROUND(L476*K476,2)</f>
        <v>292</v>
      </c>
    </row>
    <row r="477" spans="1:13" ht="1.1499999999999999" customHeight="1" x14ac:dyDescent="0.25">
      <c r="A477" s="24"/>
      <c r="B477" s="24"/>
      <c r="C477" s="24"/>
      <c r="D477" s="25"/>
      <c r="E477" s="25"/>
      <c r="F477" s="24"/>
      <c r="G477" s="24"/>
      <c r="H477" s="24"/>
      <c r="I477" s="24"/>
      <c r="J477" s="24"/>
      <c r="K477" s="24"/>
      <c r="L477" s="24"/>
      <c r="M477" s="24"/>
    </row>
    <row r="478" spans="1:13" x14ac:dyDescent="0.25">
      <c r="A478" s="17"/>
      <c r="B478" s="17"/>
      <c r="C478" s="17"/>
      <c r="D478" s="21"/>
      <c r="E478" s="21"/>
      <c r="F478" s="17"/>
      <c r="G478" s="17"/>
      <c r="H478" s="17"/>
      <c r="I478" s="17"/>
      <c r="J478" s="22" t="s">
        <v>380</v>
      </c>
      <c r="K478" s="23">
        <v>1</v>
      </c>
      <c r="L478" s="14">
        <f>M471+M476</f>
        <v>2242</v>
      </c>
      <c r="M478" s="14">
        <f>ROUND(L478*K478,2)</f>
        <v>2242</v>
      </c>
    </row>
    <row r="479" spans="1:13" ht="1.1499999999999999" customHeight="1" x14ac:dyDescent="0.25">
      <c r="A479" s="24"/>
      <c r="B479" s="24"/>
      <c r="C479" s="24"/>
      <c r="D479" s="25"/>
      <c r="E479" s="25"/>
      <c r="F479" s="24"/>
      <c r="G479" s="24"/>
      <c r="H479" s="24"/>
      <c r="I479" s="24"/>
      <c r="J479" s="24"/>
      <c r="K479" s="24"/>
      <c r="L479" s="24"/>
      <c r="M479" s="24"/>
    </row>
    <row r="480" spans="1:13" x14ac:dyDescent="0.25">
      <c r="A480" s="10" t="s">
        <v>372</v>
      </c>
      <c r="B480" s="10" t="s">
        <v>9</v>
      </c>
      <c r="C480" s="10" t="s">
        <v>10</v>
      </c>
      <c r="D480" s="11" t="s">
        <v>382</v>
      </c>
      <c r="E480" s="28"/>
      <c r="F480" s="12"/>
      <c r="G480" s="12"/>
      <c r="H480" s="12"/>
      <c r="I480" s="12"/>
      <c r="J480" s="12"/>
      <c r="K480" s="13">
        <f>K487</f>
        <v>1</v>
      </c>
      <c r="L480" s="14">
        <f>L487</f>
        <v>1275</v>
      </c>
      <c r="M480" s="14">
        <f>M487</f>
        <v>1275</v>
      </c>
    </row>
    <row r="481" spans="1:13" ht="25.5" x14ac:dyDescent="0.25">
      <c r="A481" s="15" t="s">
        <v>383</v>
      </c>
      <c r="B481" s="15" t="s">
        <v>13</v>
      </c>
      <c r="C481" s="15" t="s">
        <v>188</v>
      </c>
      <c r="D481" s="16" t="s">
        <v>430</v>
      </c>
      <c r="E481" s="21"/>
      <c r="F481" s="17"/>
      <c r="G481" s="17"/>
      <c r="H481" s="17"/>
      <c r="I481" s="17"/>
      <c r="J481" s="17"/>
      <c r="K481" s="26">
        <f>K484</f>
        <v>17</v>
      </c>
      <c r="L481" s="20">
        <f>L484</f>
        <v>75</v>
      </c>
      <c r="M481" s="20">
        <f>M484</f>
        <v>1275</v>
      </c>
    </row>
    <row r="482" spans="1:13" ht="63.75" x14ac:dyDescent="0.25">
      <c r="A482" s="17"/>
      <c r="B482" s="17"/>
      <c r="C482" s="17"/>
      <c r="D482" s="21" t="s">
        <v>431</v>
      </c>
      <c r="E482" s="21"/>
      <c r="F482" s="17"/>
      <c r="G482" s="17"/>
      <c r="H482" s="17"/>
      <c r="I482" s="17"/>
      <c r="J482" s="17"/>
      <c r="K482" s="17"/>
      <c r="L482" s="17"/>
      <c r="M482" s="17"/>
    </row>
    <row r="483" spans="1:13" x14ac:dyDescent="0.25">
      <c r="A483" s="17"/>
      <c r="B483" s="17"/>
      <c r="C483" s="17"/>
      <c r="D483" s="21"/>
      <c r="E483" s="16" t="s">
        <v>10</v>
      </c>
      <c r="F483" s="17">
        <v>17</v>
      </c>
      <c r="G483" s="18">
        <v>0</v>
      </c>
      <c r="H483" s="18">
        <v>0</v>
      </c>
      <c r="I483" s="18">
        <v>0</v>
      </c>
      <c r="J483" s="26">
        <f>F483*(G483+ (G483= 0))*(H483+ (H483= 0))*(I483+ (I483= 0))</f>
        <v>17</v>
      </c>
      <c r="K483" s="17"/>
      <c r="L483" s="17"/>
      <c r="M483" s="17"/>
    </row>
    <row r="484" spans="1:13" x14ac:dyDescent="0.25">
      <c r="A484" s="17"/>
      <c r="B484" s="17"/>
      <c r="C484" s="17"/>
      <c r="D484" s="21"/>
      <c r="E484" s="21"/>
      <c r="F484" s="17"/>
      <c r="G484" s="17"/>
      <c r="H484" s="17"/>
      <c r="I484" s="17"/>
      <c r="J484" s="22" t="s">
        <v>384</v>
      </c>
      <c r="K484" s="27">
        <f>SUM(J483:J483)</f>
        <v>17</v>
      </c>
      <c r="L484" s="19">
        <v>75</v>
      </c>
      <c r="M484" s="14">
        <f>ROUND(L484*K484,2)</f>
        <v>1275</v>
      </c>
    </row>
    <row r="485" spans="1:13" ht="1.1499999999999999" customHeight="1" x14ac:dyDescent="0.25">
      <c r="A485" s="24"/>
      <c r="B485" s="24"/>
      <c r="C485" s="24"/>
      <c r="D485" s="25"/>
      <c r="E485" s="25"/>
      <c r="F485" s="24"/>
      <c r="G485" s="24"/>
      <c r="H485" s="24"/>
      <c r="I485" s="24"/>
      <c r="J485" s="24"/>
      <c r="K485" s="24"/>
      <c r="L485" s="24"/>
      <c r="M485" s="24"/>
    </row>
    <row r="486" spans="1:13" ht="1.1499999999999999" customHeight="1" x14ac:dyDescent="0.25">
      <c r="A486" s="24"/>
      <c r="B486" s="24"/>
      <c r="C486" s="24"/>
      <c r="D486" s="25"/>
      <c r="E486" s="25"/>
      <c r="F486" s="24"/>
      <c r="G486" s="24"/>
      <c r="H486" s="24"/>
      <c r="I486" s="24"/>
      <c r="J486" s="24"/>
      <c r="K486" s="24"/>
      <c r="L486" s="24"/>
      <c r="M486" s="24"/>
    </row>
    <row r="487" spans="1:13" x14ac:dyDescent="0.25">
      <c r="A487" s="17"/>
      <c r="B487" s="17"/>
      <c r="C487" s="17"/>
      <c r="D487" s="21"/>
      <c r="E487" s="21"/>
      <c r="F487" s="17"/>
      <c r="G487" s="17"/>
      <c r="H487" s="17"/>
      <c r="I487" s="17"/>
      <c r="J487" s="22" t="s">
        <v>385</v>
      </c>
      <c r="K487" s="23">
        <v>1</v>
      </c>
      <c r="L487" s="14">
        <f>M484</f>
        <v>1275</v>
      </c>
      <c r="M487" s="14">
        <f>ROUND(L487*K487,2)</f>
        <v>1275</v>
      </c>
    </row>
    <row r="488" spans="1:13" ht="1.1499999999999999" customHeight="1" x14ac:dyDescent="0.25">
      <c r="A488" s="24"/>
      <c r="B488" s="24"/>
      <c r="C488" s="24"/>
      <c r="D488" s="25"/>
      <c r="E488" s="25"/>
      <c r="F488" s="24"/>
      <c r="G488" s="24"/>
      <c r="H488" s="24"/>
      <c r="I488" s="24"/>
      <c r="J488" s="24"/>
      <c r="K488" s="24"/>
      <c r="L488" s="24"/>
      <c r="M488" s="24"/>
    </row>
    <row r="489" spans="1:13" x14ac:dyDescent="0.25">
      <c r="A489" s="10" t="s">
        <v>381</v>
      </c>
      <c r="B489" s="10" t="s">
        <v>9</v>
      </c>
      <c r="C489" s="10" t="s">
        <v>10</v>
      </c>
      <c r="D489" s="11" t="s">
        <v>387</v>
      </c>
      <c r="E489" s="28"/>
      <c r="F489" s="12"/>
      <c r="G489" s="12"/>
      <c r="H489" s="12"/>
      <c r="I489" s="12"/>
      <c r="J489" s="12"/>
      <c r="K489" s="13">
        <f>K492</f>
        <v>1</v>
      </c>
      <c r="L489" s="14">
        <f>L492</f>
        <v>48.75</v>
      </c>
      <c r="M489" s="14">
        <f>M492</f>
        <v>48.75</v>
      </c>
    </row>
    <row r="490" spans="1:13" ht="25.5" x14ac:dyDescent="0.25">
      <c r="A490" s="15" t="s">
        <v>388</v>
      </c>
      <c r="B490" s="15" t="s">
        <v>13</v>
      </c>
      <c r="C490" s="15" t="s">
        <v>21</v>
      </c>
      <c r="D490" s="16" t="s">
        <v>389</v>
      </c>
      <c r="E490" s="21"/>
      <c r="F490" s="17"/>
      <c r="G490" s="17"/>
      <c r="H490" s="17"/>
      <c r="I490" s="17"/>
      <c r="J490" s="17"/>
      <c r="K490" s="18">
        <v>1</v>
      </c>
      <c r="L490" s="19">
        <v>48.75</v>
      </c>
      <c r="M490" s="20">
        <f>ROUND(K490*L490,2)</f>
        <v>48.75</v>
      </c>
    </row>
    <row r="491" spans="1:13" ht="38.25" x14ac:dyDescent="0.25">
      <c r="A491" s="17"/>
      <c r="B491" s="17"/>
      <c r="C491" s="17"/>
      <c r="D491" s="21" t="s">
        <v>390</v>
      </c>
      <c r="E491" s="21"/>
      <c r="F491" s="17"/>
      <c r="G491" s="17"/>
      <c r="H491" s="17"/>
      <c r="I491" s="17"/>
      <c r="J491" s="17"/>
      <c r="K491" s="17"/>
      <c r="L491" s="17"/>
      <c r="M491" s="17"/>
    </row>
    <row r="492" spans="1:13" x14ac:dyDescent="0.25">
      <c r="A492" s="17"/>
      <c r="B492" s="17"/>
      <c r="C492" s="17"/>
      <c r="D492" s="21"/>
      <c r="E492" s="21"/>
      <c r="F492" s="17"/>
      <c r="G492" s="17"/>
      <c r="H492" s="17"/>
      <c r="I492" s="17"/>
      <c r="J492" s="22" t="s">
        <v>391</v>
      </c>
      <c r="K492" s="23">
        <v>1</v>
      </c>
      <c r="L492" s="14">
        <f>M490</f>
        <v>48.75</v>
      </c>
      <c r="M492" s="14">
        <f>ROUND(L492*K492,2)</f>
        <v>48.75</v>
      </c>
    </row>
    <row r="493" spans="1:13" ht="1.1499999999999999" customHeight="1" x14ac:dyDescent="0.25">
      <c r="A493" s="24"/>
      <c r="B493" s="24"/>
      <c r="C493" s="24"/>
      <c r="D493" s="25"/>
      <c r="E493" s="25"/>
      <c r="F493" s="24"/>
      <c r="G493" s="24"/>
      <c r="H493" s="24"/>
      <c r="I493" s="24"/>
      <c r="J493" s="24"/>
      <c r="K493" s="24"/>
      <c r="L493" s="24"/>
      <c r="M493" s="24"/>
    </row>
    <row r="494" spans="1:13" x14ac:dyDescent="0.25">
      <c r="A494" s="10" t="s">
        <v>386</v>
      </c>
      <c r="B494" s="10" t="s">
        <v>9</v>
      </c>
      <c r="C494" s="10" t="s">
        <v>10</v>
      </c>
      <c r="D494" s="11" t="s">
        <v>392</v>
      </c>
      <c r="E494" s="28"/>
      <c r="F494" s="12"/>
      <c r="G494" s="12"/>
      <c r="H494" s="12"/>
      <c r="I494" s="12"/>
      <c r="J494" s="12"/>
      <c r="K494" s="13">
        <f>K501</f>
        <v>1</v>
      </c>
      <c r="L494" s="14">
        <f>L501</f>
        <v>992.73</v>
      </c>
      <c r="M494" s="14">
        <f>M501</f>
        <v>992.73</v>
      </c>
    </row>
    <row r="495" spans="1:13" x14ac:dyDescent="0.25">
      <c r="A495" s="15" t="s">
        <v>393</v>
      </c>
      <c r="B495" s="15" t="s">
        <v>13</v>
      </c>
      <c r="C495" s="15" t="s">
        <v>2</v>
      </c>
      <c r="D495" s="16" t="s">
        <v>394</v>
      </c>
      <c r="E495" s="21"/>
      <c r="F495" s="17"/>
      <c r="G495" s="17"/>
      <c r="H495" s="17"/>
      <c r="I495" s="17"/>
      <c r="J495" s="17"/>
      <c r="K495" s="18">
        <v>1</v>
      </c>
      <c r="L495" s="19">
        <v>165</v>
      </c>
      <c r="M495" s="20">
        <f>ROUND(K495*L495,2)</f>
        <v>165</v>
      </c>
    </row>
    <row r="496" spans="1:13" ht="63.75" x14ac:dyDescent="0.25">
      <c r="A496" s="17"/>
      <c r="B496" s="17"/>
      <c r="C496" s="17"/>
      <c r="D496" s="21" t="s">
        <v>395</v>
      </c>
      <c r="E496" s="21"/>
      <c r="F496" s="17"/>
      <c r="G496" s="17"/>
      <c r="H496" s="17"/>
      <c r="I496" s="17"/>
      <c r="J496" s="17"/>
      <c r="K496" s="17"/>
      <c r="L496" s="17"/>
      <c r="M496" s="17"/>
    </row>
    <row r="497" spans="1:15" x14ac:dyDescent="0.25">
      <c r="A497" s="15" t="s">
        <v>396</v>
      </c>
      <c r="B497" s="15" t="s">
        <v>13</v>
      </c>
      <c r="C497" s="15" t="s">
        <v>2</v>
      </c>
      <c r="D497" s="16" t="s">
        <v>397</v>
      </c>
      <c r="E497" s="21"/>
      <c r="F497" s="17"/>
      <c r="G497" s="17"/>
      <c r="H497" s="17"/>
      <c r="I497" s="17"/>
      <c r="J497" s="17"/>
      <c r="K497" s="18">
        <v>1</v>
      </c>
      <c r="L497" s="19">
        <v>222.63</v>
      </c>
      <c r="M497" s="20">
        <f>ROUND(K497*L497,2)</f>
        <v>222.63</v>
      </c>
      <c r="O497" s="32"/>
    </row>
    <row r="498" spans="1:15" ht="38.25" x14ac:dyDescent="0.25">
      <c r="A498" s="17"/>
      <c r="B498" s="17"/>
      <c r="C498" s="17"/>
      <c r="D498" s="21" t="s">
        <v>398</v>
      </c>
      <c r="E498" s="21"/>
      <c r="F498" s="17"/>
      <c r="G498" s="17"/>
      <c r="H498" s="17"/>
      <c r="I498" s="17"/>
      <c r="J498" s="17"/>
      <c r="K498" s="17"/>
      <c r="L498" s="17"/>
      <c r="M498" s="17"/>
    </row>
    <row r="499" spans="1:15" x14ac:dyDescent="0.25">
      <c r="A499" s="15" t="s">
        <v>399</v>
      </c>
      <c r="B499" s="15" t="s">
        <v>13</v>
      </c>
      <c r="C499" s="15" t="s">
        <v>2</v>
      </c>
      <c r="D499" s="16" t="s">
        <v>400</v>
      </c>
      <c r="E499" s="21"/>
      <c r="F499" s="17"/>
      <c r="G499" s="17"/>
      <c r="H499" s="17"/>
      <c r="I499" s="17"/>
      <c r="J499" s="17"/>
      <c r="K499" s="18">
        <v>1</v>
      </c>
      <c r="L499" s="19">
        <v>605.1</v>
      </c>
      <c r="M499" s="20">
        <f>ROUND(K499*L499,2)</f>
        <v>605.1</v>
      </c>
    </row>
    <row r="500" spans="1:15" ht="38.25" x14ac:dyDescent="0.25">
      <c r="A500" s="17"/>
      <c r="B500" s="17"/>
      <c r="C500" s="17"/>
      <c r="D500" s="21" t="s">
        <v>401</v>
      </c>
      <c r="E500" s="21"/>
      <c r="F500" s="17"/>
      <c r="G500" s="17"/>
      <c r="H500" s="17"/>
      <c r="I500" s="17"/>
      <c r="J500" s="17"/>
      <c r="K500" s="17"/>
      <c r="L500" s="17"/>
      <c r="M500" s="17"/>
    </row>
    <row r="501" spans="1:15" x14ac:dyDescent="0.25">
      <c r="A501" s="17"/>
      <c r="B501" s="17"/>
      <c r="C501" s="17"/>
      <c r="D501" s="21"/>
      <c r="E501" s="21"/>
      <c r="F501" s="17"/>
      <c r="G501" s="17"/>
      <c r="H501" s="17"/>
      <c r="I501" s="17"/>
      <c r="J501" s="22" t="s">
        <v>402</v>
      </c>
      <c r="K501" s="23">
        <v>1</v>
      </c>
      <c r="L501" s="14">
        <f>M495+M497+M499</f>
        <v>992.73</v>
      </c>
      <c r="M501" s="14">
        <f>ROUND(L501*K501,2)</f>
        <v>992.73</v>
      </c>
    </row>
    <row r="502" spans="1:15" ht="1.1499999999999999" customHeight="1" x14ac:dyDescent="0.25">
      <c r="A502" s="24"/>
      <c r="B502" s="24"/>
      <c r="C502" s="24"/>
      <c r="D502" s="25"/>
      <c r="E502" s="25"/>
      <c r="F502" s="24"/>
      <c r="G502" s="24"/>
      <c r="H502" s="24"/>
      <c r="I502" s="24"/>
      <c r="J502" s="24"/>
      <c r="K502" s="24"/>
      <c r="L502" s="24"/>
      <c r="M502" s="24"/>
    </row>
    <row r="503" spans="1:15" x14ac:dyDescent="0.25">
      <c r="A503" s="17"/>
      <c r="B503" s="17"/>
      <c r="C503" s="17"/>
      <c r="D503" s="21"/>
      <c r="E503" s="21"/>
      <c r="F503" s="17"/>
      <c r="G503" s="17"/>
      <c r="H503" s="17"/>
      <c r="I503" s="17"/>
      <c r="J503" s="22" t="s">
        <v>473</v>
      </c>
      <c r="K503" s="23">
        <v>1</v>
      </c>
      <c r="L503" s="14">
        <f>M21+M108+M149+M159+M186+M210+M231+M263+M308+M360+M376+M384+M397+M425+M445+M465+M478+M487+M492+M501</f>
        <v>93663.790000000008</v>
      </c>
      <c r="M503" s="14">
        <f>ROUND(L503*K503,2)</f>
        <v>93663.79</v>
      </c>
    </row>
    <row r="504" spans="1:15" x14ac:dyDescent="0.25">
      <c r="A504" s="1"/>
      <c r="B504" s="1"/>
      <c r="C504" s="1"/>
      <c r="D504" s="2"/>
      <c r="E504" s="2"/>
      <c r="F504" s="1"/>
      <c r="G504" s="1"/>
      <c r="H504" s="1"/>
      <c r="I504" s="1"/>
      <c r="J504" s="1"/>
      <c r="K504" s="1"/>
      <c r="L504" s="1"/>
      <c r="M504" s="1"/>
    </row>
  </sheetData>
  <dataValidations disablePrompts="1" count="1">
    <dataValidation type="list" allowBlank="1" showInputMessage="1" showErrorMessage="1" sqref="B6:B504" xr:uid="{1E0326E3-06F1-4020-B7F0-4C68C64B5A5D}">
      <formula1>"Capítol,Partida,Mà d'obra,maquinària,Material,Altres,"</formula1>
    </dataValidation>
  </dataValidations>
  <pageMargins left="0.7" right="0.7" top="0.75" bottom="0.75" header="0.3" footer="0.3"/>
  <pageSetup paperSize="9" scale="3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dc:creator>
  <cp:lastModifiedBy>Dell</cp:lastModifiedBy>
  <cp:lastPrinted>2025-11-04T09:31:08Z</cp:lastPrinted>
  <dcterms:created xsi:type="dcterms:W3CDTF">2025-10-24T09:40:24Z</dcterms:created>
  <dcterms:modified xsi:type="dcterms:W3CDTF">2025-12-15T09:04:49Z</dcterms:modified>
</cp:coreProperties>
</file>