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QUOTA\Das\Comu\CONTRACTES\2025\25003425 (P2501812) OAC\Documentació anunci licitacio\"/>
    </mc:Choice>
  </mc:AlternateContent>
  <xr:revisionPtr revIDLastSave="0" documentId="13_ncr:1_{A33AB545-8636-4A85-ABA3-5B4C292F9141}" xr6:coauthVersionLast="47" xr6:coauthVersionMax="47" xr10:uidLastSave="{00000000-0000-0000-0000-000000000000}"/>
  <bookViews>
    <workbookView xWindow="-50" yWindow="-50" windowWidth="19300" windowHeight="10300" xr2:uid="{48446E97-834E-4C37-9783-C723BF7B2557}"/>
  </bookViews>
  <sheets>
    <sheet name="Oferta licitador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F17" i="4" l="1"/>
  <c r="F16" i="4"/>
  <c r="F12" i="4"/>
  <c r="F10" i="4"/>
  <c r="F9" i="4"/>
  <c r="F8" i="4"/>
  <c r="F6" i="4"/>
  <c r="F5" i="4"/>
  <c r="C16" i="4"/>
  <c r="C12" i="4"/>
  <c r="C10" i="4"/>
  <c r="C9" i="4"/>
  <c r="C8" i="4"/>
  <c r="C6" i="4"/>
  <c r="C5" i="4"/>
  <c r="G6" i="4" l="1"/>
  <c r="L6" i="4" s="1"/>
  <c r="G17" i="4"/>
  <c r="L17" i="4" s="1"/>
  <c r="G10" i="4"/>
  <c r="J10" i="4" s="1"/>
  <c r="G16" i="4"/>
  <c r="L16" i="4" s="1"/>
  <c r="G9" i="4"/>
  <c r="J9" i="4" s="1"/>
  <c r="G8" i="4"/>
  <c r="L8" i="4" s="1"/>
  <c r="G12" i="4"/>
  <c r="L12" i="4" s="1"/>
  <c r="G5" i="4"/>
  <c r="L5" i="4" s="1"/>
  <c r="J6" i="4" l="1"/>
  <c r="L10" i="4"/>
  <c r="J17" i="4"/>
  <c r="L9" i="4"/>
  <c r="J5" i="4"/>
  <c r="J12" i="4"/>
  <c r="L18" i="4"/>
  <c r="J16" i="4"/>
  <c r="J18" i="4" s="1"/>
  <c r="J8" i="4"/>
  <c r="J13" i="4" s="1"/>
  <c r="L13" i="4" l="1"/>
  <c r="L20" i="4" s="1"/>
  <c r="J20" i="4"/>
</calcChain>
</file>

<file path=xl/sharedStrings.xml><?xml version="1.0" encoding="utf-8"?>
<sst xmlns="http://schemas.openxmlformats.org/spreadsheetml/2006/main" count="34" uniqueCount="27">
  <si>
    <t>Import unitari màxim (sense IVA)</t>
  </si>
  <si>
    <t>OMAC</t>
  </si>
  <si>
    <t>Activitat complexa</t>
  </si>
  <si>
    <t>Activitat molt complexa</t>
  </si>
  <si>
    <t>OAE</t>
  </si>
  <si>
    <t>Primer nivell (Personal informador /tramitador)</t>
  </si>
  <si>
    <t>Segon nivell (Personal tècnic)</t>
  </si>
  <si>
    <t>TOTAL</t>
  </si>
  <si>
    <t>Atencions anuals</t>
  </si>
  <si>
    <t>Sense cita</t>
  </si>
  <si>
    <t>Amb cita</t>
  </si>
  <si>
    <t>Activitat senzilla o informativa</t>
  </si>
  <si>
    <t>Hores</t>
  </si>
  <si>
    <t>Imports màxims (sense IVA)</t>
  </si>
  <si>
    <t>Imports oferts (sense IVA)</t>
  </si>
  <si>
    <t>Imports unitaris oferts (sense IVA)</t>
  </si>
  <si>
    <t>Unitats de facturació</t>
  </si>
  <si>
    <t>Unitats</t>
  </si>
  <si>
    <t>Hores d'agent</t>
  </si>
  <si>
    <t>Activitats anuals</t>
  </si>
  <si>
    <t>SUBTOTAL</t>
  </si>
  <si>
    <t>Unitats estimades 2026</t>
  </si>
  <si>
    <t>Unitats estimades 2027</t>
  </si>
  <si>
    <t>Unitats estimades 2028</t>
  </si>
  <si>
    <t>Unitats estimades 2029</t>
  </si>
  <si>
    <t>Unitats estimades totals</t>
  </si>
  <si>
    <t>Servei de traducció o de suport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</si>
</sst>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9" tint="-0.499984740745262"/>
      <name val="Aptos Narrow"/>
      <family val="2"/>
      <scheme val="minor"/>
    </font>
    <font>
      <sz val="11"/>
      <color theme="9" tint="-0.499984740745262"/>
      <name val="Calibri"/>
      <family val="2"/>
    </font>
    <font>
      <sz val="11"/>
      <color theme="9" tint="-0.499984740745262"/>
      <name val="Aptos Narrow"/>
      <family val="2"/>
      <scheme val="minor"/>
    </font>
    <font>
      <b/>
      <sz val="11"/>
      <color theme="9" tint="-0.499984740745262"/>
      <name val="Calibri"/>
      <family val="2"/>
    </font>
    <font>
      <sz val="11"/>
      <color rgb="FF0061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rgb="FFDA9694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9BBB59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9" fillId="7" borderId="1" xfId="0" applyFont="1" applyFill="1" applyBorder="1" applyAlignment="1" applyProtection="1">
      <alignment wrapText="1"/>
      <protection locked="0"/>
    </xf>
    <xf numFmtId="0" fontId="10" fillId="8" borderId="4" xfId="5" applyFont="1" applyFill="1" applyBorder="1" applyProtection="1">
      <protection locked="0"/>
    </xf>
    <xf numFmtId="44" fontId="13" fillId="14" borderId="9" xfId="7" applyFont="1" applyFill="1" applyBorder="1" applyProtection="1">
      <protection locked="0"/>
    </xf>
    <xf numFmtId="0" fontId="0" fillId="0" borderId="1" xfId="0" applyBorder="1" applyProtection="1"/>
    <xf numFmtId="0" fontId="6" fillId="0" borderId="2" xfId="0" applyFont="1" applyBorder="1" applyAlignment="1" applyProtection="1">
      <alignment wrapText="1"/>
    </xf>
    <xf numFmtId="0" fontId="7" fillId="8" borderId="4" xfId="5" applyFont="1" applyFill="1" applyBorder="1" applyProtection="1"/>
    <xf numFmtId="0" fontId="7" fillId="8" borderId="0" xfId="5" applyFont="1" applyFill="1" applyBorder="1" applyProtection="1"/>
    <xf numFmtId="0" fontId="4" fillId="8" borderId="0" xfId="5" applyFont="1" applyFill="1" applyBorder="1" applyProtection="1"/>
    <xf numFmtId="0" fontId="8" fillId="13" borderId="4" xfId="0" applyFont="1" applyFill="1" applyBorder="1" applyAlignment="1" applyProtection="1">
      <alignment horizontal="justify" vertical="center"/>
    </xf>
    <xf numFmtId="0" fontId="8" fillId="13" borderId="0" xfId="0" applyFont="1" applyFill="1" applyBorder="1" applyAlignment="1" applyProtection="1">
      <alignment horizontal="justify" vertical="center"/>
    </xf>
    <xf numFmtId="0" fontId="3" fillId="13" borderId="0" xfId="0" applyFont="1" applyFill="1" applyBorder="1" applyAlignment="1" applyProtection="1">
      <alignment horizontal="justify" vertical="center"/>
    </xf>
    <xf numFmtId="0" fontId="4" fillId="0" borderId="4" xfId="0" applyFont="1" applyBorder="1" applyAlignment="1" applyProtection="1">
      <alignment horizontal="justify" vertical="center" wrapText="1"/>
    </xf>
    <xf numFmtId="3" fontId="4" fillId="0" borderId="0" xfId="0" applyNumberFormat="1" applyFont="1" applyBorder="1" applyAlignment="1" applyProtection="1">
      <alignment horizontal="right" vertical="center" wrapText="1"/>
    </xf>
    <xf numFmtId="8" fontId="3" fillId="0" borderId="0" xfId="0" applyNumberFormat="1" applyFont="1" applyBorder="1" applyProtection="1"/>
    <xf numFmtId="44" fontId="3" fillId="0" borderId="0" xfId="0" applyNumberFormat="1" applyFont="1" applyBorder="1" applyProtection="1"/>
    <xf numFmtId="0" fontId="3" fillId="13" borderId="0" xfId="0" applyFont="1" applyFill="1" applyBorder="1" applyProtection="1"/>
    <xf numFmtId="44" fontId="3" fillId="13" borderId="0" xfId="0" applyNumberFormat="1" applyFont="1" applyFill="1" applyBorder="1" applyProtection="1"/>
    <xf numFmtId="0" fontId="8" fillId="13" borderId="4" xfId="0" applyFont="1" applyFill="1" applyBorder="1" applyProtection="1"/>
    <xf numFmtId="0" fontId="8" fillId="13" borderId="0" xfId="0" applyFont="1" applyFill="1" applyBorder="1" applyProtection="1"/>
    <xf numFmtId="0" fontId="0" fillId="13" borderId="0" xfId="0" applyFill="1" applyBorder="1" applyProtection="1"/>
    <xf numFmtId="44" fontId="4" fillId="9" borderId="4" xfId="4" applyNumberFormat="1" applyFont="1" applyFill="1" applyBorder="1" applyProtection="1"/>
    <xf numFmtId="44" fontId="4" fillId="9" borderId="0" xfId="4" applyNumberFormat="1" applyFont="1" applyFill="1" applyBorder="1" applyProtection="1"/>
    <xf numFmtId="0" fontId="0" fillId="0" borderId="4" xfId="0" applyBorder="1" applyProtection="1"/>
    <xf numFmtId="0" fontId="0" fillId="0" borderId="0" xfId="0" applyBorder="1" applyProtection="1"/>
    <xf numFmtId="0" fontId="5" fillId="10" borderId="4" xfId="2" applyFont="1" applyFill="1" applyBorder="1" applyProtection="1"/>
    <xf numFmtId="0" fontId="5" fillId="10" borderId="0" xfId="2" applyFont="1" applyFill="1" applyBorder="1" applyProtection="1"/>
    <xf numFmtId="44" fontId="4" fillId="11" borderId="4" xfId="3" applyNumberFormat="1" applyFont="1" applyFill="1" applyBorder="1" applyProtection="1"/>
    <xf numFmtId="44" fontId="4" fillId="11" borderId="0" xfId="3" applyNumberFormat="1" applyFont="1" applyFill="1" applyBorder="1" applyProtection="1"/>
    <xf numFmtId="0" fontId="3" fillId="0" borderId="4" xfId="0" applyFont="1" applyBorder="1" applyProtection="1"/>
    <xf numFmtId="0" fontId="3" fillId="0" borderId="0" xfId="0" applyFont="1" applyBorder="1" applyProtection="1"/>
    <xf numFmtId="0" fontId="5" fillId="12" borderId="6" xfId="6" applyFont="1" applyFill="1" applyBorder="1" applyProtection="1"/>
    <xf numFmtId="0" fontId="5" fillId="12" borderId="7" xfId="6" applyFont="1" applyFill="1" applyBorder="1" applyProtection="1"/>
    <xf numFmtId="44" fontId="5" fillId="12" borderId="7" xfId="6" applyNumberFormat="1" applyFont="1" applyFill="1" applyBorder="1" applyProtection="1"/>
    <xf numFmtId="0" fontId="9" fillId="7" borderId="3" xfId="0" applyFont="1" applyFill="1" applyBorder="1" applyAlignment="1" applyProtection="1">
      <alignment wrapText="1"/>
    </xf>
    <xf numFmtId="0" fontId="10" fillId="8" borderId="5" xfId="5" applyFont="1" applyFill="1" applyBorder="1" applyProtection="1"/>
    <xf numFmtId="0" fontId="10" fillId="13" borderId="5" xfId="0" applyFont="1" applyFill="1" applyBorder="1" applyAlignment="1" applyProtection="1">
      <alignment horizontal="justify" vertical="center"/>
    </xf>
    <xf numFmtId="8" fontId="11" fillId="0" borderId="5" xfId="0" applyNumberFormat="1" applyFont="1" applyBorder="1" applyProtection="1"/>
    <xf numFmtId="0" fontId="11" fillId="13" borderId="5" xfId="0" applyFont="1" applyFill="1" applyBorder="1" applyProtection="1"/>
    <xf numFmtId="44" fontId="10" fillId="9" borderId="5" xfId="4" applyNumberFormat="1" applyFont="1" applyFill="1" applyBorder="1" applyProtection="1"/>
    <xf numFmtId="0" fontId="11" fillId="0" borderId="5" xfId="0" applyFont="1" applyBorder="1" applyProtection="1"/>
    <xf numFmtId="0" fontId="12" fillId="10" borderId="5" xfId="2" applyFont="1" applyFill="1" applyBorder="1" applyProtection="1"/>
    <xf numFmtId="44" fontId="10" fillId="11" borderId="5" xfId="3" applyNumberFormat="1" applyFont="1" applyFill="1" applyBorder="1" applyProtection="1"/>
    <xf numFmtId="44" fontId="12" fillId="12" borderId="8" xfId="6" applyNumberFormat="1" applyFont="1" applyFill="1" applyBorder="1" applyProtection="1"/>
    <xf numFmtId="0" fontId="10" fillId="13" borderId="4" xfId="0" applyFont="1" applyFill="1" applyBorder="1" applyAlignment="1" applyProtection="1">
      <alignment horizontal="justify" vertical="center"/>
    </xf>
    <xf numFmtId="44" fontId="10" fillId="13" borderId="4" xfId="7" applyFont="1" applyFill="1" applyBorder="1" applyProtection="1"/>
    <xf numFmtId="44" fontId="10" fillId="9" borderId="4" xfId="7" applyFont="1" applyFill="1" applyBorder="1" applyProtection="1"/>
    <xf numFmtId="44" fontId="11" fillId="0" borderId="4" xfId="7" applyFont="1" applyBorder="1" applyProtection="1"/>
    <xf numFmtId="44" fontId="12" fillId="10" borderId="4" xfId="7" applyFont="1" applyFill="1" applyBorder="1" applyProtection="1"/>
    <xf numFmtId="44" fontId="10" fillId="11" borderId="4" xfId="3" applyNumberFormat="1" applyFont="1" applyFill="1" applyBorder="1" applyProtection="1"/>
    <xf numFmtId="9" fontId="10" fillId="0" borderId="4" xfId="1" applyFont="1" applyFill="1" applyBorder="1" applyProtection="1"/>
    <xf numFmtId="44" fontId="12" fillId="12" borderId="6" xfId="6" applyNumberFormat="1" applyFont="1" applyFill="1" applyBorder="1" applyProtection="1"/>
  </cellXfs>
  <cellStyles count="8">
    <cellStyle name="20% - Èmfasi1" xfId="3" builtinId="30"/>
    <cellStyle name="20% - Èmfasi2" xfId="4" builtinId="34"/>
    <cellStyle name="60% - Èmfasi2" xfId="5" builtinId="36"/>
    <cellStyle name="Èmfasi1" xfId="2" builtinId="29"/>
    <cellStyle name="Èmfasi3" xfId="6" builtinId="37"/>
    <cellStyle name="Moneda" xfId="7" builtinId="4"/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219F-0F0C-44CB-9A9A-711CDD8904C9}">
  <dimension ref="B1:L21"/>
  <sheetViews>
    <sheetView tabSelected="1" topLeftCell="B1" workbookViewId="0">
      <selection activeCell="K4" sqref="K4"/>
    </sheetView>
  </sheetViews>
  <sheetFormatPr defaultRowHeight="14.5" x14ac:dyDescent="0.35"/>
  <cols>
    <col min="1" max="1" width="8.7265625" style="1"/>
    <col min="2" max="2" width="29" style="1" customWidth="1"/>
    <col min="3" max="4" width="12.6328125" style="1" customWidth="1"/>
    <col min="5" max="7" width="13.08984375" style="1" customWidth="1"/>
    <col min="8" max="8" width="11.90625" style="1" customWidth="1"/>
    <col min="9" max="9" width="17.26953125" style="1" customWidth="1"/>
    <col min="10" max="10" width="18.08984375" style="1" customWidth="1"/>
    <col min="11" max="11" width="16.81640625" style="1" customWidth="1"/>
    <col min="12" max="12" width="17" style="1" customWidth="1"/>
    <col min="13" max="16384" width="8.7265625" style="1"/>
  </cols>
  <sheetData>
    <row r="1" spans="2:12" ht="15" thickBot="1" x14ac:dyDescent="0.4"/>
    <row r="2" spans="2:12" ht="49" customHeight="1" thickTop="1" x14ac:dyDescent="0.35">
      <c r="B2" s="5"/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16</v>
      </c>
      <c r="I2" s="6" t="s">
        <v>0</v>
      </c>
      <c r="J2" s="6" t="s">
        <v>13</v>
      </c>
      <c r="K2" s="2" t="s">
        <v>15</v>
      </c>
      <c r="L2" s="35" t="s">
        <v>14</v>
      </c>
    </row>
    <row r="3" spans="2:12" x14ac:dyDescent="0.35">
      <c r="B3" s="7" t="s">
        <v>1</v>
      </c>
      <c r="C3" s="8"/>
      <c r="D3" s="8"/>
      <c r="E3" s="9"/>
      <c r="F3" s="9"/>
      <c r="G3" s="9"/>
      <c r="H3" s="9"/>
      <c r="I3" s="9"/>
      <c r="J3" s="9"/>
      <c r="K3" s="3"/>
      <c r="L3" s="36"/>
    </row>
    <row r="4" spans="2:12" x14ac:dyDescent="0.35">
      <c r="B4" s="10" t="s">
        <v>8</v>
      </c>
      <c r="C4" s="11"/>
      <c r="D4" s="11"/>
      <c r="E4" s="12"/>
      <c r="F4" s="12"/>
      <c r="G4" s="12"/>
      <c r="H4" s="12"/>
      <c r="I4" s="12"/>
      <c r="J4" s="12"/>
      <c r="K4" s="45"/>
      <c r="L4" s="37"/>
    </row>
    <row r="5" spans="2:12" ht="29.5" customHeight="1" x14ac:dyDescent="0.35">
      <c r="B5" s="13" t="s">
        <v>9</v>
      </c>
      <c r="C5" s="14">
        <f>ROUND((D5/12)*6+(D5/12)*4/30,0)</f>
        <v>76667</v>
      </c>
      <c r="D5" s="14">
        <v>150000</v>
      </c>
      <c r="E5" s="14">
        <v>150000</v>
      </c>
      <c r="F5" s="14">
        <f>ROUND((D5/12)*6-(D5/12)*4/30,0)</f>
        <v>73333</v>
      </c>
      <c r="G5" s="14">
        <f>SUM(C5,D5,E5,F5:F5)</f>
        <v>450000</v>
      </c>
      <c r="H5" s="14" t="s">
        <v>17</v>
      </c>
      <c r="I5" s="15">
        <v>1.84</v>
      </c>
      <c r="J5" s="16">
        <f>I5*G5</f>
        <v>828000</v>
      </c>
      <c r="K5" s="4"/>
      <c r="L5" s="38">
        <f>K5*G5</f>
        <v>0</v>
      </c>
    </row>
    <row r="6" spans="2:12" x14ac:dyDescent="0.35">
      <c r="B6" s="13" t="s">
        <v>10</v>
      </c>
      <c r="C6" s="14">
        <f>ROUND((D6/12)*6+(D6/12)*4/30,0)</f>
        <v>76667</v>
      </c>
      <c r="D6" s="14">
        <v>150000</v>
      </c>
      <c r="E6" s="14">
        <v>150000</v>
      </c>
      <c r="F6" s="14">
        <f>ROUND((D6/12)*6-(D6/12)*4/30,0)</f>
        <v>73333</v>
      </c>
      <c r="G6" s="14">
        <f>SUM(C6,D6,E6,F6:F6)</f>
        <v>450000</v>
      </c>
      <c r="H6" s="14" t="s">
        <v>17</v>
      </c>
      <c r="I6" s="15">
        <v>1.84</v>
      </c>
      <c r="J6" s="16">
        <f>I6*G6</f>
        <v>828000</v>
      </c>
      <c r="K6" s="4"/>
      <c r="L6" s="38">
        <f>K6*G6</f>
        <v>0</v>
      </c>
    </row>
    <row r="7" spans="2:12" x14ac:dyDescent="0.35">
      <c r="B7" s="10" t="s">
        <v>19</v>
      </c>
      <c r="C7" s="11"/>
      <c r="D7" s="17"/>
      <c r="E7" s="17"/>
      <c r="F7" s="17"/>
      <c r="G7" s="17"/>
      <c r="H7" s="17"/>
      <c r="I7" s="18"/>
      <c r="J7" s="17"/>
      <c r="K7" s="46"/>
      <c r="L7" s="39"/>
    </row>
    <row r="8" spans="2:12" x14ac:dyDescent="0.35">
      <c r="B8" s="13" t="s">
        <v>11</v>
      </c>
      <c r="C8" s="14">
        <f>ROUND((D8/12)*6+(D8/12)*4/30,0)</f>
        <v>129311</v>
      </c>
      <c r="D8" s="14">
        <v>253000</v>
      </c>
      <c r="E8" s="14">
        <v>253000</v>
      </c>
      <c r="F8" s="14">
        <f>ROUND((D8/12)*6-(D8/12)*4/30,0)</f>
        <v>123689</v>
      </c>
      <c r="G8" s="14">
        <f>SUM(C8,D8,E8,F8:F8)</f>
        <v>759000</v>
      </c>
      <c r="H8" s="14" t="s">
        <v>17</v>
      </c>
      <c r="I8" s="15">
        <v>2.93</v>
      </c>
      <c r="J8" s="16">
        <f>I8*G8</f>
        <v>2223870</v>
      </c>
      <c r="K8" s="4"/>
      <c r="L8" s="38">
        <f>K8*G8</f>
        <v>0</v>
      </c>
    </row>
    <row r="9" spans="2:12" x14ac:dyDescent="0.35">
      <c r="B9" s="13" t="s">
        <v>2</v>
      </c>
      <c r="C9" s="14">
        <f>ROUND((D9/12)*6+(D9/12)*4/30,0)</f>
        <v>23511</v>
      </c>
      <c r="D9" s="14">
        <v>46000</v>
      </c>
      <c r="E9" s="14">
        <v>46000</v>
      </c>
      <c r="F9" s="14">
        <f>ROUND((D9/12)*6-(D9/12)*4/30,0)</f>
        <v>22489</v>
      </c>
      <c r="G9" s="14">
        <f>SUM(C9,D9,E9,F9:F9)</f>
        <v>138000</v>
      </c>
      <c r="H9" s="14" t="s">
        <v>17</v>
      </c>
      <c r="I9" s="15">
        <v>5.65</v>
      </c>
      <c r="J9" s="16">
        <f>I9*G9</f>
        <v>779700</v>
      </c>
      <c r="K9" s="4"/>
      <c r="L9" s="38">
        <f>K9*G9</f>
        <v>0</v>
      </c>
    </row>
    <row r="10" spans="2:12" x14ac:dyDescent="0.35">
      <c r="B10" s="13" t="s">
        <v>3</v>
      </c>
      <c r="C10" s="14">
        <f>ROUND((D10/12)*6+(D10/12)*4/30,0)</f>
        <v>63378</v>
      </c>
      <c r="D10" s="14">
        <v>123999.99999999999</v>
      </c>
      <c r="E10" s="14">
        <v>123999.99999999999</v>
      </c>
      <c r="F10" s="14">
        <f>ROUND((D10/12)*6-(D10/12)*4/30,0)</f>
        <v>60622</v>
      </c>
      <c r="G10" s="14">
        <f>SUM(C10,D10,E10,F10:F10)</f>
        <v>372000</v>
      </c>
      <c r="H10" s="14" t="s">
        <v>17</v>
      </c>
      <c r="I10" s="15">
        <v>9.9</v>
      </c>
      <c r="J10" s="16">
        <f>I10*G10</f>
        <v>3682800</v>
      </c>
      <c r="K10" s="4"/>
      <c r="L10" s="38">
        <f>K10*G10</f>
        <v>0</v>
      </c>
    </row>
    <row r="11" spans="2:12" ht="14" customHeight="1" x14ac:dyDescent="0.35">
      <c r="B11" s="19" t="s">
        <v>18</v>
      </c>
      <c r="C11" s="20"/>
      <c r="D11" s="21"/>
      <c r="E11" s="21"/>
      <c r="F11" s="21"/>
      <c r="G11" s="21"/>
      <c r="H11" s="21"/>
      <c r="I11" s="21"/>
      <c r="J11" s="21"/>
      <c r="K11" s="46"/>
      <c r="L11" s="39"/>
    </row>
    <row r="12" spans="2:12" ht="29" x14ac:dyDescent="0.35">
      <c r="B12" s="13" t="s">
        <v>26</v>
      </c>
      <c r="C12" s="14">
        <f>ROUND((D12/12)*6+(D12/12)*4/30,0)</f>
        <v>1595</v>
      </c>
      <c r="D12" s="14">
        <v>3120</v>
      </c>
      <c r="E12" s="14">
        <v>3120</v>
      </c>
      <c r="F12" s="14">
        <f>ROUND((D12/12)*6-(D12/12)*4/30,0)</f>
        <v>1525</v>
      </c>
      <c r="G12" s="14">
        <f>SUM(C12,D12,E12,F12:F12)</f>
        <v>9360</v>
      </c>
      <c r="H12" s="14" t="s">
        <v>12</v>
      </c>
      <c r="I12" s="15">
        <v>33</v>
      </c>
      <c r="J12" s="16">
        <f>I12*G12</f>
        <v>308880</v>
      </c>
      <c r="K12" s="4"/>
      <c r="L12" s="38">
        <f>K12*G12</f>
        <v>0</v>
      </c>
    </row>
    <row r="13" spans="2:12" x14ac:dyDescent="0.35">
      <c r="B13" s="22" t="s">
        <v>20</v>
      </c>
      <c r="C13" s="23"/>
      <c r="D13" s="23"/>
      <c r="E13" s="23"/>
      <c r="F13" s="23"/>
      <c r="G13" s="23"/>
      <c r="H13" s="23"/>
      <c r="I13" s="23"/>
      <c r="J13" s="23">
        <f>SUM(J5:J12)</f>
        <v>8651250</v>
      </c>
      <c r="K13" s="47"/>
      <c r="L13" s="40">
        <f>SUM(L5:L12)</f>
        <v>0</v>
      </c>
    </row>
    <row r="14" spans="2:12" x14ac:dyDescent="0.35">
      <c r="B14" s="24"/>
      <c r="C14" s="25"/>
      <c r="D14" s="25"/>
      <c r="E14" s="25"/>
      <c r="F14" s="25"/>
      <c r="G14" s="25"/>
      <c r="H14" s="25"/>
      <c r="I14" s="25"/>
      <c r="J14" s="25"/>
      <c r="K14" s="48"/>
      <c r="L14" s="41"/>
    </row>
    <row r="15" spans="2:12" x14ac:dyDescent="0.35">
      <c r="B15" s="26" t="s">
        <v>4</v>
      </c>
      <c r="C15" s="27"/>
      <c r="D15" s="27"/>
      <c r="E15" s="27"/>
      <c r="F15" s="27"/>
      <c r="G15" s="27"/>
      <c r="H15" s="27"/>
      <c r="I15" s="27"/>
      <c r="J15" s="27"/>
      <c r="K15" s="49"/>
      <c r="L15" s="42"/>
    </row>
    <row r="16" spans="2:12" ht="29" x14ac:dyDescent="0.35">
      <c r="B16" s="13" t="s">
        <v>5</v>
      </c>
      <c r="C16" s="14">
        <f>ROUND((D16/12)*6+(D16/12)*4/30,0)</f>
        <v>2632</v>
      </c>
      <c r="D16" s="14">
        <v>5150</v>
      </c>
      <c r="E16" s="14">
        <v>5150</v>
      </c>
      <c r="F16" s="14">
        <f>ROUND((D16/12)*6-(D16/12)*4/30,0)</f>
        <v>2518</v>
      </c>
      <c r="G16" s="14">
        <f>SUM(C16,D16,E16,F16:F16)</f>
        <v>15450</v>
      </c>
      <c r="H16" s="14" t="s">
        <v>12</v>
      </c>
      <c r="I16" s="15">
        <v>33</v>
      </c>
      <c r="J16" s="16">
        <f>I16*G16</f>
        <v>509850</v>
      </c>
      <c r="K16" s="4"/>
      <c r="L16" s="38">
        <f>K16*G16</f>
        <v>0</v>
      </c>
    </row>
    <row r="17" spans="2:12" x14ac:dyDescent="0.35">
      <c r="B17" s="13" t="s">
        <v>6</v>
      </c>
      <c r="C17" s="14">
        <f>ROUND((11300/12)*6+(11300/12)*4/30,0)-1</f>
        <v>5775</v>
      </c>
      <c r="D17" s="14">
        <v>15503</v>
      </c>
      <c r="E17" s="14">
        <v>15503</v>
      </c>
      <c r="F17" s="14">
        <f>ROUND((D17/12)*6-(D17/12)*4/30,0)</f>
        <v>7579</v>
      </c>
      <c r="G17" s="14">
        <f>SUM(C17,D17,E17,F17:F17)</f>
        <v>44360</v>
      </c>
      <c r="H17" s="14" t="s">
        <v>12</v>
      </c>
      <c r="I17" s="15">
        <v>40</v>
      </c>
      <c r="J17" s="16">
        <f>I17*G17</f>
        <v>1774400</v>
      </c>
      <c r="K17" s="4"/>
      <c r="L17" s="38">
        <f>K17*G17</f>
        <v>0</v>
      </c>
    </row>
    <row r="18" spans="2:12" x14ac:dyDescent="0.35">
      <c r="B18" s="28" t="s">
        <v>20</v>
      </c>
      <c r="C18" s="29"/>
      <c r="D18" s="29"/>
      <c r="E18" s="29"/>
      <c r="F18" s="29"/>
      <c r="G18" s="29"/>
      <c r="H18" s="29"/>
      <c r="I18" s="29"/>
      <c r="J18" s="29">
        <f>SUM(J16:J17)</f>
        <v>2284250</v>
      </c>
      <c r="K18" s="50"/>
      <c r="L18" s="43">
        <f>SUM(L16:L17)</f>
        <v>0</v>
      </c>
    </row>
    <row r="19" spans="2:12" x14ac:dyDescent="0.35">
      <c r="B19" s="30"/>
      <c r="C19" s="31"/>
      <c r="D19" s="31"/>
      <c r="E19" s="31"/>
      <c r="F19" s="31"/>
      <c r="G19" s="31"/>
      <c r="H19" s="31"/>
      <c r="I19" s="31"/>
      <c r="J19" s="31"/>
      <c r="K19" s="51"/>
      <c r="L19" s="41"/>
    </row>
    <row r="20" spans="2:12" ht="15" thickBot="1" x14ac:dyDescent="0.4">
      <c r="B20" s="32" t="s">
        <v>7</v>
      </c>
      <c r="C20" s="33"/>
      <c r="D20" s="33"/>
      <c r="E20" s="33"/>
      <c r="F20" s="33"/>
      <c r="G20" s="33"/>
      <c r="H20" s="33"/>
      <c r="I20" s="33"/>
      <c r="J20" s="34">
        <f>J13+J18</f>
        <v>10935500</v>
      </c>
      <c r="K20" s="52"/>
      <c r="L20" s="44">
        <f>L13+L18</f>
        <v>0</v>
      </c>
    </row>
    <row r="21" spans="2:12" ht="15" thickTop="1" x14ac:dyDescent="0.35"/>
  </sheetData>
  <sheetProtection algorithmName="SHA-512" hashValue="wDiPQ5JbkKDgRRb9bwoBvDEmaTFRWnN1wtCkz0n+qNigrqoaA2/L1Y6umrrSqAlv2OQ+7GQT7lbPtvkJuB3I6A==" saltValue="hSPK/5+nKCzpwl9ISOh83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licitadors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MORENZA CINOS, MARC</dc:creator>
  <cp:lastModifiedBy>LOPEZ VILAPLANA, FRANCISCA</cp:lastModifiedBy>
  <dcterms:created xsi:type="dcterms:W3CDTF">2025-08-14T13:34:59Z</dcterms:created>
  <dcterms:modified xsi:type="dcterms:W3CDTF">2025-12-10T12:51:03Z</dcterms:modified>
</cp:coreProperties>
</file>