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18 - Subministrament de productes de forn\2. PLECS\1. ADMINISTRATIUS\"/>
    </mc:Choice>
  </mc:AlternateContent>
  <xr:revisionPtr revIDLastSave="0" documentId="13_ncr:1_{5EE2A7B0-C4F1-4C1F-B8F4-B0C0BDCD6D1F}" xr6:coauthVersionLast="47" xr6:coauthVersionMax="47" xr10:uidLastSave="{00000000-0000-0000-0000-000000000000}"/>
  <bookViews>
    <workbookView xWindow="-28920" yWindow="-945" windowWidth="29040" windowHeight="15720" xr2:uid="{00000000-000D-0000-FFFF-FFFF00000000}"/>
  </bookViews>
  <sheets>
    <sheet name="ACO.XLS" sheetId="2" r:id="rId1"/>
  </sheets>
  <definedNames>
    <definedName name="_xlnm.Print_Area" localSheetId="0">ACO.XLS!$A$1:$Q$22</definedName>
    <definedName name="IMPORTE_TOTAL_CON_IVA__sin_descuento___SAP" localSheetId="0">#REF!</definedName>
    <definedName name="IMPORTE_TOTAL_CON_IVA__sin_descuento___S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I7" i="2"/>
  <c r="H7" i="2" s="1"/>
  <c r="I8" i="2"/>
  <c r="I9" i="2"/>
  <c r="H9" i="2" s="1"/>
  <c r="I10" i="2"/>
  <c r="H10" i="2" s="1"/>
  <c r="I11" i="2"/>
  <c r="H11" i="2" s="1"/>
  <c r="I12" i="2"/>
  <c r="I13" i="2"/>
  <c r="H13" i="2" s="1"/>
  <c r="I14" i="2"/>
  <c r="I15" i="2"/>
  <c r="H15" i="2" s="1"/>
  <c r="I16" i="2"/>
  <c r="H16" i="2" s="1"/>
  <c r="I17" i="2"/>
  <c r="H17" i="2" s="1"/>
  <c r="I18" i="2"/>
  <c r="H18" i="2" s="1"/>
  <c r="H8" i="2"/>
  <c r="H12" i="2"/>
  <c r="H14" i="2"/>
  <c r="I6" i="2"/>
  <c r="H6" i="2" s="1"/>
  <c r="P18" i="2" l="1"/>
  <c r="O18" i="2"/>
  <c r="Q18" i="2" s="1"/>
  <c r="J18" i="2"/>
  <c r="K18" i="2"/>
  <c r="P17" i="2"/>
  <c r="O17" i="2"/>
  <c r="Q17" i="2" s="1"/>
  <c r="J17" i="2"/>
  <c r="K17" i="2"/>
  <c r="P16" i="2"/>
  <c r="O16" i="2"/>
  <c r="Q16" i="2" s="1"/>
  <c r="J16" i="2"/>
  <c r="K16" i="2"/>
  <c r="P15" i="2"/>
  <c r="O15" i="2"/>
  <c r="Q15" i="2" s="1"/>
  <c r="J15" i="2"/>
  <c r="K15" i="2"/>
  <c r="P14" i="2"/>
  <c r="O14" i="2"/>
  <c r="Q14" i="2" s="1"/>
  <c r="J14" i="2"/>
  <c r="K14" i="2"/>
  <c r="P13" i="2"/>
  <c r="O13" i="2"/>
  <c r="Q13" i="2" s="1"/>
  <c r="J13" i="2"/>
  <c r="K13" i="2"/>
  <c r="P12" i="2"/>
  <c r="O12" i="2"/>
  <c r="Q12" i="2" s="1"/>
  <c r="J12" i="2"/>
  <c r="K12" i="2"/>
  <c r="P11" i="2"/>
  <c r="O11" i="2"/>
  <c r="Q11" i="2" s="1"/>
  <c r="J11" i="2"/>
  <c r="K11" i="2"/>
  <c r="P10" i="2"/>
  <c r="O10" i="2"/>
  <c r="Q10" i="2" s="1"/>
  <c r="J10" i="2"/>
  <c r="K10" i="2"/>
  <c r="P9" i="2"/>
  <c r="O9" i="2"/>
  <c r="Q9" i="2" s="1"/>
  <c r="J9" i="2"/>
  <c r="K9" i="2"/>
  <c r="P8" i="2"/>
  <c r="O8" i="2"/>
  <c r="Q8" i="2" s="1"/>
  <c r="J8" i="2"/>
  <c r="K8" i="2"/>
  <c r="P7" i="2"/>
  <c r="O7" i="2"/>
  <c r="Q7" i="2" s="1"/>
  <c r="J7" i="2"/>
  <c r="K7" i="2"/>
  <c r="P6" i="2"/>
  <c r="Q6" i="2"/>
  <c r="J6" i="2"/>
  <c r="K6" i="2"/>
  <c r="L15" i="2" l="1"/>
  <c r="P19" i="2"/>
  <c r="J19" i="2"/>
  <c r="L17" i="2"/>
  <c r="K19" i="2"/>
  <c r="L6" i="2"/>
  <c r="L7" i="2"/>
  <c r="L9" i="2"/>
  <c r="L11" i="2"/>
  <c r="L13" i="2"/>
  <c r="Q19" i="2"/>
  <c r="L8" i="2"/>
  <c r="L10" i="2"/>
  <c r="L12" i="2"/>
  <c r="L14" i="2"/>
  <c r="L16" i="2"/>
  <c r="L18" i="2"/>
  <c r="L19" i="2" l="1"/>
</calcChain>
</file>

<file path=xl/sharedStrings.xml><?xml version="1.0" encoding="utf-8"?>
<sst xmlns="http://schemas.openxmlformats.org/spreadsheetml/2006/main" count="56" uniqueCount="44">
  <si>
    <t xml:space="preserve">TITOL DE L'EXPEDIENT: </t>
  </si>
  <si>
    <t>NUMERO D'EXPEDIENT</t>
  </si>
  <si>
    <t>IMPORT LICITACIÓ</t>
  </si>
  <si>
    <t>OFERTA</t>
  </si>
  <si>
    <t xml:space="preserve">PREU MÀXIM UNITARI  </t>
  </si>
  <si>
    <t xml:space="preserve">IMPORT MÀXIM TOTAL </t>
  </si>
  <si>
    <t>LOT</t>
  </si>
  <si>
    <t>ARTICLE</t>
  </si>
  <si>
    <t>DENOMINACIÓ DE L'ARTICLE**</t>
  </si>
  <si>
    <t>UNITAT DE MESURA</t>
  </si>
  <si>
    <t>QUANTITAT *</t>
  </si>
  <si>
    <t>BASE IMPOSABLE (BI)</t>
  </si>
  <si>
    <t>TIPUS IVA</t>
  </si>
  <si>
    <t>IVA</t>
  </si>
  <si>
    <t>PREU MAX. UNITARI iva incl.</t>
  </si>
  <si>
    <t xml:space="preserve"> IVA</t>
  </si>
  <si>
    <t>IMPORT TOTAL iva inc.</t>
  </si>
  <si>
    <t>BASE IMPOSABLE PREU UNITARI OFERTAT (BI)</t>
  </si>
  <si>
    <t>IVA aplicable</t>
  </si>
  <si>
    <t>Preu UNITARI iva incl.</t>
  </si>
  <si>
    <t>IMPORT TOTAL ANUAL SENSE IVA</t>
  </si>
  <si>
    <t>IMPORT TOTAL ANUAL iva inc.</t>
  </si>
  <si>
    <t>FARINA DE BLAT</t>
  </si>
  <si>
    <t>KG</t>
  </si>
  <si>
    <t>UND</t>
  </si>
  <si>
    <t>PA BLAT FRESC 40G S/S AFEG SEGÓ</t>
  </si>
  <si>
    <t>PA BLAT FRESC 40 G S/S AFEG</t>
  </si>
  <si>
    <t>PA BLAT FRESC TOU 40G S/S AFEG</t>
  </si>
  <si>
    <t xml:space="preserve">PA BLAT FRESC 80G </t>
  </si>
  <si>
    <t>BLAT FRESC DE PAGÈS LLESCAT S/S AFEG</t>
  </si>
  <si>
    <t>CROISSANT AMB BANYES INDIVIDUAL</t>
  </si>
  <si>
    <t>PA BLAT FRESC MOTLLE LLESCAT S/S AFEG</t>
  </si>
  <si>
    <t>PA BLAT FRESC MOTLLE S/S AFEG. SEGÓ</t>
  </si>
  <si>
    <t>*PANELLETS</t>
  </si>
  <si>
    <r>
      <t>COCA SANT JOAN</t>
    </r>
    <r>
      <rPr>
        <sz val="10"/>
        <color rgb="FFFF0000"/>
        <rFont val="Aptos Narrow"/>
        <family val="2"/>
        <scheme val="minor"/>
      </rPr>
      <t xml:space="preserve"> </t>
    </r>
  </si>
  <si>
    <t xml:space="preserve">TORTELL DE REIS </t>
  </si>
  <si>
    <t>PASTISSERIA VARIADA FORN</t>
  </si>
  <si>
    <t>LOT PRODUCTES DE FORN</t>
  </si>
  <si>
    <t>* Les quantitats son estimades per la durada del contracte i supeditades a les necessitats de l'administració així com a l'organització del servei i a les dietes</t>
  </si>
  <si>
    <t>Tal i com s'estableix al PPT, l’adjudicatari haurà d’estar en disposició d’oferir altres productes addicionals i puntuals (PRODUCTES VARIATS) que es precisin per esdeveniments especials, entre els quals s'inclouen pastisseria variada.</t>
  </si>
  <si>
    <t>En cas del producte Pa de motlle tallat, l'adjudicatari ens ha presentar un format aproximat especificat a l'annex 2 d'aquesta licitació, però si per necessitats del servei puntualment necessitem format més petit, s'hauria de facturar al preu KG licitat</t>
  </si>
  <si>
    <t>2025-118</t>
  </si>
  <si>
    <t>SUBMINISTRAMENT DE QUEVIURES: PRODUCTES DE FORN</t>
  </si>
  <si>
    <t xml:space="preserve">SOLS S'HAN D'OMPLIR LES CEL·LES MARCADES EN COLOR GROC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</si>
</sst>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_€"/>
    <numFmt numFmtId="167" formatCode="0.000"/>
    <numFmt numFmtId="168" formatCode="#,##0.0"/>
    <numFmt numFmtId="169" formatCode="0.0000"/>
    <numFmt numFmtId="170" formatCode="#,##0.0000\ _€"/>
    <numFmt numFmtId="171" formatCode="#,##0.000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4"/>
      <name val="Aptos Narrow"/>
      <family val="2"/>
      <scheme val="minor"/>
    </font>
    <font>
      <b/>
      <sz val="10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20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42"/>
    <xf numFmtId="0" fontId="19" fillId="0" borderId="0" xfId="43" applyFont="1"/>
    <xf numFmtId="0" fontId="1" fillId="0" borderId="0" xfId="43"/>
    <xf numFmtId="0" fontId="21" fillId="0" borderId="0" xfId="44" applyFont="1" applyAlignment="1">
      <alignment horizontal="left"/>
    </xf>
    <xf numFmtId="0" fontId="23" fillId="0" borderId="0" xfId="42" applyFont="1" applyAlignment="1">
      <alignment horizontal="centerContinuous"/>
    </xf>
    <xf numFmtId="0" fontId="19" fillId="0" borderId="0" xfId="43" applyFont="1" applyAlignment="1">
      <alignment horizontal="center" vertical="center"/>
    </xf>
    <xf numFmtId="165" fontId="23" fillId="0" borderId="0" xfId="45" applyNumberFormat="1" applyFont="1" applyAlignment="1">
      <alignment horizontal="centerContinuous"/>
    </xf>
    <xf numFmtId="1" fontId="23" fillId="0" borderId="0" xfId="42" applyNumberFormat="1" applyFont="1" applyAlignment="1">
      <alignment horizontal="centerContinuous"/>
    </xf>
    <xf numFmtId="0" fontId="24" fillId="0" borderId="0" xfId="42" applyFont="1"/>
    <xf numFmtId="0" fontId="24" fillId="0" borderId="0" xfId="42" applyFont="1" applyAlignment="1">
      <alignment horizontal="center"/>
    </xf>
    <xf numFmtId="0" fontId="25" fillId="0" borderId="0" xfId="42" applyFont="1"/>
    <xf numFmtId="0" fontId="27" fillId="0" borderId="0" xfId="42" applyFont="1"/>
    <xf numFmtId="0" fontId="27" fillId="0" borderId="0" xfId="42" applyFont="1" applyAlignment="1">
      <alignment horizontal="center"/>
    </xf>
    <xf numFmtId="0" fontId="28" fillId="0" borderId="0" xfId="42" applyFont="1"/>
    <xf numFmtId="0" fontId="29" fillId="0" borderId="18" xfId="42" applyFont="1" applyBorder="1" applyAlignment="1">
      <alignment horizontal="center" vertical="center" wrapText="1"/>
    </xf>
    <xf numFmtId="165" fontId="29" fillId="0" borderId="18" xfId="45" applyNumberFormat="1" applyFont="1" applyBorder="1" applyAlignment="1">
      <alignment horizontal="center" vertical="center" wrapText="1"/>
    </xf>
    <xf numFmtId="166" fontId="29" fillId="0" borderId="18" xfId="42" applyNumberFormat="1" applyFont="1" applyBorder="1" applyAlignment="1">
      <alignment horizontal="center" vertical="center" wrapText="1"/>
    </xf>
    <xf numFmtId="166" fontId="29" fillId="0" borderId="18" xfId="45" applyNumberFormat="1" applyFont="1" applyBorder="1" applyAlignment="1">
      <alignment horizontal="center" vertical="center" wrapText="1"/>
    </xf>
    <xf numFmtId="166" fontId="29" fillId="0" borderId="18" xfId="45" applyNumberFormat="1" applyFont="1" applyFill="1" applyBorder="1" applyAlignment="1">
      <alignment horizontal="center" vertical="center" wrapText="1"/>
    </xf>
    <xf numFmtId="0" fontId="30" fillId="0" borderId="18" xfId="43" applyFont="1" applyBorder="1" applyAlignment="1">
      <alignment horizontal="center" vertical="center"/>
    </xf>
    <xf numFmtId="169" fontId="18" fillId="0" borderId="18" xfId="42" applyNumberFormat="1" applyBorder="1" applyAlignment="1">
      <alignment horizontal="center" vertical="center" wrapText="1"/>
    </xf>
    <xf numFmtId="169" fontId="18" fillId="0" borderId="18" xfId="47" applyNumberFormat="1" applyFont="1" applyBorder="1" applyAlignment="1">
      <alignment horizontal="center" vertical="center" wrapText="1"/>
    </xf>
    <xf numFmtId="170" fontId="18" fillId="0" borderId="18" xfId="42" applyNumberFormat="1" applyBorder="1" applyAlignment="1">
      <alignment horizontal="center" vertical="center"/>
    </xf>
    <xf numFmtId="170" fontId="18" fillId="0" borderId="18" xfId="42" applyNumberFormat="1" applyBorder="1" applyAlignment="1">
      <alignment horizontal="center" vertical="center" wrapText="1"/>
    </xf>
    <xf numFmtId="0" fontId="18" fillId="0" borderId="18" xfId="42" applyBorder="1" applyAlignment="1">
      <alignment horizontal="right" vertical="center"/>
    </xf>
    <xf numFmtId="0" fontId="18" fillId="0" borderId="19" xfId="42" applyBorder="1" applyAlignment="1">
      <alignment horizontal="right" vertical="center"/>
    </xf>
    <xf numFmtId="0" fontId="18" fillId="0" borderId="0" xfId="42" applyAlignment="1">
      <alignment horizontal="center" vertical="center"/>
    </xf>
    <xf numFmtId="0" fontId="18" fillId="0" borderId="0" xfId="42" applyAlignment="1">
      <alignment horizontal="center" vertical="center" wrapText="1"/>
    </xf>
    <xf numFmtId="0" fontId="18" fillId="33" borderId="0" xfId="42" applyFill="1" applyAlignment="1">
      <alignment horizontal="center" vertical="center" wrapText="1"/>
    </xf>
    <xf numFmtId="4" fontId="34" fillId="33" borderId="0" xfId="46" applyNumberFormat="1" applyFont="1" applyFill="1" applyAlignment="1">
      <alignment horizontal="center" vertical="center"/>
    </xf>
    <xf numFmtId="4" fontId="18" fillId="0" borderId="0" xfId="42" applyNumberFormat="1"/>
    <xf numFmtId="167" fontId="18" fillId="36" borderId="18" xfId="42" applyNumberFormat="1" applyFill="1" applyBorder="1" applyAlignment="1">
      <alignment horizontal="right" vertical="center"/>
    </xf>
    <xf numFmtId="167" fontId="34" fillId="33" borderId="18" xfId="46" applyNumberFormat="1" applyFont="1" applyFill="1" applyBorder="1" applyAlignment="1">
      <alignment horizontal="center" vertical="center" wrapText="1"/>
    </xf>
    <xf numFmtId="167" fontId="34" fillId="33" borderId="18" xfId="46" applyNumberFormat="1" applyFont="1" applyFill="1" applyBorder="1" applyAlignment="1">
      <alignment horizontal="center" vertical="center"/>
    </xf>
    <xf numFmtId="0" fontId="33" fillId="0" borderId="0" xfId="46" applyFont="1" applyAlignment="1">
      <alignment vertical="center" wrapText="1"/>
    </xf>
    <xf numFmtId="0" fontId="33" fillId="0" borderId="0" xfId="46" applyFont="1" applyAlignment="1">
      <alignment horizontal="left" vertical="center" wrapText="1"/>
    </xf>
    <xf numFmtId="0" fontId="25" fillId="0" borderId="0" xfId="46" applyFont="1" applyAlignment="1">
      <alignment horizontal="left" vertical="center" wrapText="1"/>
    </xf>
    <xf numFmtId="0" fontId="26" fillId="34" borderId="10" xfId="42" applyFont="1" applyFill="1" applyBorder="1" applyAlignment="1">
      <alignment horizontal="center"/>
    </xf>
    <xf numFmtId="0" fontId="26" fillId="34" borderId="11" xfId="42" applyFont="1" applyFill="1" applyBorder="1" applyAlignment="1">
      <alignment horizontal="center"/>
    </xf>
    <xf numFmtId="0" fontId="26" fillId="34" borderId="12" xfId="42" applyFont="1" applyFill="1" applyBorder="1" applyAlignment="1">
      <alignment horizontal="center"/>
    </xf>
    <xf numFmtId="0" fontId="22" fillId="35" borderId="13" xfId="42" applyFont="1" applyFill="1" applyBorder="1" applyAlignment="1">
      <alignment horizontal="center" vertical="center"/>
    </xf>
    <xf numFmtId="0" fontId="22" fillId="35" borderId="14" xfId="42" applyFont="1" applyFill="1" applyBorder="1" applyAlignment="1">
      <alignment horizontal="center" vertical="center"/>
    </xf>
    <xf numFmtId="0" fontId="22" fillId="35" borderId="15" xfId="42" applyFont="1" applyFill="1" applyBorder="1" applyAlignment="1">
      <alignment horizontal="center" vertical="center"/>
    </xf>
    <xf numFmtId="0" fontId="22" fillId="35" borderId="16" xfId="42" applyFont="1" applyFill="1" applyBorder="1" applyAlignment="1">
      <alignment horizontal="center" vertical="center"/>
    </xf>
    <xf numFmtId="0" fontId="22" fillId="35" borderId="0" xfId="42" applyFont="1" applyFill="1" applyAlignment="1">
      <alignment horizontal="center" vertical="center"/>
    </xf>
    <xf numFmtId="0" fontId="22" fillId="35" borderId="17" xfId="42" applyFont="1" applyFill="1" applyBorder="1" applyAlignment="1">
      <alignment horizontal="center" vertical="center"/>
    </xf>
    <xf numFmtId="0" fontId="22" fillId="0" borderId="13" xfId="42" applyFont="1" applyBorder="1" applyAlignment="1">
      <alignment horizontal="center" wrapText="1"/>
    </xf>
    <xf numFmtId="0" fontId="22" fillId="0" borderId="14" xfId="42" applyFont="1" applyBorder="1" applyAlignment="1">
      <alignment horizontal="center" wrapText="1"/>
    </xf>
    <xf numFmtId="0" fontId="22" fillId="0" borderId="15" xfId="42" applyFont="1" applyBorder="1" applyAlignment="1">
      <alignment horizontal="center" wrapText="1"/>
    </xf>
    <xf numFmtId="0" fontId="16" fillId="37" borderId="18" xfId="43" applyFont="1" applyFill="1" applyBorder="1" applyAlignment="1">
      <alignment horizontal="center" vertical="center" wrapText="1"/>
    </xf>
    <xf numFmtId="0" fontId="22" fillId="33" borderId="0" xfId="42" applyFont="1" applyFill="1" applyAlignment="1">
      <alignment vertical="center"/>
    </xf>
    <xf numFmtId="167" fontId="31" fillId="0" borderId="18" xfId="46" applyNumberFormat="1" applyFont="1" applyBorder="1" applyAlignment="1">
      <alignment horizontal="center" vertical="center"/>
    </xf>
    <xf numFmtId="168" fontId="31" fillId="36" borderId="18" xfId="46" applyNumberFormat="1" applyFont="1" applyFill="1" applyBorder="1" applyAlignment="1">
      <alignment horizontal="center" vertical="center"/>
    </xf>
    <xf numFmtId="167" fontId="34" fillId="0" borderId="18" xfId="46" applyNumberFormat="1" applyFont="1" applyBorder="1" applyAlignment="1">
      <alignment horizontal="center" vertical="center" wrapText="1"/>
    </xf>
    <xf numFmtId="0" fontId="31" fillId="0" borderId="18" xfId="46" applyFont="1" applyBorder="1" applyAlignment="1">
      <alignment horizontal="center" wrapText="1"/>
    </xf>
    <xf numFmtId="0" fontId="31" fillId="0" borderId="18" xfId="46" applyFont="1" applyBorder="1" applyAlignment="1">
      <alignment horizontal="center"/>
    </xf>
    <xf numFmtId="167" fontId="34" fillId="0" borderId="18" xfId="46" applyNumberFormat="1" applyFont="1" applyBorder="1" applyAlignment="1">
      <alignment horizontal="center" vertical="center"/>
    </xf>
    <xf numFmtId="171" fontId="31" fillId="36" borderId="18" xfId="46" applyNumberFormat="1" applyFont="1" applyFill="1" applyBorder="1" applyAlignment="1">
      <alignment horizontal="center" vertical="center"/>
    </xf>
    <xf numFmtId="0" fontId="16" fillId="37" borderId="20" xfId="43" applyFont="1" applyFill="1" applyBorder="1" applyAlignment="1">
      <alignment horizontal="center" vertical="center" wrapText="1"/>
    </xf>
    <xf numFmtId="170" fontId="22" fillId="37" borderId="20" xfId="42" applyNumberFormat="1" applyFont="1" applyFill="1" applyBorder="1" applyAlignment="1">
      <alignment horizontal="center" vertical="center"/>
    </xf>
    <xf numFmtId="170" fontId="22" fillId="37" borderId="20" xfId="42" applyNumberFormat="1" applyFont="1" applyFill="1" applyBorder="1" applyAlignment="1">
      <alignment horizontal="center" vertical="center" wrapText="1"/>
    </xf>
    <xf numFmtId="10" fontId="31" fillId="0" borderId="18" xfId="46" applyNumberFormat="1" applyFont="1" applyBorder="1" applyAlignment="1">
      <alignment horizontal="center" wrapText="1"/>
    </xf>
  </cellXfs>
  <cellStyles count="49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Millares_A9_PCAP_DAL_DIST  ARTICLES I LOTS 2012 2" xfId="45" xr:uid="{00000000-0005-0000-0000-00001F000000}"/>
    <cellStyle name="Millares_ACO10_PCAP_OFERTA ECONOMICA 2012 2" xfId="47" xr:uid="{00000000-0005-0000-0000-000020000000}"/>
    <cellStyle name="Neutral" xfId="8" builtinId="28" customBuiltin="1"/>
    <cellStyle name="Normal" xfId="0" builtinId="0"/>
    <cellStyle name="Normal 10 5" xfId="46" xr:uid="{00000000-0005-0000-0000-000023000000}"/>
    <cellStyle name="Normal 18 2" xfId="43" xr:uid="{00000000-0005-0000-0000-000024000000}"/>
    <cellStyle name="Normal 2 13 2" xfId="44" xr:uid="{00000000-0005-0000-0000-000025000000}"/>
    <cellStyle name="Normal 4 10 10" xfId="42" xr:uid="{00000000-0005-0000-0000-000026000000}"/>
    <cellStyle name="Nota" xfId="15" builtinId="10" customBuiltin="1"/>
    <cellStyle name="Porcentaje 2" xfId="48" xr:uid="{00000000-0005-0000-0000-000028000000}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view="pageBreakPreview" zoomScale="85" zoomScaleNormal="100" zoomScaleSheetLayoutView="85" workbookViewId="0">
      <selection activeCell="M6" sqref="M6:M18"/>
    </sheetView>
  </sheetViews>
  <sheetFormatPr defaultColWidth="11.42578125" defaultRowHeight="12.75" x14ac:dyDescent="0.2"/>
  <cols>
    <col min="1" max="1" width="5.28515625" style="1" customWidth="1"/>
    <col min="2" max="2" width="9.85546875" style="1" customWidth="1"/>
    <col min="3" max="3" width="43.5703125" style="1" customWidth="1"/>
    <col min="4" max="4" width="10.5703125" style="1" customWidth="1"/>
    <col min="5" max="5" width="14.5703125" style="1" customWidth="1"/>
    <col min="6" max="6" width="12.5703125" style="1" customWidth="1"/>
    <col min="7" max="7" width="7.28515625" style="1" customWidth="1"/>
    <col min="8" max="8" width="10.28515625" style="1" customWidth="1"/>
    <col min="9" max="9" width="11.42578125" style="1"/>
    <col min="10" max="10" width="17" style="1" customWidth="1"/>
    <col min="11" max="11" width="16.5703125" style="1" customWidth="1"/>
    <col min="12" max="12" width="17.140625" style="1" customWidth="1"/>
    <col min="13" max="13" width="12.85546875" style="1" customWidth="1"/>
    <col min="14" max="14" width="15.7109375" style="1" customWidth="1"/>
    <col min="15" max="15" width="10.42578125" style="1" customWidth="1"/>
    <col min="16" max="16" width="11.42578125" style="1"/>
    <col min="17" max="17" width="22.85546875" style="1" customWidth="1"/>
    <col min="18" max="16384" width="11.42578125" style="1"/>
  </cols>
  <sheetData>
    <row r="1" spans="1:17" ht="18.75" x14ac:dyDescent="0.3">
      <c r="B1" s="2" t="s">
        <v>0</v>
      </c>
      <c r="C1" s="3"/>
      <c r="D1" s="3"/>
      <c r="E1" s="4" t="s">
        <v>42</v>
      </c>
      <c r="F1" s="3"/>
      <c r="G1" s="3"/>
      <c r="H1" s="3"/>
      <c r="I1" s="3"/>
      <c r="J1" s="3"/>
      <c r="K1" s="3"/>
      <c r="L1" s="3"/>
    </row>
    <row r="2" spans="1:17" ht="21" thickBot="1" x14ac:dyDescent="0.35">
      <c r="A2" s="3"/>
      <c r="B2" s="2" t="s">
        <v>1</v>
      </c>
      <c r="C2" s="5"/>
      <c r="D2" s="5"/>
      <c r="E2" s="6" t="s">
        <v>41</v>
      </c>
      <c r="F2" s="7"/>
      <c r="G2" s="5"/>
      <c r="H2" s="8"/>
      <c r="I2" s="5"/>
      <c r="J2" s="3"/>
      <c r="K2" s="5"/>
      <c r="L2" s="5"/>
    </row>
    <row r="3" spans="1:17" ht="15.75" thickBot="1" x14ac:dyDescent="0.3">
      <c r="A3" s="9"/>
      <c r="B3" s="9"/>
      <c r="C3" s="10"/>
      <c r="E3" s="11"/>
      <c r="F3" s="38" t="s">
        <v>2</v>
      </c>
      <c r="G3" s="39"/>
      <c r="H3" s="39"/>
      <c r="I3" s="39"/>
      <c r="J3" s="39"/>
      <c r="K3" s="39"/>
      <c r="L3" s="40"/>
      <c r="M3" s="41" t="s">
        <v>3</v>
      </c>
      <c r="N3" s="42"/>
      <c r="O3" s="42"/>
      <c r="P3" s="42"/>
      <c r="Q3" s="43"/>
    </row>
    <row r="4" spans="1:17" ht="14.25" x14ac:dyDescent="0.2">
      <c r="A4" s="12"/>
      <c r="B4" s="13"/>
      <c r="C4" s="13"/>
      <c r="D4" s="12"/>
      <c r="E4" s="14"/>
      <c r="F4" s="47" t="s">
        <v>4</v>
      </c>
      <c r="G4" s="48"/>
      <c r="H4" s="48"/>
      <c r="I4" s="49"/>
      <c r="J4" s="47" t="s">
        <v>5</v>
      </c>
      <c r="K4" s="48"/>
      <c r="L4" s="49"/>
      <c r="M4" s="44"/>
      <c r="N4" s="45"/>
      <c r="O4" s="45"/>
      <c r="P4" s="45"/>
      <c r="Q4" s="46"/>
    </row>
    <row r="5" spans="1:17" ht="74.45" customHeight="1" x14ac:dyDescent="0.2">
      <c r="A5" s="15" t="s">
        <v>6</v>
      </c>
      <c r="B5" s="15" t="s">
        <v>7</v>
      </c>
      <c r="C5" s="15" t="s">
        <v>8</v>
      </c>
      <c r="D5" s="15" t="s">
        <v>9</v>
      </c>
      <c r="E5" s="16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7" t="s">
        <v>11</v>
      </c>
      <c r="K5" s="17" t="s">
        <v>15</v>
      </c>
      <c r="L5" s="18" t="s">
        <v>16</v>
      </c>
      <c r="M5" s="15" t="s">
        <v>17</v>
      </c>
      <c r="N5" s="15" t="s">
        <v>18</v>
      </c>
      <c r="O5" s="15" t="s">
        <v>19</v>
      </c>
      <c r="P5" s="19" t="s">
        <v>20</v>
      </c>
      <c r="Q5" s="18" t="s">
        <v>21</v>
      </c>
    </row>
    <row r="6" spans="1:17" ht="24.95" customHeight="1" x14ac:dyDescent="0.25">
      <c r="A6" s="20">
        <v>1</v>
      </c>
      <c r="B6" s="20">
        <v>125772</v>
      </c>
      <c r="C6" s="20" t="s">
        <v>22</v>
      </c>
      <c r="D6" s="52" t="s">
        <v>23</v>
      </c>
      <c r="E6" s="53">
        <v>675</v>
      </c>
      <c r="F6" s="54">
        <v>0.82799999999999996</v>
      </c>
      <c r="G6" s="55">
        <v>4</v>
      </c>
      <c r="H6" s="21">
        <f>I6-F6</f>
        <v>3.3120000000000038E-2</v>
      </c>
      <c r="I6" s="22">
        <f>F6*(1+G6/100)</f>
        <v>0.86112</v>
      </c>
      <c r="J6" s="23">
        <f>E6*F6</f>
        <v>558.9</v>
      </c>
      <c r="K6" s="24">
        <f>E6*H6</f>
        <v>22.356000000000027</v>
      </c>
      <c r="L6" s="23">
        <f>E6*I6</f>
        <v>581.25599999999997</v>
      </c>
      <c r="M6" s="33"/>
      <c r="N6" s="62">
        <v>0.04</v>
      </c>
      <c r="O6" s="32">
        <f>M6+(N6*M6)</f>
        <v>0</v>
      </c>
      <c r="P6" s="25">
        <f>M6*E6</f>
        <v>0</v>
      </c>
      <c r="Q6" s="25">
        <f>O6*E6</f>
        <v>0</v>
      </c>
    </row>
    <row r="7" spans="1:17" ht="24.95" customHeight="1" x14ac:dyDescent="0.25">
      <c r="A7" s="20">
        <v>1</v>
      </c>
      <c r="B7" s="20">
        <v>125757</v>
      </c>
      <c r="C7" s="20" t="s">
        <v>25</v>
      </c>
      <c r="D7" s="52" t="s">
        <v>24</v>
      </c>
      <c r="E7" s="53">
        <v>138640</v>
      </c>
      <c r="F7" s="54">
        <v>0.15</v>
      </c>
      <c r="G7" s="55">
        <v>4</v>
      </c>
      <c r="H7" s="21">
        <f t="shared" ref="H7:H18" si="0">I7-F7</f>
        <v>6.0000000000000053E-3</v>
      </c>
      <c r="I7" s="22">
        <f t="shared" ref="I7:I18" si="1">F7*(1+G7/100)</f>
        <v>0.156</v>
      </c>
      <c r="J7" s="23">
        <f t="shared" ref="J7:J18" si="2">E7*F7</f>
        <v>20796</v>
      </c>
      <c r="K7" s="24">
        <f t="shared" ref="K7:K18" si="3">E7*H7</f>
        <v>831.84000000000071</v>
      </c>
      <c r="L7" s="23">
        <f t="shared" ref="L7:L18" si="4">E7*I7</f>
        <v>21627.84</v>
      </c>
      <c r="M7" s="33"/>
      <c r="N7" s="62">
        <v>0.04</v>
      </c>
      <c r="O7" s="32">
        <f t="shared" ref="O7:O18" si="5">M7+(N7*M7)</f>
        <v>0</v>
      </c>
      <c r="P7" s="25">
        <f t="shared" ref="P7:P18" si="6">M7*E7</f>
        <v>0</v>
      </c>
      <c r="Q7" s="25">
        <f t="shared" ref="Q7:Q18" si="7">O7*E7</f>
        <v>0</v>
      </c>
    </row>
    <row r="8" spans="1:17" ht="24.95" customHeight="1" x14ac:dyDescent="0.25">
      <c r="A8" s="20">
        <v>1</v>
      </c>
      <c r="B8" s="20">
        <v>125755</v>
      </c>
      <c r="C8" s="20" t="s">
        <v>26</v>
      </c>
      <c r="D8" s="52" t="s">
        <v>24</v>
      </c>
      <c r="E8" s="53">
        <v>22788</v>
      </c>
      <c r="F8" s="54">
        <v>0.15</v>
      </c>
      <c r="G8" s="56">
        <v>4</v>
      </c>
      <c r="H8" s="21">
        <f t="shared" si="0"/>
        <v>6.0000000000000053E-3</v>
      </c>
      <c r="I8" s="22">
        <f t="shared" si="1"/>
        <v>0.156</v>
      </c>
      <c r="J8" s="23">
        <f t="shared" si="2"/>
        <v>3418.2</v>
      </c>
      <c r="K8" s="24">
        <f t="shared" si="3"/>
        <v>136.72800000000012</v>
      </c>
      <c r="L8" s="23">
        <f t="shared" si="4"/>
        <v>3554.9279999999999</v>
      </c>
      <c r="M8" s="33"/>
      <c r="N8" s="62">
        <v>0.04</v>
      </c>
      <c r="O8" s="32">
        <f t="shared" si="5"/>
        <v>0</v>
      </c>
      <c r="P8" s="25">
        <f t="shared" si="6"/>
        <v>0</v>
      </c>
      <c r="Q8" s="25">
        <f t="shared" si="7"/>
        <v>0</v>
      </c>
    </row>
    <row r="9" spans="1:17" ht="24.95" customHeight="1" x14ac:dyDescent="0.25">
      <c r="A9" s="20">
        <v>1</v>
      </c>
      <c r="B9" s="20">
        <v>125759</v>
      </c>
      <c r="C9" s="20" t="s">
        <v>27</v>
      </c>
      <c r="D9" s="52" t="s">
        <v>24</v>
      </c>
      <c r="E9" s="53">
        <v>313440</v>
      </c>
      <c r="F9" s="54">
        <v>0.15</v>
      </c>
      <c r="G9" s="56">
        <v>4</v>
      </c>
      <c r="H9" s="21">
        <f t="shared" si="0"/>
        <v>6.0000000000000053E-3</v>
      </c>
      <c r="I9" s="22">
        <f t="shared" si="1"/>
        <v>0.156</v>
      </c>
      <c r="J9" s="23">
        <f t="shared" si="2"/>
        <v>47016</v>
      </c>
      <c r="K9" s="24">
        <f t="shared" si="3"/>
        <v>1880.6400000000017</v>
      </c>
      <c r="L9" s="23">
        <f t="shared" si="4"/>
        <v>48896.639999999999</v>
      </c>
      <c r="M9" s="33"/>
      <c r="N9" s="62">
        <v>0.04</v>
      </c>
      <c r="O9" s="32">
        <f t="shared" si="5"/>
        <v>0</v>
      </c>
      <c r="P9" s="25">
        <f t="shared" si="6"/>
        <v>0</v>
      </c>
      <c r="Q9" s="25">
        <f t="shared" si="7"/>
        <v>0</v>
      </c>
    </row>
    <row r="10" spans="1:17" ht="24.95" customHeight="1" x14ac:dyDescent="0.25">
      <c r="A10" s="20">
        <v>1</v>
      </c>
      <c r="B10" s="20">
        <v>125753</v>
      </c>
      <c r="C10" s="20" t="s">
        <v>28</v>
      </c>
      <c r="D10" s="52" t="s">
        <v>24</v>
      </c>
      <c r="E10" s="53">
        <v>19568</v>
      </c>
      <c r="F10" s="57">
        <v>0.218</v>
      </c>
      <c r="G10" s="56">
        <v>4</v>
      </c>
      <c r="H10" s="21">
        <f t="shared" si="0"/>
        <v>8.7200000000000055E-3</v>
      </c>
      <c r="I10" s="22">
        <f t="shared" si="1"/>
        <v>0.22672</v>
      </c>
      <c r="J10" s="23">
        <f t="shared" si="2"/>
        <v>4265.8239999999996</v>
      </c>
      <c r="K10" s="24">
        <f t="shared" si="3"/>
        <v>170.63296000000011</v>
      </c>
      <c r="L10" s="23">
        <f t="shared" si="4"/>
        <v>4436.4569600000004</v>
      </c>
      <c r="M10" s="34"/>
      <c r="N10" s="62">
        <v>0.04</v>
      </c>
      <c r="O10" s="32">
        <f t="shared" si="5"/>
        <v>0</v>
      </c>
      <c r="P10" s="25">
        <f t="shared" si="6"/>
        <v>0</v>
      </c>
      <c r="Q10" s="25">
        <f t="shared" si="7"/>
        <v>0</v>
      </c>
    </row>
    <row r="11" spans="1:17" ht="24.95" customHeight="1" x14ac:dyDescent="0.25">
      <c r="A11" s="20">
        <v>1</v>
      </c>
      <c r="B11" s="20">
        <v>125765</v>
      </c>
      <c r="C11" s="20" t="s">
        <v>29</v>
      </c>
      <c r="D11" s="52" t="s">
        <v>23</v>
      </c>
      <c r="E11" s="53">
        <v>944.8</v>
      </c>
      <c r="F11" s="57">
        <v>2.8479999999999999</v>
      </c>
      <c r="G11" s="56">
        <v>4</v>
      </c>
      <c r="H11" s="21">
        <f t="shared" si="0"/>
        <v>0.11392000000000024</v>
      </c>
      <c r="I11" s="22">
        <f t="shared" si="1"/>
        <v>2.9619200000000001</v>
      </c>
      <c r="J11" s="23">
        <f t="shared" si="2"/>
        <v>2690.7903999999999</v>
      </c>
      <c r="K11" s="24">
        <f t="shared" si="3"/>
        <v>107.63161600000022</v>
      </c>
      <c r="L11" s="23">
        <f t="shared" si="4"/>
        <v>2798.422016</v>
      </c>
      <c r="M11" s="34"/>
      <c r="N11" s="62">
        <v>0.04</v>
      </c>
      <c r="O11" s="32">
        <f t="shared" si="5"/>
        <v>0</v>
      </c>
      <c r="P11" s="25">
        <f t="shared" si="6"/>
        <v>0</v>
      </c>
      <c r="Q11" s="25">
        <f t="shared" si="7"/>
        <v>0</v>
      </c>
    </row>
    <row r="12" spans="1:17" ht="24.95" customHeight="1" x14ac:dyDescent="0.25">
      <c r="A12" s="20">
        <v>1</v>
      </c>
      <c r="B12" s="20">
        <v>207093</v>
      </c>
      <c r="C12" s="20" t="s">
        <v>30</v>
      </c>
      <c r="D12" s="52" t="s">
        <v>24</v>
      </c>
      <c r="E12" s="53">
        <v>1162</v>
      </c>
      <c r="F12" s="57">
        <v>0.51200000000000001</v>
      </c>
      <c r="G12" s="56">
        <v>10</v>
      </c>
      <c r="H12" s="21">
        <f t="shared" si="0"/>
        <v>5.1200000000000023E-2</v>
      </c>
      <c r="I12" s="22">
        <f t="shared" si="1"/>
        <v>0.56320000000000003</v>
      </c>
      <c r="J12" s="23">
        <f t="shared" si="2"/>
        <v>594.94399999999996</v>
      </c>
      <c r="K12" s="24">
        <f t="shared" si="3"/>
        <v>59.494400000000027</v>
      </c>
      <c r="L12" s="23">
        <f t="shared" si="4"/>
        <v>654.4384</v>
      </c>
      <c r="M12" s="34"/>
      <c r="N12" s="62">
        <v>0.1</v>
      </c>
      <c r="O12" s="32">
        <f t="shared" si="5"/>
        <v>0</v>
      </c>
      <c r="P12" s="25">
        <f t="shared" si="6"/>
        <v>0</v>
      </c>
      <c r="Q12" s="25">
        <f t="shared" si="7"/>
        <v>0</v>
      </c>
    </row>
    <row r="13" spans="1:17" ht="24.95" customHeight="1" x14ac:dyDescent="0.25">
      <c r="A13" s="20">
        <v>1</v>
      </c>
      <c r="B13" s="20">
        <v>207361</v>
      </c>
      <c r="C13" s="20" t="s">
        <v>31</v>
      </c>
      <c r="D13" s="52" t="s">
        <v>23</v>
      </c>
      <c r="E13" s="53">
        <v>678.1</v>
      </c>
      <c r="F13" s="57">
        <v>3.0329999999999999</v>
      </c>
      <c r="G13" s="56">
        <v>10</v>
      </c>
      <c r="H13" s="21">
        <f t="shared" si="0"/>
        <v>0.30330000000000013</v>
      </c>
      <c r="I13" s="22">
        <f t="shared" si="1"/>
        <v>3.3363</v>
      </c>
      <c r="J13" s="23">
        <f t="shared" si="2"/>
        <v>2056.6772999999998</v>
      </c>
      <c r="K13" s="24">
        <f t="shared" si="3"/>
        <v>205.66773000000009</v>
      </c>
      <c r="L13" s="23">
        <f t="shared" si="4"/>
        <v>2262.34503</v>
      </c>
      <c r="M13" s="34"/>
      <c r="N13" s="62">
        <v>0.1</v>
      </c>
      <c r="O13" s="32">
        <f t="shared" si="5"/>
        <v>0</v>
      </c>
      <c r="P13" s="25">
        <f t="shared" si="6"/>
        <v>0</v>
      </c>
      <c r="Q13" s="25">
        <f t="shared" si="7"/>
        <v>0</v>
      </c>
    </row>
    <row r="14" spans="1:17" ht="24.95" customHeight="1" x14ac:dyDescent="0.25">
      <c r="A14" s="20">
        <v>1</v>
      </c>
      <c r="B14" s="20">
        <v>207362</v>
      </c>
      <c r="C14" s="20" t="s">
        <v>32</v>
      </c>
      <c r="D14" s="52" t="s">
        <v>23</v>
      </c>
      <c r="E14" s="58">
        <v>293.7</v>
      </c>
      <c r="F14" s="57">
        <v>3.1379999999999999</v>
      </c>
      <c r="G14" s="56">
        <v>10</v>
      </c>
      <c r="H14" s="21">
        <f t="shared" si="0"/>
        <v>0.31380000000000008</v>
      </c>
      <c r="I14" s="22">
        <f t="shared" si="1"/>
        <v>3.4518</v>
      </c>
      <c r="J14" s="23">
        <f t="shared" si="2"/>
        <v>921.63059999999996</v>
      </c>
      <c r="K14" s="24">
        <f t="shared" si="3"/>
        <v>92.163060000000016</v>
      </c>
      <c r="L14" s="23">
        <f t="shared" si="4"/>
        <v>1013.7936599999999</v>
      </c>
      <c r="M14" s="34"/>
      <c r="N14" s="62">
        <v>0.1</v>
      </c>
      <c r="O14" s="32">
        <f t="shared" si="5"/>
        <v>0</v>
      </c>
      <c r="P14" s="25">
        <f t="shared" si="6"/>
        <v>0</v>
      </c>
      <c r="Q14" s="25">
        <f t="shared" si="7"/>
        <v>0</v>
      </c>
    </row>
    <row r="15" spans="1:17" ht="24.95" customHeight="1" x14ac:dyDescent="0.25">
      <c r="A15" s="20">
        <v>1</v>
      </c>
      <c r="B15" s="20">
        <v>15371</v>
      </c>
      <c r="C15" s="20" t="s">
        <v>33</v>
      </c>
      <c r="D15" s="52" t="s">
        <v>23</v>
      </c>
      <c r="E15" s="53">
        <v>20</v>
      </c>
      <c r="F15" s="57">
        <v>41.658999999999999</v>
      </c>
      <c r="G15" s="56">
        <v>10</v>
      </c>
      <c r="H15" s="21">
        <f t="shared" si="0"/>
        <v>4.1659000000000006</v>
      </c>
      <c r="I15" s="22">
        <f t="shared" si="1"/>
        <v>45.8249</v>
      </c>
      <c r="J15" s="23">
        <f t="shared" si="2"/>
        <v>833.18</v>
      </c>
      <c r="K15" s="24">
        <f t="shared" si="3"/>
        <v>83.318000000000012</v>
      </c>
      <c r="L15" s="23">
        <f t="shared" si="4"/>
        <v>916.49800000000005</v>
      </c>
      <c r="M15" s="34"/>
      <c r="N15" s="62">
        <v>0.1</v>
      </c>
      <c r="O15" s="32">
        <f t="shared" si="5"/>
        <v>0</v>
      </c>
      <c r="P15" s="25">
        <f t="shared" si="6"/>
        <v>0</v>
      </c>
      <c r="Q15" s="25">
        <f t="shared" si="7"/>
        <v>0</v>
      </c>
    </row>
    <row r="16" spans="1:17" ht="24.95" customHeight="1" x14ac:dyDescent="0.25">
      <c r="A16" s="20">
        <v>1</v>
      </c>
      <c r="B16" s="20">
        <v>206488</v>
      </c>
      <c r="C16" s="20" t="s">
        <v>34</v>
      </c>
      <c r="D16" s="52" t="s">
        <v>23</v>
      </c>
      <c r="E16" s="53">
        <v>16</v>
      </c>
      <c r="F16" s="57">
        <v>19.306999999999999</v>
      </c>
      <c r="G16" s="56">
        <v>10</v>
      </c>
      <c r="H16" s="21">
        <f t="shared" si="0"/>
        <v>1.9307000000000016</v>
      </c>
      <c r="I16" s="22">
        <f t="shared" si="1"/>
        <v>21.2377</v>
      </c>
      <c r="J16" s="23">
        <f t="shared" si="2"/>
        <v>308.91199999999998</v>
      </c>
      <c r="K16" s="24">
        <f t="shared" si="3"/>
        <v>30.891200000000026</v>
      </c>
      <c r="L16" s="23">
        <f t="shared" si="4"/>
        <v>339.8032</v>
      </c>
      <c r="M16" s="34"/>
      <c r="N16" s="62">
        <v>0.1</v>
      </c>
      <c r="O16" s="32">
        <f t="shared" si="5"/>
        <v>0</v>
      </c>
      <c r="P16" s="25">
        <f t="shared" si="6"/>
        <v>0</v>
      </c>
      <c r="Q16" s="25">
        <f t="shared" si="7"/>
        <v>0</v>
      </c>
    </row>
    <row r="17" spans="1:17" ht="24.95" customHeight="1" x14ac:dyDescent="0.25">
      <c r="A17" s="20">
        <v>1</v>
      </c>
      <c r="B17" s="20">
        <v>207094</v>
      </c>
      <c r="C17" s="20" t="s">
        <v>35</v>
      </c>
      <c r="D17" s="52" t="s">
        <v>23</v>
      </c>
      <c r="E17" s="58">
        <v>11.7</v>
      </c>
      <c r="F17" s="57">
        <v>22.001000000000001</v>
      </c>
      <c r="G17" s="56">
        <v>10</v>
      </c>
      <c r="H17" s="21">
        <f t="shared" si="0"/>
        <v>2.2001000000000026</v>
      </c>
      <c r="I17" s="22">
        <f t="shared" si="1"/>
        <v>24.201100000000004</v>
      </c>
      <c r="J17" s="23">
        <f t="shared" si="2"/>
        <v>257.4117</v>
      </c>
      <c r="K17" s="24">
        <f t="shared" si="3"/>
        <v>25.741170000000029</v>
      </c>
      <c r="L17" s="23">
        <f t="shared" si="4"/>
        <v>283.15287000000001</v>
      </c>
      <c r="M17" s="34"/>
      <c r="N17" s="62">
        <v>0.1</v>
      </c>
      <c r="O17" s="32">
        <f t="shared" si="5"/>
        <v>0</v>
      </c>
      <c r="P17" s="25">
        <f t="shared" si="6"/>
        <v>0</v>
      </c>
      <c r="Q17" s="25">
        <f t="shared" si="7"/>
        <v>0</v>
      </c>
    </row>
    <row r="18" spans="1:17" ht="24.95" customHeight="1" x14ac:dyDescent="0.25">
      <c r="A18" s="20">
        <v>1</v>
      </c>
      <c r="B18" s="20">
        <v>207090</v>
      </c>
      <c r="C18" s="20" t="s">
        <v>36</v>
      </c>
      <c r="D18" s="52" t="s">
        <v>23</v>
      </c>
      <c r="E18" s="53">
        <v>47.57</v>
      </c>
      <c r="F18" s="57">
        <v>41.658999999999999</v>
      </c>
      <c r="G18" s="56">
        <v>10</v>
      </c>
      <c r="H18" s="21">
        <f t="shared" si="0"/>
        <v>4.1659000000000006</v>
      </c>
      <c r="I18" s="22">
        <f t="shared" si="1"/>
        <v>45.8249</v>
      </c>
      <c r="J18" s="23">
        <f t="shared" si="2"/>
        <v>1981.7186299999998</v>
      </c>
      <c r="K18" s="24">
        <f t="shared" si="3"/>
        <v>198.17186300000003</v>
      </c>
      <c r="L18" s="23">
        <f t="shared" si="4"/>
        <v>2179.8904929999999</v>
      </c>
      <c r="M18" s="34"/>
      <c r="N18" s="62">
        <v>0.1</v>
      </c>
      <c r="O18" s="32">
        <f t="shared" si="5"/>
        <v>0</v>
      </c>
      <c r="P18" s="25">
        <f t="shared" si="6"/>
        <v>0</v>
      </c>
      <c r="Q18" s="25">
        <f t="shared" si="7"/>
        <v>0</v>
      </c>
    </row>
    <row r="19" spans="1:17" ht="15" x14ac:dyDescent="0.2">
      <c r="A19" s="50" t="s">
        <v>37</v>
      </c>
      <c r="B19" s="50"/>
      <c r="C19" s="50"/>
      <c r="D19" s="59"/>
      <c r="E19" s="59"/>
      <c r="F19" s="59"/>
      <c r="G19" s="59"/>
      <c r="H19" s="59"/>
      <c r="I19" s="59"/>
      <c r="J19" s="60">
        <f>SUM(J6:J18)</f>
        <v>85700.18862999999</v>
      </c>
      <c r="K19" s="61">
        <f>SUM(K6:K18)</f>
        <v>3845.2759990000031</v>
      </c>
      <c r="L19" s="60">
        <f>SUM(L6:L18)</f>
        <v>89545.464628999995</v>
      </c>
      <c r="P19" s="26">
        <f>SUM(P6:P18)</f>
        <v>0</v>
      </c>
      <c r="Q19" s="60">
        <f>SUM(Q6:Q18)</f>
        <v>0</v>
      </c>
    </row>
    <row r="20" spans="1:17" ht="32.25" customHeight="1" x14ac:dyDescent="0.2">
      <c r="A20" s="3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51" t="s">
        <v>43</v>
      </c>
      <c r="O20" s="51"/>
      <c r="P20" s="51"/>
      <c r="Q20" s="51"/>
    </row>
    <row r="21" spans="1:17" ht="55.5" customHeight="1" x14ac:dyDescent="0.2">
      <c r="A21" s="35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7" ht="47.25" customHeight="1" x14ac:dyDescent="0.2">
      <c r="A22" s="36" t="s">
        <v>40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7" x14ac:dyDescent="0.2">
      <c r="C23" s="27"/>
      <c r="D23" s="28"/>
      <c r="E23" s="29"/>
      <c r="F23" s="29"/>
      <c r="H23" s="29"/>
      <c r="I23" s="29"/>
      <c r="J23" s="29"/>
    </row>
    <row r="24" spans="1:17" ht="13.5" x14ac:dyDescent="0.2">
      <c r="C24" s="30"/>
      <c r="D24" s="30"/>
      <c r="E24" s="30"/>
      <c r="F24" s="30"/>
      <c r="I24" s="31"/>
      <c r="J24" s="30"/>
    </row>
    <row r="25" spans="1:17" ht="13.5" x14ac:dyDescent="0.2">
      <c r="E25" s="30"/>
    </row>
  </sheetData>
  <mergeCells count="8">
    <mergeCell ref="A21:M21"/>
    <mergeCell ref="A22:M22"/>
    <mergeCell ref="F3:L3"/>
    <mergeCell ref="M3:Q4"/>
    <mergeCell ref="F4:I4"/>
    <mergeCell ref="J4:L4"/>
    <mergeCell ref="A19:I19"/>
    <mergeCell ref="A20:M20"/>
  </mergeCells>
  <conditionalFormatting sqref="D6:D7 A6:C18 E6:E18 A19:D19">
    <cfRule type="cellIs" dxfId="0" priority="1" stopIfTrue="1" operator="equal">
      <formula>0</formula>
    </cfRule>
  </conditionalFormatting>
  <pageMargins left="0.31496062992125984" right="0.31496062992125984" top="0.15748031496062992" bottom="0.35433070866141736" header="0.31496062992125984" footer="0"/>
  <pageSetup paperSize="9" scale="56" orientation="landscape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ACO.XLS</vt:lpstr>
      <vt:lpstr>ACO.XLS!Àrea_d'impressió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IRIMIA, ESTER (HOSTAL.)</dc:creator>
  <cp:lastModifiedBy>FERNANDEZ, DAVID (UC-DIR.ECON)</cp:lastModifiedBy>
  <dcterms:created xsi:type="dcterms:W3CDTF">2024-07-26T13:24:14Z</dcterms:created>
  <dcterms:modified xsi:type="dcterms:W3CDTF">2025-12-03T11:23:11Z</dcterms:modified>
</cp:coreProperties>
</file>