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4 SDA LLICÈNCIES INFORMÀTIQUES\6. CONTRACTES DERIVATS\CATEGORIA 1\2025\4. 368_2025 - LLICÈNCIES AEGERUS 2026\"/>
    </mc:Choice>
  </mc:AlternateContent>
  <bookViews>
    <workbookView xWindow="57480" yWindow="-72" windowWidth="29040" windowHeight="15720"/>
  </bookViews>
  <sheets>
    <sheet name="ANNEX 2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21" i="1"/>
  <c r="O21" i="1" s="1"/>
  <c r="M22" i="1"/>
  <c r="M23" i="1"/>
  <c r="M24" i="1"/>
  <c r="M25" i="1"/>
  <c r="M26" i="1"/>
  <c r="M27" i="1"/>
  <c r="O27" i="1" s="1"/>
  <c r="P27" i="1" s="1"/>
  <c r="M28" i="1"/>
  <c r="M29" i="1"/>
  <c r="O29" i="1" s="1"/>
  <c r="M30" i="1"/>
  <c r="O30" i="1" s="1"/>
  <c r="M31" i="1"/>
  <c r="O31" i="1" s="1"/>
  <c r="M32" i="1"/>
  <c r="O32" i="1" s="1"/>
  <c r="M33" i="1"/>
  <c r="O33" i="1" s="1"/>
  <c r="P33" i="1" s="1"/>
  <c r="M34" i="1"/>
  <c r="O34" i="1" s="1"/>
  <c r="P34" i="1" s="1"/>
  <c r="M35" i="1"/>
  <c r="O35" i="1" s="1"/>
  <c r="P35" i="1" s="1"/>
  <c r="M36" i="1"/>
  <c r="M37" i="1"/>
  <c r="O37" i="1" s="1"/>
  <c r="M38" i="1"/>
  <c r="M39" i="1"/>
  <c r="M40" i="1"/>
  <c r="O40" i="1" s="1"/>
  <c r="M41" i="1"/>
  <c r="O41" i="1" s="1"/>
  <c r="P41" i="1" s="1"/>
  <c r="M42" i="1"/>
  <c r="O42" i="1" s="1"/>
  <c r="P42" i="1" s="1"/>
  <c r="M43" i="1"/>
  <c r="O43" i="1" s="1"/>
  <c r="P43" i="1" s="1"/>
  <c r="M44" i="1"/>
  <c r="M45" i="1"/>
  <c r="O45" i="1" s="1"/>
  <c r="M46" i="1"/>
  <c r="O46" i="1" s="1"/>
  <c r="M47" i="1"/>
  <c r="O47" i="1" s="1"/>
  <c r="M48" i="1"/>
  <c r="O48" i="1" s="1"/>
  <c r="M49" i="1"/>
  <c r="O49" i="1" s="1"/>
  <c r="P49" i="1" s="1"/>
  <c r="M50" i="1"/>
  <c r="O50" i="1" s="1"/>
  <c r="P50" i="1" s="1"/>
  <c r="M51" i="1"/>
  <c r="O51" i="1" s="1"/>
  <c r="P51" i="1" s="1"/>
  <c r="M52" i="1"/>
  <c r="M53" i="1"/>
  <c r="O53" i="1" s="1"/>
  <c r="M54" i="1"/>
  <c r="M55" i="1"/>
  <c r="M56" i="1"/>
  <c r="O56" i="1" s="1"/>
  <c r="M57" i="1"/>
  <c r="O57" i="1" s="1"/>
  <c r="P57" i="1" s="1"/>
  <c r="M58" i="1"/>
  <c r="O58" i="1" s="1"/>
  <c r="P58" i="1" s="1"/>
  <c r="M59" i="1"/>
  <c r="O59" i="1" s="1"/>
  <c r="P59" i="1" s="1"/>
  <c r="M60" i="1"/>
  <c r="M61" i="1"/>
  <c r="O61" i="1" s="1"/>
  <c r="M62" i="1"/>
  <c r="O62" i="1" s="1"/>
  <c r="M63" i="1"/>
  <c r="O63" i="1" s="1"/>
  <c r="M64" i="1"/>
  <c r="O64" i="1" s="1"/>
  <c r="M65" i="1"/>
  <c r="O65" i="1" s="1"/>
  <c r="P65" i="1" s="1"/>
  <c r="M66" i="1"/>
  <c r="O66" i="1" s="1"/>
  <c r="P66" i="1" s="1"/>
  <c r="M67" i="1"/>
  <c r="O67" i="1" s="1"/>
  <c r="P67" i="1" s="1"/>
  <c r="M68" i="1"/>
  <c r="M69" i="1"/>
  <c r="O69" i="1" s="1"/>
  <c r="G19" i="1"/>
  <c r="M19" i="1"/>
  <c r="O19" i="1" s="1"/>
  <c r="O24" i="1"/>
  <c r="O25" i="1"/>
  <c r="P25" i="1" s="1"/>
  <c r="O26" i="1"/>
  <c r="P26" i="1" s="1"/>
  <c r="P69" i="1" l="1"/>
  <c r="P64" i="1"/>
  <c r="P56" i="1"/>
  <c r="P48" i="1"/>
  <c r="P40" i="1"/>
  <c r="P32" i="1"/>
  <c r="P24" i="1"/>
  <c r="P63" i="1"/>
  <c r="P47" i="1"/>
  <c r="P31" i="1"/>
  <c r="P62" i="1"/>
  <c r="P46" i="1"/>
  <c r="P30" i="1"/>
  <c r="P61" i="1"/>
  <c r="P53" i="1"/>
  <c r="P45" i="1"/>
  <c r="P37" i="1"/>
  <c r="P29" i="1"/>
  <c r="P21" i="1"/>
  <c r="O55" i="1"/>
  <c r="P55" i="1" s="1"/>
  <c r="O39" i="1"/>
  <c r="P39" i="1" s="1"/>
  <c r="O23" i="1"/>
  <c r="P23" i="1" s="1"/>
  <c r="O54" i="1"/>
  <c r="P54" i="1" s="1"/>
  <c r="O38" i="1"/>
  <c r="P38" i="1" s="1"/>
  <c r="O22" i="1"/>
  <c r="P22" i="1" s="1"/>
  <c r="O68" i="1"/>
  <c r="P68" i="1" s="1"/>
  <c r="O60" i="1"/>
  <c r="P60" i="1" s="1"/>
  <c r="O52" i="1"/>
  <c r="P52" i="1" s="1"/>
  <c r="O44" i="1"/>
  <c r="P44" i="1" s="1"/>
  <c r="O36" i="1"/>
  <c r="P36" i="1" s="1"/>
  <c r="O28" i="1"/>
  <c r="P28" i="1" s="1"/>
  <c r="O20" i="1"/>
  <c r="P20" i="1" s="1"/>
  <c r="P19" i="1"/>
  <c r="L70" i="1" l="1"/>
  <c r="E20" i="1"/>
  <c r="E21" i="1"/>
  <c r="G21" i="1" s="1"/>
  <c r="E22" i="1"/>
  <c r="E23" i="1"/>
  <c r="E24" i="1"/>
  <c r="E25" i="1"/>
  <c r="G25" i="1" s="1"/>
  <c r="E26" i="1"/>
  <c r="G26" i="1" s="1"/>
  <c r="E27" i="1"/>
  <c r="G27" i="1" s="1"/>
  <c r="E28" i="1"/>
  <c r="G28" i="1" s="1"/>
  <c r="E29" i="1"/>
  <c r="G29" i="1" s="1"/>
  <c r="E30" i="1"/>
  <c r="E31" i="1"/>
  <c r="E32" i="1"/>
  <c r="E33" i="1"/>
  <c r="G33" i="1" s="1"/>
  <c r="E34" i="1"/>
  <c r="G34" i="1" s="1"/>
  <c r="E35" i="1"/>
  <c r="G35" i="1" s="1"/>
  <c r="E36" i="1"/>
  <c r="E37" i="1"/>
  <c r="G37" i="1" s="1"/>
  <c r="E38" i="1"/>
  <c r="E39" i="1"/>
  <c r="G39" i="1" s="1"/>
  <c r="E40" i="1"/>
  <c r="E41" i="1"/>
  <c r="E42" i="1"/>
  <c r="G42" i="1" s="1"/>
  <c r="E43" i="1"/>
  <c r="G43" i="1" s="1"/>
  <c r="E44" i="1"/>
  <c r="G44" i="1" s="1"/>
  <c r="E45" i="1"/>
  <c r="G45" i="1" s="1"/>
  <c r="E46" i="1"/>
  <c r="E47" i="1"/>
  <c r="G47" i="1" s="1"/>
  <c r="E48" i="1"/>
  <c r="E49" i="1"/>
  <c r="G49" i="1" s="1"/>
  <c r="E50" i="1"/>
  <c r="G50" i="1" s="1"/>
  <c r="E51" i="1"/>
  <c r="G51" i="1" s="1"/>
  <c r="E52" i="1"/>
  <c r="G52" i="1" s="1"/>
  <c r="E53" i="1"/>
  <c r="E54" i="1"/>
  <c r="E55" i="1"/>
  <c r="E56" i="1"/>
  <c r="E57" i="1"/>
  <c r="G57" i="1" s="1"/>
  <c r="E58" i="1"/>
  <c r="G58" i="1" s="1"/>
  <c r="E59" i="1"/>
  <c r="G59" i="1" s="1"/>
  <c r="E60" i="1"/>
  <c r="E61" i="1"/>
  <c r="G61" i="1" s="1"/>
  <c r="E62" i="1"/>
  <c r="E63" i="1"/>
  <c r="E64" i="1"/>
  <c r="E65" i="1"/>
  <c r="G65" i="1" s="1"/>
  <c r="E66" i="1"/>
  <c r="G66" i="1" s="1"/>
  <c r="E67" i="1"/>
  <c r="G67" i="1" s="1"/>
  <c r="E68" i="1"/>
  <c r="G68" i="1" s="1"/>
  <c r="E69" i="1"/>
  <c r="G69" i="1" s="1"/>
  <c r="E19" i="1"/>
  <c r="M70" i="1" l="1"/>
  <c r="L7" i="1" s="1"/>
  <c r="N7" i="1" s="1"/>
  <c r="P7" i="1" s="1"/>
  <c r="G23" i="1"/>
  <c r="H23" i="1" s="1"/>
  <c r="H57" i="1"/>
  <c r="H49" i="1"/>
  <c r="H33" i="1"/>
  <c r="H25" i="1"/>
  <c r="G63" i="1"/>
  <c r="H63" i="1" s="1"/>
  <c r="G41" i="1"/>
  <c r="H41" i="1" s="1"/>
  <c r="H65" i="1"/>
  <c r="H39" i="1"/>
  <c r="G55" i="1"/>
  <c r="H55" i="1" s="1"/>
  <c r="H69" i="1"/>
  <c r="H61" i="1"/>
  <c r="H45" i="1"/>
  <c r="H37" i="1"/>
  <c r="H29" i="1"/>
  <c r="H21" i="1"/>
  <c r="G53" i="1"/>
  <c r="H53" i="1" s="1"/>
  <c r="G31" i="1"/>
  <c r="H31" i="1" s="1"/>
  <c r="H47" i="1"/>
  <c r="H52" i="1"/>
  <c r="E70" i="1"/>
  <c r="D7" i="1" s="1"/>
  <c r="G64" i="1"/>
  <c r="H64" i="1" s="1"/>
  <c r="G56" i="1"/>
  <c r="H56" i="1" s="1"/>
  <c r="G48" i="1"/>
  <c r="H48" i="1" s="1"/>
  <c r="G40" i="1"/>
  <c r="H40" i="1" s="1"/>
  <c r="G32" i="1"/>
  <c r="H32" i="1" s="1"/>
  <c r="G24" i="1"/>
  <c r="H67" i="1"/>
  <c r="H59" i="1"/>
  <c r="H51" i="1"/>
  <c r="H43" i="1"/>
  <c r="H35" i="1"/>
  <c r="H27" i="1"/>
  <c r="H68" i="1"/>
  <c r="H44" i="1"/>
  <c r="H66" i="1"/>
  <c r="H58" i="1"/>
  <c r="H50" i="1"/>
  <c r="H42" i="1"/>
  <c r="H34" i="1"/>
  <c r="H26" i="1"/>
  <c r="H19" i="1"/>
  <c r="G62" i="1"/>
  <c r="H62" i="1" s="1"/>
  <c r="G54" i="1"/>
  <c r="H54" i="1" s="1"/>
  <c r="G46" i="1"/>
  <c r="H46" i="1" s="1"/>
  <c r="G38" i="1"/>
  <c r="H38" i="1" s="1"/>
  <c r="G30" i="1"/>
  <c r="H30" i="1" s="1"/>
  <c r="G22" i="1"/>
  <c r="H22" i="1" s="1"/>
  <c r="H28" i="1"/>
  <c r="G60" i="1"/>
  <c r="H60" i="1" s="1"/>
  <c r="G36" i="1"/>
  <c r="H36" i="1" s="1"/>
  <c r="G20" i="1"/>
  <c r="H20" i="1" s="1"/>
  <c r="F7" i="1" l="1"/>
  <c r="H7" i="1" s="1"/>
  <c r="P70" i="1"/>
  <c r="O70" i="1"/>
  <c r="G70" i="1"/>
  <c r="H24" i="1"/>
  <c r="H70" i="1" s="1"/>
  <c r="D70" i="1" l="1"/>
</calcChain>
</file>

<file path=xl/sharedStrings.xml><?xml version="1.0" encoding="utf-8"?>
<sst xmlns="http://schemas.openxmlformats.org/spreadsheetml/2006/main" count="136" uniqueCount="71">
  <si>
    <t>IVA</t>
  </si>
  <si>
    <t>Nº</t>
  </si>
  <si>
    <t>DESCRIPCIÓ</t>
  </si>
  <si>
    <t>TOTAL</t>
  </si>
  <si>
    <t>Servei de suport correctiu i evolutiu del programari AEGERUSng en modalitat SaaS, de l’empresa Nexus Sisinf S.L., per als centres gestionats per SUMAR, mitjançant Sistema Dinàmic d’Adquisició (CATEGORIA 1)</t>
  </si>
  <si>
    <t>Residència de Tona</t>
  </si>
  <si>
    <t>Centre de Dia Les Bernardes</t>
  </si>
  <si>
    <t>SAIAR Santa Maria d'Oló</t>
  </si>
  <si>
    <t>SAIAR Fogars de la Selva</t>
  </si>
  <si>
    <t>SAIAR Agullana</t>
  </si>
  <si>
    <t>SAIAR Portbou</t>
  </si>
  <si>
    <t>SAIAR Porqueres</t>
  </si>
  <si>
    <t>SAIAR La Granadella</t>
  </si>
  <si>
    <t>SAIAR  Sant Vicenç de Torellô</t>
  </si>
  <si>
    <t>SAIAR Riudellots</t>
  </si>
  <si>
    <t>SAIAR Camallera</t>
  </si>
  <si>
    <t>SAIAR Torrelavit</t>
  </si>
  <si>
    <t>SAIAR Maials</t>
  </si>
  <si>
    <t>SAIAR Hostalets de Pierola</t>
  </si>
  <si>
    <t>SAIAR Viladrau</t>
  </si>
  <si>
    <t>SAIAR Vilanova de Vallès</t>
  </si>
  <si>
    <t>Residència Sant Quirze de Besora</t>
  </si>
  <si>
    <t xml:space="preserve">Residència de Santa Coloma de Farners </t>
  </si>
  <si>
    <t>Centre de Serveis Olost</t>
  </si>
  <si>
    <t>Centre de Serveis Gurb</t>
  </si>
  <si>
    <t>Centre de Serveis Sant Julià de Vilatorta</t>
  </si>
  <si>
    <t>Centre de Serveis Sant Quirze de Besora</t>
  </si>
  <si>
    <t>Residència i Centre de Dia Arenys de Mar</t>
  </si>
  <si>
    <t>SAIAR Premià de Dalt</t>
  </si>
  <si>
    <t>SAIAR de l'Albi</t>
  </si>
  <si>
    <t>SAIAR Sant Guim de Freixenet</t>
  </si>
  <si>
    <t xml:space="preserve">IMPORT MENSUAL </t>
  </si>
  <si>
    <t>IMPORT ANUAL</t>
  </si>
  <si>
    <t>% IVA</t>
  </si>
  <si>
    <t>IMPORT IVA</t>
  </si>
  <si>
    <t>IMPORT IVA INCLÒS</t>
  </si>
  <si>
    <t>CONTRACTE DERIVAT 368/2025</t>
  </si>
  <si>
    <t xml:space="preserve">IMPORT </t>
  </si>
  <si>
    <t>IMPORT TOTAL</t>
  </si>
  <si>
    <t>LLICÈNCIES AEGERUS 2026</t>
  </si>
  <si>
    <t xml:space="preserve">TOTAL </t>
  </si>
  <si>
    <t>IMPORT CONTRACTE</t>
  </si>
  <si>
    <t>IMPORT OFERT</t>
  </si>
  <si>
    <t xml:space="preserve">Quedarà exclosa de la licitació l’oferta econòmica que inclogui un preu ofert superior al preu màxim de licitació. </t>
  </si>
  <si>
    <t xml:space="preserve">Es indispensable indicar un import a TOTES les línies, quedara exclosa de la licitació l'oferta economica que no inclogui un import superior a 0,01€. </t>
  </si>
  <si>
    <t>L'empresa licitadora únicament haurà d'omplir la columna marcada en groc.</t>
  </si>
  <si>
    <t>Residència de Sant Pere de Torelló</t>
  </si>
  <si>
    <t>Residència de Begues</t>
  </si>
  <si>
    <t>Residència i centre de dia de Sant Hilari Sacalm</t>
  </si>
  <si>
    <t>Residència de Sant Sadurni d'Anoia</t>
  </si>
  <si>
    <t>Residència de Montesquieu</t>
  </si>
  <si>
    <t>Residència "Can Comelles" d'Esparraguera</t>
  </si>
  <si>
    <t>Residència "Vall de Ribes" de Ribes de Freser</t>
  </si>
  <si>
    <t>Residència "Sant Josep" de Cassà de la Selva</t>
  </si>
  <si>
    <t>Centre de Dia "Josep Tarradellas" del Papiol</t>
  </si>
  <si>
    <t>Residència de la Pobla de Segur </t>
  </si>
  <si>
    <t>Centre de dia  “Molí de Cuc” d’Anglès</t>
  </si>
  <si>
    <t>SAIAR Vilobí d'Onyar</t>
  </si>
  <si>
    <t>Centre de dia de Santa Eugenia de Berga</t>
  </si>
  <si>
    <t>Centre de dia de Maçanet de la Selva</t>
  </si>
  <si>
    <t>Residència i Centre de Dia de Torà</t>
  </si>
  <si>
    <t>Residència d'Àger</t>
  </si>
  <si>
    <t>Residencia i Centre de Dia de Sant Joan de les Abadesses</t>
  </si>
  <si>
    <t>Residència i Centre de dia de Vandellós</t>
  </si>
  <si>
    <t>Residència i Centre de dia d'Hospitalet de l'Infant</t>
  </si>
  <si>
    <t>Centre de dia de Breda</t>
  </si>
  <si>
    <t xml:space="preserve">Residència "Can Compte" de Tordera </t>
  </si>
  <si>
    <t>Centre de dia de Vidreres</t>
  </si>
  <si>
    <t>Centre de dia de l'Alguaire</t>
  </si>
  <si>
    <t>Centre de dia de Trémens</t>
  </si>
  <si>
    <t>Centre de dia de Cardedeu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</si>
</sst>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Font="1" applyProtection="1"/>
    <xf numFmtId="44" fontId="0" fillId="0" borderId="0" xfId="1" applyFont="1" applyProtection="1"/>
    <xf numFmtId="0" fontId="4" fillId="0" borderId="0" xfId="0" applyFont="1" applyFill="1" applyAlignment="1" applyProtection="1">
      <alignment horizontal="center" vertical="center" wrapText="1"/>
    </xf>
    <xf numFmtId="44" fontId="0" fillId="0" borderId="0" xfId="1" applyFont="1" applyFill="1" applyProtection="1"/>
    <xf numFmtId="0" fontId="4" fillId="0" borderId="0" xfId="0" applyFont="1" applyAlignment="1" applyProtection="1">
      <alignment horizontal="center" vertical="center" wrapText="1"/>
    </xf>
    <xf numFmtId="44" fontId="4" fillId="0" borderId="0" xfId="1" applyFont="1" applyProtection="1"/>
    <xf numFmtId="0" fontId="0" fillId="0" borderId="0" xfId="0" applyFont="1" applyAlignment="1" applyProtection="1">
      <alignment horizontal="center" vertical="center"/>
    </xf>
    <xf numFmtId="44" fontId="4" fillId="4" borderId="2" xfId="1" applyFont="1" applyFill="1" applyBorder="1" applyProtection="1"/>
    <xf numFmtId="44" fontId="4" fillId="2" borderId="2" xfId="1" applyFont="1" applyFill="1" applyBorder="1" applyProtection="1"/>
    <xf numFmtId="164" fontId="4" fillId="0" borderId="2" xfId="1" applyNumberFormat="1" applyFont="1" applyBorder="1" applyAlignment="1" applyProtection="1">
      <alignment horizontal="center"/>
    </xf>
    <xf numFmtId="44" fontId="4" fillId="0" borderId="2" xfId="1" applyFont="1" applyBorder="1" applyProtection="1"/>
    <xf numFmtId="44" fontId="6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4" fontId="6" fillId="0" borderId="0" xfId="0" applyNumberFormat="1" applyFont="1" applyAlignment="1" applyProtection="1">
      <alignment horizontal="center" vertical="center" wrapText="1"/>
    </xf>
    <xf numFmtId="44" fontId="0" fillId="0" borderId="0" xfId="0" applyNumberFormat="1" applyFont="1" applyProtection="1"/>
    <xf numFmtId="44" fontId="0" fillId="0" borderId="0" xfId="0" applyNumberFormat="1" applyFont="1" applyAlignment="1" applyProtection="1">
      <alignment horizontal="center"/>
    </xf>
    <xf numFmtId="44" fontId="7" fillId="0" borderId="0" xfId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/>
    </xf>
    <xf numFmtId="49" fontId="2" fillId="4" borderId="2" xfId="3" applyNumberFormat="1" applyFont="1" applyFill="1" applyBorder="1" applyAlignment="1" applyProtection="1">
      <alignment horizontal="center" vertical="center" wrapText="1"/>
    </xf>
    <xf numFmtId="44" fontId="2" fillId="4" borderId="9" xfId="1" applyFont="1" applyFill="1" applyBorder="1" applyAlignment="1" applyProtection="1">
      <alignment horizontal="center" vertical="center" wrapText="1"/>
    </xf>
    <xf numFmtId="9" fontId="2" fillId="4" borderId="3" xfId="2" applyFont="1" applyFill="1" applyBorder="1" applyAlignment="1" applyProtection="1">
      <alignment horizontal="center" vertical="center" wrapText="1"/>
    </xf>
    <xf numFmtId="44" fontId="2" fillId="4" borderId="3" xfId="1" applyFont="1" applyFill="1" applyBorder="1" applyAlignment="1" applyProtection="1">
      <alignment horizontal="center" vertical="center" wrapText="1"/>
    </xf>
    <xf numFmtId="49" fontId="2" fillId="2" borderId="2" xfId="3" applyNumberFormat="1" applyFont="1" applyFill="1" applyBorder="1" applyAlignment="1" applyProtection="1">
      <alignment horizontal="center" vertical="center" wrapText="1"/>
    </xf>
    <xf numFmtId="44" fontId="2" fillId="2" borderId="9" xfId="1" applyFont="1" applyFill="1" applyBorder="1" applyAlignment="1" applyProtection="1">
      <alignment horizontal="center" vertical="center" wrapText="1"/>
    </xf>
    <xf numFmtId="9" fontId="2" fillId="2" borderId="3" xfId="2" applyFont="1" applyFill="1" applyBorder="1" applyAlignment="1" applyProtection="1">
      <alignment horizontal="center" vertical="center" wrapText="1"/>
    </xf>
    <xf numFmtId="44" fontId="2" fillId="2" borderId="3" xfId="1" applyFont="1" applyFill="1" applyBorder="1" applyAlignment="1" applyProtection="1">
      <alignment horizontal="center" vertical="center" wrapText="1"/>
    </xf>
    <xf numFmtId="44" fontId="2" fillId="2" borderId="2" xfId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Protection="1"/>
    <xf numFmtId="44" fontId="5" fillId="0" borderId="2" xfId="1" applyNumberFormat="1" applyFont="1" applyFill="1" applyBorder="1" applyAlignment="1" applyProtection="1">
      <alignment horizontal="center" vertical="center"/>
    </xf>
    <xf numFmtId="164" fontId="0" fillId="0" borderId="5" xfId="0" applyNumberFormat="1" applyFont="1" applyBorder="1" applyAlignment="1" applyProtection="1">
      <alignment horizontal="center" vertical="center"/>
    </xf>
    <xf numFmtId="9" fontId="0" fillId="0" borderId="5" xfId="0" applyNumberFormat="1" applyFont="1" applyBorder="1" applyAlignment="1" applyProtection="1">
      <alignment horizontal="center" vertical="center"/>
    </xf>
    <xf numFmtId="44" fontId="0" fillId="0" borderId="2" xfId="1" applyFont="1" applyFill="1" applyBorder="1" applyProtection="1"/>
    <xf numFmtId="44" fontId="4" fillId="0" borderId="3" xfId="1" applyFont="1" applyFill="1" applyBorder="1" applyProtection="1"/>
    <xf numFmtId="0" fontId="0" fillId="0" borderId="3" xfId="0" applyFont="1" applyFill="1" applyBorder="1" applyProtection="1"/>
    <xf numFmtId="164" fontId="0" fillId="0" borderId="5" xfId="0" applyNumberFormat="1" applyFont="1" applyFill="1" applyBorder="1" applyAlignment="1" applyProtection="1">
      <alignment horizontal="center" vertical="center"/>
    </xf>
    <xf numFmtId="9" fontId="0" fillId="0" borderId="5" xfId="0" applyNumberFormat="1" applyFont="1" applyFill="1" applyBorder="1" applyAlignment="1" applyProtection="1">
      <alignment horizontal="center" vertical="center"/>
    </xf>
    <xf numFmtId="44" fontId="4" fillId="0" borderId="2" xfId="1" applyFont="1" applyFill="1" applyBorder="1" applyProtection="1"/>
    <xf numFmtId="44" fontId="5" fillId="0" borderId="2" xfId="1" applyFont="1" applyFill="1" applyBorder="1" applyAlignment="1" applyProtection="1">
      <alignment horizontal="center" vertical="center"/>
    </xf>
    <xf numFmtId="0" fontId="0" fillId="0" borderId="9" xfId="0" applyFont="1" applyBorder="1" applyProtection="1"/>
    <xf numFmtId="44" fontId="5" fillId="0" borderId="8" xfId="1" applyFont="1" applyFill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9" fontId="0" fillId="0" borderId="10" xfId="0" applyNumberFormat="1" applyFont="1" applyBorder="1" applyAlignment="1" applyProtection="1">
      <alignment horizontal="center" vertical="center"/>
    </xf>
    <xf numFmtId="44" fontId="0" fillId="0" borderId="8" xfId="1" applyFont="1" applyFill="1" applyBorder="1" applyProtection="1"/>
    <xf numFmtId="44" fontId="4" fillId="0" borderId="9" xfId="1" applyFont="1" applyFill="1" applyBorder="1" applyProtection="1"/>
    <xf numFmtId="0" fontId="0" fillId="0" borderId="9" xfId="0" applyFont="1" applyFill="1" applyBorder="1" applyProtection="1"/>
    <xf numFmtId="9" fontId="0" fillId="0" borderId="10" xfId="0" applyNumberFormat="1" applyFont="1" applyFill="1" applyBorder="1" applyAlignment="1" applyProtection="1">
      <alignment horizontal="center" vertical="center"/>
    </xf>
    <xf numFmtId="44" fontId="4" fillId="0" borderId="8" xfId="1" applyFont="1" applyFill="1" applyBorder="1" applyProtection="1"/>
    <xf numFmtId="44" fontId="4" fillId="0" borderId="6" xfId="0" applyNumberFormat="1" applyFont="1" applyFill="1" applyBorder="1" applyAlignment="1" applyProtection="1"/>
    <xf numFmtId="44" fontId="4" fillId="3" borderId="1" xfId="1" applyFont="1" applyFill="1" applyBorder="1" applyProtection="1"/>
    <xf numFmtId="164" fontId="4" fillId="3" borderId="1" xfId="0" applyNumberFormat="1" applyFont="1" applyFill="1" applyBorder="1" applyProtection="1"/>
    <xf numFmtId="44" fontId="4" fillId="3" borderId="1" xfId="0" applyNumberFormat="1" applyFont="1" applyFill="1" applyBorder="1" applyProtection="1"/>
    <xf numFmtId="44" fontId="4" fillId="3" borderId="6" xfId="1" applyFont="1" applyFill="1" applyBorder="1" applyProtection="1"/>
    <xf numFmtId="44" fontId="4" fillId="0" borderId="12" xfId="0" applyNumberFormat="1" applyFont="1" applyFill="1" applyBorder="1" applyAlignment="1" applyProtection="1"/>
    <xf numFmtId="44" fontId="4" fillId="6" borderId="1" xfId="1" applyFont="1" applyFill="1" applyBorder="1" applyProtection="1"/>
    <xf numFmtId="164" fontId="4" fillId="6" borderId="1" xfId="0" applyNumberFormat="1" applyFont="1" applyFill="1" applyBorder="1" applyProtection="1"/>
    <xf numFmtId="44" fontId="4" fillId="6" borderId="1" xfId="0" applyNumberFormat="1" applyFont="1" applyFill="1" applyBorder="1" applyProtection="1"/>
    <xf numFmtId="44" fontId="0" fillId="0" borderId="0" xfId="1" applyFont="1" applyAlignment="1" applyProtection="1">
      <alignment horizontal="center" vertical="center"/>
    </xf>
    <xf numFmtId="44" fontId="4" fillId="0" borderId="0" xfId="0" applyNumberFormat="1" applyFont="1" applyProtection="1"/>
    <xf numFmtId="44" fontId="5" fillId="8" borderId="2" xfId="1" applyNumberFormat="1" applyFont="1" applyFill="1" applyBorder="1" applyAlignment="1" applyProtection="1">
      <alignment horizontal="center" vertical="center"/>
      <protection locked="0"/>
    </xf>
    <xf numFmtId="44" fontId="5" fillId="8" borderId="2" xfId="1" applyFont="1" applyFill="1" applyBorder="1" applyAlignment="1" applyProtection="1">
      <alignment horizontal="center" vertical="center"/>
      <protection locked="0"/>
    </xf>
    <xf numFmtId="44" fontId="5" fillId="8" borderId="8" xfId="1" applyFont="1" applyFill="1" applyBorder="1" applyAlignment="1" applyProtection="1">
      <alignment horizontal="center" vertical="center"/>
      <protection locked="0"/>
    </xf>
    <xf numFmtId="44" fontId="4" fillId="2" borderId="3" xfId="1" applyFont="1" applyFill="1" applyBorder="1" applyAlignment="1" applyProtection="1">
      <alignment horizontal="center"/>
    </xf>
    <xf numFmtId="44" fontId="4" fillId="2" borderId="5" xfId="1" applyFont="1" applyFill="1" applyBorder="1" applyAlignment="1" applyProtection="1">
      <alignment horizontal="center"/>
    </xf>
    <xf numFmtId="164" fontId="4" fillId="0" borderId="3" xfId="1" applyNumberFormat="1" applyFont="1" applyBorder="1" applyAlignment="1" applyProtection="1">
      <alignment horizontal="center"/>
    </xf>
    <xf numFmtId="44" fontId="4" fillId="0" borderId="5" xfId="1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44" fontId="4" fillId="0" borderId="3" xfId="1" applyFont="1" applyBorder="1" applyAlignment="1" applyProtection="1">
      <alignment horizontal="center"/>
    </xf>
    <xf numFmtId="44" fontId="4" fillId="6" borderId="3" xfId="1" applyFont="1" applyFill="1" applyBorder="1" applyAlignment="1" applyProtection="1">
      <alignment horizontal="center"/>
    </xf>
    <xf numFmtId="44" fontId="4" fillId="6" borderId="4" xfId="1" applyFont="1" applyFill="1" applyBorder="1" applyAlignment="1" applyProtection="1">
      <alignment horizontal="center"/>
    </xf>
    <xf numFmtId="44" fontId="4" fillId="6" borderId="5" xfId="1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 vertical="center" wrapText="1"/>
    </xf>
    <xf numFmtId="44" fontId="4" fillId="4" borderId="3" xfId="1" applyFont="1" applyFill="1" applyBorder="1" applyAlignment="1" applyProtection="1">
      <alignment horizontal="center"/>
    </xf>
    <xf numFmtId="44" fontId="4" fillId="4" borderId="5" xfId="1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44" fontId="4" fillId="3" borderId="3" xfId="1" applyFont="1" applyFill="1" applyBorder="1" applyAlignment="1" applyProtection="1">
      <alignment horizontal="center"/>
    </xf>
    <xf numFmtId="44" fontId="4" fillId="3" borderId="4" xfId="1" applyFont="1" applyFill="1" applyBorder="1" applyAlignment="1" applyProtection="1">
      <alignment horizontal="center"/>
    </xf>
    <xf numFmtId="44" fontId="4" fillId="3" borderId="5" xfId="1" applyFont="1" applyFill="1" applyBorder="1" applyAlignment="1" applyProtection="1">
      <alignment horizontal="center"/>
    </xf>
    <xf numFmtId="44" fontId="4" fillId="6" borderId="11" xfId="0" applyNumberFormat="1" applyFont="1" applyFill="1" applyBorder="1" applyAlignment="1" applyProtection="1">
      <alignment horizontal="center"/>
    </xf>
    <xf numFmtId="44" fontId="4" fillId="6" borderId="7" xfId="0" applyNumberFormat="1" applyFont="1" applyFill="1" applyBorder="1" applyAlignment="1" applyProtection="1">
      <alignment horizontal="center"/>
    </xf>
    <xf numFmtId="44" fontId="4" fillId="3" borderId="11" xfId="0" applyNumberFormat="1" applyFont="1" applyFill="1" applyBorder="1" applyAlignment="1" applyProtection="1">
      <alignment horizontal="center"/>
    </xf>
    <xf numFmtId="44" fontId="4" fillId="3" borderId="7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2" fillId="7" borderId="2" xfId="3" applyFont="1" applyFill="1" applyBorder="1" applyAlignment="1" applyProtection="1">
      <alignment horizontal="center"/>
    </xf>
    <xf numFmtId="0" fontId="2" fillId="6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 vertical="center" wrapText="1"/>
    </xf>
    <xf numFmtId="0" fontId="2" fillId="2" borderId="4" xfId="3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2" fillId="5" borderId="2" xfId="3" applyFont="1" applyFill="1" applyBorder="1" applyAlignment="1" applyProtection="1">
      <alignment horizontal="center"/>
    </xf>
    <xf numFmtId="0" fontId="2" fillId="3" borderId="2" xfId="3" applyFont="1" applyFill="1" applyBorder="1" applyAlignment="1" applyProtection="1">
      <alignment horizontal="center"/>
    </xf>
    <xf numFmtId="0" fontId="2" fillId="4" borderId="3" xfId="3" applyFont="1" applyFill="1" applyBorder="1" applyAlignment="1" applyProtection="1">
      <alignment horizontal="center" vertical="center" wrapText="1"/>
    </xf>
    <xf numFmtId="0" fontId="2" fillId="4" borderId="4" xfId="3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colors>
    <mruColors>
      <color rgb="FFEDE5D7"/>
      <color rgb="FFDF7A00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186690</xdr:colOff>
      <xdr:row>9</xdr:row>
      <xdr:rowOff>102623</xdr:rowOff>
    </xdr:from>
    <xdr:to>
      <xdr:col>6</xdr:col>
      <xdr:colOff>718185</xdr:colOff>
      <xdr:row>12</xdr:row>
      <xdr:rowOff>34289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525783"/>
          <a:ext cx="531495" cy="48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Normal="100" workbookViewId="0">
      <selection activeCell="L19" sqref="L19"/>
    </sheetView>
  </sheetViews>
  <sheetFormatPr baseColWidth="10" defaultColWidth="11.44140625" defaultRowHeight="14.4" x14ac:dyDescent="0.3"/>
  <cols>
    <col min="1" max="1" width="4.109375" style="1" customWidth="1"/>
    <col min="2" max="2" width="44.88671875" style="1" bestFit="1" customWidth="1"/>
    <col min="3" max="3" width="3.109375" style="7" customWidth="1"/>
    <col min="4" max="4" width="12.88671875" style="2" customWidth="1"/>
    <col min="5" max="5" width="11" style="1" customWidth="1"/>
    <col min="6" max="6" width="7.6640625" style="1" customWidth="1"/>
    <col min="7" max="7" width="12.6640625" style="2" customWidth="1"/>
    <col min="8" max="8" width="16.5546875" style="2" customWidth="1"/>
    <col min="9" max="9" width="3.6640625" style="2" customWidth="1"/>
    <col min="10" max="10" width="22.6640625" style="2" customWidth="1"/>
    <col min="11" max="11" width="23.77734375" style="1" customWidth="1"/>
    <col min="12" max="12" width="14.88671875" style="2" bestFit="1" customWidth="1"/>
    <col min="13" max="13" width="12.109375" style="2" customWidth="1"/>
    <col min="14" max="14" width="11.44140625" style="1"/>
    <col min="15" max="15" width="13.5546875" style="1" customWidth="1"/>
    <col min="16" max="16" width="14.5546875" style="1" customWidth="1"/>
    <col min="17" max="16384" width="11.44140625" style="1"/>
  </cols>
  <sheetData>
    <row r="1" spans="1:16" ht="59.4" customHeight="1" x14ac:dyDescent="0.3">
      <c r="B1" s="74" t="s">
        <v>4</v>
      </c>
      <c r="C1" s="74"/>
      <c r="D1" s="74"/>
      <c r="E1" s="74"/>
      <c r="F1" s="74"/>
    </row>
    <row r="2" spans="1:16" ht="13.8" customHeight="1" x14ac:dyDescent="0.3">
      <c r="B2" s="3"/>
      <c r="C2" s="3"/>
      <c r="D2" s="3"/>
      <c r="E2" s="3"/>
      <c r="F2" s="3"/>
      <c r="G2" s="4"/>
    </row>
    <row r="3" spans="1:16" ht="15.6" customHeight="1" x14ac:dyDescent="0.3">
      <c r="B3" s="5"/>
      <c r="C3" s="5"/>
      <c r="D3" s="86" t="s">
        <v>41</v>
      </c>
      <c r="E3" s="86"/>
      <c r="F3" s="86"/>
      <c r="L3" s="6" t="s">
        <v>42</v>
      </c>
    </row>
    <row r="4" spans="1:16" ht="15.6" customHeight="1" x14ac:dyDescent="0.3">
      <c r="B4" s="5"/>
      <c r="C4" s="5"/>
      <c r="D4" s="5"/>
      <c r="E4" s="5"/>
      <c r="F4" s="5"/>
    </row>
    <row r="5" spans="1:16" x14ac:dyDescent="0.3">
      <c r="D5" s="79" t="s">
        <v>36</v>
      </c>
      <c r="E5" s="80"/>
      <c r="F5" s="80"/>
      <c r="G5" s="80"/>
      <c r="H5" s="81"/>
      <c r="L5" s="71" t="s">
        <v>36</v>
      </c>
      <c r="M5" s="72"/>
      <c r="N5" s="72"/>
      <c r="O5" s="72"/>
      <c r="P5" s="73"/>
    </row>
    <row r="6" spans="1:16" x14ac:dyDescent="0.3">
      <c r="D6" s="75" t="s">
        <v>37</v>
      </c>
      <c r="E6" s="76"/>
      <c r="F6" s="77" t="s">
        <v>0</v>
      </c>
      <c r="G6" s="78"/>
      <c r="H6" s="8" t="s">
        <v>38</v>
      </c>
      <c r="L6" s="64" t="s">
        <v>37</v>
      </c>
      <c r="M6" s="65"/>
      <c r="N6" s="68" t="s">
        <v>0</v>
      </c>
      <c r="O6" s="69"/>
      <c r="P6" s="9" t="s">
        <v>38</v>
      </c>
    </row>
    <row r="7" spans="1:16" x14ac:dyDescent="0.3">
      <c r="D7" s="66">
        <f>+E70</f>
        <v>92891.347319999943</v>
      </c>
      <c r="E7" s="67"/>
      <c r="F7" s="66">
        <f>+D7*0.21</f>
        <v>19507.182937199988</v>
      </c>
      <c r="G7" s="67"/>
      <c r="H7" s="10">
        <f>+SUM(D7:G7)</f>
        <v>112398.53025719993</v>
      </c>
      <c r="L7" s="66">
        <f>+M70</f>
        <v>0</v>
      </c>
      <c r="M7" s="67"/>
      <c r="N7" s="70">
        <f>+L7*0.21</f>
        <v>0</v>
      </c>
      <c r="O7" s="67"/>
      <c r="P7" s="11">
        <f>+SUM(L7:O7)</f>
        <v>0</v>
      </c>
    </row>
    <row r="8" spans="1:16" x14ac:dyDescent="0.3">
      <c r="H8" s="12"/>
      <c r="I8" s="12"/>
      <c r="J8" s="12"/>
      <c r="K8" s="12"/>
      <c r="L8" s="12"/>
      <c r="M8" s="12"/>
    </row>
    <row r="9" spans="1:16" x14ac:dyDescent="0.3">
      <c r="B9" s="13"/>
      <c r="C9" s="13"/>
    </row>
    <row r="10" spans="1:16" x14ac:dyDescent="0.3">
      <c r="B10" s="14"/>
      <c r="C10" s="14"/>
      <c r="H10" s="97" t="s">
        <v>45</v>
      </c>
      <c r="I10" s="97"/>
      <c r="J10" s="97"/>
      <c r="K10" s="97"/>
      <c r="L10" s="97"/>
      <c r="M10" s="97"/>
      <c r="N10" s="97"/>
    </row>
    <row r="11" spans="1:16" x14ac:dyDescent="0.3">
      <c r="B11" s="15"/>
      <c r="C11" s="16"/>
      <c r="H11" s="17" t="s">
        <v>43</v>
      </c>
      <c r="I11" s="17"/>
      <c r="J11" s="17"/>
      <c r="K11" s="18"/>
      <c r="L11" s="17"/>
      <c r="M11" s="17"/>
      <c r="N11" s="18"/>
    </row>
    <row r="12" spans="1:16" ht="14.4" customHeight="1" x14ac:dyDescent="0.3">
      <c r="B12" s="15"/>
      <c r="C12" s="16"/>
      <c r="H12" s="97" t="s">
        <v>44</v>
      </c>
      <c r="I12" s="97"/>
      <c r="J12" s="97"/>
      <c r="K12" s="97"/>
      <c r="L12" s="97"/>
    </row>
    <row r="13" spans="1:16" x14ac:dyDescent="0.3">
      <c r="C13" s="19"/>
      <c r="H13" s="97"/>
      <c r="I13" s="97"/>
      <c r="J13" s="97"/>
      <c r="K13" s="97"/>
      <c r="L13" s="97"/>
    </row>
    <row r="14" spans="1:16" x14ac:dyDescent="0.3">
      <c r="C14" s="19"/>
    </row>
    <row r="16" spans="1:16" ht="15.75" customHeight="1" x14ac:dyDescent="0.3">
      <c r="A16" s="98" t="s">
        <v>36</v>
      </c>
      <c r="B16" s="98"/>
      <c r="C16" s="98"/>
      <c r="D16" s="98"/>
      <c r="E16" s="98"/>
      <c r="F16" s="98"/>
      <c r="G16" s="98"/>
      <c r="H16" s="98"/>
      <c r="I16" s="91" t="s">
        <v>36</v>
      </c>
      <c r="J16" s="91"/>
      <c r="K16" s="91"/>
      <c r="L16" s="91"/>
      <c r="M16" s="91"/>
      <c r="N16" s="91"/>
      <c r="O16" s="91"/>
      <c r="P16" s="91"/>
    </row>
    <row r="17" spans="1:16" x14ac:dyDescent="0.3">
      <c r="A17" s="99" t="s">
        <v>39</v>
      </c>
      <c r="B17" s="99"/>
      <c r="C17" s="99"/>
      <c r="D17" s="99"/>
      <c r="E17" s="99"/>
      <c r="F17" s="99"/>
      <c r="G17" s="99"/>
      <c r="H17" s="99"/>
      <c r="I17" s="92" t="s">
        <v>39</v>
      </c>
      <c r="J17" s="92"/>
      <c r="K17" s="92"/>
      <c r="L17" s="92"/>
      <c r="M17" s="92"/>
      <c r="N17" s="92"/>
      <c r="O17" s="92"/>
      <c r="P17" s="92"/>
    </row>
    <row r="18" spans="1:16" s="29" customFormat="1" ht="28.8" customHeight="1" x14ac:dyDescent="0.3">
      <c r="A18" s="20" t="s">
        <v>1</v>
      </c>
      <c r="B18" s="100" t="s">
        <v>2</v>
      </c>
      <c r="C18" s="101"/>
      <c r="D18" s="21" t="s">
        <v>31</v>
      </c>
      <c r="E18" s="22" t="s">
        <v>32</v>
      </c>
      <c r="F18" s="22" t="s">
        <v>33</v>
      </c>
      <c r="G18" s="23" t="s">
        <v>34</v>
      </c>
      <c r="H18" s="23" t="s">
        <v>35</v>
      </c>
      <c r="I18" s="24" t="s">
        <v>1</v>
      </c>
      <c r="J18" s="93" t="s">
        <v>2</v>
      </c>
      <c r="K18" s="94"/>
      <c r="L18" s="25" t="s">
        <v>31</v>
      </c>
      <c r="M18" s="26" t="s">
        <v>32</v>
      </c>
      <c r="N18" s="26" t="s">
        <v>33</v>
      </c>
      <c r="O18" s="27" t="s">
        <v>34</v>
      </c>
      <c r="P18" s="28" t="s">
        <v>35</v>
      </c>
    </row>
    <row r="19" spans="1:16" x14ac:dyDescent="0.3">
      <c r="A19" s="30">
        <v>1</v>
      </c>
      <c r="B19" s="87" t="s">
        <v>5</v>
      </c>
      <c r="C19" s="88"/>
      <c r="D19" s="31">
        <v>119.49168000000002</v>
      </c>
      <c r="E19" s="32">
        <f>+D19*12</f>
        <v>1433.9001600000001</v>
      </c>
      <c r="F19" s="33">
        <v>0.21</v>
      </c>
      <c r="G19" s="34">
        <f>+E19*0.21</f>
        <v>301.11903360000002</v>
      </c>
      <c r="H19" s="35">
        <f>+E19+G19</f>
        <v>1735.0191936000001</v>
      </c>
      <c r="I19" s="36">
        <v>1</v>
      </c>
      <c r="J19" s="87" t="s">
        <v>5</v>
      </c>
      <c r="K19" s="88"/>
      <c r="L19" s="61"/>
      <c r="M19" s="37">
        <f>IF(L19&gt;D19,"ERROR PREU",IF(I19=0,"FALTA PREU",IF(I19="","FALTA PREU",ROUND(L19*12,2))))</f>
        <v>0</v>
      </c>
      <c r="N19" s="38">
        <v>0.21</v>
      </c>
      <c r="O19" s="34">
        <f>IFERROR(M19*N19,"REVISAR PREU")</f>
        <v>0</v>
      </c>
      <c r="P19" s="39">
        <f>IFERROR(M19+O19,"REVISAR PREU")</f>
        <v>0</v>
      </c>
    </row>
    <row r="20" spans="1:16" x14ac:dyDescent="0.3">
      <c r="A20" s="30">
        <v>2</v>
      </c>
      <c r="B20" s="87" t="s">
        <v>46</v>
      </c>
      <c r="C20" s="88"/>
      <c r="D20" s="40">
        <v>259.73</v>
      </c>
      <c r="E20" s="32">
        <f t="shared" ref="E20:E69" si="0">+D20*12</f>
        <v>3116.76</v>
      </c>
      <c r="F20" s="33">
        <v>0.21</v>
      </c>
      <c r="G20" s="34">
        <f t="shared" ref="G20:G69" si="1">+E20*0.21</f>
        <v>654.51959999999997</v>
      </c>
      <c r="H20" s="35">
        <f t="shared" ref="H20:H69" si="2">+E20+G20</f>
        <v>3771.2796000000003</v>
      </c>
      <c r="I20" s="36">
        <v>2</v>
      </c>
      <c r="J20" s="87" t="s">
        <v>46</v>
      </c>
      <c r="K20" s="88"/>
      <c r="L20" s="62"/>
      <c r="M20" s="37">
        <f t="shared" ref="M20:M69" si="3">IF(L20&gt;D20,"ERROR PREU",IF(I20=0,"FALTA PREU",IF(I20="","FALTA PREU",ROUND(L20*12,2))))</f>
        <v>0</v>
      </c>
      <c r="N20" s="38">
        <v>0.21</v>
      </c>
      <c r="O20" s="34">
        <f t="shared" ref="O20:O69" si="4">IFERROR(M20*N20,"REVISAR PREU")</f>
        <v>0</v>
      </c>
      <c r="P20" s="39">
        <f t="shared" ref="P20:P69" si="5">IFERROR(M20+O20,"REVISAR PREU")</f>
        <v>0</v>
      </c>
    </row>
    <row r="21" spans="1:16" x14ac:dyDescent="0.3">
      <c r="A21" s="30">
        <v>3</v>
      </c>
      <c r="B21" s="87" t="s">
        <v>47</v>
      </c>
      <c r="C21" s="88"/>
      <c r="D21" s="40">
        <v>291.28323</v>
      </c>
      <c r="E21" s="32">
        <f t="shared" si="0"/>
        <v>3495.39876</v>
      </c>
      <c r="F21" s="33">
        <v>0.21</v>
      </c>
      <c r="G21" s="34">
        <f t="shared" si="1"/>
        <v>734.03373959999999</v>
      </c>
      <c r="H21" s="35">
        <f t="shared" si="2"/>
        <v>4229.4324995999996</v>
      </c>
      <c r="I21" s="36">
        <v>3</v>
      </c>
      <c r="J21" s="87" t="s">
        <v>47</v>
      </c>
      <c r="K21" s="88"/>
      <c r="L21" s="62"/>
      <c r="M21" s="37">
        <f t="shared" si="3"/>
        <v>0</v>
      </c>
      <c r="N21" s="38">
        <v>0.21</v>
      </c>
      <c r="O21" s="34">
        <f t="shared" si="4"/>
        <v>0</v>
      </c>
      <c r="P21" s="39">
        <f t="shared" si="5"/>
        <v>0</v>
      </c>
    </row>
    <row r="22" spans="1:16" x14ac:dyDescent="0.3">
      <c r="A22" s="30">
        <v>4</v>
      </c>
      <c r="B22" s="87" t="s">
        <v>48</v>
      </c>
      <c r="C22" s="88"/>
      <c r="D22" s="40">
        <v>352.64291999999995</v>
      </c>
      <c r="E22" s="32">
        <f t="shared" si="0"/>
        <v>4231.7150399999991</v>
      </c>
      <c r="F22" s="33">
        <v>0.21</v>
      </c>
      <c r="G22" s="34">
        <f t="shared" si="1"/>
        <v>888.66015839999977</v>
      </c>
      <c r="H22" s="35">
        <f t="shared" si="2"/>
        <v>5120.3751983999991</v>
      </c>
      <c r="I22" s="36">
        <v>4</v>
      </c>
      <c r="J22" s="87" t="s">
        <v>48</v>
      </c>
      <c r="K22" s="88"/>
      <c r="L22" s="62"/>
      <c r="M22" s="37">
        <f t="shared" si="3"/>
        <v>0</v>
      </c>
      <c r="N22" s="38">
        <v>0.21</v>
      </c>
      <c r="O22" s="34">
        <f t="shared" si="4"/>
        <v>0</v>
      </c>
      <c r="P22" s="39">
        <f t="shared" si="5"/>
        <v>0</v>
      </c>
    </row>
    <row r="23" spans="1:16" x14ac:dyDescent="0.3">
      <c r="A23" s="30">
        <v>5</v>
      </c>
      <c r="B23" s="87" t="s">
        <v>49</v>
      </c>
      <c r="C23" s="88"/>
      <c r="D23" s="40">
        <v>591.9267900000001</v>
      </c>
      <c r="E23" s="32">
        <f t="shared" si="0"/>
        <v>7103.1214800000016</v>
      </c>
      <c r="F23" s="33">
        <v>0.21</v>
      </c>
      <c r="G23" s="34">
        <f t="shared" si="1"/>
        <v>1491.6555108000002</v>
      </c>
      <c r="H23" s="35">
        <f t="shared" si="2"/>
        <v>8594.7769908000009</v>
      </c>
      <c r="I23" s="36">
        <v>5</v>
      </c>
      <c r="J23" s="87" t="s">
        <v>49</v>
      </c>
      <c r="K23" s="88"/>
      <c r="L23" s="62"/>
      <c r="M23" s="37">
        <f t="shared" si="3"/>
        <v>0</v>
      </c>
      <c r="N23" s="38">
        <v>0.21</v>
      </c>
      <c r="O23" s="34">
        <f t="shared" si="4"/>
        <v>0</v>
      </c>
      <c r="P23" s="39">
        <f t="shared" si="5"/>
        <v>0</v>
      </c>
    </row>
    <row r="24" spans="1:16" x14ac:dyDescent="0.3">
      <c r="A24" s="30">
        <v>6</v>
      </c>
      <c r="B24" s="87" t="s">
        <v>50</v>
      </c>
      <c r="C24" s="88"/>
      <c r="D24" s="40">
        <v>193.11662999999999</v>
      </c>
      <c r="E24" s="32">
        <f t="shared" si="0"/>
        <v>2317.3995599999998</v>
      </c>
      <c r="F24" s="33">
        <v>0.21</v>
      </c>
      <c r="G24" s="34">
        <f t="shared" si="1"/>
        <v>486.65390759999997</v>
      </c>
      <c r="H24" s="35">
        <f t="shared" si="2"/>
        <v>2804.0534675999997</v>
      </c>
      <c r="I24" s="36">
        <v>6</v>
      </c>
      <c r="J24" s="87" t="s">
        <v>50</v>
      </c>
      <c r="K24" s="88"/>
      <c r="L24" s="62"/>
      <c r="M24" s="37">
        <f t="shared" si="3"/>
        <v>0</v>
      </c>
      <c r="N24" s="38">
        <v>0.21</v>
      </c>
      <c r="O24" s="34">
        <f t="shared" si="4"/>
        <v>0</v>
      </c>
      <c r="P24" s="39">
        <f t="shared" si="5"/>
        <v>0</v>
      </c>
    </row>
    <row r="25" spans="1:16" x14ac:dyDescent="0.3">
      <c r="A25" s="30">
        <v>7</v>
      </c>
      <c r="B25" s="87" t="s">
        <v>51</v>
      </c>
      <c r="C25" s="88"/>
      <c r="D25" s="40">
        <v>444.67689000000001</v>
      </c>
      <c r="E25" s="32">
        <f t="shared" si="0"/>
        <v>5336.1226800000004</v>
      </c>
      <c r="F25" s="33">
        <v>0.21</v>
      </c>
      <c r="G25" s="34">
        <f t="shared" si="1"/>
        <v>1120.5857628000001</v>
      </c>
      <c r="H25" s="35">
        <f t="shared" si="2"/>
        <v>6456.7084428000007</v>
      </c>
      <c r="I25" s="36">
        <v>7</v>
      </c>
      <c r="J25" s="87" t="s">
        <v>51</v>
      </c>
      <c r="K25" s="88"/>
      <c r="L25" s="62"/>
      <c r="M25" s="37">
        <f t="shared" si="3"/>
        <v>0</v>
      </c>
      <c r="N25" s="38">
        <v>0.21</v>
      </c>
      <c r="O25" s="34">
        <f t="shared" si="4"/>
        <v>0</v>
      </c>
      <c r="P25" s="39">
        <f t="shared" si="5"/>
        <v>0</v>
      </c>
    </row>
    <row r="26" spans="1:16" x14ac:dyDescent="0.3">
      <c r="A26" s="30">
        <v>8</v>
      </c>
      <c r="B26" s="87" t="s">
        <v>52</v>
      </c>
      <c r="C26" s="88"/>
      <c r="D26" s="40">
        <v>214.73109000000002</v>
      </c>
      <c r="E26" s="32">
        <f t="shared" si="0"/>
        <v>2576.7730800000004</v>
      </c>
      <c r="F26" s="33">
        <v>0.21</v>
      </c>
      <c r="G26" s="34">
        <f t="shared" si="1"/>
        <v>541.12234680000006</v>
      </c>
      <c r="H26" s="35">
        <f t="shared" si="2"/>
        <v>3117.8954268000007</v>
      </c>
      <c r="I26" s="36">
        <v>8</v>
      </c>
      <c r="J26" s="87" t="s">
        <v>52</v>
      </c>
      <c r="K26" s="88"/>
      <c r="L26" s="62"/>
      <c r="M26" s="37">
        <f t="shared" si="3"/>
        <v>0</v>
      </c>
      <c r="N26" s="38">
        <v>0.21</v>
      </c>
      <c r="O26" s="34">
        <f t="shared" si="4"/>
        <v>0</v>
      </c>
      <c r="P26" s="39">
        <f t="shared" si="5"/>
        <v>0</v>
      </c>
    </row>
    <row r="27" spans="1:16" x14ac:dyDescent="0.3">
      <c r="A27" s="30">
        <v>9</v>
      </c>
      <c r="B27" s="87" t="s">
        <v>53</v>
      </c>
      <c r="C27" s="88"/>
      <c r="D27" s="40">
        <v>352.64291999999995</v>
      </c>
      <c r="E27" s="32">
        <f t="shared" si="0"/>
        <v>4231.7150399999991</v>
      </c>
      <c r="F27" s="33">
        <v>0.21</v>
      </c>
      <c r="G27" s="34">
        <f t="shared" si="1"/>
        <v>888.66015839999977</v>
      </c>
      <c r="H27" s="35">
        <f t="shared" si="2"/>
        <v>5120.3751983999991</v>
      </c>
      <c r="I27" s="36">
        <v>9</v>
      </c>
      <c r="J27" s="87" t="s">
        <v>53</v>
      </c>
      <c r="K27" s="88"/>
      <c r="L27" s="62"/>
      <c r="M27" s="37">
        <f t="shared" si="3"/>
        <v>0</v>
      </c>
      <c r="N27" s="38">
        <v>0.21</v>
      </c>
      <c r="O27" s="34">
        <f t="shared" si="4"/>
        <v>0</v>
      </c>
      <c r="P27" s="39">
        <f t="shared" si="5"/>
        <v>0</v>
      </c>
    </row>
    <row r="28" spans="1:16" x14ac:dyDescent="0.3">
      <c r="A28" s="30">
        <v>10</v>
      </c>
      <c r="B28" s="87" t="s">
        <v>54</v>
      </c>
      <c r="C28" s="88"/>
      <c r="D28" s="40">
        <v>76.552140000000009</v>
      </c>
      <c r="E28" s="32">
        <f t="shared" si="0"/>
        <v>918.6256800000001</v>
      </c>
      <c r="F28" s="33">
        <v>0.21</v>
      </c>
      <c r="G28" s="34">
        <f t="shared" si="1"/>
        <v>192.91139280000002</v>
      </c>
      <c r="H28" s="35">
        <f t="shared" si="2"/>
        <v>1111.5370728</v>
      </c>
      <c r="I28" s="36">
        <v>10</v>
      </c>
      <c r="J28" s="87" t="s">
        <v>54</v>
      </c>
      <c r="K28" s="88"/>
      <c r="L28" s="62"/>
      <c r="M28" s="37">
        <f t="shared" si="3"/>
        <v>0</v>
      </c>
      <c r="N28" s="38">
        <v>0.21</v>
      </c>
      <c r="O28" s="34">
        <f t="shared" si="4"/>
        <v>0</v>
      </c>
      <c r="P28" s="39">
        <f t="shared" si="5"/>
        <v>0</v>
      </c>
    </row>
    <row r="29" spans="1:16" x14ac:dyDescent="0.3">
      <c r="A29" s="30">
        <v>11</v>
      </c>
      <c r="B29" s="87" t="s">
        <v>6</v>
      </c>
      <c r="C29" s="88"/>
      <c r="D29" s="40">
        <v>106.93704000000001</v>
      </c>
      <c r="E29" s="32">
        <f t="shared" si="0"/>
        <v>1283.2444800000001</v>
      </c>
      <c r="F29" s="33">
        <v>0.21</v>
      </c>
      <c r="G29" s="34">
        <f t="shared" si="1"/>
        <v>269.4813408</v>
      </c>
      <c r="H29" s="35">
        <f t="shared" si="2"/>
        <v>1552.7258208000001</v>
      </c>
      <c r="I29" s="36">
        <v>11</v>
      </c>
      <c r="J29" s="87" t="s">
        <v>6</v>
      </c>
      <c r="K29" s="88"/>
      <c r="L29" s="62"/>
      <c r="M29" s="37">
        <f t="shared" si="3"/>
        <v>0</v>
      </c>
      <c r="N29" s="38">
        <v>0.21</v>
      </c>
      <c r="O29" s="34">
        <f t="shared" si="4"/>
        <v>0</v>
      </c>
      <c r="P29" s="39">
        <f t="shared" si="5"/>
        <v>0</v>
      </c>
    </row>
    <row r="30" spans="1:16" x14ac:dyDescent="0.3">
      <c r="A30" s="30">
        <v>12</v>
      </c>
      <c r="B30" s="87" t="s">
        <v>55</v>
      </c>
      <c r="C30" s="88"/>
      <c r="D30" s="40">
        <v>308.72394000000003</v>
      </c>
      <c r="E30" s="32">
        <f t="shared" si="0"/>
        <v>3704.6872800000001</v>
      </c>
      <c r="F30" s="33">
        <v>0.21</v>
      </c>
      <c r="G30" s="34">
        <f t="shared" si="1"/>
        <v>777.98432879999996</v>
      </c>
      <c r="H30" s="35">
        <f t="shared" si="2"/>
        <v>4482.6716088000003</v>
      </c>
      <c r="I30" s="36">
        <v>12</v>
      </c>
      <c r="J30" s="87" t="s">
        <v>55</v>
      </c>
      <c r="K30" s="88"/>
      <c r="L30" s="62"/>
      <c r="M30" s="37">
        <f t="shared" si="3"/>
        <v>0</v>
      </c>
      <c r="N30" s="38">
        <v>0.21</v>
      </c>
      <c r="O30" s="34">
        <f t="shared" si="4"/>
        <v>0</v>
      </c>
      <c r="P30" s="39">
        <f t="shared" si="5"/>
        <v>0</v>
      </c>
    </row>
    <row r="31" spans="1:16" x14ac:dyDescent="0.3">
      <c r="A31" s="30">
        <v>13</v>
      </c>
      <c r="B31" s="87" t="s">
        <v>56</v>
      </c>
      <c r="C31" s="88"/>
      <c r="D31" s="40">
        <v>75.238800000000012</v>
      </c>
      <c r="E31" s="32">
        <f t="shared" si="0"/>
        <v>902.86560000000009</v>
      </c>
      <c r="F31" s="33">
        <v>0.21</v>
      </c>
      <c r="G31" s="34">
        <f t="shared" si="1"/>
        <v>189.601776</v>
      </c>
      <c r="H31" s="35">
        <f t="shared" si="2"/>
        <v>1092.4673760000001</v>
      </c>
      <c r="I31" s="36">
        <v>13</v>
      </c>
      <c r="J31" s="87" t="s">
        <v>56</v>
      </c>
      <c r="K31" s="88"/>
      <c r="L31" s="62"/>
      <c r="M31" s="37">
        <f t="shared" si="3"/>
        <v>0</v>
      </c>
      <c r="N31" s="38">
        <v>0.21</v>
      </c>
      <c r="O31" s="34">
        <f t="shared" si="4"/>
        <v>0</v>
      </c>
      <c r="P31" s="39">
        <f t="shared" si="5"/>
        <v>0</v>
      </c>
    </row>
    <row r="32" spans="1:16" x14ac:dyDescent="0.3">
      <c r="A32" s="30">
        <v>14</v>
      </c>
      <c r="B32" s="87" t="s">
        <v>7</v>
      </c>
      <c r="C32" s="88"/>
      <c r="D32" s="40">
        <v>75.238800000000012</v>
      </c>
      <c r="E32" s="32">
        <f t="shared" si="0"/>
        <v>902.86560000000009</v>
      </c>
      <c r="F32" s="33">
        <v>0.21</v>
      </c>
      <c r="G32" s="34">
        <f t="shared" si="1"/>
        <v>189.601776</v>
      </c>
      <c r="H32" s="35">
        <f t="shared" si="2"/>
        <v>1092.4673760000001</v>
      </c>
      <c r="I32" s="36">
        <v>14</v>
      </c>
      <c r="J32" s="87" t="s">
        <v>7</v>
      </c>
      <c r="K32" s="88"/>
      <c r="L32" s="62"/>
      <c r="M32" s="37">
        <f t="shared" si="3"/>
        <v>0</v>
      </c>
      <c r="N32" s="38">
        <v>0.21</v>
      </c>
      <c r="O32" s="34">
        <f t="shared" si="4"/>
        <v>0</v>
      </c>
      <c r="P32" s="39">
        <f t="shared" si="5"/>
        <v>0</v>
      </c>
    </row>
    <row r="33" spans="1:16" x14ac:dyDescent="0.3">
      <c r="A33" s="30">
        <v>15</v>
      </c>
      <c r="B33" s="87" t="s">
        <v>8</v>
      </c>
      <c r="C33" s="88"/>
      <c r="D33" s="40">
        <v>105.32319</v>
      </c>
      <c r="E33" s="32">
        <f t="shared" si="0"/>
        <v>1263.8782799999999</v>
      </c>
      <c r="F33" s="33">
        <v>0.21</v>
      </c>
      <c r="G33" s="34">
        <f t="shared" si="1"/>
        <v>265.41443879999997</v>
      </c>
      <c r="H33" s="35">
        <f t="shared" si="2"/>
        <v>1529.2927187999999</v>
      </c>
      <c r="I33" s="36">
        <v>15</v>
      </c>
      <c r="J33" s="87" t="s">
        <v>8</v>
      </c>
      <c r="K33" s="88"/>
      <c r="L33" s="62"/>
      <c r="M33" s="37">
        <f t="shared" si="3"/>
        <v>0</v>
      </c>
      <c r="N33" s="38">
        <v>0.21</v>
      </c>
      <c r="O33" s="34">
        <f t="shared" si="4"/>
        <v>0</v>
      </c>
      <c r="P33" s="39">
        <f t="shared" si="5"/>
        <v>0</v>
      </c>
    </row>
    <row r="34" spans="1:16" x14ac:dyDescent="0.3">
      <c r="A34" s="30">
        <v>16</v>
      </c>
      <c r="B34" s="87" t="s">
        <v>9</v>
      </c>
      <c r="C34" s="88"/>
      <c r="D34" s="40">
        <v>75.238800000000012</v>
      </c>
      <c r="E34" s="32">
        <f t="shared" si="0"/>
        <v>902.86560000000009</v>
      </c>
      <c r="F34" s="33">
        <v>0.21</v>
      </c>
      <c r="G34" s="34">
        <f t="shared" si="1"/>
        <v>189.601776</v>
      </c>
      <c r="H34" s="35">
        <f t="shared" si="2"/>
        <v>1092.4673760000001</v>
      </c>
      <c r="I34" s="36">
        <v>16</v>
      </c>
      <c r="J34" s="87" t="s">
        <v>9</v>
      </c>
      <c r="K34" s="88"/>
      <c r="L34" s="62"/>
      <c r="M34" s="37">
        <f t="shared" si="3"/>
        <v>0</v>
      </c>
      <c r="N34" s="38">
        <v>0.21</v>
      </c>
      <c r="O34" s="34">
        <f t="shared" si="4"/>
        <v>0</v>
      </c>
      <c r="P34" s="39">
        <f t="shared" si="5"/>
        <v>0</v>
      </c>
    </row>
    <row r="35" spans="1:16" x14ac:dyDescent="0.3">
      <c r="A35" s="30">
        <v>17</v>
      </c>
      <c r="B35" s="87" t="s">
        <v>10</v>
      </c>
      <c r="C35" s="88"/>
      <c r="D35" s="40">
        <v>75.238800000000012</v>
      </c>
      <c r="E35" s="32">
        <f t="shared" si="0"/>
        <v>902.86560000000009</v>
      </c>
      <c r="F35" s="33">
        <v>0.21</v>
      </c>
      <c r="G35" s="34">
        <f t="shared" si="1"/>
        <v>189.601776</v>
      </c>
      <c r="H35" s="35">
        <f t="shared" si="2"/>
        <v>1092.4673760000001</v>
      </c>
      <c r="I35" s="36">
        <v>17</v>
      </c>
      <c r="J35" s="87" t="s">
        <v>10</v>
      </c>
      <c r="K35" s="88"/>
      <c r="L35" s="62"/>
      <c r="M35" s="37">
        <f t="shared" si="3"/>
        <v>0</v>
      </c>
      <c r="N35" s="38">
        <v>0.21</v>
      </c>
      <c r="O35" s="34">
        <f t="shared" si="4"/>
        <v>0</v>
      </c>
      <c r="P35" s="39">
        <f t="shared" si="5"/>
        <v>0</v>
      </c>
    </row>
    <row r="36" spans="1:16" x14ac:dyDescent="0.3">
      <c r="A36" s="30">
        <v>18</v>
      </c>
      <c r="B36" s="87" t="s">
        <v>11</v>
      </c>
      <c r="C36" s="88"/>
      <c r="D36" s="40">
        <v>75.238800000000012</v>
      </c>
      <c r="E36" s="32">
        <f t="shared" si="0"/>
        <v>902.86560000000009</v>
      </c>
      <c r="F36" s="33">
        <v>0.21</v>
      </c>
      <c r="G36" s="34">
        <f t="shared" si="1"/>
        <v>189.601776</v>
      </c>
      <c r="H36" s="35">
        <f t="shared" si="2"/>
        <v>1092.4673760000001</v>
      </c>
      <c r="I36" s="36">
        <v>18</v>
      </c>
      <c r="J36" s="87" t="s">
        <v>11</v>
      </c>
      <c r="K36" s="88"/>
      <c r="L36" s="62"/>
      <c r="M36" s="37">
        <f t="shared" si="3"/>
        <v>0</v>
      </c>
      <c r="N36" s="38">
        <v>0.21</v>
      </c>
      <c r="O36" s="34">
        <f t="shared" si="4"/>
        <v>0</v>
      </c>
      <c r="P36" s="39">
        <f t="shared" si="5"/>
        <v>0</v>
      </c>
    </row>
    <row r="37" spans="1:16" x14ac:dyDescent="0.3">
      <c r="A37" s="30">
        <v>19</v>
      </c>
      <c r="B37" s="87" t="s">
        <v>12</v>
      </c>
      <c r="C37" s="88"/>
      <c r="D37" s="40">
        <v>75.238800000000012</v>
      </c>
      <c r="E37" s="32">
        <f t="shared" si="0"/>
        <v>902.86560000000009</v>
      </c>
      <c r="F37" s="33">
        <v>0.21</v>
      </c>
      <c r="G37" s="34">
        <f t="shared" si="1"/>
        <v>189.601776</v>
      </c>
      <c r="H37" s="35">
        <f t="shared" si="2"/>
        <v>1092.4673760000001</v>
      </c>
      <c r="I37" s="36">
        <v>19</v>
      </c>
      <c r="J37" s="87" t="s">
        <v>12</v>
      </c>
      <c r="K37" s="88"/>
      <c r="L37" s="62"/>
      <c r="M37" s="37">
        <f t="shared" si="3"/>
        <v>0</v>
      </c>
      <c r="N37" s="38">
        <v>0.21</v>
      </c>
      <c r="O37" s="34">
        <f t="shared" si="4"/>
        <v>0</v>
      </c>
      <c r="P37" s="39">
        <f t="shared" si="5"/>
        <v>0</v>
      </c>
    </row>
    <row r="38" spans="1:16" x14ac:dyDescent="0.3">
      <c r="A38" s="30">
        <v>20</v>
      </c>
      <c r="B38" s="87" t="s">
        <v>13</v>
      </c>
      <c r="C38" s="88"/>
      <c r="D38" s="40">
        <v>75.238800000000012</v>
      </c>
      <c r="E38" s="32">
        <f t="shared" si="0"/>
        <v>902.86560000000009</v>
      </c>
      <c r="F38" s="33">
        <v>0.21</v>
      </c>
      <c r="G38" s="34">
        <f t="shared" si="1"/>
        <v>189.601776</v>
      </c>
      <c r="H38" s="35">
        <f t="shared" si="2"/>
        <v>1092.4673760000001</v>
      </c>
      <c r="I38" s="36">
        <v>20</v>
      </c>
      <c r="J38" s="87" t="s">
        <v>13</v>
      </c>
      <c r="K38" s="88"/>
      <c r="L38" s="62"/>
      <c r="M38" s="37">
        <f t="shared" si="3"/>
        <v>0</v>
      </c>
      <c r="N38" s="38">
        <v>0.21</v>
      </c>
      <c r="O38" s="34">
        <f t="shared" si="4"/>
        <v>0</v>
      </c>
      <c r="P38" s="39">
        <f t="shared" si="5"/>
        <v>0</v>
      </c>
    </row>
    <row r="39" spans="1:16" x14ac:dyDescent="0.3">
      <c r="A39" s="30">
        <v>21</v>
      </c>
      <c r="B39" s="87" t="s">
        <v>14</v>
      </c>
      <c r="C39" s="88"/>
      <c r="D39" s="40">
        <v>75.238800000000012</v>
      </c>
      <c r="E39" s="32">
        <f t="shared" si="0"/>
        <v>902.86560000000009</v>
      </c>
      <c r="F39" s="33">
        <v>0.21</v>
      </c>
      <c r="G39" s="34">
        <f t="shared" si="1"/>
        <v>189.601776</v>
      </c>
      <c r="H39" s="35">
        <f t="shared" si="2"/>
        <v>1092.4673760000001</v>
      </c>
      <c r="I39" s="36">
        <v>21</v>
      </c>
      <c r="J39" s="87" t="s">
        <v>14</v>
      </c>
      <c r="K39" s="88"/>
      <c r="L39" s="62"/>
      <c r="M39" s="37">
        <f t="shared" si="3"/>
        <v>0</v>
      </c>
      <c r="N39" s="38">
        <v>0.21</v>
      </c>
      <c r="O39" s="34">
        <f t="shared" si="4"/>
        <v>0</v>
      </c>
      <c r="P39" s="39">
        <f t="shared" si="5"/>
        <v>0</v>
      </c>
    </row>
    <row r="40" spans="1:16" x14ac:dyDescent="0.3">
      <c r="A40" s="30">
        <v>22</v>
      </c>
      <c r="B40" s="87" t="s">
        <v>15</v>
      </c>
      <c r="C40" s="88"/>
      <c r="D40" s="40">
        <v>75.238800000000012</v>
      </c>
      <c r="E40" s="32">
        <f t="shared" si="0"/>
        <v>902.86560000000009</v>
      </c>
      <c r="F40" s="33">
        <v>0.21</v>
      </c>
      <c r="G40" s="34">
        <f t="shared" si="1"/>
        <v>189.601776</v>
      </c>
      <c r="H40" s="35">
        <f t="shared" si="2"/>
        <v>1092.4673760000001</v>
      </c>
      <c r="I40" s="36">
        <v>22</v>
      </c>
      <c r="J40" s="87" t="s">
        <v>15</v>
      </c>
      <c r="K40" s="88"/>
      <c r="L40" s="62"/>
      <c r="M40" s="37">
        <f t="shared" si="3"/>
        <v>0</v>
      </c>
      <c r="N40" s="38">
        <v>0.21</v>
      </c>
      <c r="O40" s="34">
        <f t="shared" si="4"/>
        <v>0</v>
      </c>
      <c r="P40" s="39">
        <f t="shared" si="5"/>
        <v>0</v>
      </c>
    </row>
    <row r="41" spans="1:16" x14ac:dyDescent="0.3">
      <c r="A41" s="30">
        <v>23</v>
      </c>
      <c r="B41" s="87" t="s">
        <v>16</v>
      </c>
      <c r="C41" s="88"/>
      <c r="D41" s="40">
        <v>75.238800000000012</v>
      </c>
      <c r="E41" s="32">
        <f t="shared" si="0"/>
        <v>902.86560000000009</v>
      </c>
      <c r="F41" s="33">
        <v>0.21</v>
      </c>
      <c r="G41" s="34">
        <f t="shared" si="1"/>
        <v>189.601776</v>
      </c>
      <c r="H41" s="35">
        <f t="shared" si="2"/>
        <v>1092.4673760000001</v>
      </c>
      <c r="I41" s="36">
        <v>23</v>
      </c>
      <c r="J41" s="87" t="s">
        <v>16</v>
      </c>
      <c r="K41" s="88"/>
      <c r="L41" s="62"/>
      <c r="M41" s="37">
        <f t="shared" si="3"/>
        <v>0</v>
      </c>
      <c r="N41" s="38">
        <v>0.21</v>
      </c>
      <c r="O41" s="34">
        <f t="shared" si="4"/>
        <v>0</v>
      </c>
      <c r="P41" s="39">
        <f t="shared" si="5"/>
        <v>0</v>
      </c>
    </row>
    <row r="42" spans="1:16" x14ac:dyDescent="0.3">
      <c r="A42" s="30">
        <v>24</v>
      </c>
      <c r="B42" s="89" t="s">
        <v>17</v>
      </c>
      <c r="C42" s="90"/>
      <c r="D42" s="40">
        <v>75.238800000000012</v>
      </c>
      <c r="E42" s="32">
        <f t="shared" si="0"/>
        <v>902.86560000000009</v>
      </c>
      <c r="F42" s="33">
        <v>0.21</v>
      </c>
      <c r="G42" s="34">
        <f t="shared" si="1"/>
        <v>189.601776</v>
      </c>
      <c r="H42" s="35">
        <f t="shared" si="2"/>
        <v>1092.4673760000001</v>
      </c>
      <c r="I42" s="36">
        <v>24</v>
      </c>
      <c r="J42" s="89" t="s">
        <v>17</v>
      </c>
      <c r="K42" s="90"/>
      <c r="L42" s="62"/>
      <c r="M42" s="37">
        <f t="shared" si="3"/>
        <v>0</v>
      </c>
      <c r="N42" s="38">
        <v>0.21</v>
      </c>
      <c r="O42" s="34">
        <f t="shared" si="4"/>
        <v>0</v>
      </c>
      <c r="P42" s="39">
        <f t="shared" si="5"/>
        <v>0</v>
      </c>
    </row>
    <row r="43" spans="1:16" x14ac:dyDescent="0.3">
      <c r="A43" s="30">
        <v>25</v>
      </c>
      <c r="B43" s="89" t="s">
        <v>18</v>
      </c>
      <c r="C43" s="90"/>
      <c r="D43" s="40">
        <v>75.238800000000012</v>
      </c>
      <c r="E43" s="32">
        <f t="shared" si="0"/>
        <v>902.86560000000009</v>
      </c>
      <c r="F43" s="33">
        <v>0.21</v>
      </c>
      <c r="G43" s="34">
        <f t="shared" si="1"/>
        <v>189.601776</v>
      </c>
      <c r="H43" s="35">
        <f t="shared" si="2"/>
        <v>1092.4673760000001</v>
      </c>
      <c r="I43" s="36">
        <v>25</v>
      </c>
      <c r="J43" s="89" t="s">
        <v>18</v>
      </c>
      <c r="K43" s="90"/>
      <c r="L43" s="62"/>
      <c r="M43" s="37">
        <f t="shared" si="3"/>
        <v>0</v>
      </c>
      <c r="N43" s="38">
        <v>0.21</v>
      </c>
      <c r="O43" s="34">
        <f t="shared" si="4"/>
        <v>0</v>
      </c>
      <c r="P43" s="39">
        <f t="shared" si="5"/>
        <v>0</v>
      </c>
    </row>
    <row r="44" spans="1:16" x14ac:dyDescent="0.3">
      <c r="A44" s="30">
        <v>26</v>
      </c>
      <c r="B44" s="89" t="s">
        <v>19</v>
      </c>
      <c r="C44" s="90"/>
      <c r="D44" s="40">
        <v>75.238800000000012</v>
      </c>
      <c r="E44" s="32">
        <f t="shared" si="0"/>
        <v>902.86560000000009</v>
      </c>
      <c r="F44" s="33">
        <v>0.21</v>
      </c>
      <c r="G44" s="34">
        <f t="shared" si="1"/>
        <v>189.601776</v>
      </c>
      <c r="H44" s="35">
        <f t="shared" si="2"/>
        <v>1092.4673760000001</v>
      </c>
      <c r="I44" s="36">
        <v>26</v>
      </c>
      <c r="J44" s="89" t="s">
        <v>19</v>
      </c>
      <c r="K44" s="90"/>
      <c r="L44" s="62"/>
      <c r="M44" s="37">
        <f t="shared" si="3"/>
        <v>0</v>
      </c>
      <c r="N44" s="38">
        <v>0.21</v>
      </c>
      <c r="O44" s="34">
        <f t="shared" si="4"/>
        <v>0</v>
      </c>
      <c r="P44" s="39">
        <f t="shared" si="5"/>
        <v>0</v>
      </c>
    </row>
    <row r="45" spans="1:16" x14ac:dyDescent="0.3">
      <c r="A45" s="30">
        <v>27</v>
      </c>
      <c r="B45" s="89" t="s">
        <v>20</v>
      </c>
      <c r="C45" s="90"/>
      <c r="D45" s="40">
        <v>75.238800000000012</v>
      </c>
      <c r="E45" s="32">
        <f t="shared" si="0"/>
        <v>902.86560000000009</v>
      </c>
      <c r="F45" s="33">
        <v>0.21</v>
      </c>
      <c r="G45" s="34">
        <f t="shared" si="1"/>
        <v>189.601776</v>
      </c>
      <c r="H45" s="35">
        <f t="shared" si="2"/>
        <v>1092.4673760000001</v>
      </c>
      <c r="I45" s="36">
        <v>27</v>
      </c>
      <c r="J45" s="89" t="s">
        <v>20</v>
      </c>
      <c r="K45" s="90"/>
      <c r="L45" s="62"/>
      <c r="M45" s="37">
        <f t="shared" si="3"/>
        <v>0</v>
      </c>
      <c r="N45" s="38">
        <v>0.21</v>
      </c>
      <c r="O45" s="34">
        <f t="shared" si="4"/>
        <v>0</v>
      </c>
      <c r="P45" s="39">
        <f t="shared" si="5"/>
        <v>0</v>
      </c>
    </row>
    <row r="46" spans="1:16" x14ac:dyDescent="0.3">
      <c r="A46" s="30">
        <v>28</v>
      </c>
      <c r="B46" s="89" t="s">
        <v>57</v>
      </c>
      <c r="C46" s="90"/>
      <c r="D46" s="40">
        <v>75.238800000000012</v>
      </c>
      <c r="E46" s="32">
        <f t="shared" si="0"/>
        <v>902.86560000000009</v>
      </c>
      <c r="F46" s="33">
        <v>0.21</v>
      </c>
      <c r="G46" s="34">
        <f t="shared" si="1"/>
        <v>189.601776</v>
      </c>
      <c r="H46" s="35">
        <f t="shared" si="2"/>
        <v>1092.4673760000001</v>
      </c>
      <c r="I46" s="36">
        <v>28</v>
      </c>
      <c r="J46" s="89" t="s">
        <v>57</v>
      </c>
      <c r="K46" s="90"/>
      <c r="L46" s="62"/>
      <c r="M46" s="37">
        <f t="shared" si="3"/>
        <v>0</v>
      </c>
      <c r="N46" s="38">
        <v>0.21</v>
      </c>
      <c r="O46" s="34">
        <f t="shared" si="4"/>
        <v>0</v>
      </c>
      <c r="P46" s="39">
        <f t="shared" si="5"/>
        <v>0</v>
      </c>
    </row>
    <row r="47" spans="1:16" ht="14.4" customHeight="1" x14ac:dyDescent="0.3">
      <c r="A47" s="30">
        <v>29</v>
      </c>
      <c r="B47" s="89" t="s">
        <v>21</v>
      </c>
      <c r="C47" s="90"/>
      <c r="D47" s="40">
        <v>254.62101000000001</v>
      </c>
      <c r="E47" s="32">
        <f t="shared" si="0"/>
        <v>3055.4521199999999</v>
      </c>
      <c r="F47" s="33">
        <v>0.21</v>
      </c>
      <c r="G47" s="34">
        <f t="shared" si="1"/>
        <v>641.64494519999994</v>
      </c>
      <c r="H47" s="35">
        <f t="shared" si="2"/>
        <v>3697.0970651999996</v>
      </c>
      <c r="I47" s="36">
        <v>29</v>
      </c>
      <c r="J47" s="89" t="s">
        <v>21</v>
      </c>
      <c r="K47" s="90"/>
      <c r="L47" s="62"/>
      <c r="M47" s="37">
        <f t="shared" si="3"/>
        <v>0</v>
      </c>
      <c r="N47" s="38">
        <v>0.21</v>
      </c>
      <c r="O47" s="34">
        <f t="shared" si="4"/>
        <v>0</v>
      </c>
      <c r="P47" s="39">
        <f t="shared" si="5"/>
        <v>0</v>
      </c>
    </row>
    <row r="48" spans="1:16" x14ac:dyDescent="0.3">
      <c r="A48" s="30">
        <v>30</v>
      </c>
      <c r="B48" s="87" t="s">
        <v>22</v>
      </c>
      <c r="C48" s="88"/>
      <c r="D48" s="40">
        <v>408.00353999999999</v>
      </c>
      <c r="E48" s="32">
        <f t="shared" si="0"/>
        <v>4896.0424800000001</v>
      </c>
      <c r="F48" s="33">
        <v>0.21</v>
      </c>
      <c r="G48" s="34">
        <f t="shared" si="1"/>
        <v>1028.1689208</v>
      </c>
      <c r="H48" s="35">
        <f t="shared" si="2"/>
        <v>5924.2114007999999</v>
      </c>
      <c r="I48" s="36">
        <v>30</v>
      </c>
      <c r="J48" s="87" t="s">
        <v>22</v>
      </c>
      <c r="K48" s="88"/>
      <c r="L48" s="62"/>
      <c r="M48" s="37">
        <f t="shared" si="3"/>
        <v>0</v>
      </c>
      <c r="N48" s="38">
        <v>0.21</v>
      </c>
      <c r="O48" s="34">
        <f t="shared" si="4"/>
        <v>0</v>
      </c>
      <c r="P48" s="39">
        <f t="shared" si="5"/>
        <v>0</v>
      </c>
    </row>
    <row r="49" spans="1:16" x14ac:dyDescent="0.3">
      <c r="A49" s="30">
        <v>31</v>
      </c>
      <c r="B49" s="87" t="s">
        <v>58</v>
      </c>
      <c r="C49" s="88"/>
      <c r="D49" s="40">
        <v>73.039300000000011</v>
      </c>
      <c r="E49" s="32">
        <f t="shared" si="0"/>
        <v>876.47160000000008</v>
      </c>
      <c r="F49" s="33">
        <v>0.21</v>
      </c>
      <c r="G49" s="34">
        <f t="shared" si="1"/>
        <v>184.05903600000002</v>
      </c>
      <c r="H49" s="35">
        <f t="shared" si="2"/>
        <v>1060.5306360000002</v>
      </c>
      <c r="I49" s="36">
        <v>31</v>
      </c>
      <c r="J49" s="87" t="s">
        <v>58</v>
      </c>
      <c r="K49" s="88"/>
      <c r="L49" s="62"/>
      <c r="M49" s="37">
        <f t="shared" si="3"/>
        <v>0</v>
      </c>
      <c r="N49" s="38">
        <v>0.21</v>
      </c>
      <c r="O49" s="34">
        <f t="shared" si="4"/>
        <v>0</v>
      </c>
      <c r="P49" s="39">
        <f t="shared" si="5"/>
        <v>0</v>
      </c>
    </row>
    <row r="50" spans="1:16" x14ac:dyDescent="0.3">
      <c r="A50" s="30">
        <v>32</v>
      </c>
      <c r="B50" s="87" t="s">
        <v>59</v>
      </c>
      <c r="C50" s="88"/>
      <c r="D50" s="40">
        <v>73.039300000000011</v>
      </c>
      <c r="E50" s="32">
        <f t="shared" si="0"/>
        <v>876.47160000000008</v>
      </c>
      <c r="F50" s="33">
        <v>0.21</v>
      </c>
      <c r="G50" s="34">
        <f t="shared" si="1"/>
        <v>184.05903600000002</v>
      </c>
      <c r="H50" s="35">
        <f t="shared" si="2"/>
        <v>1060.5306360000002</v>
      </c>
      <c r="I50" s="36">
        <v>32</v>
      </c>
      <c r="J50" s="87" t="s">
        <v>59</v>
      </c>
      <c r="K50" s="88"/>
      <c r="L50" s="62"/>
      <c r="M50" s="37">
        <f t="shared" si="3"/>
        <v>0</v>
      </c>
      <c r="N50" s="38">
        <v>0.21</v>
      </c>
      <c r="O50" s="34">
        <f t="shared" si="4"/>
        <v>0</v>
      </c>
      <c r="P50" s="39">
        <f t="shared" si="5"/>
        <v>0</v>
      </c>
    </row>
    <row r="51" spans="1:16" x14ac:dyDescent="0.3">
      <c r="A51" s="30">
        <v>33</v>
      </c>
      <c r="B51" s="87" t="s">
        <v>60</v>
      </c>
      <c r="C51" s="88"/>
      <c r="D51" s="40">
        <v>214.2578</v>
      </c>
      <c r="E51" s="32">
        <f t="shared" si="0"/>
        <v>2571.0936000000002</v>
      </c>
      <c r="F51" s="33">
        <v>0.21</v>
      </c>
      <c r="G51" s="34">
        <f t="shared" si="1"/>
        <v>539.92965600000002</v>
      </c>
      <c r="H51" s="35">
        <f t="shared" si="2"/>
        <v>3111.0232560000004</v>
      </c>
      <c r="I51" s="36">
        <v>33</v>
      </c>
      <c r="J51" s="87" t="s">
        <v>60</v>
      </c>
      <c r="K51" s="88"/>
      <c r="L51" s="62"/>
      <c r="M51" s="37">
        <f t="shared" si="3"/>
        <v>0</v>
      </c>
      <c r="N51" s="38">
        <v>0.21</v>
      </c>
      <c r="O51" s="34">
        <f t="shared" si="4"/>
        <v>0</v>
      </c>
      <c r="P51" s="39">
        <f t="shared" si="5"/>
        <v>0</v>
      </c>
    </row>
    <row r="52" spans="1:16" x14ac:dyDescent="0.3">
      <c r="A52" s="30">
        <v>34</v>
      </c>
      <c r="B52" s="87" t="s">
        <v>23</v>
      </c>
      <c r="C52" s="88"/>
      <c r="D52" s="40">
        <v>76.5214</v>
      </c>
      <c r="E52" s="32">
        <f t="shared" si="0"/>
        <v>918.2568</v>
      </c>
      <c r="F52" s="33">
        <v>0.21</v>
      </c>
      <c r="G52" s="34">
        <f t="shared" si="1"/>
        <v>192.83392799999999</v>
      </c>
      <c r="H52" s="35">
        <f t="shared" si="2"/>
        <v>1111.0907279999999</v>
      </c>
      <c r="I52" s="36">
        <v>34</v>
      </c>
      <c r="J52" s="87" t="s">
        <v>23</v>
      </c>
      <c r="K52" s="88"/>
      <c r="L52" s="62"/>
      <c r="M52" s="37">
        <f t="shared" si="3"/>
        <v>0</v>
      </c>
      <c r="N52" s="38">
        <v>0.21</v>
      </c>
      <c r="O52" s="34">
        <f t="shared" si="4"/>
        <v>0</v>
      </c>
      <c r="P52" s="39">
        <f t="shared" si="5"/>
        <v>0</v>
      </c>
    </row>
    <row r="53" spans="1:16" x14ac:dyDescent="0.3">
      <c r="A53" s="30">
        <v>35</v>
      </c>
      <c r="B53" s="87" t="s">
        <v>24</v>
      </c>
      <c r="C53" s="88"/>
      <c r="D53" s="40">
        <v>39.792400000000001</v>
      </c>
      <c r="E53" s="32">
        <f t="shared" si="0"/>
        <v>477.50880000000001</v>
      </c>
      <c r="F53" s="33">
        <v>0.21</v>
      </c>
      <c r="G53" s="34">
        <f t="shared" si="1"/>
        <v>100.276848</v>
      </c>
      <c r="H53" s="35">
        <f t="shared" si="2"/>
        <v>577.78564800000004</v>
      </c>
      <c r="I53" s="36">
        <v>35</v>
      </c>
      <c r="J53" s="87" t="s">
        <v>24</v>
      </c>
      <c r="K53" s="88"/>
      <c r="L53" s="62"/>
      <c r="M53" s="37">
        <f t="shared" si="3"/>
        <v>0</v>
      </c>
      <c r="N53" s="38">
        <v>0.21</v>
      </c>
      <c r="O53" s="34">
        <f t="shared" si="4"/>
        <v>0</v>
      </c>
      <c r="P53" s="39">
        <f t="shared" si="5"/>
        <v>0</v>
      </c>
    </row>
    <row r="54" spans="1:16" x14ac:dyDescent="0.3">
      <c r="A54" s="30">
        <v>36</v>
      </c>
      <c r="B54" s="87" t="s">
        <v>25</v>
      </c>
      <c r="C54" s="88"/>
      <c r="D54" s="40">
        <v>76.5214</v>
      </c>
      <c r="E54" s="32">
        <f t="shared" si="0"/>
        <v>918.2568</v>
      </c>
      <c r="F54" s="33">
        <v>0.21</v>
      </c>
      <c r="G54" s="34">
        <f t="shared" si="1"/>
        <v>192.83392799999999</v>
      </c>
      <c r="H54" s="35">
        <f t="shared" si="2"/>
        <v>1111.0907279999999</v>
      </c>
      <c r="I54" s="36">
        <v>36</v>
      </c>
      <c r="J54" s="87" t="s">
        <v>25</v>
      </c>
      <c r="K54" s="88"/>
      <c r="L54" s="62"/>
      <c r="M54" s="37">
        <f t="shared" si="3"/>
        <v>0</v>
      </c>
      <c r="N54" s="38">
        <v>0.21</v>
      </c>
      <c r="O54" s="34">
        <f t="shared" si="4"/>
        <v>0</v>
      </c>
      <c r="P54" s="39">
        <f t="shared" si="5"/>
        <v>0</v>
      </c>
    </row>
    <row r="55" spans="1:16" x14ac:dyDescent="0.3">
      <c r="A55" s="30">
        <v>37</v>
      </c>
      <c r="B55" s="87" t="s">
        <v>26</v>
      </c>
      <c r="C55" s="88"/>
      <c r="D55" s="40">
        <v>76.5214</v>
      </c>
      <c r="E55" s="32">
        <f t="shared" si="0"/>
        <v>918.2568</v>
      </c>
      <c r="F55" s="33">
        <v>0.21</v>
      </c>
      <c r="G55" s="34">
        <f t="shared" si="1"/>
        <v>192.83392799999999</v>
      </c>
      <c r="H55" s="35">
        <f t="shared" si="2"/>
        <v>1111.0907279999999</v>
      </c>
      <c r="I55" s="36">
        <v>37</v>
      </c>
      <c r="J55" s="87" t="s">
        <v>26</v>
      </c>
      <c r="K55" s="88"/>
      <c r="L55" s="62"/>
      <c r="M55" s="37">
        <f t="shared" si="3"/>
        <v>0</v>
      </c>
      <c r="N55" s="38">
        <v>0.21</v>
      </c>
      <c r="O55" s="34">
        <f t="shared" si="4"/>
        <v>0</v>
      </c>
      <c r="P55" s="39">
        <f t="shared" si="5"/>
        <v>0</v>
      </c>
    </row>
    <row r="56" spans="1:16" x14ac:dyDescent="0.3">
      <c r="A56" s="30">
        <v>38</v>
      </c>
      <c r="B56" s="87" t="s">
        <v>61</v>
      </c>
      <c r="C56" s="88"/>
      <c r="D56" s="40">
        <v>214.2578</v>
      </c>
      <c r="E56" s="32">
        <f t="shared" si="0"/>
        <v>2571.0936000000002</v>
      </c>
      <c r="F56" s="33">
        <v>0.21</v>
      </c>
      <c r="G56" s="34">
        <f t="shared" si="1"/>
        <v>539.92965600000002</v>
      </c>
      <c r="H56" s="35">
        <f t="shared" si="2"/>
        <v>3111.0232560000004</v>
      </c>
      <c r="I56" s="36">
        <v>38</v>
      </c>
      <c r="J56" s="87" t="s">
        <v>61</v>
      </c>
      <c r="K56" s="88"/>
      <c r="L56" s="62"/>
      <c r="M56" s="37">
        <f t="shared" si="3"/>
        <v>0</v>
      </c>
      <c r="N56" s="38">
        <v>0.21</v>
      </c>
      <c r="O56" s="34">
        <f t="shared" si="4"/>
        <v>0</v>
      </c>
      <c r="P56" s="39">
        <f t="shared" si="5"/>
        <v>0</v>
      </c>
    </row>
    <row r="57" spans="1:16" x14ac:dyDescent="0.3">
      <c r="A57" s="30">
        <v>39</v>
      </c>
      <c r="B57" s="87" t="s">
        <v>27</v>
      </c>
      <c r="C57" s="88"/>
      <c r="D57" s="40">
        <v>275.47280000000001</v>
      </c>
      <c r="E57" s="32">
        <f t="shared" si="0"/>
        <v>3305.6736000000001</v>
      </c>
      <c r="F57" s="33">
        <v>0.21</v>
      </c>
      <c r="G57" s="34">
        <f t="shared" si="1"/>
        <v>694.19145600000002</v>
      </c>
      <c r="H57" s="35">
        <f t="shared" si="2"/>
        <v>3999.8650560000001</v>
      </c>
      <c r="I57" s="36">
        <v>39</v>
      </c>
      <c r="J57" s="87" t="s">
        <v>27</v>
      </c>
      <c r="K57" s="88"/>
      <c r="L57" s="62"/>
      <c r="M57" s="37">
        <f t="shared" si="3"/>
        <v>0</v>
      </c>
      <c r="N57" s="38">
        <v>0.21</v>
      </c>
      <c r="O57" s="34">
        <f t="shared" si="4"/>
        <v>0</v>
      </c>
      <c r="P57" s="39">
        <f t="shared" si="5"/>
        <v>0</v>
      </c>
    </row>
    <row r="58" spans="1:16" x14ac:dyDescent="0.3">
      <c r="A58" s="30">
        <v>40</v>
      </c>
      <c r="B58" s="87" t="s">
        <v>28</v>
      </c>
      <c r="C58" s="88"/>
      <c r="D58" s="40">
        <v>76.5214</v>
      </c>
      <c r="E58" s="32">
        <f t="shared" si="0"/>
        <v>918.2568</v>
      </c>
      <c r="F58" s="33">
        <v>0.21</v>
      </c>
      <c r="G58" s="34">
        <f t="shared" si="1"/>
        <v>192.83392799999999</v>
      </c>
      <c r="H58" s="35">
        <f t="shared" si="2"/>
        <v>1111.0907279999999</v>
      </c>
      <c r="I58" s="36">
        <v>40</v>
      </c>
      <c r="J58" s="87" t="s">
        <v>28</v>
      </c>
      <c r="K58" s="88"/>
      <c r="L58" s="62"/>
      <c r="M58" s="37">
        <f t="shared" si="3"/>
        <v>0</v>
      </c>
      <c r="N58" s="38">
        <v>0.21</v>
      </c>
      <c r="O58" s="34">
        <f t="shared" si="4"/>
        <v>0</v>
      </c>
      <c r="P58" s="39">
        <f t="shared" si="5"/>
        <v>0</v>
      </c>
    </row>
    <row r="59" spans="1:16" x14ac:dyDescent="0.3">
      <c r="A59" s="30">
        <v>41</v>
      </c>
      <c r="B59" s="87" t="s">
        <v>29</v>
      </c>
      <c r="C59" s="88"/>
      <c r="D59" s="40">
        <v>76.5214</v>
      </c>
      <c r="E59" s="32">
        <f t="shared" si="0"/>
        <v>918.2568</v>
      </c>
      <c r="F59" s="33">
        <v>0.21</v>
      </c>
      <c r="G59" s="34">
        <f t="shared" si="1"/>
        <v>192.83392799999999</v>
      </c>
      <c r="H59" s="35">
        <f t="shared" si="2"/>
        <v>1111.0907279999999</v>
      </c>
      <c r="I59" s="36">
        <v>41</v>
      </c>
      <c r="J59" s="87" t="s">
        <v>29</v>
      </c>
      <c r="K59" s="88"/>
      <c r="L59" s="62"/>
      <c r="M59" s="37">
        <f t="shared" si="3"/>
        <v>0</v>
      </c>
      <c r="N59" s="38">
        <v>0.21</v>
      </c>
      <c r="O59" s="34">
        <f t="shared" si="4"/>
        <v>0</v>
      </c>
      <c r="P59" s="39">
        <f t="shared" si="5"/>
        <v>0</v>
      </c>
    </row>
    <row r="60" spans="1:16" x14ac:dyDescent="0.3">
      <c r="A60" s="30">
        <v>42</v>
      </c>
      <c r="B60" s="87" t="s">
        <v>30</v>
      </c>
      <c r="C60" s="88"/>
      <c r="D60" s="40">
        <v>76.5214</v>
      </c>
      <c r="E60" s="32">
        <f t="shared" si="0"/>
        <v>918.2568</v>
      </c>
      <c r="F60" s="33">
        <v>0.21</v>
      </c>
      <c r="G60" s="34">
        <f t="shared" si="1"/>
        <v>192.83392799999999</v>
      </c>
      <c r="H60" s="35">
        <f t="shared" si="2"/>
        <v>1111.0907279999999</v>
      </c>
      <c r="I60" s="36">
        <v>42</v>
      </c>
      <c r="J60" s="87" t="s">
        <v>30</v>
      </c>
      <c r="K60" s="88"/>
      <c r="L60" s="62"/>
      <c r="M60" s="37">
        <f t="shared" si="3"/>
        <v>0</v>
      </c>
      <c r="N60" s="38">
        <v>0.21</v>
      </c>
      <c r="O60" s="34">
        <f t="shared" si="4"/>
        <v>0</v>
      </c>
      <c r="P60" s="39">
        <f t="shared" si="5"/>
        <v>0</v>
      </c>
    </row>
    <row r="61" spans="1:16" x14ac:dyDescent="0.3">
      <c r="A61" s="30">
        <v>43</v>
      </c>
      <c r="B61" s="87" t="s">
        <v>62</v>
      </c>
      <c r="C61" s="88"/>
      <c r="D61" s="40">
        <v>275.47280000000001</v>
      </c>
      <c r="E61" s="32">
        <f t="shared" si="0"/>
        <v>3305.6736000000001</v>
      </c>
      <c r="F61" s="33">
        <v>0.21</v>
      </c>
      <c r="G61" s="34">
        <f t="shared" si="1"/>
        <v>694.19145600000002</v>
      </c>
      <c r="H61" s="35">
        <f t="shared" si="2"/>
        <v>3999.8650560000001</v>
      </c>
      <c r="I61" s="36">
        <v>43</v>
      </c>
      <c r="J61" s="87" t="s">
        <v>62</v>
      </c>
      <c r="K61" s="88"/>
      <c r="L61" s="62"/>
      <c r="M61" s="37">
        <f t="shared" si="3"/>
        <v>0</v>
      </c>
      <c r="N61" s="38">
        <v>0.21</v>
      </c>
      <c r="O61" s="34">
        <f t="shared" si="4"/>
        <v>0</v>
      </c>
      <c r="P61" s="39">
        <f t="shared" si="5"/>
        <v>0</v>
      </c>
    </row>
    <row r="62" spans="1:16" x14ac:dyDescent="0.3">
      <c r="A62" s="30">
        <v>44</v>
      </c>
      <c r="B62" s="87" t="s">
        <v>63</v>
      </c>
      <c r="C62" s="88"/>
      <c r="D62" s="40">
        <v>157</v>
      </c>
      <c r="E62" s="32">
        <f t="shared" si="0"/>
        <v>1884</v>
      </c>
      <c r="F62" s="33">
        <v>0.21</v>
      </c>
      <c r="G62" s="34">
        <f t="shared" si="1"/>
        <v>395.64</v>
      </c>
      <c r="H62" s="35">
        <f t="shared" si="2"/>
        <v>2279.64</v>
      </c>
      <c r="I62" s="36">
        <v>44</v>
      </c>
      <c r="J62" s="87" t="s">
        <v>63</v>
      </c>
      <c r="K62" s="88"/>
      <c r="L62" s="62"/>
      <c r="M62" s="37">
        <f t="shared" si="3"/>
        <v>0</v>
      </c>
      <c r="N62" s="38">
        <v>0.21</v>
      </c>
      <c r="O62" s="34">
        <f t="shared" si="4"/>
        <v>0</v>
      </c>
      <c r="P62" s="39">
        <f t="shared" si="5"/>
        <v>0</v>
      </c>
    </row>
    <row r="63" spans="1:16" x14ac:dyDescent="0.3">
      <c r="A63" s="30">
        <v>45</v>
      </c>
      <c r="B63" s="87" t="s">
        <v>64</v>
      </c>
      <c r="C63" s="88"/>
      <c r="D63" s="40">
        <v>322.5</v>
      </c>
      <c r="E63" s="32">
        <f t="shared" si="0"/>
        <v>3870</v>
      </c>
      <c r="F63" s="33">
        <v>0.21</v>
      </c>
      <c r="G63" s="34">
        <f t="shared" si="1"/>
        <v>812.69999999999993</v>
      </c>
      <c r="H63" s="35">
        <f t="shared" si="2"/>
        <v>4682.7</v>
      </c>
      <c r="I63" s="36">
        <v>45</v>
      </c>
      <c r="J63" s="87" t="s">
        <v>64</v>
      </c>
      <c r="K63" s="88"/>
      <c r="L63" s="62"/>
      <c r="M63" s="37">
        <f t="shared" si="3"/>
        <v>0</v>
      </c>
      <c r="N63" s="38">
        <v>0.21</v>
      </c>
      <c r="O63" s="34">
        <f t="shared" si="4"/>
        <v>0</v>
      </c>
      <c r="P63" s="39">
        <f t="shared" si="5"/>
        <v>0</v>
      </c>
    </row>
    <row r="64" spans="1:16" x14ac:dyDescent="0.3">
      <c r="A64" s="30">
        <v>46</v>
      </c>
      <c r="B64" s="87" t="s">
        <v>65</v>
      </c>
      <c r="C64" s="88"/>
      <c r="D64" s="40">
        <v>40</v>
      </c>
      <c r="E64" s="32">
        <f t="shared" si="0"/>
        <v>480</v>
      </c>
      <c r="F64" s="33">
        <v>0.21</v>
      </c>
      <c r="G64" s="34">
        <f t="shared" si="1"/>
        <v>100.8</v>
      </c>
      <c r="H64" s="35">
        <f t="shared" si="2"/>
        <v>580.79999999999995</v>
      </c>
      <c r="I64" s="36">
        <v>46</v>
      </c>
      <c r="J64" s="87" t="s">
        <v>65</v>
      </c>
      <c r="K64" s="88"/>
      <c r="L64" s="62"/>
      <c r="M64" s="37">
        <f t="shared" si="3"/>
        <v>0</v>
      </c>
      <c r="N64" s="38">
        <v>0.21</v>
      </c>
      <c r="O64" s="34">
        <f t="shared" si="4"/>
        <v>0</v>
      </c>
      <c r="P64" s="39">
        <f t="shared" si="5"/>
        <v>0</v>
      </c>
    </row>
    <row r="65" spans="1:16" x14ac:dyDescent="0.3">
      <c r="A65" s="30">
        <v>47</v>
      </c>
      <c r="B65" s="87" t="s">
        <v>66</v>
      </c>
      <c r="C65" s="88"/>
      <c r="D65" s="40">
        <v>154</v>
      </c>
      <c r="E65" s="32">
        <f t="shared" si="0"/>
        <v>1848</v>
      </c>
      <c r="F65" s="33">
        <v>0.21</v>
      </c>
      <c r="G65" s="34">
        <f t="shared" si="1"/>
        <v>388.08</v>
      </c>
      <c r="H65" s="35">
        <f t="shared" si="2"/>
        <v>2236.08</v>
      </c>
      <c r="I65" s="36">
        <v>47</v>
      </c>
      <c r="J65" s="87" t="s">
        <v>66</v>
      </c>
      <c r="K65" s="88"/>
      <c r="L65" s="62"/>
      <c r="M65" s="37">
        <f t="shared" si="3"/>
        <v>0</v>
      </c>
      <c r="N65" s="38">
        <v>0.21</v>
      </c>
      <c r="O65" s="34">
        <f t="shared" si="4"/>
        <v>0</v>
      </c>
      <c r="P65" s="39">
        <f t="shared" si="5"/>
        <v>0</v>
      </c>
    </row>
    <row r="66" spans="1:16" x14ac:dyDescent="0.3">
      <c r="A66" s="30">
        <v>48</v>
      </c>
      <c r="B66" s="87" t="s">
        <v>67</v>
      </c>
      <c r="C66" s="88"/>
      <c r="D66" s="40">
        <v>77</v>
      </c>
      <c r="E66" s="32">
        <f t="shared" si="0"/>
        <v>924</v>
      </c>
      <c r="F66" s="33">
        <v>0.21</v>
      </c>
      <c r="G66" s="34">
        <f t="shared" si="1"/>
        <v>194.04</v>
      </c>
      <c r="H66" s="35">
        <f t="shared" si="2"/>
        <v>1118.04</v>
      </c>
      <c r="I66" s="36">
        <v>48</v>
      </c>
      <c r="J66" s="87" t="s">
        <v>67</v>
      </c>
      <c r="K66" s="88"/>
      <c r="L66" s="62"/>
      <c r="M66" s="37">
        <f t="shared" si="3"/>
        <v>0</v>
      </c>
      <c r="N66" s="38">
        <v>0.21</v>
      </c>
      <c r="O66" s="34">
        <f t="shared" si="4"/>
        <v>0</v>
      </c>
      <c r="P66" s="39">
        <f t="shared" si="5"/>
        <v>0</v>
      </c>
    </row>
    <row r="67" spans="1:16" x14ac:dyDescent="0.3">
      <c r="A67" s="30">
        <v>49</v>
      </c>
      <c r="B67" s="87" t="s">
        <v>68</v>
      </c>
      <c r="C67" s="88"/>
      <c r="D67" s="40">
        <v>40</v>
      </c>
      <c r="E67" s="32">
        <f t="shared" si="0"/>
        <v>480</v>
      </c>
      <c r="F67" s="33">
        <v>0.21</v>
      </c>
      <c r="G67" s="34">
        <f t="shared" si="1"/>
        <v>100.8</v>
      </c>
      <c r="H67" s="35">
        <f t="shared" si="2"/>
        <v>580.79999999999995</v>
      </c>
      <c r="I67" s="36">
        <v>49</v>
      </c>
      <c r="J67" s="87" t="s">
        <v>68</v>
      </c>
      <c r="K67" s="88"/>
      <c r="L67" s="62"/>
      <c r="M67" s="37">
        <f t="shared" si="3"/>
        <v>0</v>
      </c>
      <c r="N67" s="38">
        <v>0.21</v>
      </c>
      <c r="O67" s="34">
        <f t="shared" si="4"/>
        <v>0</v>
      </c>
      <c r="P67" s="39">
        <f t="shared" si="5"/>
        <v>0</v>
      </c>
    </row>
    <row r="68" spans="1:16" x14ac:dyDescent="0.3">
      <c r="A68" s="30">
        <v>50</v>
      </c>
      <c r="B68" s="87" t="s">
        <v>69</v>
      </c>
      <c r="C68" s="88"/>
      <c r="D68" s="40">
        <v>40</v>
      </c>
      <c r="E68" s="32">
        <f t="shared" si="0"/>
        <v>480</v>
      </c>
      <c r="F68" s="33">
        <v>0.21</v>
      </c>
      <c r="G68" s="34">
        <f t="shared" si="1"/>
        <v>100.8</v>
      </c>
      <c r="H68" s="35">
        <f t="shared" si="2"/>
        <v>580.79999999999995</v>
      </c>
      <c r="I68" s="36">
        <v>50</v>
      </c>
      <c r="J68" s="87" t="s">
        <v>69</v>
      </c>
      <c r="K68" s="88"/>
      <c r="L68" s="62"/>
      <c r="M68" s="37">
        <f t="shared" si="3"/>
        <v>0</v>
      </c>
      <c r="N68" s="38">
        <v>0.21</v>
      </c>
      <c r="O68" s="34">
        <f t="shared" si="4"/>
        <v>0</v>
      </c>
      <c r="P68" s="39">
        <f t="shared" si="5"/>
        <v>0</v>
      </c>
    </row>
    <row r="69" spans="1:16" ht="15" thickBot="1" x14ac:dyDescent="0.35">
      <c r="A69" s="41">
        <v>51</v>
      </c>
      <c r="B69" s="95" t="s">
        <v>70</v>
      </c>
      <c r="C69" s="96"/>
      <c r="D69" s="42">
        <v>77</v>
      </c>
      <c r="E69" s="43">
        <f t="shared" si="0"/>
        <v>924</v>
      </c>
      <c r="F69" s="44">
        <v>0.21</v>
      </c>
      <c r="G69" s="45">
        <f t="shared" si="1"/>
        <v>194.04</v>
      </c>
      <c r="H69" s="46">
        <f t="shared" si="2"/>
        <v>1118.04</v>
      </c>
      <c r="I69" s="47">
        <v>51</v>
      </c>
      <c r="J69" s="95" t="s">
        <v>70</v>
      </c>
      <c r="K69" s="96"/>
      <c r="L69" s="63"/>
      <c r="M69" s="37">
        <f t="shared" si="3"/>
        <v>0</v>
      </c>
      <c r="N69" s="48">
        <v>0.21</v>
      </c>
      <c r="O69" s="45">
        <f t="shared" si="4"/>
        <v>0</v>
      </c>
      <c r="P69" s="49">
        <f t="shared" si="5"/>
        <v>0</v>
      </c>
    </row>
    <row r="70" spans="1:16" ht="15" thickBot="1" x14ac:dyDescent="0.35">
      <c r="A70" s="50"/>
      <c r="B70" s="84" t="s">
        <v>40</v>
      </c>
      <c r="C70" s="85"/>
      <c r="D70" s="51">
        <f>SUM(D19:D69)</f>
        <v>7740.9456100000007</v>
      </c>
      <c r="E70" s="52">
        <f>SUM(E19:E69)</f>
        <v>92891.347319999943</v>
      </c>
      <c r="F70" s="53"/>
      <c r="G70" s="51">
        <f>SUM(G19:G69)</f>
        <v>19507.182937199996</v>
      </c>
      <c r="H70" s="54">
        <f>SUM(H19:H69)</f>
        <v>112398.53025719996</v>
      </c>
      <c r="I70" s="55"/>
      <c r="J70" s="82" t="s">
        <v>3</v>
      </c>
      <c r="K70" s="83"/>
      <c r="L70" s="56">
        <f>SUM(L19:L69)</f>
        <v>0</v>
      </c>
      <c r="M70" s="57">
        <f>SUM(M19:M69)</f>
        <v>0</v>
      </c>
      <c r="N70" s="58"/>
      <c r="O70" s="56">
        <f>SUM(O19:O69)</f>
        <v>0</v>
      </c>
      <c r="P70" s="56">
        <f>SUM(P19:P69)</f>
        <v>0</v>
      </c>
    </row>
    <row r="71" spans="1:16" x14ac:dyDescent="0.3">
      <c r="D71" s="59"/>
      <c r="E71" s="15"/>
      <c r="F71" s="15"/>
    </row>
    <row r="72" spans="1:16" x14ac:dyDescent="0.3">
      <c r="D72" s="59"/>
      <c r="E72" s="15"/>
      <c r="F72" s="15"/>
    </row>
    <row r="73" spans="1:16" x14ac:dyDescent="0.3">
      <c r="D73" s="59"/>
      <c r="E73" s="15"/>
      <c r="F73" s="15"/>
    </row>
    <row r="74" spans="1:16" x14ac:dyDescent="0.3">
      <c r="D74" s="59"/>
      <c r="E74" s="15"/>
      <c r="F74" s="15"/>
    </row>
    <row r="75" spans="1:16" x14ac:dyDescent="0.3">
      <c r="D75" s="59"/>
      <c r="E75" s="15"/>
      <c r="F75" s="15"/>
    </row>
    <row r="76" spans="1:16" x14ac:dyDescent="0.3">
      <c r="D76" s="59"/>
      <c r="E76" s="15"/>
      <c r="F76" s="15"/>
    </row>
    <row r="77" spans="1:16" x14ac:dyDescent="0.3">
      <c r="D77" s="59"/>
      <c r="E77" s="15"/>
      <c r="F77" s="15"/>
    </row>
    <row r="78" spans="1:16" x14ac:dyDescent="0.3">
      <c r="D78" s="59"/>
      <c r="E78" s="15"/>
      <c r="F78" s="15"/>
    </row>
    <row r="79" spans="1:16" x14ac:dyDescent="0.3">
      <c r="D79" s="59"/>
      <c r="E79" s="15"/>
      <c r="F79" s="15"/>
    </row>
    <row r="80" spans="1:16" x14ac:dyDescent="0.3">
      <c r="D80" s="59"/>
      <c r="E80" s="15"/>
      <c r="F80" s="15"/>
    </row>
    <row r="81" spans="4:6" x14ac:dyDescent="0.3">
      <c r="D81" s="59"/>
      <c r="E81" s="15"/>
      <c r="F81" s="15"/>
    </row>
    <row r="82" spans="4:6" x14ac:dyDescent="0.3">
      <c r="D82" s="59"/>
      <c r="E82" s="15"/>
      <c r="F82" s="15"/>
    </row>
    <row r="83" spans="4:6" x14ac:dyDescent="0.3">
      <c r="D83" s="59"/>
      <c r="E83" s="15"/>
      <c r="F83" s="15"/>
    </row>
    <row r="84" spans="4:6" x14ac:dyDescent="0.3">
      <c r="D84" s="59"/>
      <c r="E84" s="15"/>
      <c r="F84" s="15"/>
    </row>
    <row r="85" spans="4:6" x14ac:dyDescent="0.3">
      <c r="D85" s="59"/>
      <c r="E85" s="15"/>
      <c r="F85" s="15"/>
    </row>
    <row r="86" spans="4:6" x14ac:dyDescent="0.3">
      <c r="D86" s="59"/>
      <c r="E86" s="15"/>
      <c r="F86" s="15"/>
    </row>
    <row r="87" spans="4:6" x14ac:dyDescent="0.3">
      <c r="D87" s="59"/>
      <c r="E87" s="15"/>
      <c r="F87" s="15"/>
    </row>
    <row r="88" spans="4:6" x14ac:dyDescent="0.3">
      <c r="D88" s="59"/>
      <c r="E88" s="15"/>
      <c r="F88" s="15"/>
    </row>
    <row r="89" spans="4:6" x14ac:dyDescent="0.3">
      <c r="D89" s="59"/>
      <c r="E89" s="15"/>
      <c r="F89" s="15"/>
    </row>
    <row r="90" spans="4:6" x14ac:dyDescent="0.3">
      <c r="D90" s="59"/>
      <c r="E90" s="15"/>
      <c r="F90" s="15"/>
    </row>
    <row r="91" spans="4:6" x14ac:dyDescent="0.3">
      <c r="D91" s="59"/>
      <c r="E91" s="15"/>
      <c r="F91" s="15"/>
    </row>
    <row r="92" spans="4:6" x14ac:dyDescent="0.3">
      <c r="D92" s="59"/>
      <c r="E92" s="15"/>
      <c r="F92" s="15"/>
    </row>
    <row r="93" spans="4:6" x14ac:dyDescent="0.3">
      <c r="D93" s="59"/>
      <c r="E93" s="15"/>
      <c r="F93" s="15"/>
    </row>
    <row r="94" spans="4:6" x14ac:dyDescent="0.3">
      <c r="D94" s="59"/>
      <c r="E94" s="15"/>
      <c r="F94" s="15"/>
    </row>
    <row r="95" spans="4:6" x14ac:dyDescent="0.3">
      <c r="D95" s="59"/>
      <c r="E95" s="15"/>
      <c r="F95" s="15"/>
    </row>
    <row r="96" spans="4:6" x14ac:dyDescent="0.3">
      <c r="D96" s="59"/>
      <c r="E96" s="15"/>
      <c r="F96" s="15"/>
    </row>
    <row r="97" spans="4:7" x14ac:dyDescent="0.3">
      <c r="D97" s="59"/>
      <c r="E97" s="15"/>
      <c r="F97" s="15"/>
    </row>
    <row r="98" spans="4:7" x14ac:dyDescent="0.3">
      <c r="D98" s="59"/>
      <c r="E98" s="15"/>
      <c r="F98" s="15"/>
    </row>
    <row r="99" spans="4:7" x14ac:dyDescent="0.3">
      <c r="D99" s="59"/>
      <c r="E99" s="15"/>
      <c r="F99" s="15"/>
    </row>
    <row r="100" spans="4:7" x14ac:dyDescent="0.3">
      <c r="D100" s="59"/>
      <c r="E100" s="15"/>
      <c r="F100" s="15"/>
    </row>
    <row r="101" spans="4:7" x14ac:dyDescent="0.3">
      <c r="D101" s="59"/>
      <c r="E101" s="15"/>
      <c r="F101" s="15"/>
    </row>
    <row r="102" spans="4:7" x14ac:dyDescent="0.3">
      <c r="D102" s="59"/>
      <c r="E102" s="15"/>
      <c r="F102" s="15"/>
    </row>
    <row r="103" spans="4:7" x14ac:dyDescent="0.3">
      <c r="D103" s="59"/>
      <c r="E103" s="15"/>
      <c r="F103" s="15"/>
    </row>
    <row r="104" spans="4:7" x14ac:dyDescent="0.3">
      <c r="D104" s="59"/>
      <c r="E104" s="15"/>
      <c r="F104" s="15"/>
    </row>
    <row r="105" spans="4:7" x14ac:dyDescent="0.3">
      <c r="D105" s="59"/>
      <c r="E105" s="15"/>
      <c r="F105" s="15"/>
    </row>
    <row r="106" spans="4:7" x14ac:dyDescent="0.3">
      <c r="D106" s="59"/>
      <c r="E106" s="15"/>
      <c r="F106" s="15"/>
    </row>
    <row r="107" spans="4:7" x14ac:dyDescent="0.3">
      <c r="D107" s="59"/>
      <c r="E107" s="15"/>
      <c r="F107" s="15"/>
    </row>
    <row r="108" spans="4:7" x14ac:dyDescent="0.3">
      <c r="D108" s="59"/>
      <c r="E108" s="15"/>
      <c r="F108" s="15"/>
    </row>
    <row r="109" spans="4:7" x14ac:dyDescent="0.3">
      <c r="D109" s="59"/>
      <c r="E109" s="15"/>
      <c r="F109" s="15"/>
    </row>
    <row r="110" spans="4:7" x14ac:dyDescent="0.3">
      <c r="D110" s="6"/>
      <c r="E110" s="60"/>
      <c r="F110" s="60"/>
      <c r="G110" s="6"/>
    </row>
  </sheetData>
  <sheetProtection algorithmName="SHA-512" hashValue="DDZQKyqEl4J2Kutqgdzw1O9NZnlj2bjdg6yXT3J/8HCQl89fa74bvnR6mI2AxaDsy7knVZt/TTa81Uih1bQDMQ==" saltValue="CL91XxjqJW4WYF4+AbCNIA==" spinCount="100000" sheet="1" objects="1" scenarios="1" selectLockedCells="1"/>
  <mergeCells count="124">
    <mergeCell ref="B23:C23"/>
    <mergeCell ref="B22:C22"/>
    <mergeCell ref="B21:C21"/>
    <mergeCell ref="B20:C20"/>
    <mergeCell ref="B19:C19"/>
    <mergeCell ref="B24:C24"/>
    <mergeCell ref="H12:L13"/>
    <mergeCell ref="H10:N10"/>
    <mergeCell ref="A16:H16"/>
    <mergeCell ref="A17:H17"/>
    <mergeCell ref="B18:C18"/>
    <mergeCell ref="B69:C69"/>
    <mergeCell ref="B68:C68"/>
    <mergeCell ref="B67:C67"/>
    <mergeCell ref="B66:C66"/>
    <mergeCell ref="B65:C65"/>
    <mergeCell ref="B64:C64"/>
    <mergeCell ref="B63:C63"/>
    <mergeCell ref="B62:C62"/>
    <mergeCell ref="B61:C61"/>
    <mergeCell ref="B60:C60"/>
    <mergeCell ref="B59:C59"/>
    <mergeCell ref="B58:C58"/>
    <mergeCell ref="B57:C57"/>
    <mergeCell ref="B49:C49"/>
    <mergeCell ref="B48:C48"/>
    <mergeCell ref="B47:C47"/>
    <mergeCell ref="B46:C46"/>
    <mergeCell ref="B45:C45"/>
    <mergeCell ref="B54:C54"/>
    <mergeCell ref="B53:C53"/>
    <mergeCell ref="B52:C52"/>
    <mergeCell ref="B51:C51"/>
    <mergeCell ref="B50:C50"/>
    <mergeCell ref="B26:C26"/>
    <mergeCell ref="B25:C25"/>
    <mergeCell ref="B34:C34"/>
    <mergeCell ref="B33:C33"/>
    <mergeCell ref="B32:C32"/>
    <mergeCell ref="B31:C31"/>
    <mergeCell ref="B30:C30"/>
    <mergeCell ref="B39:C39"/>
    <mergeCell ref="B38:C38"/>
    <mergeCell ref="B37:C37"/>
    <mergeCell ref="B36:C36"/>
    <mergeCell ref="B35:C35"/>
    <mergeCell ref="J69:K69"/>
    <mergeCell ref="J40:K40"/>
    <mergeCell ref="J41:K41"/>
    <mergeCell ref="J42:K42"/>
    <mergeCell ref="J43:K43"/>
    <mergeCell ref="J44:K44"/>
    <mergeCell ref="B29:C29"/>
    <mergeCell ref="B28:C28"/>
    <mergeCell ref="B27:C27"/>
    <mergeCell ref="B44:C44"/>
    <mergeCell ref="B43:C43"/>
    <mergeCell ref="B42:C42"/>
    <mergeCell ref="B41:C41"/>
    <mergeCell ref="B40:C40"/>
    <mergeCell ref="B56:C56"/>
    <mergeCell ref="B55:C55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31:K31"/>
    <mergeCell ref="J32:K32"/>
    <mergeCell ref="J33:K33"/>
    <mergeCell ref="J34:K34"/>
    <mergeCell ref="I16:P16"/>
    <mergeCell ref="I17:P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70:K70"/>
    <mergeCell ref="B70:C70"/>
    <mergeCell ref="D3:F3"/>
    <mergeCell ref="J55:K55"/>
    <mergeCell ref="J56:K56"/>
    <mergeCell ref="J57:K57"/>
    <mergeCell ref="J58:K58"/>
    <mergeCell ref="J59:K59"/>
    <mergeCell ref="J50:K50"/>
    <mergeCell ref="J51:K51"/>
    <mergeCell ref="J52:K52"/>
    <mergeCell ref="J53:K53"/>
    <mergeCell ref="J54:K54"/>
    <mergeCell ref="J45:K45"/>
    <mergeCell ref="J46:K46"/>
    <mergeCell ref="J47:K47"/>
    <mergeCell ref="J48:K48"/>
    <mergeCell ref="J49:K49"/>
    <mergeCell ref="J35:K35"/>
    <mergeCell ref="J36:K36"/>
    <mergeCell ref="J37:K37"/>
    <mergeCell ref="J38:K38"/>
    <mergeCell ref="J39:K39"/>
    <mergeCell ref="J30:K30"/>
    <mergeCell ref="L6:M6"/>
    <mergeCell ref="L7:M7"/>
    <mergeCell ref="N6:O6"/>
    <mergeCell ref="N7:O7"/>
    <mergeCell ref="L5:P5"/>
    <mergeCell ref="B1:F1"/>
    <mergeCell ref="D6:E6"/>
    <mergeCell ref="D7:E7"/>
    <mergeCell ref="F6:G6"/>
    <mergeCell ref="F7:G7"/>
    <mergeCell ref="D5:H5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Noemí Rincón</cp:lastModifiedBy>
  <dcterms:created xsi:type="dcterms:W3CDTF">2022-07-13T13:12:53Z</dcterms:created>
  <dcterms:modified xsi:type="dcterms:W3CDTF">2025-12-09T10:56:29Z</dcterms:modified>
</cp:coreProperties>
</file>