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ULA MARÍN\CONTRACTES BASATS - ACORDS MARC\COMUNICACIÓN\904594-25\"/>
    </mc:Choice>
  </mc:AlternateContent>
  <xr:revisionPtr revIDLastSave="0" documentId="8_{BD7A2524-AA59-4913-BFFD-0446ACE21EEC}" xr6:coauthVersionLast="47" xr6:coauthVersionMax="47" xr10:uidLastSave="{00000000-0000-0000-0000-000000000000}"/>
  <bookViews>
    <workbookView xWindow="-110" yWindow="-110" windowWidth="19420" windowHeight="10300" tabRatio="388" firstSheet="2" activeTab="2" xr2:uid="{00000000-000D-0000-FFFF-FFFF00000000}"/>
  </bookViews>
  <sheets>
    <sheet name="Pla Premsa local" sheetId="2" state="hidden" r:id="rId1"/>
    <sheet name="Pla de premsa local real" sheetId="3" state="hidden" r:id="rId2"/>
    <sheet name="904594 25 TV" sheetId="10" r:id="rId3"/>
  </sheets>
  <definedNames>
    <definedName name="_xlnm.Print_Area" localSheetId="0">'Pla Premsa local'!$A$1:$L$91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7" i="3" l="1"/>
  <c r="J107" i="3" s="1"/>
  <c r="H108" i="3"/>
  <c r="J108" i="3" s="1"/>
  <c r="H109" i="3"/>
  <c r="J109" i="3" s="1"/>
  <c r="H110" i="3"/>
  <c r="J110" i="3" s="1"/>
  <c r="H111" i="3"/>
  <c r="J111" i="3" s="1"/>
  <c r="H112" i="3"/>
  <c r="J112" i="3" s="1"/>
  <c r="I114" i="3"/>
  <c r="I85" i="3"/>
  <c r="H83" i="3"/>
  <c r="J83" i="3" s="1"/>
  <c r="H82" i="3"/>
  <c r="J82" i="3" s="1"/>
  <c r="H81" i="3"/>
  <c r="J81" i="3" s="1"/>
  <c r="H80" i="3"/>
  <c r="J80" i="3" s="1"/>
  <c r="H79" i="3"/>
  <c r="J79" i="3" s="1"/>
  <c r="H78" i="3"/>
  <c r="J78" i="3" s="1"/>
  <c r="H77" i="3"/>
  <c r="J77" i="3" s="1"/>
  <c r="H76" i="3"/>
  <c r="J76" i="3" s="1"/>
  <c r="H75" i="3"/>
  <c r="J75" i="3" s="1"/>
  <c r="H74" i="3"/>
  <c r="J74" i="3" s="1"/>
  <c r="H73" i="3"/>
  <c r="J73" i="3" s="1"/>
  <c r="H72" i="3"/>
  <c r="J72" i="3" s="1"/>
  <c r="H71" i="3"/>
  <c r="J71" i="3" s="1"/>
  <c r="H70" i="3"/>
  <c r="J70" i="3" s="1"/>
  <c r="H69" i="3"/>
  <c r="J69" i="3" s="1"/>
  <c r="H68" i="3"/>
  <c r="J68" i="3" s="1"/>
  <c r="H67" i="3"/>
  <c r="J67" i="3" s="1"/>
  <c r="H66" i="3"/>
  <c r="J66" i="3" s="1"/>
  <c r="H65" i="3"/>
  <c r="J65" i="3" s="1"/>
  <c r="H64" i="3"/>
  <c r="J64" i="3" s="1"/>
  <c r="H63" i="3"/>
  <c r="J63" i="3" s="1"/>
  <c r="H62" i="3"/>
  <c r="J62" i="3" s="1"/>
  <c r="H61" i="3"/>
  <c r="J61" i="3" s="1"/>
  <c r="H60" i="3"/>
  <c r="J60" i="3" s="1"/>
  <c r="H59" i="3"/>
  <c r="J59" i="3" s="1"/>
  <c r="H58" i="3"/>
  <c r="J58" i="3" s="1"/>
  <c r="H57" i="3"/>
  <c r="J57" i="3" s="1"/>
  <c r="H56" i="3"/>
  <c r="J56" i="3" s="1"/>
  <c r="H55" i="3"/>
  <c r="J55" i="3" s="1"/>
  <c r="H54" i="3"/>
  <c r="J54" i="3" s="1"/>
  <c r="H53" i="3"/>
  <c r="J53" i="3" s="1"/>
  <c r="H52" i="3"/>
  <c r="J52" i="3" s="1"/>
  <c r="H51" i="3"/>
  <c r="J51" i="3" s="1"/>
  <c r="H50" i="3"/>
  <c r="J50" i="3" s="1"/>
  <c r="H49" i="3"/>
  <c r="J49" i="3" s="1"/>
  <c r="H48" i="3"/>
  <c r="J48" i="3" s="1"/>
  <c r="H47" i="3"/>
  <c r="J47" i="3" s="1"/>
  <c r="H46" i="3"/>
  <c r="J46" i="3" s="1"/>
  <c r="H45" i="3"/>
  <c r="J45" i="3" s="1"/>
  <c r="H44" i="3"/>
  <c r="J44" i="3" s="1"/>
  <c r="H43" i="3"/>
  <c r="J43" i="3" s="1"/>
  <c r="H42" i="3"/>
  <c r="J42" i="3" s="1"/>
  <c r="H41" i="3"/>
  <c r="J41" i="3" s="1"/>
  <c r="H40" i="3"/>
  <c r="J40" i="3" s="1"/>
  <c r="H39" i="3"/>
  <c r="J39" i="3"/>
  <c r="H38" i="3"/>
  <c r="J38" i="3" s="1"/>
  <c r="H37" i="3"/>
  <c r="J37" i="3" s="1"/>
  <c r="H36" i="3"/>
  <c r="J36" i="3" s="1"/>
  <c r="H35" i="3"/>
  <c r="J35" i="3" s="1"/>
  <c r="H34" i="3"/>
  <c r="J34" i="3" s="1"/>
  <c r="H33" i="3"/>
  <c r="J33" i="3" s="1"/>
  <c r="H32" i="3"/>
  <c r="J32" i="3" s="1"/>
  <c r="H31" i="3"/>
  <c r="J31" i="3" s="1"/>
  <c r="H30" i="3"/>
  <c r="J30" i="3" s="1"/>
  <c r="H29" i="3"/>
  <c r="J29" i="3" s="1"/>
  <c r="H28" i="3"/>
  <c r="J28" i="3" s="1"/>
  <c r="H27" i="3"/>
  <c r="J27" i="3" s="1"/>
  <c r="H26" i="3"/>
  <c r="J26" i="3" s="1"/>
  <c r="H25" i="3"/>
  <c r="J25" i="3" s="1"/>
  <c r="H24" i="3"/>
  <c r="J24" i="3" s="1"/>
  <c r="H23" i="3"/>
  <c r="J23" i="3" s="1"/>
  <c r="H22" i="3"/>
  <c r="J22" i="3" s="1"/>
  <c r="H21" i="3"/>
  <c r="J21" i="3" s="1"/>
  <c r="H20" i="3"/>
  <c r="J20" i="3" s="1"/>
  <c r="H19" i="3"/>
  <c r="J19" i="3" s="1"/>
  <c r="H18" i="3"/>
  <c r="J18" i="3" s="1"/>
  <c r="H17" i="3"/>
  <c r="J17" i="3" s="1"/>
  <c r="H16" i="3"/>
  <c r="J16" i="3" s="1"/>
  <c r="H15" i="3"/>
  <c r="J15" i="3" s="1"/>
  <c r="H14" i="3"/>
  <c r="J14" i="3" s="1"/>
  <c r="H13" i="3"/>
  <c r="J13" i="3" s="1"/>
  <c r="H12" i="3"/>
  <c r="J12" i="3" s="1"/>
  <c r="H11" i="3"/>
  <c r="J11" i="3" s="1"/>
  <c r="H10" i="3"/>
  <c r="J10" i="3" s="1"/>
  <c r="H9" i="3"/>
  <c r="J9" i="3" s="1"/>
  <c r="H8" i="3"/>
  <c r="J8" i="3" s="1"/>
  <c r="H86" i="2"/>
  <c r="J86" i="2" s="1"/>
  <c r="H83" i="2"/>
  <c r="J83" i="2" s="1"/>
  <c r="H80" i="2"/>
  <c r="J80" i="2" s="1"/>
  <c r="H77" i="2"/>
  <c r="J77" i="2" s="1"/>
  <c r="H75" i="2"/>
  <c r="J75" i="2" s="1"/>
  <c r="H72" i="2"/>
  <c r="J72" i="2" s="1"/>
  <c r="H70" i="2"/>
  <c r="J70" i="2" s="1"/>
  <c r="H66" i="2"/>
  <c r="J66" i="2" s="1"/>
  <c r="H63" i="2"/>
  <c r="J63" i="2" s="1"/>
  <c r="H57" i="2"/>
  <c r="J57" i="2" s="1"/>
  <c r="H54" i="2"/>
  <c r="J54" i="2" s="1"/>
  <c r="H51" i="2"/>
  <c r="J51" i="2"/>
  <c r="H48" i="2"/>
  <c r="J48" i="2" s="1"/>
  <c r="H45" i="2"/>
  <c r="J45" i="2" s="1"/>
  <c r="H43" i="2"/>
  <c r="J43" i="2" s="1"/>
  <c r="H41" i="2"/>
  <c r="J41" i="2" s="1"/>
  <c r="H39" i="2"/>
  <c r="J39" i="2" s="1"/>
  <c r="H37" i="2"/>
  <c r="J37" i="2" s="1"/>
  <c r="H35" i="2"/>
  <c r="J35" i="2" s="1"/>
  <c r="H31" i="2"/>
  <c r="J31" i="2" s="1"/>
  <c r="H27" i="2"/>
  <c r="J27" i="2" s="1"/>
  <c r="H25" i="2"/>
  <c r="J25" i="2" s="1"/>
  <c r="H20" i="2"/>
  <c r="J20" i="2" s="1"/>
  <c r="H17" i="2"/>
  <c r="J17" i="2" s="1"/>
  <c r="H12" i="2"/>
  <c r="J12" i="2" s="1"/>
  <c r="H13" i="2"/>
  <c r="J13" i="2" s="1"/>
  <c r="H22" i="2"/>
  <c r="J22" i="2" s="1"/>
  <c r="H29" i="2"/>
  <c r="J29" i="2" s="1"/>
  <c r="H33" i="2"/>
  <c r="J33" i="2" s="1"/>
  <c r="H40" i="2"/>
  <c r="J40" i="2" s="1"/>
  <c r="H47" i="2"/>
  <c r="J47" i="2" s="1"/>
  <c r="H53" i="2"/>
  <c r="J53" i="2" s="1"/>
  <c r="H59" i="2"/>
  <c r="J59" i="2" s="1"/>
  <c r="H64" i="2"/>
  <c r="J64" i="2" s="1"/>
  <c r="H74" i="2"/>
  <c r="J74" i="2" s="1"/>
  <c r="H81" i="2"/>
  <c r="J81" i="2" s="1"/>
  <c r="H87" i="2"/>
  <c r="J87" i="2" s="1"/>
  <c r="I89" i="2"/>
  <c r="H85" i="2"/>
  <c r="J85" i="2" s="1"/>
  <c r="H84" i="2"/>
  <c r="J84" i="2" s="1"/>
  <c r="H82" i="2"/>
  <c r="J82" i="2" s="1"/>
  <c r="H79" i="2"/>
  <c r="J79" i="2" s="1"/>
  <c r="H78" i="2"/>
  <c r="J78" i="2" s="1"/>
  <c r="H76" i="2"/>
  <c r="J76" i="2" s="1"/>
  <c r="H73" i="2"/>
  <c r="J73" i="2" s="1"/>
  <c r="H71" i="2"/>
  <c r="J71" i="2" s="1"/>
  <c r="H69" i="2"/>
  <c r="J69" i="2" s="1"/>
  <c r="H68" i="2"/>
  <c r="J68" i="2" s="1"/>
  <c r="H67" i="2"/>
  <c r="J67" i="2" s="1"/>
  <c r="H65" i="2"/>
  <c r="J65" i="2" s="1"/>
  <c r="H62" i="2"/>
  <c r="J62" i="2" s="1"/>
  <c r="H61" i="2"/>
  <c r="J61" i="2" s="1"/>
  <c r="H60" i="2"/>
  <c r="J60" i="2" s="1"/>
  <c r="H58" i="2"/>
  <c r="J58" i="2" s="1"/>
  <c r="H56" i="2"/>
  <c r="J56" i="2" s="1"/>
  <c r="H55" i="2"/>
  <c r="J55" i="2" s="1"/>
  <c r="H52" i="2"/>
  <c r="J52" i="2" s="1"/>
  <c r="H50" i="2"/>
  <c r="J50" i="2" s="1"/>
  <c r="H49" i="2"/>
  <c r="J49" i="2" s="1"/>
  <c r="H46" i="2"/>
  <c r="J46" i="2" s="1"/>
  <c r="H44" i="2"/>
  <c r="J44" i="2" s="1"/>
  <c r="H42" i="2"/>
  <c r="J42" i="2" s="1"/>
  <c r="H38" i="2"/>
  <c r="J38" i="2" s="1"/>
  <c r="H36" i="2"/>
  <c r="J36" i="2" s="1"/>
  <c r="H34" i="2"/>
  <c r="J34" i="2" s="1"/>
  <c r="H32" i="2"/>
  <c r="J32" i="2" s="1"/>
  <c r="H30" i="2"/>
  <c r="J30" i="2" s="1"/>
  <c r="H28" i="2"/>
  <c r="J28" i="2" s="1"/>
  <c r="H26" i="2"/>
  <c r="J26" i="2" s="1"/>
  <c r="H24" i="2"/>
  <c r="J24" i="2" s="1"/>
  <c r="H23" i="2"/>
  <c r="J23" i="2" s="1"/>
  <c r="H21" i="2"/>
  <c r="J21" i="2" s="1"/>
  <c r="H19" i="2"/>
  <c r="J19" i="2" s="1"/>
  <c r="H18" i="2"/>
  <c r="J18" i="2" s="1"/>
  <c r="H16" i="2"/>
  <c r="J16" i="2" s="1"/>
  <c r="H15" i="2"/>
  <c r="J15" i="2" s="1"/>
  <c r="H14" i="2"/>
  <c r="J14" i="2" s="1"/>
  <c r="J85" i="3" l="1"/>
  <c r="J86" i="3" s="1"/>
  <c r="J87" i="3" s="1"/>
  <c r="J88" i="3" s="1"/>
  <c r="J89" i="3" s="1"/>
  <c r="J92" i="3" s="1"/>
  <c r="J114" i="3"/>
  <c r="J89" i="2"/>
  <c r="J115" i="3" l="1"/>
  <c r="J116" i="3" s="1"/>
  <c r="J117" i="3" s="1"/>
  <c r="J118" i="3" s="1"/>
  <c r="J90" i="2"/>
  <c r="J91" i="2" s="1"/>
  <c r="J92" i="2" s="1"/>
  <c r="J93" i="2" s="1"/>
  <c r="J96" i="2" s="1"/>
</calcChain>
</file>

<file path=xl/sharedStrings.xml><?xml version="1.0" encoding="utf-8"?>
<sst xmlns="http://schemas.openxmlformats.org/spreadsheetml/2006/main" count="641" uniqueCount="132">
  <si>
    <t/>
  </si>
  <si>
    <t>TOTAL</t>
  </si>
  <si>
    <t>SERV. AG. (0%)</t>
  </si>
  <si>
    <t>Agència: Arena</t>
  </si>
  <si>
    <t xml:space="preserve">Client: AMB </t>
  </si>
  <si>
    <t>Suport</t>
  </si>
  <si>
    <t>Format</t>
  </si>
  <si>
    <t>Total N. Ins.</t>
  </si>
  <si>
    <t xml:space="preserve"> </t>
  </si>
  <si>
    <t>Preu net unitari</t>
  </si>
  <si>
    <t>IVA (21%)</t>
  </si>
  <si>
    <t>DIFERÈNCIA</t>
  </si>
  <si>
    <t>TOTAL AMB SERV. AG.</t>
  </si>
  <si>
    <t>TOTAL AMB IVA</t>
  </si>
  <si>
    <t>TOTAL BRIEFING AMB IVA</t>
  </si>
  <si>
    <t xml:space="preserve">NOTA: Dates de les insercions a determinar. </t>
  </si>
  <si>
    <t>Àrea</t>
  </si>
  <si>
    <t>Dte.</t>
  </si>
  <si>
    <t>Preu tarifa unitari</t>
  </si>
  <si>
    <t>Total Net Anual</t>
  </si>
  <si>
    <t>Mensual</t>
  </si>
  <si>
    <t xml:space="preserve">  La Premsa del Baix</t>
  </si>
  <si>
    <t>L' Opinió</t>
  </si>
  <si>
    <t>Viu Cornellà</t>
  </si>
  <si>
    <t>Bimensual</t>
  </si>
  <si>
    <t>Viu l'Hospitalet</t>
  </si>
  <si>
    <t>La Prensa</t>
  </si>
  <si>
    <t>El Llobregat</t>
  </si>
  <si>
    <t>El Far del Llobregat</t>
  </si>
  <si>
    <t>Llobregat Motor</t>
  </si>
  <si>
    <t>Baix Llobregat</t>
  </si>
  <si>
    <t>Diari Badalona</t>
  </si>
  <si>
    <t>Tot i més (Badalona)</t>
  </si>
  <si>
    <t>Cerdanyola al dia</t>
  </si>
  <si>
    <t xml:space="preserve">Tot Cerdanyola </t>
  </si>
  <si>
    <t>Tot Sant Cugat</t>
  </si>
  <si>
    <t>Sant Cugat Magazine</t>
  </si>
  <si>
    <t>Diari del Vallès</t>
  </si>
  <si>
    <t>L'Independent Barberà</t>
  </si>
  <si>
    <t>BCN nord</t>
  </si>
  <si>
    <t>Vallès</t>
  </si>
  <si>
    <t>PLA PREMSA LOCAL</t>
  </si>
  <si>
    <t>Periodicitat / Impressions</t>
  </si>
  <si>
    <t>Doble plana</t>
  </si>
  <si>
    <t>Elfar.cat</t>
  </si>
  <si>
    <t>El llobregat.com</t>
  </si>
  <si>
    <t>Branded Content</t>
  </si>
  <si>
    <t>lapremsadelbaix.es</t>
  </si>
  <si>
    <t xml:space="preserve">Línia Mar </t>
  </si>
  <si>
    <t>Liniamar.cat</t>
  </si>
  <si>
    <t>La voz de Castelldefelds</t>
  </si>
  <si>
    <t>Lavoz.cat</t>
  </si>
  <si>
    <t xml:space="preserve">30º </t>
  </si>
  <si>
    <t>Elbaix.cat</t>
  </si>
  <si>
    <t>Vilapress.cat</t>
  </si>
  <si>
    <t>El Bruguers</t>
  </si>
  <si>
    <t>Elbruguers.cat</t>
  </si>
  <si>
    <t>Santboidiari.cat</t>
  </si>
  <si>
    <t>Viumolinsderei.com</t>
  </si>
  <si>
    <t>fetasantfeliu.cat</t>
  </si>
  <si>
    <t>Línia Nord. Ed. B</t>
  </si>
  <si>
    <t>comunicació21.com</t>
  </si>
  <si>
    <t>Setmanal</t>
  </si>
  <si>
    <t>diaridebadalona.cat</t>
  </si>
  <si>
    <t>Totbadalona.cat</t>
  </si>
  <si>
    <t>La Clau</t>
  </si>
  <si>
    <t>laclau.cat</t>
  </si>
  <si>
    <t>Elmirall.net</t>
  </si>
  <si>
    <t>Diarisantacoloma.com</t>
  </si>
  <si>
    <t>diaridelvalles.cat</t>
  </si>
  <si>
    <t>Totsantcugat.cat</t>
  </si>
  <si>
    <t>SantcugatInforma.com</t>
  </si>
  <si>
    <t>totcerdanyola.cat</t>
  </si>
  <si>
    <t>Cerdanyolaaldia.com</t>
  </si>
  <si>
    <t>Cerdanyolainforma.com</t>
  </si>
  <si>
    <t>Línia Vallès (Ed. Cerd)</t>
  </si>
  <si>
    <t>Líniavalles</t>
  </si>
  <si>
    <t>independentbarbara.cat</t>
  </si>
  <si>
    <t>Revista de Ripollet</t>
  </si>
  <si>
    <t>revistaripollet.cat</t>
  </si>
  <si>
    <t>Nº Expedient: 901571/18</t>
  </si>
  <si>
    <t>Campanya: COMPRA ESPAIS METRÓPOLIS BARCELONA  A PREMSA LOCAL METROPOLITANA (ON/OFF)A TRAVÉS AGÈNCIES DE MITJANS HOMOLOGADES (Lot 1)</t>
  </si>
  <si>
    <t>Període: Gener - Juny 2019</t>
  </si>
  <si>
    <t>-</t>
  </si>
  <si>
    <t>Banner</t>
  </si>
  <si>
    <t>Lo Mejor</t>
  </si>
  <si>
    <t>real</t>
  </si>
  <si>
    <t>ACTIU FINS AL MARÇ 19</t>
  </si>
  <si>
    <t>Descripció</t>
  </si>
  <si>
    <t>ETV</t>
  </si>
  <si>
    <t xml:space="preserve">Suport </t>
  </si>
  <si>
    <t>250x156</t>
  </si>
  <si>
    <t>757x413</t>
  </si>
  <si>
    <t>TV L'HOSPITALET</t>
  </si>
  <si>
    <t>MOLINS TV</t>
  </si>
  <si>
    <t>ON_ Pre roll 20"</t>
  </si>
  <si>
    <t>672x560 Megabanner</t>
  </si>
  <si>
    <t>336x280</t>
  </si>
  <si>
    <t>Post Roll</t>
  </si>
  <si>
    <t>GAVA TV</t>
  </si>
  <si>
    <t>IVA</t>
  </si>
  <si>
    <t>Fee</t>
  </si>
  <si>
    <t>SANT CUGAT TV</t>
  </si>
  <si>
    <t>SANT ANDREU TV</t>
  </si>
  <si>
    <t>OFERTA DE PREUS UNITARIS</t>
  </si>
  <si>
    <t>Preu brut unitari</t>
  </si>
  <si>
    <t>Dte. aplicat</t>
  </si>
  <si>
    <t xml:space="preserve">Preu net </t>
  </si>
  <si>
    <t>Preu + Fee + IVA</t>
  </si>
  <si>
    <t>Tipus d'import</t>
  </si>
  <si>
    <t>FIX_ABSOLUT</t>
  </si>
  <si>
    <t>TV BADALONA</t>
  </si>
  <si>
    <t>OFF_Espot 10"</t>
  </si>
  <si>
    <t>OFF_Espot 20"</t>
  </si>
  <si>
    <t>OFF_ Espot 30"</t>
  </si>
  <si>
    <t>ON_ Bàner_ petit</t>
  </si>
  <si>
    <t>ON_ Bàner _ gran</t>
  </si>
  <si>
    <t>ON_ Bàner</t>
  </si>
  <si>
    <t xml:space="preserve">ON_ Bàner  </t>
  </si>
  <si>
    <t>EL PRAT DE LLOBREGAT</t>
  </si>
  <si>
    <t>LA PALMA DE CERVELLÓ</t>
  </si>
  <si>
    <t>PUNTACIÓ</t>
  </si>
  <si>
    <t xml:space="preserve">1 punt </t>
  </si>
  <si>
    <t>COMPRA D'ESPAIS EN  TV LOCALS PER A  ACCIONS DE COMUNICACIÓ. ANY 2025</t>
  </si>
  <si>
    <t>Patrocini  amb caretes programes afins</t>
  </si>
  <si>
    <t>Entrevistes personalitzades (mínim 3)</t>
  </si>
  <si>
    <t>Cobertura professional de qualsevol acte</t>
  </si>
  <si>
    <t>Publireportatge (1-2 minuts)</t>
  </si>
  <si>
    <t>EXPEDIENT: 904594/25</t>
  </si>
  <si>
    <t>35 PUNTS</t>
  </si>
  <si>
    <t>No es puntua el que no és tarificable</t>
  </si>
  <si>
    <t>NOTA: No es poden afegir files al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</si>
</sst>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</numFmts>
  <fonts count="22" x14ac:knownFonts="1">
    <font>
      <sz val="8"/>
      <name val="Tahom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Tahoma"/>
      <family val="2"/>
    </font>
    <font>
      <b/>
      <sz val="8"/>
      <color rgb="FFFFFFFF"/>
      <name val="Tahoma"/>
      <family val="2"/>
    </font>
    <font>
      <sz val="8"/>
      <name val="Tahoma"/>
      <family val="2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rgb="FFFF0000"/>
      <name val="Tahoma"/>
      <family val="2"/>
    </font>
    <font>
      <b/>
      <sz val="10"/>
      <name val="Arial"/>
      <family val="2"/>
    </font>
    <font>
      <b/>
      <sz val="11"/>
      <name val="Tahoma"/>
      <family val="2"/>
    </font>
    <font>
      <b/>
      <sz val="14"/>
      <name val="Tahoma"/>
      <family val="2"/>
    </font>
    <font>
      <sz val="8"/>
      <name val="Tahoma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5053A"/>
        <bgColor rgb="FFE5053A"/>
      </patternFill>
    </fill>
    <fill>
      <patternFill patternType="solid">
        <fgColor theme="0"/>
        <bgColor rgb="FFE5053A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/>
        <bgColor indexed="64"/>
      </patternFill>
    </fill>
  </fills>
  <borders count="3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5" fillId="0" borderId="0"/>
    <xf numFmtId="16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1" fillId="0" borderId="0"/>
    <xf numFmtId="0" fontId="11" fillId="0" borderId="0"/>
    <xf numFmtId="9" fontId="10" fillId="0" borderId="0" applyFont="0" applyFill="0" applyBorder="0" applyAlignment="0" applyProtection="0"/>
    <xf numFmtId="0" fontId="8" fillId="0" borderId="0"/>
    <xf numFmtId="0" fontId="8" fillId="0" borderId="0"/>
    <xf numFmtId="9" fontId="16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42">
    <xf numFmtId="0" fontId="0" fillId="0" borderId="0" xfId="0"/>
    <xf numFmtId="0" fontId="5" fillId="0" borderId="0" xfId="1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7" fontId="0" fillId="0" borderId="1" xfId="0" applyNumberForma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1" applyFont="1" applyAlignment="1">
      <alignment horizontal="left"/>
    </xf>
    <xf numFmtId="5" fontId="0" fillId="0" borderId="0" xfId="0" applyNumberFormat="1" applyAlignment="1">
      <alignment horizontal="center"/>
    </xf>
    <xf numFmtId="5" fontId="12" fillId="0" borderId="0" xfId="0" applyNumberFormat="1" applyFont="1" applyAlignment="1">
      <alignment horizontal="center"/>
    </xf>
    <xf numFmtId="0" fontId="4" fillId="0" borderId="0" xfId="1" applyFont="1"/>
    <xf numFmtId="0" fontId="13" fillId="0" borderId="0" xfId="0" applyFont="1" applyAlignment="1">
      <alignment horizontal="justify" vertical="center"/>
    </xf>
    <xf numFmtId="1" fontId="0" fillId="0" borderId="1" xfId="0" applyNumberFormat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0" xfId="1" applyFont="1"/>
    <xf numFmtId="7" fontId="0" fillId="0" borderId="1" xfId="0" applyNumberForma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7" fontId="0" fillId="0" borderId="0" xfId="0" applyNumberFormat="1"/>
    <xf numFmtId="3" fontId="8" fillId="0" borderId="1" xfId="0" quotePrefix="1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2" fillId="0" borderId="0" xfId="1" applyFont="1"/>
    <xf numFmtId="0" fontId="14" fillId="0" borderId="0" xfId="0" applyFont="1"/>
    <xf numFmtId="0" fontId="8" fillId="5" borderId="1" xfId="0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10" fontId="0" fillId="5" borderId="1" xfId="0" applyNumberFormat="1" applyFill="1" applyBorder="1" applyAlignment="1">
      <alignment horizontal="center" vertical="center"/>
    </xf>
    <xf numFmtId="7" fontId="0" fillId="5" borderId="1" xfId="0" applyNumberForma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3" fontId="8" fillId="5" borderId="1" xfId="0" quotePrefix="1" applyNumberFormat="1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0" fontId="8" fillId="5" borderId="1" xfId="0" applyNumberFormat="1" applyFont="1" applyFill="1" applyBorder="1" applyAlignment="1">
      <alignment horizontal="center" vertical="center"/>
    </xf>
    <xf numFmtId="7" fontId="8" fillId="5" borderId="1" xfId="0" applyNumberFormat="1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horizontal="center" vertical="center"/>
    </xf>
    <xf numFmtId="10" fontId="0" fillId="6" borderId="1" xfId="0" applyNumberFormat="1" applyFill="1" applyBorder="1" applyAlignment="1">
      <alignment horizontal="center" vertical="center"/>
    </xf>
    <xf numFmtId="7" fontId="0" fillId="6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3" fontId="8" fillId="6" borderId="1" xfId="0" quotePrefix="1" applyNumberFormat="1" applyFont="1" applyFill="1" applyBorder="1" applyAlignment="1">
      <alignment horizontal="center" vertical="center"/>
    </xf>
    <xf numFmtId="10" fontId="8" fillId="6" borderId="1" xfId="0" applyNumberFormat="1" applyFont="1" applyFill="1" applyBorder="1" applyAlignment="1">
      <alignment horizontal="center" vertical="center"/>
    </xf>
    <xf numFmtId="7" fontId="8" fillId="6" borderId="1" xfId="0" applyNumberFormat="1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1" fillId="0" borderId="0" xfId="0" applyFont="1"/>
    <xf numFmtId="0" fontId="17" fillId="7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0" xfId="0" applyFont="1"/>
    <xf numFmtId="10" fontId="17" fillId="7" borderId="9" xfId="9" applyNumberFormat="1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9" fillId="7" borderId="7" xfId="0" applyFont="1" applyFill="1" applyBorder="1" applyAlignment="1">
      <alignment horizontal="left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7" fillId="7" borderId="8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12" xfId="0" applyFont="1" applyBorder="1"/>
    <xf numFmtId="165" fontId="11" fillId="0" borderId="12" xfId="0" applyNumberFormat="1" applyFont="1" applyBorder="1" applyAlignment="1">
      <alignment horizontal="center"/>
    </xf>
    <xf numFmtId="165" fontId="11" fillId="0" borderId="13" xfId="0" applyNumberFormat="1" applyFont="1" applyBorder="1" applyAlignment="1">
      <alignment horizontal="center"/>
    </xf>
    <xf numFmtId="0" fontId="11" fillId="0" borderId="17" xfId="0" applyFont="1" applyBorder="1"/>
    <xf numFmtId="165" fontId="11" fillId="0" borderId="17" xfId="0" applyNumberFormat="1" applyFont="1" applyBorder="1" applyAlignment="1">
      <alignment horizontal="center"/>
    </xf>
    <xf numFmtId="165" fontId="11" fillId="0" borderId="18" xfId="0" applyNumberFormat="1" applyFont="1" applyBorder="1" applyAlignment="1">
      <alignment horizontal="center"/>
    </xf>
    <xf numFmtId="0" fontId="11" fillId="0" borderId="21" xfId="0" applyFont="1" applyBorder="1"/>
    <xf numFmtId="165" fontId="11" fillId="0" borderId="21" xfId="0" applyNumberFormat="1" applyFont="1" applyBorder="1" applyAlignment="1">
      <alignment horizontal="center"/>
    </xf>
    <xf numFmtId="165" fontId="11" fillId="0" borderId="22" xfId="0" applyNumberFormat="1" applyFont="1" applyBorder="1" applyAlignment="1">
      <alignment horizontal="center"/>
    </xf>
    <xf numFmtId="0" fontId="11" fillId="0" borderId="29" xfId="0" applyFont="1" applyBorder="1"/>
    <xf numFmtId="165" fontId="11" fillId="0" borderId="29" xfId="0" applyNumberFormat="1" applyFont="1" applyBorder="1" applyAlignment="1">
      <alignment horizont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1" fillId="0" borderId="26" xfId="0" applyFont="1" applyBorder="1" applyAlignment="1">
      <alignment horizontal="left"/>
    </xf>
    <xf numFmtId="0" fontId="11" fillId="0" borderId="31" xfId="0" applyFont="1" applyBorder="1" applyAlignment="1">
      <alignment horizontal="left"/>
    </xf>
    <xf numFmtId="0" fontId="17" fillId="7" borderId="9" xfId="0" applyFont="1" applyFill="1" applyBorder="1" applyAlignment="1">
      <alignment horizontal="left" vertical="center" wrapText="1"/>
    </xf>
    <xf numFmtId="10" fontId="11" fillId="0" borderId="12" xfId="12" applyNumberFormat="1" applyFont="1" applyBorder="1" applyAlignment="1">
      <alignment horizontal="center"/>
    </xf>
    <xf numFmtId="10" fontId="11" fillId="0" borderId="17" xfId="12" applyNumberFormat="1" applyFont="1" applyBorder="1" applyAlignment="1">
      <alignment horizontal="center"/>
    </xf>
    <xf numFmtId="165" fontId="11" fillId="0" borderId="31" xfId="0" applyNumberFormat="1" applyFont="1" applyBorder="1" applyAlignment="1">
      <alignment horizontal="center"/>
    </xf>
    <xf numFmtId="10" fontId="11" fillId="0" borderId="31" xfId="12" applyNumberFormat="1" applyFont="1" applyBorder="1" applyAlignment="1">
      <alignment horizontal="center"/>
    </xf>
    <xf numFmtId="165" fontId="11" fillId="0" borderId="32" xfId="0" applyNumberFormat="1" applyFont="1" applyBorder="1" applyAlignment="1">
      <alignment horizontal="center"/>
    </xf>
    <xf numFmtId="10" fontId="11" fillId="0" borderId="21" xfId="12" applyNumberFormat="1" applyFont="1" applyBorder="1" applyAlignment="1">
      <alignment horizontal="center"/>
    </xf>
    <xf numFmtId="0" fontId="11" fillId="0" borderId="26" xfId="0" applyFont="1" applyBorder="1"/>
    <xf numFmtId="165" fontId="11" fillId="0" borderId="26" xfId="0" applyNumberFormat="1" applyFont="1" applyBorder="1" applyAlignment="1">
      <alignment horizontal="center"/>
    </xf>
    <xf numFmtId="10" fontId="11" fillId="0" borderId="26" xfId="12" applyNumberFormat="1" applyFont="1" applyBorder="1" applyAlignment="1">
      <alignment horizontal="center"/>
    </xf>
    <xf numFmtId="165" fontId="11" fillId="0" borderId="27" xfId="0" applyNumberFormat="1" applyFont="1" applyBorder="1" applyAlignment="1">
      <alignment horizontal="center"/>
    </xf>
    <xf numFmtId="10" fontId="11" fillId="0" borderId="29" xfId="12" applyNumberFormat="1" applyFont="1" applyBorder="1" applyAlignment="1">
      <alignment horizontal="center"/>
    </xf>
    <xf numFmtId="165" fontId="11" fillId="0" borderId="30" xfId="0" applyNumberFormat="1" applyFont="1" applyBorder="1" applyAlignment="1">
      <alignment horizontal="center"/>
    </xf>
    <xf numFmtId="0" fontId="11" fillId="0" borderId="31" xfId="0" applyFont="1" applyBorder="1"/>
    <xf numFmtId="165" fontId="11" fillId="0" borderId="23" xfId="0" applyNumberFormat="1" applyFont="1" applyBorder="1" applyAlignment="1">
      <alignment horizontal="center"/>
    </xf>
    <xf numFmtId="165" fontId="11" fillId="0" borderId="24" xfId="0" applyNumberFormat="1" applyFont="1" applyBorder="1" applyAlignment="1">
      <alignment horizontal="center"/>
    </xf>
    <xf numFmtId="165" fontId="11" fillId="0" borderId="25" xfId="0" applyNumberFormat="1" applyFont="1" applyBorder="1" applyAlignment="1">
      <alignment horizontal="center"/>
    </xf>
    <xf numFmtId="0" fontId="11" fillId="0" borderId="33" xfId="0" applyFont="1" applyBorder="1"/>
    <xf numFmtId="0" fontId="11" fillId="0" borderId="15" xfId="0" applyFont="1" applyBorder="1"/>
    <xf numFmtId="0" fontId="11" fillId="0" borderId="20" xfId="0" applyFont="1" applyBorder="1"/>
    <xf numFmtId="0" fontId="11" fillId="0" borderId="28" xfId="0" applyFont="1" applyBorder="1" applyAlignment="1">
      <alignment horizontal="left"/>
    </xf>
    <xf numFmtId="165" fontId="11" fillId="0" borderId="28" xfId="0" applyNumberFormat="1" applyFont="1" applyBorder="1" applyAlignment="1">
      <alignment horizontal="center"/>
    </xf>
    <xf numFmtId="165" fontId="11" fillId="0" borderId="16" xfId="0" applyNumberFormat="1" applyFont="1" applyBorder="1" applyAlignment="1">
      <alignment horizontal="center"/>
    </xf>
    <xf numFmtId="10" fontId="11" fillId="0" borderId="28" xfId="12" applyNumberFormat="1" applyFont="1" applyBorder="1" applyAlignment="1">
      <alignment horizontal="center"/>
    </xf>
    <xf numFmtId="10" fontId="11" fillId="0" borderId="16" xfId="12" applyNumberFormat="1" applyFont="1" applyBorder="1" applyAlignment="1">
      <alignment horizontal="center"/>
    </xf>
    <xf numFmtId="165" fontId="11" fillId="0" borderId="33" xfId="0" applyNumberFormat="1" applyFont="1" applyBorder="1" applyAlignment="1">
      <alignment horizontal="center"/>
    </xf>
    <xf numFmtId="165" fontId="11" fillId="0" borderId="15" xfId="0" applyNumberFormat="1" applyFont="1" applyBorder="1" applyAlignment="1">
      <alignment horizontal="center"/>
    </xf>
    <xf numFmtId="165" fontId="11" fillId="0" borderId="20" xfId="0" applyNumberFormat="1" applyFont="1" applyBorder="1" applyAlignment="1">
      <alignment horizontal="center"/>
    </xf>
    <xf numFmtId="1" fontId="11" fillId="0" borderId="0" xfId="9" applyNumberFormat="1" applyFont="1"/>
    <xf numFmtId="0" fontId="13" fillId="8" borderId="0" xfId="0" applyFont="1" applyFill="1"/>
    <xf numFmtId="0" fontId="13" fillId="0" borderId="0" xfId="0" applyFont="1" applyAlignment="1">
      <alignment horizontal="center"/>
    </xf>
    <xf numFmtId="0" fontId="21" fillId="0" borderId="17" xfId="0" applyFont="1" applyBorder="1"/>
    <xf numFmtId="0" fontId="21" fillId="0" borderId="12" xfId="0" applyFont="1" applyBorder="1"/>
    <xf numFmtId="165" fontId="11" fillId="0" borderId="34" xfId="0" applyNumberFormat="1" applyFont="1" applyBorder="1" applyAlignment="1">
      <alignment horizontal="center"/>
    </xf>
    <xf numFmtId="165" fontId="11" fillId="0" borderId="35" xfId="0" applyNumberFormat="1" applyFont="1" applyBorder="1" applyAlignment="1">
      <alignment horizontal="center"/>
    </xf>
    <xf numFmtId="0" fontId="21" fillId="0" borderId="29" xfId="0" applyFont="1" applyBorder="1"/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5" fontId="6" fillId="2" borderId="1" xfId="0" applyNumberFormat="1" applyFont="1" applyFill="1" applyBorder="1" applyAlignment="1">
      <alignment horizontal="right" vertical="center"/>
    </xf>
    <xf numFmtId="5" fontId="7" fillId="2" borderId="2" xfId="0" applyNumberFormat="1" applyFont="1" applyFill="1" applyBorder="1" applyAlignment="1">
      <alignment horizontal="right" vertical="center"/>
    </xf>
    <xf numFmtId="5" fontId="8" fillId="3" borderId="0" xfId="0" applyNumberFormat="1" applyFont="1" applyFill="1" applyAlignment="1">
      <alignment horizontal="center" vertical="center"/>
    </xf>
    <xf numFmtId="5" fontId="12" fillId="3" borderId="0" xfId="0" applyNumberFormat="1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</cellXfs>
  <cellStyles count="14">
    <cellStyle name="Millares 2" xfId="2" xr:uid="{00000000-0005-0000-0000-000000000000}"/>
    <cellStyle name="Millares 3" xfId="13" xr:uid="{00000000-0005-0000-0000-000001000000}"/>
    <cellStyle name="Moneda 2" xfId="3" xr:uid="{00000000-0005-0000-0000-000002000000}"/>
    <cellStyle name="Moneda 2 2" xfId="11" xr:uid="{00000000-0005-0000-0000-000003000000}"/>
    <cellStyle name="Normal" xfId="0" builtinId="0"/>
    <cellStyle name="Normal 2" xfId="1" xr:uid="{00000000-0005-0000-0000-000005000000}"/>
    <cellStyle name="Normal 2 2" xfId="10" xr:uid="{00000000-0005-0000-0000-000006000000}"/>
    <cellStyle name="Normal 2 3 2" xfId="4" xr:uid="{00000000-0005-0000-0000-000007000000}"/>
    <cellStyle name="Normal 25 2" xfId="5" xr:uid="{00000000-0005-0000-0000-000008000000}"/>
    <cellStyle name="Normal 4" xfId="7" xr:uid="{00000000-0005-0000-0000-000009000000}"/>
    <cellStyle name="Normal 40 2" xfId="8" xr:uid="{00000000-0005-0000-0000-00000A000000}"/>
    <cellStyle name="Porcentaje" xfId="9" builtinId="5"/>
    <cellStyle name="Porcentaje 2" xfId="6" xr:uid="{00000000-0005-0000-0000-00000C000000}"/>
    <cellStyle name="Porcentaje 3" xfId="12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0</xdr:row>
      <xdr:rowOff>85725</xdr:rowOff>
    </xdr:from>
    <xdr:to>
      <xdr:col>9</xdr:col>
      <xdr:colOff>0</xdr:colOff>
      <xdr:row>1</xdr:row>
      <xdr:rowOff>161925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20F8131E-0BD3-4E67-BD33-B3B64448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85725"/>
          <a:ext cx="135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695325</xdr:colOff>
      <xdr:row>0</xdr:row>
      <xdr:rowOff>0</xdr:rowOff>
    </xdr:from>
    <xdr:to>
      <xdr:col>9</xdr:col>
      <xdr:colOff>933450</xdr:colOff>
      <xdr:row>2</xdr:row>
      <xdr:rowOff>38100</xdr:rowOff>
    </xdr:to>
    <xdr:pic>
      <xdr:nvPicPr>
        <xdr:cNvPr id="3" name="8 Imagen">
          <a:extLst>
            <a:ext uri="{FF2B5EF4-FFF2-40B4-BE49-F238E27FC236}">
              <a16:creationId xmlns:a16="http://schemas.microsoft.com/office/drawing/2014/main" id="{57D310E2-B165-4655-8F2A-EA1397181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1525" y="0"/>
          <a:ext cx="9620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16</xdr:row>
      <xdr:rowOff>47625</xdr:rowOff>
    </xdr:from>
    <xdr:to>
      <xdr:col>13</xdr:col>
      <xdr:colOff>28575</xdr:colOff>
      <xdr:row>24</xdr:row>
      <xdr:rowOff>114300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DD2E6D0F-3637-4D34-858E-9ACEDF333778}"/>
            </a:ext>
          </a:extLst>
        </xdr:cNvPr>
        <xdr:cNvSpPr/>
      </xdr:nvSpPr>
      <xdr:spPr>
        <a:xfrm>
          <a:off x="7848600" y="2638425"/>
          <a:ext cx="1943100" cy="11334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en groc</a:t>
          </a:r>
          <a:r>
            <a:rPr lang="es-ES" sz="1100" baseline="0"/>
            <a:t> els groc els que han estat actius</a:t>
          </a:r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361950</xdr:colOff>
      <xdr:row>0</xdr:row>
      <xdr:rowOff>0</xdr:rowOff>
    </xdr:from>
    <xdr:to>
      <xdr:col>9</xdr:col>
      <xdr:colOff>1054100</xdr:colOff>
      <xdr:row>4</xdr:row>
      <xdr:rowOff>38644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0300" y="0"/>
          <a:ext cx="1771650" cy="686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96"/>
  <sheetViews>
    <sheetView showGridLines="0" zoomScale="90" zoomScaleNormal="90" workbookViewId="0">
      <selection activeCell="I12" sqref="I12"/>
    </sheetView>
  </sheetViews>
  <sheetFormatPr baseColWidth="10" defaultColWidth="12" defaultRowHeight="10" outlineLevelCol="1" x14ac:dyDescent="0.2"/>
  <cols>
    <col min="1" max="1" width="2.109375" customWidth="1"/>
    <col min="2" max="2" width="20.109375" customWidth="1"/>
    <col min="3" max="3" width="24.109375" customWidth="1"/>
    <col min="4" max="4" width="17.6640625" bestFit="1" customWidth="1"/>
    <col min="5" max="5" width="21.44140625" customWidth="1"/>
    <col min="6" max="6" width="19.109375" customWidth="1" outlineLevel="1"/>
    <col min="7" max="7" width="10" customWidth="1" outlineLevel="1"/>
    <col min="8" max="8" width="19.109375" customWidth="1" outlineLevel="1"/>
    <col min="9" max="9" width="12.6640625" customWidth="1" outlineLevel="1"/>
    <col min="10" max="10" width="17.6640625" customWidth="1"/>
    <col min="11" max="11" width="3" customWidth="1"/>
    <col min="12" max="12" width="12.6640625" customWidth="1"/>
    <col min="13" max="13" width="15" customWidth="1"/>
    <col min="17" max="17" width="14" bestFit="1" customWidth="1"/>
  </cols>
  <sheetData>
    <row r="1" spans="1:12" x14ac:dyDescent="0.2">
      <c r="A1" t="s">
        <v>8</v>
      </c>
    </row>
    <row r="2" spans="1:12" ht="14.5" x14ac:dyDescent="0.35">
      <c r="B2" s="9" t="s">
        <v>3</v>
      </c>
    </row>
    <row r="3" spans="1:12" ht="14.5" x14ac:dyDescent="0.35">
      <c r="B3" s="1" t="s">
        <v>4</v>
      </c>
    </row>
    <row r="4" spans="1:12" ht="14.5" x14ac:dyDescent="0.35">
      <c r="B4" s="18" t="s">
        <v>80</v>
      </c>
    </row>
    <row r="5" spans="1:12" ht="14.5" x14ac:dyDescent="0.35">
      <c r="B5" s="26" t="s">
        <v>81</v>
      </c>
    </row>
    <row r="6" spans="1:12" ht="14.5" x14ac:dyDescent="0.35">
      <c r="B6" s="18" t="s">
        <v>82</v>
      </c>
    </row>
    <row r="7" spans="1:12" ht="10.5" customHeight="1" x14ac:dyDescent="0.2"/>
    <row r="8" spans="1:12" ht="15" customHeight="1" x14ac:dyDescent="0.35">
      <c r="B8" s="6" t="s">
        <v>41</v>
      </c>
      <c r="C8" s="3"/>
      <c r="D8" s="3"/>
      <c r="E8" s="3"/>
      <c r="F8" s="3"/>
      <c r="G8" s="3"/>
      <c r="H8" s="3"/>
      <c r="I8" s="3"/>
      <c r="J8" s="3"/>
    </row>
    <row r="9" spans="1:12" ht="10.5" customHeight="1" x14ac:dyDescent="0.2">
      <c r="B9" s="3"/>
      <c r="C9" s="3"/>
      <c r="D9" s="3"/>
      <c r="E9" s="3"/>
      <c r="F9" s="3"/>
      <c r="G9" s="3"/>
      <c r="H9" s="3"/>
      <c r="I9" s="3"/>
      <c r="J9" s="3"/>
    </row>
    <row r="10" spans="1:12" ht="24" customHeight="1" x14ac:dyDescent="0.2">
      <c r="B10" s="14" t="s">
        <v>16</v>
      </c>
      <c r="C10" s="14" t="s">
        <v>5</v>
      </c>
      <c r="D10" s="14" t="s">
        <v>6</v>
      </c>
      <c r="E10" s="2" t="s">
        <v>42</v>
      </c>
      <c r="F10" s="15" t="s">
        <v>18</v>
      </c>
      <c r="G10" s="14" t="s">
        <v>17</v>
      </c>
      <c r="H10" s="15" t="s">
        <v>9</v>
      </c>
      <c r="I10" s="15" t="s">
        <v>7</v>
      </c>
      <c r="J10" s="2" t="s">
        <v>19</v>
      </c>
    </row>
    <row r="11" spans="1:12" x14ac:dyDescent="0.2">
      <c r="B11" s="3"/>
      <c r="C11" s="3"/>
      <c r="D11" s="3"/>
      <c r="E11" s="3"/>
      <c r="F11" s="3"/>
      <c r="G11" s="3"/>
      <c r="H11" s="3"/>
      <c r="I11" s="3"/>
      <c r="J11" s="3"/>
    </row>
    <row r="12" spans="1:12" ht="16.5" customHeight="1" x14ac:dyDescent="0.2">
      <c r="B12" s="125" t="s">
        <v>30</v>
      </c>
      <c r="C12" s="16" t="s">
        <v>28</v>
      </c>
      <c r="D12" s="13" t="s">
        <v>43</v>
      </c>
      <c r="E12" s="13" t="s">
        <v>20</v>
      </c>
      <c r="F12" s="20">
        <v>2815</v>
      </c>
      <c r="G12" s="21">
        <v>0.2</v>
      </c>
      <c r="H12" s="19">
        <f>F12-(F12*G12)</f>
        <v>2252</v>
      </c>
      <c r="I12" s="25">
        <v>3</v>
      </c>
      <c r="J12" s="19">
        <f>H12*I12</f>
        <v>6756</v>
      </c>
      <c r="L12" s="22"/>
    </row>
    <row r="13" spans="1:12" ht="16.5" customHeight="1" x14ac:dyDescent="0.2">
      <c r="B13" s="126"/>
      <c r="C13" s="17" t="s">
        <v>44</v>
      </c>
      <c r="D13" s="13" t="s">
        <v>46</v>
      </c>
      <c r="E13" s="23" t="s">
        <v>83</v>
      </c>
      <c r="F13" s="20">
        <v>1755.56</v>
      </c>
      <c r="G13" s="21">
        <v>0.25</v>
      </c>
      <c r="H13" s="19">
        <f t="shared" ref="H13" si="0">F13-(F13*G13)</f>
        <v>1316.67</v>
      </c>
      <c r="I13" s="25">
        <v>3</v>
      </c>
      <c r="J13" s="19">
        <f t="shared" ref="J13" si="1">H13*I13</f>
        <v>3950.01</v>
      </c>
      <c r="L13" s="22"/>
    </row>
    <row r="14" spans="1:12" ht="16.5" customHeight="1" x14ac:dyDescent="0.2">
      <c r="B14" s="126"/>
      <c r="C14" s="17" t="s">
        <v>44</v>
      </c>
      <c r="D14" s="13" t="s">
        <v>84</v>
      </c>
      <c r="E14" s="24">
        <v>10000</v>
      </c>
      <c r="F14" s="20"/>
      <c r="G14" s="21">
        <v>0.25</v>
      </c>
      <c r="H14" s="19">
        <f t="shared" ref="H14:H87" si="2">F14-(F14*G14)</f>
        <v>0</v>
      </c>
      <c r="I14" s="25">
        <v>3</v>
      </c>
      <c r="J14" s="19">
        <f t="shared" ref="J14:J87" si="3">H14*I14</f>
        <v>0</v>
      </c>
      <c r="L14" s="22"/>
    </row>
    <row r="15" spans="1:12" ht="16.5" customHeight="1" x14ac:dyDescent="0.2">
      <c r="B15" s="126"/>
      <c r="C15" s="13" t="s">
        <v>27</v>
      </c>
      <c r="D15" s="13" t="s">
        <v>43</v>
      </c>
      <c r="E15" s="13" t="s">
        <v>20</v>
      </c>
      <c r="F15" s="20">
        <v>2400</v>
      </c>
      <c r="G15" s="21">
        <v>0.2</v>
      </c>
      <c r="H15" s="19">
        <f t="shared" si="2"/>
        <v>1920</v>
      </c>
      <c r="I15" s="25">
        <v>2</v>
      </c>
      <c r="J15" s="19">
        <f t="shared" si="3"/>
        <v>3840</v>
      </c>
      <c r="L15" s="22"/>
    </row>
    <row r="16" spans="1:12" ht="16.5" customHeight="1" x14ac:dyDescent="0.2">
      <c r="B16" s="126"/>
      <c r="C16" s="17" t="s">
        <v>45</v>
      </c>
      <c r="D16" s="13" t="s">
        <v>46</v>
      </c>
      <c r="E16" s="23" t="s">
        <v>83</v>
      </c>
      <c r="F16" s="20">
        <v>1500</v>
      </c>
      <c r="G16" s="21">
        <v>0.25</v>
      </c>
      <c r="H16" s="19">
        <f t="shared" si="2"/>
        <v>1125</v>
      </c>
      <c r="I16" s="25">
        <v>2</v>
      </c>
      <c r="J16" s="19">
        <f t="shared" si="3"/>
        <v>2250</v>
      </c>
      <c r="L16" s="22"/>
    </row>
    <row r="17" spans="2:12" ht="16.5" customHeight="1" x14ac:dyDescent="0.2">
      <c r="B17" s="126"/>
      <c r="C17" s="17" t="s">
        <v>45</v>
      </c>
      <c r="D17" s="13" t="s">
        <v>84</v>
      </c>
      <c r="E17" s="24">
        <v>38000</v>
      </c>
      <c r="F17" s="20"/>
      <c r="G17" s="21">
        <v>0.25</v>
      </c>
      <c r="H17" s="19">
        <f t="shared" ref="H17" si="4">F17-(F17*G17)</f>
        <v>0</v>
      </c>
      <c r="I17" s="25">
        <v>2</v>
      </c>
      <c r="J17" s="19">
        <f t="shared" ref="J17" si="5">H17*I17</f>
        <v>0</v>
      </c>
      <c r="L17" s="22"/>
    </row>
    <row r="18" spans="2:12" ht="16.5" customHeight="1" x14ac:dyDescent="0.2">
      <c r="B18" s="126"/>
      <c r="C18" s="16" t="s">
        <v>21</v>
      </c>
      <c r="D18" s="13" t="s">
        <v>43</v>
      </c>
      <c r="E18" s="13" t="s">
        <v>20</v>
      </c>
      <c r="F18" s="20">
        <v>1800</v>
      </c>
      <c r="G18" s="21">
        <v>0.31719999999999998</v>
      </c>
      <c r="H18" s="19">
        <f t="shared" si="2"/>
        <v>1229.04</v>
      </c>
      <c r="I18" s="25">
        <v>2</v>
      </c>
      <c r="J18" s="19">
        <f t="shared" si="3"/>
        <v>2458.08</v>
      </c>
      <c r="L18" s="22"/>
    </row>
    <row r="19" spans="2:12" ht="16.5" customHeight="1" x14ac:dyDescent="0.2">
      <c r="B19" s="126"/>
      <c r="C19" s="17" t="s">
        <v>47</v>
      </c>
      <c r="D19" s="13" t="s">
        <v>46</v>
      </c>
      <c r="E19" s="23" t="s">
        <v>83</v>
      </c>
      <c r="F19" s="20">
        <v>450</v>
      </c>
      <c r="G19" s="21">
        <v>0.25</v>
      </c>
      <c r="H19" s="19">
        <f t="shared" si="2"/>
        <v>337.5</v>
      </c>
      <c r="I19" s="25">
        <v>2</v>
      </c>
      <c r="J19" s="19">
        <f t="shared" si="3"/>
        <v>675</v>
      </c>
      <c r="L19" s="22"/>
    </row>
    <row r="20" spans="2:12" ht="16.5" customHeight="1" x14ac:dyDescent="0.2">
      <c r="B20" s="126"/>
      <c r="C20" s="17" t="s">
        <v>47</v>
      </c>
      <c r="D20" s="13" t="s">
        <v>46</v>
      </c>
      <c r="E20" s="23">
        <v>28500</v>
      </c>
      <c r="F20" s="20">
        <v>285</v>
      </c>
      <c r="G20" s="21">
        <v>0.25</v>
      </c>
      <c r="H20" s="19">
        <f t="shared" ref="H20" si="6">F20-(F20*G20)</f>
        <v>213.75</v>
      </c>
      <c r="I20" s="25">
        <v>2</v>
      </c>
      <c r="J20" s="19">
        <f t="shared" ref="J20" si="7">H20*I20</f>
        <v>427.5</v>
      </c>
      <c r="L20" s="22"/>
    </row>
    <row r="21" spans="2:12" ht="16.5" customHeight="1" x14ac:dyDescent="0.2">
      <c r="B21" s="126"/>
      <c r="C21" s="16" t="s">
        <v>26</v>
      </c>
      <c r="D21" s="13" t="s">
        <v>43</v>
      </c>
      <c r="E21" s="13" t="s">
        <v>20</v>
      </c>
      <c r="F21" s="20">
        <v>700</v>
      </c>
      <c r="G21" s="21">
        <v>0.31719999999999998</v>
      </c>
      <c r="H21" s="19">
        <f t="shared" si="2"/>
        <v>477.96000000000004</v>
      </c>
      <c r="I21" s="25">
        <v>1</v>
      </c>
      <c r="J21" s="19">
        <f t="shared" si="3"/>
        <v>477.96000000000004</v>
      </c>
      <c r="L21" s="22"/>
    </row>
    <row r="22" spans="2:12" ht="16.5" customHeight="1" x14ac:dyDescent="0.2">
      <c r="B22" s="126"/>
      <c r="C22" s="16" t="s">
        <v>22</v>
      </c>
      <c r="D22" s="13" t="s">
        <v>43</v>
      </c>
      <c r="E22" s="13" t="s">
        <v>20</v>
      </c>
      <c r="F22" s="20">
        <v>2000</v>
      </c>
      <c r="G22" s="21">
        <v>0.31719999999999998</v>
      </c>
      <c r="H22" s="19">
        <f t="shared" si="2"/>
        <v>1365.6</v>
      </c>
      <c r="I22" s="25">
        <v>1</v>
      </c>
      <c r="J22" s="19">
        <f t="shared" si="3"/>
        <v>1365.6</v>
      </c>
      <c r="L22" s="22"/>
    </row>
    <row r="23" spans="2:12" ht="16.5" customHeight="1" x14ac:dyDescent="0.2">
      <c r="B23" s="126"/>
      <c r="C23" s="16" t="s">
        <v>29</v>
      </c>
      <c r="D23" s="13" t="s">
        <v>43</v>
      </c>
      <c r="E23" s="13" t="s">
        <v>20</v>
      </c>
      <c r="F23" s="20">
        <v>2360</v>
      </c>
      <c r="G23" s="21">
        <v>0.2</v>
      </c>
      <c r="H23" s="19">
        <f t="shared" si="2"/>
        <v>1888</v>
      </c>
      <c r="I23" s="25">
        <v>1</v>
      </c>
      <c r="J23" s="19">
        <f t="shared" si="3"/>
        <v>1888</v>
      </c>
      <c r="L23" s="22"/>
    </row>
    <row r="24" spans="2:12" ht="16.5" customHeight="1" x14ac:dyDescent="0.2">
      <c r="B24" s="126"/>
      <c r="C24" s="13" t="s">
        <v>48</v>
      </c>
      <c r="D24" s="13" t="s">
        <v>43</v>
      </c>
      <c r="E24" s="13" t="s">
        <v>20</v>
      </c>
      <c r="F24" s="20">
        <v>2320</v>
      </c>
      <c r="G24" s="21">
        <v>0.31719999999999998</v>
      </c>
      <c r="H24" s="19">
        <f t="shared" si="2"/>
        <v>1584.096</v>
      </c>
      <c r="I24" s="25">
        <v>2</v>
      </c>
      <c r="J24" s="19">
        <f t="shared" si="3"/>
        <v>3168.192</v>
      </c>
      <c r="L24" s="22"/>
    </row>
    <row r="25" spans="2:12" ht="16.5" customHeight="1" x14ac:dyDescent="0.2">
      <c r="B25" s="126"/>
      <c r="C25" s="13" t="s">
        <v>49</v>
      </c>
      <c r="D25" s="13" t="s">
        <v>46</v>
      </c>
      <c r="E25" s="23" t="s">
        <v>83</v>
      </c>
      <c r="F25" s="20">
        <v>675</v>
      </c>
      <c r="G25" s="21">
        <v>0.25</v>
      </c>
      <c r="H25" s="19">
        <f t="shared" ref="H25" si="8">F25-(F25*G25)</f>
        <v>506.25</v>
      </c>
      <c r="I25" s="25">
        <v>2</v>
      </c>
      <c r="J25" s="19">
        <f t="shared" ref="J25" si="9">H25*I25</f>
        <v>1012.5</v>
      </c>
      <c r="L25" s="22"/>
    </row>
    <row r="26" spans="2:12" ht="16.5" customHeight="1" x14ac:dyDescent="0.2">
      <c r="B26" s="126"/>
      <c r="C26" s="13" t="s">
        <v>49</v>
      </c>
      <c r="D26" s="13" t="s">
        <v>84</v>
      </c>
      <c r="E26" s="24">
        <v>10000</v>
      </c>
      <c r="F26" s="20">
        <v>100</v>
      </c>
      <c r="G26" s="21">
        <v>0.25</v>
      </c>
      <c r="H26" s="19">
        <f t="shared" si="2"/>
        <v>75</v>
      </c>
      <c r="I26" s="25">
        <v>2</v>
      </c>
      <c r="J26" s="19">
        <f t="shared" si="3"/>
        <v>150</v>
      </c>
      <c r="L26" s="22"/>
    </row>
    <row r="27" spans="2:12" ht="16.5" customHeight="1" x14ac:dyDescent="0.2">
      <c r="B27" s="126"/>
      <c r="C27" s="13" t="s">
        <v>85</v>
      </c>
      <c r="D27" s="13" t="s">
        <v>43</v>
      </c>
      <c r="E27" s="23" t="s">
        <v>83</v>
      </c>
      <c r="F27" s="20">
        <v>5400</v>
      </c>
      <c r="G27" s="21">
        <v>0.25</v>
      </c>
      <c r="H27" s="19">
        <f t="shared" ref="H27" si="10">F27-(F27*G27)</f>
        <v>4050</v>
      </c>
      <c r="I27" s="25">
        <v>2</v>
      </c>
      <c r="J27" s="19">
        <f t="shared" ref="J27" si="11">H27*I27</f>
        <v>8100</v>
      </c>
      <c r="L27" s="22"/>
    </row>
    <row r="28" spans="2:12" ht="16.5" customHeight="1" x14ac:dyDescent="0.2">
      <c r="B28" s="126"/>
      <c r="C28" s="16" t="s">
        <v>25</v>
      </c>
      <c r="D28" s="13" t="s">
        <v>43</v>
      </c>
      <c r="E28" s="13" t="s">
        <v>20</v>
      </c>
      <c r="F28" s="20">
        <v>1600</v>
      </c>
      <c r="G28" s="21">
        <v>0.31719999999999998</v>
      </c>
      <c r="H28" s="19">
        <f t="shared" si="2"/>
        <v>1092.48</v>
      </c>
      <c r="I28" s="25">
        <v>1</v>
      </c>
      <c r="J28" s="19">
        <f t="shared" si="3"/>
        <v>1092.48</v>
      </c>
      <c r="L28" s="22"/>
    </row>
    <row r="29" spans="2:12" ht="16.5" customHeight="1" x14ac:dyDescent="0.2">
      <c r="B29" s="126"/>
      <c r="C29" s="16" t="s">
        <v>23</v>
      </c>
      <c r="D29" s="13" t="s">
        <v>43</v>
      </c>
      <c r="E29" s="13" t="s">
        <v>20</v>
      </c>
      <c r="F29" s="20">
        <v>1600</v>
      </c>
      <c r="G29" s="21">
        <v>0.31719999999999998</v>
      </c>
      <c r="H29" s="19">
        <f t="shared" si="2"/>
        <v>1092.48</v>
      </c>
      <c r="I29" s="25">
        <v>1</v>
      </c>
      <c r="J29" s="19">
        <f t="shared" si="3"/>
        <v>1092.48</v>
      </c>
      <c r="L29" s="22"/>
    </row>
    <row r="30" spans="2:12" ht="16.5" customHeight="1" x14ac:dyDescent="0.2">
      <c r="B30" s="126"/>
      <c r="C30" s="13" t="s">
        <v>50</v>
      </c>
      <c r="D30" s="13" t="s">
        <v>43</v>
      </c>
      <c r="E30" s="13" t="s">
        <v>20</v>
      </c>
      <c r="F30" s="20">
        <v>1350</v>
      </c>
      <c r="G30" s="21">
        <v>0.2</v>
      </c>
      <c r="H30" s="19">
        <f t="shared" si="2"/>
        <v>1080</v>
      </c>
      <c r="I30" s="25">
        <v>2</v>
      </c>
      <c r="J30" s="19">
        <f t="shared" si="3"/>
        <v>2160</v>
      </c>
      <c r="L30" s="22"/>
    </row>
    <row r="31" spans="2:12" ht="16.5" customHeight="1" x14ac:dyDescent="0.2">
      <c r="B31" s="126"/>
      <c r="C31" s="13" t="s">
        <v>51</v>
      </c>
      <c r="D31" s="13" t="s">
        <v>46</v>
      </c>
      <c r="E31" s="23" t="s">
        <v>83</v>
      </c>
      <c r="F31" s="20">
        <v>600</v>
      </c>
      <c r="G31" s="21">
        <v>0.25</v>
      </c>
      <c r="H31" s="19">
        <f t="shared" ref="H31" si="12">F31-(F31*G31)</f>
        <v>450</v>
      </c>
      <c r="I31" s="25">
        <v>2</v>
      </c>
      <c r="J31" s="19">
        <f t="shared" ref="J31" si="13">H31*I31</f>
        <v>900</v>
      </c>
      <c r="L31" s="22"/>
    </row>
    <row r="32" spans="2:12" ht="16.5" customHeight="1" x14ac:dyDescent="0.2">
      <c r="B32" s="126"/>
      <c r="C32" s="13" t="s">
        <v>51</v>
      </c>
      <c r="D32" s="13" t="s">
        <v>84</v>
      </c>
      <c r="E32" s="24">
        <v>14000</v>
      </c>
      <c r="F32" s="20">
        <v>140</v>
      </c>
      <c r="G32" s="21">
        <v>0.25</v>
      </c>
      <c r="H32" s="19">
        <f t="shared" si="2"/>
        <v>105</v>
      </c>
      <c r="I32" s="25">
        <v>2</v>
      </c>
      <c r="J32" s="19">
        <f t="shared" si="3"/>
        <v>210</v>
      </c>
      <c r="L32" s="22"/>
    </row>
    <row r="33" spans="2:12" ht="16.5" customHeight="1" x14ac:dyDescent="0.2">
      <c r="B33" s="126"/>
      <c r="C33" s="13" t="s">
        <v>52</v>
      </c>
      <c r="D33" s="13" t="s">
        <v>43</v>
      </c>
      <c r="E33" s="13" t="s">
        <v>24</v>
      </c>
      <c r="F33" s="20">
        <v>2496</v>
      </c>
      <c r="G33" s="21">
        <v>0.31719999999999998</v>
      </c>
      <c r="H33" s="19">
        <f t="shared" si="2"/>
        <v>1704.2688000000001</v>
      </c>
      <c r="I33" s="25">
        <v>1</v>
      </c>
      <c r="J33" s="19">
        <f t="shared" si="3"/>
        <v>1704.2688000000001</v>
      </c>
      <c r="L33" s="22"/>
    </row>
    <row r="34" spans="2:12" ht="16.5" customHeight="1" x14ac:dyDescent="0.2">
      <c r="B34" s="126"/>
      <c r="C34" s="13" t="s">
        <v>53</v>
      </c>
      <c r="D34" s="13" t="s">
        <v>46</v>
      </c>
      <c r="E34" s="23" t="s">
        <v>83</v>
      </c>
      <c r="F34" s="20">
        <v>1027.5</v>
      </c>
      <c r="G34" s="21">
        <v>0.25</v>
      </c>
      <c r="H34" s="19">
        <f t="shared" si="2"/>
        <v>770.625</v>
      </c>
      <c r="I34" s="25">
        <v>3</v>
      </c>
      <c r="J34" s="19">
        <f t="shared" si="3"/>
        <v>2311.875</v>
      </c>
      <c r="L34" s="22"/>
    </row>
    <row r="35" spans="2:12" ht="16.5" customHeight="1" x14ac:dyDescent="0.2">
      <c r="B35" s="126"/>
      <c r="C35" s="13" t="s">
        <v>53</v>
      </c>
      <c r="D35" s="13" t="s">
        <v>84</v>
      </c>
      <c r="E35" s="24">
        <v>23000</v>
      </c>
      <c r="F35" s="20">
        <v>230</v>
      </c>
      <c r="G35" s="21">
        <v>0.25</v>
      </c>
      <c r="H35" s="19">
        <f t="shared" ref="H35" si="14">F35-(F35*G35)</f>
        <v>172.5</v>
      </c>
      <c r="I35" s="25">
        <v>3</v>
      </c>
      <c r="J35" s="19">
        <f t="shared" ref="J35" si="15">H35*I35</f>
        <v>517.5</v>
      </c>
      <c r="L35" s="22"/>
    </row>
    <row r="36" spans="2:12" ht="16.5" customHeight="1" x14ac:dyDescent="0.2">
      <c r="B36" s="126"/>
      <c r="C36" s="13" t="s">
        <v>54</v>
      </c>
      <c r="D36" s="13" t="s">
        <v>46</v>
      </c>
      <c r="E36" s="23" t="s">
        <v>83</v>
      </c>
      <c r="F36" s="20">
        <v>450</v>
      </c>
      <c r="G36" s="21">
        <v>0.25</v>
      </c>
      <c r="H36" s="19">
        <f t="shared" si="2"/>
        <v>337.5</v>
      </c>
      <c r="I36" s="25">
        <v>3</v>
      </c>
      <c r="J36" s="19">
        <f t="shared" si="3"/>
        <v>1012.5</v>
      </c>
      <c r="L36" s="22"/>
    </row>
    <row r="37" spans="2:12" ht="16.5" customHeight="1" x14ac:dyDescent="0.2">
      <c r="B37" s="126"/>
      <c r="C37" s="13" t="s">
        <v>54</v>
      </c>
      <c r="D37" s="13" t="s">
        <v>84</v>
      </c>
      <c r="E37" s="24">
        <v>12500</v>
      </c>
      <c r="F37" s="20">
        <v>125</v>
      </c>
      <c r="G37" s="21">
        <v>0.25</v>
      </c>
      <c r="H37" s="19">
        <f t="shared" ref="H37" si="16">F37-(F37*G37)</f>
        <v>93.75</v>
      </c>
      <c r="I37" s="25">
        <v>3</v>
      </c>
      <c r="J37" s="19">
        <f t="shared" ref="J37" si="17">H37*I37</f>
        <v>281.25</v>
      </c>
      <c r="L37" s="22"/>
    </row>
    <row r="38" spans="2:12" ht="16.5" customHeight="1" x14ac:dyDescent="0.2">
      <c r="B38" s="126"/>
      <c r="C38" s="13" t="s">
        <v>55</v>
      </c>
      <c r="D38" s="13" t="s">
        <v>43</v>
      </c>
      <c r="E38" s="13" t="s">
        <v>20</v>
      </c>
      <c r="F38" s="20">
        <v>1550.78</v>
      </c>
      <c r="G38" s="21">
        <v>0.2</v>
      </c>
      <c r="H38" s="19">
        <f t="shared" si="2"/>
        <v>1240.624</v>
      </c>
      <c r="I38" s="25">
        <v>1</v>
      </c>
      <c r="J38" s="19">
        <f t="shared" si="3"/>
        <v>1240.624</v>
      </c>
      <c r="L38" s="22"/>
    </row>
    <row r="39" spans="2:12" ht="16.5" customHeight="1" x14ac:dyDescent="0.2">
      <c r="B39" s="126"/>
      <c r="C39" s="13" t="s">
        <v>56</v>
      </c>
      <c r="D39" s="13" t="s">
        <v>46</v>
      </c>
      <c r="E39" s="23" t="s">
        <v>83</v>
      </c>
      <c r="F39" s="20">
        <v>450</v>
      </c>
      <c r="G39" s="21">
        <v>0.25</v>
      </c>
      <c r="H39" s="19">
        <f t="shared" ref="H39" si="18">F39-(F39*G39)</f>
        <v>337.5</v>
      </c>
      <c r="I39" s="25">
        <v>1</v>
      </c>
      <c r="J39" s="19">
        <f t="shared" ref="J39" si="19">H39*I39</f>
        <v>337.5</v>
      </c>
      <c r="L39" s="22"/>
    </row>
    <row r="40" spans="2:12" ht="16.5" customHeight="1" x14ac:dyDescent="0.2">
      <c r="B40" s="126"/>
      <c r="C40" s="13" t="s">
        <v>56</v>
      </c>
      <c r="D40" s="13" t="s">
        <v>84</v>
      </c>
      <c r="E40" s="24">
        <v>10000</v>
      </c>
      <c r="F40" s="20">
        <v>100</v>
      </c>
      <c r="G40" s="21">
        <v>0.25</v>
      </c>
      <c r="H40" s="19">
        <f t="shared" si="2"/>
        <v>75</v>
      </c>
      <c r="I40" s="25">
        <v>1</v>
      </c>
      <c r="J40" s="19">
        <f t="shared" si="3"/>
        <v>75</v>
      </c>
      <c r="L40" s="22"/>
    </row>
    <row r="41" spans="2:12" ht="16.5" customHeight="1" x14ac:dyDescent="0.2">
      <c r="B41" s="126"/>
      <c r="C41" s="13" t="s">
        <v>57</v>
      </c>
      <c r="D41" s="13" t="s">
        <v>46</v>
      </c>
      <c r="E41" s="23" t="s">
        <v>83</v>
      </c>
      <c r="F41" s="20">
        <v>337.5</v>
      </c>
      <c r="G41" s="21">
        <v>0.25</v>
      </c>
      <c r="H41" s="19">
        <f t="shared" ref="H41" si="20">F41-(F41*G41)</f>
        <v>253.125</v>
      </c>
      <c r="I41" s="25">
        <v>3</v>
      </c>
      <c r="J41" s="19">
        <f t="shared" ref="J41" si="21">H41*I41</f>
        <v>759.375</v>
      </c>
      <c r="L41" s="22"/>
    </row>
    <row r="42" spans="2:12" ht="16.5" customHeight="1" x14ac:dyDescent="0.2">
      <c r="B42" s="126"/>
      <c r="C42" s="13" t="s">
        <v>57</v>
      </c>
      <c r="D42" s="13" t="s">
        <v>84</v>
      </c>
      <c r="E42" s="24">
        <v>10000</v>
      </c>
      <c r="F42" s="20">
        <v>100</v>
      </c>
      <c r="G42" s="21">
        <v>0.25</v>
      </c>
      <c r="H42" s="19">
        <f t="shared" si="2"/>
        <v>75</v>
      </c>
      <c r="I42" s="25">
        <v>3</v>
      </c>
      <c r="J42" s="19">
        <f t="shared" si="3"/>
        <v>225</v>
      </c>
      <c r="L42" s="22"/>
    </row>
    <row r="43" spans="2:12" ht="16.5" customHeight="1" x14ac:dyDescent="0.2">
      <c r="B43" s="126"/>
      <c r="C43" s="13" t="s">
        <v>58</v>
      </c>
      <c r="D43" s="13" t="s">
        <v>46</v>
      </c>
      <c r="E43" s="23" t="s">
        <v>83</v>
      </c>
      <c r="F43" s="20">
        <v>975</v>
      </c>
      <c r="G43" s="21">
        <v>0.25</v>
      </c>
      <c r="H43" s="19">
        <f t="shared" ref="H43" si="22">F43-(F43*G43)</f>
        <v>731.25</v>
      </c>
      <c r="I43" s="25">
        <v>3</v>
      </c>
      <c r="J43" s="19">
        <f t="shared" ref="J43" si="23">H43*I43</f>
        <v>2193.75</v>
      </c>
      <c r="L43" s="22"/>
    </row>
    <row r="44" spans="2:12" ht="16.5" customHeight="1" x14ac:dyDescent="0.2">
      <c r="B44" s="126"/>
      <c r="C44" s="13" t="s">
        <v>58</v>
      </c>
      <c r="D44" s="13" t="s">
        <v>84</v>
      </c>
      <c r="E44" s="24">
        <v>22000</v>
      </c>
      <c r="F44" s="20">
        <v>220</v>
      </c>
      <c r="G44" s="21">
        <v>0.25</v>
      </c>
      <c r="H44" s="19">
        <f t="shared" si="2"/>
        <v>165</v>
      </c>
      <c r="I44" s="25">
        <v>3</v>
      </c>
      <c r="J44" s="19">
        <f t="shared" si="3"/>
        <v>495</v>
      </c>
      <c r="L44" s="22"/>
    </row>
    <row r="45" spans="2:12" ht="16.5" customHeight="1" x14ac:dyDescent="0.2">
      <c r="B45" s="126"/>
      <c r="C45" s="13" t="s">
        <v>59</v>
      </c>
      <c r="D45" s="13" t="s">
        <v>46</v>
      </c>
      <c r="E45" s="23" t="s">
        <v>83</v>
      </c>
      <c r="F45" s="20">
        <v>720</v>
      </c>
      <c r="G45" s="21">
        <v>0.25</v>
      </c>
      <c r="H45" s="19">
        <f t="shared" ref="H45" si="24">F45-(F45*G45)</f>
        <v>540</v>
      </c>
      <c r="I45" s="25">
        <v>3</v>
      </c>
      <c r="J45" s="19">
        <f t="shared" ref="J45" si="25">H45*I45</f>
        <v>1620</v>
      </c>
      <c r="L45" s="22"/>
    </row>
    <row r="46" spans="2:12" ht="16.5" customHeight="1" x14ac:dyDescent="0.2">
      <c r="B46" s="126"/>
      <c r="C46" s="13" t="s">
        <v>59</v>
      </c>
      <c r="D46" s="13" t="s">
        <v>84</v>
      </c>
      <c r="E46" s="24">
        <v>16000</v>
      </c>
      <c r="F46" s="20">
        <v>160</v>
      </c>
      <c r="G46" s="21">
        <v>0.25</v>
      </c>
      <c r="H46" s="19">
        <f t="shared" si="2"/>
        <v>120</v>
      </c>
      <c r="I46" s="25">
        <v>3</v>
      </c>
      <c r="J46" s="19">
        <f t="shared" si="3"/>
        <v>360</v>
      </c>
      <c r="L46" s="22"/>
    </row>
    <row r="47" spans="2:12" ht="16.5" customHeight="1" x14ac:dyDescent="0.2">
      <c r="B47" s="125" t="s">
        <v>39</v>
      </c>
      <c r="C47" s="13" t="s">
        <v>60</v>
      </c>
      <c r="D47" s="13" t="s">
        <v>43</v>
      </c>
      <c r="E47" s="13" t="s">
        <v>20</v>
      </c>
      <c r="F47" s="20">
        <v>2320</v>
      </c>
      <c r="G47" s="21">
        <v>0.31719999999999998</v>
      </c>
      <c r="H47" s="19">
        <f t="shared" si="2"/>
        <v>1584.096</v>
      </c>
      <c r="I47" s="25">
        <v>2</v>
      </c>
      <c r="J47" s="19">
        <f t="shared" si="3"/>
        <v>3168.192</v>
      </c>
      <c r="L47" s="22"/>
    </row>
    <row r="48" spans="2:12" ht="16.5" customHeight="1" x14ac:dyDescent="0.2">
      <c r="B48" s="126"/>
      <c r="C48" s="13" t="s">
        <v>61</v>
      </c>
      <c r="D48" s="13" t="s">
        <v>46</v>
      </c>
      <c r="E48" s="23" t="s">
        <v>83</v>
      </c>
      <c r="F48" s="20">
        <v>600</v>
      </c>
      <c r="G48" s="21">
        <v>0.25</v>
      </c>
      <c r="H48" s="19">
        <f t="shared" ref="H48" si="26">F48-(F48*G48)</f>
        <v>450</v>
      </c>
      <c r="I48" s="25">
        <v>2</v>
      </c>
      <c r="J48" s="19">
        <f t="shared" ref="J48" si="27">H48*I48</f>
        <v>900</v>
      </c>
      <c r="L48" s="22"/>
    </row>
    <row r="49" spans="2:12" ht="16.5" customHeight="1" x14ac:dyDescent="0.2">
      <c r="B49" s="126"/>
      <c r="C49" s="13" t="s">
        <v>61</v>
      </c>
      <c r="D49" s="13" t="s">
        <v>84</v>
      </c>
      <c r="E49" s="24">
        <v>10000</v>
      </c>
      <c r="F49" s="20">
        <v>100</v>
      </c>
      <c r="G49" s="21">
        <v>0.25</v>
      </c>
      <c r="H49" s="19">
        <f t="shared" si="2"/>
        <v>75</v>
      </c>
      <c r="I49" s="25">
        <v>2</v>
      </c>
      <c r="J49" s="19">
        <f t="shared" si="3"/>
        <v>150</v>
      </c>
      <c r="L49" s="22"/>
    </row>
    <row r="50" spans="2:12" ht="16.5" customHeight="1" x14ac:dyDescent="0.2">
      <c r="B50" s="126"/>
      <c r="C50" s="16" t="s">
        <v>31</v>
      </c>
      <c r="D50" s="13" t="s">
        <v>43</v>
      </c>
      <c r="E50" s="13" t="s">
        <v>62</v>
      </c>
      <c r="F50" s="20">
        <v>600</v>
      </c>
      <c r="G50" s="21">
        <v>0.31719999999999998</v>
      </c>
      <c r="H50" s="19">
        <f t="shared" si="2"/>
        <v>409.68</v>
      </c>
      <c r="I50" s="25">
        <v>2</v>
      </c>
      <c r="J50" s="19">
        <f t="shared" si="3"/>
        <v>819.36</v>
      </c>
      <c r="L50" s="22"/>
    </row>
    <row r="51" spans="2:12" ht="16.5" customHeight="1" x14ac:dyDescent="0.2">
      <c r="B51" s="126"/>
      <c r="C51" s="13" t="s">
        <v>63</v>
      </c>
      <c r="D51" s="13" t="s">
        <v>46</v>
      </c>
      <c r="E51" s="23" t="s">
        <v>83</v>
      </c>
      <c r="F51" s="20">
        <v>600</v>
      </c>
      <c r="G51" s="21">
        <v>0.25</v>
      </c>
      <c r="H51" s="19">
        <f t="shared" ref="H51" si="28">F51-(F51*G51)</f>
        <v>450</v>
      </c>
      <c r="I51" s="25">
        <v>2</v>
      </c>
      <c r="J51" s="19">
        <f t="shared" ref="J51" si="29">H51*I51</f>
        <v>900</v>
      </c>
      <c r="L51" s="22"/>
    </row>
    <row r="52" spans="2:12" ht="16.5" customHeight="1" x14ac:dyDescent="0.2">
      <c r="B52" s="126"/>
      <c r="C52" s="13" t="s">
        <v>63</v>
      </c>
      <c r="D52" s="13" t="s">
        <v>84</v>
      </c>
      <c r="E52" s="24">
        <v>28000</v>
      </c>
      <c r="F52" s="20">
        <v>280</v>
      </c>
      <c r="G52" s="21">
        <v>0.25</v>
      </c>
      <c r="H52" s="19">
        <f t="shared" si="2"/>
        <v>210</v>
      </c>
      <c r="I52" s="25">
        <v>2</v>
      </c>
      <c r="J52" s="19">
        <f t="shared" si="3"/>
        <v>420</v>
      </c>
      <c r="L52" s="22"/>
    </row>
    <row r="53" spans="2:12" ht="16.5" customHeight="1" x14ac:dyDescent="0.2">
      <c r="B53" s="126"/>
      <c r="C53" s="16" t="s">
        <v>32</v>
      </c>
      <c r="D53" s="13" t="s">
        <v>43</v>
      </c>
      <c r="E53" s="13" t="s">
        <v>62</v>
      </c>
      <c r="F53" s="20">
        <v>850</v>
      </c>
      <c r="G53" s="21">
        <v>0.31719999999999998</v>
      </c>
      <c r="H53" s="19">
        <f t="shared" si="2"/>
        <v>580.38</v>
      </c>
      <c r="I53" s="25">
        <v>1</v>
      </c>
      <c r="J53" s="19">
        <f t="shared" si="3"/>
        <v>580.38</v>
      </c>
      <c r="L53" s="22"/>
    </row>
    <row r="54" spans="2:12" ht="16.5" customHeight="1" x14ac:dyDescent="0.2">
      <c r="B54" s="126"/>
      <c r="C54" s="13" t="s">
        <v>64</v>
      </c>
      <c r="D54" s="13" t="s">
        <v>46</v>
      </c>
      <c r="E54" s="23" t="s">
        <v>83</v>
      </c>
      <c r="F54" s="20">
        <v>450</v>
      </c>
      <c r="G54" s="21">
        <v>0.25</v>
      </c>
      <c r="H54" s="19">
        <f t="shared" ref="H54" si="30">F54-(F54*G54)</f>
        <v>337.5</v>
      </c>
      <c r="I54" s="25">
        <v>1</v>
      </c>
      <c r="J54" s="19">
        <f t="shared" ref="J54" si="31">H54*I54</f>
        <v>337.5</v>
      </c>
      <c r="L54" s="22"/>
    </row>
    <row r="55" spans="2:12" ht="16.5" customHeight="1" x14ac:dyDescent="0.2">
      <c r="B55" s="126"/>
      <c r="C55" s="13" t="s">
        <v>64</v>
      </c>
      <c r="D55" s="13" t="s">
        <v>84</v>
      </c>
      <c r="E55" s="24">
        <v>21000</v>
      </c>
      <c r="F55" s="20">
        <v>210</v>
      </c>
      <c r="G55" s="21">
        <v>0.25</v>
      </c>
      <c r="H55" s="19">
        <f t="shared" si="2"/>
        <v>157.5</v>
      </c>
      <c r="I55" s="25">
        <v>1</v>
      </c>
      <c r="J55" s="19">
        <f t="shared" si="3"/>
        <v>157.5</v>
      </c>
      <c r="L55" s="22"/>
    </row>
    <row r="56" spans="2:12" ht="16.5" customHeight="1" x14ac:dyDescent="0.2">
      <c r="B56" s="126"/>
      <c r="C56" s="13" t="s">
        <v>65</v>
      </c>
      <c r="D56" s="13" t="s">
        <v>43</v>
      </c>
      <c r="E56" s="13" t="s">
        <v>20</v>
      </c>
      <c r="F56" s="20">
        <v>990</v>
      </c>
      <c r="G56" s="21">
        <v>0.31719999999999998</v>
      </c>
      <c r="H56" s="19">
        <f t="shared" si="2"/>
        <v>675.97199999999998</v>
      </c>
      <c r="I56" s="25">
        <v>1</v>
      </c>
      <c r="J56" s="19">
        <f t="shared" si="3"/>
        <v>675.97199999999998</v>
      </c>
      <c r="L56" s="22"/>
    </row>
    <row r="57" spans="2:12" ht="16.5" customHeight="1" x14ac:dyDescent="0.2">
      <c r="B57" s="126"/>
      <c r="C57" s="13" t="s">
        <v>66</v>
      </c>
      <c r="D57" s="13" t="s">
        <v>46</v>
      </c>
      <c r="E57" s="23" t="s">
        <v>83</v>
      </c>
      <c r="F57" s="20">
        <v>733.02</v>
      </c>
      <c r="G57" s="21">
        <v>0.25</v>
      </c>
      <c r="H57" s="19">
        <f t="shared" ref="H57" si="32">F57-(F57*G57)</f>
        <v>549.76499999999999</v>
      </c>
      <c r="I57" s="25">
        <v>1</v>
      </c>
      <c r="J57" s="19">
        <f t="shared" ref="J57" si="33">H57*I57</f>
        <v>549.76499999999999</v>
      </c>
      <c r="L57" s="22"/>
    </row>
    <row r="58" spans="2:12" ht="16.5" customHeight="1" x14ac:dyDescent="0.2">
      <c r="B58" s="126"/>
      <c r="C58" s="13" t="s">
        <v>66</v>
      </c>
      <c r="D58" s="13" t="s">
        <v>84</v>
      </c>
      <c r="E58" s="24">
        <v>14000</v>
      </c>
      <c r="F58" s="20">
        <v>140</v>
      </c>
      <c r="G58" s="21">
        <v>0.25</v>
      </c>
      <c r="H58" s="19">
        <f t="shared" si="2"/>
        <v>105</v>
      </c>
      <c r="I58" s="25">
        <v>1</v>
      </c>
      <c r="J58" s="19">
        <f t="shared" si="3"/>
        <v>105</v>
      </c>
      <c r="L58" s="22"/>
    </row>
    <row r="59" spans="2:12" ht="16.5" customHeight="1" x14ac:dyDescent="0.2">
      <c r="B59" s="126"/>
      <c r="C59" s="13" t="s">
        <v>67</v>
      </c>
      <c r="D59" s="13" t="s">
        <v>43</v>
      </c>
      <c r="E59" s="13" t="s">
        <v>20</v>
      </c>
      <c r="F59" s="20">
        <v>1840</v>
      </c>
      <c r="G59" s="21">
        <v>0.31719999999999998</v>
      </c>
      <c r="H59" s="19">
        <f t="shared" si="2"/>
        <v>1256.3520000000001</v>
      </c>
      <c r="I59" s="25">
        <v>1</v>
      </c>
      <c r="J59" s="19">
        <f t="shared" si="3"/>
        <v>1256.3520000000001</v>
      </c>
      <c r="L59" s="22"/>
    </row>
    <row r="60" spans="2:12" ht="16.5" customHeight="1" x14ac:dyDescent="0.2">
      <c r="B60" s="126"/>
      <c r="C60" s="13" t="s">
        <v>68</v>
      </c>
      <c r="D60" s="13" t="s">
        <v>46</v>
      </c>
      <c r="E60" s="23" t="s">
        <v>83</v>
      </c>
      <c r="F60" s="20">
        <v>450</v>
      </c>
      <c r="G60" s="21">
        <v>0.25</v>
      </c>
      <c r="H60" s="19">
        <f t="shared" si="2"/>
        <v>337.5</v>
      </c>
      <c r="I60" s="25">
        <v>3</v>
      </c>
      <c r="J60" s="19">
        <f t="shared" si="3"/>
        <v>1012.5</v>
      </c>
      <c r="L60" s="22"/>
    </row>
    <row r="61" spans="2:12" ht="16.5" customHeight="1" x14ac:dyDescent="0.2">
      <c r="B61" s="131"/>
      <c r="C61" s="13" t="s">
        <v>68</v>
      </c>
      <c r="D61" s="13" t="s">
        <v>84</v>
      </c>
      <c r="E61" s="24">
        <v>10000</v>
      </c>
      <c r="F61" s="20">
        <v>100</v>
      </c>
      <c r="G61" s="21">
        <v>0.25</v>
      </c>
      <c r="H61" s="19">
        <f t="shared" si="2"/>
        <v>75</v>
      </c>
      <c r="I61" s="25">
        <v>3</v>
      </c>
      <c r="J61" s="19">
        <f t="shared" si="3"/>
        <v>225</v>
      </c>
      <c r="L61" s="22"/>
    </row>
    <row r="62" spans="2:12" ht="16.5" customHeight="1" x14ac:dyDescent="0.2">
      <c r="B62" s="125" t="s">
        <v>40</v>
      </c>
      <c r="C62" s="16" t="s">
        <v>37</v>
      </c>
      <c r="D62" s="13" t="s">
        <v>43</v>
      </c>
      <c r="E62" s="13" t="s">
        <v>62</v>
      </c>
      <c r="F62" s="20">
        <v>2840</v>
      </c>
      <c r="G62" s="21">
        <v>0.31719999999999998</v>
      </c>
      <c r="H62" s="19">
        <f t="shared" si="2"/>
        <v>1939.152</v>
      </c>
      <c r="I62" s="25">
        <v>2</v>
      </c>
      <c r="J62" s="19">
        <f t="shared" si="3"/>
        <v>3878.3040000000001</v>
      </c>
      <c r="L62" s="22"/>
    </row>
    <row r="63" spans="2:12" ht="16.5" customHeight="1" x14ac:dyDescent="0.2">
      <c r="B63" s="126"/>
      <c r="C63" s="13" t="s">
        <v>69</v>
      </c>
      <c r="D63" s="13" t="s">
        <v>46</v>
      </c>
      <c r="E63" s="23" t="s">
        <v>83</v>
      </c>
      <c r="F63" s="20">
        <v>600</v>
      </c>
      <c r="G63" s="21">
        <v>0.25</v>
      </c>
      <c r="H63" s="19">
        <f t="shared" ref="H63" si="34">F63-(F63*G63)</f>
        <v>450</v>
      </c>
      <c r="I63" s="25">
        <v>2</v>
      </c>
      <c r="J63" s="19">
        <f t="shared" ref="J63" si="35">H63*I63</f>
        <v>900</v>
      </c>
      <c r="L63" s="22"/>
    </row>
    <row r="64" spans="2:12" ht="16.5" customHeight="1" x14ac:dyDescent="0.2">
      <c r="B64" s="126"/>
      <c r="C64" s="13" t="s">
        <v>69</v>
      </c>
      <c r="D64" s="13" t="s">
        <v>84</v>
      </c>
      <c r="E64" s="24">
        <v>7000</v>
      </c>
      <c r="F64" s="20">
        <v>70</v>
      </c>
      <c r="G64" s="21">
        <v>0.25</v>
      </c>
      <c r="H64" s="19">
        <f t="shared" si="2"/>
        <v>52.5</v>
      </c>
      <c r="I64" s="25">
        <v>2</v>
      </c>
      <c r="J64" s="19">
        <f t="shared" si="3"/>
        <v>105</v>
      </c>
      <c r="L64" s="22"/>
    </row>
    <row r="65" spans="2:12" ht="16.5" customHeight="1" x14ac:dyDescent="0.2">
      <c r="B65" s="126"/>
      <c r="C65" s="16" t="s">
        <v>35</v>
      </c>
      <c r="D65" s="13" t="s">
        <v>43</v>
      </c>
      <c r="E65" s="13" t="s">
        <v>20</v>
      </c>
      <c r="F65" s="20">
        <v>2643.9</v>
      </c>
      <c r="G65" s="21">
        <v>0.31719999999999998</v>
      </c>
      <c r="H65" s="19">
        <f t="shared" si="2"/>
        <v>1805.2549200000001</v>
      </c>
      <c r="I65" s="25">
        <v>2</v>
      </c>
      <c r="J65" s="19">
        <f t="shared" si="3"/>
        <v>3610.5098400000002</v>
      </c>
      <c r="L65" s="22"/>
    </row>
    <row r="66" spans="2:12" ht="16.5" customHeight="1" x14ac:dyDescent="0.2">
      <c r="B66" s="126"/>
      <c r="C66" s="13" t="s">
        <v>70</v>
      </c>
      <c r="D66" s="13" t="s">
        <v>46</v>
      </c>
      <c r="E66" s="23" t="s">
        <v>83</v>
      </c>
      <c r="F66" s="20">
        <v>2512.5</v>
      </c>
      <c r="G66" s="21">
        <v>0.25</v>
      </c>
      <c r="H66" s="19">
        <f t="shared" ref="H66" si="36">F66-(F66*G66)</f>
        <v>1884.375</v>
      </c>
      <c r="I66" s="25">
        <v>2</v>
      </c>
      <c r="J66" s="19">
        <f t="shared" ref="J66" si="37">H66*I66</f>
        <v>3768.75</v>
      </c>
      <c r="L66" s="22"/>
    </row>
    <row r="67" spans="2:12" ht="16.5" customHeight="1" x14ac:dyDescent="0.2">
      <c r="B67" s="126"/>
      <c r="C67" s="13" t="s">
        <v>70</v>
      </c>
      <c r="D67" s="13" t="s">
        <v>84</v>
      </c>
      <c r="E67" s="24">
        <v>78400</v>
      </c>
      <c r="F67" s="20">
        <v>784</v>
      </c>
      <c r="G67" s="21">
        <v>0.25</v>
      </c>
      <c r="H67" s="19">
        <f t="shared" si="2"/>
        <v>588</v>
      </c>
      <c r="I67" s="25">
        <v>2</v>
      </c>
      <c r="J67" s="19">
        <f t="shared" si="3"/>
        <v>1176</v>
      </c>
      <c r="L67" s="22"/>
    </row>
    <row r="68" spans="2:12" ht="16.5" customHeight="1" x14ac:dyDescent="0.2">
      <c r="B68" s="126"/>
      <c r="C68" s="16" t="s">
        <v>36</v>
      </c>
      <c r="D68" s="13" t="s">
        <v>43</v>
      </c>
      <c r="E68" s="13" t="s">
        <v>20</v>
      </c>
      <c r="F68" s="20">
        <v>1800</v>
      </c>
      <c r="G68" s="21">
        <v>0.31719999999999998</v>
      </c>
      <c r="H68" s="19">
        <f t="shared" si="2"/>
        <v>1229.04</v>
      </c>
      <c r="I68" s="25">
        <v>1</v>
      </c>
      <c r="J68" s="19">
        <f t="shared" si="3"/>
        <v>1229.04</v>
      </c>
      <c r="L68" s="22"/>
    </row>
    <row r="69" spans="2:12" ht="16.5" customHeight="1" x14ac:dyDescent="0.2">
      <c r="B69" s="126"/>
      <c r="C69" s="13" t="s">
        <v>71</v>
      </c>
      <c r="D69" s="13" t="s">
        <v>46</v>
      </c>
      <c r="E69" s="23" t="s">
        <v>83</v>
      </c>
      <c r="F69" s="20">
        <v>148.07</v>
      </c>
      <c r="G69" s="21">
        <v>0.25</v>
      </c>
      <c r="H69" s="19">
        <f t="shared" si="2"/>
        <v>111.05249999999999</v>
      </c>
      <c r="I69" s="25">
        <v>3</v>
      </c>
      <c r="J69" s="19">
        <f t="shared" si="3"/>
        <v>333.15749999999997</v>
      </c>
      <c r="L69" s="22"/>
    </row>
    <row r="70" spans="2:12" ht="16.5" customHeight="1" x14ac:dyDescent="0.2">
      <c r="B70" s="126"/>
      <c r="C70" s="13" t="s">
        <v>71</v>
      </c>
      <c r="D70" s="13" t="s">
        <v>84</v>
      </c>
      <c r="E70" s="24">
        <v>3500</v>
      </c>
      <c r="F70" s="20">
        <v>35</v>
      </c>
      <c r="G70" s="21">
        <v>0.25</v>
      </c>
      <c r="H70" s="19">
        <f t="shared" ref="H70" si="38">F70-(F70*G70)</f>
        <v>26.25</v>
      </c>
      <c r="I70" s="25">
        <v>3</v>
      </c>
      <c r="J70" s="19">
        <f t="shared" ref="J70" si="39">H70*I70</f>
        <v>78.75</v>
      </c>
      <c r="L70" s="22"/>
    </row>
    <row r="71" spans="2:12" ht="16.5" customHeight="1" x14ac:dyDescent="0.2">
      <c r="B71" s="126"/>
      <c r="C71" s="16" t="s">
        <v>34</v>
      </c>
      <c r="D71" s="13" t="s">
        <v>43</v>
      </c>
      <c r="E71" s="13" t="s">
        <v>62</v>
      </c>
      <c r="F71" s="20">
        <v>3016</v>
      </c>
      <c r="G71" s="21">
        <v>0.31719999999999998</v>
      </c>
      <c r="H71" s="19">
        <f t="shared" si="2"/>
        <v>2059.3248000000003</v>
      </c>
      <c r="I71" s="25">
        <v>1</v>
      </c>
      <c r="J71" s="19">
        <f t="shared" si="3"/>
        <v>2059.3248000000003</v>
      </c>
      <c r="L71" s="22"/>
    </row>
    <row r="72" spans="2:12" ht="16.5" customHeight="1" x14ac:dyDescent="0.2">
      <c r="B72" s="126"/>
      <c r="C72" s="13" t="s">
        <v>72</v>
      </c>
      <c r="D72" s="13" t="s">
        <v>46</v>
      </c>
      <c r="E72" s="23" t="s">
        <v>83</v>
      </c>
      <c r="F72" s="20">
        <v>738.75</v>
      </c>
      <c r="G72" s="21">
        <v>0.25</v>
      </c>
      <c r="H72" s="19">
        <f t="shared" ref="H72" si="40">F72-(F72*G72)</f>
        <v>554.0625</v>
      </c>
      <c r="I72" s="25">
        <v>1</v>
      </c>
      <c r="J72" s="19">
        <f t="shared" ref="J72" si="41">H72*I72</f>
        <v>554.0625</v>
      </c>
      <c r="L72" s="22"/>
    </row>
    <row r="73" spans="2:12" ht="16.5" customHeight="1" x14ac:dyDescent="0.2">
      <c r="B73" s="126"/>
      <c r="C73" s="13" t="s">
        <v>72</v>
      </c>
      <c r="D73" s="13" t="s">
        <v>84</v>
      </c>
      <c r="E73" s="24">
        <v>34000</v>
      </c>
      <c r="F73" s="20">
        <v>340</v>
      </c>
      <c r="G73" s="21">
        <v>0.25</v>
      </c>
      <c r="H73" s="19">
        <f t="shared" si="2"/>
        <v>255</v>
      </c>
      <c r="I73" s="25">
        <v>1</v>
      </c>
      <c r="J73" s="19">
        <f t="shared" si="3"/>
        <v>255</v>
      </c>
      <c r="L73" s="22"/>
    </row>
    <row r="74" spans="2:12" ht="16.5" customHeight="1" x14ac:dyDescent="0.2">
      <c r="B74" s="126"/>
      <c r="C74" s="13" t="s">
        <v>33</v>
      </c>
      <c r="D74" s="13" t="s">
        <v>43</v>
      </c>
      <c r="E74" s="13" t="s">
        <v>20</v>
      </c>
      <c r="F74" s="20">
        <v>640</v>
      </c>
      <c r="G74" s="21">
        <v>0.31719999999999998</v>
      </c>
      <c r="H74" s="19">
        <f t="shared" si="2"/>
        <v>436.99200000000002</v>
      </c>
      <c r="I74" s="25">
        <v>1</v>
      </c>
      <c r="J74" s="19">
        <f t="shared" si="3"/>
        <v>436.99200000000002</v>
      </c>
      <c r="L74" s="22"/>
    </row>
    <row r="75" spans="2:12" ht="16.5" customHeight="1" x14ac:dyDescent="0.2">
      <c r="B75" s="126"/>
      <c r="C75" s="13" t="s">
        <v>73</v>
      </c>
      <c r="D75" s="13" t="s">
        <v>46</v>
      </c>
      <c r="E75" s="23" t="s">
        <v>83</v>
      </c>
      <c r="F75" s="20">
        <v>225</v>
      </c>
      <c r="G75" s="21">
        <v>0.25</v>
      </c>
      <c r="H75" s="19">
        <f t="shared" ref="H75" si="42">F75-(F75*G75)</f>
        <v>168.75</v>
      </c>
      <c r="I75" s="25">
        <v>1</v>
      </c>
      <c r="J75" s="19">
        <f t="shared" ref="J75" si="43">H75*I75</f>
        <v>168.75</v>
      </c>
      <c r="L75" s="22"/>
    </row>
    <row r="76" spans="2:12" ht="16.5" customHeight="1" x14ac:dyDescent="0.2">
      <c r="B76" s="126"/>
      <c r="C76" s="13" t="s">
        <v>73</v>
      </c>
      <c r="D76" s="13" t="s">
        <v>84</v>
      </c>
      <c r="E76" s="24">
        <v>14000</v>
      </c>
      <c r="F76" s="20">
        <v>140</v>
      </c>
      <c r="G76" s="21">
        <v>0.25</v>
      </c>
      <c r="H76" s="19">
        <f t="shared" si="2"/>
        <v>105</v>
      </c>
      <c r="I76" s="25">
        <v>1</v>
      </c>
      <c r="J76" s="19">
        <f t="shared" si="3"/>
        <v>105</v>
      </c>
      <c r="L76" s="22"/>
    </row>
    <row r="77" spans="2:12" ht="16.5" customHeight="1" x14ac:dyDescent="0.2">
      <c r="B77" s="126"/>
      <c r="C77" s="13" t="s">
        <v>74</v>
      </c>
      <c r="D77" s="13" t="s">
        <v>46</v>
      </c>
      <c r="E77" s="23" t="s">
        <v>83</v>
      </c>
      <c r="F77" s="20">
        <v>155.55000000000001</v>
      </c>
      <c r="G77" s="21">
        <v>0.25</v>
      </c>
      <c r="H77" s="19">
        <f t="shared" ref="H77" si="44">F77-(F77*G77)</f>
        <v>116.66250000000001</v>
      </c>
      <c r="I77" s="25">
        <v>3</v>
      </c>
      <c r="J77" s="19">
        <f t="shared" ref="J77" si="45">H77*I77</f>
        <v>349.98750000000001</v>
      </c>
      <c r="L77" s="22"/>
    </row>
    <row r="78" spans="2:12" ht="16.5" customHeight="1" x14ac:dyDescent="0.2">
      <c r="B78" s="126"/>
      <c r="C78" s="13" t="s">
        <v>74</v>
      </c>
      <c r="D78" s="13" t="s">
        <v>84</v>
      </c>
      <c r="E78" s="24">
        <v>3500</v>
      </c>
      <c r="F78" s="20">
        <v>35</v>
      </c>
      <c r="G78" s="21">
        <v>0.25</v>
      </c>
      <c r="H78" s="19">
        <f t="shared" si="2"/>
        <v>26.25</v>
      </c>
      <c r="I78" s="25">
        <v>3</v>
      </c>
      <c r="J78" s="19">
        <f t="shared" si="3"/>
        <v>78.75</v>
      </c>
      <c r="L78" s="22"/>
    </row>
    <row r="79" spans="2:12" ht="16.5" customHeight="1" x14ac:dyDescent="0.2">
      <c r="B79" s="126"/>
      <c r="C79" s="13" t="s">
        <v>75</v>
      </c>
      <c r="D79" s="13" t="s">
        <v>43</v>
      </c>
      <c r="E79" s="13" t="s">
        <v>20</v>
      </c>
      <c r="F79" s="20">
        <v>2320</v>
      </c>
      <c r="G79" s="21">
        <v>0.31719999999999998</v>
      </c>
      <c r="H79" s="19">
        <f t="shared" si="2"/>
        <v>1584.096</v>
      </c>
      <c r="I79" s="25">
        <v>1</v>
      </c>
      <c r="J79" s="19">
        <f t="shared" si="3"/>
        <v>1584.096</v>
      </c>
      <c r="L79" s="22"/>
    </row>
    <row r="80" spans="2:12" ht="16.5" customHeight="1" x14ac:dyDescent="0.2">
      <c r="B80" s="126"/>
      <c r="C80" s="13" t="s">
        <v>76</v>
      </c>
      <c r="D80" s="13" t="s">
        <v>46</v>
      </c>
      <c r="E80" s="23" t="s">
        <v>83</v>
      </c>
      <c r="F80" s="20">
        <v>600</v>
      </c>
      <c r="G80" s="21">
        <v>0.25</v>
      </c>
      <c r="H80" s="19">
        <f t="shared" ref="H80" si="46">F80-(F80*G80)</f>
        <v>450</v>
      </c>
      <c r="I80" s="25">
        <v>1</v>
      </c>
      <c r="J80" s="19">
        <f t="shared" ref="J80" si="47">H80*I80</f>
        <v>450</v>
      </c>
      <c r="L80" s="22"/>
    </row>
    <row r="81" spans="2:12" ht="16.5" customHeight="1" x14ac:dyDescent="0.2">
      <c r="B81" s="126"/>
      <c r="C81" s="13" t="s">
        <v>76</v>
      </c>
      <c r="D81" s="13" t="s">
        <v>84</v>
      </c>
      <c r="E81" s="24">
        <v>9000</v>
      </c>
      <c r="F81" s="20">
        <v>90</v>
      </c>
      <c r="G81" s="21">
        <v>0.25</v>
      </c>
      <c r="H81" s="19">
        <f t="shared" si="2"/>
        <v>67.5</v>
      </c>
      <c r="I81" s="25">
        <v>1</v>
      </c>
      <c r="J81" s="19">
        <f t="shared" si="3"/>
        <v>67.5</v>
      </c>
      <c r="L81" s="22"/>
    </row>
    <row r="82" spans="2:12" ht="16.5" customHeight="1" x14ac:dyDescent="0.2">
      <c r="B82" s="126"/>
      <c r="C82" s="16" t="s">
        <v>38</v>
      </c>
      <c r="D82" s="13" t="s">
        <v>43</v>
      </c>
      <c r="E82" s="13" t="s">
        <v>20</v>
      </c>
      <c r="F82" s="20">
        <v>1300</v>
      </c>
      <c r="G82" s="21">
        <v>0.31719999999999998</v>
      </c>
      <c r="H82" s="19">
        <f t="shared" si="2"/>
        <v>887.6400000000001</v>
      </c>
      <c r="I82" s="25">
        <v>1</v>
      </c>
      <c r="J82" s="19">
        <f t="shared" si="3"/>
        <v>887.6400000000001</v>
      </c>
      <c r="L82" s="22"/>
    </row>
    <row r="83" spans="2:12" ht="16.5" customHeight="1" x14ac:dyDescent="0.2">
      <c r="B83" s="126"/>
      <c r="C83" s="13" t="s">
        <v>77</v>
      </c>
      <c r="D83" s="13" t="s">
        <v>46</v>
      </c>
      <c r="E83" s="23" t="s">
        <v>83</v>
      </c>
      <c r="F83" s="20">
        <v>600</v>
      </c>
      <c r="G83" s="21">
        <v>0.25</v>
      </c>
      <c r="H83" s="19">
        <f t="shared" ref="H83" si="48">F83-(F83*G83)</f>
        <v>450</v>
      </c>
      <c r="I83" s="25">
        <v>1</v>
      </c>
      <c r="J83" s="19">
        <f t="shared" ref="J83" si="49">H83*I83</f>
        <v>450</v>
      </c>
      <c r="L83" s="22"/>
    </row>
    <row r="84" spans="2:12" ht="16.5" customHeight="1" x14ac:dyDescent="0.2">
      <c r="B84" s="126"/>
      <c r="C84" s="13" t="s">
        <v>77</v>
      </c>
      <c r="D84" s="13" t="s">
        <v>84</v>
      </c>
      <c r="E84" s="24">
        <v>10000</v>
      </c>
      <c r="F84" s="20">
        <v>100</v>
      </c>
      <c r="G84" s="21">
        <v>0.25</v>
      </c>
      <c r="H84" s="19">
        <f t="shared" si="2"/>
        <v>75</v>
      </c>
      <c r="I84" s="25">
        <v>1</v>
      </c>
      <c r="J84" s="19">
        <f t="shared" si="3"/>
        <v>75</v>
      </c>
      <c r="L84" s="22"/>
    </row>
    <row r="85" spans="2:12" ht="16.5" customHeight="1" x14ac:dyDescent="0.2">
      <c r="B85" s="126"/>
      <c r="C85" s="13" t="s">
        <v>78</v>
      </c>
      <c r="D85" s="13" t="s">
        <v>43</v>
      </c>
      <c r="E85" s="13" t="s">
        <v>62</v>
      </c>
      <c r="F85" s="20">
        <v>960</v>
      </c>
      <c r="G85" s="21">
        <v>0.31719999999999998</v>
      </c>
      <c r="H85" s="19">
        <f t="shared" si="2"/>
        <v>655.48800000000006</v>
      </c>
      <c r="I85" s="25">
        <v>1</v>
      </c>
      <c r="J85" s="19">
        <f t="shared" si="3"/>
        <v>655.48800000000006</v>
      </c>
      <c r="L85" s="22"/>
    </row>
    <row r="86" spans="2:12" ht="16.5" customHeight="1" x14ac:dyDescent="0.2">
      <c r="B86" s="126"/>
      <c r="C86" s="13" t="s">
        <v>79</v>
      </c>
      <c r="D86" s="13" t="s">
        <v>46</v>
      </c>
      <c r="E86" s="23" t="s">
        <v>83</v>
      </c>
      <c r="F86" s="20">
        <v>588.75</v>
      </c>
      <c r="G86" s="21">
        <v>0.25</v>
      </c>
      <c r="H86" s="19">
        <f t="shared" ref="H86" si="50">F86-(F86*G86)</f>
        <v>441.5625</v>
      </c>
      <c r="I86" s="25">
        <v>1</v>
      </c>
      <c r="J86" s="19">
        <f t="shared" ref="J86" si="51">H86*I86</f>
        <v>441.5625</v>
      </c>
      <c r="L86" s="22"/>
    </row>
    <row r="87" spans="2:12" ht="16.5" customHeight="1" x14ac:dyDescent="0.2">
      <c r="B87" s="131"/>
      <c r="C87" s="13" t="s">
        <v>79</v>
      </c>
      <c r="D87" s="13" t="s">
        <v>84</v>
      </c>
      <c r="E87" s="24">
        <v>13000</v>
      </c>
      <c r="F87" s="20">
        <v>130</v>
      </c>
      <c r="G87" s="21">
        <v>0.25</v>
      </c>
      <c r="H87" s="19">
        <f t="shared" si="2"/>
        <v>97.5</v>
      </c>
      <c r="I87" s="25">
        <v>1</v>
      </c>
      <c r="J87" s="19">
        <f t="shared" si="3"/>
        <v>97.5</v>
      </c>
      <c r="L87" s="22"/>
    </row>
    <row r="88" spans="2:12" x14ac:dyDescent="0.2">
      <c r="F88" s="3"/>
      <c r="G88" s="3"/>
      <c r="H88" s="3"/>
      <c r="I88" s="3"/>
      <c r="J88" s="3"/>
    </row>
    <row r="89" spans="2:12" ht="13.5" customHeight="1" x14ac:dyDescent="0.2">
      <c r="F89" s="3"/>
      <c r="G89" s="3"/>
      <c r="H89" s="12" t="s">
        <v>1</v>
      </c>
      <c r="I89" s="11">
        <f>SUM(I12:I88)</f>
        <v>139</v>
      </c>
      <c r="J89" s="4">
        <f>SUM(J12:J88)</f>
        <v>90161.130440000008</v>
      </c>
    </row>
    <row r="90" spans="2:12" ht="13.5" customHeight="1" x14ac:dyDescent="0.2">
      <c r="B90" s="5" t="s">
        <v>15</v>
      </c>
      <c r="F90" s="3"/>
      <c r="G90" s="3"/>
      <c r="H90" s="132" t="s">
        <v>2</v>
      </c>
      <c r="I90" s="133" t="s">
        <v>0</v>
      </c>
      <c r="J90" s="4">
        <f>J89*0/100</f>
        <v>0</v>
      </c>
    </row>
    <row r="91" spans="2:12" ht="13.5" customHeight="1" x14ac:dyDescent="0.2">
      <c r="C91" s="3"/>
      <c r="D91" s="3"/>
      <c r="E91" s="3"/>
      <c r="F91" s="3"/>
      <c r="G91" s="3"/>
      <c r="H91" s="132" t="s">
        <v>12</v>
      </c>
      <c r="I91" s="133" t="s">
        <v>0</v>
      </c>
      <c r="J91" s="4">
        <f>J89+J90</f>
        <v>90161.130440000008</v>
      </c>
    </row>
    <row r="92" spans="2:12" ht="13.5" customHeight="1" x14ac:dyDescent="0.2">
      <c r="H92" s="127" t="s">
        <v>10</v>
      </c>
      <c r="I92" s="128" t="s">
        <v>0</v>
      </c>
      <c r="J92" s="4">
        <f>J91*21%</f>
        <v>18933.837392400001</v>
      </c>
    </row>
    <row r="93" spans="2:12" ht="13.5" customHeight="1" x14ac:dyDescent="0.2">
      <c r="H93" s="127" t="s">
        <v>13</v>
      </c>
      <c r="I93" s="128" t="s">
        <v>0</v>
      </c>
      <c r="J93" s="4">
        <f>J92+J91</f>
        <v>109094.96783240001</v>
      </c>
    </row>
    <row r="94" spans="2:12" ht="13" x14ac:dyDescent="0.2">
      <c r="B94" s="10"/>
    </row>
    <row r="95" spans="2:12" x14ac:dyDescent="0.2">
      <c r="H95" s="129" t="s">
        <v>14</v>
      </c>
      <c r="I95" s="129" t="s">
        <v>0</v>
      </c>
      <c r="J95" s="7">
        <v>114950</v>
      </c>
    </row>
    <row r="96" spans="2:12" x14ac:dyDescent="0.2">
      <c r="H96" s="130" t="s">
        <v>11</v>
      </c>
      <c r="I96" s="130" t="s">
        <v>0</v>
      </c>
      <c r="J96" s="8">
        <f>J93-J95</f>
        <v>-5855.0321675999876</v>
      </c>
    </row>
  </sheetData>
  <mergeCells count="9">
    <mergeCell ref="B12:B46"/>
    <mergeCell ref="H92:I92"/>
    <mergeCell ref="H93:I93"/>
    <mergeCell ref="H95:I95"/>
    <mergeCell ref="H96:I96"/>
    <mergeCell ref="B47:B61"/>
    <mergeCell ref="B62:B87"/>
    <mergeCell ref="H90:I90"/>
    <mergeCell ref="H91:I91"/>
  </mergeCells>
  <printOptions horizontalCentered="1" verticalCentered="1"/>
  <pageMargins left="0" right="0" top="0" bottom="0" header="0.31496062992125984" footer="0.31496062992125984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18"/>
  <sheetViews>
    <sheetView showGridLines="0" workbookViewId="0">
      <selection activeCell="C8" sqref="C8:D8"/>
    </sheetView>
  </sheetViews>
  <sheetFormatPr baseColWidth="10" defaultColWidth="12" defaultRowHeight="10" x14ac:dyDescent="0.2"/>
  <cols>
    <col min="3" max="3" width="20.6640625" bestFit="1" customWidth="1"/>
    <col min="4" max="4" width="14.109375" customWidth="1"/>
    <col min="8" max="8" width="15.6640625" bestFit="1" customWidth="1"/>
  </cols>
  <sheetData>
    <row r="2" spans="2:10" ht="14.5" x14ac:dyDescent="0.35">
      <c r="B2" s="6" t="s">
        <v>41</v>
      </c>
      <c r="C2" s="27" t="s">
        <v>86</v>
      </c>
    </row>
    <row r="6" spans="2:10" ht="30" x14ac:dyDescent="0.2">
      <c r="B6" s="14" t="s">
        <v>16</v>
      </c>
      <c r="C6" s="14" t="s">
        <v>5</v>
      </c>
      <c r="D6" s="14" t="s">
        <v>6</v>
      </c>
      <c r="E6" s="2" t="s">
        <v>42</v>
      </c>
      <c r="F6" s="15" t="s">
        <v>18</v>
      </c>
      <c r="G6" s="14" t="s">
        <v>17</v>
      </c>
      <c r="H6" s="15" t="s">
        <v>9</v>
      </c>
      <c r="I6" s="15" t="s">
        <v>7</v>
      </c>
      <c r="J6" s="2" t="s">
        <v>19</v>
      </c>
    </row>
    <row r="7" spans="2:10" x14ac:dyDescent="0.2">
      <c r="B7" s="3"/>
      <c r="C7" s="3"/>
      <c r="D7" s="3"/>
      <c r="E7" s="3"/>
      <c r="F7" s="3"/>
      <c r="G7" s="3"/>
      <c r="H7" s="3"/>
      <c r="I7" s="3"/>
      <c r="J7" s="3"/>
    </row>
    <row r="8" spans="2:10" x14ac:dyDescent="0.2">
      <c r="B8" s="125" t="s">
        <v>30</v>
      </c>
      <c r="C8" s="36" t="s">
        <v>28</v>
      </c>
      <c r="D8" s="28" t="s">
        <v>43</v>
      </c>
      <c r="E8" s="28" t="s">
        <v>20</v>
      </c>
      <c r="F8" s="29">
        <v>2815</v>
      </c>
      <c r="G8" s="30">
        <v>0.2</v>
      </c>
      <c r="H8" s="31">
        <f t="shared" ref="H8:H39" si="0">F8-(F8*G8)</f>
        <v>2252</v>
      </c>
      <c r="I8" s="32">
        <v>1</v>
      </c>
      <c r="J8" s="31">
        <f t="shared" ref="J8:J39" si="1">H8*I8</f>
        <v>2252</v>
      </c>
    </row>
    <row r="9" spans="2:10" x14ac:dyDescent="0.2">
      <c r="B9" s="126"/>
      <c r="C9" s="33" t="s">
        <v>44</v>
      </c>
      <c r="D9" s="28" t="s">
        <v>46</v>
      </c>
      <c r="E9" s="34" t="s">
        <v>83</v>
      </c>
      <c r="F9" s="29">
        <v>1755.56</v>
      </c>
      <c r="G9" s="37">
        <v>0.25</v>
      </c>
      <c r="H9" s="38">
        <f t="shared" si="0"/>
        <v>1316.67</v>
      </c>
      <c r="I9" s="39">
        <v>1</v>
      </c>
      <c r="J9" s="38">
        <f t="shared" si="1"/>
        <v>1316.67</v>
      </c>
    </row>
    <row r="10" spans="2:10" x14ac:dyDescent="0.2">
      <c r="B10" s="126"/>
      <c r="C10" s="17" t="s">
        <v>44</v>
      </c>
      <c r="D10" s="13" t="s">
        <v>84</v>
      </c>
      <c r="E10" s="24">
        <v>10000</v>
      </c>
      <c r="F10" s="20"/>
      <c r="G10" s="21">
        <v>0.25</v>
      </c>
      <c r="H10" s="19">
        <f t="shared" si="0"/>
        <v>0</v>
      </c>
      <c r="I10" s="11">
        <v>3</v>
      </c>
      <c r="J10" s="19">
        <f t="shared" si="1"/>
        <v>0</v>
      </c>
    </row>
    <row r="11" spans="2:10" x14ac:dyDescent="0.2">
      <c r="B11" s="126"/>
      <c r="C11" s="28" t="s">
        <v>27</v>
      </c>
      <c r="D11" s="28" t="s">
        <v>43</v>
      </c>
      <c r="E11" s="28" t="s">
        <v>20</v>
      </c>
      <c r="F11" s="29">
        <v>2400</v>
      </c>
      <c r="G11" s="30">
        <v>0.2</v>
      </c>
      <c r="H11" s="31">
        <f t="shared" si="0"/>
        <v>1920</v>
      </c>
      <c r="I11" s="32">
        <v>1</v>
      </c>
      <c r="J11" s="31">
        <f t="shared" si="1"/>
        <v>1920</v>
      </c>
    </row>
    <row r="12" spans="2:10" x14ac:dyDescent="0.2">
      <c r="B12" s="126"/>
      <c r="C12" s="33" t="s">
        <v>45</v>
      </c>
      <c r="D12" s="28" t="s">
        <v>46</v>
      </c>
      <c r="E12" s="34" t="s">
        <v>83</v>
      </c>
      <c r="F12" s="29">
        <v>1500</v>
      </c>
      <c r="G12" s="30">
        <v>0.25</v>
      </c>
      <c r="H12" s="31">
        <f t="shared" si="0"/>
        <v>1125</v>
      </c>
      <c r="I12" s="32">
        <v>1</v>
      </c>
      <c r="J12" s="31">
        <f t="shared" si="1"/>
        <v>1125</v>
      </c>
    </row>
    <row r="13" spans="2:10" x14ac:dyDescent="0.2">
      <c r="B13" s="126"/>
      <c r="C13" s="33" t="s">
        <v>45</v>
      </c>
      <c r="D13" s="28" t="s">
        <v>84</v>
      </c>
      <c r="E13" s="35">
        <v>38000</v>
      </c>
      <c r="F13" s="29"/>
      <c r="G13" s="30">
        <v>0.25</v>
      </c>
      <c r="H13" s="31">
        <f t="shared" si="0"/>
        <v>0</v>
      </c>
      <c r="I13" s="32">
        <v>1</v>
      </c>
      <c r="J13" s="31">
        <f t="shared" si="1"/>
        <v>0</v>
      </c>
    </row>
    <row r="14" spans="2:10" x14ac:dyDescent="0.2">
      <c r="B14" s="126"/>
      <c r="C14" s="16" t="s">
        <v>21</v>
      </c>
      <c r="D14" s="13" t="s">
        <v>43</v>
      </c>
      <c r="E14" s="13" t="s">
        <v>20</v>
      </c>
      <c r="F14" s="20">
        <v>1800</v>
      </c>
      <c r="G14" s="21">
        <v>0.31719999999999998</v>
      </c>
      <c r="H14" s="19">
        <f t="shared" si="0"/>
        <v>1229.04</v>
      </c>
      <c r="I14" s="25">
        <v>2</v>
      </c>
      <c r="J14" s="19">
        <f t="shared" si="1"/>
        <v>2458.08</v>
      </c>
    </row>
    <row r="15" spans="2:10" x14ac:dyDescent="0.2">
      <c r="B15" s="126"/>
      <c r="C15" s="17" t="s">
        <v>47</v>
      </c>
      <c r="D15" s="13" t="s">
        <v>46</v>
      </c>
      <c r="E15" s="23" t="s">
        <v>83</v>
      </c>
      <c r="F15" s="20">
        <v>450</v>
      </c>
      <c r="G15" s="21">
        <v>0.25</v>
      </c>
      <c r="H15" s="19">
        <f t="shared" si="0"/>
        <v>337.5</v>
      </c>
      <c r="I15" s="25">
        <v>2</v>
      </c>
      <c r="J15" s="19">
        <f t="shared" si="1"/>
        <v>675</v>
      </c>
    </row>
    <row r="16" spans="2:10" x14ac:dyDescent="0.2">
      <c r="B16" s="126"/>
      <c r="C16" s="17" t="s">
        <v>47</v>
      </c>
      <c r="D16" s="13" t="s">
        <v>46</v>
      </c>
      <c r="E16" s="23">
        <v>28500</v>
      </c>
      <c r="F16" s="20">
        <v>285</v>
      </c>
      <c r="G16" s="21">
        <v>0.25</v>
      </c>
      <c r="H16" s="19">
        <f t="shared" si="0"/>
        <v>213.75</v>
      </c>
      <c r="I16" s="25">
        <v>2</v>
      </c>
      <c r="J16" s="19">
        <f t="shared" si="1"/>
        <v>427.5</v>
      </c>
    </row>
    <row r="17" spans="2:10" x14ac:dyDescent="0.2">
      <c r="B17" s="126"/>
      <c r="C17" s="16" t="s">
        <v>26</v>
      </c>
      <c r="D17" s="13" t="s">
        <v>43</v>
      </c>
      <c r="E17" s="13" t="s">
        <v>20</v>
      </c>
      <c r="F17" s="20">
        <v>700</v>
      </c>
      <c r="G17" s="21">
        <v>0.31719999999999998</v>
      </c>
      <c r="H17" s="19">
        <f t="shared" si="0"/>
        <v>477.96000000000004</v>
      </c>
      <c r="I17" s="25">
        <v>1</v>
      </c>
      <c r="J17" s="19">
        <f t="shared" si="1"/>
        <v>477.96000000000004</v>
      </c>
    </row>
    <row r="18" spans="2:10" x14ac:dyDescent="0.2">
      <c r="B18" s="126"/>
      <c r="C18" s="16" t="s">
        <v>22</v>
      </c>
      <c r="D18" s="13" t="s">
        <v>43</v>
      </c>
      <c r="E18" s="13" t="s">
        <v>20</v>
      </c>
      <c r="F18" s="20">
        <v>2000</v>
      </c>
      <c r="G18" s="21">
        <v>0.31719999999999998</v>
      </c>
      <c r="H18" s="19">
        <f t="shared" si="0"/>
        <v>1365.6</v>
      </c>
      <c r="I18" s="25">
        <v>1</v>
      </c>
      <c r="J18" s="19">
        <f t="shared" si="1"/>
        <v>1365.6</v>
      </c>
    </row>
    <row r="19" spans="2:10" x14ac:dyDescent="0.2">
      <c r="B19" s="126"/>
      <c r="C19" s="16" t="s">
        <v>29</v>
      </c>
      <c r="D19" s="13" t="s">
        <v>43</v>
      </c>
      <c r="E19" s="13" t="s">
        <v>20</v>
      </c>
      <c r="F19" s="20">
        <v>2360</v>
      </c>
      <c r="G19" s="21">
        <v>0.2</v>
      </c>
      <c r="H19" s="19">
        <f t="shared" si="0"/>
        <v>1888</v>
      </c>
      <c r="I19" s="25">
        <v>1</v>
      </c>
      <c r="J19" s="19">
        <f t="shared" si="1"/>
        <v>1888</v>
      </c>
    </row>
    <row r="20" spans="2:10" x14ac:dyDescent="0.2">
      <c r="B20" s="126"/>
      <c r="C20" s="13" t="s">
        <v>48</v>
      </c>
      <c r="D20" s="13" t="s">
        <v>43</v>
      </c>
      <c r="E20" s="13" t="s">
        <v>20</v>
      </c>
      <c r="F20" s="20">
        <v>2320</v>
      </c>
      <c r="G20" s="21">
        <v>0.31719999999999998</v>
      </c>
      <c r="H20" s="19">
        <f t="shared" si="0"/>
        <v>1584.096</v>
      </c>
      <c r="I20" s="25">
        <v>2</v>
      </c>
      <c r="J20" s="19">
        <f t="shared" si="1"/>
        <v>3168.192</v>
      </c>
    </row>
    <row r="21" spans="2:10" x14ac:dyDescent="0.2">
      <c r="B21" s="126"/>
      <c r="C21" s="13" t="s">
        <v>49</v>
      </c>
      <c r="D21" s="13" t="s">
        <v>46</v>
      </c>
      <c r="E21" s="23" t="s">
        <v>83</v>
      </c>
      <c r="F21" s="20">
        <v>675</v>
      </c>
      <c r="G21" s="21">
        <v>0.25</v>
      </c>
      <c r="H21" s="19">
        <f t="shared" si="0"/>
        <v>506.25</v>
      </c>
      <c r="I21" s="25">
        <v>2</v>
      </c>
      <c r="J21" s="19">
        <f t="shared" si="1"/>
        <v>1012.5</v>
      </c>
    </row>
    <row r="22" spans="2:10" x14ac:dyDescent="0.2">
      <c r="B22" s="126"/>
      <c r="C22" s="13" t="s">
        <v>49</v>
      </c>
      <c r="D22" s="13" t="s">
        <v>84</v>
      </c>
      <c r="E22" s="24">
        <v>10000</v>
      </c>
      <c r="F22" s="20">
        <v>100</v>
      </c>
      <c r="G22" s="21">
        <v>0.25</v>
      </c>
      <c r="H22" s="19">
        <f t="shared" si="0"/>
        <v>75</v>
      </c>
      <c r="I22" s="25">
        <v>2</v>
      </c>
      <c r="J22" s="19">
        <f t="shared" si="1"/>
        <v>150</v>
      </c>
    </row>
    <row r="23" spans="2:10" x14ac:dyDescent="0.2">
      <c r="B23" s="126"/>
      <c r="C23" s="13" t="s">
        <v>85</v>
      </c>
      <c r="D23" s="13" t="s">
        <v>43</v>
      </c>
      <c r="E23" s="23" t="s">
        <v>83</v>
      </c>
      <c r="F23" s="20">
        <v>5400</v>
      </c>
      <c r="G23" s="21">
        <v>0.25</v>
      </c>
      <c r="H23" s="19">
        <f t="shared" si="0"/>
        <v>4050</v>
      </c>
      <c r="I23" s="25">
        <v>2</v>
      </c>
      <c r="J23" s="19">
        <f t="shared" si="1"/>
        <v>8100</v>
      </c>
    </row>
    <row r="24" spans="2:10" x14ac:dyDescent="0.2">
      <c r="B24" s="126"/>
      <c r="C24" s="16" t="s">
        <v>25</v>
      </c>
      <c r="D24" s="13" t="s">
        <v>43</v>
      </c>
      <c r="E24" s="13" t="s">
        <v>20</v>
      </c>
      <c r="F24" s="20">
        <v>1600</v>
      </c>
      <c r="G24" s="21">
        <v>0.31719999999999998</v>
      </c>
      <c r="H24" s="19">
        <f t="shared" si="0"/>
        <v>1092.48</v>
      </c>
      <c r="I24" s="25">
        <v>1</v>
      </c>
      <c r="J24" s="19">
        <f t="shared" si="1"/>
        <v>1092.48</v>
      </c>
    </row>
    <row r="25" spans="2:10" x14ac:dyDescent="0.2">
      <c r="B25" s="126"/>
      <c r="C25" s="16" t="s">
        <v>23</v>
      </c>
      <c r="D25" s="13" t="s">
        <v>43</v>
      </c>
      <c r="E25" s="13" t="s">
        <v>20</v>
      </c>
      <c r="F25" s="20">
        <v>1600</v>
      </c>
      <c r="G25" s="21">
        <v>0.31719999999999998</v>
      </c>
      <c r="H25" s="19">
        <f t="shared" si="0"/>
        <v>1092.48</v>
      </c>
      <c r="I25" s="25">
        <v>1</v>
      </c>
      <c r="J25" s="19">
        <f t="shared" si="1"/>
        <v>1092.48</v>
      </c>
    </row>
    <row r="26" spans="2:10" x14ac:dyDescent="0.2">
      <c r="B26" s="126"/>
      <c r="C26" s="13" t="s">
        <v>50</v>
      </c>
      <c r="D26" s="13" t="s">
        <v>43</v>
      </c>
      <c r="E26" s="13" t="s">
        <v>20</v>
      </c>
      <c r="F26" s="20">
        <v>1350</v>
      </c>
      <c r="G26" s="21">
        <v>0.2</v>
      </c>
      <c r="H26" s="19">
        <f t="shared" si="0"/>
        <v>1080</v>
      </c>
      <c r="I26" s="25">
        <v>2</v>
      </c>
      <c r="J26" s="19">
        <f t="shared" si="1"/>
        <v>2160</v>
      </c>
    </row>
    <row r="27" spans="2:10" x14ac:dyDescent="0.2">
      <c r="B27" s="126"/>
      <c r="C27" s="13" t="s">
        <v>51</v>
      </c>
      <c r="D27" s="13" t="s">
        <v>46</v>
      </c>
      <c r="E27" s="23" t="s">
        <v>83</v>
      </c>
      <c r="F27" s="20">
        <v>600</v>
      </c>
      <c r="G27" s="21">
        <v>0.25</v>
      </c>
      <c r="H27" s="19">
        <f t="shared" si="0"/>
        <v>450</v>
      </c>
      <c r="I27" s="25">
        <v>2</v>
      </c>
      <c r="J27" s="19">
        <f t="shared" si="1"/>
        <v>900</v>
      </c>
    </row>
    <row r="28" spans="2:10" x14ac:dyDescent="0.2">
      <c r="B28" s="126"/>
      <c r="C28" s="13" t="s">
        <v>51</v>
      </c>
      <c r="D28" s="13" t="s">
        <v>84</v>
      </c>
      <c r="E28" s="24">
        <v>14000</v>
      </c>
      <c r="F28" s="20">
        <v>140</v>
      </c>
      <c r="G28" s="21">
        <v>0.25</v>
      </c>
      <c r="H28" s="19">
        <f t="shared" si="0"/>
        <v>105</v>
      </c>
      <c r="I28" s="25">
        <v>2</v>
      </c>
      <c r="J28" s="19">
        <f t="shared" si="1"/>
        <v>210</v>
      </c>
    </row>
    <row r="29" spans="2:10" x14ac:dyDescent="0.2">
      <c r="B29" s="126"/>
      <c r="C29" s="13" t="s">
        <v>52</v>
      </c>
      <c r="D29" s="13" t="s">
        <v>43</v>
      </c>
      <c r="E29" s="13" t="s">
        <v>24</v>
      </c>
      <c r="F29" s="20">
        <v>2496</v>
      </c>
      <c r="G29" s="21">
        <v>0.31719999999999998</v>
      </c>
      <c r="H29" s="19">
        <f t="shared" si="0"/>
        <v>1704.2688000000001</v>
      </c>
      <c r="I29" s="25">
        <v>1</v>
      </c>
      <c r="J29" s="19">
        <f t="shared" si="1"/>
        <v>1704.2688000000001</v>
      </c>
    </row>
    <row r="30" spans="2:10" x14ac:dyDescent="0.2">
      <c r="B30" s="126"/>
      <c r="C30" s="13" t="s">
        <v>53</v>
      </c>
      <c r="D30" s="13" t="s">
        <v>46</v>
      </c>
      <c r="E30" s="23" t="s">
        <v>83</v>
      </c>
      <c r="F30" s="20">
        <v>1027.5</v>
      </c>
      <c r="G30" s="21">
        <v>0.25</v>
      </c>
      <c r="H30" s="19">
        <f t="shared" si="0"/>
        <v>770.625</v>
      </c>
      <c r="I30" s="25">
        <v>3</v>
      </c>
      <c r="J30" s="19">
        <f t="shared" si="1"/>
        <v>2311.875</v>
      </c>
    </row>
    <row r="31" spans="2:10" x14ac:dyDescent="0.2">
      <c r="B31" s="126"/>
      <c r="C31" s="13" t="s">
        <v>53</v>
      </c>
      <c r="D31" s="13" t="s">
        <v>84</v>
      </c>
      <c r="E31" s="24">
        <v>23000</v>
      </c>
      <c r="F31" s="20">
        <v>230</v>
      </c>
      <c r="G31" s="21">
        <v>0.25</v>
      </c>
      <c r="H31" s="19">
        <f t="shared" si="0"/>
        <v>172.5</v>
      </c>
      <c r="I31" s="25">
        <v>3</v>
      </c>
      <c r="J31" s="19">
        <f t="shared" si="1"/>
        <v>517.5</v>
      </c>
    </row>
    <row r="32" spans="2:10" x14ac:dyDescent="0.2">
      <c r="B32" s="126"/>
      <c r="C32" s="13" t="s">
        <v>54</v>
      </c>
      <c r="D32" s="13" t="s">
        <v>46</v>
      </c>
      <c r="E32" s="23" t="s">
        <v>83</v>
      </c>
      <c r="F32" s="20">
        <v>450</v>
      </c>
      <c r="G32" s="21">
        <v>0.25</v>
      </c>
      <c r="H32" s="19">
        <f t="shared" si="0"/>
        <v>337.5</v>
      </c>
      <c r="I32" s="25">
        <v>3</v>
      </c>
      <c r="J32" s="19">
        <f t="shared" si="1"/>
        <v>1012.5</v>
      </c>
    </row>
    <row r="33" spans="2:10" x14ac:dyDescent="0.2">
      <c r="B33" s="126"/>
      <c r="C33" s="13" t="s">
        <v>54</v>
      </c>
      <c r="D33" s="13" t="s">
        <v>84</v>
      </c>
      <c r="E33" s="24">
        <v>12500</v>
      </c>
      <c r="F33" s="20">
        <v>125</v>
      </c>
      <c r="G33" s="21">
        <v>0.25</v>
      </c>
      <c r="H33" s="19">
        <f t="shared" si="0"/>
        <v>93.75</v>
      </c>
      <c r="I33" s="25">
        <v>3</v>
      </c>
      <c r="J33" s="19">
        <f t="shared" si="1"/>
        <v>281.25</v>
      </c>
    </row>
    <row r="34" spans="2:10" x14ac:dyDescent="0.2">
      <c r="B34" s="126"/>
      <c r="C34" s="13" t="s">
        <v>55</v>
      </c>
      <c r="D34" s="13" t="s">
        <v>43</v>
      </c>
      <c r="E34" s="13" t="s">
        <v>20</v>
      </c>
      <c r="F34" s="20">
        <v>1550.78</v>
      </c>
      <c r="G34" s="21">
        <v>0.2</v>
      </c>
      <c r="H34" s="19">
        <f t="shared" si="0"/>
        <v>1240.624</v>
      </c>
      <c r="I34" s="25">
        <v>1</v>
      </c>
      <c r="J34" s="19">
        <f t="shared" si="1"/>
        <v>1240.624</v>
      </c>
    </row>
    <row r="35" spans="2:10" x14ac:dyDescent="0.2">
      <c r="B35" s="126"/>
      <c r="C35" s="13" t="s">
        <v>56</v>
      </c>
      <c r="D35" s="13" t="s">
        <v>46</v>
      </c>
      <c r="E35" s="23" t="s">
        <v>83</v>
      </c>
      <c r="F35" s="20">
        <v>450</v>
      </c>
      <c r="G35" s="21">
        <v>0.25</v>
      </c>
      <c r="H35" s="19">
        <f t="shared" si="0"/>
        <v>337.5</v>
      </c>
      <c r="I35" s="25">
        <v>1</v>
      </c>
      <c r="J35" s="19">
        <f t="shared" si="1"/>
        <v>337.5</v>
      </c>
    </row>
    <row r="36" spans="2:10" x14ac:dyDescent="0.2">
      <c r="B36" s="126"/>
      <c r="C36" s="13" t="s">
        <v>56</v>
      </c>
      <c r="D36" s="13" t="s">
        <v>84</v>
      </c>
      <c r="E36" s="24">
        <v>10000</v>
      </c>
      <c r="F36" s="20">
        <v>100</v>
      </c>
      <c r="G36" s="21">
        <v>0.25</v>
      </c>
      <c r="H36" s="19">
        <f t="shared" si="0"/>
        <v>75</v>
      </c>
      <c r="I36" s="25">
        <v>1</v>
      </c>
      <c r="J36" s="19">
        <f t="shared" si="1"/>
        <v>75</v>
      </c>
    </row>
    <row r="37" spans="2:10" x14ac:dyDescent="0.2">
      <c r="B37" s="126"/>
      <c r="C37" s="13" t="s">
        <v>57</v>
      </c>
      <c r="D37" s="13" t="s">
        <v>46</v>
      </c>
      <c r="E37" s="23" t="s">
        <v>83</v>
      </c>
      <c r="F37" s="20">
        <v>337.5</v>
      </c>
      <c r="G37" s="21">
        <v>0.25</v>
      </c>
      <c r="H37" s="19">
        <f t="shared" si="0"/>
        <v>253.125</v>
      </c>
      <c r="I37" s="25">
        <v>3</v>
      </c>
      <c r="J37" s="19">
        <f t="shared" si="1"/>
        <v>759.375</v>
      </c>
    </row>
    <row r="38" spans="2:10" x14ac:dyDescent="0.2">
      <c r="B38" s="126"/>
      <c r="C38" s="13" t="s">
        <v>57</v>
      </c>
      <c r="D38" s="13" t="s">
        <v>84</v>
      </c>
      <c r="E38" s="24">
        <v>10000</v>
      </c>
      <c r="F38" s="20">
        <v>100</v>
      </c>
      <c r="G38" s="21">
        <v>0.25</v>
      </c>
      <c r="H38" s="19">
        <f t="shared" si="0"/>
        <v>75</v>
      </c>
      <c r="I38" s="25">
        <v>3</v>
      </c>
      <c r="J38" s="19">
        <f t="shared" si="1"/>
        <v>225</v>
      </c>
    </row>
    <row r="39" spans="2:10" x14ac:dyDescent="0.2">
      <c r="B39" s="126"/>
      <c r="C39" s="13" t="s">
        <v>58</v>
      </c>
      <c r="D39" s="13" t="s">
        <v>46</v>
      </c>
      <c r="E39" s="23" t="s">
        <v>83</v>
      </c>
      <c r="F39" s="20">
        <v>975</v>
      </c>
      <c r="G39" s="21">
        <v>0.25</v>
      </c>
      <c r="H39" s="19">
        <f t="shared" si="0"/>
        <v>731.25</v>
      </c>
      <c r="I39" s="25">
        <v>3</v>
      </c>
      <c r="J39" s="19">
        <f t="shared" si="1"/>
        <v>2193.75</v>
      </c>
    </row>
    <row r="40" spans="2:10" x14ac:dyDescent="0.2">
      <c r="B40" s="126"/>
      <c r="C40" s="13" t="s">
        <v>58</v>
      </c>
      <c r="D40" s="13" t="s">
        <v>84</v>
      </c>
      <c r="E40" s="24">
        <v>22000</v>
      </c>
      <c r="F40" s="20">
        <v>220</v>
      </c>
      <c r="G40" s="21">
        <v>0.25</v>
      </c>
      <c r="H40" s="19">
        <f t="shared" ref="H40:H71" si="2">F40-(F40*G40)</f>
        <v>165</v>
      </c>
      <c r="I40" s="25">
        <v>3</v>
      </c>
      <c r="J40" s="19">
        <f t="shared" ref="J40:J71" si="3">H40*I40</f>
        <v>495</v>
      </c>
    </row>
    <row r="41" spans="2:10" x14ac:dyDescent="0.2">
      <c r="B41" s="126"/>
      <c r="C41" s="13" t="s">
        <v>59</v>
      </c>
      <c r="D41" s="13" t="s">
        <v>46</v>
      </c>
      <c r="E41" s="23" t="s">
        <v>83</v>
      </c>
      <c r="F41" s="20">
        <v>720</v>
      </c>
      <c r="G41" s="21">
        <v>0.25</v>
      </c>
      <c r="H41" s="19">
        <f t="shared" si="2"/>
        <v>540</v>
      </c>
      <c r="I41" s="25">
        <v>3</v>
      </c>
      <c r="J41" s="19">
        <f t="shared" si="3"/>
        <v>1620</v>
      </c>
    </row>
    <row r="42" spans="2:10" x14ac:dyDescent="0.2">
      <c r="B42" s="126"/>
      <c r="C42" s="13" t="s">
        <v>59</v>
      </c>
      <c r="D42" s="13" t="s">
        <v>84</v>
      </c>
      <c r="E42" s="24">
        <v>16000</v>
      </c>
      <c r="F42" s="20">
        <v>160</v>
      </c>
      <c r="G42" s="21">
        <v>0.25</v>
      </c>
      <c r="H42" s="19">
        <f t="shared" si="2"/>
        <v>120</v>
      </c>
      <c r="I42" s="25">
        <v>3</v>
      </c>
      <c r="J42" s="19">
        <f t="shared" si="3"/>
        <v>360</v>
      </c>
    </row>
    <row r="43" spans="2:10" x14ac:dyDescent="0.2">
      <c r="B43" s="125" t="s">
        <v>39</v>
      </c>
      <c r="C43" s="13" t="s">
        <v>60</v>
      </c>
      <c r="D43" s="13" t="s">
        <v>43</v>
      </c>
      <c r="E43" s="13" t="s">
        <v>20</v>
      </c>
      <c r="F43" s="20">
        <v>2320</v>
      </c>
      <c r="G43" s="21">
        <v>0.31719999999999998</v>
      </c>
      <c r="H43" s="19">
        <f t="shared" si="2"/>
        <v>1584.096</v>
      </c>
      <c r="I43" s="25">
        <v>2</v>
      </c>
      <c r="J43" s="19">
        <f t="shared" si="3"/>
        <v>3168.192</v>
      </c>
    </row>
    <row r="44" spans="2:10" x14ac:dyDescent="0.2">
      <c r="B44" s="126"/>
      <c r="C44" s="13" t="s">
        <v>61</v>
      </c>
      <c r="D44" s="13" t="s">
        <v>46</v>
      </c>
      <c r="E44" s="23" t="s">
        <v>83</v>
      </c>
      <c r="F44" s="20">
        <v>600</v>
      </c>
      <c r="G44" s="21">
        <v>0.25</v>
      </c>
      <c r="H44" s="19">
        <f t="shared" si="2"/>
        <v>450</v>
      </c>
      <c r="I44" s="25">
        <v>2</v>
      </c>
      <c r="J44" s="19">
        <f t="shared" si="3"/>
        <v>900</v>
      </c>
    </row>
    <row r="45" spans="2:10" x14ac:dyDescent="0.2">
      <c r="B45" s="126"/>
      <c r="C45" s="13" t="s">
        <v>61</v>
      </c>
      <c r="D45" s="13" t="s">
        <v>84</v>
      </c>
      <c r="E45" s="24">
        <v>10000</v>
      </c>
      <c r="F45" s="20">
        <v>100</v>
      </c>
      <c r="G45" s="21">
        <v>0.25</v>
      </c>
      <c r="H45" s="19">
        <f t="shared" si="2"/>
        <v>75</v>
      </c>
      <c r="I45" s="25">
        <v>2</v>
      </c>
      <c r="J45" s="19">
        <f t="shared" si="3"/>
        <v>150</v>
      </c>
    </row>
    <row r="46" spans="2:10" x14ac:dyDescent="0.2">
      <c r="B46" s="126"/>
      <c r="C46" s="16" t="s">
        <v>31</v>
      </c>
      <c r="D46" s="13" t="s">
        <v>43</v>
      </c>
      <c r="E46" s="13" t="s">
        <v>62</v>
      </c>
      <c r="F46" s="20">
        <v>600</v>
      </c>
      <c r="G46" s="21">
        <v>0.31719999999999998</v>
      </c>
      <c r="H46" s="19">
        <f t="shared" si="2"/>
        <v>409.68</v>
      </c>
      <c r="I46" s="25">
        <v>2</v>
      </c>
      <c r="J46" s="19">
        <f t="shared" si="3"/>
        <v>819.36</v>
      </c>
    </row>
    <row r="47" spans="2:10" x14ac:dyDescent="0.2">
      <c r="B47" s="126"/>
      <c r="C47" s="13" t="s">
        <v>63</v>
      </c>
      <c r="D47" s="13" t="s">
        <v>46</v>
      </c>
      <c r="E47" s="23" t="s">
        <v>83</v>
      </c>
      <c r="F47" s="20">
        <v>600</v>
      </c>
      <c r="G47" s="21">
        <v>0.25</v>
      </c>
      <c r="H47" s="19">
        <f t="shared" si="2"/>
        <v>450</v>
      </c>
      <c r="I47" s="25">
        <v>2</v>
      </c>
      <c r="J47" s="19">
        <f t="shared" si="3"/>
        <v>900</v>
      </c>
    </row>
    <row r="48" spans="2:10" x14ac:dyDescent="0.2">
      <c r="B48" s="126"/>
      <c r="C48" s="13" t="s">
        <v>63</v>
      </c>
      <c r="D48" s="13" t="s">
        <v>84</v>
      </c>
      <c r="E48" s="24">
        <v>28000</v>
      </c>
      <c r="F48" s="20">
        <v>280</v>
      </c>
      <c r="G48" s="21">
        <v>0.25</v>
      </c>
      <c r="H48" s="19">
        <f t="shared" si="2"/>
        <v>210</v>
      </c>
      <c r="I48" s="25">
        <v>2</v>
      </c>
      <c r="J48" s="19">
        <f t="shared" si="3"/>
        <v>420</v>
      </c>
    </row>
    <row r="49" spans="2:10" x14ac:dyDescent="0.2">
      <c r="B49" s="126"/>
      <c r="C49" s="16" t="s">
        <v>32</v>
      </c>
      <c r="D49" s="13" t="s">
        <v>43</v>
      </c>
      <c r="E49" s="13" t="s">
        <v>62</v>
      </c>
      <c r="F49" s="20">
        <v>850</v>
      </c>
      <c r="G49" s="21">
        <v>0.31719999999999998</v>
      </c>
      <c r="H49" s="19">
        <f t="shared" si="2"/>
        <v>580.38</v>
      </c>
      <c r="I49" s="25">
        <v>1</v>
      </c>
      <c r="J49" s="19">
        <f t="shared" si="3"/>
        <v>580.38</v>
      </c>
    </row>
    <row r="50" spans="2:10" x14ac:dyDescent="0.2">
      <c r="B50" s="126"/>
      <c r="C50" s="13" t="s">
        <v>64</v>
      </c>
      <c r="D50" s="13" t="s">
        <v>46</v>
      </c>
      <c r="E50" s="23" t="s">
        <v>83</v>
      </c>
      <c r="F50" s="20">
        <v>450</v>
      </c>
      <c r="G50" s="21">
        <v>0.25</v>
      </c>
      <c r="H50" s="19">
        <f t="shared" si="2"/>
        <v>337.5</v>
      </c>
      <c r="I50" s="25">
        <v>1</v>
      </c>
      <c r="J50" s="19">
        <f t="shared" si="3"/>
        <v>337.5</v>
      </c>
    </row>
    <row r="51" spans="2:10" x14ac:dyDescent="0.2">
      <c r="B51" s="126"/>
      <c r="C51" s="13" t="s">
        <v>64</v>
      </c>
      <c r="D51" s="13" t="s">
        <v>84</v>
      </c>
      <c r="E51" s="24">
        <v>21000</v>
      </c>
      <c r="F51" s="20">
        <v>210</v>
      </c>
      <c r="G51" s="21">
        <v>0.25</v>
      </c>
      <c r="H51" s="19">
        <f t="shared" si="2"/>
        <v>157.5</v>
      </c>
      <c r="I51" s="25">
        <v>1</v>
      </c>
      <c r="J51" s="19">
        <f t="shared" si="3"/>
        <v>157.5</v>
      </c>
    </row>
    <row r="52" spans="2:10" x14ac:dyDescent="0.2">
      <c r="B52" s="126"/>
      <c r="C52" s="13" t="s">
        <v>65</v>
      </c>
      <c r="D52" s="13" t="s">
        <v>43</v>
      </c>
      <c r="E52" s="13" t="s">
        <v>20</v>
      </c>
      <c r="F52" s="20">
        <v>990</v>
      </c>
      <c r="G52" s="21">
        <v>0.31719999999999998</v>
      </c>
      <c r="H52" s="19">
        <f t="shared" si="2"/>
        <v>675.97199999999998</v>
      </c>
      <c r="I52" s="25">
        <v>1</v>
      </c>
      <c r="J52" s="19">
        <f t="shared" si="3"/>
        <v>675.97199999999998</v>
      </c>
    </row>
    <row r="53" spans="2:10" x14ac:dyDescent="0.2">
      <c r="B53" s="126"/>
      <c r="C53" s="13" t="s">
        <v>66</v>
      </c>
      <c r="D53" s="13" t="s">
        <v>46</v>
      </c>
      <c r="E53" s="23" t="s">
        <v>83</v>
      </c>
      <c r="F53" s="20">
        <v>733.02</v>
      </c>
      <c r="G53" s="21">
        <v>0.25</v>
      </c>
      <c r="H53" s="19">
        <f t="shared" si="2"/>
        <v>549.76499999999999</v>
      </c>
      <c r="I53" s="25">
        <v>1</v>
      </c>
      <c r="J53" s="19">
        <f t="shared" si="3"/>
        <v>549.76499999999999</v>
      </c>
    </row>
    <row r="54" spans="2:10" x14ac:dyDescent="0.2">
      <c r="B54" s="126"/>
      <c r="C54" s="13" t="s">
        <v>66</v>
      </c>
      <c r="D54" s="13" t="s">
        <v>84</v>
      </c>
      <c r="E54" s="24">
        <v>14000</v>
      </c>
      <c r="F54" s="20">
        <v>140</v>
      </c>
      <c r="G54" s="21">
        <v>0.25</v>
      </c>
      <c r="H54" s="19">
        <f t="shared" si="2"/>
        <v>105</v>
      </c>
      <c r="I54" s="25">
        <v>1</v>
      </c>
      <c r="J54" s="19">
        <f t="shared" si="3"/>
        <v>105</v>
      </c>
    </row>
    <row r="55" spans="2:10" x14ac:dyDescent="0.2">
      <c r="B55" s="126"/>
      <c r="C55" s="13" t="s">
        <v>67</v>
      </c>
      <c r="D55" s="13" t="s">
        <v>43</v>
      </c>
      <c r="E55" s="13" t="s">
        <v>20</v>
      </c>
      <c r="F55" s="20">
        <v>1840</v>
      </c>
      <c r="G55" s="21">
        <v>0.31719999999999998</v>
      </c>
      <c r="H55" s="19">
        <f t="shared" si="2"/>
        <v>1256.3520000000001</v>
      </c>
      <c r="I55" s="25">
        <v>1</v>
      </c>
      <c r="J55" s="19">
        <f t="shared" si="3"/>
        <v>1256.3520000000001</v>
      </c>
    </row>
    <row r="56" spans="2:10" x14ac:dyDescent="0.2">
      <c r="B56" s="126"/>
      <c r="C56" s="13" t="s">
        <v>68</v>
      </c>
      <c r="D56" s="13" t="s">
        <v>46</v>
      </c>
      <c r="E56" s="23" t="s">
        <v>83</v>
      </c>
      <c r="F56" s="20">
        <v>450</v>
      </c>
      <c r="G56" s="21">
        <v>0.25</v>
      </c>
      <c r="H56" s="19">
        <f t="shared" si="2"/>
        <v>337.5</v>
      </c>
      <c r="I56" s="25">
        <v>3</v>
      </c>
      <c r="J56" s="19">
        <f t="shared" si="3"/>
        <v>1012.5</v>
      </c>
    </row>
    <row r="57" spans="2:10" x14ac:dyDescent="0.2">
      <c r="B57" s="131"/>
      <c r="C57" s="13" t="s">
        <v>68</v>
      </c>
      <c r="D57" s="13" t="s">
        <v>84</v>
      </c>
      <c r="E57" s="24">
        <v>10000</v>
      </c>
      <c r="F57" s="20">
        <v>100</v>
      </c>
      <c r="G57" s="21">
        <v>0.25</v>
      </c>
      <c r="H57" s="19">
        <f t="shared" si="2"/>
        <v>75</v>
      </c>
      <c r="I57" s="25">
        <v>3</v>
      </c>
      <c r="J57" s="19">
        <f t="shared" si="3"/>
        <v>225</v>
      </c>
    </row>
    <row r="58" spans="2:10" x14ac:dyDescent="0.2">
      <c r="B58" s="125" t="s">
        <v>40</v>
      </c>
      <c r="C58" s="16" t="s">
        <v>37</v>
      </c>
      <c r="D58" s="13" t="s">
        <v>43</v>
      </c>
      <c r="E58" s="13" t="s">
        <v>62</v>
      </c>
      <c r="F58" s="20">
        <v>2840</v>
      </c>
      <c r="G58" s="21">
        <v>0.31719999999999998</v>
      </c>
      <c r="H58" s="19">
        <f t="shared" si="2"/>
        <v>1939.152</v>
      </c>
      <c r="I58" s="25">
        <v>2</v>
      </c>
      <c r="J58" s="19">
        <f t="shared" si="3"/>
        <v>3878.3040000000001</v>
      </c>
    </row>
    <row r="59" spans="2:10" x14ac:dyDescent="0.2">
      <c r="B59" s="126"/>
      <c r="C59" s="13" t="s">
        <v>69</v>
      </c>
      <c r="D59" s="13" t="s">
        <v>46</v>
      </c>
      <c r="E59" s="23" t="s">
        <v>83</v>
      </c>
      <c r="F59" s="20">
        <v>600</v>
      </c>
      <c r="G59" s="21">
        <v>0.25</v>
      </c>
      <c r="H59" s="19">
        <f t="shared" si="2"/>
        <v>450</v>
      </c>
      <c r="I59" s="25">
        <v>2</v>
      </c>
      <c r="J59" s="19">
        <f t="shared" si="3"/>
        <v>900</v>
      </c>
    </row>
    <row r="60" spans="2:10" x14ac:dyDescent="0.2">
      <c r="B60" s="126"/>
      <c r="C60" s="13" t="s">
        <v>69</v>
      </c>
      <c r="D60" s="13" t="s">
        <v>84</v>
      </c>
      <c r="E60" s="24">
        <v>7000</v>
      </c>
      <c r="F60" s="20">
        <v>70</v>
      </c>
      <c r="G60" s="21">
        <v>0.25</v>
      </c>
      <c r="H60" s="19">
        <f t="shared" si="2"/>
        <v>52.5</v>
      </c>
      <c r="I60" s="25">
        <v>2</v>
      </c>
      <c r="J60" s="19">
        <f t="shared" si="3"/>
        <v>105</v>
      </c>
    </row>
    <row r="61" spans="2:10" x14ac:dyDescent="0.2">
      <c r="B61" s="126"/>
      <c r="C61" s="16" t="s">
        <v>35</v>
      </c>
      <c r="D61" s="13" t="s">
        <v>43</v>
      </c>
      <c r="E61" s="13" t="s">
        <v>20</v>
      </c>
      <c r="F61" s="20">
        <v>2643.9</v>
      </c>
      <c r="G61" s="21">
        <v>0.31719999999999998</v>
      </c>
      <c r="H61" s="19">
        <f t="shared" si="2"/>
        <v>1805.2549200000001</v>
      </c>
      <c r="I61" s="25">
        <v>2</v>
      </c>
      <c r="J61" s="19">
        <f t="shared" si="3"/>
        <v>3610.5098400000002</v>
      </c>
    </row>
    <row r="62" spans="2:10" x14ac:dyDescent="0.2">
      <c r="B62" s="126"/>
      <c r="C62" s="13" t="s">
        <v>70</v>
      </c>
      <c r="D62" s="13" t="s">
        <v>46</v>
      </c>
      <c r="E62" s="23" t="s">
        <v>83</v>
      </c>
      <c r="F62" s="20">
        <v>2512.5</v>
      </c>
      <c r="G62" s="21">
        <v>0.25</v>
      </c>
      <c r="H62" s="19">
        <f t="shared" si="2"/>
        <v>1884.375</v>
      </c>
      <c r="I62" s="25">
        <v>2</v>
      </c>
      <c r="J62" s="19">
        <f t="shared" si="3"/>
        <v>3768.75</v>
      </c>
    </row>
    <row r="63" spans="2:10" x14ac:dyDescent="0.2">
      <c r="B63" s="126"/>
      <c r="C63" s="13" t="s">
        <v>70</v>
      </c>
      <c r="D63" s="13" t="s">
        <v>84</v>
      </c>
      <c r="E63" s="24">
        <v>78400</v>
      </c>
      <c r="F63" s="20">
        <v>784</v>
      </c>
      <c r="G63" s="21">
        <v>0.25</v>
      </c>
      <c r="H63" s="19">
        <f t="shared" si="2"/>
        <v>588</v>
      </c>
      <c r="I63" s="25">
        <v>2</v>
      </c>
      <c r="J63" s="19">
        <f t="shared" si="3"/>
        <v>1176</v>
      </c>
    </row>
    <row r="64" spans="2:10" x14ac:dyDescent="0.2">
      <c r="B64" s="126"/>
      <c r="C64" s="16" t="s">
        <v>36</v>
      </c>
      <c r="D64" s="13" t="s">
        <v>43</v>
      </c>
      <c r="E64" s="13" t="s">
        <v>20</v>
      </c>
      <c r="F64" s="20">
        <v>1800</v>
      </c>
      <c r="G64" s="21">
        <v>0.31719999999999998</v>
      </c>
      <c r="H64" s="19">
        <f t="shared" si="2"/>
        <v>1229.04</v>
      </c>
      <c r="I64" s="25">
        <v>1</v>
      </c>
      <c r="J64" s="19">
        <f t="shared" si="3"/>
        <v>1229.04</v>
      </c>
    </row>
    <row r="65" spans="2:10" x14ac:dyDescent="0.2">
      <c r="B65" s="126"/>
      <c r="C65" s="13" t="s">
        <v>71</v>
      </c>
      <c r="D65" s="13" t="s">
        <v>46</v>
      </c>
      <c r="E65" s="23" t="s">
        <v>83</v>
      </c>
      <c r="F65" s="20">
        <v>148.07</v>
      </c>
      <c r="G65" s="21">
        <v>0.25</v>
      </c>
      <c r="H65" s="19">
        <f t="shared" si="2"/>
        <v>111.05249999999999</v>
      </c>
      <c r="I65" s="25">
        <v>3</v>
      </c>
      <c r="J65" s="19">
        <f t="shared" si="3"/>
        <v>333.15749999999997</v>
      </c>
    </row>
    <row r="66" spans="2:10" x14ac:dyDescent="0.2">
      <c r="B66" s="126"/>
      <c r="C66" s="13" t="s">
        <v>71</v>
      </c>
      <c r="D66" s="13" t="s">
        <v>84</v>
      </c>
      <c r="E66" s="24">
        <v>3500</v>
      </c>
      <c r="F66" s="20">
        <v>35</v>
      </c>
      <c r="G66" s="21">
        <v>0.25</v>
      </c>
      <c r="H66" s="19">
        <f t="shared" si="2"/>
        <v>26.25</v>
      </c>
      <c r="I66" s="25">
        <v>3</v>
      </c>
      <c r="J66" s="19">
        <f t="shared" si="3"/>
        <v>78.75</v>
      </c>
    </row>
    <row r="67" spans="2:10" x14ac:dyDescent="0.2">
      <c r="B67" s="126"/>
      <c r="C67" s="16" t="s">
        <v>34</v>
      </c>
      <c r="D67" s="13" t="s">
        <v>43</v>
      </c>
      <c r="E67" s="13" t="s">
        <v>62</v>
      </c>
      <c r="F67" s="20">
        <v>3016</v>
      </c>
      <c r="G67" s="21">
        <v>0.31719999999999998</v>
      </c>
      <c r="H67" s="19">
        <f t="shared" si="2"/>
        <v>2059.3248000000003</v>
      </c>
      <c r="I67" s="25">
        <v>1</v>
      </c>
      <c r="J67" s="19">
        <f t="shared" si="3"/>
        <v>2059.3248000000003</v>
      </c>
    </row>
    <row r="68" spans="2:10" x14ac:dyDescent="0.2">
      <c r="B68" s="126"/>
      <c r="C68" s="13" t="s">
        <v>72</v>
      </c>
      <c r="D68" s="13" t="s">
        <v>46</v>
      </c>
      <c r="E68" s="23" t="s">
        <v>83</v>
      </c>
      <c r="F68" s="20">
        <v>738.75</v>
      </c>
      <c r="G68" s="21">
        <v>0.25</v>
      </c>
      <c r="H68" s="19">
        <f t="shared" si="2"/>
        <v>554.0625</v>
      </c>
      <c r="I68" s="25">
        <v>1</v>
      </c>
      <c r="J68" s="19">
        <f t="shared" si="3"/>
        <v>554.0625</v>
      </c>
    </row>
    <row r="69" spans="2:10" x14ac:dyDescent="0.2">
      <c r="B69" s="126"/>
      <c r="C69" s="13" t="s">
        <v>72</v>
      </c>
      <c r="D69" s="13" t="s">
        <v>84</v>
      </c>
      <c r="E69" s="24">
        <v>34000</v>
      </c>
      <c r="F69" s="20">
        <v>340</v>
      </c>
      <c r="G69" s="21">
        <v>0.25</v>
      </c>
      <c r="H69" s="19">
        <f t="shared" si="2"/>
        <v>255</v>
      </c>
      <c r="I69" s="25">
        <v>1</v>
      </c>
      <c r="J69" s="19">
        <f t="shared" si="3"/>
        <v>255</v>
      </c>
    </row>
    <row r="70" spans="2:10" x14ac:dyDescent="0.2">
      <c r="B70" s="126"/>
      <c r="C70" s="13" t="s">
        <v>33</v>
      </c>
      <c r="D70" s="13" t="s">
        <v>43</v>
      </c>
      <c r="E70" s="13" t="s">
        <v>20</v>
      </c>
      <c r="F70" s="20">
        <v>640</v>
      </c>
      <c r="G70" s="21">
        <v>0.31719999999999998</v>
      </c>
      <c r="H70" s="19">
        <f t="shared" si="2"/>
        <v>436.99200000000002</v>
      </c>
      <c r="I70" s="25">
        <v>1</v>
      </c>
      <c r="J70" s="19">
        <f t="shared" si="3"/>
        <v>436.99200000000002</v>
      </c>
    </row>
    <row r="71" spans="2:10" x14ac:dyDescent="0.2">
      <c r="B71" s="126"/>
      <c r="C71" s="13" t="s">
        <v>73</v>
      </c>
      <c r="D71" s="13" t="s">
        <v>46</v>
      </c>
      <c r="E71" s="23" t="s">
        <v>83</v>
      </c>
      <c r="F71" s="20">
        <v>225</v>
      </c>
      <c r="G71" s="21">
        <v>0.25</v>
      </c>
      <c r="H71" s="19">
        <f t="shared" si="2"/>
        <v>168.75</v>
      </c>
      <c r="I71" s="25">
        <v>1</v>
      </c>
      <c r="J71" s="19">
        <f t="shared" si="3"/>
        <v>168.75</v>
      </c>
    </row>
    <row r="72" spans="2:10" x14ac:dyDescent="0.2">
      <c r="B72" s="126"/>
      <c r="C72" s="13" t="s">
        <v>73</v>
      </c>
      <c r="D72" s="13" t="s">
        <v>84</v>
      </c>
      <c r="E72" s="24">
        <v>14000</v>
      </c>
      <c r="F72" s="20">
        <v>140</v>
      </c>
      <c r="G72" s="21">
        <v>0.25</v>
      </c>
      <c r="H72" s="19">
        <f t="shared" ref="H72:H83" si="4">F72-(F72*G72)</f>
        <v>105</v>
      </c>
      <c r="I72" s="25">
        <v>1</v>
      </c>
      <c r="J72" s="19">
        <f t="shared" ref="J72:J83" si="5">H72*I72</f>
        <v>105</v>
      </c>
    </row>
    <row r="73" spans="2:10" x14ac:dyDescent="0.2">
      <c r="B73" s="126"/>
      <c r="C73" s="13" t="s">
        <v>74</v>
      </c>
      <c r="D73" s="13" t="s">
        <v>46</v>
      </c>
      <c r="E73" s="23" t="s">
        <v>83</v>
      </c>
      <c r="F73" s="20">
        <v>155.55000000000001</v>
      </c>
      <c r="G73" s="21">
        <v>0.25</v>
      </c>
      <c r="H73" s="19">
        <f t="shared" si="4"/>
        <v>116.66250000000001</v>
      </c>
      <c r="I73" s="25">
        <v>3</v>
      </c>
      <c r="J73" s="19">
        <f t="shared" si="5"/>
        <v>349.98750000000001</v>
      </c>
    </row>
    <row r="74" spans="2:10" x14ac:dyDescent="0.2">
      <c r="B74" s="126"/>
      <c r="C74" s="13" t="s">
        <v>74</v>
      </c>
      <c r="D74" s="13" t="s">
        <v>84</v>
      </c>
      <c r="E74" s="24">
        <v>3500</v>
      </c>
      <c r="F74" s="20">
        <v>35</v>
      </c>
      <c r="G74" s="21">
        <v>0.25</v>
      </c>
      <c r="H74" s="19">
        <f t="shared" si="4"/>
        <v>26.25</v>
      </c>
      <c r="I74" s="25">
        <v>3</v>
      </c>
      <c r="J74" s="19">
        <f t="shared" si="5"/>
        <v>78.75</v>
      </c>
    </row>
    <row r="75" spans="2:10" x14ac:dyDescent="0.2">
      <c r="B75" s="126"/>
      <c r="C75" s="13" t="s">
        <v>75</v>
      </c>
      <c r="D75" s="13" t="s">
        <v>43</v>
      </c>
      <c r="E75" s="13" t="s">
        <v>20</v>
      </c>
      <c r="F75" s="20">
        <v>2320</v>
      </c>
      <c r="G75" s="21">
        <v>0.31719999999999998</v>
      </c>
      <c r="H75" s="19">
        <f t="shared" si="4"/>
        <v>1584.096</v>
      </c>
      <c r="I75" s="25">
        <v>1</v>
      </c>
      <c r="J75" s="19">
        <f t="shared" si="5"/>
        <v>1584.096</v>
      </c>
    </row>
    <row r="76" spans="2:10" x14ac:dyDescent="0.2">
      <c r="B76" s="126"/>
      <c r="C76" s="13" t="s">
        <v>76</v>
      </c>
      <c r="D76" s="13" t="s">
        <v>46</v>
      </c>
      <c r="E76" s="23" t="s">
        <v>83</v>
      </c>
      <c r="F76" s="20">
        <v>600</v>
      </c>
      <c r="G76" s="21">
        <v>0.25</v>
      </c>
      <c r="H76" s="19">
        <f t="shared" si="4"/>
        <v>450</v>
      </c>
      <c r="I76" s="25">
        <v>1</v>
      </c>
      <c r="J76" s="19">
        <f t="shared" si="5"/>
        <v>450</v>
      </c>
    </row>
    <row r="77" spans="2:10" x14ac:dyDescent="0.2">
      <c r="B77" s="126"/>
      <c r="C77" s="13" t="s">
        <v>76</v>
      </c>
      <c r="D77" s="13" t="s">
        <v>84</v>
      </c>
      <c r="E77" s="24">
        <v>9000</v>
      </c>
      <c r="F77" s="20">
        <v>90</v>
      </c>
      <c r="G77" s="21">
        <v>0.25</v>
      </c>
      <c r="H77" s="19">
        <f t="shared" si="4"/>
        <v>67.5</v>
      </c>
      <c r="I77" s="25">
        <v>1</v>
      </c>
      <c r="J77" s="19">
        <f t="shared" si="5"/>
        <v>67.5</v>
      </c>
    </row>
    <row r="78" spans="2:10" x14ac:dyDescent="0.2">
      <c r="B78" s="126"/>
      <c r="C78" s="36" t="s">
        <v>38</v>
      </c>
      <c r="D78" s="28" t="s">
        <v>43</v>
      </c>
      <c r="E78" s="28" t="s">
        <v>20</v>
      </c>
      <c r="F78" s="29">
        <v>1300</v>
      </c>
      <c r="G78" s="30">
        <v>0.31719999999999998</v>
      </c>
      <c r="H78" s="31">
        <f t="shared" si="4"/>
        <v>887.6400000000001</v>
      </c>
      <c r="I78" s="32">
        <v>1</v>
      </c>
      <c r="J78" s="31">
        <f t="shared" si="5"/>
        <v>887.6400000000001</v>
      </c>
    </row>
    <row r="79" spans="2:10" x14ac:dyDescent="0.2">
      <c r="B79" s="126"/>
      <c r="C79" s="13" t="s">
        <v>77</v>
      </c>
      <c r="D79" s="13" t="s">
        <v>46</v>
      </c>
      <c r="E79" s="23" t="s">
        <v>83</v>
      </c>
      <c r="F79" s="20">
        <v>600</v>
      </c>
      <c r="G79" s="21">
        <v>0.25</v>
      </c>
      <c r="H79" s="19">
        <f t="shared" si="4"/>
        <v>450</v>
      </c>
      <c r="I79" s="25">
        <v>1</v>
      </c>
      <c r="J79" s="19">
        <f t="shared" si="5"/>
        <v>450</v>
      </c>
    </row>
    <row r="80" spans="2:10" x14ac:dyDescent="0.2">
      <c r="B80" s="126"/>
      <c r="C80" s="13" t="s">
        <v>77</v>
      </c>
      <c r="D80" s="13" t="s">
        <v>84</v>
      </c>
      <c r="E80" s="24">
        <v>10000</v>
      </c>
      <c r="F80" s="20">
        <v>100</v>
      </c>
      <c r="G80" s="21">
        <v>0.25</v>
      </c>
      <c r="H80" s="19">
        <f t="shared" si="4"/>
        <v>75</v>
      </c>
      <c r="I80" s="25">
        <v>1</v>
      </c>
      <c r="J80" s="19">
        <f t="shared" si="5"/>
        <v>75</v>
      </c>
    </row>
    <row r="81" spans="2:10" x14ac:dyDescent="0.2">
      <c r="B81" s="126"/>
      <c r="C81" s="13" t="s">
        <v>78</v>
      </c>
      <c r="D81" s="13" t="s">
        <v>43</v>
      </c>
      <c r="E81" s="13" t="s">
        <v>62</v>
      </c>
      <c r="F81" s="20">
        <v>960</v>
      </c>
      <c r="G81" s="21">
        <v>0.31719999999999998</v>
      </c>
      <c r="H81" s="19">
        <f t="shared" si="4"/>
        <v>655.48800000000006</v>
      </c>
      <c r="I81" s="25">
        <v>1</v>
      </c>
      <c r="J81" s="19">
        <f t="shared" si="5"/>
        <v>655.48800000000006</v>
      </c>
    </row>
    <row r="82" spans="2:10" x14ac:dyDescent="0.2">
      <c r="B82" s="126"/>
      <c r="C82" s="13" t="s">
        <v>79</v>
      </c>
      <c r="D82" s="13" t="s">
        <v>46</v>
      </c>
      <c r="E82" s="23" t="s">
        <v>83</v>
      </c>
      <c r="F82" s="20">
        <v>588.75</v>
      </c>
      <c r="G82" s="21">
        <v>0.25</v>
      </c>
      <c r="H82" s="19">
        <f t="shared" si="4"/>
        <v>441.5625</v>
      </c>
      <c r="I82" s="25">
        <v>1</v>
      </c>
      <c r="J82" s="19">
        <f t="shared" si="5"/>
        <v>441.5625</v>
      </c>
    </row>
    <row r="83" spans="2:10" x14ac:dyDescent="0.2">
      <c r="B83" s="131"/>
      <c r="C83" s="13" t="s">
        <v>79</v>
      </c>
      <c r="D83" s="13" t="s">
        <v>84</v>
      </c>
      <c r="E83" s="24">
        <v>13000</v>
      </c>
      <c r="F83" s="20">
        <v>130</v>
      </c>
      <c r="G83" s="21">
        <v>0.25</v>
      </c>
      <c r="H83" s="19">
        <f t="shared" si="4"/>
        <v>97.5</v>
      </c>
      <c r="I83" s="25">
        <v>1</v>
      </c>
      <c r="J83" s="19">
        <f t="shared" si="5"/>
        <v>97.5</v>
      </c>
    </row>
    <row r="84" spans="2:10" x14ac:dyDescent="0.2">
      <c r="F84" s="3"/>
      <c r="G84" s="3"/>
      <c r="H84" s="3"/>
      <c r="I84" s="3"/>
      <c r="J84" s="3"/>
    </row>
    <row r="85" spans="2:10" x14ac:dyDescent="0.2">
      <c r="F85" s="3"/>
      <c r="G85" s="3"/>
      <c r="H85" s="12" t="s">
        <v>1</v>
      </c>
      <c r="I85" s="11">
        <f>SUM(I8:I84)</f>
        <v>132</v>
      </c>
      <c r="J85" s="4">
        <f>SUM(J8:J84)</f>
        <v>79978.790439999997</v>
      </c>
    </row>
    <row r="86" spans="2:10" x14ac:dyDescent="0.2">
      <c r="B86" s="5" t="s">
        <v>15</v>
      </c>
      <c r="F86" s="3"/>
      <c r="G86" s="3"/>
      <c r="H86" s="132" t="s">
        <v>2</v>
      </c>
      <c r="I86" s="133" t="s">
        <v>0</v>
      </c>
      <c r="J86" s="4">
        <f>J85*0/100</f>
        <v>0</v>
      </c>
    </row>
    <row r="87" spans="2:10" x14ac:dyDescent="0.2">
      <c r="C87" s="3"/>
      <c r="D87" s="3"/>
      <c r="E87" s="3"/>
      <c r="F87" s="3"/>
      <c r="G87" s="3"/>
      <c r="H87" s="132" t="s">
        <v>12</v>
      </c>
      <c r="I87" s="133" t="s">
        <v>0</v>
      </c>
      <c r="J87" s="4">
        <f>J85+J86</f>
        <v>79978.790439999997</v>
      </c>
    </row>
    <row r="88" spans="2:10" x14ac:dyDescent="0.2">
      <c r="H88" s="127" t="s">
        <v>10</v>
      </c>
      <c r="I88" s="128" t="s">
        <v>0</v>
      </c>
      <c r="J88" s="4">
        <f>J87*21%</f>
        <v>16795.545992399999</v>
      </c>
    </row>
    <row r="89" spans="2:10" x14ac:dyDescent="0.2">
      <c r="H89" s="127" t="s">
        <v>13</v>
      </c>
      <c r="I89" s="128" t="s">
        <v>0</v>
      </c>
      <c r="J89" s="4">
        <f>J88+J87</f>
        <v>96774.336432399999</v>
      </c>
    </row>
    <row r="90" spans="2:10" ht="13" x14ac:dyDescent="0.2">
      <c r="B90" s="10"/>
    </row>
    <row r="91" spans="2:10" x14ac:dyDescent="0.2">
      <c r="H91" s="129" t="s">
        <v>14</v>
      </c>
      <c r="I91" s="129" t="s">
        <v>0</v>
      </c>
      <c r="J91" s="7">
        <v>114950</v>
      </c>
    </row>
    <row r="92" spans="2:10" x14ac:dyDescent="0.2">
      <c r="H92" s="130" t="s">
        <v>11</v>
      </c>
      <c r="I92" s="130" t="s">
        <v>0</v>
      </c>
      <c r="J92" s="8">
        <f>J89-J91</f>
        <v>-18175.663567600001</v>
      </c>
    </row>
    <row r="103" spans="2:10" ht="17.5" x14ac:dyDescent="0.35">
      <c r="B103" s="52" t="s">
        <v>87</v>
      </c>
    </row>
    <row r="107" spans="2:10" x14ac:dyDescent="0.2">
      <c r="B107" s="134" t="s">
        <v>30</v>
      </c>
      <c r="C107" s="41" t="s">
        <v>28</v>
      </c>
      <c r="D107" s="40" t="s">
        <v>43</v>
      </c>
      <c r="E107" s="40" t="s">
        <v>20</v>
      </c>
      <c r="F107" s="42">
        <v>2815</v>
      </c>
      <c r="G107" s="43">
        <v>0.2</v>
      </c>
      <c r="H107" s="44">
        <f t="shared" ref="H107:H112" si="6">F107-(F107*G107)</f>
        <v>2252</v>
      </c>
      <c r="I107" s="45">
        <v>1</v>
      </c>
      <c r="J107" s="44">
        <f t="shared" ref="J107:J112" si="7">H107*I107</f>
        <v>2252</v>
      </c>
    </row>
    <row r="108" spans="2:10" x14ac:dyDescent="0.2">
      <c r="B108" s="135"/>
      <c r="C108" s="46" t="s">
        <v>44</v>
      </c>
      <c r="D108" s="40" t="s">
        <v>46</v>
      </c>
      <c r="E108" s="47" t="s">
        <v>83</v>
      </c>
      <c r="F108" s="42">
        <v>1755.56</v>
      </c>
      <c r="G108" s="48">
        <v>0.25</v>
      </c>
      <c r="H108" s="49">
        <f t="shared" si="6"/>
        <v>1316.67</v>
      </c>
      <c r="I108" s="50">
        <v>1</v>
      </c>
      <c r="J108" s="49">
        <f t="shared" si="7"/>
        <v>1316.67</v>
      </c>
    </row>
    <row r="109" spans="2:10" x14ac:dyDescent="0.2">
      <c r="B109" s="135"/>
      <c r="C109" s="40" t="s">
        <v>27</v>
      </c>
      <c r="D109" s="40" t="s">
        <v>43</v>
      </c>
      <c r="E109" s="40" t="s">
        <v>20</v>
      </c>
      <c r="F109" s="42">
        <v>2400</v>
      </c>
      <c r="G109" s="43">
        <v>0.2</v>
      </c>
      <c r="H109" s="44">
        <f t="shared" si="6"/>
        <v>1920</v>
      </c>
      <c r="I109" s="45">
        <v>1</v>
      </c>
      <c r="J109" s="44">
        <f t="shared" si="7"/>
        <v>1920</v>
      </c>
    </row>
    <row r="110" spans="2:10" x14ac:dyDescent="0.2">
      <c r="B110" s="135"/>
      <c r="C110" s="46" t="s">
        <v>45</v>
      </c>
      <c r="D110" s="40" t="s">
        <v>46</v>
      </c>
      <c r="E110" s="47" t="s">
        <v>83</v>
      </c>
      <c r="F110" s="42">
        <v>1500</v>
      </c>
      <c r="G110" s="43">
        <v>0.25</v>
      </c>
      <c r="H110" s="44">
        <f t="shared" si="6"/>
        <v>1125</v>
      </c>
      <c r="I110" s="45">
        <v>1</v>
      </c>
      <c r="J110" s="44">
        <f t="shared" si="7"/>
        <v>1125</v>
      </c>
    </row>
    <row r="111" spans="2:10" x14ac:dyDescent="0.2">
      <c r="B111" s="136"/>
      <c r="C111" s="46" t="s">
        <v>45</v>
      </c>
      <c r="D111" s="40" t="s">
        <v>84</v>
      </c>
      <c r="E111" s="51">
        <v>38000</v>
      </c>
      <c r="F111" s="42"/>
      <c r="G111" s="43">
        <v>0.25</v>
      </c>
      <c r="H111" s="44">
        <f t="shared" si="6"/>
        <v>0</v>
      </c>
      <c r="I111" s="45">
        <v>1</v>
      </c>
      <c r="J111" s="44">
        <f t="shared" si="7"/>
        <v>0</v>
      </c>
    </row>
    <row r="112" spans="2:10" x14ac:dyDescent="0.2">
      <c r="B112" s="41" t="s">
        <v>40</v>
      </c>
      <c r="C112" s="41" t="s">
        <v>38</v>
      </c>
      <c r="D112" s="40" t="s">
        <v>43</v>
      </c>
      <c r="E112" s="40" t="s">
        <v>20</v>
      </c>
      <c r="F112" s="42">
        <v>1300</v>
      </c>
      <c r="G112" s="43">
        <v>0.31719999999999998</v>
      </c>
      <c r="H112" s="44">
        <f t="shared" si="6"/>
        <v>887.6400000000001</v>
      </c>
      <c r="I112" s="45">
        <v>1</v>
      </c>
      <c r="J112" s="44">
        <f t="shared" si="7"/>
        <v>887.6400000000001</v>
      </c>
    </row>
    <row r="114" spans="8:10" x14ac:dyDescent="0.2">
      <c r="H114" s="12" t="s">
        <v>1</v>
      </c>
      <c r="I114" s="11">
        <f>SUM(I107:I112)</f>
        <v>6</v>
      </c>
      <c r="J114" s="4">
        <f>SUM(J107:J112)</f>
        <v>7501.31</v>
      </c>
    </row>
    <row r="115" spans="8:10" x14ac:dyDescent="0.2">
      <c r="H115" s="132" t="s">
        <v>2</v>
      </c>
      <c r="I115" s="133" t="s">
        <v>0</v>
      </c>
      <c r="J115" s="4">
        <f>J114*0/100</f>
        <v>0</v>
      </c>
    </row>
    <row r="116" spans="8:10" x14ac:dyDescent="0.2">
      <c r="H116" s="132" t="s">
        <v>12</v>
      </c>
      <c r="I116" s="133" t="s">
        <v>0</v>
      </c>
      <c r="J116" s="4">
        <f>J114+J115</f>
        <v>7501.31</v>
      </c>
    </row>
    <row r="117" spans="8:10" x14ac:dyDescent="0.2">
      <c r="H117" s="127" t="s">
        <v>10</v>
      </c>
      <c r="I117" s="128" t="s">
        <v>0</v>
      </c>
      <c r="J117" s="4">
        <f>J116*21%</f>
        <v>1575.2751000000001</v>
      </c>
    </row>
    <row r="118" spans="8:10" x14ac:dyDescent="0.2">
      <c r="H118" s="127" t="s">
        <v>13</v>
      </c>
      <c r="I118" s="128" t="s">
        <v>0</v>
      </c>
      <c r="J118" s="4">
        <f>J117+J116</f>
        <v>9076.5851000000002</v>
      </c>
    </row>
  </sheetData>
  <mergeCells count="14">
    <mergeCell ref="H115:I115"/>
    <mergeCell ref="H116:I116"/>
    <mergeCell ref="H117:I117"/>
    <mergeCell ref="H118:I118"/>
    <mergeCell ref="B107:B111"/>
    <mergeCell ref="H88:I88"/>
    <mergeCell ref="H89:I89"/>
    <mergeCell ref="H91:I91"/>
    <mergeCell ref="H92:I92"/>
    <mergeCell ref="B8:B42"/>
    <mergeCell ref="B43:B57"/>
    <mergeCell ref="B58:B83"/>
    <mergeCell ref="H86:I86"/>
    <mergeCell ref="H87:I8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0"/>
  <sheetViews>
    <sheetView tabSelected="1" topLeftCell="B34" zoomScaleNormal="100" workbookViewId="0">
      <selection activeCell="M8" sqref="M8:M43"/>
    </sheetView>
  </sheetViews>
  <sheetFormatPr baseColWidth="10" defaultColWidth="8.6640625" defaultRowHeight="12.5" x14ac:dyDescent="0.25"/>
  <cols>
    <col min="1" max="1" width="38.6640625" style="53" customWidth="1"/>
    <col min="2" max="2" width="47.33203125" style="53" customWidth="1"/>
    <col min="3" max="3" width="27.77734375" style="59" customWidth="1"/>
    <col min="4" max="10" width="18.77734375" style="55" customWidth="1"/>
    <col min="11" max="11" width="8.6640625" style="53"/>
    <col min="12" max="12" width="12" style="53" customWidth="1"/>
    <col min="13" max="16384" width="8.6640625" style="53"/>
  </cols>
  <sheetData>
    <row r="1" spans="1:12" s="61" customFormat="1" ht="13" x14ac:dyDescent="0.3">
      <c r="A1" s="56" t="s">
        <v>128</v>
      </c>
      <c r="C1" s="80"/>
      <c r="E1" s="62"/>
      <c r="F1" s="62"/>
      <c r="G1" s="62"/>
      <c r="H1" s="62"/>
      <c r="I1" s="62"/>
      <c r="J1" s="62"/>
      <c r="K1" s="62"/>
    </row>
    <row r="2" spans="1:12" s="63" customFormat="1" x14ac:dyDescent="0.25">
      <c r="A2" s="63" t="s">
        <v>123</v>
      </c>
      <c r="C2" s="81"/>
      <c r="E2" s="64"/>
      <c r="F2" s="64"/>
      <c r="G2" s="64"/>
      <c r="H2" s="64"/>
      <c r="I2" s="64"/>
      <c r="J2" s="64"/>
      <c r="K2" s="64"/>
    </row>
    <row r="3" spans="1:12" x14ac:dyDescent="0.25">
      <c r="A3" s="66"/>
      <c r="D3" s="53"/>
      <c r="K3" s="55"/>
    </row>
    <row r="4" spans="1:12" ht="13" x14ac:dyDescent="0.25">
      <c r="A4" s="67" t="s">
        <v>104</v>
      </c>
      <c r="D4" s="53"/>
      <c r="K4" s="55"/>
    </row>
    <row r="5" spans="1:12" ht="13" x14ac:dyDescent="0.25">
      <c r="A5" s="67"/>
      <c r="D5" s="53"/>
      <c r="K5" s="55"/>
    </row>
    <row r="6" spans="1:12" ht="13" thickBot="1" x14ac:dyDescent="0.3"/>
    <row r="7" spans="1:12" ht="15" customHeight="1" thickBot="1" x14ac:dyDescent="0.35">
      <c r="A7" s="60" t="s">
        <v>90</v>
      </c>
      <c r="B7" s="65" t="s">
        <v>6</v>
      </c>
      <c r="C7" s="89" t="s">
        <v>88</v>
      </c>
      <c r="D7" s="54" t="s">
        <v>109</v>
      </c>
      <c r="E7" s="54" t="s">
        <v>105</v>
      </c>
      <c r="F7" s="57" t="s">
        <v>106</v>
      </c>
      <c r="G7" s="54" t="s">
        <v>107</v>
      </c>
      <c r="H7" s="54" t="s">
        <v>101</v>
      </c>
      <c r="I7" s="54" t="s">
        <v>100</v>
      </c>
      <c r="J7" s="58" t="s">
        <v>108</v>
      </c>
      <c r="L7" s="118" t="s">
        <v>121</v>
      </c>
    </row>
    <row r="8" spans="1:12" ht="15" customHeight="1" x14ac:dyDescent="0.25">
      <c r="A8" s="137" t="s">
        <v>119</v>
      </c>
      <c r="B8" s="68" t="s">
        <v>112</v>
      </c>
      <c r="C8" s="82"/>
      <c r="D8" s="69" t="s">
        <v>110</v>
      </c>
      <c r="E8" s="69"/>
      <c r="F8" s="90"/>
      <c r="G8" s="69"/>
      <c r="H8" s="69"/>
      <c r="I8" s="69"/>
      <c r="J8" s="70"/>
      <c r="L8" s="117" t="s">
        <v>122</v>
      </c>
    </row>
    <row r="9" spans="1:12" ht="15" customHeight="1" x14ac:dyDescent="0.25">
      <c r="A9" s="138"/>
      <c r="B9" s="71" t="s">
        <v>113</v>
      </c>
      <c r="C9" s="84"/>
      <c r="D9" s="72" t="s">
        <v>110</v>
      </c>
      <c r="E9" s="72"/>
      <c r="F9" s="91"/>
      <c r="G9" s="72"/>
      <c r="H9" s="72"/>
      <c r="I9" s="72"/>
      <c r="J9" s="73"/>
      <c r="L9" s="117" t="s">
        <v>122</v>
      </c>
    </row>
    <row r="10" spans="1:12" ht="15" customHeight="1" x14ac:dyDescent="0.25">
      <c r="A10" s="138"/>
      <c r="B10" s="71" t="s">
        <v>114</v>
      </c>
      <c r="C10" s="84"/>
      <c r="D10" s="72" t="s">
        <v>110</v>
      </c>
      <c r="E10" s="72"/>
      <c r="F10" s="91"/>
      <c r="G10" s="72"/>
      <c r="H10" s="72"/>
      <c r="I10" s="72"/>
      <c r="J10" s="73"/>
      <c r="L10" s="117" t="s">
        <v>122</v>
      </c>
    </row>
    <row r="11" spans="1:12" ht="15" customHeight="1" x14ac:dyDescent="0.25">
      <c r="A11" s="138"/>
      <c r="B11" s="71" t="s">
        <v>115</v>
      </c>
      <c r="C11" s="84"/>
      <c r="D11" s="72" t="s">
        <v>110</v>
      </c>
      <c r="E11" s="72"/>
      <c r="F11" s="91"/>
      <c r="G11" s="72"/>
      <c r="H11" s="72"/>
      <c r="I11" s="72"/>
      <c r="J11" s="73"/>
      <c r="L11" s="117" t="s">
        <v>122</v>
      </c>
    </row>
    <row r="12" spans="1:12" ht="15" customHeight="1" thickBot="1" x14ac:dyDescent="0.3">
      <c r="A12" s="138"/>
      <c r="B12" s="71" t="s">
        <v>116</v>
      </c>
      <c r="C12" s="84"/>
      <c r="D12" s="72" t="s">
        <v>110</v>
      </c>
      <c r="E12" s="72"/>
      <c r="F12" s="91"/>
      <c r="G12" s="72"/>
      <c r="H12" s="72"/>
      <c r="I12" s="72"/>
      <c r="J12" s="73"/>
      <c r="L12" s="117" t="s">
        <v>122</v>
      </c>
    </row>
    <row r="13" spans="1:12" ht="15" customHeight="1" x14ac:dyDescent="0.25">
      <c r="A13" s="137" t="s">
        <v>111</v>
      </c>
      <c r="B13" s="68" t="s">
        <v>112</v>
      </c>
      <c r="C13" s="82"/>
      <c r="D13" s="69" t="s">
        <v>110</v>
      </c>
      <c r="E13" s="69"/>
      <c r="F13" s="90"/>
      <c r="G13" s="69"/>
      <c r="H13" s="69"/>
      <c r="I13" s="69"/>
      <c r="J13" s="70"/>
      <c r="L13" s="117" t="s">
        <v>122</v>
      </c>
    </row>
    <row r="14" spans="1:12" ht="15" customHeight="1" x14ac:dyDescent="0.25">
      <c r="A14" s="138"/>
      <c r="B14" s="71" t="s">
        <v>113</v>
      </c>
      <c r="C14" s="84"/>
      <c r="D14" s="72" t="s">
        <v>110</v>
      </c>
      <c r="E14" s="72"/>
      <c r="F14" s="91"/>
      <c r="G14" s="72"/>
      <c r="H14" s="72"/>
      <c r="I14" s="72"/>
      <c r="J14" s="73"/>
      <c r="L14" s="117" t="s">
        <v>122</v>
      </c>
    </row>
    <row r="15" spans="1:12" ht="15" customHeight="1" x14ac:dyDescent="0.25">
      <c r="A15" s="138"/>
      <c r="B15" s="71" t="s">
        <v>114</v>
      </c>
      <c r="C15" s="84"/>
      <c r="D15" s="72" t="s">
        <v>110</v>
      </c>
      <c r="E15" s="72"/>
      <c r="F15" s="91"/>
      <c r="G15" s="72"/>
      <c r="H15" s="72"/>
      <c r="I15" s="72"/>
      <c r="J15" s="73"/>
      <c r="L15" s="117" t="s">
        <v>122</v>
      </c>
    </row>
    <row r="16" spans="1:12" ht="15" customHeight="1" x14ac:dyDescent="0.25">
      <c r="A16" s="138"/>
      <c r="B16" s="71" t="s">
        <v>115</v>
      </c>
      <c r="C16" s="84" t="s">
        <v>91</v>
      </c>
      <c r="D16" s="72" t="s">
        <v>110</v>
      </c>
      <c r="E16" s="72"/>
      <c r="F16" s="91"/>
      <c r="G16" s="72"/>
      <c r="H16" s="72"/>
      <c r="I16" s="72"/>
      <c r="J16" s="73"/>
      <c r="L16" s="117" t="s">
        <v>122</v>
      </c>
    </row>
    <row r="17" spans="1:12" ht="15" customHeight="1" thickBot="1" x14ac:dyDescent="0.3">
      <c r="A17" s="138"/>
      <c r="B17" s="71" t="s">
        <v>116</v>
      </c>
      <c r="C17" s="84" t="s">
        <v>92</v>
      </c>
      <c r="D17" s="72" t="s">
        <v>110</v>
      </c>
      <c r="E17" s="72"/>
      <c r="F17" s="91"/>
      <c r="G17" s="72"/>
      <c r="H17" s="72"/>
      <c r="I17" s="72"/>
      <c r="J17" s="73"/>
      <c r="L17" s="117" t="s">
        <v>122</v>
      </c>
    </row>
    <row r="18" spans="1:12" ht="15" customHeight="1" x14ac:dyDescent="0.25">
      <c r="A18" s="137" t="s">
        <v>93</v>
      </c>
      <c r="B18" s="68" t="s">
        <v>112</v>
      </c>
      <c r="C18" s="82"/>
      <c r="D18" s="69" t="s">
        <v>110</v>
      </c>
      <c r="E18" s="69"/>
      <c r="F18" s="90"/>
      <c r="G18" s="69"/>
      <c r="H18" s="69"/>
      <c r="I18" s="69"/>
      <c r="J18" s="70"/>
      <c r="L18" s="117" t="s">
        <v>122</v>
      </c>
    </row>
    <row r="19" spans="1:12" ht="15" customHeight="1" x14ac:dyDescent="0.25">
      <c r="A19" s="138"/>
      <c r="B19" s="71" t="s">
        <v>113</v>
      </c>
      <c r="C19" s="84"/>
      <c r="D19" s="72" t="s">
        <v>110</v>
      </c>
      <c r="E19" s="72"/>
      <c r="F19" s="91"/>
      <c r="G19" s="72"/>
      <c r="H19" s="72"/>
      <c r="I19" s="72"/>
      <c r="J19" s="73"/>
      <c r="L19" s="117" t="s">
        <v>122</v>
      </c>
    </row>
    <row r="20" spans="1:12" ht="15" customHeight="1" x14ac:dyDescent="0.25">
      <c r="A20" s="138"/>
      <c r="B20" s="71" t="s">
        <v>114</v>
      </c>
      <c r="C20" s="84"/>
      <c r="D20" s="72" t="s">
        <v>110</v>
      </c>
      <c r="E20" s="72"/>
      <c r="F20" s="91"/>
      <c r="G20" s="72"/>
      <c r="H20" s="72"/>
      <c r="I20" s="72"/>
      <c r="J20" s="73"/>
      <c r="L20" s="117" t="s">
        <v>122</v>
      </c>
    </row>
    <row r="21" spans="1:12" ht="15" customHeight="1" x14ac:dyDescent="0.25">
      <c r="A21" s="138"/>
      <c r="B21" s="71" t="s">
        <v>115</v>
      </c>
      <c r="C21" s="84"/>
      <c r="D21" s="72" t="s">
        <v>110</v>
      </c>
      <c r="E21" s="72"/>
      <c r="F21" s="91"/>
      <c r="G21" s="72"/>
      <c r="H21" s="72"/>
      <c r="I21" s="72"/>
      <c r="J21" s="73"/>
      <c r="L21" s="117" t="s">
        <v>122</v>
      </c>
    </row>
    <row r="22" spans="1:12" ht="15" customHeight="1" thickBot="1" x14ac:dyDescent="0.3">
      <c r="A22" s="138"/>
      <c r="B22" s="71" t="s">
        <v>116</v>
      </c>
      <c r="C22" s="84"/>
      <c r="D22" s="72" t="s">
        <v>110</v>
      </c>
      <c r="E22" s="72"/>
      <c r="F22" s="91"/>
      <c r="G22" s="72"/>
      <c r="H22" s="72"/>
      <c r="I22" s="72"/>
      <c r="J22" s="73"/>
      <c r="L22" s="117" t="s">
        <v>122</v>
      </c>
    </row>
    <row r="23" spans="1:12" ht="15" customHeight="1" x14ac:dyDescent="0.3">
      <c r="A23" s="137" t="s">
        <v>89</v>
      </c>
      <c r="B23" s="121" t="s">
        <v>112</v>
      </c>
      <c r="C23" s="82"/>
      <c r="D23" s="69" t="s">
        <v>110</v>
      </c>
      <c r="E23" s="69"/>
      <c r="F23" s="90"/>
      <c r="G23" s="69"/>
      <c r="H23" s="70"/>
      <c r="I23" s="122"/>
      <c r="J23" s="70"/>
      <c r="L23" s="117" t="s">
        <v>122</v>
      </c>
    </row>
    <row r="24" spans="1:12" ht="15" customHeight="1" x14ac:dyDescent="0.3">
      <c r="A24" s="138"/>
      <c r="B24" s="120" t="s">
        <v>113</v>
      </c>
      <c r="C24" s="84"/>
      <c r="D24" s="72" t="s">
        <v>110</v>
      </c>
      <c r="E24" s="72"/>
      <c r="F24" s="91"/>
      <c r="G24" s="72"/>
      <c r="H24" s="73"/>
      <c r="I24" s="123"/>
      <c r="J24" s="73"/>
      <c r="L24" s="117" t="s">
        <v>122</v>
      </c>
    </row>
    <row r="25" spans="1:12" ht="15" customHeight="1" x14ac:dyDescent="0.3">
      <c r="A25" s="138"/>
      <c r="B25" s="120" t="s">
        <v>124</v>
      </c>
      <c r="C25" s="84"/>
      <c r="D25" s="72" t="s">
        <v>110</v>
      </c>
      <c r="E25" s="72"/>
      <c r="F25" s="91"/>
      <c r="G25" s="72"/>
      <c r="H25" s="73"/>
      <c r="I25" s="123"/>
      <c r="J25" s="73"/>
      <c r="L25" s="117" t="s">
        <v>122</v>
      </c>
    </row>
    <row r="26" spans="1:12" ht="15" customHeight="1" x14ac:dyDescent="0.3">
      <c r="A26" s="138"/>
      <c r="B26" s="120" t="s">
        <v>126</v>
      </c>
      <c r="C26" s="84"/>
      <c r="D26" s="72" t="s">
        <v>110</v>
      </c>
      <c r="E26" s="72"/>
      <c r="F26" s="91"/>
      <c r="G26" s="72"/>
      <c r="H26" s="73"/>
      <c r="I26" s="123"/>
      <c r="J26" s="73"/>
      <c r="L26" s="117" t="s">
        <v>122</v>
      </c>
    </row>
    <row r="27" spans="1:12" ht="15" customHeight="1" x14ac:dyDescent="0.3">
      <c r="A27" s="138"/>
      <c r="B27" s="120" t="s">
        <v>127</v>
      </c>
      <c r="C27" s="84"/>
      <c r="D27" s="72" t="s">
        <v>110</v>
      </c>
      <c r="E27" s="72"/>
      <c r="F27" s="91"/>
      <c r="G27" s="72"/>
      <c r="H27" s="73"/>
      <c r="I27" s="123"/>
      <c r="J27" s="73"/>
      <c r="L27" s="117" t="s">
        <v>122</v>
      </c>
    </row>
    <row r="28" spans="1:12" ht="15" customHeight="1" thickBot="1" x14ac:dyDescent="0.35">
      <c r="A28" s="139"/>
      <c r="B28" s="124" t="s">
        <v>125</v>
      </c>
      <c r="C28" s="86"/>
      <c r="D28" s="78" t="s">
        <v>110</v>
      </c>
      <c r="E28" s="78"/>
      <c r="F28" s="100"/>
      <c r="G28" s="78"/>
      <c r="H28" s="101"/>
      <c r="I28" s="123"/>
      <c r="J28" s="73"/>
      <c r="L28" s="117" t="s">
        <v>122</v>
      </c>
    </row>
    <row r="29" spans="1:12" ht="15" customHeight="1" x14ac:dyDescent="0.25">
      <c r="A29" s="137" t="s">
        <v>94</v>
      </c>
      <c r="B29" s="68" t="s">
        <v>112</v>
      </c>
      <c r="C29" s="82"/>
      <c r="D29" s="69" t="s">
        <v>110</v>
      </c>
      <c r="E29" s="69"/>
      <c r="F29" s="90"/>
      <c r="G29" s="69"/>
      <c r="H29" s="69"/>
      <c r="I29" s="69"/>
      <c r="J29" s="70"/>
      <c r="L29" s="117" t="s">
        <v>122</v>
      </c>
    </row>
    <row r="30" spans="1:12" ht="15" customHeight="1" x14ac:dyDescent="0.25">
      <c r="A30" s="138"/>
      <c r="B30" s="71" t="s">
        <v>113</v>
      </c>
      <c r="C30" s="84"/>
      <c r="D30" s="72" t="s">
        <v>110</v>
      </c>
      <c r="E30" s="72"/>
      <c r="F30" s="91"/>
      <c r="G30" s="72"/>
      <c r="H30" s="72"/>
      <c r="I30" s="72"/>
      <c r="J30" s="73"/>
      <c r="L30" s="117" t="s">
        <v>122</v>
      </c>
    </row>
    <row r="31" spans="1:12" ht="15" customHeight="1" thickBot="1" x14ac:dyDescent="0.3">
      <c r="A31" s="139"/>
      <c r="B31" s="77" t="s">
        <v>114</v>
      </c>
      <c r="C31" s="86"/>
      <c r="D31" s="78" t="s">
        <v>110</v>
      </c>
      <c r="E31" s="78"/>
      <c r="F31" s="100"/>
      <c r="G31" s="78"/>
      <c r="H31" s="78"/>
      <c r="I31" s="78"/>
      <c r="J31" s="101"/>
      <c r="L31" s="117" t="s">
        <v>122</v>
      </c>
    </row>
    <row r="32" spans="1:12" ht="15" customHeight="1" x14ac:dyDescent="0.25">
      <c r="A32" s="138" t="s">
        <v>102</v>
      </c>
      <c r="B32" s="96" t="s">
        <v>117</v>
      </c>
      <c r="C32" s="87" t="s">
        <v>96</v>
      </c>
      <c r="D32" s="97" t="s">
        <v>110</v>
      </c>
      <c r="E32" s="97"/>
      <c r="F32" s="98"/>
      <c r="G32" s="97"/>
      <c r="H32" s="97"/>
      <c r="I32" s="97"/>
      <c r="J32" s="99"/>
      <c r="L32" s="117" t="s">
        <v>122</v>
      </c>
    </row>
    <row r="33" spans="1:12" ht="15" customHeight="1" thickBot="1" x14ac:dyDescent="0.3">
      <c r="A33" s="138"/>
      <c r="B33" s="102" t="s">
        <v>118</v>
      </c>
      <c r="C33" s="88" t="s">
        <v>97</v>
      </c>
      <c r="D33" s="92" t="s">
        <v>110</v>
      </c>
      <c r="E33" s="92"/>
      <c r="F33" s="93"/>
      <c r="G33" s="92"/>
      <c r="H33" s="92"/>
      <c r="I33" s="92"/>
      <c r="J33" s="94"/>
      <c r="L33" s="117" t="s">
        <v>122</v>
      </c>
    </row>
    <row r="34" spans="1:12" ht="15" customHeight="1" x14ac:dyDescent="0.25">
      <c r="A34" s="137" t="s">
        <v>103</v>
      </c>
      <c r="B34" s="68" t="s">
        <v>117</v>
      </c>
      <c r="C34" s="82" t="s">
        <v>96</v>
      </c>
      <c r="D34" s="69" t="s">
        <v>110</v>
      </c>
      <c r="E34" s="69"/>
      <c r="F34" s="90"/>
      <c r="G34" s="69"/>
      <c r="H34" s="69"/>
      <c r="I34" s="69"/>
      <c r="J34" s="70"/>
      <c r="L34" s="117" t="s">
        <v>122</v>
      </c>
    </row>
    <row r="35" spans="1:12" ht="15" customHeight="1" x14ac:dyDescent="0.25">
      <c r="A35" s="138"/>
      <c r="B35" s="71" t="s">
        <v>118</v>
      </c>
      <c r="C35" s="84" t="s">
        <v>97</v>
      </c>
      <c r="D35" s="72" t="s">
        <v>110</v>
      </c>
      <c r="E35" s="72"/>
      <c r="F35" s="91"/>
      <c r="G35" s="72"/>
      <c r="H35" s="72"/>
      <c r="I35" s="72"/>
      <c r="J35" s="73"/>
      <c r="L35" s="117" t="s">
        <v>122</v>
      </c>
    </row>
    <row r="36" spans="1:12" ht="15" customHeight="1" thickBot="1" x14ac:dyDescent="0.3">
      <c r="A36" s="139"/>
      <c r="B36" s="74" t="s">
        <v>95</v>
      </c>
      <c r="C36" s="85" t="s">
        <v>98</v>
      </c>
      <c r="D36" s="75" t="s">
        <v>110</v>
      </c>
      <c r="E36" s="75"/>
      <c r="F36" s="95"/>
      <c r="G36" s="75"/>
      <c r="H36" s="75"/>
      <c r="I36" s="75"/>
      <c r="J36" s="76"/>
      <c r="L36" s="117" t="s">
        <v>122</v>
      </c>
    </row>
    <row r="37" spans="1:12" ht="15" customHeight="1" x14ac:dyDescent="0.25">
      <c r="A37" s="138" t="s">
        <v>99</v>
      </c>
      <c r="B37" s="71" t="s">
        <v>117</v>
      </c>
      <c r="C37" s="84" t="s">
        <v>96</v>
      </c>
      <c r="D37" s="72" t="s">
        <v>110</v>
      </c>
      <c r="E37" s="72"/>
      <c r="F37" s="91"/>
      <c r="G37" s="72"/>
      <c r="H37" s="72"/>
      <c r="I37" s="72"/>
      <c r="J37" s="73"/>
      <c r="L37" s="117" t="s">
        <v>122</v>
      </c>
    </row>
    <row r="38" spans="1:12" ht="15" customHeight="1" x14ac:dyDescent="0.25">
      <c r="A38" s="138"/>
      <c r="B38" s="71" t="s">
        <v>118</v>
      </c>
      <c r="C38" s="84" t="s">
        <v>97</v>
      </c>
      <c r="D38" s="72" t="s">
        <v>110</v>
      </c>
      <c r="E38" s="72"/>
      <c r="F38" s="91"/>
      <c r="G38" s="72"/>
      <c r="H38" s="72"/>
      <c r="I38" s="72"/>
      <c r="J38" s="73"/>
      <c r="L38" s="117" t="s">
        <v>122</v>
      </c>
    </row>
    <row r="39" spans="1:12" ht="15" customHeight="1" thickBot="1" x14ac:dyDescent="0.3">
      <c r="A39" s="139"/>
      <c r="B39" s="74" t="s">
        <v>95</v>
      </c>
      <c r="C39" s="85" t="s">
        <v>98</v>
      </c>
      <c r="D39" s="75" t="s">
        <v>110</v>
      </c>
      <c r="E39" s="75"/>
      <c r="F39" s="95"/>
      <c r="G39" s="75"/>
      <c r="H39" s="75"/>
      <c r="I39" s="75"/>
      <c r="J39" s="76"/>
      <c r="L39" s="117" t="s">
        <v>122</v>
      </c>
    </row>
    <row r="40" spans="1:12" ht="15" customHeight="1" x14ac:dyDescent="0.25">
      <c r="A40" s="137" t="s">
        <v>120</v>
      </c>
      <c r="B40" s="106" t="s">
        <v>117</v>
      </c>
      <c r="C40" s="109" t="s">
        <v>96</v>
      </c>
      <c r="D40" s="110" t="s">
        <v>110</v>
      </c>
      <c r="E40" s="110"/>
      <c r="F40" s="112"/>
      <c r="G40" s="114"/>
      <c r="H40" s="110"/>
      <c r="I40" s="110"/>
      <c r="J40" s="103"/>
      <c r="L40" s="117" t="s">
        <v>122</v>
      </c>
    </row>
    <row r="41" spans="1:12" ht="15" customHeight="1" x14ac:dyDescent="0.25">
      <c r="A41" s="138"/>
      <c r="B41" s="107" t="s">
        <v>118</v>
      </c>
      <c r="C41" s="83" t="s">
        <v>97</v>
      </c>
      <c r="D41" s="111" t="s">
        <v>110</v>
      </c>
      <c r="E41" s="111"/>
      <c r="F41" s="113"/>
      <c r="G41" s="115"/>
      <c r="H41" s="111"/>
      <c r="I41" s="111"/>
      <c r="J41" s="104"/>
      <c r="L41" s="117" t="s">
        <v>122</v>
      </c>
    </row>
    <row r="42" spans="1:12" ht="15" customHeight="1" thickBot="1" x14ac:dyDescent="0.3">
      <c r="A42" s="139"/>
      <c r="B42" s="108" t="s">
        <v>95</v>
      </c>
      <c r="C42" s="85" t="s">
        <v>98</v>
      </c>
      <c r="D42" s="75" t="s">
        <v>110</v>
      </c>
      <c r="E42" s="75"/>
      <c r="F42" s="95"/>
      <c r="G42" s="116"/>
      <c r="H42" s="75"/>
      <c r="I42" s="75"/>
      <c r="J42" s="105"/>
      <c r="L42" s="117" t="s">
        <v>122</v>
      </c>
    </row>
    <row r="44" spans="1:12" ht="13" x14ac:dyDescent="0.3">
      <c r="A44" s="59"/>
      <c r="B44" s="59"/>
      <c r="J44" s="119" t="s">
        <v>1</v>
      </c>
      <c r="L44" s="118" t="s">
        <v>129</v>
      </c>
    </row>
    <row r="45" spans="1:12" x14ac:dyDescent="0.25">
      <c r="A45" s="59" t="s">
        <v>131</v>
      </c>
      <c r="B45" s="59"/>
    </row>
    <row r="46" spans="1:12" x14ac:dyDescent="0.25">
      <c r="A46" s="140" t="s">
        <v>130</v>
      </c>
      <c r="B46" s="140"/>
    </row>
    <row r="47" spans="1:12" ht="13" x14ac:dyDescent="0.25">
      <c r="A47" s="141"/>
      <c r="B47" s="141"/>
    </row>
    <row r="48" spans="1:12" x14ac:dyDescent="0.25">
      <c r="A48" s="79"/>
    </row>
    <row r="49" spans="1:1" x14ac:dyDescent="0.25">
      <c r="A49" s="79"/>
    </row>
    <row r="50" spans="1:1" x14ac:dyDescent="0.25">
      <c r="A50" s="79"/>
    </row>
  </sheetData>
  <mergeCells count="11">
    <mergeCell ref="A8:A12"/>
    <mergeCell ref="A40:A42"/>
    <mergeCell ref="A46:B46"/>
    <mergeCell ref="A47:B47"/>
    <mergeCell ref="A37:A39"/>
    <mergeCell ref="A34:A36"/>
    <mergeCell ref="A32:A33"/>
    <mergeCell ref="A29:A31"/>
    <mergeCell ref="A18:A22"/>
    <mergeCell ref="A23:A28"/>
    <mergeCell ref="A13:A17"/>
  </mergeCells>
  <pageMargins left="0.7" right="0.7" top="0.75" bottom="0.75" header="0.3" footer="0.3"/>
  <pageSetup paperSize="8" scale="9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yo xmlns="398be8b1-8559-458d-8f58-0e0ba4632107">
      <Value>2020</Value>
    </Anyo>
    <Período xmlns="398be8b1-8559-458d-8f58-0e0ba4632107" xsi:nil="true"/>
    <Empresa xmlns="398be8b1-8559-458d-8f58-0e0ba4632107" xsi:nil="true"/>
    <lcf76f155ced4ddcb4097134ff3c332f xmlns="d6b45008-351b-4aea-a9c9-179a62b777c8" xsi:nil="true"/>
    <TaxCatchAll xmlns="d2a93d74-f6e3-48a0-863c-b69df431d8ab" xsi:nil="true"/>
    <Estructura_x0020_Carpetas_x0020_Servicios xmlns="d6b45008-351b-4aea-a9c9-179a62b777c8">
      <Url xsi:nil="true"/>
      <Description xsi:nil="true"/>
    </Estructura_x0020_Carpetas_x0020_Servicios>
    <Comentario xmlns="d6b45008-351b-4aea-a9c9-179a62b777c8" xsi:nil="true"/>
    <_dlc_DocId xmlns="d45d37dd-cd1f-4df7-948e-508059892175">ANU53TMXZPW3-1441578552-1729768</_dlc_DocId>
    <_dlc_DocIdUrl xmlns="d45d37dd-cd1f-4df7-948e-508059892175">
      <Url>https://globalappsportal.sharepoint.com/sites/Hypatia/Servicios/_layouts/15/DocIdRedir.aspx?ID=ANU53TMXZPW3-1441578552-1729768</Url>
      <Description>ANU53TMXZPW3-1441578552-1729768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1773FDBDE07D8945BF8015905421CBCA008E7CFCB78FDF9647AED3E345CBF6D9D7" ma:contentTypeVersion="3503" ma:contentTypeDescription="" ma:contentTypeScope="" ma:versionID="b9cb88382b92216c1d0ca962a87a0080">
  <xsd:schema xmlns:xsd="http://www.w3.org/2001/XMLSchema" xmlns:xs="http://www.w3.org/2001/XMLSchema" xmlns:p="http://schemas.microsoft.com/office/2006/metadata/properties" xmlns:ns2="398be8b1-8559-458d-8f58-0e0ba4632107" xmlns:ns3="d6b45008-351b-4aea-a9c9-179a62b777c8" xmlns:ns4="d45d37dd-cd1f-4df7-948e-508059892175" xmlns:ns5="d2a93d74-f6e3-48a0-863c-b69df431d8ab" targetNamespace="http://schemas.microsoft.com/office/2006/metadata/properties" ma:root="true" ma:fieldsID="84f37c2eea9fe5de90e07e0f8e8d411b" ns2:_="" ns3:_="" ns4:_="" ns5:_="">
    <xsd:import namespace="398be8b1-8559-458d-8f58-0e0ba4632107"/>
    <xsd:import namespace="d6b45008-351b-4aea-a9c9-179a62b777c8"/>
    <xsd:import namespace="d45d37dd-cd1f-4df7-948e-508059892175"/>
    <xsd:import namespace="d2a93d74-f6e3-48a0-863c-b69df431d8ab"/>
    <xsd:element name="properties">
      <xsd:complexType>
        <xsd:sequence>
          <xsd:element name="documentManagement">
            <xsd:complexType>
              <xsd:all>
                <xsd:element ref="ns2:Anyo" minOccurs="0"/>
                <xsd:element ref="ns2:Empresa" minOccurs="0"/>
                <xsd:element ref="ns2:Período" minOccurs="0"/>
                <xsd:element ref="ns3:Comentario" minOccurs="0"/>
                <xsd:element ref="ns4:_dlc_DocId" minOccurs="0"/>
                <xsd:element ref="ns3:Estructura_x0020_Carpetas_x0020_Servicios" minOccurs="0"/>
                <xsd:element ref="ns4:_dlc_DocIdPersistId" minOccurs="0"/>
                <xsd:element ref="ns4:_dlc_DocIdUrl" minOccurs="0"/>
                <xsd:element ref="ns3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be8b1-8559-458d-8f58-0e0ba4632107" elementFormDefault="qualified">
    <xsd:import namespace="http://schemas.microsoft.com/office/2006/documentManagement/types"/>
    <xsd:import namespace="http://schemas.microsoft.com/office/infopath/2007/PartnerControls"/>
    <xsd:element name="Anyo" ma:index="2" nillable="true" ma:displayName="Año" ma:default="2020" ma:internalName="Anyo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2012"/>
                    <xsd:enumeration value="2013"/>
                    <xsd:enumeration value="2014"/>
                    <xsd:enumeration value="2015"/>
                    <xsd:enumeration value="2016"/>
                    <xsd:enumeration value="2017"/>
                    <xsd:enumeration value="2018"/>
                    <xsd:enumeration value="2019"/>
                    <xsd:enumeration value="2020"/>
                    <xsd:enumeration value="2021"/>
                    <xsd:enumeration value="2022"/>
                    <xsd:enumeration value="2023"/>
                    <xsd:enumeration value="2024"/>
                    <xsd:enumeration value="2025"/>
                    <xsd:enumeration value="2026"/>
                    <xsd:enumeration value="2027"/>
                    <xsd:enumeration value="2028"/>
                    <xsd:enumeration value="2029"/>
                    <xsd:enumeration value="2030"/>
                  </xsd:restriction>
                </xsd:simpleType>
              </xsd:element>
            </xsd:sequence>
          </xsd:extension>
        </xsd:complexContent>
      </xsd:complexType>
    </xsd:element>
    <xsd:element name="Empresa" ma:index="3" nillable="true" ma:displayName="Empresa" ma:list="{191fa767-8b3a-4212-9992-47eb717a1c28}" ma:internalName="Empresa" ma:showField="Title" ma:web="398be8b1-8559-458d-8f58-0e0ba46321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eríodo" ma:index="4" nillable="true" ma:displayName="Período" ma:description="Período del año fiscal o natural.&#10;Sem: Período semestral&#10;Q: Período cuatrimestral" ma:format="Dropdown" ma:internalName="Per_x00ed_odo">
      <xsd:simpleType>
        <xsd:restriction base="dms:Choice">
          <xsd:enumeration value="-- SIN PERÍODO ASOCIADO --"/>
          <xsd:enumeration value="Sem1"/>
          <xsd:enumeration value="Sem2"/>
          <xsd:enumeration value="Q1"/>
          <xsd:enumeration value="Q2"/>
          <xsd:enumeration value="Q3"/>
          <xsd:enumeration value="Q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45008-351b-4aea-a9c9-179a62b777c8" elementFormDefault="qualified">
    <xsd:import namespace="http://schemas.microsoft.com/office/2006/documentManagement/types"/>
    <xsd:import namespace="http://schemas.microsoft.com/office/infopath/2007/PartnerControls"/>
    <xsd:element name="Comentario" ma:index="5" nillable="true" ma:displayName="Comentario" ma:internalName="Comentario">
      <xsd:simpleType>
        <xsd:restriction base="dms:Note">
          <xsd:maxLength value="255"/>
        </xsd:restriction>
      </xsd:simpleType>
    </xsd:element>
    <xsd:element name="Estructura_x0020_Carpetas_x0020_Servicios" ma:index="13" nillable="true" ma:displayName="Estructura Carpetas Servicios" ma:hidden="true" ma:internalName="Estructura_x0020_Carpetas_x0020_Servicios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6" nillable="true" ma:displayName="Etiquetas de imagen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d37dd-cd1f-4df7-948e-508059892175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5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93d74-f6e3-48a0-863c-b69df431d8a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2255aa5-b18e-4958-a1a9-dbcf9aff489e}" ma:internalName="TaxCatchAll" ma:showField="CatchAllData" ma:web="d45d37dd-cd1f-4df7-948e-5080598921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0929BA-232E-4114-804B-5603561A40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E988E8-05F5-4EF4-B0C5-F6C4C4F21CE8}">
  <ds:schemaRefs>
    <ds:schemaRef ds:uri="d6b45008-351b-4aea-a9c9-179a62b777c8"/>
    <ds:schemaRef ds:uri="http://purl.org/dc/terms/"/>
    <ds:schemaRef ds:uri="d2a93d74-f6e3-48a0-863c-b69df431d8ab"/>
    <ds:schemaRef ds:uri="http://schemas.microsoft.com/office/2006/documentManagement/types"/>
    <ds:schemaRef ds:uri="d45d37dd-cd1f-4df7-948e-508059892175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398be8b1-8559-458d-8f58-0e0ba463210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EFDE763-2B12-4962-940C-DE2504629CB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4CF3A81-9956-4C4D-A341-4C86429880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be8b1-8559-458d-8f58-0e0ba4632107"/>
    <ds:schemaRef ds:uri="d6b45008-351b-4aea-a9c9-179a62b777c8"/>
    <ds:schemaRef ds:uri="d45d37dd-cd1f-4df7-948e-508059892175"/>
    <ds:schemaRef ds:uri="d2a93d74-f6e3-48a0-863c-b69df431d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 Premsa local</vt:lpstr>
      <vt:lpstr>Pla de premsa local real</vt:lpstr>
      <vt:lpstr>904594 25 TV</vt:lpstr>
      <vt:lpstr>'Pla Premsa local'!Área_de_impresión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Pons Llobet</dc:creator>
  <cp:lastModifiedBy>Marin Lopez, Paula</cp:lastModifiedBy>
  <cp:lastPrinted>2022-11-09T17:09:05Z</cp:lastPrinted>
  <dcterms:created xsi:type="dcterms:W3CDTF">2014-12-09T10:02:06Z</dcterms:created>
  <dcterms:modified xsi:type="dcterms:W3CDTF">2025-12-02T07:35:16Z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0x0101001773FDBDE07D8945BF8015905421CBCA008E7CFCB78FDF9647AED3E345CBF6D9D7</vt:lpwstr>
  </property>
  <property fmtid="{D5CDD505-2E9C-101B-9397-08002B2CF9AE}" pid="3" name="_dlc_DocIdItemGuid">
    <vt:lpwstr>5078355b-a998-43ca-95dd-280f3f5b7604</vt:lpwstr>
  </property>
  <property fmtid="{D5CDD505-2E9C-101B-9397-08002B2CF9AE}" pid="4" name="MediaServiceImageTags">
    <vt:lpwstr/>
  </property>
</Properties>
</file>