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Territorials\Medi Ambient\Residus\RESIDUS\Deixalleria\2.Nou Contracte 2024\"/>
    </mc:Choice>
  </mc:AlternateContent>
  <xr:revisionPtr revIDLastSave="0" documentId="13_ncr:1_{44F73660-17C0-422A-8F20-1242A4B562E6}" xr6:coauthVersionLast="36" xr6:coauthVersionMax="36" xr10:uidLastSave="{00000000-0000-0000-0000-000000000000}"/>
  <bookViews>
    <workbookView xWindow="0" yWindow="0" windowWidth="28800" windowHeight="12105" xr2:uid="{9DD2A1F0-8562-4E85-A54F-3F6D14D2B64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G53" i="1"/>
  <c r="F53" i="1"/>
  <c r="E53" i="1"/>
  <c r="D53" i="1"/>
  <c r="J46" i="1" l="1"/>
  <c r="K46" i="1" s="1"/>
  <c r="J47" i="1"/>
  <c r="K47" i="1" s="1"/>
  <c r="J48" i="1"/>
  <c r="J49" i="1"/>
  <c r="J50" i="1"/>
  <c r="J51" i="1"/>
  <c r="J52" i="1"/>
  <c r="J45" i="1"/>
  <c r="K45" i="1" s="1"/>
  <c r="I46" i="1"/>
  <c r="I47" i="1"/>
  <c r="I48" i="1"/>
  <c r="I49" i="1"/>
  <c r="I50" i="1"/>
  <c r="I51" i="1"/>
  <c r="I52" i="1"/>
  <c r="I45" i="1"/>
  <c r="I11" i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J11" i="1"/>
  <c r="K11" i="1" s="1"/>
  <c r="I37" i="1"/>
  <c r="I34" i="1"/>
  <c r="I32" i="1"/>
  <c r="I28" i="1"/>
  <c r="I26" i="1"/>
  <c r="I24" i="1"/>
  <c r="I22" i="1"/>
  <c r="I20" i="1"/>
  <c r="I19" i="1"/>
  <c r="I17" i="1"/>
  <c r="I16" i="1"/>
  <c r="I15" i="1"/>
  <c r="I14" i="1"/>
  <c r="I13" i="1"/>
  <c r="I12" i="1"/>
  <c r="F39" i="1"/>
  <c r="E39" i="1"/>
  <c r="K50" i="1" l="1"/>
  <c r="K52" i="1"/>
  <c r="K49" i="1"/>
  <c r="K51" i="1"/>
  <c r="K39" i="1"/>
  <c r="I30" i="1"/>
  <c r="I25" i="1"/>
  <c r="I36" i="1"/>
  <c r="I38" i="1"/>
  <c r="I29" i="1"/>
  <c r="I31" i="1"/>
  <c r="I18" i="1"/>
  <c r="I27" i="1"/>
  <c r="I35" i="1"/>
  <c r="I21" i="1"/>
  <c r="I23" i="1"/>
  <c r="I33" i="1"/>
  <c r="D39" i="1"/>
  <c r="K48" i="1" l="1"/>
  <c r="K53" i="1" s="1"/>
  <c r="K55" i="1" s="1"/>
  <c r="I10" i="1"/>
  <c r="G39" i="1"/>
  <c r="I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tc={836D4683-8276-4FDB-8274-C8B325F098C5}</author>
  </authors>
  <commentList>
    <comment ref="C52" authorId="0" shapeId="0" xr:uid="{0D992EE3-7C0F-45F7-895A-3B0B84D7AD38}">
      <text>
        <r>
          <rPr>
            <sz val="10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16 Residuos no especificados en otro capítulo de la lista - 17 Residuos de la construcción y demolición</t>
        </r>
      </text>
    </comment>
  </commentList>
</comments>
</file>

<file path=xl/sharedStrings.xml><?xml version="1.0" encoding="utf-8"?>
<sst xmlns="http://schemas.openxmlformats.org/spreadsheetml/2006/main" count="74" uniqueCount="67">
  <si>
    <t>NO VALORITZABLES</t>
  </si>
  <si>
    <t xml:space="preserve">Fracció </t>
  </si>
  <si>
    <t>codi LER</t>
  </si>
  <si>
    <t>Tones 2021</t>
  </si>
  <si>
    <t>Tones 2022</t>
  </si>
  <si>
    <t>TONES 2023</t>
  </si>
  <si>
    <t>Cost Màxim previst</t>
  </si>
  <si>
    <t>Càpsules Nespresso Alumini</t>
  </si>
  <si>
    <t>Fusta</t>
  </si>
  <si>
    <t>Olis Minerals</t>
  </si>
  <si>
    <t>130206 / 200126*</t>
  </si>
  <si>
    <t>Plàstics durs</t>
  </si>
  <si>
    <t>Pneumàtics</t>
  </si>
  <si>
    <t>Residu Verd i Poda</t>
  </si>
  <si>
    <t>Residus Especials i Envasos de Residus Especials</t>
  </si>
  <si>
    <t>Runa i restes de construcció</t>
  </si>
  <si>
    <t>Toners</t>
  </si>
  <si>
    <t>200127.1</t>
  </si>
  <si>
    <t>Voluminosos - Rebuig</t>
  </si>
  <si>
    <t>200307 / 200301</t>
  </si>
  <si>
    <t>Àcids</t>
  </si>
  <si>
    <t>200114* / 160507</t>
  </si>
  <si>
    <t>Aerosols (GRG obert 1m3)</t>
  </si>
  <si>
    <t>Bases</t>
  </si>
  <si>
    <t>Butà</t>
  </si>
  <si>
    <t>Cosmètics</t>
  </si>
  <si>
    <t>Draps i absorbents</t>
  </si>
  <si>
    <t>150202*</t>
  </si>
  <si>
    <t>Dissolvents halogenats</t>
  </si>
  <si>
    <t>140602*</t>
  </si>
  <si>
    <t>Dissolvents no halogenats (GRG obert 1 m3)</t>
  </si>
  <si>
    <t>Envasos a pressió</t>
  </si>
  <si>
    <t>Envasos plàstics contaminats b (bossa 150 L)*</t>
  </si>
  <si>
    <t>Extintors</t>
  </si>
  <si>
    <t>Filtres d'oli (Bidó 220 L)</t>
  </si>
  <si>
    <t>Fitosanitaris (plaguicides) (bidó 120 L)</t>
  </si>
  <si>
    <t>Medicaments diferents al codi 20 01 31 (caixa I)</t>
  </si>
  <si>
    <t>Radiografies</t>
  </si>
  <si>
    <t>Reactius de laboratori (GRG 1 m3)</t>
  </si>
  <si>
    <t>Sòlids i pastosos (pintures) (Caixa I)</t>
  </si>
  <si>
    <t>Tòners d'impressió (caixa I)</t>
  </si>
  <si>
    <t>080317</t>
  </si>
  <si>
    <t>Residus orgànics diferents al codi 160305</t>
  </si>
  <si>
    <t>TOTAL</t>
  </si>
  <si>
    <t>Oferta descompte presentat pel licitador (%)</t>
  </si>
  <si>
    <t>Oferta Cost Màxim previst</t>
  </si>
  <si>
    <t>VALORITZABLES</t>
  </si>
  <si>
    <t>Bateries</t>
  </si>
  <si>
    <t>160601 / 200133*</t>
  </si>
  <si>
    <t>Cables</t>
  </si>
  <si>
    <t>Envasos de Vidre (recollit a deixalleria)</t>
  </si>
  <si>
    <t>Ferralla</t>
  </si>
  <si>
    <t>Metalls</t>
  </si>
  <si>
    <t>Olis Vegetals</t>
  </si>
  <si>
    <t>Paper i Cartró</t>
  </si>
  <si>
    <t>Vidre Pla</t>
  </si>
  <si>
    <t>160120 / 170202 / 200102</t>
  </si>
  <si>
    <t xml:space="preserve">TONES PREVISTES licitació </t>
  </si>
  <si>
    <t xml:space="preserve">Cost UNITARI licitació </t>
  </si>
  <si>
    <t>Oferta increment presentat pel licitador (%)</t>
  </si>
  <si>
    <t>Oferta Preu Mínim previst</t>
  </si>
  <si>
    <t xml:space="preserve">Preu UNITARI licitació </t>
  </si>
  <si>
    <t>Ingrés Mínim previst</t>
  </si>
  <si>
    <t xml:space="preserve">Model Annex III. </t>
  </si>
  <si>
    <t>cal posar a la casella taronja de les taules el nº  de descompte/increment, amb màxim un decimal</t>
  </si>
  <si>
    <t>EMPRESA LICITADORA:</t>
  </si>
  <si>
    <t>Despesa tractament (costos-ingressos)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</si>
</sst>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name val="Calibri Light"/>
      <family val="2"/>
    </font>
    <font>
      <sz val="9"/>
      <name val="Calibri Light"/>
      <family val="2"/>
    </font>
    <font>
      <b/>
      <sz val="10"/>
      <name val="Arial"/>
      <family val="2"/>
    </font>
    <font>
      <sz val="10"/>
      <name val="Calibri Light"/>
      <family val="2"/>
    </font>
    <font>
      <sz val="10"/>
      <color rgb="FFFF0000"/>
      <name val="Calibri Light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0" fillId="2" borderId="1" xfId="0" applyFill="1" applyBorder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44" fontId="2" fillId="0" borderId="1" xfId="1" applyFont="1" applyFill="1" applyBorder="1"/>
    <xf numFmtId="0" fontId="3" fillId="2" borderId="1" xfId="0" applyFont="1" applyFill="1" applyBorder="1" applyAlignment="1">
      <alignment horizontal="left"/>
    </xf>
    <xf numFmtId="2" fontId="2" fillId="2" borderId="1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5" fillId="0" borderId="4" xfId="0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0" borderId="1" xfId="2" applyFont="1" applyFill="1" applyBorder="1" applyAlignment="1">
      <alignment vertical="center" wrapText="1"/>
    </xf>
    <xf numFmtId="44" fontId="6" fillId="0" borderId="1" xfId="1" applyFont="1" applyFill="1" applyBorder="1"/>
    <xf numFmtId="0" fontId="4" fillId="4" borderId="1" xfId="0" applyFont="1" applyFill="1" applyBorder="1" applyAlignment="1">
      <alignment horizontal="center" vertical="center" wrapText="1"/>
    </xf>
    <xf numFmtId="44" fontId="2" fillId="4" borderId="1" xfId="1" applyFont="1" applyFill="1" applyBorder="1"/>
    <xf numFmtId="44" fontId="6" fillId="4" borderId="1" xfId="1" applyFont="1" applyFill="1" applyBorder="1"/>
    <xf numFmtId="0" fontId="2" fillId="2" borderId="1" xfId="0" applyFont="1" applyFill="1" applyBorder="1" applyAlignment="1">
      <alignment horizontal="left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164" fontId="10" fillId="0" borderId="1" xfId="2" applyFont="1" applyFill="1" applyBorder="1" applyAlignment="1">
      <alignment vertical="center" wrapText="1"/>
    </xf>
    <xf numFmtId="0" fontId="11" fillId="0" borderId="0" xfId="0" applyFont="1"/>
    <xf numFmtId="0" fontId="0" fillId="3" borderId="0" xfId="0" applyFill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12" fillId="0" borderId="0" xfId="0" applyFont="1"/>
    <xf numFmtId="44" fontId="0" fillId="0" borderId="0" xfId="0" applyNumberFormat="1"/>
    <xf numFmtId="0" fontId="0" fillId="0" borderId="0" xfId="0" applyAlignment="1">
      <alignment horizontal="right"/>
    </xf>
    <xf numFmtId="44" fontId="1" fillId="4" borderId="0" xfId="0" applyNumberFormat="1" applyFont="1" applyFill="1"/>
    <xf numFmtId="0" fontId="0" fillId="0" borderId="0" xfId="0" applyAlignment="1" applyProtection="1">
      <alignment vertical="center"/>
      <protection locked="0"/>
    </xf>
  </cellXfs>
  <cellStyles count="3">
    <cellStyle name="Millares 4" xfId="2" xr:uid="{E01E5F59-DF0A-4CC2-BD6D-94DC45FA8AB2}"/>
    <cellStyle name="Moneda 2" xfId="1" xr:uid="{F273C117-7600-4BEA-BF66-E8A21C48794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DA7BE-D1CE-4245-A79C-2AD24643F3D1}">
  <dimension ref="B3:O55"/>
  <sheetViews>
    <sheetView tabSelected="1" zoomScale="90" zoomScaleNormal="90" workbookViewId="0">
      <selection activeCell="J45" sqref="J45"/>
    </sheetView>
  </sheetViews>
  <sheetFormatPr baseColWidth="10" defaultRowHeight="15" x14ac:dyDescent="0.25"/>
  <cols>
    <col min="2" max="2" width="44.140625" customWidth="1"/>
    <col min="9" max="11" width="16.28515625" customWidth="1"/>
    <col min="15" max="15" width="12.7109375" bestFit="1" customWidth="1"/>
  </cols>
  <sheetData>
    <row r="3" spans="2:11" x14ac:dyDescent="0.25">
      <c r="B3" s="33" t="s">
        <v>63</v>
      </c>
      <c r="D3" s="34" t="s">
        <v>64</v>
      </c>
      <c r="E3" s="34"/>
      <c r="F3" s="34"/>
      <c r="G3" s="34"/>
      <c r="H3" s="34"/>
      <c r="I3" s="34"/>
      <c r="J3" s="34"/>
    </row>
    <row r="5" spans="2:11" x14ac:dyDescent="0.25">
      <c r="B5" s="37" t="s">
        <v>65</v>
      </c>
      <c r="C5" s="41"/>
      <c r="D5" s="41"/>
      <c r="E5" s="41"/>
      <c r="F5" s="41"/>
      <c r="G5" s="41"/>
      <c r="H5" s="41"/>
      <c r="I5" s="41"/>
      <c r="J5" s="41"/>
    </row>
    <row r="7" spans="2:11" x14ac:dyDescent="0.25">
      <c r="B7" s="1"/>
      <c r="C7" s="36" t="s">
        <v>0</v>
      </c>
      <c r="D7" s="2"/>
    </row>
    <row r="8" spans="2:11" ht="36" x14ac:dyDescent="0.25">
      <c r="B8" s="3" t="s">
        <v>1</v>
      </c>
      <c r="C8" s="4" t="s">
        <v>2</v>
      </c>
      <c r="D8" s="3" t="s">
        <v>3</v>
      </c>
      <c r="E8" s="3" t="s">
        <v>4</v>
      </c>
      <c r="F8" s="3" t="s">
        <v>5</v>
      </c>
      <c r="G8" s="3" t="s">
        <v>57</v>
      </c>
      <c r="H8" s="3" t="s">
        <v>58</v>
      </c>
      <c r="I8" s="3" t="s">
        <v>6</v>
      </c>
      <c r="J8" s="18" t="s">
        <v>44</v>
      </c>
      <c r="K8" s="18" t="s">
        <v>45</v>
      </c>
    </row>
    <row r="9" spans="2:11" x14ac:dyDescent="0.25">
      <c r="B9" s="3"/>
      <c r="C9" s="4"/>
      <c r="D9" s="3"/>
      <c r="E9" s="3"/>
      <c r="F9" s="3"/>
      <c r="G9" s="3"/>
      <c r="H9" s="3"/>
      <c r="I9" s="3"/>
      <c r="J9" s="35">
        <v>0</v>
      </c>
      <c r="K9" s="18"/>
    </row>
    <row r="10" spans="2:11" x14ac:dyDescent="0.25">
      <c r="B10" s="5" t="s">
        <v>7</v>
      </c>
      <c r="C10" s="22">
        <v>200199</v>
      </c>
      <c r="D10" s="23">
        <v>0.38700000000000001</v>
      </c>
      <c r="E10" s="23">
        <v>3.1720000000000002</v>
      </c>
      <c r="F10" s="24">
        <v>3.37</v>
      </c>
      <c r="G10" s="23">
        <v>3.5385</v>
      </c>
      <c r="H10" s="7">
        <v>0</v>
      </c>
      <c r="I10" s="7">
        <f t="shared" ref="I10:I38" si="0">+G10*H10</f>
        <v>0</v>
      </c>
      <c r="J10" s="19"/>
      <c r="K10" s="19"/>
    </row>
    <row r="11" spans="2:11" x14ac:dyDescent="0.25">
      <c r="B11" s="5" t="s">
        <v>8</v>
      </c>
      <c r="C11" s="22">
        <v>200138</v>
      </c>
      <c r="D11" s="23">
        <v>440.76</v>
      </c>
      <c r="E11" s="23">
        <v>403.38</v>
      </c>
      <c r="F11" s="24">
        <v>407.2</v>
      </c>
      <c r="G11" s="23">
        <v>462.798</v>
      </c>
      <c r="H11" s="7">
        <v>56.7</v>
      </c>
      <c r="I11" s="7">
        <f t="shared" si="0"/>
        <v>26240.6466</v>
      </c>
      <c r="J11" s="19">
        <f>H11*(1-$J$9/100)</f>
        <v>56.7</v>
      </c>
      <c r="K11" s="19">
        <f>J11*G11</f>
        <v>26240.6466</v>
      </c>
    </row>
    <row r="12" spans="2:11" ht="26.25" x14ac:dyDescent="0.25">
      <c r="B12" s="5" t="s">
        <v>9</v>
      </c>
      <c r="C12" s="22" t="s">
        <v>10</v>
      </c>
      <c r="D12" s="23">
        <v>2.6240000000000001</v>
      </c>
      <c r="E12" s="23">
        <v>1.9570000000000001</v>
      </c>
      <c r="F12" s="24">
        <v>2.2810000000000001</v>
      </c>
      <c r="G12" s="23">
        <v>2.7552000000000003</v>
      </c>
      <c r="H12" s="7">
        <v>0</v>
      </c>
      <c r="I12" s="7">
        <f t="shared" si="0"/>
        <v>0</v>
      </c>
      <c r="J12" s="19">
        <f t="shared" ref="J12:J38" si="1">H12*(1-$J$9/100)</f>
        <v>0</v>
      </c>
      <c r="K12" s="19">
        <f t="shared" ref="K12:K37" si="2">J12*G12</f>
        <v>0</v>
      </c>
    </row>
    <row r="13" spans="2:11" x14ac:dyDescent="0.25">
      <c r="B13" s="5" t="s">
        <v>11</v>
      </c>
      <c r="C13" s="22">
        <v>200139</v>
      </c>
      <c r="D13" s="23">
        <v>20.12</v>
      </c>
      <c r="E13" s="23">
        <v>28.44</v>
      </c>
      <c r="F13" s="24">
        <v>22.58</v>
      </c>
      <c r="G13" s="23">
        <v>29.862000000000002</v>
      </c>
      <c r="H13" s="7">
        <v>173.25</v>
      </c>
      <c r="I13" s="7">
        <f t="shared" si="0"/>
        <v>5173.5915000000005</v>
      </c>
      <c r="J13" s="19">
        <f t="shared" si="1"/>
        <v>173.25</v>
      </c>
      <c r="K13" s="19">
        <f t="shared" si="2"/>
        <v>5173.5915000000005</v>
      </c>
    </row>
    <row r="14" spans="2:11" x14ac:dyDescent="0.25">
      <c r="B14" s="5" t="s">
        <v>12</v>
      </c>
      <c r="C14" s="22">
        <v>160103</v>
      </c>
      <c r="D14" s="23">
        <v>13.58</v>
      </c>
      <c r="E14" s="23">
        <v>10.02</v>
      </c>
      <c r="F14" s="24">
        <v>6.96</v>
      </c>
      <c r="G14" s="23">
        <v>14.259</v>
      </c>
      <c r="H14" s="7">
        <v>157.5</v>
      </c>
      <c r="I14" s="7">
        <f t="shared" si="0"/>
        <v>2245.7925</v>
      </c>
      <c r="J14" s="19">
        <f t="shared" si="1"/>
        <v>157.5</v>
      </c>
      <c r="K14" s="19">
        <f t="shared" si="2"/>
        <v>2245.7925</v>
      </c>
    </row>
    <row r="15" spans="2:11" x14ac:dyDescent="0.25">
      <c r="B15" s="5" t="s">
        <v>13</v>
      </c>
      <c r="C15" s="22">
        <v>200201</v>
      </c>
      <c r="D15" s="23">
        <v>687.98</v>
      </c>
      <c r="E15" s="23">
        <v>571.64</v>
      </c>
      <c r="F15" s="24">
        <v>483.03</v>
      </c>
      <c r="G15" s="23">
        <v>722.37900000000002</v>
      </c>
      <c r="H15" s="7">
        <v>40.488</v>
      </c>
      <c r="I15" s="7">
        <f t="shared" si="0"/>
        <v>29247.680951999999</v>
      </c>
      <c r="J15" s="19">
        <f t="shared" si="1"/>
        <v>40.488</v>
      </c>
      <c r="K15" s="19">
        <f t="shared" si="2"/>
        <v>29247.680951999999</v>
      </c>
    </row>
    <row r="16" spans="2:11" x14ac:dyDescent="0.25">
      <c r="B16" s="5" t="s">
        <v>14</v>
      </c>
      <c r="C16" s="22">
        <v>200199</v>
      </c>
      <c r="D16" s="23">
        <v>22.382999999999999</v>
      </c>
      <c r="E16" s="23">
        <v>17.154</v>
      </c>
      <c r="F16" s="24">
        <v>15.068</v>
      </c>
      <c r="G16" s="23">
        <v>23.50215</v>
      </c>
      <c r="H16" s="7">
        <v>0</v>
      </c>
      <c r="I16" s="7">
        <f t="shared" si="0"/>
        <v>0</v>
      </c>
      <c r="J16" s="19">
        <f t="shared" si="1"/>
        <v>0</v>
      </c>
      <c r="K16" s="19">
        <f t="shared" si="2"/>
        <v>0</v>
      </c>
    </row>
    <row r="17" spans="2:11" x14ac:dyDescent="0.25">
      <c r="B17" s="5" t="s">
        <v>15</v>
      </c>
      <c r="C17" s="22">
        <v>170107</v>
      </c>
      <c r="D17" s="23">
        <v>590.55999999999995</v>
      </c>
      <c r="E17" s="23">
        <v>509.54</v>
      </c>
      <c r="F17" s="24">
        <v>559.94000000000005</v>
      </c>
      <c r="G17" s="23">
        <v>620.08799999999997</v>
      </c>
      <c r="H17" s="7">
        <v>11.865</v>
      </c>
      <c r="I17" s="7">
        <f t="shared" si="0"/>
        <v>7357.3441199999997</v>
      </c>
      <c r="J17" s="19">
        <f t="shared" si="1"/>
        <v>11.865</v>
      </c>
      <c r="K17" s="19">
        <f t="shared" si="2"/>
        <v>7357.3441199999997</v>
      </c>
    </row>
    <row r="18" spans="2:11" x14ac:dyDescent="0.25">
      <c r="B18" s="5" t="s">
        <v>16</v>
      </c>
      <c r="C18" s="22" t="s">
        <v>17</v>
      </c>
      <c r="D18" s="23">
        <v>9.5000000000000011E-4</v>
      </c>
      <c r="E18" s="23">
        <v>9.8799999999999999E-2</v>
      </c>
      <c r="F18" s="24">
        <v>0.10299999999999999</v>
      </c>
      <c r="G18" s="23">
        <v>0.10815</v>
      </c>
      <c r="H18" s="7">
        <v>0</v>
      </c>
      <c r="I18" s="7">
        <f t="shared" si="0"/>
        <v>0</v>
      </c>
      <c r="J18" s="19">
        <f t="shared" si="1"/>
        <v>0</v>
      </c>
      <c r="K18" s="19">
        <f t="shared" si="2"/>
        <v>0</v>
      </c>
    </row>
    <row r="19" spans="2:11" ht="26.25" x14ac:dyDescent="0.25">
      <c r="B19" s="8" t="s">
        <v>18</v>
      </c>
      <c r="C19" s="25" t="s">
        <v>19</v>
      </c>
      <c r="D19" s="26">
        <v>734.63</v>
      </c>
      <c r="E19" s="26">
        <v>600.02</v>
      </c>
      <c r="F19" s="27">
        <v>558</v>
      </c>
      <c r="G19" s="27">
        <v>771.36149999999998</v>
      </c>
      <c r="H19" s="7">
        <v>0</v>
      </c>
      <c r="I19" s="7">
        <f t="shared" si="0"/>
        <v>0</v>
      </c>
      <c r="J19" s="19">
        <f t="shared" si="1"/>
        <v>0</v>
      </c>
      <c r="K19" s="19">
        <f t="shared" si="2"/>
        <v>0</v>
      </c>
    </row>
    <row r="20" spans="2:11" ht="26.25" x14ac:dyDescent="0.25">
      <c r="B20" s="9" t="s">
        <v>20</v>
      </c>
      <c r="C20" s="22" t="s">
        <v>21</v>
      </c>
      <c r="D20" s="28">
        <v>0</v>
      </c>
      <c r="E20" s="28">
        <v>0</v>
      </c>
      <c r="F20" s="28">
        <v>0</v>
      </c>
      <c r="G20" s="23">
        <v>0</v>
      </c>
      <c r="H20" s="7">
        <v>0</v>
      </c>
      <c r="I20" s="7">
        <f t="shared" si="0"/>
        <v>0</v>
      </c>
      <c r="J20" s="19">
        <f t="shared" si="1"/>
        <v>0</v>
      </c>
      <c r="K20" s="19">
        <f t="shared" si="2"/>
        <v>0</v>
      </c>
    </row>
    <row r="21" spans="2:11" x14ac:dyDescent="0.25">
      <c r="B21" s="10" t="s">
        <v>22</v>
      </c>
      <c r="C21" s="22">
        <v>160504</v>
      </c>
      <c r="D21" s="28">
        <v>0.64900000000000002</v>
      </c>
      <c r="E21" s="28">
        <v>0.40499999999999997</v>
      </c>
      <c r="F21" s="28">
        <v>6.9311999999999999E-2</v>
      </c>
      <c r="G21" s="23">
        <v>0.68145</v>
      </c>
      <c r="H21" s="7">
        <v>872.55</v>
      </c>
      <c r="I21" s="7">
        <f t="shared" si="0"/>
        <v>594.59919749999995</v>
      </c>
      <c r="J21" s="19">
        <f t="shared" si="1"/>
        <v>872.55</v>
      </c>
      <c r="K21" s="19">
        <f t="shared" si="2"/>
        <v>594.59919749999995</v>
      </c>
    </row>
    <row r="22" spans="2:11" x14ac:dyDescent="0.25">
      <c r="B22" s="10" t="s">
        <v>23</v>
      </c>
      <c r="C22" s="22">
        <v>160507</v>
      </c>
      <c r="D22" s="28">
        <v>0</v>
      </c>
      <c r="E22" s="28">
        <v>0</v>
      </c>
      <c r="F22" s="28">
        <v>0</v>
      </c>
      <c r="G22" s="23">
        <v>0</v>
      </c>
      <c r="H22" s="7">
        <v>0</v>
      </c>
      <c r="I22" s="7">
        <f t="shared" si="0"/>
        <v>0</v>
      </c>
      <c r="J22" s="19">
        <f t="shared" si="1"/>
        <v>0</v>
      </c>
      <c r="K22" s="19">
        <f t="shared" si="2"/>
        <v>0</v>
      </c>
    </row>
    <row r="23" spans="2:11" x14ac:dyDescent="0.25">
      <c r="B23" s="10" t="s">
        <v>24</v>
      </c>
      <c r="C23" s="22">
        <v>160504</v>
      </c>
      <c r="D23" s="28">
        <v>0</v>
      </c>
      <c r="E23" s="28">
        <v>0</v>
      </c>
      <c r="F23" s="28">
        <v>2.66418</v>
      </c>
      <c r="G23" s="23">
        <v>2.7973889999999999</v>
      </c>
      <c r="H23" s="7">
        <v>0</v>
      </c>
      <c r="I23" s="7">
        <f t="shared" si="0"/>
        <v>0</v>
      </c>
      <c r="J23" s="19">
        <f t="shared" si="1"/>
        <v>0</v>
      </c>
      <c r="K23" s="19">
        <f t="shared" si="2"/>
        <v>0</v>
      </c>
    </row>
    <row r="24" spans="2:11" x14ac:dyDescent="0.25">
      <c r="B24" s="10" t="s">
        <v>25</v>
      </c>
      <c r="C24" s="22">
        <v>200132</v>
      </c>
      <c r="D24" s="28">
        <v>0.36199999999999999</v>
      </c>
      <c r="E24" s="28">
        <v>6.3E-2</v>
      </c>
      <c r="F24" s="28">
        <v>4.1153999999999996E-2</v>
      </c>
      <c r="G24" s="23">
        <v>0.38009999999999999</v>
      </c>
      <c r="H24" s="7">
        <v>445.2</v>
      </c>
      <c r="I24" s="7">
        <f t="shared" si="0"/>
        <v>169.22051999999999</v>
      </c>
      <c r="J24" s="19">
        <f t="shared" si="1"/>
        <v>445.2</v>
      </c>
      <c r="K24" s="19">
        <f t="shared" si="2"/>
        <v>169.22051999999999</v>
      </c>
    </row>
    <row r="25" spans="2:11" x14ac:dyDescent="0.25">
      <c r="B25" s="10" t="s">
        <v>26</v>
      </c>
      <c r="C25" s="29" t="s">
        <v>27</v>
      </c>
      <c r="D25" s="28">
        <v>0</v>
      </c>
      <c r="E25" s="28">
        <v>0</v>
      </c>
      <c r="F25" s="28">
        <v>0</v>
      </c>
      <c r="G25" s="23">
        <v>0</v>
      </c>
      <c r="H25" s="7">
        <v>0</v>
      </c>
      <c r="I25" s="7">
        <f t="shared" si="0"/>
        <v>0</v>
      </c>
      <c r="J25" s="19">
        <f t="shared" si="1"/>
        <v>0</v>
      </c>
      <c r="K25" s="19">
        <f t="shared" si="2"/>
        <v>0</v>
      </c>
    </row>
    <row r="26" spans="2:11" x14ac:dyDescent="0.25">
      <c r="B26" s="10" t="s">
        <v>28</v>
      </c>
      <c r="C26" s="22" t="s">
        <v>29</v>
      </c>
      <c r="D26" s="28">
        <v>0</v>
      </c>
      <c r="E26" s="28">
        <v>0</v>
      </c>
      <c r="F26" s="28">
        <v>0</v>
      </c>
      <c r="G26" s="23">
        <v>0</v>
      </c>
      <c r="H26" s="7">
        <v>0</v>
      </c>
      <c r="I26" s="7">
        <f t="shared" si="0"/>
        <v>0</v>
      </c>
      <c r="J26" s="19">
        <f t="shared" si="1"/>
        <v>0</v>
      </c>
      <c r="K26" s="19">
        <f t="shared" si="2"/>
        <v>0</v>
      </c>
    </row>
    <row r="27" spans="2:11" x14ac:dyDescent="0.25">
      <c r="B27" s="10" t="s">
        <v>30</v>
      </c>
      <c r="C27" s="22">
        <v>200113</v>
      </c>
      <c r="D27" s="28">
        <v>0.20799999999999999</v>
      </c>
      <c r="E27" s="28">
        <v>2.0249999999999999</v>
      </c>
      <c r="F27" s="28">
        <v>0.294576</v>
      </c>
      <c r="G27" s="23">
        <v>2.1262499999999998</v>
      </c>
      <c r="H27" s="7">
        <v>427.35</v>
      </c>
      <c r="I27" s="7">
        <f t="shared" si="0"/>
        <v>908.65293749999989</v>
      </c>
      <c r="J27" s="19">
        <f t="shared" si="1"/>
        <v>427.35</v>
      </c>
      <c r="K27" s="19">
        <f t="shared" si="2"/>
        <v>908.65293749999989</v>
      </c>
    </row>
    <row r="28" spans="2:11" x14ac:dyDescent="0.25">
      <c r="B28" s="10" t="s">
        <v>31</v>
      </c>
      <c r="C28" s="22">
        <v>140601</v>
      </c>
      <c r="D28" s="28">
        <v>0</v>
      </c>
      <c r="E28" s="28">
        <v>0</v>
      </c>
      <c r="F28" s="28">
        <v>0</v>
      </c>
      <c r="G28" s="23">
        <v>0</v>
      </c>
      <c r="H28" s="7">
        <v>0</v>
      </c>
      <c r="I28" s="7">
        <f t="shared" si="0"/>
        <v>0</v>
      </c>
      <c r="J28" s="19">
        <f t="shared" si="1"/>
        <v>0</v>
      </c>
      <c r="K28" s="19">
        <f t="shared" si="2"/>
        <v>0</v>
      </c>
    </row>
    <row r="29" spans="2:11" x14ac:dyDescent="0.25">
      <c r="B29" s="10" t="s">
        <v>32</v>
      </c>
      <c r="C29" s="22">
        <v>150110</v>
      </c>
      <c r="D29" s="28">
        <v>0.58600000000000008</v>
      </c>
      <c r="E29" s="28">
        <v>0.44299999999999995</v>
      </c>
      <c r="F29" s="28">
        <v>0.22742999999999999</v>
      </c>
      <c r="G29" s="23">
        <v>0.61530000000000007</v>
      </c>
      <c r="H29" s="7">
        <v>406.35</v>
      </c>
      <c r="I29" s="7">
        <f t="shared" si="0"/>
        <v>250.02715500000005</v>
      </c>
      <c r="J29" s="19">
        <f t="shared" si="1"/>
        <v>406.35</v>
      </c>
      <c r="K29" s="19">
        <f t="shared" si="2"/>
        <v>250.02715500000005</v>
      </c>
    </row>
    <row r="30" spans="2:11" x14ac:dyDescent="0.25">
      <c r="B30" s="10" t="s">
        <v>33</v>
      </c>
      <c r="C30" s="22">
        <v>160504</v>
      </c>
      <c r="D30" s="28">
        <v>1.0229999999999999</v>
      </c>
      <c r="E30" s="28">
        <v>1.01</v>
      </c>
      <c r="F30" s="28">
        <v>0.26425199999999999</v>
      </c>
      <c r="G30" s="23">
        <v>1.0741499999999999</v>
      </c>
      <c r="H30" s="7">
        <v>872.55</v>
      </c>
      <c r="I30" s="7">
        <f t="shared" si="0"/>
        <v>937.24958249999986</v>
      </c>
      <c r="J30" s="19">
        <f t="shared" si="1"/>
        <v>872.55</v>
      </c>
      <c r="K30" s="19">
        <f t="shared" si="2"/>
        <v>937.24958249999986</v>
      </c>
    </row>
    <row r="31" spans="2:11" x14ac:dyDescent="0.25">
      <c r="B31" s="10" t="s">
        <v>34</v>
      </c>
      <c r="C31" s="22">
        <v>160107</v>
      </c>
      <c r="D31" s="28">
        <v>0.05</v>
      </c>
      <c r="E31" s="28">
        <v>0</v>
      </c>
      <c r="F31" s="28">
        <v>5.5232999999999997E-2</v>
      </c>
      <c r="G31" s="23">
        <v>5.7994649999999995E-2</v>
      </c>
      <c r="H31" s="7">
        <v>243.6</v>
      </c>
      <c r="I31" s="7">
        <f t="shared" si="0"/>
        <v>14.127496739999998</v>
      </c>
      <c r="J31" s="19">
        <f t="shared" si="1"/>
        <v>243.6</v>
      </c>
      <c r="K31" s="19">
        <f t="shared" si="2"/>
        <v>14.127496739999998</v>
      </c>
    </row>
    <row r="32" spans="2:11" x14ac:dyDescent="0.25">
      <c r="B32" s="10" t="s">
        <v>35</v>
      </c>
      <c r="C32" s="22">
        <v>200119</v>
      </c>
      <c r="D32" s="28">
        <v>0.22900000000000001</v>
      </c>
      <c r="E32" s="28">
        <v>4.1000000000000002E-2</v>
      </c>
      <c r="F32" s="28">
        <v>9.9635999999999988E-2</v>
      </c>
      <c r="G32" s="23">
        <v>0.24045</v>
      </c>
      <c r="H32" s="7">
        <v>2499</v>
      </c>
      <c r="I32" s="7">
        <f t="shared" si="0"/>
        <v>600.88454999999999</v>
      </c>
      <c r="J32" s="19">
        <f t="shared" si="1"/>
        <v>2499</v>
      </c>
      <c r="K32" s="19">
        <f t="shared" si="2"/>
        <v>600.88454999999999</v>
      </c>
    </row>
    <row r="33" spans="2:15" x14ac:dyDescent="0.25">
      <c r="B33" s="10" t="s">
        <v>36</v>
      </c>
      <c r="C33" s="22">
        <v>200132</v>
      </c>
      <c r="D33" s="28">
        <v>0.11799999999999999</v>
      </c>
      <c r="E33" s="28">
        <v>0.121</v>
      </c>
      <c r="F33" s="28">
        <v>2.3825999999999996E-2</v>
      </c>
      <c r="G33" s="23">
        <v>0.12705</v>
      </c>
      <c r="H33" s="7">
        <v>416.85</v>
      </c>
      <c r="I33" s="7">
        <f t="shared" si="0"/>
        <v>52.960792500000004</v>
      </c>
      <c r="J33" s="19">
        <f t="shared" si="1"/>
        <v>416.85</v>
      </c>
      <c r="K33" s="19">
        <f t="shared" si="2"/>
        <v>52.960792500000004</v>
      </c>
    </row>
    <row r="34" spans="2:15" x14ac:dyDescent="0.25">
      <c r="B34" s="10" t="s">
        <v>37</v>
      </c>
      <c r="C34" s="22">
        <v>160703</v>
      </c>
      <c r="D34" s="28">
        <v>0</v>
      </c>
      <c r="E34" s="28">
        <v>0</v>
      </c>
      <c r="F34" s="28">
        <v>3.3572999999999999E-2</v>
      </c>
      <c r="G34" s="23">
        <v>3.5251649999999995E-2</v>
      </c>
      <c r="H34" s="7">
        <v>0</v>
      </c>
      <c r="I34" s="7">
        <f t="shared" si="0"/>
        <v>0</v>
      </c>
      <c r="J34" s="19">
        <f t="shared" si="1"/>
        <v>0</v>
      </c>
      <c r="K34" s="19">
        <f t="shared" si="2"/>
        <v>0</v>
      </c>
    </row>
    <row r="35" spans="2:15" x14ac:dyDescent="0.25">
      <c r="B35" s="10" t="s">
        <v>38</v>
      </c>
      <c r="C35" s="22">
        <v>160506</v>
      </c>
      <c r="D35" s="28">
        <v>0.96399999999999997</v>
      </c>
      <c r="E35" s="28">
        <v>1.4999999999999999E-2</v>
      </c>
      <c r="F35" s="28">
        <v>0.285912</v>
      </c>
      <c r="G35" s="23">
        <v>1.0122</v>
      </c>
      <c r="H35" s="7">
        <v>2278.5</v>
      </c>
      <c r="I35" s="7">
        <f t="shared" si="0"/>
        <v>2306.2977000000001</v>
      </c>
      <c r="J35" s="19">
        <f t="shared" si="1"/>
        <v>2278.5</v>
      </c>
      <c r="K35" s="19">
        <f t="shared" si="2"/>
        <v>2306.2977000000001</v>
      </c>
    </row>
    <row r="36" spans="2:15" x14ac:dyDescent="0.25">
      <c r="B36" s="10" t="s">
        <v>39</v>
      </c>
      <c r="C36" s="22">
        <v>200127</v>
      </c>
      <c r="D36" s="28">
        <v>14.458000000000002</v>
      </c>
      <c r="E36" s="28">
        <v>11.407</v>
      </c>
      <c r="F36" s="28">
        <v>1.6710689999999999</v>
      </c>
      <c r="G36" s="23">
        <v>15.180900000000001</v>
      </c>
      <c r="H36" s="7">
        <v>452.55</v>
      </c>
      <c r="I36" s="7">
        <f t="shared" si="0"/>
        <v>6870.1162950000007</v>
      </c>
      <c r="J36" s="19">
        <f t="shared" si="1"/>
        <v>452.55</v>
      </c>
      <c r="K36" s="19">
        <f t="shared" si="2"/>
        <v>6870.1162950000007</v>
      </c>
    </row>
    <row r="37" spans="2:15" x14ac:dyDescent="0.25">
      <c r="B37" s="10" t="s">
        <v>40</v>
      </c>
      <c r="C37" s="30" t="s">
        <v>41</v>
      </c>
      <c r="D37" s="28">
        <v>6.8000000000000005E-2</v>
      </c>
      <c r="E37" s="28">
        <v>5.1999999999999998E-2</v>
      </c>
      <c r="F37" s="28">
        <v>0.137541</v>
      </c>
      <c r="G37" s="23">
        <v>0.14441804999999999</v>
      </c>
      <c r="H37" s="7">
        <v>178.5</v>
      </c>
      <c r="I37" s="7">
        <f t="shared" si="0"/>
        <v>25.778621924999999</v>
      </c>
      <c r="J37" s="19">
        <f t="shared" si="1"/>
        <v>178.5</v>
      </c>
      <c r="K37" s="19">
        <f t="shared" si="2"/>
        <v>25.778621924999999</v>
      </c>
    </row>
    <row r="38" spans="2:15" x14ac:dyDescent="0.25">
      <c r="B38" s="11" t="s">
        <v>42</v>
      </c>
      <c r="C38" s="12">
        <v>160306</v>
      </c>
      <c r="D38" s="13">
        <v>0</v>
      </c>
      <c r="E38" s="13">
        <v>0</v>
      </c>
      <c r="F38" s="13">
        <v>1.3537500000000001E-2</v>
      </c>
      <c r="G38" s="6">
        <v>1.4214375000000001E-2</v>
      </c>
      <c r="H38" s="7">
        <v>0</v>
      </c>
      <c r="I38" s="7">
        <f t="shared" si="0"/>
        <v>0</v>
      </c>
      <c r="J38" s="19">
        <f t="shared" si="1"/>
        <v>0</v>
      </c>
      <c r="K38" s="19"/>
    </row>
    <row r="39" spans="2:15" x14ac:dyDescent="0.25">
      <c r="B39" s="14" t="s">
        <v>43</v>
      </c>
      <c r="C39" s="15"/>
      <c r="D39" s="16">
        <f>SUM(D10:D38)</f>
        <v>2531.7399500000001</v>
      </c>
      <c r="E39" s="16">
        <f>SUM(E10:E38)</f>
        <v>2161.0038000000013</v>
      </c>
      <c r="F39" s="16">
        <f>SUM(F10:F38)</f>
        <v>2064.4132315000002</v>
      </c>
      <c r="G39" s="16">
        <f>SUM(G10:G38)</f>
        <v>2675.1386177249992</v>
      </c>
      <c r="H39" s="17"/>
      <c r="I39" s="17">
        <f>+SUM(I10:I38)</f>
        <v>82994.970520664996</v>
      </c>
      <c r="J39" s="20"/>
      <c r="K39" s="20">
        <f t="shared" ref="K39" si="3">+SUM(K10:K38)</f>
        <v>82994.970520664996</v>
      </c>
    </row>
    <row r="42" spans="2:15" x14ac:dyDescent="0.25">
      <c r="B42" s="1"/>
      <c r="C42" s="36" t="s">
        <v>46</v>
      </c>
    </row>
    <row r="43" spans="2:15" ht="36" x14ac:dyDescent="0.25">
      <c r="B43" s="3" t="s">
        <v>1</v>
      </c>
      <c r="C43" s="4" t="s">
        <v>2</v>
      </c>
      <c r="D43" s="3" t="s">
        <v>3</v>
      </c>
      <c r="E43" s="3" t="s">
        <v>4</v>
      </c>
      <c r="F43" s="3" t="s">
        <v>5</v>
      </c>
      <c r="G43" s="3" t="s">
        <v>57</v>
      </c>
      <c r="H43" s="3" t="s">
        <v>61</v>
      </c>
      <c r="I43" s="3" t="s">
        <v>62</v>
      </c>
      <c r="J43" s="18" t="s">
        <v>59</v>
      </c>
      <c r="K43" s="18" t="s">
        <v>60</v>
      </c>
      <c r="O43" s="38"/>
    </row>
    <row r="44" spans="2:15" x14ac:dyDescent="0.25">
      <c r="B44" s="3"/>
      <c r="C44" s="4"/>
      <c r="D44" s="3"/>
      <c r="E44" s="3"/>
      <c r="F44" s="3"/>
      <c r="G44" s="3"/>
      <c r="H44" s="3"/>
      <c r="I44" s="3"/>
      <c r="J44" s="35">
        <v>0</v>
      </c>
      <c r="K44" s="18"/>
    </row>
    <row r="45" spans="2:15" ht="26.25" x14ac:dyDescent="0.25">
      <c r="B45" s="5" t="s">
        <v>47</v>
      </c>
      <c r="C45" s="22" t="s">
        <v>48</v>
      </c>
      <c r="D45" s="23">
        <v>1.28</v>
      </c>
      <c r="E45" s="23">
        <v>0.8</v>
      </c>
      <c r="F45" s="24">
        <v>0.84</v>
      </c>
      <c r="G45" s="23">
        <v>1.3440000000000001</v>
      </c>
      <c r="H45" s="7">
        <v>475</v>
      </c>
      <c r="I45" s="7">
        <f>G45*H45</f>
        <v>638.40000000000009</v>
      </c>
      <c r="J45" s="19">
        <f>H45*(1+$J$44/100)</f>
        <v>475</v>
      </c>
      <c r="K45" s="19">
        <f t="shared" ref="K45:K47" si="4">J45*G45</f>
        <v>638.40000000000009</v>
      </c>
    </row>
    <row r="46" spans="2:15" x14ac:dyDescent="0.25">
      <c r="B46" s="5" t="s">
        <v>49</v>
      </c>
      <c r="C46" s="22">
        <v>170411</v>
      </c>
      <c r="D46" s="23">
        <v>0.86</v>
      </c>
      <c r="E46" s="23">
        <v>0.88</v>
      </c>
      <c r="F46" s="24">
        <v>7.8</v>
      </c>
      <c r="G46" s="23">
        <v>8.19</v>
      </c>
      <c r="H46" s="7">
        <v>0</v>
      </c>
      <c r="I46" s="7">
        <f t="shared" ref="I46:I52" si="5">G46*H46</f>
        <v>0</v>
      </c>
      <c r="J46" s="19">
        <f t="shared" ref="J46:J52" si="6">H46*(1+$J$44/100)</f>
        <v>0</v>
      </c>
      <c r="K46" s="19">
        <f t="shared" si="4"/>
        <v>0</v>
      </c>
    </row>
    <row r="47" spans="2:15" x14ac:dyDescent="0.25">
      <c r="B47" s="21" t="s">
        <v>50</v>
      </c>
      <c r="C47" s="22">
        <v>150107</v>
      </c>
      <c r="D47" s="23">
        <v>22.6</v>
      </c>
      <c r="E47" s="23">
        <v>20.64</v>
      </c>
      <c r="F47" s="24">
        <v>20.16</v>
      </c>
      <c r="G47" s="23">
        <v>23.73</v>
      </c>
      <c r="H47" s="7">
        <v>0</v>
      </c>
      <c r="I47" s="7">
        <f t="shared" si="5"/>
        <v>0</v>
      </c>
      <c r="J47" s="19">
        <f t="shared" si="6"/>
        <v>0</v>
      </c>
      <c r="K47" s="19">
        <f t="shared" si="4"/>
        <v>0</v>
      </c>
    </row>
    <row r="48" spans="2:15" x14ac:dyDescent="0.25">
      <c r="B48" s="5" t="s">
        <v>51</v>
      </c>
      <c r="C48" s="22">
        <v>200140</v>
      </c>
      <c r="D48" s="23">
        <v>81.12</v>
      </c>
      <c r="E48" s="23">
        <v>54.44</v>
      </c>
      <c r="F48" s="24">
        <v>56.12</v>
      </c>
      <c r="G48" s="23">
        <v>85.176000000000002</v>
      </c>
      <c r="H48" s="7">
        <v>133</v>
      </c>
      <c r="I48" s="7">
        <f t="shared" si="5"/>
        <v>11328.407999999999</v>
      </c>
      <c r="J48" s="19">
        <f t="shared" si="6"/>
        <v>133</v>
      </c>
      <c r="K48" s="19">
        <f t="shared" ref="K48:K52" si="7">J48*G48</f>
        <v>11328.407999999999</v>
      </c>
    </row>
    <row r="49" spans="2:11" x14ac:dyDescent="0.25">
      <c r="B49" s="5" t="s">
        <v>52</v>
      </c>
      <c r="C49" s="22">
        <v>200140</v>
      </c>
      <c r="D49" s="23"/>
      <c r="E49" s="23"/>
      <c r="F49" s="24">
        <v>0.18</v>
      </c>
      <c r="G49" s="23">
        <v>0.189</v>
      </c>
      <c r="H49" s="7">
        <v>285</v>
      </c>
      <c r="I49" s="7">
        <f t="shared" si="5"/>
        <v>53.865000000000002</v>
      </c>
      <c r="J49" s="19">
        <f t="shared" si="6"/>
        <v>285</v>
      </c>
      <c r="K49" s="19">
        <f t="shared" si="7"/>
        <v>53.865000000000002</v>
      </c>
    </row>
    <row r="50" spans="2:11" x14ac:dyDescent="0.25">
      <c r="B50" s="5" t="s">
        <v>53</v>
      </c>
      <c r="C50" s="22">
        <v>200125</v>
      </c>
      <c r="D50" s="23">
        <v>5.5510000000000002</v>
      </c>
      <c r="E50" s="23">
        <v>3.9369999999999998</v>
      </c>
      <c r="F50" s="24">
        <v>4.4050000000000002</v>
      </c>
      <c r="G50" s="23">
        <v>5.8285499999999999</v>
      </c>
      <c r="H50" s="7">
        <v>237.5</v>
      </c>
      <c r="I50" s="7">
        <f t="shared" si="5"/>
        <v>1384.2806249999999</v>
      </c>
      <c r="J50" s="19">
        <f t="shared" si="6"/>
        <v>237.5</v>
      </c>
      <c r="K50" s="19">
        <f t="shared" si="7"/>
        <v>1384.2806249999999</v>
      </c>
    </row>
    <row r="51" spans="2:11" x14ac:dyDescent="0.25">
      <c r="B51" s="5" t="s">
        <v>54</v>
      </c>
      <c r="C51" s="22">
        <v>200101</v>
      </c>
      <c r="D51" s="23">
        <v>73.56</v>
      </c>
      <c r="E51" s="23">
        <v>63.14</v>
      </c>
      <c r="F51" s="24">
        <v>70.739999999999995</v>
      </c>
      <c r="G51" s="23">
        <v>77.238</v>
      </c>
      <c r="H51" s="7">
        <v>4.75</v>
      </c>
      <c r="I51" s="7">
        <f t="shared" si="5"/>
        <v>366.88049999999998</v>
      </c>
      <c r="J51" s="19">
        <f t="shared" si="6"/>
        <v>4.75</v>
      </c>
      <c r="K51" s="19">
        <f t="shared" si="7"/>
        <v>366.88049999999998</v>
      </c>
    </row>
    <row r="52" spans="2:11" ht="39" x14ac:dyDescent="0.25">
      <c r="B52" s="5" t="s">
        <v>55</v>
      </c>
      <c r="C52" s="22" t="s">
        <v>56</v>
      </c>
      <c r="D52" s="23">
        <v>64.38</v>
      </c>
      <c r="E52" s="23">
        <v>45.46</v>
      </c>
      <c r="F52" s="24">
        <v>55.82</v>
      </c>
      <c r="G52" s="23">
        <v>67.59899999999999</v>
      </c>
      <c r="H52" s="7">
        <v>17.100000000000001</v>
      </c>
      <c r="I52" s="7">
        <f t="shared" si="5"/>
        <v>1155.9429</v>
      </c>
      <c r="J52" s="19">
        <f t="shared" si="6"/>
        <v>17.100000000000001</v>
      </c>
      <c r="K52" s="19">
        <f t="shared" si="7"/>
        <v>1155.9429</v>
      </c>
    </row>
    <row r="53" spans="2:11" x14ac:dyDescent="0.25">
      <c r="B53" s="14" t="s">
        <v>43</v>
      </c>
      <c r="C53" s="31"/>
      <c r="D53" s="32">
        <f>SUM(D45:D52)</f>
        <v>249.351</v>
      </c>
      <c r="E53" s="32">
        <f t="shared" ref="E53:I53" si="8">SUM(E45:E52)</f>
        <v>189.297</v>
      </c>
      <c r="F53" s="32">
        <f t="shared" si="8"/>
        <v>216.065</v>
      </c>
      <c r="G53" s="32">
        <f t="shared" si="8"/>
        <v>269.29454999999996</v>
      </c>
      <c r="H53" s="32"/>
      <c r="I53" s="32">
        <f t="shared" si="8"/>
        <v>14927.777024999998</v>
      </c>
      <c r="J53" s="20"/>
      <c r="K53" s="20">
        <f>+SUM(K45:K52)</f>
        <v>14927.777024999998</v>
      </c>
    </row>
    <row r="55" spans="2:11" x14ac:dyDescent="0.25">
      <c r="J55" s="39" t="s">
        <v>66</v>
      </c>
      <c r="K55" s="40">
        <f>K39-K53</f>
        <v>68067.193495664993</v>
      </c>
    </row>
  </sheetData>
  <sheetProtection algorithmName="SHA-512" hashValue="A9HVGIXp+6O3klSfQRp3p+2xzXVbma3p8DdPK/VZhNDwmYrdyTs9mscb2tW+mYdelL41Agf87NvTrxP2iSEuhg==" saltValue="vaN1GTnoKJWNmhNbSq43ng==" spinCount="100000" sheet="1" objects="1" scenarios="1"/>
  <mergeCells count="1">
    <mergeCell ref="C5:J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Argentona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Pujol Collet</dc:creator>
  <cp:lastModifiedBy>Joan Pujol Collet</cp:lastModifiedBy>
  <dcterms:created xsi:type="dcterms:W3CDTF">2025-10-23T11:55:14Z</dcterms:created>
  <dcterms:modified xsi:type="dcterms:W3CDTF">2025-10-24T17:32:15Z</dcterms:modified>
</cp:coreProperties>
</file>