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Territorials\Medi Ambient\Residus\RESIDUS\Deixalleria\2.Nou Contracte 2024\"/>
    </mc:Choice>
  </mc:AlternateContent>
  <xr:revisionPtr revIDLastSave="0" documentId="13_ncr:1_{69245835-602F-48C8-AE30-F9F5C0666BD9}" xr6:coauthVersionLast="36" xr6:coauthVersionMax="36" xr10:uidLastSave="{00000000-0000-0000-0000-000000000000}"/>
  <bookViews>
    <workbookView xWindow="0" yWindow="0" windowWidth="28800" windowHeight="12105" xr2:uid="{D54D18AA-A734-4050-93E8-4A14811623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L29" i="1"/>
  <c r="I8" i="1"/>
  <c r="I29" i="1" s="1"/>
  <c r="I32" i="1" s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I12" i="1" l="1"/>
  <c r="I11" i="1"/>
  <c r="I15" i="1"/>
  <c r="I17" i="1"/>
  <c r="I9" i="1"/>
  <c r="I10" i="1"/>
  <c r="I28" i="1"/>
  <c r="I24" i="1"/>
  <c r="I21" i="1"/>
  <c r="I22" i="1"/>
  <c r="I26" i="1"/>
  <c r="I27" i="1"/>
  <c r="I19" i="1"/>
  <c r="I20" i="1"/>
  <c r="I16" i="1"/>
  <c r="I25" i="1"/>
  <c r="I13" i="1"/>
  <c r="I18" i="1"/>
  <c r="I23" i="1"/>
  <c r="I14" i="1"/>
</calcChain>
</file>

<file path=xl/sharedStrings.xml><?xml version="1.0" encoding="utf-8"?>
<sst xmlns="http://schemas.openxmlformats.org/spreadsheetml/2006/main" count="62" uniqueCount="53">
  <si>
    <t>Descripció del residu</t>
  </si>
  <si>
    <t>CODI    LER</t>
  </si>
  <si>
    <t>G E S T O R S</t>
  </si>
  <si>
    <t>Distància anada i tornada (km)</t>
  </si>
  <si>
    <t>Cost unitari total (vehicle + conductor)</t>
  </si>
  <si>
    <t>Núm viatges any</t>
  </si>
  <si>
    <t>Cost anual</t>
  </si>
  <si>
    <t>Bateries</t>
  </si>
  <si>
    <t>RECICLATGES NUALART, SL</t>
  </si>
  <si>
    <t>Cables</t>
  </si>
  <si>
    <t>UTE TEM</t>
  </si>
  <si>
    <t>Envasos de Vidre</t>
  </si>
  <si>
    <t>SANTOS JORGE, SA</t>
  </si>
  <si>
    <t>Ferralla</t>
  </si>
  <si>
    <t>Fusta (trastos de fusta i palets trencats)</t>
  </si>
  <si>
    <r>
      <t>TECMASA, S.A. /</t>
    </r>
    <r>
      <rPr>
        <b/>
        <sz val="10"/>
        <rFont val="Arial"/>
        <family val="2"/>
      </rPr>
      <t>RECICLATGES TAMAYO</t>
    </r>
  </si>
  <si>
    <t>Metalls</t>
  </si>
  <si>
    <t>Olis Minerals</t>
  </si>
  <si>
    <t>SERTEGO</t>
  </si>
  <si>
    <t>Olis Vegetals</t>
  </si>
  <si>
    <r>
      <t xml:space="preserve">SERTEGO / </t>
    </r>
    <r>
      <rPr>
        <b/>
        <sz val="10"/>
        <rFont val="Arial"/>
        <family val="2"/>
      </rPr>
      <t>HARMONIA</t>
    </r>
  </si>
  <si>
    <t>Paper i Cartró</t>
  </si>
  <si>
    <t>SERRA JULIÀ</t>
  </si>
  <si>
    <t>Piles</t>
  </si>
  <si>
    <t>UTE VILOMARA</t>
  </si>
  <si>
    <t>Plàstics Durs</t>
  </si>
  <si>
    <t>Pneumàtics</t>
  </si>
  <si>
    <t>ALFREDO MESALLES</t>
  </si>
  <si>
    <t>Residu Verd i Poda</t>
  </si>
  <si>
    <r>
      <t>SUARI/DOLMEN/</t>
    </r>
    <r>
      <rPr>
        <b/>
        <sz val="10"/>
        <rFont val="Arial"/>
        <family val="2"/>
      </rPr>
      <t>P. MELSIÓ</t>
    </r>
  </si>
  <si>
    <t>Roba Usada</t>
  </si>
  <si>
    <t>HUMANA</t>
  </si>
  <si>
    <t>RSU (Vol.)</t>
  </si>
  <si>
    <t>Runa (Obres Menors)</t>
  </si>
  <si>
    <t>CASAS - RECICLATGE DE RUNES MARESME</t>
  </si>
  <si>
    <t>Tòners</t>
  </si>
  <si>
    <t>200127.1</t>
  </si>
  <si>
    <r>
      <rPr>
        <b/>
        <sz val="10"/>
        <rFont val="Arial"/>
        <family val="2"/>
      </rPr>
      <t>FBO</t>
    </r>
    <r>
      <rPr>
        <sz val="10"/>
        <rFont val="Arial"/>
        <family val="2"/>
      </rPr>
      <t>/SERTEGO</t>
    </r>
  </si>
  <si>
    <t>Tòners electrònics (FR6)</t>
  </si>
  <si>
    <t>ELECTRORECYCLING</t>
  </si>
  <si>
    <t>Vidre Pla</t>
  </si>
  <si>
    <t>REVIBASA</t>
  </si>
  <si>
    <t>TOTAL</t>
  </si>
  <si>
    <t>Residus Especials i Envasos de REPQ</t>
  </si>
  <si>
    <t>EMPRESA LICITADORA:</t>
  </si>
  <si>
    <t xml:space="preserve">Model Annex IV. </t>
  </si>
  <si>
    <t>1er any contracte</t>
  </si>
  <si>
    <t>2n any contracte</t>
  </si>
  <si>
    <t>Costos màxim transport/any:</t>
  </si>
  <si>
    <t>Percentatge de baixa:</t>
  </si>
  <si>
    <t xml:space="preserve">Temps camió aprox (h) </t>
  </si>
  <si>
    <t>Càpsules d'Alumini i de plàstic</t>
  </si>
  <si>
    <t>Cal omplir TOTES les caselles taronja de la taula amb el cost unitari  €/transport anada i tornada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</si>
</sst>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1" fontId="2" fillId="4" borderId="6" xfId="0" applyNumberFormat="1" applyFont="1" applyFill="1" applyBorder="1" applyAlignment="1">
      <alignment horizontal="center"/>
    </xf>
    <xf numFmtId="2" fontId="0" fillId="4" borderId="4" xfId="0" applyNumberFormat="1" applyFill="1" applyBorder="1"/>
    <xf numFmtId="1" fontId="2" fillId="4" borderId="9" xfId="0" applyNumberFormat="1" applyFont="1" applyFill="1" applyBorder="1" applyAlignment="1">
      <alignment horizontal="center"/>
    </xf>
    <xf numFmtId="1" fontId="2" fillId="4" borderId="11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left"/>
    </xf>
    <xf numFmtId="0" fontId="3" fillId="6" borderId="4" xfId="0" applyFont="1" applyFill="1" applyBorder="1"/>
    <xf numFmtId="0" fontId="5" fillId="0" borderId="0" xfId="0" applyFont="1"/>
    <xf numFmtId="0" fontId="0" fillId="7" borderId="0" xfId="0" applyFill="1"/>
    <xf numFmtId="0" fontId="6" fillId="0" borderId="0" xfId="0" applyFont="1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14" xfId="0" applyFill="1" applyBorder="1"/>
    <xf numFmtId="0" fontId="2" fillId="2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0" fillId="4" borderId="4" xfId="0" applyFill="1" applyBorder="1"/>
    <xf numFmtId="2" fontId="0" fillId="4" borderId="13" xfId="0" applyNumberFormat="1" applyFill="1" applyBorder="1"/>
    <xf numFmtId="0" fontId="0" fillId="4" borderId="13" xfId="0" applyFill="1" applyBorder="1"/>
    <xf numFmtId="0" fontId="3" fillId="0" borderId="17" xfId="0" applyFont="1" applyBorder="1" applyAlignment="1">
      <alignment horizontal="center" vertical="center" wrapText="1"/>
    </xf>
    <xf numFmtId="2" fontId="0" fillId="4" borderId="17" xfId="0" applyNumberFormat="1" applyFill="1" applyBorder="1"/>
    <xf numFmtId="0" fontId="3" fillId="6" borderId="17" xfId="0" applyFont="1" applyFill="1" applyBorder="1"/>
    <xf numFmtId="0" fontId="0" fillId="0" borderId="5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6" borderId="12" xfId="0" applyFont="1" applyFill="1" applyBorder="1"/>
    <xf numFmtId="0" fontId="3" fillId="6" borderId="21" xfId="0" applyFont="1" applyFill="1" applyBorder="1"/>
    <xf numFmtId="0" fontId="0" fillId="0" borderId="0" xfId="0" applyAlignment="1">
      <alignment horizontal="right"/>
    </xf>
    <xf numFmtId="44" fontId="0" fillId="4" borderId="20" xfId="1" applyFont="1" applyFill="1" applyBorder="1"/>
    <xf numFmtId="10" fontId="0" fillId="0" borderId="0" xfId="0" applyNumberFormat="1"/>
    <xf numFmtId="44" fontId="3" fillId="0" borderId="0" xfId="0" applyNumberFormat="1" applyFont="1" applyBorder="1"/>
    <xf numFmtId="44" fontId="0" fillId="8" borderId="7" xfId="1" applyFont="1" applyFill="1" applyBorder="1" applyProtection="1">
      <protection locked="0"/>
    </xf>
    <xf numFmtId="44" fontId="3" fillId="6" borderId="21" xfId="0" applyNumberFormat="1" applyFont="1" applyFill="1" applyBorder="1"/>
    <xf numFmtId="0" fontId="2" fillId="4" borderId="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wrapText="1" indent="1"/>
    </xf>
    <xf numFmtId="0" fontId="4" fillId="5" borderId="7" xfId="0" applyFont="1" applyFill="1" applyBorder="1" applyAlignment="1">
      <alignment horizontal="left" wrapText="1" indent="1"/>
    </xf>
    <xf numFmtId="0" fontId="0" fillId="5" borderId="12" xfId="0" applyFill="1" applyBorder="1" applyAlignment="1">
      <alignment horizontal="left" wrapText="1" indent="1"/>
    </xf>
    <xf numFmtId="0" fontId="0" fillId="2" borderId="1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FEC43-64B0-4F01-AE0B-A4BEDC20836A}">
  <dimension ref="B2:L32"/>
  <sheetViews>
    <sheetView tabSelected="1" workbookViewId="0">
      <selection activeCell="G6" sqref="G6"/>
    </sheetView>
  </sheetViews>
  <sheetFormatPr baseColWidth="10" defaultRowHeight="15" x14ac:dyDescent="0.25"/>
  <cols>
    <col min="1" max="1" width="6.140625" customWidth="1"/>
    <col min="2" max="2" width="23" customWidth="1"/>
    <col min="3" max="3" width="11.7109375" customWidth="1"/>
    <col min="4" max="4" width="28" customWidth="1"/>
    <col min="6" max="6" width="8" customWidth="1"/>
    <col min="7" max="7" width="12" bestFit="1" customWidth="1"/>
    <col min="8" max="8" width="11.42578125" customWidth="1"/>
    <col min="9" max="9" width="14" customWidth="1"/>
    <col min="10" max="10" width="12" bestFit="1" customWidth="1"/>
    <col min="11" max="11" width="11.42578125" customWidth="1"/>
    <col min="12" max="12" width="13.42578125" customWidth="1"/>
  </cols>
  <sheetData>
    <row r="2" spans="2:12" x14ac:dyDescent="0.25">
      <c r="B2" s="10" t="s">
        <v>45</v>
      </c>
      <c r="D2" s="11" t="s">
        <v>52</v>
      </c>
      <c r="E2" s="11"/>
      <c r="F2" s="11"/>
      <c r="G2" s="11"/>
      <c r="H2" s="11"/>
      <c r="I2" s="11"/>
    </row>
    <row r="4" spans="2:12" ht="15.75" thickBot="1" x14ac:dyDescent="0.3">
      <c r="B4" s="12" t="s">
        <v>44</v>
      </c>
      <c r="C4" s="13"/>
      <c r="D4" s="13"/>
      <c r="E4" s="13"/>
      <c r="F4" s="13"/>
      <c r="G4" s="13"/>
    </row>
    <row r="5" spans="2:12" ht="15.75" thickBot="1" x14ac:dyDescent="0.3">
      <c r="B5" s="12"/>
      <c r="C5" s="14"/>
      <c r="D5" s="14"/>
      <c r="E5" s="14"/>
      <c r="F5" s="14"/>
      <c r="G5" s="24" t="s">
        <v>46</v>
      </c>
      <c r="H5" s="25"/>
      <c r="I5" s="26"/>
      <c r="J5" s="24" t="s">
        <v>47</v>
      </c>
      <c r="K5" s="25"/>
      <c r="L5" s="26"/>
    </row>
    <row r="6" spans="2:12" ht="51.75" thickBot="1" x14ac:dyDescent="0.3">
      <c r="B6" s="43" t="s">
        <v>0</v>
      </c>
      <c r="C6" s="1" t="s">
        <v>1</v>
      </c>
      <c r="D6" s="2" t="s">
        <v>2</v>
      </c>
      <c r="E6" s="3" t="s">
        <v>3</v>
      </c>
      <c r="F6" s="21" t="s">
        <v>50</v>
      </c>
      <c r="G6" s="27" t="s">
        <v>4</v>
      </c>
      <c r="H6" s="3" t="s">
        <v>5</v>
      </c>
      <c r="I6" s="28" t="s">
        <v>6</v>
      </c>
      <c r="J6" s="27" t="s">
        <v>4</v>
      </c>
      <c r="K6" s="3" t="s">
        <v>5</v>
      </c>
      <c r="L6" s="28" t="s">
        <v>6</v>
      </c>
    </row>
    <row r="7" spans="2:12" ht="15.75" thickBot="1" x14ac:dyDescent="0.3">
      <c r="B7" s="15"/>
      <c r="C7" s="16"/>
      <c r="D7" s="17"/>
      <c r="E7" s="3"/>
      <c r="F7" s="21"/>
      <c r="G7" s="27"/>
      <c r="H7" s="3"/>
      <c r="I7" s="28"/>
      <c r="J7" s="27"/>
      <c r="K7" s="3"/>
      <c r="L7" s="28"/>
    </row>
    <row r="8" spans="2:12" x14ac:dyDescent="0.25">
      <c r="B8" s="37" t="s">
        <v>7</v>
      </c>
      <c r="C8" s="4">
        <v>160601</v>
      </c>
      <c r="D8" s="40" t="s">
        <v>8</v>
      </c>
      <c r="E8" s="5">
        <f>30.9*2</f>
        <v>61.8</v>
      </c>
      <c r="F8" s="22">
        <v>1</v>
      </c>
      <c r="G8" s="35"/>
      <c r="H8" s="18">
        <v>2</v>
      </c>
      <c r="I8" s="32">
        <f>+G8*H8</f>
        <v>0</v>
      </c>
      <c r="J8" s="35"/>
      <c r="K8" s="18">
        <v>2</v>
      </c>
      <c r="L8" s="32">
        <f>+J8*K8</f>
        <v>0</v>
      </c>
    </row>
    <row r="9" spans="2:12" x14ac:dyDescent="0.25">
      <c r="B9" s="38" t="s">
        <v>9</v>
      </c>
      <c r="C9" s="6">
        <v>170411</v>
      </c>
      <c r="D9" s="40" t="s">
        <v>8</v>
      </c>
      <c r="E9" s="5">
        <f>30.9*2</f>
        <v>61.8</v>
      </c>
      <c r="F9" s="22">
        <v>1</v>
      </c>
      <c r="G9" s="35"/>
      <c r="H9" s="18">
        <v>4</v>
      </c>
      <c r="I9" s="32">
        <f>+G9*H9</f>
        <v>0</v>
      </c>
      <c r="J9" s="35"/>
      <c r="K9" s="18">
        <v>4</v>
      </c>
      <c r="L9" s="32">
        <f>+J9*K9</f>
        <v>0</v>
      </c>
    </row>
    <row r="10" spans="2:12" ht="30" x14ac:dyDescent="0.25">
      <c r="B10" s="38" t="s">
        <v>51</v>
      </c>
      <c r="C10" s="6">
        <v>200199</v>
      </c>
      <c r="D10" s="40" t="s">
        <v>10</v>
      </c>
      <c r="E10" s="5">
        <f>7.1*2</f>
        <v>14.2</v>
      </c>
      <c r="F10" s="22">
        <v>0.43999999999999995</v>
      </c>
      <c r="G10" s="35"/>
      <c r="H10" s="18">
        <v>32</v>
      </c>
      <c r="I10" s="32">
        <f>+G10*H10</f>
        <v>0</v>
      </c>
      <c r="J10" s="35"/>
      <c r="K10" s="18">
        <v>32</v>
      </c>
      <c r="L10" s="32">
        <f>+J10*K10</f>
        <v>0</v>
      </c>
    </row>
    <row r="11" spans="2:12" x14ac:dyDescent="0.25">
      <c r="B11" s="38" t="s">
        <v>11</v>
      </c>
      <c r="C11" s="6">
        <v>150107</v>
      </c>
      <c r="D11" s="40" t="s">
        <v>12</v>
      </c>
      <c r="E11" s="5">
        <f>23.7*2</f>
        <v>47.4</v>
      </c>
      <c r="F11" s="22">
        <v>0.84</v>
      </c>
      <c r="G11" s="35"/>
      <c r="H11" s="18">
        <v>5</v>
      </c>
      <c r="I11" s="32">
        <f>+G11*H11</f>
        <v>0</v>
      </c>
      <c r="J11" s="35"/>
      <c r="K11" s="18">
        <v>5</v>
      </c>
      <c r="L11" s="32">
        <f>+J11*K11</f>
        <v>0</v>
      </c>
    </row>
    <row r="12" spans="2:12" x14ac:dyDescent="0.25">
      <c r="B12" s="38" t="s">
        <v>13</v>
      </c>
      <c r="C12" s="6">
        <v>200140</v>
      </c>
      <c r="D12" s="40" t="s">
        <v>8</v>
      </c>
      <c r="E12" s="5">
        <f>30.9*2</f>
        <v>61.8</v>
      </c>
      <c r="F12" s="22">
        <v>1</v>
      </c>
      <c r="G12" s="35"/>
      <c r="H12" s="18">
        <v>33</v>
      </c>
      <c r="I12" s="32">
        <f>+G12*H12</f>
        <v>0</v>
      </c>
      <c r="J12" s="35"/>
      <c r="K12" s="18">
        <v>33</v>
      </c>
      <c r="L12" s="32">
        <f>+J12*K12</f>
        <v>0</v>
      </c>
    </row>
    <row r="13" spans="2:12" ht="30" x14ac:dyDescent="0.25">
      <c r="B13" s="38" t="s">
        <v>14</v>
      </c>
      <c r="C13" s="6">
        <v>200138</v>
      </c>
      <c r="D13" s="41" t="s">
        <v>15</v>
      </c>
      <c r="E13" s="5">
        <f>18.5*2</f>
        <v>37</v>
      </c>
      <c r="F13" s="22">
        <v>0.87999999999999989</v>
      </c>
      <c r="G13" s="35"/>
      <c r="H13" s="18">
        <v>127</v>
      </c>
      <c r="I13" s="32">
        <f>+G13*H13</f>
        <v>0</v>
      </c>
      <c r="J13" s="35"/>
      <c r="K13" s="18">
        <v>127</v>
      </c>
      <c r="L13" s="32">
        <f>+J13*K13</f>
        <v>0</v>
      </c>
    </row>
    <row r="14" spans="2:12" x14ac:dyDescent="0.25">
      <c r="B14" s="38" t="s">
        <v>16</v>
      </c>
      <c r="C14" s="6">
        <v>200140</v>
      </c>
      <c r="D14" s="40" t="s">
        <v>8</v>
      </c>
      <c r="E14" s="5">
        <f>30.9*2</f>
        <v>61.8</v>
      </c>
      <c r="F14" s="22">
        <v>1</v>
      </c>
      <c r="G14" s="35"/>
      <c r="H14" s="18">
        <v>1</v>
      </c>
      <c r="I14" s="32">
        <f>+G14*H14</f>
        <v>0</v>
      </c>
      <c r="J14" s="35"/>
      <c r="K14" s="18">
        <v>1</v>
      </c>
      <c r="L14" s="32">
        <f>+J14*K14</f>
        <v>0</v>
      </c>
    </row>
    <row r="15" spans="2:12" x14ac:dyDescent="0.25">
      <c r="B15" s="38" t="s">
        <v>17</v>
      </c>
      <c r="C15" s="6">
        <v>130206</v>
      </c>
      <c r="D15" s="40" t="s">
        <v>18</v>
      </c>
      <c r="E15" s="5">
        <f>28*2</f>
        <v>56</v>
      </c>
      <c r="F15" s="22">
        <v>0.96</v>
      </c>
      <c r="G15" s="35"/>
      <c r="H15" s="18">
        <v>4</v>
      </c>
      <c r="I15" s="32">
        <f>+G15*H15</f>
        <v>0</v>
      </c>
      <c r="J15" s="35"/>
      <c r="K15" s="18">
        <v>4</v>
      </c>
      <c r="L15" s="32">
        <f>+J15*K15</f>
        <v>0</v>
      </c>
    </row>
    <row r="16" spans="2:12" x14ac:dyDescent="0.25">
      <c r="B16" s="38" t="s">
        <v>19</v>
      </c>
      <c r="C16" s="6">
        <v>200125</v>
      </c>
      <c r="D16" s="41" t="s">
        <v>20</v>
      </c>
      <c r="E16" s="5">
        <f>47.2*2</f>
        <v>94.4</v>
      </c>
      <c r="F16" s="22">
        <v>1.68</v>
      </c>
      <c r="G16" s="35"/>
      <c r="H16" s="18">
        <v>7</v>
      </c>
      <c r="I16" s="32">
        <f>+G16*H16</f>
        <v>0</v>
      </c>
      <c r="J16" s="35"/>
      <c r="K16" s="18">
        <v>7</v>
      </c>
      <c r="L16" s="32">
        <f>+J16*K16</f>
        <v>0</v>
      </c>
    </row>
    <row r="17" spans="2:12" x14ac:dyDescent="0.25">
      <c r="B17" s="38" t="s">
        <v>21</v>
      </c>
      <c r="C17" s="6">
        <v>200101</v>
      </c>
      <c r="D17" s="40" t="s">
        <v>22</v>
      </c>
      <c r="E17" s="5">
        <f>6.3*2</f>
        <v>12.6</v>
      </c>
      <c r="F17" s="22">
        <v>0.36</v>
      </c>
      <c r="G17" s="35"/>
      <c r="H17" s="18">
        <v>15</v>
      </c>
      <c r="I17" s="32">
        <f>+G17*H17</f>
        <v>0</v>
      </c>
      <c r="J17" s="35"/>
      <c r="K17" s="18">
        <v>15</v>
      </c>
      <c r="L17" s="32">
        <f>+J17*K17</f>
        <v>0</v>
      </c>
    </row>
    <row r="18" spans="2:12" x14ac:dyDescent="0.25">
      <c r="B18" s="38" t="s">
        <v>23</v>
      </c>
      <c r="C18" s="6">
        <v>200133</v>
      </c>
      <c r="D18" s="40" t="s">
        <v>24</v>
      </c>
      <c r="E18" s="5">
        <f>79.4*2</f>
        <v>158.80000000000001</v>
      </c>
      <c r="F18" s="22">
        <v>2.2399999999999998</v>
      </c>
      <c r="G18" s="35"/>
      <c r="H18" s="18">
        <v>3</v>
      </c>
      <c r="I18" s="32">
        <f>+G18*H18</f>
        <v>0</v>
      </c>
      <c r="J18" s="35"/>
      <c r="K18" s="18">
        <v>3</v>
      </c>
      <c r="L18" s="32">
        <f>+J18*K18</f>
        <v>0</v>
      </c>
    </row>
    <row r="19" spans="2:12" x14ac:dyDescent="0.25">
      <c r="B19" s="38" t="s">
        <v>25</v>
      </c>
      <c r="C19" s="6">
        <v>200139</v>
      </c>
      <c r="D19" s="40" t="s">
        <v>8</v>
      </c>
      <c r="E19" s="5">
        <f>30.9*2</f>
        <v>61.8</v>
      </c>
      <c r="F19" s="22">
        <v>1</v>
      </c>
      <c r="G19" s="35"/>
      <c r="H19" s="18">
        <v>20</v>
      </c>
      <c r="I19" s="32">
        <f>+G19*H19</f>
        <v>0</v>
      </c>
      <c r="J19" s="35"/>
      <c r="K19" s="18">
        <v>20</v>
      </c>
      <c r="L19" s="32">
        <f>+J19*K19</f>
        <v>0</v>
      </c>
    </row>
    <row r="20" spans="2:12" x14ac:dyDescent="0.25">
      <c r="B20" s="38" t="s">
        <v>26</v>
      </c>
      <c r="C20" s="6">
        <v>160103</v>
      </c>
      <c r="D20" s="40" t="s">
        <v>27</v>
      </c>
      <c r="E20" s="5">
        <f>55*2</f>
        <v>110</v>
      </c>
      <c r="F20" s="22">
        <v>2</v>
      </c>
      <c r="G20" s="35"/>
      <c r="H20" s="18">
        <v>2</v>
      </c>
      <c r="I20" s="32">
        <f>+G20*H20</f>
        <v>0</v>
      </c>
      <c r="J20" s="35"/>
      <c r="K20" s="18">
        <v>2</v>
      </c>
      <c r="L20" s="32">
        <f>+J20*K20</f>
        <v>0</v>
      </c>
    </row>
    <row r="21" spans="2:12" x14ac:dyDescent="0.25">
      <c r="B21" s="38" t="s">
        <v>28</v>
      </c>
      <c r="C21" s="6">
        <v>200201</v>
      </c>
      <c r="D21" s="40" t="s">
        <v>29</v>
      </c>
      <c r="E21" s="5">
        <f>16.4*2</f>
        <v>32.799999999999997</v>
      </c>
      <c r="F21" s="22">
        <v>0.84</v>
      </c>
      <c r="G21" s="35"/>
      <c r="H21" s="18">
        <v>180</v>
      </c>
      <c r="I21" s="32">
        <f>+G21*H21</f>
        <v>0</v>
      </c>
      <c r="J21" s="35"/>
      <c r="K21" s="18">
        <v>180</v>
      </c>
      <c r="L21" s="32">
        <f>+J21*K21</f>
        <v>0</v>
      </c>
    </row>
    <row r="22" spans="2:12" ht="30" x14ac:dyDescent="0.25">
      <c r="B22" s="38" t="s">
        <v>43</v>
      </c>
      <c r="C22" s="6">
        <v>200199</v>
      </c>
      <c r="D22" s="40" t="s">
        <v>18</v>
      </c>
      <c r="E22" s="5">
        <f>28*2</f>
        <v>56</v>
      </c>
      <c r="F22" s="22">
        <v>0.96</v>
      </c>
      <c r="G22" s="35"/>
      <c r="H22" s="18">
        <v>12</v>
      </c>
      <c r="I22" s="32">
        <f>+G22*H22</f>
        <v>0</v>
      </c>
      <c r="J22" s="35"/>
      <c r="K22" s="18">
        <v>12</v>
      </c>
      <c r="L22" s="32">
        <f>+J22*K22</f>
        <v>0</v>
      </c>
    </row>
    <row r="23" spans="2:12" x14ac:dyDescent="0.25">
      <c r="B23" s="38" t="s">
        <v>30</v>
      </c>
      <c r="C23" s="6">
        <v>200110</v>
      </c>
      <c r="D23" s="40" t="s">
        <v>31</v>
      </c>
      <c r="E23" s="5">
        <f>18*2</f>
        <v>36</v>
      </c>
      <c r="F23" s="22">
        <v>0.79999999999999993</v>
      </c>
      <c r="G23" s="35"/>
      <c r="H23" s="18">
        <v>76</v>
      </c>
      <c r="I23" s="32">
        <f>+G23*H23</f>
        <v>0</v>
      </c>
      <c r="J23" s="35"/>
      <c r="K23" s="18">
        <v>76</v>
      </c>
      <c r="L23" s="32">
        <f>+J23*K23</f>
        <v>0</v>
      </c>
    </row>
    <row r="24" spans="2:12" x14ac:dyDescent="0.25">
      <c r="B24" s="38" t="s">
        <v>32</v>
      </c>
      <c r="C24" s="6">
        <v>200307</v>
      </c>
      <c r="D24" s="40" t="s">
        <v>10</v>
      </c>
      <c r="E24" s="5">
        <f>7.1*2</f>
        <v>14.2</v>
      </c>
      <c r="F24" s="22">
        <v>0.43999999999999995</v>
      </c>
      <c r="G24" s="35"/>
      <c r="H24" s="18">
        <v>228</v>
      </c>
      <c r="I24" s="32">
        <f>+G24*H24</f>
        <v>0</v>
      </c>
      <c r="J24" s="35"/>
      <c r="K24" s="18">
        <v>228</v>
      </c>
      <c r="L24" s="32">
        <f>+J24*K24</f>
        <v>0</v>
      </c>
    </row>
    <row r="25" spans="2:12" ht="30" x14ac:dyDescent="0.25">
      <c r="B25" s="38" t="s">
        <v>33</v>
      </c>
      <c r="C25" s="6">
        <v>170107</v>
      </c>
      <c r="D25" s="40" t="s">
        <v>34</v>
      </c>
      <c r="E25" s="5">
        <f>21.6*2</f>
        <v>43.2</v>
      </c>
      <c r="F25" s="22">
        <v>0.84</v>
      </c>
      <c r="G25" s="35"/>
      <c r="H25" s="18">
        <v>54</v>
      </c>
      <c r="I25" s="32">
        <f>+G25*H25</f>
        <v>0</v>
      </c>
      <c r="J25" s="35"/>
      <c r="K25" s="18">
        <v>54</v>
      </c>
      <c r="L25" s="32">
        <f>+J25*K25</f>
        <v>0</v>
      </c>
    </row>
    <row r="26" spans="2:12" x14ac:dyDescent="0.25">
      <c r="B26" s="38" t="s">
        <v>35</v>
      </c>
      <c r="C26" s="6" t="s">
        <v>36</v>
      </c>
      <c r="D26" s="41" t="s">
        <v>37</v>
      </c>
      <c r="E26" s="5">
        <f>49.3*2</f>
        <v>98.6</v>
      </c>
      <c r="F26" s="22">
        <v>1.68</v>
      </c>
      <c r="G26" s="35"/>
      <c r="H26" s="18">
        <v>10</v>
      </c>
      <c r="I26" s="32">
        <f>+G26*H26</f>
        <v>0</v>
      </c>
      <c r="J26" s="35"/>
      <c r="K26" s="18">
        <v>10</v>
      </c>
      <c r="L26" s="32">
        <f>+J26*K26</f>
        <v>0</v>
      </c>
    </row>
    <row r="27" spans="2:12" x14ac:dyDescent="0.25">
      <c r="B27" s="38" t="s">
        <v>38</v>
      </c>
      <c r="C27" s="6">
        <v>200135</v>
      </c>
      <c r="D27" s="40" t="s">
        <v>39</v>
      </c>
      <c r="E27" s="18">
        <f>73.1*2</f>
        <v>146.19999999999999</v>
      </c>
      <c r="F27" s="22">
        <v>2.4</v>
      </c>
      <c r="G27" s="35"/>
      <c r="H27" s="18">
        <v>1</v>
      </c>
      <c r="I27" s="32">
        <f>+G27*H27</f>
        <v>0</v>
      </c>
      <c r="J27" s="35"/>
      <c r="K27" s="18">
        <v>1</v>
      </c>
      <c r="L27" s="32">
        <f>+J27*K27</f>
        <v>0</v>
      </c>
    </row>
    <row r="28" spans="2:12" ht="15.75" thickBot="1" x14ac:dyDescent="0.3">
      <c r="B28" s="39" t="s">
        <v>40</v>
      </c>
      <c r="C28" s="7">
        <v>200102</v>
      </c>
      <c r="D28" s="42" t="s">
        <v>41</v>
      </c>
      <c r="E28" s="19">
        <f>47.4*2</f>
        <v>94.8</v>
      </c>
      <c r="F28" s="22">
        <v>1.84</v>
      </c>
      <c r="G28" s="35"/>
      <c r="H28" s="20">
        <v>5</v>
      </c>
      <c r="I28" s="32">
        <f>+G28*H28</f>
        <v>0</v>
      </c>
      <c r="J28" s="35"/>
      <c r="K28" s="18">
        <v>5</v>
      </c>
      <c r="L28" s="32">
        <f>+J28*K28</f>
        <v>0</v>
      </c>
    </row>
    <row r="29" spans="2:12" ht="15.75" thickBot="1" x14ac:dyDescent="0.3">
      <c r="B29" s="8" t="s">
        <v>42</v>
      </c>
      <c r="C29" s="9"/>
      <c r="D29" s="9"/>
      <c r="E29" s="9"/>
      <c r="F29" s="23"/>
      <c r="G29" s="29"/>
      <c r="H29" s="30"/>
      <c r="I29" s="36">
        <f>+SUM(I8:I28)</f>
        <v>0</v>
      </c>
      <c r="J29" s="30"/>
      <c r="K29" s="30"/>
      <c r="L29" s="36">
        <f>+SUM(L8:L28)</f>
        <v>0</v>
      </c>
    </row>
    <row r="31" spans="2:12" x14ac:dyDescent="0.25">
      <c r="H31" s="31" t="s">
        <v>48</v>
      </c>
      <c r="I31" s="34">
        <v>45511.200000000004</v>
      </c>
      <c r="L31" s="34">
        <v>47786.760000000009</v>
      </c>
    </row>
    <row r="32" spans="2:12" x14ac:dyDescent="0.25">
      <c r="H32" s="31" t="s">
        <v>49</v>
      </c>
      <c r="I32" s="33">
        <f>(1-I29/I31)</f>
        <v>1</v>
      </c>
      <c r="L32" s="33">
        <f>(1-L29/L31)</f>
        <v>1</v>
      </c>
    </row>
  </sheetData>
  <sheetProtection algorithmName="SHA-512" hashValue="/m0ZBbQmjtJFj71snbTSNy67Mf2zIYHbGcDpNe2Ks9sBOciuJhkFsU/zHvaJ9NbsaNTIgLCnN6DZewVU9Qxs9A==" saltValue="81w2p6NFNymAmY/IG3L3jQ==" spinCount="100000" sheet="1" objects="1" scenarios="1"/>
  <mergeCells count="3">
    <mergeCell ref="C4:G4"/>
    <mergeCell ref="G5:I5"/>
    <mergeCell ref="J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Ajuntament Argentona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Pujol Collet</dc:creator>
  <cp:lastModifiedBy>Joan Pujol Collet</cp:lastModifiedBy>
  <dcterms:created xsi:type="dcterms:W3CDTF">2025-10-23T13:01:42Z</dcterms:created>
  <dcterms:modified xsi:type="dcterms:W3CDTF">2025-10-23T18:30:00Z</dcterms:modified>
</cp:coreProperties>
</file>