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AreaJuridica\CONTRACTACIÓ PÚBLICA\CONTRACTES SERVEIS\PORTS-2026-xxx Manteniment EBARs\1. Actuacions preparatories\"/>
    </mc:Choice>
  </mc:AlternateContent>
  <xr:revisionPtr revIDLastSave="0" documentId="8_{5B3611E0-E315-4BEA-83E5-64F6FC2F54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us Lot 1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8" l="1"/>
  <c r="E11" i="8"/>
  <c r="E88" i="8"/>
  <c r="E87" i="8"/>
  <c r="E86" i="8"/>
  <c r="E85" i="8"/>
  <c r="E84" i="8"/>
  <c r="E83" i="8"/>
  <c r="E82" i="8"/>
  <c r="E81" i="8"/>
  <c r="E80" i="8"/>
  <c r="D88" i="8"/>
  <c r="F88" i="8" s="1"/>
  <c r="D87" i="8"/>
  <c r="D86" i="8"/>
  <c r="D85" i="8"/>
  <c r="D84" i="8"/>
  <c r="F84" i="8" s="1"/>
  <c r="D83" i="8"/>
  <c r="D82" i="8"/>
  <c r="D81" i="8"/>
  <c r="D80" i="8"/>
  <c r="F53" i="8"/>
  <c r="F73" i="8"/>
  <c r="F74" i="8"/>
  <c r="F75" i="8"/>
  <c r="F76" i="8"/>
  <c r="F77" i="8"/>
  <c r="F78" i="8"/>
  <c r="F51" i="8"/>
  <c r="F52" i="8"/>
  <c r="F29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80" i="8" l="1"/>
  <c r="F82" i="8"/>
  <c r="F83" i="8"/>
  <c r="F85" i="8"/>
  <c r="F86" i="8"/>
  <c r="F87" i="8"/>
  <c r="F8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Serra Torta</author>
  </authors>
  <commentList>
    <comment ref="B25" authorId="0" shapeId="0" xr:uid="{F7EABB3E-223E-4466-AA5E-75BD447430DD}">
      <text>
        <r>
          <rPr>
            <b/>
            <sz val="9"/>
            <color indexed="81"/>
            <rFont val="Tahoma"/>
            <charset val="1"/>
          </rPr>
          <t>Anton Serra Torta:</t>
        </r>
        <r>
          <rPr>
            <sz val="9"/>
            <color indexed="81"/>
            <rFont val="Tahoma"/>
            <charset val="1"/>
          </rPr>
          <t xml:space="preserve">
Vestir la descripció</t>
        </r>
      </text>
    </comment>
  </commentList>
</comments>
</file>

<file path=xl/sharedStrings.xml><?xml version="1.0" encoding="utf-8"?>
<sst xmlns="http://schemas.openxmlformats.org/spreadsheetml/2006/main" count="160" uniqueCount="87">
  <si>
    <t>Annex 3. Manteniment correctiu (Taula de preus unitaris) Lot 1</t>
  </si>
  <si>
    <r>
      <t>S'han d'emplenar cadascun dels preus unitaris corresponents a la columna "OFERTA PREU". Automàticament es calcularà la K</t>
    </r>
    <r>
      <rPr>
        <b/>
        <vertAlign val="subscript"/>
        <sz val="14"/>
        <color rgb="FFFF0000"/>
        <rFont val="Calibri"/>
        <family val="2"/>
        <scheme val="minor"/>
      </rPr>
      <t>CPU</t>
    </r>
    <r>
      <rPr>
        <b/>
        <sz val="14"/>
        <color rgb="FFFF0000"/>
        <rFont val="Calibri"/>
        <family val="2"/>
        <scheme val="minor"/>
      </rPr>
      <t>, resultat de fer la mitjana geomètrica de les diferents K</t>
    </r>
    <r>
      <rPr>
        <b/>
        <vertAlign val="subscript"/>
        <sz val="14"/>
        <color rgb="FFFF0000"/>
        <rFont val="Calibri"/>
        <family val="2"/>
        <scheme val="minor"/>
      </rPr>
      <t>CPUi</t>
    </r>
    <r>
      <rPr>
        <b/>
        <sz val="14"/>
        <color rgb="FFFF0000"/>
        <rFont val="Calibri"/>
        <family val="2"/>
        <scheme val="minor"/>
      </rPr>
      <t>. Els preus unitaris ofertats seran els que s'utilitzaran per a certificar. El valor de la K</t>
    </r>
    <r>
      <rPr>
        <b/>
        <vertAlign val="subscript"/>
        <sz val="14"/>
        <color rgb="FFFF0000"/>
        <rFont val="Calibri"/>
        <family val="2"/>
        <scheme val="minor"/>
      </rPr>
      <t>CPU</t>
    </r>
    <r>
      <rPr>
        <b/>
        <sz val="14"/>
        <color rgb="FFFF0000"/>
        <rFont val="Calibri"/>
        <family val="2"/>
        <scheme val="minor"/>
      </rPr>
      <t xml:space="preserve"> ha d'estar comprès entre 0,000 i 1,000. </t>
    </r>
  </si>
  <si>
    <t>OFERTA</t>
  </si>
  <si>
    <r>
      <t>K</t>
    </r>
    <r>
      <rPr>
        <b/>
        <vertAlign val="subscript"/>
        <sz val="18"/>
        <rFont val="Calibri"/>
        <family val="2"/>
        <scheme val="minor"/>
      </rPr>
      <t>CPU</t>
    </r>
  </si>
  <si>
    <t>LICITACIÓ</t>
  </si>
  <si>
    <t>DESCRIPCIÓ</t>
  </si>
  <si>
    <t>UTS.</t>
  </si>
  <si>
    <t xml:space="preserve">PREU </t>
  </si>
  <si>
    <t>PREU</t>
  </si>
  <si>
    <r>
      <t>KC</t>
    </r>
    <r>
      <rPr>
        <b/>
        <vertAlign val="subscript"/>
        <sz val="11"/>
        <color theme="0"/>
        <rFont val="Calibri"/>
        <family val="2"/>
        <scheme val="minor"/>
      </rPr>
      <t>PUi</t>
    </r>
  </si>
  <si>
    <t>Tub de polietilè PE 100, de color negre amb bandes de color blau, de
110 mm de diàmetre exterior i 6,6 mm de gruix, SDR17, PN=10 atm,
segons UNE-EN 12201-2.</t>
  </si>
  <si>
    <t>m</t>
  </si>
  <si>
    <t>Interruptor automàtic magnetotèrmic, poder de tall 15 kA, corba C,
tetrapolar (4P), intensitat nominal 40 A, NCN440A "HAGER", muntatge
sobre carril DIN, segons UNE-EN 60947-2.</t>
  </si>
  <si>
    <t>u</t>
  </si>
  <si>
    <t>Interruptor diferencial instantani superimmunitzat, de 4 mòduls,
tetrapolar (4P), intensitat nominal 40 A, sensibilitat 300 mA, poder de
tall 6 kA, classe Asi, de 36x80x77,8 mm, grau de protecció IP20,
muntatge sobre carril DIN (35 mm) i fixació a carril mitjançant grapes,
segons UNE-EN 61008-1.</t>
  </si>
  <si>
    <t>Vàlvula de retenció de bola, amb cos de fundició ductil GJS-500-7, eix
i ressort d'acer inoxidable, DN 100 mm, PN 10 atm. Serie 53/35-003 de la
casa AVK o equivalent</t>
  </si>
  <si>
    <t>Vàlvula de retenció de bola, amb cos de fundició ductil GJS-500-7, eix
i ressort d'acer inoxidable, DN 80 mm, PN 10 atm. Serie 53/35-003 de la
casa AVK o equivalent</t>
  </si>
  <si>
    <t>Vàlvula de retenció de bola, amb cos de fundició ductil GJS-500-7, eix
i ressort d'acer inoxidable, DN 50 mm, PN 10 atm. Serie 53/35-003 de la
casa AVK o equivalent</t>
  </si>
  <si>
    <t>Vàlvula de comporta amb brida DN 100, PN 10/16 segons EN 1092-2  amb forats segons EN 1092-2|PN 10, de la casa HAWLE o equivalent.</t>
  </si>
  <si>
    <t>Vàlvula de comporta amb brida DN 80, PN 10/16 segons EN 1092-2  amb forats segons EN 1092-2|PN 10, de la casa HAWLE o equivalent.</t>
  </si>
  <si>
    <t>Vàlvula de comporta amb brida DN 50, PN 10/16 segons EN 1092-2  amb forats segons EN 1092-2|PN 10, de la casa HAWLE o equivalent.</t>
  </si>
  <si>
    <t>Volant de maniobra d'acer de DN100  i D 240, recobert d'epoxi en pols.</t>
  </si>
  <si>
    <t>Volant de maniobra d'acer de DN65-80  i D 190, recobert d'epoxi en pols.</t>
  </si>
  <si>
    <t>Volant de maniobra d'acer de DN50  i D 160, recobert d'epoxi en pols.</t>
  </si>
  <si>
    <t>Electrobomba submergible, amb impulsor N adaptatiu, per
exhauriment d'aigües residuals i fecals amb cossos en suspensió o
filamentosos, amb una potència de 7,4 kW, model NP3127SH  de la casa
FLYGT o equivalent, per a una altura màxima d'immersió de 20 m,
temperatura màxima del líquid conduït 40°C, grandària màxima de
passada de sòlids 70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</si>
  <si>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1,7 kW, model 3067 -180 (470) de la casa
FLYGT o equivalent, per a una altura màxima d'immersió de 20 m,
temperatura màxima del líquid conduït 40°C, grandària màxima de
passada de sòlids 55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</si>
  <si>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3068 -180 (470) de la casa
FLYGT o equivalent, per a una altura màxima d'immersió de 20 m,
temperatura màxima del líquid conduït 40°C, grandària màxima de
passada de sòlids 80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</si>
  <si>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3068 -180 (214) de la casa
FLYGT o equivalent, per a una altura màxima d'immersió de 20 m,
temperatura màxima del líquid conduït 40°C, grandària màxima de
passada de sòlids 80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</si>
  <si>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1,7 kW, model 3057 -181 (260) de la casa
FLYGT o equivalent, per a una altura màxima d'immersió de 20 m,
temperatura màxima del líquid conduït 40°C, grandària màxima de
passada de sòlids 48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</si>
  <si>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3069 -160 (270) de la casa
FLYGT o equivalent, per a una altura màxima d'immersió de 20 m,
temperatura màxima del líquid conduït 40°C, grandària màxima de
passada de sòlids 50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</si>
  <si>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3085 -183 (432) de la casa
FLYGT o equivalent, per a una altura màxima d'immersió de 20 m,
temperatura màxima del líquid conduït 40°C, grandària màxima de
passada de sòlids 76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</si>
  <si>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3085 -183 (434) de la casa
FLYGT o equivalent, per a una altura màxima d'immersió de 20 m,
temperatura màxima del líquid conduït 40°C, grandària màxima de
passada de sòlids 76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</si>
  <si>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9 kW, model 3153 -181 (432)  de la casa
FLYGT o equivalent, per a una altura màxima d'immersió de 20 m,
temperatura màxima del líquid conduït 40°C, grandària màxima de
passada de sòlids 150 mm, amb cos d'impulsió, impulsor, aïllament
classe H, per a alimentació trifàsica a 400 V i 50 Hz de freqüència,
protecció IP68, cable de connexió 10 m inclòs.</t>
  </si>
  <si>
    <t>Tub d'acer inoxidable classe 1.4404 segons UNE-EN 10088-1 (AISI 316L),
amb soldadura longitudinal, de 3" de diàmetre exterior i 2 mm
de gruix, sèrie 2 segons UNE-EN 10312, amb el preu incrementat el 20%
en concepte d'accessoris i peces especials.</t>
  </si>
  <si>
    <t>Tub d'acer inoxidable classe 1.4404 segons UNE-EN 10088-1 (AISI 316L),
amb soldadura longitudinal, de 2" mm de diàmetre exterior i 2 mm de
gruix, sèrie 1 segons UNE-EN 10312, amb el preu incrementat el 20% en
concepte d'accessoris i peces especials.</t>
  </si>
  <si>
    <t>Interruptor de nivell per a aigües residuals, amb 6 metres de cable, de la marca AKO o equivalent.</t>
  </si>
  <si>
    <t>Conductor RZ1 0,6/1 Kv Cobre Flexible 16 mm2 Unipolar</t>
  </si>
  <si>
    <t>Conductor RZ1 0,6/1 Kv Cobre Flexible 25 mm2 Unipolar</t>
  </si>
  <si>
    <t>Conductor H07V-K Cobre Flexible 2,5 mm2 Unipolar</t>
  </si>
  <si>
    <t>Conductor H07V-K Cobre Flexible 4 mm2 Unipolar</t>
  </si>
  <si>
    <t>Conductor Pirelli Afumex FIRS RZ1-K 0,6/1Kv (AS+) Cu, 2,5 mm2. Unipolar.</t>
  </si>
  <si>
    <t>Conductor Pirelli Afumex FIRS RZ1-K 0,6/1Kv (AS+) Cu, 16 mm2. Unipolar</t>
  </si>
  <si>
    <t>Conductor RV-K 0,6/1 kV Cobre Flexible 1,5 mm2 Unipolar</t>
  </si>
  <si>
    <t>Conductor RV-K 0,6/1 kV Cobre Flexible 2,5 mm2 Unipolar</t>
  </si>
  <si>
    <t>Rodament rígid de boles de diàmetre interior 12 mm i diàmetre exterior 42 mm.</t>
  </si>
  <si>
    <t>Rodament de contacte angular de diàmetre interior 20 mm, diàmetre exterior 52 mm i amplada 15 mm.</t>
  </si>
  <si>
    <t>Camió ploma amb conductor.</t>
  </si>
  <si>
    <t>h</t>
  </si>
  <si>
    <t>Servei d'inspecció amb càmera per a la inspecció de canonades.</t>
  </si>
  <si>
    <t>Servei d'inspecció amb perxa per a la inspecció de canonades.</t>
  </si>
  <si>
    <t>Servei extra de neteja d'EBAR amb introducció manual de mànega amb aigua a pressió, amb aparell pneumàtic vibrador incorporat des de compressor situat en camió cisterna i transport de residu a EDAR autoritzada.</t>
  </si>
  <si>
    <t>Quadre elèctric per a bomba d'aigua residual, de poliester, amb pilot verd, vermell, selector de tres posicions i alarma, marca SACI PUMPS model C2FD-3T3 o equivalent.</t>
  </si>
  <si>
    <t>Kit de reparació per a bomba d'aigües residuals marca Flygt 3085.091</t>
  </si>
  <si>
    <t>Kit de reparació per a bomba d'aigües residuals marca AFP 1041.3 M22/4</t>
  </si>
  <si>
    <t>Kit de reparació per a bomba d'aigües residuals marca Flygt 3067 -180 (470)</t>
  </si>
  <si>
    <t>Kit de reparació per a bomba d'aigües residuals marca Flygt 3068 -180 (470)</t>
  </si>
  <si>
    <t>Kit de reparació per a bomba d'aigües residuals marca Flygt 3068 -180 (214)</t>
  </si>
  <si>
    <t>Kit de reparació per a bomba d'aigües residuals marca Flygt 3057 -181 (260)</t>
  </si>
  <si>
    <t>Kit de reparació per a bomba d'aigües residuals marca Flygt 3069 -160 (270)</t>
  </si>
  <si>
    <t>Kit de reparació per a bomba d'aigües residuals marca Flygt 3085 -183 (432)</t>
  </si>
  <si>
    <t>Kit de reparació per a bomba d'aigües residuals marca Flygt 3085 -183 (434)</t>
  </si>
  <si>
    <t xml:space="preserve">Kit de reparació per a bomba d'aigües residuals marca Flygt 3153 -181 (432) </t>
  </si>
  <si>
    <t>Kit de reparació per a bomba d'aigües residuals marca Flygt 3127</t>
  </si>
  <si>
    <t>Oli lubricant d'alta qualitat per a mecanismes, reductors i circuits olidinàmics de baixa pressió.</t>
  </si>
  <si>
    <t>L</t>
  </si>
  <si>
    <t>Alerta lumínica mitjançant flash de xenó AL-1, amb llanterna estroboscòpica de xenó, visibilitat omnidireccional 360º, 180º sobre l'eix horitzontal, base d'ABS UL94-V0 de color blanc, òptica de policarbonat, tensió 230 Vca i consum de 0,03 A, IP65.</t>
  </si>
  <si>
    <t>Avisador lluminós de flaix intermitent tipus RODMAN XENON AL-1 RAL1R1 o equivalent, amb llum estroboscòpica de xenó, que ofereix una visibilitat omnidireccional de 360° i 180° sobre l’eix horitzontal, garantint una alta visibilitat diürna. Funciona de manera contínua sense escalfament i compta amb una base en ABS UL94-V0 de color blanc. L’òptica és de policarbonat i està disponible en diversos colors: vermell, ambre, verd, blau i transparent.</t>
  </si>
  <si>
    <t>Brunzidor electromagnètic tipus RODAMAN Z-1C o equivalent, amb so regulable de fins a 105 dB (a 1 m), muntatge en superfície amb caixa d’ABS de color negre i reixeta inoxidable. Ofereix alta fiabilitat i rendiment sense generar interferències, amb mode de so continu o intermitent i protecció IP54.</t>
  </si>
  <si>
    <t>Comptador digital de set dígits per a hores i polsos, amb una tensió d’alimentació universal de 12-150V DC i 24-240V AC.</t>
  </si>
  <si>
    <t>Quadre de distribució superior 24M (12s2) amb porta cega IP40 de color blanc de la gamma 40 CD. Caixa de distribució predisposada per a l'allotjament de regleta, de 24 (12x2) mòduls EN 50022 d'amplada, dimensions externes 280x350x100 mm i potència dissipable 25W</t>
  </si>
  <si>
    <t>Suport d'acer inoxidable classe 1.4404 segons UNE-EN 10088-1 (AISI 316L),
sense anclatge per a tub de 2".</t>
  </si>
  <si>
    <t>Zocal d'anclatge 50/ISO 2"</t>
  </si>
  <si>
    <t>Zocal d'anclatge 65/ISO 2"</t>
  </si>
  <si>
    <t>Zocal d'anclatge 80/ISO 2"</t>
  </si>
  <si>
    <t>Zocal d'anclatge 100/ISO 2"</t>
  </si>
  <si>
    <t>Zocal d'anclatge 150/ISO 2"</t>
  </si>
  <si>
    <t>Tapa triangular doble de la casa FLYGT o equivalent, realitzada amb fundició ductil, en grafit esferoidal, segons ISO 1083 i norma EN 1563 i superficie metalica antilliscant revestida amb pintura negra, dissenyada per suportar un trànsit mitjà. Per instal·lar en vies amb una IMD de 1.000-20.000, especialment calçades de carreteres (incloent carrers de vianants), vorals estabilitzats i zones d'aparcament per a tot tipus de vehicles.</t>
  </si>
  <si>
    <t>PREUS POUS SEPARADORS HIDROCARBURS</t>
  </si>
  <si>
    <t>Alarma visual i sonora de nivell d'hidrocarburs Certificado ATEX. (directiva 94/9/EC)</t>
  </si>
  <si>
    <t>Filtre coalescent per cabal de 1,5 l/s</t>
  </si>
  <si>
    <t>Filtre coalescent per cabal de 3 l/s</t>
  </si>
  <si>
    <t>Filtre coalescent per cabal de 6 l/s</t>
  </si>
  <si>
    <t>Separador de hidrocarburos ACO modelo OLEOPATOR P NS3 ST450, para instalación enterrada, de diseño vertical fabricado en polietileno de alta densidad (HDPE) en color gris. Separador de Clase I (5 ppm) según norma UNE EN 858, de talla nominal 3 l/s, con decantador de lodos integrado de 450 l, capacidad total para hidrocarburos de 240 l y volumen total de 775 l. El equipo dispone de conexión de entrada y salida DN110/100 en polietileno de alta densidad (HDPE). Incluye deflector en la entrada, filtro coalescente extraíble y salida con boya tarada a 0,90gr/cm³ para cierre automático en caso de exceso de hidrocarburos. De 1377 mm de altura y Ø1320 mm de diámetro. Certificado de homologación 7314340- 01. Peso: 67 kg.</t>
  </si>
  <si>
    <t>Separador de hidrocarburos ACO modelo OLEOPATOR P NS6 ST660, para instalación enterrada, de diseño vertical fabricado en polietileno de alta densidad (HDPE) en color gris. Separador de Clase I (5 ppm) según norma UNE EN 858, de talla nominal 6 l/s, con decantador de lodos integrado de 660 l, capacidad total para hidrocarburos de 235 l y volumen total de 970 l. El equipo dispone de conexión de entrada y salida DN160/150 en polietileno de alta densidad (HDPE). Incluye deflector en la entrada, filtro coalescente extraíble y salida con boya tarada a 0,90gr/cm³ para cierre automático en caso de exceso de hidrocarburos. De 1594 mm de altura y Ø1320 mm de diámetro. Certificado de homologación 7310434- 02. Peso: 91 kg.</t>
  </si>
  <si>
    <t>Separador de hidrocarburos ACO modelo OLEOPATOR P NS8 ST820, para instalación enterrada, de diseño vertical fabricado en polietileno de alta densidad (HDPE) en color gris. Separador de Clase I (5 ppm) según norma UNE EN 858, de talla nominal 8 l/s, con decantador de lodos integrado de 820 l, capacidad total para hidrocarburos de 260 l y volumen total de 1250 l. El equipo dispone de conexión de entrada y salida DN160/150 en polietileno de alta densidad (HDPE). Incluye deflector en la entrada, filtro coalescente extraíble y salida con boya tarada a 0,90gr/cm³ para cierre automático en caso de exceso de hidrocarburos. De 1865 mm de altura y Ø1320 mm de diámetro. Certificado de homologación 7310434- 03. Peso: 94 kg.</t>
  </si>
  <si>
    <t>Separador de hidrocarburos ACO modelo OLEOPATOR P NS10 ST1080, para instalación enterrada, de diseño vertical fabricado en polietileno de alta densidad (HDPE) en color gris. Separador de Clase I (5 ppm) según norma UNE EN 858, de talla nominal 10 l/s, con decantador de lodos integrado de 1080 l, capacidad total para hidrocarburos de 260 l y volumen total de 1615 l. El equipo dispone de conexión de entrada y salida DN160/150 en polietileno de alta densidad (HDPE). Incluye deflector en la entrada, filtro coalescente extraíble y salida con boya tarada a 0,90gr/cm³ para cierre automático en caso de exceso de hidrocarburos. De 2129 mm de altura y Ø1320 mm de diámetro. Certificado de homologación 7310434- 03. Peso: 105 kg.</t>
  </si>
  <si>
    <t>Tapa ajustable de fundición con realce largo de polietileno de alta densidad (HDPE) gris de altura exterior 1777 mm y dimensión Te 537-1764 mm. Con 1 tapa clase de carga D400 según EN124. Requiere losa de reparto in-situ. Peso: 104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</si>
</sst>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0.0000"/>
    <numFmt numFmtId="166" formatCode="_-* #,##0.00\ [$€]_-;\-* #,##0.00\ [$€]_-;_-* &quot;-&quot;??\ [$€]_-;_-@_-"/>
    <numFmt numFmtId="167" formatCode="_-* #,##0.000_-;\-* #,##0.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vertAlign val="subscript"/>
      <sz val="14"/>
      <color rgb="FFFF000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167" fontId="0" fillId="0" borderId="1" xfId="2" applyNumberFormat="1" applyFont="1" applyBorder="1" applyAlignment="1">
      <alignment vertical="center"/>
    </xf>
    <xf numFmtId="44" fontId="1" fillId="0" borderId="1" xfId="1" applyFont="1" applyBorder="1" applyAlignment="1">
      <alignment vertical="center"/>
    </xf>
    <xf numFmtId="167" fontId="1" fillId="0" borderId="1" xfId="2" applyNumberFormat="1" applyFont="1" applyBorder="1" applyAlignment="1">
      <alignment vertical="center"/>
    </xf>
    <xf numFmtId="44" fontId="3" fillId="3" borderId="1" xfId="1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 vertical="center"/>
    </xf>
    <xf numFmtId="44" fontId="0" fillId="0" borderId="6" xfId="1" applyFont="1" applyFill="1" applyBorder="1" applyAlignment="1">
      <alignment vertical="center"/>
    </xf>
    <xf numFmtId="167" fontId="0" fillId="0" borderId="6" xfId="2" applyNumberFormat="1" applyFont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horizontal="center" vertical="center"/>
    </xf>
    <xf numFmtId="44" fontId="0" fillId="0" borderId="5" xfId="1" applyFont="1" applyFill="1" applyBorder="1" applyAlignment="1">
      <alignment vertical="center"/>
    </xf>
    <xf numFmtId="167" fontId="0" fillId="0" borderId="5" xfId="2" applyNumberFormat="1" applyFont="1" applyBorder="1" applyAlignment="1">
      <alignment vertical="center"/>
    </xf>
    <xf numFmtId="44" fontId="3" fillId="4" borderId="6" xfId="1" applyFont="1" applyFill="1" applyBorder="1" applyAlignment="1">
      <alignment vertical="center"/>
    </xf>
    <xf numFmtId="44" fontId="3" fillId="4" borderId="5" xfId="1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Coma" xfId="2" builtinId="3"/>
    <cellStyle name="Coma 2" xfId="3" xr:uid="{844C9ABF-CC20-4461-8965-F28B709B648B}"/>
    <cellStyle name="Euro" xfId="4" xr:uid="{73FA781B-2AB4-4F24-BC64-8CC75146E103}"/>
    <cellStyle name="Moneda" xfId="1" builtinId="4"/>
    <cellStyle name="Normal" xfId="0" builtinId="0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144556</xdr:colOff>
      <xdr:row>0</xdr:row>
      <xdr:rowOff>179294</xdr:rowOff>
    </xdr:from>
    <xdr:ext cx="1592618" cy="530176"/>
    <xdr:pic>
      <xdr:nvPicPr>
        <xdr:cNvPr id="2" name="Imagen 1">
          <a:extLst>
            <a:ext uri="{FF2B5EF4-FFF2-40B4-BE49-F238E27FC236}">
              <a16:creationId xmlns:a16="http://schemas.microsoft.com/office/drawing/2014/main" id="{09FE8A10-C6F3-4266-BE63-AFA4873CD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56" y="179294"/>
          <a:ext cx="1592618" cy="5301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7DA1-89EF-4208-98B1-E2A875D531D8}">
  <sheetPr>
    <pageSetUpPr fitToPage="1"/>
  </sheetPr>
  <dimension ref="A1:G88"/>
  <sheetViews>
    <sheetView tabSelected="1" zoomScaleNormal="100" workbookViewId="0">
      <selection activeCell="F17" sqref="F17"/>
    </sheetView>
  </sheetViews>
  <sheetFormatPr defaultColWidth="11.453125" defaultRowHeight="14.5" x14ac:dyDescent="0.35"/>
  <cols>
    <col min="1" max="1" width="5" customWidth="1"/>
    <col min="2" max="2" width="67.54296875" customWidth="1"/>
    <col min="3" max="3" width="7.1796875" style="3" customWidth="1"/>
    <col min="4" max="4" width="11.81640625" customWidth="1"/>
    <col min="5" max="5" width="12" bestFit="1" customWidth="1"/>
    <col min="6" max="6" width="11.453125" style="18"/>
  </cols>
  <sheetData>
    <row r="1" spans="1:6" s="13" customFormat="1" x14ac:dyDescent="0.35">
      <c r="C1" s="15"/>
      <c r="F1" s="16"/>
    </row>
    <row r="2" spans="1:6" s="13" customFormat="1" x14ac:dyDescent="0.35">
      <c r="C2" s="15"/>
      <c r="F2" s="16"/>
    </row>
    <row r="3" spans="1:6" s="13" customFormat="1" x14ac:dyDescent="0.35">
      <c r="C3" s="15"/>
      <c r="F3" s="16"/>
    </row>
    <row r="4" spans="1:6" s="13" customFormat="1" x14ac:dyDescent="0.35">
      <c r="C4" s="15"/>
      <c r="F4" s="16"/>
    </row>
    <row r="5" spans="1:6" s="13" customFormat="1" x14ac:dyDescent="0.35">
      <c r="C5" s="15"/>
      <c r="F5" s="16"/>
    </row>
    <row r="6" spans="1:6" s="13" customFormat="1" ht="23.5" x14ac:dyDescent="0.55000000000000004">
      <c r="B6" s="37" t="s">
        <v>0</v>
      </c>
      <c r="C6" s="37"/>
      <c r="D6" s="37"/>
      <c r="E6" s="37"/>
      <c r="F6" s="37"/>
    </row>
    <row r="7" spans="1:6" s="13" customFormat="1" x14ac:dyDescent="0.35">
      <c r="C7" s="15"/>
      <c r="F7" s="16"/>
    </row>
    <row r="8" spans="1:6" s="13" customFormat="1" ht="88.5" customHeight="1" x14ac:dyDescent="0.35">
      <c r="B8" s="40" t="s">
        <v>1</v>
      </c>
      <c r="C8" s="40"/>
      <c r="D8" s="40"/>
      <c r="E8" s="40"/>
      <c r="F8" s="40"/>
    </row>
    <row r="9" spans="1:6" s="13" customFormat="1" ht="15" customHeight="1" x14ac:dyDescent="0.35">
      <c r="C9" s="15"/>
      <c r="D9" s="14"/>
      <c r="F9" s="16"/>
    </row>
    <row r="10" spans="1:6" s="13" customFormat="1" ht="26.25" customHeight="1" x14ac:dyDescent="0.7">
      <c r="C10" s="41" t="s">
        <v>2</v>
      </c>
      <c r="D10" s="41"/>
      <c r="E10" s="42" t="s">
        <v>3</v>
      </c>
      <c r="F10" s="43"/>
    </row>
    <row r="11" spans="1:6" s="13" customFormat="1" ht="29.25" customHeight="1" x14ac:dyDescent="0.35">
      <c r="C11" s="41"/>
      <c r="D11" s="41"/>
      <c r="E11" s="44">
        <f>GEOMEAN(F16:F78)</f>
        <v>1</v>
      </c>
      <c r="F11" s="44"/>
    </row>
    <row r="12" spans="1:6" x14ac:dyDescent="0.35">
      <c r="B12" s="4"/>
      <c r="C12" s="4"/>
    </row>
    <row r="13" spans="1:6" ht="21" customHeight="1" x14ac:dyDescent="0.45">
      <c r="B13" s="12"/>
      <c r="C13" s="12"/>
    </row>
    <row r="14" spans="1:6" ht="19.5" customHeight="1" x14ac:dyDescent="0.35">
      <c r="D14" s="11" t="s">
        <v>4</v>
      </c>
      <c r="E14" s="38" t="s">
        <v>2</v>
      </c>
      <c r="F14" s="39"/>
    </row>
    <row r="15" spans="1:6" s="8" customFormat="1" ht="23.25" customHeight="1" x14ac:dyDescent="0.35">
      <c r="B15" s="10" t="s">
        <v>5</v>
      </c>
      <c r="C15" s="10" t="s">
        <v>6</v>
      </c>
      <c r="D15" s="9" t="s">
        <v>7</v>
      </c>
      <c r="E15" s="9" t="s">
        <v>8</v>
      </c>
      <c r="F15" s="9" t="s">
        <v>9</v>
      </c>
    </row>
    <row r="16" spans="1:6" ht="43.5" x14ac:dyDescent="0.35">
      <c r="A16" s="8"/>
      <c r="B16" s="2" t="s">
        <v>10</v>
      </c>
      <c r="C16" s="6" t="s">
        <v>11</v>
      </c>
      <c r="D16" s="19">
        <v>13.53</v>
      </c>
      <c r="E16" s="24">
        <v>13.53</v>
      </c>
      <c r="F16" s="21">
        <f>E16/D16</f>
        <v>1</v>
      </c>
    </row>
    <row r="17" spans="1:7" ht="43.5" x14ac:dyDescent="0.35">
      <c r="A17" s="8"/>
      <c r="B17" s="2" t="s">
        <v>12</v>
      </c>
      <c r="C17" s="6" t="s">
        <v>13</v>
      </c>
      <c r="D17" s="19">
        <v>383.27</v>
      </c>
      <c r="E17" s="24">
        <v>383.27</v>
      </c>
      <c r="F17" s="21">
        <f t="shared" ref="F17:F78" si="0">E17/D17</f>
        <v>1</v>
      </c>
    </row>
    <row r="18" spans="1:7" ht="72.5" x14ac:dyDescent="0.35">
      <c r="A18" s="8"/>
      <c r="B18" s="2" t="s">
        <v>14</v>
      </c>
      <c r="C18" s="6" t="s">
        <v>13</v>
      </c>
      <c r="D18" s="19">
        <v>342.47</v>
      </c>
      <c r="E18" s="24">
        <v>342.47</v>
      </c>
      <c r="F18" s="21">
        <f t="shared" si="0"/>
        <v>1</v>
      </c>
    </row>
    <row r="19" spans="1:7" ht="43.5" x14ac:dyDescent="0.35">
      <c r="B19" s="2" t="s">
        <v>15</v>
      </c>
      <c r="C19" s="6" t="s">
        <v>13</v>
      </c>
      <c r="D19" s="19">
        <v>189</v>
      </c>
      <c r="E19" s="24">
        <v>189</v>
      </c>
      <c r="F19" s="21">
        <f t="shared" si="0"/>
        <v>1</v>
      </c>
      <c r="G19" s="13"/>
    </row>
    <row r="20" spans="1:7" ht="43.5" x14ac:dyDescent="0.35">
      <c r="B20" s="2" t="s">
        <v>16</v>
      </c>
      <c r="C20" s="6" t="s">
        <v>13</v>
      </c>
      <c r="D20" s="19">
        <v>154.35</v>
      </c>
      <c r="E20" s="24">
        <v>154.35</v>
      </c>
      <c r="F20" s="21">
        <f t="shared" si="0"/>
        <v>1</v>
      </c>
    </row>
    <row r="21" spans="1:7" ht="43.5" x14ac:dyDescent="0.35">
      <c r="B21" s="2" t="s">
        <v>17</v>
      </c>
      <c r="C21" s="6" t="s">
        <v>13</v>
      </c>
      <c r="D21" s="19">
        <v>97.65</v>
      </c>
      <c r="E21" s="24">
        <v>97.65</v>
      </c>
      <c r="F21" s="21">
        <f t="shared" si="0"/>
        <v>1</v>
      </c>
    </row>
    <row r="22" spans="1:7" ht="29" x14ac:dyDescent="0.35">
      <c r="B22" s="2" t="s">
        <v>18</v>
      </c>
      <c r="C22" s="6" t="s">
        <v>13</v>
      </c>
      <c r="D22" s="19">
        <v>267.3</v>
      </c>
      <c r="E22" s="24">
        <v>267.3</v>
      </c>
      <c r="F22" s="21">
        <f t="shared" si="0"/>
        <v>1</v>
      </c>
    </row>
    <row r="23" spans="1:7" ht="29" x14ac:dyDescent="0.35">
      <c r="B23" s="2" t="s">
        <v>19</v>
      </c>
      <c r="C23" s="6" t="s">
        <v>13</v>
      </c>
      <c r="D23" s="19">
        <v>241.2</v>
      </c>
      <c r="E23" s="24">
        <v>241.2</v>
      </c>
      <c r="F23" s="21">
        <f t="shared" si="0"/>
        <v>1</v>
      </c>
    </row>
    <row r="24" spans="1:7" ht="29" x14ac:dyDescent="0.35">
      <c r="B24" s="2" t="s">
        <v>20</v>
      </c>
      <c r="C24" s="6" t="s">
        <v>13</v>
      </c>
      <c r="D24" s="19">
        <v>194.4</v>
      </c>
      <c r="E24" s="24">
        <v>194.4</v>
      </c>
      <c r="F24" s="21">
        <f t="shared" si="0"/>
        <v>1</v>
      </c>
    </row>
    <row r="25" spans="1:7" x14ac:dyDescent="0.35">
      <c r="B25" s="2" t="s">
        <v>21</v>
      </c>
      <c r="C25" s="6" t="s">
        <v>13</v>
      </c>
      <c r="D25" s="19">
        <v>31.95</v>
      </c>
      <c r="E25" s="24">
        <v>31.95</v>
      </c>
      <c r="F25" s="21">
        <f t="shared" si="0"/>
        <v>1</v>
      </c>
    </row>
    <row r="26" spans="1:7" x14ac:dyDescent="0.35">
      <c r="B26" s="2" t="s">
        <v>22</v>
      </c>
      <c r="C26" s="6" t="s">
        <v>13</v>
      </c>
      <c r="D26" s="19">
        <v>23.22</v>
      </c>
      <c r="E26" s="24">
        <v>23.22</v>
      </c>
      <c r="F26" s="21">
        <f t="shared" si="0"/>
        <v>1</v>
      </c>
    </row>
    <row r="27" spans="1:7" x14ac:dyDescent="0.35">
      <c r="B27" s="2" t="s">
        <v>23</v>
      </c>
      <c r="C27" s="6" t="s">
        <v>13</v>
      </c>
      <c r="D27" s="19">
        <v>15.84</v>
      </c>
      <c r="E27" s="24">
        <v>15.84</v>
      </c>
      <c r="F27" s="21">
        <f t="shared" si="0"/>
        <v>1</v>
      </c>
    </row>
    <row r="28" spans="1:7" ht="116" x14ac:dyDescent="0.35">
      <c r="B28" s="7" t="s">
        <v>24</v>
      </c>
      <c r="C28" s="6" t="s">
        <v>13</v>
      </c>
      <c r="D28" s="20">
        <v>13572.88</v>
      </c>
      <c r="E28" s="24">
        <v>13572.88</v>
      </c>
      <c r="F28" s="21">
        <f t="shared" si="0"/>
        <v>1</v>
      </c>
    </row>
    <row r="29" spans="1:7" ht="116" x14ac:dyDescent="0.35">
      <c r="B29" s="7" t="s">
        <v>25</v>
      </c>
      <c r="C29" s="6" t="s">
        <v>13</v>
      </c>
      <c r="D29" s="19">
        <v>3011.28</v>
      </c>
      <c r="E29" s="24">
        <v>3011.28</v>
      </c>
      <c r="F29" s="21">
        <f t="shared" si="0"/>
        <v>1</v>
      </c>
    </row>
    <row r="30" spans="1:7" ht="116" x14ac:dyDescent="0.35">
      <c r="B30" s="7" t="s">
        <v>26</v>
      </c>
      <c r="C30" s="6" t="s">
        <v>13</v>
      </c>
      <c r="D30" s="19">
        <v>3022.2</v>
      </c>
      <c r="E30" s="24">
        <v>3022.2</v>
      </c>
      <c r="F30" s="21">
        <f t="shared" si="0"/>
        <v>1</v>
      </c>
    </row>
    <row r="31" spans="1:7" ht="116" x14ac:dyDescent="0.35">
      <c r="B31" s="7" t="s">
        <v>27</v>
      </c>
      <c r="C31" s="6" t="s">
        <v>13</v>
      </c>
      <c r="D31" s="19">
        <v>2536.7199999999998</v>
      </c>
      <c r="E31" s="24">
        <v>2536.7199999999998</v>
      </c>
      <c r="F31" s="21">
        <f t="shared" si="0"/>
        <v>1</v>
      </c>
    </row>
    <row r="32" spans="1:7" ht="116" x14ac:dyDescent="0.35">
      <c r="B32" s="7" t="s">
        <v>28</v>
      </c>
      <c r="C32" s="6" t="s">
        <v>13</v>
      </c>
      <c r="D32" s="19">
        <v>2536.7199999999998</v>
      </c>
      <c r="E32" s="24">
        <v>2536.7199999999998</v>
      </c>
      <c r="F32" s="21">
        <f t="shared" si="0"/>
        <v>1</v>
      </c>
    </row>
    <row r="33" spans="2:6" ht="116" x14ac:dyDescent="0.35">
      <c r="B33" s="7" t="s">
        <v>29</v>
      </c>
      <c r="C33" s="6" t="s">
        <v>13</v>
      </c>
      <c r="D33" s="19">
        <v>3242.7</v>
      </c>
      <c r="E33" s="24">
        <v>3242.7</v>
      </c>
      <c r="F33" s="21">
        <f t="shared" si="0"/>
        <v>1</v>
      </c>
    </row>
    <row r="34" spans="2:6" ht="116" x14ac:dyDescent="0.35">
      <c r="B34" s="7" t="s">
        <v>30</v>
      </c>
      <c r="C34" s="6" t="s">
        <v>13</v>
      </c>
      <c r="D34" s="19">
        <v>4887.55</v>
      </c>
      <c r="E34" s="24">
        <v>4887.55</v>
      </c>
      <c r="F34" s="21">
        <f t="shared" si="0"/>
        <v>1</v>
      </c>
    </row>
    <row r="35" spans="2:6" ht="116" x14ac:dyDescent="0.35">
      <c r="B35" s="7" t="s">
        <v>31</v>
      </c>
      <c r="C35" s="6" t="s">
        <v>13</v>
      </c>
      <c r="D35" s="19">
        <v>4887.55</v>
      </c>
      <c r="E35" s="24">
        <v>4887.55</v>
      </c>
      <c r="F35" s="21">
        <f t="shared" si="0"/>
        <v>1</v>
      </c>
    </row>
    <row r="36" spans="2:6" ht="116" x14ac:dyDescent="0.35">
      <c r="B36" s="7" t="s">
        <v>32</v>
      </c>
      <c r="C36" s="6" t="s">
        <v>13</v>
      </c>
      <c r="D36" s="19">
        <v>15889.34</v>
      </c>
      <c r="E36" s="24">
        <v>15889.34</v>
      </c>
      <c r="F36" s="21">
        <f t="shared" si="0"/>
        <v>1</v>
      </c>
    </row>
    <row r="37" spans="2:6" ht="58" x14ac:dyDescent="0.35">
      <c r="B37" s="7" t="s">
        <v>33</v>
      </c>
      <c r="C37" s="6" t="s">
        <v>11</v>
      </c>
      <c r="D37" s="19">
        <v>62.48</v>
      </c>
      <c r="E37" s="24">
        <v>62.48</v>
      </c>
      <c r="F37" s="21">
        <f t="shared" si="0"/>
        <v>1</v>
      </c>
    </row>
    <row r="38" spans="2:6" ht="58" x14ac:dyDescent="0.35">
      <c r="B38" s="7" t="s">
        <v>34</v>
      </c>
      <c r="C38" s="6" t="s">
        <v>11</v>
      </c>
      <c r="D38" s="19">
        <v>40.32</v>
      </c>
      <c r="E38" s="24">
        <v>40.32</v>
      </c>
      <c r="F38" s="21">
        <f t="shared" si="0"/>
        <v>1</v>
      </c>
    </row>
    <row r="39" spans="2:6" ht="29" x14ac:dyDescent="0.35">
      <c r="B39" s="7" t="s">
        <v>35</v>
      </c>
      <c r="C39" s="6" t="s">
        <v>13</v>
      </c>
      <c r="D39" s="19">
        <v>86.64</v>
      </c>
      <c r="E39" s="24">
        <v>86.64</v>
      </c>
      <c r="F39" s="21">
        <f t="shared" si="0"/>
        <v>1</v>
      </c>
    </row>
    <row r="40" spans="2:6" x14ac:dyDescent="0.35">
      <c r="B40" s="1" t="s">
        <v>36</v>
      </c>
      <c r="C40" s="6" t="s">
        <v>11</v>
      </c>
      <c r="D40" s="19">
        <v>5.2799999999999994</v>
      </c>
      <c r="E40" s="24">
        <v>5.2799999999999994</v>
      </c>
      <c r="F40" s="21">
        <f t="shared" si="0"/>
        <v>1</v>
      </c>
    </row>
    <row r="41" spans="2:6" x14ac:dyDescent="0.35">
      <c r="B41" s="1" t="s">
        <v>37</v>
      </c>
      <c r="C41" s="6" t="s">
        <v>11</v>
      </c>
      <c r="D41" s="19">
        <v>5.76</v>
      </c>
      <c r="E41" s="24">
        <v>5.76</v>
      </c>
      <c r="F41" s="21">
        <f t="shared" si="0"/>
        <v>1</v>
      </c>
    </row>
    <row r="42" spans="2:6" x14ac:dyDescent="0.35">
      <c r="B42" s="1" t="s">
        <v>38</v>
      </c>
      <c r="C42" s="6" t="s">
        <v>11</v>
      </c>
      <c r="D42" s="19">
        <v>0.55199999999999994</v>
      </c>
      <c r="E42" s="24">
        <v>0.55199999999999994</v>
      </c>
      <c r="F42" s="21">
        <f t="shared" si="0"/>
        <v>1</v>
      </c>
    </row>
    <row r="43" spans="2:6" x14ac:dyDescent="0.35">
      <c r="B43" s="1" t="s">
        <v>39</v>
      </c>
      <c r="C43" s="6" t="s">
        <v>11</v>
      </c>
      <c r="D43" s="19">
        <v>0.87200000000000011</v>
      </c>
      <c r="E43" s="24">
        <v>0.87200000000000011</v>
      </c>
      <c r="F43" s="21">
        <f t="shared" si="0"/>
        <v>1</v>
      </c>
    </row>
    <row r="44" spans="2:6" x14ac:dyDescent="0.35">
      <c r="B44" s="1" t="s">
        <v>40</v>
      </c>
      <c r="C44" s="6" t="s">
        <v>11</v>
      </c>
      <c r="D44" s="19">
        <v>1.3279999999999998</v>
      </c>
      <c r="E44" s="24">
        <v>1.3279999999999998</v>
      </c>
      <c r="F44" s="21">
        <f t="shared" si="0"/>
        <v>1</v>
      </c>
    </row>
    <row r="45" spans="2:6" x14ac:dyDescent="0.35">
      <c r="B45" s="1" t="s">
        <v>41</v>
      </c>
      <c r="C45" s="6" t="s">
        <v>11</v>
      </c>
      <c r="D45" s="19">
        <v>4.24</v>
      </c>
      <c r="E45" s="24">
        <v>4.24</v>
      </c>
      <c r="F45" s="21">
        <f t="shared" si="0"/>
        <v>1</v>
      </c>
    </row>
    <row r="46" spans="2:6" x14ac:dyDescent="0.35">
      <c r="B46" s="1" t="s">
        <v>42</v>
      </c>
      <c r="C46" s="6" t="s">
        <v>11</v>
      </c>
      <c r="D46" s="22">
        <v>1.8239999999999998</v>
      </c>
      <c r="E46" s="24">
        <v>1.8239999999999998</v>
      </c>
      <c r="F46" s="23">
        <f t="shared" si="0"/>
        <v>1</v>
      </c>
    </row>
    <row r="47" spans="2:6" x14ac:dyDescent="0.35">
      <c r="B47" s="1" t="s">
        <v>43</v>
      </c>
      <c r="C47" s="6" t="s">
        <v>11</v>
      </c>
      <c r="D47" s="19">
        <v>1.984</v>
      </c>
      <c r="E47" s="24">
        <v>1.984</v>
      </c>
      <c r="F47" s="21">
        <f t="shared" si="0"/>
        <v>1</v>
      </c>
    </row>
    <row r="48" spans="2:6" ht="29" x14ac:dyDescent="0.35">
      <c r="B48" s="5" t="s">
        <v>44</v>
      </c>
      <c r="C48" s="6" t="s">
        <v>13</v>
      </c>
      <c r="D48" s="19">
        <v>18.73</v>
      </c>
      <c r="E48" s="24">
        <v>18.73</v>
      </c>
      <c r="F48" s="21">
        <f t="shared" si="0"/>
        <v>1</v>
      </c>
    </row>
    <row r="49" spans="2:6" ht="29" x14ac:dyDescent="0.35">
      <c r="B49" s="5" t="s">
        <v>45</v>
      </c>
      <c r="C49" s="6" t="s">
        <v>13</v>
      </c>
      <c r="D49" s="19">
        <v>194.25</v>
      </c>
      <c r="E49" s="24">
        <v>194.25</v>
      </c>
      <c r="F49" s="21">
        <f t="shared" si="0"/>
        <v>1</v>
      </c>
    </row>
    <row r="50" spans="2:6" x14ac:dyDescent="0.35">
      <c r="B50" s="1" t="s">
        <v>46</v>
      </c>
      <c r="C50" s="6" t="s">
        <v>47</v>
      </c>
      <c r="D50" s="19">
        <v>89</v>
      </c>
      <c r="E50" s="24">
        <v>89</v>
      </c>
      <c r="F50" s="21">
        <f t="shared" si="0"/>
        <v>1</v>
      </c>
    </row>
    <row r="51" spans="2:6" x14ac:dyDescent="0.35">
      <c r="B51" s="1" t="s">
        <v>48</v>
      </c>
      <c r="C51" s="6" t="s">
        <v>47</v>
      </c>
      <c r="D51" s="19">
        <v>120</v>
      </c>
      <c r="E51" s="24">
        <v>120</v>
      </c>
      <c r="F51" s="21">
        <f t="shared" si="0"/>
        <v>1</v>
      </c>
    </row>
    <row r="52" spans="2:6" x14ac:dyDescent="0.35">
      <c r="B52" s="1" t="s">
        <v>49</v>
      </c>
      <c r="C52" s="6" t="s">
        <v>47</v>
      </c>
      <c r="D52" s="19">
        <v>90</v>
      </c>
      <c r="E52" s="24">
        <v>90</v>
      </c>
      <c r="F52" s="21">
        <f t="shared" si="0"/>
        <v>1</v>
      </c>
    </row>
    <row r="53" spans="2:6" ht="43.5" x14ac:dyDescent="0.35">
      <c r="B53" s="7" t="s">
        <v>50</v>
      </c>
      <c r="C53" s="6" t="s">
        <v>47</v>
      </c>
      <c r="D53" s="19">
        <v>280</v>
      </c>
      <c r="E53" s="24">
        <v>280</v>
      </c>
      <c r="F53" s="21">
        <f t="shared" ref="F53" si="1">E53/D53</f>
        <v>1</v>
      </c>
    </row>
    <row r="54" spans="2:6" ht="43.5" x14ac:dyDescent="0.35">
      <c r="B54" s="2" t="s">
        <v>51</v>
      </c>
      <c r="C54" s="6" t="s">
        <v>13</v>
      </c>
      <c r="D54" s="19">
        <v>568.32000000000005</v>
      </c>
      <c r="E54" s="24">
        <v>568.32000000000005</v>
      </c>
      <c r="F54" s="21">
        <f t="shared" si="0"/>
        <v>1</v>
      </c>
    </row>
    <row r="55" spans="2:6" x14ac:dyDescent="0.35">
      <c r="B55" s="1" t="s">
        <v>52</v>
      </c>
      <c r="C55" s="6" t="s">
        <v>13</v>
      </c>
      <c r="D55" s="19">
        <v>553.70249999999999</v>
      </c>
      <c r="E55" s="24">
        <v>553.70249999999999</v>
      </c>
      <c r="F55" s="21">
        <f t="shared" si="0"/>
        <v>1</v>
      </c>
    </row>
    <row r="56" spans="2:6" x14ac:dyDescent="0.35">
      <c r="B56" s="1" t="s">
        <v>53</v>
      </c>
      <c r="C56" s="6" t="s">
        <v>13</v>
      </c>
      <c r="D56" s="19">
        <v>561.59999999999991</v>
      </c>
      <c r="E56" s="24">
        <v>561.59999999999991</v>
      </c>
      <c r="F56" s="21">
        <f t="shared" si="0"/>
        <v>1</v>
      </c>
    </row>
    <row r="57" spans="2:6" x14ac:dyDescent="0.35">
      <c r="B57" s="1" t="s">
        <v>54</v>
      </c>
      <c r="C57" s="6" t="s">
        <v>13</v>
      </c>
      <c r="D57" s="19">
        <v>490.03874999999999</v>
      </c>
      <c r="E57" s="24">
        <v>490.03874999999999</v>
      </c>
      <c r="F57" s="21">
        <f t="shared" si="0"/>
        <v>1</v>
      </c>
    </row>
    <row r="58" spans="2:6" x14ac:dyDescent="0.35">
      <c r="B58" s="1" t="s">
        <v>55</v>
      </c>
      <c r="C58" s="6" t="s">
        <v>13</v>
      </c>
      <c r="D58" s="19">
        <v>566.66249999999991</v>
      </c>
      <c r="E58" s="24">
        <v>566.66249999999991</v>
      </c>
      <c r="F58" s="21">
        <f t="shared" si="0"/>
        <v>1</v>
      </c>
    </row>
    <row r="59" spans="2:6" x14ac:dyDescent="0.35">
      <c r="B59" s="1" t="s">
        <v>56</v>
      </c>
      <c r="C59" s="6" t="s">
        <v>13</v>
      </c>
      <c r="D59" s="19">
        <v>566.66249999999991</v>
      </c>
      <c r="E59" s="24">
        <v>566.66249999999991</v>
      </c>
      <c r="F59" s="21">
        <f t="shared" si="0"/>
        <v>1</v>
      </c>
    </row>
    <row r="60" spans="2:6" x14ac:dyDescent="0.35">
      <c r="B60" s="1" t="s">
        <v>57</v>
      </c>
      <c r="C60" s="6" t="s">
        <v>13</v>
      </c>
      <c r="D60" s="19">
        <v>545.26499999999999</v>
      </c>
      <c r="E60" s="24">
        <v>545.26499999999999</v>
      </c>
      <c r="F60" s="21">
        <f t="shared" si="0"/>
        <v>1</v>
      </c>
    </row>
    <row r="61" spans="2:6" x14ac:dyDescent="0.35">
      <c r="B61" s="1" t="s">
        <v>58</v>
      </c>
      <c r="C61" s="6" t="s">
        <v>13</v>
      </c>
      <c r="D61" s="19">
        <v>531.57375000000002</v>
      </c>
      <c r="E61" s="24">
        <v>531.57375000000002</v>
      </c>
      <c r="F61" s="21">
        <f t="shared" si="0"/>
        <v>1</v>
      </c>
    </row>
    <row r="62" spans="2:6" x14ac:dyDescent="0.35">
      <c r="B62" s="1" t="s">
        <v>59</v>
      </c>
      <c r="C62" s="6" t="s">
        <v>13</v>
      </c>
      <c r="D62" s="19">
        <v>594.40499999999997</v>
      </c>
      <c r="E62" s="24">
        <v>594.40499999999997</v>
      </c>
      <c r="F62" s="21">
        <f t="shared" si="0"/>
        <v>1</v>
      </c>
    </row>
    <row r="63" spans="2:6" x14ac:dyDescent="0.35">
      <c r="B63" s="1" t="s">
        <v>60</v>
      </c>
      <c r="C63" s="6" t="s">
        <v>13</v>
      </c>
      <c r="D63" s="19">
        <v>588.78</v>
      </c>
      <c r="E63" s="24">
        <v>588.78</v>
      </c>
      <c r="F63" s="21">
        <f t="shared" si="0"/>
        <v>1</v>
      </c>
    </row>
    <row r="64" spans="2:6" x14ac:dyDescent="0.35">
      <c r="B64" s="1" t="s">
        <v>61</v>
      </c>
      <c r="C64" s="6" t="s">
        <v>13</v>
      </c>
      <c r="D64" s="19">
        <v>1774.17</v>
      </c>
      <c r="E64" s="24">
        <v>1774.17</v>
      </c>
      <c r="F64" s="21">
        <f t="shared" si="0"/>
        <v>1</v>
      </c>
    </row>
    <row r="65" spans="2:6" x14ac:dyDescent="0.35">
      <c r="B65" s="1" t="s">
        <v>62</v>
      </c>
      <c r="C65" s="6" t="s">
        <v>13</v>
      </c>
      <c r="D65" s="19">
        <v>1107.0787500000001</v>
      </c>
      <c r="E65" s="24">
        <v>1107.0787500000001</v>
      </c>
      <c r="F65" s="21">
        <f t="shared" si="0"/>
        <v>1</v>
      </c>
    </row>
    <row r="66" spans="2:6" ht="29" x14ac:dyDescent="0.35">
      <c r="B66" s="2" t="s">
        <v>63</v>
      </c>
      <c r="C66" s="6" t="s">
        <v>64</v>
      </c>
      <c r="D66" s="19">
        <v>24.3</v>
      </c>
      <c r="E66" s="24">
        <v>24.3</v>
      </c>
      <c r="F66" s="21">
        <f t="shared" si="0"/>
        <v>1</v>
      </c>
    </row>
    <row r="67" spans="2:6" ht="58" x14ac:dyDescent="0.35">
      <c r="B67" s="2" t="s">
        <v>65</v>
      </c>
      <c r="C67" s="6" t="s">
        <v>13</v>
      </c>
      <c r="D67" s="19">
        <v>79.75</v>
      </c>
      <c r="E67" s="24">
        <v>79.75</v>
      </c>
      <c r="F67" s="21">
        <f t="shared" si="0"/>
        <v>1</v>
      </c>
    </row>
    <row r="68" spans="2:6" ht="87" x14ac:dyDescent="0.35">
      <c r="B68" s="17" t="s">
        <v>66</v>
      </c>
      <c r="C68" s="6" t="s">
        <v>13</v>
      </c>
      <c r="D68" s="19">
        <v>74.400000000000006</v>
      </c>
      <c r="E68" s="24">
        <v>74.400000000000006</v>
      </c>
      <c r="F68" s="21">
        <f t="shared" si="0"/>
        <v>1</v>
      </c>
    </row>
    <row r="69" spans="2:6" ht="58" x14ac:dyDescent="0.35">
      <c r="B69" s="2" t="s">
        <v>67</v>
      </c>
      <c r="C69" s="6" t="s">
        <v>13</v>
      </c>
      <c r="D69" s="19">
        <v>50.4</v>
      </c>
      <c r="E69" s="24">
        <v>50.4</v>
      </c>
      <c r="F69" s="21">
        <f t="shared" si="0"/>
        <v>1</v>
      </c>
    </row>
    <row r="70" spans="2:6" ht="29" x14ac:dyDescent="0.35">
      <c r="B70" s="2" t="s">
        <v>68</v>
      </c>
      <c r="C70" s="6" t="s">
        <v>13</v>
      </c>
      <c r="D70" s="19">
        <v>166.85</v>
      </c>
      <c r="E70" s="24">
        <v>166.85</v>
      </c>
      <c r="F70" s="21">
        <f t="shared" si="0"/>
        <v>1</v>
      </c>
    </row>
    <row r="71" spans="2:6" ht="58" x14ac:dyDescent="0.35">
      <c r="B71" s="2" t="s">
        <v>69</v>
      </c>
      <c r="C71" s="6" t="s">
        <v>13</v>
      </c>
      <c r="D71" s="19">
        <v>74.239999999999995</v>
      </c>
      <c r="E71" s="24">
        <v>74.239999999999995</v>
      </c>
      <c r="F71" s="21">
        <f t="shared" si="0"/>
        <v>1</v>
      </c>
    </row>
    <row r="72" spans="2:6" ht="29" x14ac:dyDescent="0.35">
      <c r="B72" s="2" t="s">
        <v>70</v>
      </c>
      <c r="C72" s="6" t="s">
        <v>13</v>
      </c>
      <c r="D72" s="19">
        <v>249.6</v>
      </c>
      <c r="E72" s="24">
        <v>249.6</v>
      </c>
      <c r="F72" s="21">
        <f t="shared" si="0"/>
        <v>1</v>
      </c>
    </row>
    <row r="73" spans="2:6" x14ac:dyDescent="0.35">
      <c r="B73" s="2" t="s">
        <v>71</v>
      </c>
      <c r="C73" s="6" t="s">
        <v>13</v>
      </c>
      <c r="D73" s="20">
        <v>347.89120000000003</v>
      </c>
      <c r="E73" s="24">
        <v>347.89120000000003</v>
      </c>
      <c r="F73" s="21">
        <f t="shared" si="0"/>
        <v>1</v>
      </c>
    </row>
    <row r="74" spans="2:6" x14ac:dyDescent="0.35">
      <c r="B74" s="2" t="s">
        <v>72</v>
      </c>
      <c r="C74" s="6" t="s">
        <v>13</v>
      </c>
      <c r="D74" s="20">
        <v>377.6</v>
      </c>
      <c r="E74" s="24">
        <v>377.6</v>
      </c>
      <c r="F74" s="21">
        <f t="shared" si="0"/>
        <v>1</v>
      </c>
    </row>
    <row r="75" spans="2:6" x14ac:dyDescent="0.35">
      <c r="B75" s="2" t="s">
        <v>73</v>
      </c>
      <c r="C75" s="6" t="s">
        <v>13</v>
      </c>
      <c r="D75" s="20">
        <v>544</v>
      </c>
      <c r="E75" s="24">
        <v>544</v>
      </c>
      <c r="F75" s="21">
        <f t="shared" si="0"/>
        <v>1</v>
      </c>
    </row>
    <row r="76" spans="2:6" x14ac:dyDescent="0.35">
      <c r="B76" s="2" t="s">
        <v>74</v>
      </c>
      <c r="C76" s="6" t="s">
        <v>13</v>
      </c>
      <c r="D76" s="20">
        <v>733.25759999999991</v>
      </c>
      <c r="E76" s="24">
        <v>733.25759999999991</v>
      </c>
      <c r="F76" s="21">
        <f t="shared" si="0"/>
        <v>1</v>
      </c>
    </row>
    <row r="77" spans="2:6" x14ac:dyDescent="0.35">
      <c r="B77" s="2" t="s">
        <v>75</v>
      </c>
      <c r="C77" s="6" t="s">
        <v>13</v>
      </c>
      <c r="D77" s="20">
        <v>1073.5999999999999</v>
      </c>
      <c r="E77" s="24">
        <v>1073.5999999999999</v>
      </c>
      <c r="F77" s="21">
        <f t="shared" si="0"/>
        <v>1</v>
      </c>
    </row>
    <row r="78" spans="2:6" ht="87" x14ac:dyDescent="0.35">
      <c r="B78" s="17" t="s">
        <v>76</v>
      </c>
      <c r="C78" s="6" t="s">
        <v>13</v>
      </c>
      <c r="D78" s="20">
        <v>1839.3120000000004</v>
      </c>
      <c r="E78" s="24">
        <v>1839.3120000000004</v>
      </c>
      <c r="F78" s="21">
        <f t="shared" si="0"/>
        <v>1</v>
      </c>
    </row>
    <row r="79" spans="2:6" ht="16.5" x14ac:dyDescent="0.35">
      <c r="B79" s="10" t="s">
        <v>77</v>
      </c>
      <c r="C79" s="10" t="s">
        <v>6</v>
      </c>
      <c r="D79" s="9" t="s">
        <v>7</v>
      </c>
      <c r="E79" s="9" t="s">
        <v>8</v>
      </c>
      <c r="F79" s="9" t="s">
        <v>9</v>
      </c>
    </row>
    <row r="80" spans="2:6" ht="29" x14ac:dyDescent="0.35">
      <c r="B80" s="25" t="s">
        <v>78</v>
      </c>
      <c r="C80" s="26" t="s">
        <v>13</v>
      </c>
      <c r="D80" s="27">
        <f>1000*1.15</f>
        <v>1150</v>
      </c>
      <c r="E80" s="35">
        <f>1000*1.15</f>
        <v>1150</v>
      </c>
      <c r="F80" s="28">
        <f t="shared" ref="F80:F88" si="2">E80/D80</f>
        <v>1</v>
      </c>
    </row>
    <row r="81" spans="2:6" x14ac:dyDescent="0.35">
      <c r="B81" s="29" t="s">
        <v>79</v>
      </c>
      <c r="C81" s="26" t="s">
        <v>13</v>
      </c>
      <c r="D81" s="27">
        <f>1202*1.15</f>
        <v>1382.3</v>
      </c>
      <c r="E81" s="35">
        <f>1202*1.15</f>
        <v>1382.3</v>
      </c>
      <c r="F81" s="28">
        <f t="shared" si="2"/>
        <v>1</v>
      </c>
    </row>
    <row r="82" spans="2:6" x14ac:dyDescent="0.35">
      <c r="B82" s="29" t="s">
        <v>80</v>
      </c>
      <c r="C82" s="26" t="s">
        <v>13</v>
      </c>
      <c r="D82" s="27">
        <f>2240*1.15</f>
        <v>2576</v>
      </c>
      <c r="E82" s="35">
        <f>2240*1.15</f>
        <v>2576</v>
      </c>
      <c r="F82" s="28">
        <f t="shared" si="2"/>
        <v>1</v>
      </c>
    </row>
    <row r="83" spans="2:6" x14ac:dyDescent="0.35">
      <c r="B83" s="29" t="s">
        <v>81</v>
      </c>
      <c r="C83" s="26" t="s">
        <v>13</v>
      </c>
      <c r="D83" s="27">
        <f>2540*1.15</f>
        <v>2921</v>
      </c>
      <c r="E83" s="35">
        <f>2540*1.15</f>
        <v>2921</v>
      </c>
      <c r="F83" s="28">
        <f t="shared" si="2"/>
        <v>1</v>
      </c>
    </row>
    <row r="84" spans="2:6" ht="145" x14ac:dyDescent="0.35">
      <c r="B84" s="30" t="s">
        <v>82</v>
      </c>
      <c r="C84" s="26" t="s">
        <v>13</v>
      </c>
      <c r="D84" s="27">
        <f>3032*1.15</f>
        <v>3486.7999999999997</v>
      </c>
      <c r="E84" s="35">
        <f>3032*1.15</f>
        <v>3486.7999999999997</v>
      </c>
      <c r="F84" s="28">
        <f t="shared" si="2"/>
        <v>1</v>
      </c>
    </row>
    <row r="85" spans="2:6" ht="145" x14ac:dyDescent="0.35">
      <c r="B85" s="30" t="s">
        <v>83</v>
      </c>
      <c r="C85" s="26" t="s">
        <v>13</v>
      </c>
      <c r="D85" s="27">
        <f>3876.24*1.15</f>
        <v>4457.6759999999995</v>
      </c>
      <c r="E85" s="35">
        <f>3876.24*1.15</f>
        <v>4457.6759999999995</v>
      </c>
      <c r="F85" s="28">
        <f t="shared" si="2"/>
        <v>1</v>
      </c>
    </row>
    <row r="86" spans="2:6" ht="145" x14ac:dyDescent="0.35">
      <c r="B86" s="31" t="s">
        <v>84</v>
      </c>
      <c r="C86" s="26" t="s">
        <v>13</v>
      </c>
      <c r="D86" s="27">
        <f>4093.77*1.15</f>
        <v>4707.8354999999992</v>
      </c>
      <c r="E86" s="35">
        <f>4093.77*1.15</f>
        <v>4707.8354999999992</v>
      </c>
      <c r="F86" s="28">
        <f t="shared" si="2"/>
        <v>1</v>
      </c>
    </row>
    <row r="87" spans="2:6" ht="145" x14ac:dyDescent="0.35">
      <c r="B87" s="30" t="s">
        <v>85</v>
      </c>
      <c r="C87" s="26" t="s">
        <v>13</v>
      </c>
      <c r="D87" s="27">
        <f>4285.03*1.15</f>
        <v>4927.7844999999998</v>
      </c>
      <c r="E87" s="35">
        <f>4285.03*1.15</f>
        <v>4927.7844999999998</v>
      </c>
      <c r="F87" s="28">
        <f t="shared" si="2"/>
        <v>1</v>
      </c>
    </row>
    <row r="88" spans="2:6" ht="58" x14ac:dyDescent="0.35">
      <c r="B88" s="25" t="s">
        <v>86</v>
      </c>
      <c r="C88" s="32" t="s">
        <v>13</v>
      </c>
      <c r="D88" s="33">
        <f>1435.33*1.15</f>
        <v>1650.6294999999998</v>
      </c>
      <c r="E88" s="36">
        <f>1435.33*1.15</f>
        <v>1650.6294999999998</v>
      </c>
      <c r="F88" s="34">
        <f t="shared" si="2"/>
        <v>1</v>
      </c>
    </row>
  </sheetData>
  <mergeCells count="6">
    <mergeCell ref="B6:F6"/>
    <mergeCell ref="E14:F14"/>
    <mergeCell ref="B8:F8"/>
    <mergeCell ref="C10:D11"/>
    <mergeCell ref="E10:F10"/>
    <mergeCell ref="E11:F11"/>
  </mergeCells>
  <phoneticPr fontId="13" type="noConversion"/>
  <conditionalFormatting sqref="B48:B49">
    <cfRule type="duplicateValues" priority="12"/>
  </conditionalFormatting>
  <conditionalFormatting sqref="B15:C15">
    <cfRule type="duplicateValues" priority="21"/>
  </conditionalFormatting>
  <conditionalFormatting sqref="C16:C27">
    <cfRule type="duplicateValues" priority="55"/>
  </conditionalFormatting>
  <conditionalFormatting sqref="C28:C78">
    <cfRule type="duplicateValues" priority="45"/>
  </conditionalFormatting>
  <conditionalFormatting sqref="C80:C83">
    <cfRule type="duplicateValues" priority="4"/>
  </conditionalFormatting>
  <conditionalFormatting sqref="C84:C88">
    <cfRule type="duplicateValues" priority="5"/>
  </conditionalFormatting>
  <conditionalFormatting sqref="B79">
    <cfRule type="duplicateValues" priority="2"/>
  </conditionalFormatting>
  <conditionalFormatting sqref="C79">
    <cfRule type="duplicateValues" priority="1"/>
  </conditionalFormatting>
  <dataValidations disablePrompts="1" count="1">
    <dataValidation type="decimal" allowBlank="1" showInputMessage="1" showErrorMessage="1" errorTitle="Coeficient de baixa" error="El coeficient de baixa ha d'estar comprès entre 0 i 1." sqref="E11" xr:uid="{786EF167-E320-424F-8B09-968EA97161D9}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8" scale="93" fitToHeight="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b95b9-9d66-4e1e-8d5b-562a9c9e81a7">
      <Terms xmlns="http://schemas.microsoft.com/office/infopath/2007/PartnerControls"/>
    </lcf76f155ced4ddcb4097134ff3c332f>
    <TaxCatchAll xmlns="78e4a20d-5149-42e3-be2f-a6dad5a21c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63B262D601714B9DD555AA2183ECB8" ma:contentTypeVersion="13" ma:contentTypeDescription="Crear nuevo documento." ma:contentTypeScope="" ma:versionID="af8f41e9ece52da1fc4fc9be3fc4fa4a">
  <xsd:schema xmlns:xsd="http://www.w3.org/2001/XMLSchema" xmlns:xs="http://www.w3.org/2001/XMLSchema" xmlns:p="http://schemas.microsoft.com/office/2006/metadata/properties" xmlns:ns2="5c6b95b9-9d66-4e1e-8d5b-562a9c9e81a7" xmlns:ns3="78e4a20d-5149-42e3-be2f-a6dad5a21c00" targetNamespace="http://schemas.microsoft.com/office/2006/metadata/properties" ma:root="true" ma:fieldsID="0524366cbe0f1d7cbd0ed36c69b3af97" ns2:_="" ns3:_="">
    <xsd:import namespace="5c6b95b9-9d66-4e1e-8d5b-562a9c9e81a7"/>
    <xsd:import namespace="78e4a20d-5149-42e3-be2f-a6dad5a21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b95b9-9d66-4e1e-8d5b-562a9c9e8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09d6d766-6185-484e-b01d-9a623aff3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4a20d-5149-42e3-be2f-a6dad5a21c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0d3042-d38e-46e6-a70b-373fcccdf951}" ma:internalName="TaxCatchAll" ma:showField="CatchAllData" ma:web="78e4a20d-5149-42e3-be2f-a6dad5a21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7478D-9127-4581-9D69-7941A696D5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1819B0-D85A-4946-9ACD-B76A915C8BDC}">
  <ds:schemaRefs>
    <ds:schemaRef ds:uri="http://schemas.microsoft.com/office/2006/metadata/properties"/>
    <ds:schemaRef ds:uri="http://schemas.microsoft.com/office/infopath/2007/PartnerControls"/>
    <ds:schemaRef ds:uri="5c6b95b9-9d66-4e1e-8d5b-562a9c9e81a7"/>
    <ds:schemaRef ds:uri="78e4a20d-5149-42e3-be2f-a6dad5a21c00"/>
  </ds:schemaRefs>
</ds:datastoreItem>
</file>

<file path=customXml/itemProps3.xml><?xml version="1.0" encoding="utf-8"?>
<ds:datastoreItem xmlns:ds="http://schemas.openxmlformats.org/officeDocument/2006/customXml" ds:itemID="{B76F46B9-51B0-4F6B-9383-6360ADAE5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b95b9-9d66-4e1e-8d5b-562a9c9e81a7"/>
    <ds:schemaRef ds:uri="78e4a20d-5149-42e3-be2f-a6dad5a21c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Preus Lot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 Serra Torta</dc:creator>
  <cp:keywords/>
  <dc:description/>
  <cp:lastModifiedBy>Vidal Palacio, Mila</cp:lastModifiedBy>
  <cp:revision/>
  <dcterms:created xsi:type="dcterms:W3CDTF">2022-10-06T13:36:15Z</dcterms:created>
  <dcterms:modified xsi:type="dcterms:W3CDTF">2025-11-27T10:42:24Z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0x010100AA63B262D601714B9DD555AA2183ECB8</vt:lpwstr>
  </property>
  <property fmtid="{D5CDD505-2E9C-101B-9397-08002B2CF9AE}" pid="3" name="MediaServiceImageTags">
    <vt:lpwstr/>
  </property>
</Properties>
</file>