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AreaJuridica\CONTRACTACIÓ PÚBLICA\CONTRACTES SERVEIS\PORTS-2026-xxx Manteniment EBARs\1. Actuacions preparatories\"/>
    </mc:Choice>
  </mc:AlternateContent>
  <xr:revisionPtr revIDLastSave="0" documentId="8_{BB759144-9440-4A31-8655-C995C2DE7FE1}" xr6:coauthVersionLast="47" xr6:coauthVersionMax="47" xr10:uidLastSave="{00000000-0000-0000-0000-000000000000}"/>
  <bookViews>
    <workbookView xWindow="28680" yWindow="-120" windowWidth="29040" windowHeight="15840" xr2:uid="{00000000-000D-0000-FFFF-FFFF00000000}"/>
  </bookViews>
  <sheets>
    <sheet name="K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21" i="1"/>
  <c r="S47" i="1"/>
  <c r="S46" i="1"/>
  <c r="S48" i="1" s="1"/>
  <c r="K23" i="1"/>
  <c r="S42" i="1"/>
  <c r="R43" i="1"/>
  <c r="S43" i="1"/>
  <c r="H23" i="1" s="1"/>
  <c r="S37" i="1"/>
  <c r="S36" i="1"/>
  <c r="H20" i="1" s="1"/>
  <c r="S35" i="1"/>
  <c r="S31" i="1"/>
  <c r="S30" i="1"/>
  <c r="S29" i="1"/>
  <c r="S32" i="1"/>
  <c r="K21" i="1"/>
  <c r="K20" i="1"/>
  <c r="R38" i="1"/>
  <c r="R32" i="1"/>
  <c r="J20" i="1" l="1"/>
  <c r="S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 Serra Torta</author>
  </authors>
  <commentList>
    <comment ref="Q29" authorId="0" shapeId="0" xr:uid="{3E72D320-03E2-4518-A1FF-7D636E3ED86A}">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 ref="Q31" authorId="0" shapeId="0" xr:uid="{E5F88947-C36C-453C-8109-4AA7D745636A}">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 ref="Q35" authorId="0" shapeId="0" xr:uid="{54BA3B8C-0206-4A2F-A6B0-E75EF3A30FF9}">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 ref="Q37" authorId="0" shapeId="0" xr:uid="{1C163EDE-01BA-4E96-BA96-BF1AE1F16087}">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 ref="Q42" authorId="0" shapeId="0" xr:uid="{0D7064DD-A71F-40D8-B6E8-EFBE752BCA8F}">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 ref="Q46" authorId="0" shapeId="0" xr:uid="{D839DEEC-3772-4264-91DB-BA6782F067FA}">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List>
</comments>
</file>

<file path=xl/sharedStrings.xml><?xml version="1.0" encoding="utf-8"?>
<sst xmlns="http://schemas.openxmlformats.org/spreadsheetml/2006/main" count="42" uniqueCount="28">
  <si>
    <t>Annex 2. Manteniment preventiu Lot 1</t>
  </si>
  <si>
    <r>
      <rPr>
        <i/>
        <sz val="11"/>
        <color rgb="FFFF0000"/>
        <rFont val="Calibri"/>
      </rPr>
      <t>El "PREU MÀXIM" correspon als preus de licitació de les quatre partides  (1 revisió anual, 2 neteges anuals de la xarxa de sanejament-EBARs), 1 neteja de la xarxa de sanejament i pluvials i 1 neteja bianual de les galeries de serveis) de la totalitat de l'inventari les instal·lacions de l'Annex 1-Inventari i Plànols.</t>
    </r>
    <r>
      <rPr>
        <b/>
        <i/>
        <sz val="11"/>
        <color rgb="FFFF0000"/>
        <rFont val="Calibri"/>
      </rPr>
      <t xml:space="preserve"> 
El licitador ha d'emplenar els "PREU OFERTA" de les quatre partides: 1 revisió anual,  2 neteges anuals de la xarxa de sanejament-EBARs, 1 neteja de la xarxa de sanejament i pluvials i 1 neteja anual de les galeries de serveis, de la totalitat de l'inventari de les instal·lacions de l'Annex 1- Inventari i Plànols. El  "PREU OFERTA" ha de ser igual o inferior al "PREU MÀXIM".
</t>
    </r>
    <r>
      <rPr>
        <i/>
        <sz val="11"/>
        <color rgb="FFFF0000"/>
        <rFont val="Calibri"/>
      </rPr>
      <t xml:space="preserve">El coeficient Kp es calcula automàitcament, i és la mitjana geomètrica del resultat de dividir el "PREU OFERTA" entre "PREU MÀXIM".
El "PREU UNITARI" és calcula automàticament dividint el "PREU OFERTA" entre les 12 EBARs de l'Annex 1. Aquest "PREU UNITARI" és el que es certificarà en cas d'ampliar o dismunir el número d'EBARS respecte l'Annex 1 inicial.
</t>
    </r>
  </si>
  <si>
    <t>LOT 1. ZONA PORTUÀRIA NORD</t>
  </si>
  <si>
    <t>PREU MÀXIM</t>
  </si>
  <si>
    <t xml:space="preserve">PREU OFERTA </t>
  </si>
  <si>
    <r>
      <t>K</t>
    </r>
    <r>
      <rPr>
        <b/>
        <vertAlign val="subscript"/>
        <sz val="11"/>
        <color theme="0"/>
        <rFont val="Calibri"/>
        <family val="2"/>
        <scheme val="minor"/>
      </rPr>
      <t>P</t>
    </r>
  </si>
  <si>
    <t>PREU UNITARI</t>
  </si>
  <si>
    <r>
      <rPr>
        <b/>
        <sz val="11"/>
        <color rgb="FF000000"/>
        <rFont val="Calibri"/>
      </rPr>
      <t>UNA</t>
    </r>
    <r>
      <rPr>
        <sz val="11"/>
        <color rgb="FF000000"/>
        <rFont val="Calibri"/>
      </rPr>
      <t xml:space="preserve"> Revisió (1) anual dels 12 pous de bombeig i les seves corresponents equips de bombeig.</t>
    </r>
  </si>
  <si>
    <r>
      <rPr>
        <b/>
        <sz val="11"/>
        <color rgb="FF000000"/>
        <rFont val="Calibri"/>
        <scheme val="minor"/>
      </rPr>
      <t xml:space="preserve">DUES </t>
    </r>
    <r>
      <rPr>
        <sz val="11"/>
        <color rgb="FF000000"/>
        <rFont val="Calibri"/>
        <scheme val="minor"/>
      </rPr>
      <t>Neteja (2) dels pous de bombeig (EBAR) anuals amb aparell pneumàtic vibrador incorporat des de compressor situat en camió cisterna equipat amb bomba succionadora i transport de residu a EDAR autoritzada. Segons els plànosl de l'Annex 1.</t>
    </r>
  </si>
  <si>
    <r>
      <rPr>
        <b/>
        <sz val="11"/>
        <color rgb="FF000000"/>
        <rFont val="Calibri"/>
      </rPr>
      <t>UNA</t>
    </r>
    <r>
      <rPr>
        <sz val="11"/>
        <color rgb="FF000000"/>
        <rFont val="Calibri"/>
      </rPr>
      <t xml:space="preserve"> neteja (1) anuals de clavegueres: col·lectors, pous de fins a 9 m</t>
    </r>
    <r>
      <rPr>
        <vertAlign val="superscript"/>
        <sz val="11"/>
        <color rgb="FF000000"/>
        <rFont val="Calibri"/>
      </rPr>
      <t>3</t>
    </r>
    <r>
      <rPr>
        <sz val="11"/>
        <color rgb="FF000000"/>
        <rFont val="Calibri"/>
      </rPr>
      <t xml:space="preserve"> aprox., pericons o pous de registre de clavegueram, etc., i xarxa de pluvials: canonades, embornals, canals interceptors, etc., amb introducció manual de mànega amb aigua a pressió, amb aparell pneumàtic vibrador incorporat des de compressor situat en camió cisterna i transport de residu a EDAR autoritzada. Segons els plànols de l'Annex 1.</t>
    </r>
  </si>
  <si>
    <r>
      <rPr>
        <b/>
        <sz val="11"/>
        <color rgb="FF000000"/>
        <rFont val="Calibri"/>
      </rPr>
      <t>UNA</t>
    </r>
    <r>
      <rPr>
        <sz val="11"/>
        <color rgb="FF000000"/>
        <rFont val="Calibri"/>
      </rPr>
      <t xml:space="preserve"> (1 ) neteja bianual de galeries de serveis: només es dona el cas en el port de l'Escala i de Blanes 
(* Veure plànols de l'inventari)</t>
    </r>
  </si>
  <si>
    <t>Preus 2024</t>
  </si>
  <si>
    <t>1 EBAR</t>
  </si>
  <si>
    <t>12 EBARS</t>
  </si>
  <si>
    <t>Mant. Prev Primavera</t>
  </si>
  <si>
    <t>NETEJA</t>
  </si>
  <si>
    <t>SENAR</t>
  </si>
  <si>
    <t>REVISIÓ</t>
  </si>
  <si>
    <t>SIRHSA</t>
  </si>
  <si>
    <t>Mant. Prev Tardor</t>
  </si>
  <si>
    <t>Preus de licitació</t>
  </si>
  <si>
    <t>Preus 2025</t>
  </si>
  <si>
    <t>1 GALERIA</t>
  </si>
  <si>
    <t>2 GALERIES</t>
  </si>
  <si>
    <t>1 port</t>
  </si>
  <si>
    <t>4 ports</t>
  </si>
  <si>
    <t>Port petit (1G, 4G, 6G, 8G)</t>
  </si>
  <si>
    <t>Port gran (2G, 3G, 5G, 7G)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</si>
</sst>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20" x14ac:knownFonts="1">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b/>
      <vertAlign val="subscript"/>
      <sz val="11"/>
      <color theme="0"/>
      <name val="Calibri"/>
      <family val="2"/>
      <scheme val="minor"/>
    </font>
    <font>
      <sz val="11"/>
      <color rgb="FFFF0000"/>
      <name val="Calibri"/>
      <family val="2"/>
      <scheme val="minor"/>
    </font>
    <font>
      <i/>
      <sz val="11"/>
      <color rgb="FFFF0000"/>
      <name val="Calibri"/>
      <family val="2"/>
      <scheme val="minor"/>
    </font>
    <font>
      <sz val="11"/>
      <color theme="1"/>
      <name val="Calibri"/>
      <family val="2"/>
      <scheme val="minor"/>
    </font>
    <font>
      <sz val="9"/>
      <color indexed="81"/>
      <name val="Tahoma"/>
      <charset val="1"/>
    </font>
    <font>
      <b/>
      <sz val="9"/>
      <color indexed="81"/>
      <name val="Tahoma"/>
      <charset val="1"/>
    </font>
    <font>
      <i/>
      <sz val="14"/>
      <color theme="1"/>
      <name val="Calibri"/>
      <family val="2"/>
      <scheme val="minor"/>
    </font>
    <font>
      <b/>
      <sz val="18"/>
      <color theme="1"/>
      <name val="Calibri"/>
      <family val="2"/>
      <scheme val="minor"/>
    </font>
    <font>
      <b/>
      <sz val="11"/>
      <color rgb="FF000000"/>
      <name val="Calibri"/>
    </font>
    <font>
      <sz val="11"/>
      <color rgb="FF000000"/>
      <name val="Calibri"/>
    </font>
    <font>
      <i/>
      <sz val="11"/>
      <color rgb="FFFF0000"/>
      <name val="Calibri"/>
    </font>
    <font>
      <b/>
      <i/>
      <sz val="11"/>
      <color rgb="FFFF0000"/>
      <name val="Calibri"/>
    </font>
    <font>
      <sz val="12"/>
      <color theme="1"/>
      <name val="Calibri"/>
      <family val="2"/>
      <scheme val="minor"/>
    </font>
    <font>
      <b/>
      <sz val="11"/>
      <color rgb="FF000000"/>
      <name val="Calibri"/>
      <scheme val="minor"/>
    </font>
    <font>
      <sz val="11"/>
      <color rgb="FF000000"/>
      <name val="Calibri"/>
      <scheme val="minor"/>
    </font>
    <font>
      <vertAlign val="superscript"/>
      <sz val="11"/>
      <color rgb="FF000000"/>
      <name val="Calibri"/>
    </font>
  </fonts>
  <fills count="4">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44" fontId="7" fillId="0" borderId="0" applyFont="0" applyFill="0" applyBorder="0" applyAlignment="0" applyProtection="0"/>
  </cellStyleXfs>
  <cellXfs count="42">
    <xf numFmtId="0" fontId="0" fillId="0" borderId="0" xfId="0"/>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6" xfId="0" applyBorder="1" applyAlignment="1">
      <alignment horizontal="center"/>
    </xf>
    <xf numFmtId="44" fontId="0" fillId="0" borderId="0" xfId="0" applyNumberFormat="1"/>
    <xf numFmtId="44" fontId="0" fillId="0" borderId="6" xfId="1" applyFont="1" applyBorder="1"/>
    <xf numFmtId="44" fontId="1" fillId="0" borderId="0" xfId="0" applyNumberFormat="1" applyFont="1"/>
    <xf numFmtId="0" fontId="0" fillId="0" borderId="0" xfId="0" applyAlignment="1">
      <alignment horizontal="center"/>
    </xf>
    <xf numFmtId="44" fontId="0" fillId="0" borderId="10" xfId="1" applyFont="1" applyBorder="1" applyAlignment="1">
      <alignment horizontal="center" vertical="center"/>
    </xf>
    <xf numFmtId="44" fontId="5" fillId="3" borderId="10" xfId="1" applyFont="1" applyFill="1" applyBorder="1" applyAlignment="1" applyProtection="1">
      <alignment horizontal="center" vertical="center"/>
      <protection locked="0"/>
    </xf>
    <xf numFmtId="44" fontId="0" fillId="0" borderId="10" xfId="1" applyFont="1" applyBorder="1" applyAlignment="1" applyProtection="1">
      <alignment horizontal="center" vertical="center"/>
      <protection locked="0"/>
    </xf>
    <xf numFmtId="0" fontId="0" fillId="0" borderId="10" xfId="0" applyBorder="1" applyAlignment="1">
      <alignment horizontal="center"/>
    </xf>
    <xf numFmtId="44" fontId="0" fillId="0" borderId="10" xfId="1" applyFont="1" applyBorder="1"/>
    <xf numFmtId="0" fontId="0" fillId="0" borderId="11" xfId="0" applyBorder="1" applyAlignment="1">
      <alignment horizontal="center"/>
    </xf>
    <xf numFmtId="0" fontId="3" fillId="2" borderId="11" xfId="0" applyFont="1" applyFill="1" applyBorder="1" applyAlignment="1">
      <alignment horizontal="center"/>
    </xf>
    <xf numFmtId="0" fontId="0" fillId="0" borderId="11" xfId="0" applyBorder="1" applyAlignment="1">
      <alignment horizontal="center"/>
    </xf>
    <xf numFmtId="44" fontId="0" fillId="0" borderId="10" xfId="0" applyNumberFormat="1" applyBorder="1" applyAlignment="1">
      <alignment horizontal="center"/>
    </xf>
    <xf numFmtId="44" fontId="16" fillId="0" borderId="12" xfId="0" applyNumberFormat="1" applyFont="1" applyBorder="1" applyAlignment="1">
      <alignment horizontal="center"/>
    </xf>
    <xf numFmtId="44" fontId="16" fillId="0" borderId="13" xfId="0" applyNumberFormat="1" applyFont="1" applyBorder="1" applyAlignment="1">
      <alignment horizontal="center"/>
    </xf>
    <xf numFmtId="0" fontId="13"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2" fillId="0" borderId="0" xfId="0" applyFont="1" applyAlignment="1">
      <alignment horizontal="left"/>
    </xf>
    <xf numFmtId="0" fontId="0" fillId="0" borderId="0" xfId="0" applyAlignment="1">
      <alignment horizontal="left"/>
    </xf>
    <xf numFmtId="0" fontId="14"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44" fontId="0" fillId="0" borderId="6" xfId="0" applyNumberFormat="1" applyBorder="1" applyAlignment="1">
      <alignment horizontal="center"/>
    </xf>
    <xf numFmtId="44" fontId="0" fillId="0" borderId="6" xfId="0" applyNumberFormat="1" applyBorder="1" applyAlignment="1">
      <alignment horizontal="center" vertical="center"/>
    </xf>
    <xf numFmtId="0" fontId="0" fillId="0" borderId="6" xfId="0" applyBorder="1" applyAlignment="1">
      <alignment horizontal="center"/>
    </xf>
    <xf numFmtId="164" fontId="11" fillId="0" borderId="10" xfId="0" applyNumberFormat="1" applyFont="1" applyBorder="1" applyAlignment="1">
      <alignment horizontal="center" vertical="center"/>
    </xf>
    <xf numFmtId="0" fontId="10" fillId="0" borderId="0" xfId="0" applyFont="1" applyAlignment="1">
      <alignment horizontal="center" wrapText="1"/>
    </xf>
    <xf numFmtId="0" fontId="13"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18" fillId="0" borderId="11"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3</xdr:col>
      <xdr:colOff>373698</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S48"/>
  <sheetViews>
    <sheetView showGridLines="0" tabSelected="1" zoomScale="120" zoomScaleNormal="120" workbookViewId="0">
      <selection activeCell="P21" sqref="P21"/>
    </sheetView>
  </sheetViews>
  <sheetFormatPr defaultColWidth="9.1796875" defaultRowHeight="14.5" x14ac:dyDescent="0.35"/>
  <cols>
    <col min="7" max="7" width="24.54296875" customWidth="1"/>
    <col min="8" max="8" width="13.453125" bestFit="1" customWidth="1"/>
    <col min="9" max="9" width="14.1796875" bestFit="1" customWidth="1"/>
    <col min="10" max="10" width="13.453125" customWidth="1"/>
    <col min="11" max="11" width="15" customWidth="1"/>
    <col min="15" max="15" width="15.26953125" customWidth="1"/>
    <col min="16" max="16" width="12.453125" customWidth="1"/>
    <col min="17" max="17" width="11.54296875" bestFit="1" customWidth="1"/>
    <col min="18" max="18" width="15.54296875" customWidth="1"/>
    <col min="19" max="19" width="15.26953125" customWidth="1"/>
  </cols>
  <sheetData>
    <row r="6" spans="3:12" ht="21" x14ac:dyDescent="0.5">
      <c r="C6" s="25" t="s">
        <v>0</v>
      </c>
      <c r="D6" s="25"/>
      <c r="E6" s="25"/>
      <c r="F6" s="25"/>
      <c r="G6" s="25"/>
      <c r="H6" s="25"/>
      <c r="I6" s="25"/>
      <c r="J6" s="25"/>
      <c r="K6" s="25"/>
      <c r="L6" s="25"/>
    </row>
    <row r="9" spans="3:12" ht="15" customHeight="1" x14ac:dyDescent="0.35">
      <c r="C9" s="27" t="s">
        <v>1</v>
      </c>
      <c r="D9" s="28"/>
      <c r="E9" s="28"/>
      <c r="F9" s="28"/>
      <c r="G9" s="28"/>
      <c r="H9" s="28"/>
      <c r="I9" s="28"/>
      <c r="J9" s="28"/>
      <c r="K9" s="28"/>
      <c r="L9" s="28"/>
    </row>
    <row r="10" spans="3:12" ht="15" customHeight="1" x14ac:dyDescent="0.35">
      <c r="C10" s="29"/>
      <c r="D10" s="28"/>
      <c r="E10" s="28"/>
      <c r="F10" s="28"/>
      <c r="G10" s="28"/>
      <c r="H10" s="28"/>
      <c r="I10" s="28"/>
      <c r="J10" s="28"/>
      <c r="K10" s="28"/>
      <c r="L10" s="28"/>
    </row>
    <row r="11" spans="3:12" ht="15" customHeight="1" x14ac:dyDescent="0.35">
      <c r="C11" s="29"/>
      <c r="D11" s="28"/>
      <c r="E11" s="28"/>
      <c r="F11" s="28"/>
      <c r="G11" s="28"/>
      <c r="H11" s="28"/>
      <c r="I11" s="28"/>
      <c r="J11" s="28"/>
      <c r="K11" s="28"/>
      <c r="L11" s="28"/>
    </row>
    <row r="12" spans="3:12" ht="15" customHeight="1" x14ac:dyDescent="0.35">
      <c r="C12" s="29"/>
      <c r="D12" s="28"/>
      <c r="E12" s="28"/>
      <c r="F12" s="28"/>
      <c r="G12" s="28"/>
      <c r="H12" s="28"/>
      <c r="I12" s="28"/>
      <c r="J12" s="28"/>
      <c r="K12" s="28"/>
      <c r="L12" s="28"/>
    </row>
    <row r="13" spans="3:12" ht="15" customHeight="1" x14ac:dyDescent="0.35">
      <c r="C13" s="29"/>
      <c r="D13" s="28"/>
      <c r="E13" s="28"/>
      <c r="F13" s="28"/>
      <c r="G13" s="28"/>
      <c r="H13" s="28"/>
      <c r="I13" s="28"/>
      <c r="J13" s="28"/>
      <c r="K13" s="28"/>
      <c r="L13" s="28"/>
    </row>
    <row r="14" spans="3:12" ht="15" customHeight="1" x14ac:dyDescent="0.35">
      <c r="C14" s="29"/>
      <c r="D14" s="28"/>
      <c r="E14" s="28"/>
      <c r="F14" s="28"/>
      <c r="G14" s="28"/>
      <c r="H14" s="28"/>
      <c r="I14" s="28"/>
      <c r="J14" s="28"/>
      <c r="K14" s="28"/>
      <c r="L14" s="28"/>
    </row>
    <row r="16" spans="3:12" ht="15" thickBot="1" x14ac:dyDescent="0.4">
      <c r="C16" s="26"/>
      <c r="D16" s="26"/>
      <c r="E16" s="26"/>
      <c r="F16" s="26"/>
      <c r="G16" s="26"/>
      <c r="H16" s="26"/>
      <c r="I16" s="26"/>
      <c r="J16" s="26"/>
      <c r="K16" s="26"/>
      <c r="L16" s="26"/>
    </row>
    <row r="17" spans="3:19" x14ac:dyDescent="0.35">
      <c r="C17" s="30" t="s">
        <v>2</v>
      </c>
      <c r="D17" s="31"/>
      <c r="E17" s="31"/>
      <c r="F17" s="31"/>
      <c r="G17" s="31"/>
      <c r="H17" s="31"/>
      <c r="I17" s="31"/>
      <c r="J17" s="31"/>
      <c r="K17" s="31"/>
      <c r="L17" s="32"/>
    </row>
    <row r="18" spans="3:19" x14ac:dyDescent="0.35">
      <c r="C18" s="1"/>
      <c r="L18" s="2"/>
    </row>
    <row r="19" spans="3:19" ht="16.5" x14ac:dyDescent="0.45">
      <c r="C19" s="1"/>
      <c r="H19" s="17" t="s">
        <v>3</v>
      </c>
      <c r="I19" s="17" t="s">
        <v>4</v>
      </c>
      <c r="J19" s="17" t="s">
        <v>5</v>
      </c>
      <c r="K19" s="17" t="s">
        <v>6</v>
      </c>
      <c r="L19" s="2"/>
    </row>
    <row r="20" spans="3:19" ht="43.5" customHeight="1" x14ac:dyDescent="0.35">
      <c r="C20" s="1"/>
      <c r="D20" s="38" t="s">
        <v>7</v>
      </c>
      <c r="E20" s="39"/>
      <c r="F20" s="39"/>
      <c r="G20" s="40"/>
      <c r="H20" s="11">
        <f>+S36</f>
        <v>8400</v>
      </c>
      <c r="I20" s="12">
        <v>8400</v>
      </c>
      <c r="J20" s="36">
        <f>((I20/H20)+(I21/H21))/2</f>
        <v>1</v>
      </c>
      <c r="K20" s="13">
        <f>I20/S27</f>
        <v>700</v>
      </c>
      <c r="L20" s="2"/>
    </row>
    <row r="21" spans="3:19" ht="75" customHeight="1" x14ac:dyDescent="0.35">
      <c r="C21" s="1"/>
      <c r="D21" s="41" t="s">
        <v>8</v>
      </c>
      <c r="E21" s="23"/>
      <c r="F21" s="23"/>
      <c r="G21" s="24"/>
      <c r="H21" s="11">
        <f>S35+S37</f>
        <v>10800</v>
      </c>
      <c r="I21" s="12">
        <v>10800</v>
      </c>
      <c r="J21" s="36"/>
      <c r="K21" s="13">
        <f>I21/S27/2</f>
        <v>450</v>
      </c>
      <c r="L21" s="2"/>
      <c r="O21" s="7"/>
    </row>
    <row r="22" spans="3:19" ht="120" customHeight="1" x14ac:dyDescent="0.35">
      <c r="C22" s="1"/>
      <c r="D22" s="22" t="s">
        <v>9</v>
      </c>
      <c r="E22" s="23"/>
      <c r="F22" s="23"/>
      <c r="G22" s="24"/>
      <c r="H22" s="11">
        <f>+S48</f>
        <v>10800</v>
      </c>
      <c r="I22" s="12">
        <v>10800</v>
      </c>
      <c r="J22" s="36"/>
      <c r="K22" s="13"/>
      <c r="L22" s="2"/>
      <c r="O22" s="7"/>
    </row>
    <row r="23" spans="3:19" ht="52.5" customHeight="1" x14ac:dyDescent="0.35">
      <c r="C23" s="1"/>
      <c r="D23" s="38" t="s">
        <v>10</v>
      </c>
      <c r="E23" s="39"/>
      <c r="F23" s="39"/>
      <c r="G23" s="40"/>
      <c r="H23" s="11">
        <f>+S43</f>
        <v>2000</v>
      </c>
      <c r="I23" s="12">
        <v>1800</v>
      </c>
      <c r="J23" s="36"/>
      <c r="K23" s="13">
        <f>I23/S40</f>
        <v>900</v>
      </c>
      <c r="L23" s="2"/>
      <c r="O23" s="7"/>
    </row>
    <row r="24" spans="3:19" x14ac:dyDescent="0.35">
      <c r="C24" s="3"/>
      <c r="D24" s="4"/>
      <c r="E24" s="4"/>
      <c r="F24" s="4"/>
      <c r="G24" s="4"/>
      <c r="H24" s="4"/>
      <c r="I24" s="4"/>
      <c r="J24" s="4"/>
      <c r="K24" s="4"/>
      <c r="L24" s="5"/>
    </row>
    <row r="25" spans="3:19" x14ac:dyDescent="0.35">
      <c r="C25" s="37"/>
      <c r="D25" s="37"/>
      <c r="E25" s="37"/>
      <c r="F25" s="37"/>
      <c r="G25" s="37"/>
      <c r="H25" s="37"/>
      <c r="I25" s="37"/>
      <c r="J25" s="37"/>
      <c r="K25" s="37"/>
      <c r="L25" s="37"/>
      <c r="R25" s="7"/>
    </row>
    <row r="26" spans="3:19" x14ac:dyDescent="0.35">
      <c r="C26" s="37"/>
      <c r="D26" s="37"/>
      <c r="E26" s="37"/>
      <c r="F26" s="37"/>
      <c r="G26" s="37"/>
      <c r="H26" s="37"/>
      <c r="I26" s="37"/>
      <c r="J26" s="37"/>
      <c r="K26" s="37"/>
      <c r="L26" s="37"/>
    </row>
    <row r="27" spans="3:19" x14ac:dyDescent="0.35">
      <c r="S27" s="10">
        <v>12</v>
      </c>
    </row>
    <row r="28" spans="3:19" x14ac:dyDescent="0.35">
      <c r="N28" s="35" t="s">
        <v>11</v>
      </c>
      <c r="O28" s="35"/>
      <c r="P28" s="35"/>
      <c r="Q28" s="35"/>
      <c r="R28" s="6" t="s">
        <v>12</v>
      </c>
      <c r="S28" s="6" t="s">
        <v>13</v>
      </c>
    </row>
    <row r="29" spans="3:19" x14ac:dyDescent="0.35">
      <c r="N29" s="34" t="s">
        <v>14</v>
      </c>
      <c r="O29" s="34"/>
      <c r="P29" s="6" t="s">
        <v>15</v>
      </c>
      <c r="Q29" s="6" t="s">
        <v>16</v>
      </c>
      <c r="R29" s="8">
        <v>254.46</v>
      </c>
      <c r="S29" s="8">
        <f>R29*$S$27</f>
        <v>3053.52</v>
      </c>
    </row>
    <row r="30" spans="3:19" x14ac:dyDescent="0.35">
      <c r="N30" s="34"/>
      <c r="O30" s="34"/>
      <c r="P30" s="6" t="s">
        <v>17</v>
      </c>
      <c r="Q30" s="6" t="s">
        <v>18</v>
      </c>
      <c r="R30" s="8">
        <v>584.79999999999995</v>
      </c>
      <c r="S30" s="8">
        <f>R30*$S$27</f>
        <v>7017.5999999999995</v>
      </c>
    </row>
    <row r="31" spans="3:19" x14ac:dyDescent="0.35">
      <c r="N31" s="33" t="s">
        <v>19</v>
      </c>
      <c r="O31" s="33"/>
      <c r="P31" s="6" t="s">
        <v>15</v>
      </c>
      <c r="Q31" s="6" t="s">
        <v>16</v>
      </c>
      <c r="R31" s="8">
        <v>254.46</v>
      </c>
      <c r="S31" s="8">
        <f>R31*$S$27</f>
        <v>3053.52</v>
      </c>
    </row>
    <row r="32" spans="3:19" x14ac:dyDescent="0.35">
      <c r="R32" s="9">
        <f>SUM(R29:R31)</f>
        <v>1093.72</v>
      </c>
      <c r="S32" s="9">
        <f>SUM(S29:S31)</f>
        <v>13124.64</v>
      </c>
    </row>
    <row r="33" spans="14:19" x14ac:dyDescent="0.35">
      <c r="O33" s="7"/>
    </row>
    <row r="34" spans="14:19" x14ac:dyDescent="0.35">
      <c r="N34" s="35" t="s">
        <v>20</v>
      </c>
      <c r="O34" s="35"/>
      <c r="P34" s="35"/>
      <c r="Q34" s="35"/>
      <c r="R34" s="6" t="s">
        <v>12</v>
      </c>
      <c r="S34" s="6" t="s">
        <v>13</v>
      </c>
    </row>
    <row r="35" spans="14:19" x14ac:dyDescent="0.35">
      <c r="N35" s="34" t="s">
        <v>14</v>
      </c>
      <c r="O35" s="34"/>
      <c r="P35" s="6" t="s">
        <v>15</v>
      </c>
      <c r="Q35" s="6"/>
      <c r="R35" s="8">
        <v>450</v>
      </c>
      <c r="S35" s="8">
        <f>R35*$S$27</f>
        <v>5400</v>
      </c>
    </row>
    <row r="36" spans="14:19" x14ac:dyDescent="0.35">
      <c r="N36" s="34"/>
      <c r="O36" s="34"/>
      <c r="P36" s="6" t="s">
        <v>17</v>
      </c>
      <c r="Q36" s="6"/>
      <c r="R36" s="8">
        <v>700</v>
      </c>
      <c r="S36" s="8">
        <f>R36*$S$27</f>
        <v>8400</v>
      </c>
    </row>
    <row r="37" spans="14:19" x14ac:dyDescent="0.35">
      <c r="N37" s="33" t="s">
        <v>19</v>
      </c>
      <c r="O37" s="33"/>
      <c r="P37" s="6" t="s">
        <v>15</v>
      </c>
      <c r="Q37" s="6"/>
      <c r="R37" s="8">
        <v>450</v>
      </c>
      <c r="S37" s="8">
        <f>R37*$S$27</f>
        <v>5400</v>
      </c>
    </row>
    <row r="38" spans="14:19" x14ac:dyDescent="0.35">
      <c r="R38" s="9">
        <f>SUM(R35:R37)</f>
        <v>1600</v>
      </c>
      <c r="S38" s="9">
        <f>SUM(S35:S37)</f>
        <v>19200</v>
      </c>
    </row>
    <row r="40" spans="14:19" x14ac:dyDescent="0.35">
      <c r="S40">
        <v>2</v>
      </c>
    </row>
    <row r="41" spans="14:19" x14ac:dyDescent="0.35">
      <c r="N41" s="35" t="s">
        <v>21</v>
      </c>
      <c r="O41" s="35"/>
      <c r="P41" s="35"/>
      <c r="Q41" s="35"/>
      <c r="R41" s="6" t="s">
        <v>22</v>
      </c>
      <c r="S41" s="6" t="s">
        <v>23</v>
      </c>
    </row>
    <row r="42" spans="14:19" x14ac:dyDescent="0.35">
      <c r="N42" s="33" t="s">
        <v>14</v>
      </c>
      <c r="O42" s="33"/>
      <c r="P42" s="6" t="s">
        <v>15</v>
      </c>
      <c r="Q42" s="6"/>
      <c r="R42" s="8">
        <v>1000</v>
      </c>
      <c r="S42" s="8">
        <f>R42*$S$40</f>
        <v>2000</v>
      </c>
    </row>
    <row r="43" spans="14:19" x14ac:dyDescent="0.35">
      <c r="R43" s="9">
        <f>SUM(R42:R42)</f>
        <v>1000</v>
      </c>
      <c r="S43" s="9">
        <f>SUM(S42:S42)</f>
        <v>2000</v>
      </c>
    </row>
    <row r="45" spans="14:19" x14ac:dyDescent="0.35">
      <c r="N45" s="18" t="s">
        <v>21</v>
      </c>
      <c r="O45" s="18"/>
      <c r="P45" s="18"/>
      <c r="Q45" s="18"/>
      <c r="R45" s="16" t="s">
        <v>24</v>
      </c>
      <c r="S45" s="16" t="s">
        <v>25</v>
      </c>
    </row>
    <row r="46" spans="14:19" x14ac:dyDescent="0.35">
      <c r="N46" s="19" t="s">
        <v>26</v>
      </c>
      <c r="O46" s="19"/>
      <c r="P46" s="14" t="s">
        <v>15</v>
      </c>
      <c r="Q46" s="14"/>
      <c r="R46" s="15">
        <v>1000</v>
      </c>
      <c r="S46" s="15">
        <f>+R46*4</f>
        <v>4000</v>
      </c>
    </row>
    <row r="47" spans="14:19" ht="15.5" x14ac:dyDescent="0.35">
      <c r="N47" s="20" t="s">
        <v>27</v>
      </c>
      <c r="O47" s="21"/>
      <c r="P47" s="14" t="s">
        <v>15</v>
      </c>
      <c r="Q47" s="14"/>
      <c r="R47" s="15">
        <v>1700</v>
      </c>
      <c r="S47" s="15">
        <f>+R47*4</f>
        <v>6800</v>
      </c>
    </row>
    <row r="48" spans="14:19" x14ac:dyDescent="0.35">
      <c r="R48" s="9"/>
      <c r="S48" s="9">
        <f>SUM(S46:S47)</f>
        <v>10800</v>
      </c>
    </row>
  </sheetData>
  <mergeCells count="21">
    <mergeCell ref="N34:Q34"/>
    <mergeCell ref="C25:L26"/>
    <mergeCell ref="D20:G20"/>
    <mergeCell ref="D21:G21"/>
    <mergeCell ref="D23:G23"/>
    <mergeCell ref="N45:Q45"/>
    <mergeCell ref="N46:O46"/>
    <mergeCell ref="N47:O47"/>
    <mergeCell ref="D22:G22"/>
    <mergeCell ref="C6:L6"/>
    <mergeCell ref="C16:L16"/>
    <mergeCell ref="C9:L14"/>
    <mergeCell ref="C17:L17"/>
    <mergeCell ref="N31:O31"/>
    <mergeCell ref="N29:O30"/>
    <mergeCell ref="N28:Q28"/>
    <mergeCell ref="N41:Q41"/>
    <mergeCell ref="N42:O42"/>
    <mergeCell ref="J20:J23"/>
    <mergeCell ref="N35:O36"/>
    <mergeCell ref="N37:O37"/>
  </mergeCells>
  <pageMargins left="0.70866141732283472" right="0.70866141732283472" top="0.74803149606299213" bottom="0.74803149606299213" header="0.31496062992125984" footer="0.31496062992125984"/>
  <pageSetup paperSize="9" scale="58" orientation="landscape"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A63B262D601714B9DD555AA2183ECB8" ma:contentTypeVersion="13" ma:contentTypeDescription="Crear nuevo documento." ma:contentTypeScope="" ma:versionID="af8f41e9ece52da1fc4fc9be3fc4fa4a">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0524366cbe0f1d7cbd0ed36c69b3af97"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484459-716C-4FA9-8E38-BDA65B28A478}">
  <ds:schemaRefs>
    <ds:schemaRef ds:uri="http://schemas.microsoft.com/sharepoint/v3/contenttype/forms"/>
  </ds:schemaRefs>
</ds:datastoreItem>
</file>

<file path=customXml/itemProps2.xml><?xml version="1.0" encoding="utf-8"?>
<ds:datastoreItem xmlns:ds="http://schemas.openxmlformats.org/officeDocument/2006/customXml" ds:itemID="{EF968658-707E-403D-8E77-DF54AD0AB961}">
  <ds:schemaRefs>
    <ds:schemaRef ds:uri="http://schemas.microsoft.com/office/2006/metadata/properties"/>
    <ds:schemaRef ds:uri="http://schemas.microsoft.com/office/infopath/2007/PartnerControls"/>
    <ds:schemaRef ds:uri="5c6b95b9-9d66-4e1e-8d5b-562a9c9e81a7"/>
    <ds:schemaRef ds:uri="78e4a20d-5149-42e3-be2f-a6dad5a21c00"/>
  </ds:schemaRefs>
</ds:datastoreItem>
</file>

<file path=customXml/itemProps3.xml><?xml version="1.0" encoding="utf-8"?>
<ds:datastoreItem xmlns:ds="http://schemas.openxmlformats.org/officeDocument/2006/customXml" ds:itemID="{821CCF90-D042-40E5-9BD3-60A8E7372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b95b9-9d66-4e1e-8d5b-562a9c9e81a7"/>
    <ds:schemaRef ds:uri="78e4a20d-5149-42e3-be2f-a6dad5a21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KP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Vidal Palacio, Mila</cp:lastModifiedBy>
  <cp:revision/>
  <dcterms:created xsi:type="dcterms:W3CDTF">2015-06-05T18:19:34Z</dcterms:created>
  <dcterms:modified xsi:type="dcterms:W3CDTF">2025-11-27T10:44:06Z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