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EquipopersonalMVP/Documentos compartidos/General/Xarxa/ConcursOperadors/2026/Lot2/"/>
    </mc:Choice>
  </mc:AlternateContent>
  <xr:revisionPtr revIDLastSave="50" documentId="8_{4E57B794-CF45-478B-857C-BD22B3755C2F}" xr6:coauthVersionLast="47" xr6:coauthVersionMax="47" xr10:uidLastSave="{16035BAA-201D-4AD5-8466-AEE174AC425C}"/>
  <bookViews>
    <workbookView xWindow="-120" yWindow="-120" windowWidth="29040" windowHeight="15840" xr2:uid="{102B815B-B151-4A0D-9A97-CDCECBE7D0BF}"/>
  </bookViews>
  <sheets>
    <sheet name="TERMINALS" sheetId="3" r:id="rId1"/>
    <sheet name="LLICENCIAMENT" sheetId="13" r:id="rId2"/>
    <sheet name="SERVEIS - ECON" sheetId="6" r:id="rId3"/>
    <sheet name="INTERNACIONAL-ROAMING" sheetId="8" r:id="rId4"/>
    <sheet name="CENTRE LOGÍSTIC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D26" i="6"/>
  <c r="H210" i="8" l="1"/>
  <c r="G210" i="8"/>
  <c r="D39" i="6" s="1"/>
  <c r="H181" i="8"/>
  <c r="G181" i="8"/>
  <c r="D38" i="6" s="1"/>
  <c r="H154" i="8"/>
  <c r="E36" i="6" s="1"/>
  <c r="G154" i="8"/>
  <c r="H106" i="8"/>
  <c r="E35" i="6" s="1"/>
  <c r="G106" i="8"/>
  <c r="H27" i="8"/>
  <c r="E34" i="6" s="1"/>
  <c r="G27" i="8"/>
  <c r="M26" i="6" l="1"/>
  <c r="K26" i="6"/>
  <c r="I26" i="6"/>
  <c r="E18" i="3" l="1"/>
  <c r="E19" i="3"/>
  <c r="E20" i="3"/>
  <c r="I11" i="3" l="1"/>
  <c r="O11" i="3" s="1"/>
  <c r="Q11" i="3" s="1"/>
  <c r="G10" i="3"/>
  <c r="I10" i="3" s="1"/>
  <c r="C10" i="3"/>
  <c r="E10" i="3" s="1"/>
  <c r="G12" i="3"/>
  <c r="I12" i="3" s="1"/>
  <c r="C12" i="3"/>
  <c r="T22" i="3"/>
  <c r="P22" i="3"/>
  <c r="L22" i="3"/>
  <c r="H22" i="3"/>
  <c r="D22" i="3"/>
  <c r="E21" i="3"/>
  <c r="U17" i="3"/>
  <c r="Q17" i="3"/>
  <c r="M17" i="3"/>
  <c r="I17" i="3"/>
  <c r="E17" i="3"/>
  <c r="U16" i="3"/>
  <c r="Q16" i="3"/>
  <c r="M16" i="3"/>
  <c r="I16" i="3"/>
  <c r="E16" i="3"/>
  <c r="U15" i="3"/>
  <c r="Q15" i="3"/>
  <c r="M15" i="3"/>
  <c r="I15" i="3"/>
  <c r="E15" i="3"/>
  <c r="S14" i="3"/>
  <c r="U14" i="3" s="1"/>
  <c r="Q14" i="3"/>
  <c r="M14" i="3"/>
  <c r="I14" i="3"/>
  <c r="E14" i="3"/>
  <c r="U13" i="3"/>
  <c r="Q13" i="3"/>
  <c r="M13" i="3"/>
  <c r="I13" i="3"/>
  <c r="E13" i="3"/>
  <c r="E11" i="3"/>
  <c r="U9" i="3"/>
  <c r="Q9" i="3"/>
  <c r="M9" i="3"/>
  <c r="I9" i="3"/>
  <c r="E9" i="3"/>
  <c r="U8" i="3"/>
  <c r="Q8" i="3"/>
  <c r="M8" i="3"/>
  <c r="I8" i="3"/>
  <c r="E8" i="3"/>
  <c r="C22" i="3" l="1"/>
  <c r="K11" i="3"/>
  <c r="G22" i="3"/>
  <c r="E12" i="3"/>
  <c r="E22" i="3" s="1"/>
  <c r="O12" i="3"/>
  <c r="Q12" i="3" s="1"/>
  <c r="O10" i="3"/>
  <c r="K10" i="3"/>
  <c r="M10" i="3" s="1"/>
  <c r="S10" i="3" s="1"/>
  <c r="U10" i="3" s="1"/>
  <c r="I22" i="3"/>
  <c r="M11" i="3"/>
  <c r="K12" i="3" l="1"/>
  <c r="M12" i="3" s="1"/>
  <c r="S12" i="3" s="1"/>
  <c r="U12" i="3" s="1"/>
  <c r="Q10" i="3"/>
  <c r="O22" i="3"/>
  <c r="U11" i="3"/>
  <c r="M22" i="3"/>
  <c r="K22" i="3" l="1"/>
  <c r="S22" i="3"/>
  <c r="Q22" i="3"/>
  <c r="U22" i="3"/>
</calcChain>
</file>

<file path=xl/sharedStrings.xml><?xml version="1.0" encoding="utf-8"?>
<sst xmlns="http://schemas.openxmlformats.org/spreadsheetml/2006/main" count="456" uniqueCount="188">
  <si>
    <t>ANNEX VII Solució tècnica Lot2</t>
  </si>
  <si>
    <t>Dispositius (Entrega anualitzada)</t>
  </si>
  <si>
    <t>ANY 1</t>
  </si>
  <si>
    <t>ANY 2</t>
  </si>
  <si>
    <t>ANY 3</t>
  </si>
  <si>
    <t>ANY 4</t>
  </si>
  <si>
    <t>ANY 5</t>
  </si>
  <si>
    <t>Tipus de dispositiu</t>
  </si>
  <si>
    <t>Terminals 
inicials</t>
  </si>
  <si>
    <t>Creixement 
previst</t>
  </si>
  <si>
    <t>TOTAL 
unitats</t>
  </si>
  <si>
    <t>Terminals 
inicials a renovar</t>
  </si>
  <si>
    <t>Gamma Avançada - Apple IPhone 1X (X es correspon al model més actualitzat corresponent a l’any en que TMB sol·licita el terminal) Pro Max de 256GB o superior</t>
  </si>
  <si>
    <t>Gamma Avançada - Apple IPhone 1X (X es correspon al model més actualitzat corresponent a l’any en que TMB sol·licita el terminal) Pro de 256GB o superior</t>
  </si>
  <si>
    <t>Gamma Avançada - Samsung Galaxy S2X Ultra Enterprise Edition (X es correspon al model més actualitzat corresponent a l’any en que TMB sol·licita el terminal) de 256GB o superior</t>
  </si>
  <si>
    <t>Gamma Avançada - Samsung Galaxy S2X Enterprise Edition (X es correspon al model més actualitzat corresponent a l’any en que TMB sol·licita el terminal) de 128GB o superior</t>
  </si>
  <si>
    <t>Gamma mitja - Samsung Galaxy A5X 5G Enterprise Edition (X es correspon al model més actualitzat corresponent a l’any en que TMB sol·licita el terminal) de 128GB o superior</t>
  </si>
  <si>
    <t>Gamma mitja -  Samsung Galaxy XCOVERY Enterprise Edition (Y es correspon al model més actualitzat corresponent a l’any en que TMB sol·licita el terminal) o superior</t>
  </si>
  <si>
    <t xml:space="preserve">Gamma Avançada Tablet - Apple IPad Pro 13” de 256GB WiFi + Cellular </t>
  </si>
  <si>
    <t>Gamma Avançada Tablet -  Samsung Galaxy Tab S1X+ 12,4” (X es correspon al model més actualitzat corresponent a l’any en que TMB sol·licita el terminal) amb connexió WiFI i eSIM de 128 GB o superior</t>
  </si>
  <si>
    <t>Gamma mitja Tablet - Samsung Galaxy Tab ActiveX Pro 5G 10.1"  (X es correspon al model més actualitzat corresponent a l’any en que TMB sol·licita el terminal) de 128 GB o superior</t>
  </si>
  <si>
    <t>Gamma mitja Tablet - Samsung Galaxy Tab ActiveX 5G 8” (X es correspon al model més actualitzat corresponent a l’any en que TMB sol·licita el terminal) de 128 GB o superior</t>
  </si>
  <si>
    <t>Gamma baixa - Nokia 3310 o equivalent</t>
  </si>
  <si>
    <t>-</t>
  </si>
  <si>
    <t>Terminal de sobretaula amb SIM</t>
  </si>
  <si>
    <t>Router 4G/5G per a connectivitat temporal a dependències petites</t>
  </si>
  <si>
    <t xml:space="preserve">Módem 4G/5G USB </t>
  </si>
  <si>
    <t>TOTAL Dispositius</t>
  </si>
  <si>
    <t>SERVEI</t>
  </si>
  <si>
    <t>Unitats</t>
  </si>
  <si>
    <t>Llicenciament Samsung</t>
  </si>
  <si>
    <t>SAMSUNG KNOX Configure Dynamic per seat (5 anys)</t>
  </si>
  <si>
    <t>SAMSUNG KNOX SUITE Enterprise Edition per seat (5 anys)</t>
  </si>
  <si>
    <t>SUBTOTAL</t>
  </si>
  <si>
    <t>ANNEX VII Solució Tècnica Lot 2</t>
  </si>
  <si>
    <t>Infraestructures i serveis</t>
  </si>
  <si>
    <t>Àmbit</t>
  </si>
  <si>
    <t>Concepte</t>
  </si>
  <si>
    <t>Connectivitat fixa i mòbil de veu</t>
  </si>
  <si>
    <t>Trunk SIP (Sagrera i Triangle)</t>
  </si>
  <si>
    <t>Primaris QSIG/XDSI backup (Sagrera i Zona Franca)</t>
  </si>
  <si>
    <t>Primaris QSIG/XDSI L9 i L10 (Sagrera i Can Zam)</t>
  </si>
  <si>
    <t>Numeració DDI</t>
  </si>
  <si>
    <t>Numeració DDI associada a troncals i primaris</t>
  </si>
  <si>
    <t>Xarxa intel·ligent</t>
  </si>
  <si>
    <t>Numeració de xarxa intel·ligent 90X</t>
  </si>
  <si>
    <t>Dispositius mòbils</t>
  </si>
  <si>
    <t>Línia "només veu"</t>
  </si>
  <si>
    <t>Línia amb tarifa plana il·limitada i trucades il·limitades</t>
  </si>
  <si>
    <t>Multsim</t>
  </si>
  <si>
    <t>Bossa de dades en roaming mundial de 100GB compartida entre usuaris de TMB</t>
  </si>
  <si>
    <t>Connectivitat Intranet</t>
  </si>
  <si>
    <t>Enllaç principal Sagrera 100M + GPRS 400M ( APNs)</t>
  </si>
  <si>
    <t xml:space="preserve">Enllaç secundari Triangle 100M + GPRS 400M ( APNs) </t>
  </si>
  <si>
    <t>Connectivitat autobusos</t>
  </si>
  <si>
    <t>Línies de dades en bossa conjunta i compartida</t>
  </si>
  <si>
    <t>Connectivitat trens</t>
  </si>
  <si>
    <t>Connectivitat PIUs</t>
  </si>
  <si>
    <t>Consum de 500MB compartits entre totes les línies</t>
  </si>
  <si>
    <t>Altres</t>
  </si>
  <si>
    <t>MouTV</t>
  </si>
  <si>
    <t>Servei housing MouTV 100Mb Ethernet MPLS. Simètric i garantitzat 100%</t>
  </si>
  <si>
    <t>Plataforma SMS</t>
  </si>
  <si>
    <t>Integració Telefonia amb Teams</t>
  </si>
  <si>
    <t>Integració telefonia amb MS Teams via SBC (Enrutament Directe)</t>
  </si>
  <si>
    <t>Tràfic</t>
  </si>
  <si>
    <t>Tipus de tràfic (dades de consums actuals en el moment de redacció del Plec)</t>
  </si>
  <si>
    <t>ANUAL</t>
  </si>
  <si>
    <t>Trucades / Connexions / SMS mes</t>
  </si>
  <si>
    <t>Minuts / GB mes</t>
  </si>
  <si>
    <t>VEU NACIONAL</t>
  </si>
  <si>
    <t>Trucades amb Tarifa Plana</t>
  </si>
  <si>
    <t>VEU INTERNACIONAL / ROAMING</t>
  </si>
  <si>
    <t>Internacional</t>
  </si>
  <si>
    <t>Roaming realitzat</t>
  </si>
  <si>
    <t>Roaming rebut</t>
  </si>
  <si>
    <t>SMS NACIONAL</t>
  </si>
  <si>
    <t>SMS Nacional</t>
  </si>
  <si>
    <t>SMS INTERNACIONAL  / ROAMING</t>
  </si>
  <si>
    <t>SMS Internacional</t>
  </si>
  <si>
    <t>SMS Roaming</t>
  </si>
  <si>
    <t>DADES NACIONAL + EUROPA</t>
  </si>
  <si>
    <t>Dades Tarifa Plana</t>
  </si>
  <si>
    <t>DADES ROAMING AMB BONO</t>
  </si>
  <si>
    <t>PLATAFORMA SMS</t>
  </si>
  <si>
    <t>SMS</t>
  </si>
  <si>
    <t>DADES DISPOSITIUS IoT</t>
  </si>
  <si>
    <t>BUS</t>
  </si>
  <si>
    <t>TRENS</t>
  </si>
  <si>
    <t>PIUs</t>
  </si>
  <si>
    <t>Housing Servidor 20 Mbps + 30M MOBILE (GPRSLAN)</t>
  </si>
  <si>
    <t>VEU DISPOSITIUS IoT</t>
  </si>
  <si>
    <t>Comptadors</t>
  </si>
  <si>
    <t>ANNEX VII Solució tècnica Lot 2</t>
  </si>
  <si>
    <t>Trucades internacional</t>
  </si>
  <si>
    <t>ORIGEN</t>
  </si>
  <si>
    <t>AGRUPACIÓ TRÀFIC</t>
  </si>
  <si>
    <t>TIPUS TRÀFIC</t>
  </si>
  <si>
    <t>DESTÍ</t>
  </si>
  <si>
    <t>TRUCADES</t>
  </si>
  <si>
    <t>DURADA</t>
  </si>
  <si>
    <t>MÒBILS</t>
  </si>
  <si>
    <t>VEU INTERNACIONAL</t>
  </si>
  <si>
    <t>Alemania</t>
  </si>
  <si>
    <t>Andorra</t>
  </si>
  <si>
    <t>Argentina</t>
  </si>
  <si>
    <t>Bèlgica</t>
  </si>
  <si>
    <t>Xile</t>
  </si>
  <si>
    <t>Colombia</t>
  </si>
  <si>
    <t>Equador</t>
  </si>
  <si>
    <t>França</t>
  </si>
  <si>
    <t>Itàlia</t>
  </si>
  <si>
    <t>Luxemburg</t>
  </si>
  <si>
    <t>Mèxic</t>
  </si>
  <si>
    <t>Norteamérica</t>
  </si>
  <si>
    <t>Noruega</t>
  </si>
  <si>
    <t>Países Bajos</t>
  </si>
  <si>
    <t>Panamá</t>
  </si>
  <si>
    <t>Perú</t>
  </si>
  <si>
    <t>Polonia</t>
  </si>
  <si>
    <t>Portugal</t>
  </si>
  <si>
    <t>Reino Unido</t>
  </si>
  <si>
    <t>Rusia Europea</t>
  </si>
  <si>
    <t>Suecia</t>
  </si>
  <si>
    <t xml:space="preserve">Trucades realitzades en Roaming </t>
  </si>
  <si>
    <t>CLAS</t>
  </si>
  <si>
    <t>VEU EN ROAMING</t>
  </si>
  <si>
    <t>TRUCADES REALITZADES</t>
  </si>
  <si>
    <t>España</t>
  </si>
  <si>
    <t>Francia</t>
  </si>
  <si>
    <t>República Checa</t>
  </si>
  <si>
    <t>Austria</t>
  </si>
  <si>
    <t>Bélgica</t>
  </si>
  <si>
    <t>Bosnia</t>
  </si>
  <si>
    <t>Bostwana</t>
  </si>
  <si>
    <t>Brasil</t>
  </si>
  <si>
    <t>Canadá</t>
  </si>
  <si>
    <t>Chile</t>
  </si>
  <si>
    <t>Croacia</t>
  </si>
  <si>
    <t>Cuba</t>
  </si>
  <si>
    <t>Dinamarca</t>
  </si>
  <si>
    <t>Ecuador</t>
  </si>
  <si>
    <t>Emiratos Árabes Unidos</t>
  </si>
  <si>
    <t>Eslovenia</t>
  </si>
  <si>
    <t>Estados Unidos</t>
  </si>
  <si>
    <t>Finlandia</t>
  </si>
  <si>
    <t>Grecia</t>
  </si>
  <si>
    <t>Holanda</t>
  </si>
  <si>
    <t>Hungría</t>
  </si>
  <si>
    <t>Irlanda</t>
  </si>
  <si>
    <t>Islandia</t>
  </si>
  <si>
    <t>Italia</t>
  </si>
  <si>
    <t>Japón</t>
  </si>
  <si>
    <t>Letonia</t>
  </si>
  <si>
    <t>Lituania</t>
  </si>
  <si>
    <t>Malta</t>
  </si>
  <si>
    <t>Marruecos</t>
  </si>
  <si>
    <t>México</t>
  </si>
  <si>
    <t>Namibia</t>
  </si>
  <si>
    <t>Costa Rica</t>
  </si>
  <si>
    <t>Paraguay</t>
  </si>
  <si>
    <t>Suiza</t>
  </si>
  <si>
    <t>Turquía</t>
  </si>
  <si>
    <t>Trucades rebudes en Roaming</t>
  </si>
  <si>
    <t>VOZ INTERNACIONAL/ROAMING</t>
  </si>
  <si>
    <t>TRUCADES REBUDES</t>
  </si>
  <si>
    <t>Corea</t>
  </si>
  <si>
    <t>Estonia</t>
  </si>
  <si>
    <t>Hong Kong</t>
  </si>
  <si>
    <t>Singapur</t>
  </si>
  <si>
    <t>Tailandia</t>
  </si>
  <si>
    <t>SMS INTERNACIONAL</t>
  </si>
  <si>
    <t>SMS INTERNACIONAL/ROAMING</t>
  </si>
  <si>
    <t>China</t>
  </si>
  <si>
    <t>Egipto</t>
  </si>
  <si>
    <t>Georgia</t>
  </si>
  <si>
    <t>Luxemburgo</t>
  </si>
  <si>
    <t>Sri Lanka</t>
  </si>
  <si>
    <t>Ucrania</t>
  </si>
  <si>
    <t>SMS ROAMING</t>
  </si>
  <si>
    <t>SMS ENVIATS</t>
  </si>
  <si>
    <t>Sudáfrica</t>
  </si>
  <si>
    <t>Centre</t>
  </si>
  <si>
    <t>Característiques</t>
  </si>
  <si>
    <t>Centre Logístic</t>
  </si>
  <si>
    <t>Centre Logístic (Local Físic)</t>
  </si>
  <si>
    <t>1 Coordinador</t>
  </si>
  <si>
    <t>5 Tècnics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</si>
</sst>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0_ ;\-#,##0\ "/>
    <numFmt numFmtId="167" formatCode="0.0%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_ ;\-#,##0.00\ 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9"/>
      <color theme="1"/>
      <name val="Aptos Narrow"/>
      <family val="2"/>
      <scheme val="minor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8" fillId="0" borderId="4" xfId="1" applyNumberFormat="1" applyFont="1" applyBorder="1" applyAlignment="1" applyProtection="1">
      <alignment horizontal="center" vertical="center"/>
    </xf>
    <xf numFmtId="3" fontId="4" fillId="0" borderId="4" xfId="1" applyNumberFormat="1" applyFont="1" applyBorder="1" applyAlignment="1" applyProtection="1">
      <alignment horizontal="center" vertical="center"/>
    </xf>
    <xf numFmtId="3" fontId="8" fillId="0" borderId="4" xfId="1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3" fontId="9" fillId="4" borderId="4" xfId="1" applyNumberFormat="1" applyFont="1" applyFill="1" applyBorder="1" applyAlignment="1" applyProtection="1">
      <alignment horizontal="center" vertical="center"/>
    </xf>
    <xf numFmtId="0" fontId="4" fillId="0" borderId="0" xfId="0" applyFont="1"/>
    <xf numFmtId="9" fontId="4" fillId="0" borderId="0" xfId="0" applyNumberFormat="1" applyFont="1"/>
    <xf numFmtId="167" fontId="4" fillId="0" borderId="0" xfId="3" applyNumberFormat="1" applyFont="1" applyProtection="1"/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4" fillId="6" borderId="4" xfId="0" quotePrefix="1" applyNumberFormat="1" applyFont="1" applyFill="1" applyBorder="1" applyAlignment="1">
      <alignment horizontal="right" vertical="center" wrapText="1" indent="1"/>
    </xf>
    <xf numFmtId="0" fontId="9" fillId="7" borderId="4" xfId="0" applyFont="1" applyFill="1" applyBorder="1" applyAlignment="1">
      <alignment vertical="center"/>
    </xf>
    <xf numFmtId="4" fontId="9" fillId="7" borderId="4" xfId="0" applyNumberFormat="1" applyFont="1" applyFill="1" applyBorder="1" applyAlignment="1">
      <alignment horizontal="right" vertical="center" indent="1"/>
    </xf>
    <xf numFmtId="0" fontId="12" fillId="2" borderId="2" xfId="0" applyFont="1" applyFill="1" applyBorder="1" applyAlignment="1">
      <alignment horizontal="centerContinuous" vertical="center"/>
    </xf>
    <xf numFmtId="0" fontId="12" fillId="3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44" fontId="4" fillId="3" borderId="4" xfId="2" applyFont="1" applyFill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3" fontId="4" fillId="0" borderId="4" xfId="1" applyNumberFormat="1" applyFont="1" applyFill="1" applyBorder="1" applyAlignment="1" applyProtection="1">
      <alignment horizontal="center" vertical="center"/>
    </xf>
    <xf numFmtId="44" fontId="9" fillId="3" borderId="4" xfId="2" applyFont="1" applyFill="1" applyBorder="1" applyAlignment="1" applyProtection="1">
      <alignment vertical="center"/>
    </xf>
    <xf numFmtId="166" fontId="9" fillId="7" borderId="4" xfId="1" applyNumberFormat="1" applyFont="1" applyFill="1" applyBorder="1" applyAlignment="1" applyProtection="1">
      <alignment horizontal="center" vertical="center"/>
    </xf>
    <xf numFmtId="3" fontId="9" fillId="7" borderId="4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14" fillId="7" borderId="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3" fillId="0" borderId="0" xfId="1" applyNumberFormat="1" applyFont="1" applyProtection="1"/>
    <xf numFmtId="0" fontId="9" fillId="8" borderId="5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vertical="center"/>
    </xf>
    <xf numFmtId="166" fontId="4" fillId="8" borderId="4" xfId="1" applyNumberFormat="1" applyFont="1" applyFill="1" applyBorder="1" applyAlignment="1" applyProtection="1">
      <alignment horizontal="center" vertical="center"/>
    </xf>
    <xf numFmtId="4" fontId="4" fillId="9" borderId="4" xfId="1" applyNumberFormat="1" applyFont="1" applyFill="1" applyBorder="1" applyAlignment="1" applyProtection="1">
      <alignment horizontal="center" vertical="center"/>
    </xf>
    <xf numFmtId="166" fontId="4" fillId="9" borderId="4" xfId="1" applyNumberFormat="1" applyFont="1" applyFill="1" applyBorder="1" applyAlignment="1" applyProtection="1">
      <alignment horizontal="center" vertical="center"/>
    </xf>
    <xf numFmtId="4" fontId="4" fillId="8" borderId="4" xfId="1" applyNumberFormat="1" applyFont="1" applyFill="1" applyBorder="1" applyAlignment="1" applyProtection="1">
      <alignment horizontal="center" vertical="center"/>
    </xf>
    <xf numFmtId="0" fontId="9" fillId="8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168" fontId="2" fillId="0" borderId="0" xfId="0" applyNumberFormat="1" applyFont="1"/>
    <xf numFmtId="0" fontId="4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6" fontId="4" fillId="8" borderId="4" xfId="6" applyNumberFormat="1" applyFont="1" applyFill="1" applyBorder="1" applyAlignment="1" applyProtection="1">
      <alignment horizontal="center" vertical="center"/>
    </xf>
    <xf numFmtId="170" fontId="4" fillId="8" borderId="4" xfId="6" applyNumberFormat="1" applyFont="1" applyFill="1" applyBorder="1" applyAlignment="1" applyProtection="1">
      <alignment horizontal="center" vertical="center"/>
    </xf>
    <xf numFmtId="166" fontId="9" fillId="5" borderId="4" xfId="6" applyNumberFormat="1" applyFont="1" applyFill="1" applyBorder="1" applyAlignment="1" applyProtection="1">
      <alignment horizontal="center" vertical="center"/>
    </xf>
    <xf numFmtId="170" fontId="9" fillId="5" borderId="4" xfId="6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169" fontId="4" fillId="8" borderId="4" xfId="6" applyFont="1" applyFill="1" applyBorder="1" applyAlignment="1" applyProtection="1">
      <alignment horizontal="center" vertical="center"/>
    </xf>
    <xf numFmtId="168" fontId="9" fillId="5" borderId="4" xfId="6" applyNumberFormat="1" applyFont="1" applyFill="1" applyBorder="1" applyAlignment="1" applyProtection="1">
      <alignment horizontal="center" vertical="center"/>
    </xf>
    <xf numFmtId="168" fontId="4" fillId="8" borderId="4" xfId="6" applyNumberFormat="1" applyFont="1" applyFill="1" applyBorder="1" applyAlignment="1" applyProtection="1">
      <alignment vertical="center"/>
    </xf>
    <xf numFmtId="169" fontId="4" fillId="8" borderId="4" xfId="6" applyFont="1" applyFill="1" applyBorder="1" applyAlignment="1" applyProtection="1">
      <alignment vertical="center"/>
    </xf>
    <xf numFmtId="0" fontId="4" fillId="0" borderId="4" xfId="0" quotePrefix="1" applyFont="1" applyBorder="1" applyAlignment="1">
      <alignment vertical="center" wrapText="1"/>
    </xf>
    <xf numFmtId="0" fontId="13" fillId="0" borderId="0" xfId="0" applyFont="1" applyAlignment="1">
      <alignment horizontal="left"/>
    </xf>
    <xf numFmtId="44" fontId="14" fillId="3" borderId="1" xfId="2" applyFont="1" applyFill="1" applyBorder="1" applyAlignment="1" applyProtection="1">
      <alignment vertical="center"/>
    </xf>
    <xf numFmtId="44" fontId="14" fillId="3" borderId="1" xfId="2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66" fontId="4" fillId="0" borderId="1" xfId="1" applyNumberFormat="1" applyFont="1" applyBorder="1" applyAlignment="1" applyProtection="1">
      <alignment horizontal="center" vertical="center"/>
    </xf>
    <xf numFmtId="166" fontId="4" fillId="0" borderId="3" xfId="1" applyNumberFormat="1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center" vertical="center"/>
    </xf>
    <xf numFmtId="3" fontId="9" fillId="7" borderId="4" xfId="0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 applyProtection="1">
      <alignment horizontal="center" vertical="center"/>
    </xf>
    <xf numFmtId="166" fontId="4" fillId="0" borderId="3" xfId="1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8" borderId="4" xfId="0" applyFont="1" applyFill="1" applyBorder="1" applyAlignment="1">
      <alignment vertical="center"/>
    </xf>
    <xf numFmtId="0" fontId="9" fillId="5" borderId="4" xfId="7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8">
    <cellStyle name="Millares" xfId="1" builtinId="3"/>
    <cellStyle name="Millares 2" xfId="4" xr:uid="{4230F2CA-C75E-4F22-90C2-20E1FEA96EEF}"/>
    <cellStyle name="Millares 2 2" xfId="6" xr:uid="{F4B7BD71-E234-42D9-A8E2-5C9A74CEC3DB}"/>
    <cellStyle name="Moneda" xfId="2" builtinId="4"/>
    <cellStyle name="Moneda 2" xfId="5" xr:uid="{AF0723B9-260B-4B7A-8060-A51530189E94}"/>
    <cellStyle name="Normal" xfId="0" builtinId="0"/>
    <cellStyle name="Normal 8" xfId="7" xr:uid="{42B5ECB8-6344-461C-95E7-FA004B9F311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07E0-192E-41C8-9D6C-DAA5831B91D2}">
  <dimension ref="A1:DX104"/>
  <sheetViews>
    <sheetView tabSelected="1" zoomScaleNormal="100" workbookViewId="0">
      <selection activeCell="DY13" sqref="DY13"/>
    </sheetView>
  </sheetViews>
  <sheetFormatPr defaultColWidth="11.42578125" defaultRowHeight="15"/>
  <cols>
    <col min="1" max="1" width="3.42578125" customWidth="1"/>
    <col min="2" max="2" width="31.7109375" customWidth="1"/>
    <col min="3" max="3" width="9.7109375" customWidth="1"/>
    <col min="4" max="4" width="11" customWidth="1"/>
    <col min="5" max="5" width="9.7109375" customWidth="1"/>
    <col min="6" max="6" width="1.5703125" customWidth="1"/>
    <col min="7" max="7" width="9.7109375" customWidth="1"/>
    <col min="8" max="8" width="11" customWidth="1"/>
    <col min="9" max="9" width="9.7109375" customWidth="1"/>
    <col min="10" max="10" width="1.5703125" customWidth="1"/>
    <col min="11" max="11" width="9.7109375" customWidth="1"/>
    <col min="12" max="12" width="11" customWidth="1"/>
    <col min="13" max="13" width="9.7109375" customWidth="1"/>
    <col min="14" max="14" width="1.5703125" customWidth="1"/>
    <col min="15" max="15" width="9.7109375" customWidth="1"/>
    <col min="16" max="16" width="11" customWidth="1"/>
    <col min="17" max="17" width="9.7109375" customWidth="1"/>
    <col min="18" max="18" width="1.5703125" customWidth="1"/>
    <col min="19" max="19" width="9.7109375" customWidth="1"/>
    <col min="20" max="20" width="11" customWidth="1"/>
    <col min="21" max="21" width="9.7109375" customWidth="1"/>
    <col min="129" max="16384" width="11.42578125" style="5"/>
  </cols>
  <sheetData>
    <row r="1" spans="1:128" s="2" customFormat="1" ht="14.25"/>
    <row r="2" spans="1:128" s="2" customFormat="1" ht="18">
      <c r="B2" s="8" t="s">
        <v>0</v>
      </c>
      <c r="C2" s="9"/>
    </row>
    <row r="3" spans="1:128" s="2" customFormat="1" ht="14.25">
      <c r="B3" s="9"/>
      <c r="C3" s="9"/>
    </row>
    <row r="4" spans="1:128" customFormat="1">
      <c r="B4" s="10" t="s">
        <v>1</v>
      </c>
    </row>
    <row r="5" spans="1:128" customFormat="1"/>
    <row r="6" spans="1:128" s="11" customFormat="1" ht="12">
      <c r="B6" s="12"/>
      <c r="C6" s="13" t="s">
        <v>2</v>
      </c>
      <c r="D6" s="13"/>
      <c r="E6" s="13"/>
      <c r="F6" s="26"/>
      <c r="G6" s="13" t="s">
        <v>3</v>
      </c>
      <c r="H6" s="13"/>
      <c r="I6" s="13"/>
      <c r="J6" s="26"/>
      <c r="K6" s="13" t="s">
        <v>4</v>
      </c>
      <c r="L6" s="13"/>
      <c r="M6" s="13"/>
      <c r="N6" s="26"/>
      <c r="O6" s="13" t="s">
        <v>5</v>
      </c>
      <c r="P6" s="13"/>
      <c r="Q6" s="13"/>
      <c r="R6" s="26"/>
      <c r="S6" s="13" t="s">
        <v>6</v>
      </c>
      <c r="T6" s="13"/>
      <c r="U6" s="13"/>
    </row>
    <row r="7" spans="1:128" s="14" customFormat="1" ht="33.75">
      <c r="B7" s="15" t="s">
        <v>7</v>
      </c>
      <c r="C7" s="15" t="s">
        <v>8</v>
      </c>
      <c r="D7" s="15" t="s">
        <v>9</v>
      </c>
      <c r="E7" s="15" t="s">
        <v>10</v>
      </c>
      <c r="F7" s="27"/>
      <c r="G7" s="15" t="s">
        <v>11</v>
      </c>
      <c r="H7" s="15" t="s">
        <v>9</v>
      </c>
      <c r="I7" s="15" t="s">
        <v>10</v>
      </c>
      <c r="J7" s="27"/>
      <c r="K7" s="15" t="s">
        <v>11</v>
      </c>
      <c r="L7" s="15" t="s">
        <v>9</v>
      </c>
      <c r="M7" s="15" t="s">
        <v>10</v>
      </c>
      <c r="N7" s="27"/>
      <c r="O7" s="15" t="s">
        <v>11</v>
      </c>
      <c r="P7" s="15" t="s">
        <v>9</v>
      </c>
      <c r="Q7" s="15" t="s">
        <v>10</v>
      </c>
      <c r="R7" s="27"/>
      <c r="S7" s="15" t="s">
        <v>11</v>
      </c>
      <c r="T7" s="15" t="s">
        <v>9</v>
      </c>
      <c r="U7" s="15" t="s">
        <v>10</v>
      </c>
    </row>
    <row r="8" spans="1:128" s="6" customFormat="1" ht="45">
      <c r="A8" s="11"/>
      <c r="B8" s="16" t="s">
        <v>12</v>
      </c>
      <c r="C8" s="17">
        <v>26</v>
      </c>
      <c r="D8" s="17">
        <v>1</v>
      </c>
      <c r="E8" s="18">
        <f>SUM(C8:D8)</f>
        <v>27</v>
      </c>
      <c r="F8" s="28"/>
      <c r="G8" s="17">
        <v>23</v>
      </c>
      <c r="H8" s="17">
        <v>1</v>
      </c>
      <c r="I8" s="18">
        <f>SUM(G8:H8)</f>
        <v>24</v>
      </c>
      <c r="J8" s="28"/>
      <c r="K8" s="17">
        <v>27</v>
      </c>
      <c r="L8" s="17">
        <v>1</v>
      </c>
      <c r="M8" s="18">
        <f>SUM(K8:L8)</f>
        <v>28</v>
      </c>
      <c r="N8" s="28"/>
      <c r="O8" s="17">
        <v>24</v>
      </c>
      <c r="P8" s="17">
        <v>1</v>
      </c>
      <c r="Q8" s="18">
        <f>SUM(O8:P8)</f>
        <v>25</v>
      </c>
      <c r="R8" s="28"/>
      <c r="S8" s="17">
        <v>28</v>
      </c>
      <c r="T8" s="17">
        <v>1</v>
      </c>
      <c r="U8" s="18">
        <f>SUM(S8:T8)</f>
        <v>29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</row>
    <row r="9" spans="1:128" s="6" customFormat="1" ht="45">
      <c r="A9" s="11"/>
      <c r="B9" s="16" t="s">
        <v>13</v>
      </c>
      <c r="C9" s="17">
        <v>0</v>
      </c>
      <c r="D9" s="17">
        <v>0</v>
      </c>
      <c r="E9" s="18">
        <f t="shared" ref="E9:E11" si="0">SUM(C9:D9)</f>
        <v>0</v>
      </c>
      <c r="F9" s="28"/>
      <c r="G9" s="17">
        <v>0</v>
      </c>
      <c r="H9" s="17">
        <v>0</v>
      </c>
      <c r="I9" s="18">
        <f t="shared" ref="I9:I11" si="1">SUM(G9:H9)</f>
        <v>0</v>
      </c>
      <c r="J9" s="28"/>
      <c r="K9" s="17">
        <v>0</v>
      </c>
      <c r="L9" s="17">
        <v>0</v>
      </c>
      <c r="M9" s="18">
        <f t="shared" ref="M9:M10" si="2">SUM(K9:L9)</f>
        <v>0</v>
      </c>
      <c r="N9" s="28"/>
      <c r="O9" s="17">
        <v>0</v>
      </c>
      <c r="P9" s="17">
        <v>0</v>
      </c>
      <c r="Q9" s="18">
        <f t="shared" ref="Q9:Q10" si="3">SUM(O9:P9)</f>
        <v>0</v>
      </c>
      <c r="R9" s="28"/>
      <c r="S9" s="17">
        <v>0</v>
      </c>
      <c r="T9" s="17">
        <v>0</v>
      </c>
      <c r="U9" s="18">
        <f t="shared" ref="U9:U10" si="4">SUM(S9:T9)</f>
        <v>0</v>
      </c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</row>
    <row r="10" spans="1:128" s="6" customFormat="1" ht="56.25">
      <c r="A10" s="11"/>
      <c r="B10" s="16" t="s">
        <v>14</v>
      </c>
      <c r="C10" s="17">
        <f>4</f>
        <v>4</v>
      </c>
      <c r="D10" s="17">
        <v>0</v>
      </c>
      <c r="E10" s="18">
        <f t="shared" si="0"/>
        <v>4</v>
      </c>
      <c r="F10" s="28"/>
      <c r="G10" s="17">
        <f>13</f>
        <v>13</v>
      </c>
      <c r="H10" s="17">
        <v>1</v>
      </c>
      <c r="I10" s="18">
        <f t="shared" si="1"/>
        <v>14</v>
      </c>
      <c r="J10" s="28"/>
      <c r="K10" s="17">
        <f>E10</f>
        <v>4</v>
      </c>
      <c r="L10" s="17">
        <v>0</v>
      </c>
      <c r="M10" s="18">
        <f t="shared" si="2"/>
        <v>4</v>
      </c>
      <c r="N10" s="28"/>
      <c r="O10" s="17">
        <f>I10</f>
        <v>14</v>
      </c>
      <c r="P10" s="17">
        <v>1</v>
      </c>
      <c r="Q10" s="18">
        <f t="shared" si="3"/>
        <v>15</v>
      </c>
      <c r="R10" s="28"/>
      <c r="S10" s="17">
        <f>M10</f>
        <v>4</v>
      </c>
      <c r="T10" s="17">
        <v>0</v>
      </c>
      <c r="U10" s="18">
        <f t="shared" si="4"/>
        <v>4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</row>
    <row r="11" spans="1:128" s="6" customFormat="1" ht="56.25">
      <c r="A11" s="11"/>
      <c r="B11" s="16" t="s">
        <v>15</v>
      </c>
      <c r="C11" s="17">
        <v>617</v>
      </c>
      <c r="D11" s="19">
        <v>5</v>
      </c>
      <c r="E11" s="18">
        <f t="shared" si="0"/>
        <v>622</v>
      </c>
      <c r="F11" s="28"/>
      <c r="G11" s="17">
        <v>617</v>
      </c>
      <c r="H11" s="19">
        <v>5</v>
      </c>
      <c r="I11" s="18">
        <f t="shared" si="1"/>
        <v>622</v>
      </c>
      <c r="J11" s="28"/>
      <c r="K11" s="17">
        <f>E11</f>
        <v>622</v>
      </c>
      <c r="L11" s="17">
        <v>5</v>
      </c>
      <c r="M11" s="18">
        <f t="shared" ref="M11:M17" si="5">SUM(K11:L11)</f>
        <v>627</v>
      </c>
      <c r="N11" s="28"/>
      <c r="O11" s="17">
        <f>I11</f>
        <v>622</v>
      </c>
      <c r="P11" s="17">
        <v>5</v>
      </c>
      <c r="Q11" s="18">
        <f t="shared" ref="Q11:Q17" si="6">SUM(O11:P11)</f>
        <v>627</v>
      </c>
      <c r="R11" s="28"/>
      <c r="S11" s="17">
        <v>627</v>
      </c>
      <c r="T11" s="17">
        <v>5</v>
      </c>
      <c r="U11" s="18">
        <f t="shared" ref="U11:U17" si="7">SUM(S11:T11)</f>
        <v>632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</row>
    <row r="12" spans="1:128" s="6" customFormat="1" ht="56.25">
      <c r="A12" s="11"/>
      <c r="B12" s="16" t="s">
        <v>16</v>
      </c>
      <c r="C12" s="20">
        <f>1934-617</f>
        <v>1317</v>
      </c>
      <c r="D12" s="20">
        <v>15</v>
      </c>
      <c r="E12" s="18">
        <f t="shared" ref="E12:E20" si="8">SUM(C12:D12)</f>
        <v>1332</v>
      </c>
      <c r="F12" s="28"/>
      <c r="G12" s="20">
        <f>1934-617</f>
        <v>1317</v>
      </c>
      <c r="H12" s="20">
        <v>15</v>
      </c>
      <c r="I12" s="18">
        <f t="shared" ref="I12:I17" si="9">SUM(G12:H12)</f>
        <v>1332</v>
      </c>
      <c r="J12" s="28"/>
      <c r="K12" s="20">
        <f>E12</f>
        <v>1332</v>
      </c>
      <c r="L12" s="20">
        <v>15</v>
      </c>
      <c r="M12" s="18">
        <f t="shared" si="5"/>
        <v>1347</v>
      </c>
      <c r="N12" s="28"/>
      <c r="O12" s="20">
        <f>I12</f>
        <v>1332</v>
      </c>
      <c r="P12" s="20">
        <v>15</v>
      </c>
      <c r="Q12" s="18">
        <f t="shared" si="6"/>
        <v>1347</v>
      </c>
      <c r="R12" s="28"/>
      <c r="S12" s="20">
        <f>M12</f>
        <v>1347</v>
      </c>
      <c r="T12" s="20">
        <v>15</v>
      </c>
      <c r="U12" s="18">
        <f t="shared" si="7"/>
        <v>1362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</row>
    <row r="13" spans="1:128" s="6" customFormat="1" ht="45">
      <c r="A13" s="11"/>
      <c r="B13" s="16" t="s">
        <v>17</v>
      </c>
      <c r="C13" s="17">
        <v>228</v>
      </c>
      <c r="D13" s="17">
        <v>10</v>
      </c>
      <c r="E13" s="18">
        <f t="shared" si="8"/>
        <v>238</v>
      </c>
      <c r="F13" s="28"/>
      <c r="G13" s="17">
        <v>0</v>
      </c>
      <c r="H13" s="17">
        <v>10</v>
      </c>
      <c r="I13" s="18">
        <f t="shared" si="9"/>
        <v>10</v>
      </c>
      <c r="J13" s="28"/>
      <c r="K13" s="17">
        <v>238</v>
      </c>
      <c r="L13" s="17">
        <v>10</v>
      </c>
      <c r="M13" s="18">
        <f t="shared" si="5"/>
        <v>248</v>
      </c>
      <c r="N13" s="28"/>
      <c r="O13" s="17">
        <v>10</v>
      </c>
      <c r="P13" s="17">
        <v>10</v>
      </c>
      <c r="Q13" s="18">
        <f t="shared" si="6"/>
        <v>20</v>
      </c>
      <c r="R13" s="28"/>
      <c r="S13" s="17">
        <v>248</v>
      </c>
      <c r="T13" s="17">
        <v>10</v>
      </c>
      <c r="U13" s="18">
        <f t="shared" si="7"/>
        <v>258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</row>
    <row r="14" spans="1:128" s="6" customFormat="1" ht="22.5">
      <c r="A14" s="11"/>
      <c r="B14" s="16" t="s">
        <v>18</v>
      </c>
      <c r="C14" s="17">
        <v>12</v>
      </c>
      <c r="D14" s="17">
        <v>1</v>
      </c>
      <c r="E14" s="18">
        <f t="shared" si="8"/>
        <v>13</v>
      </c>
      <c r="F14" s="28"/>
      <c r="G14" s="17">
        <v>0</v>
      </c>
      <c r="H14" s="17">
        <v>0</v>
      </c>
      <c r="I14" s="18">
        <f t="shared" si="9"/>
        <v>0</v>
      </c>
      <c r="J14" s="28"/>
      <c r="K14" s="17">
        <v>0</v>
      </c>
      <c r="L14" s="17">
        <v>1</v>
      </c>
      <c r="M14" s="18">
        <f t="shared" si="5"/>
        <v>1</v>
      </c>
      <c r="N14" s="28"/>
      <c r="O14" s="17">
        <v>0</v>
      </c>
      <c r="P14" s="17">
        <v>0</v>
      </c>
      <c r="Q14" s="18">
        <f t="shared" si="6"/>
        <v>0</v>
      </c>
      <c r="R14" s="28"/>
      <c r="S14" s="17">
        <f>+K14*0.5</f>
        <v>0</v>
      </c>
      <c r="T14" s="17">
        <v>1</v>
      </c>
      <c r="U14" s="18">
        <f t="shared" si="7"/>
        <v>1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</row>
    <row r="15" spans="1:128" s="6" customFormat="1" ht="56.25">
      <c r="A15" s="11"/>
      <c r="B15" s="16" t="s">
        <v>19</v>
      </c>
      <c r="C15" s="17">
        <v>1</v>
      </c>
      <c r="D15" s="17">
        <v>0</v>
      </c>
      <c r="E15" s="18">
        <f t="shared" si="8"/>
        <v>1</v>
      </c>
      <c r="F15" s="28"/>
      <c r="G15" s="17">
        <v>0</v>
      </c>
      <c r="H15" s="17">
        <v>0</v>
      </c>
      <c r="I15" s="18">
        <f t="shared" si="9"/>
        <v>0</v>
      </c>
      <c r="J15" s="28"/>
      <c r="K15" s="17">
        <v>130</v>
      </c>
      <c r="L15" s="17">
        <v>1</v>
      </c>
      <c r="M15" s="18">
        <f t="shared" si="5"/>
        <v>131</v>
      </c>
      <c r="N15" s="28"/>
      <c r="O15" s="17">
        <v>0</v>
      </c>
      <c r="P15" s="17">
        <v>0</v>
      </c>
      <c r="Q15" s="18">
        <f t="shared" si="6"/>
        <v>0</v>
      </c>
      <c r="R15" s="28"/>
      <c r="S15" s="17">
        <v>0</v>
      </c>
      <c r="T15" s="17">
        <v>0</v>
      </c>
      <c r="U15" s="18">
        <f t="shared" si="7"/>
        <v>0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</row>
    <row r="16" spans="1:128" s="6" customFormat="1" ht="56.25">
      <c r="A16" s="11"/>
      <c r="B16" s="16" t="s">
        <v>20</v>
      </c>
      <c r="C16" s="17">
        <v>180</v>
      </c>
      <c r="D16" s="17">
        <v>4.375</v>
      </c>
      <c r="E16" s="18">
        <f t="shared" si="8"/>
        <v>184.375</v>
      </c>
      <c r="F16" s="28"/>
      <c r="G16" s="17">
        <v>180</v>
      </c>
      <c r="H16" s="17">
        <v>4.375</v>
      </c>
      <c r="I16" s="18">
        <f t="shared" si="9"/>
        <v>184.375</v>
      </c>
      <c r="J16" s="28"/>
      <c r="K16" s="17">
        <v>0</v>
      </c>
      <c r="L16" s="17">
        <v>4</v>
      </c>
      <c r="M16" s="18">
        <f t="shared" si="5"/>
        <v>4</v>
      </c>
      <c r="N16" s="28"/>
      <c r="O16" s="17">
        <v>0</v>
      </c>
      <c r="P16" s="17">
        <v>4</v>
      </c>
      <c r="Q16" s="18">
        <f t="shared" si="6"/>
        <v>4</v>
      </c>
      <c r="R16" s="28"/>
      <c r="S16" s="17">
        <v>0</v>
      </c>
      <c r="T16" s="17">
        <v>4</v>
      </c>
      <c r="U16" s="18">
        <f t="shared" si="7"/>
        <v>4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</row>
    <row r="17" spans="1:128" s="6" customFormat="1" ht="56.25">
      <c r="A17" s="11"/>
      <c r="B17" s="16" t="s">
        <v>21</v>
      </c>
      <c r="C17" s="17">
        <v>40</v>
      </c>
      <c r="D17" s="17">
        <v>1</v>
      </c>
      <c r="E17" s="18">
        <f t="shared" si="8"/>
        <v>41</v>
      </c>
      <c r="F17" s="28"/>
      <c r="G17" s="17">
        <v>0</v>
      </c>
      <c r="H17" s="17">
        <v>1</v>
      </c>
      <c r="I17" s="18">
        <f t="shared" si="9"/>
        <v>1</v>
      </c>
      <c r="J17" s="28"/>
      <c r="K17" s="17">
        <v>0</v>
      </c>
      <c r="L17" s="17">
        <v>1</v>
      </c>
      <c r="M17" s="18">
        <f t="shared" si="5"/>
        <v>1</v>
      </c>
      <c r="N17" s="28"/>
      <c r="O17" s="17">
        <v>0</v>
      </c>
      <c r="P17" s="17">
        <v>1</v>
      </c>
      <c r="Q17" s="18">
        <f t="shared" si="6"/>
        <v>1</v>
      </c>
      <c r="R17" s="28"/>
      <c r="S17" s="17">
        <v>0</v>
      </c>
      <c r="T17" s="17">
        <v>1</v>
      </c>
      <c r="U17" s="18">
        <f t="shared" si="7"/>
        <v>1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</row>
    <row r="18" spans="1:128" s="6" customFormat="1" ht="12">
      <c r="A18" s="11"/>
      <c r="B18" s="16" t="s">
        <v>22</v>
      </c>
      <c r="C18" s="17">
        <v>404</v>
      </c>
      <c r="D18" s="17">
        <v>0</v>
      </c>
      <c r="E18" s="18">
        <f t="shared" si="8"/>
        <v>404</v>
      </c>
      <c r="F18" s="28"/>
      <c r="G18" s="17">
        <v>0</v>
      </c>
      <c r="H18" s="17">
        <v>0</v>
      </c>
      <c r="I18" s="18">
        <v>0</v>
      </c>
      <c r="J18" s="28"/>
      <c r="K18" s="17" t="s">
        <v>23</v>
      </c>
      <c r="L18" s="17">
        <v>0</v>
      </c>
      <c r="M18" s="18">
        <v>0</v>
      </c>
      <c r="N18" s="28"/>
      <c r="O18" s="17" t="s">
        <v>23</v>
      </c>
      <c r="P18" s="17">
        <v>0</v>
      </c>
      <c r="Q18" s="18">
        <v>0</v>
      </c>
      <c r="R18" s="28"/>
      <c r="S18" s="17" t="s">
        <v>23</v>
      </c>
      <c r="T18" s="17">
        <v>0</v>
      </c>
      <c r="U18" s="18">
        <v>0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</row>
    <row r="19" spans="1:128" s="6" customFormat="1" ht="12">
      <c r="A19" s="11"/>
      <c r="B19" s="16" t="s">
        <v>24</v>
      </c>
      <c r="C19" s="17">
        <v>1</v>
      </c>
      <c r="D19" s="17">
        <v>0</v>
      </c>
      <c r="E19" s="18">
        <f t="shared" si="8"/>
        <v>1</v>
      </c>
      <c r="F19" s="28"/>
      <c r="G19" s="17">
        <v>0</v>
      </c>
      <c r="H19" s="17">
        <v>0</v>
      </c>
      <c r="I19" s="18">
        <v>0</v>
      </c>
      <c r="J19" s="28"/>
      <c r="K19" s="17" t="s">
        <v>23</v>
      </c>
      <c r="L19" s="17">
        <v>0</v>
      </c>
      <c r="M19" s="18">
        <v>0</v>
      </c>
      <c r="N19" s="28"/>
      <c r="O19" s="17" t="s">
        <v>23</v>
      </c>
      <c r="P19" s="17">
        <v>0</v>
      </c>
      <c r="Q19" s="18">
        <v>0</v>
      </c>
      <c r="R19" s="28"/>
      <c r="S19" s="17" t="s">
        <v>23</v>
      </c>
      <c r="T19" s="17">
        <v>0</v>
      </c>
      <c r="U19" s="18">
        <v>0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</row>
    <row r="20" spans="1:128" s="6" customFormat="1" ht="22.5">
      <c r="A20" s="11"/>
      <c r="B20" s="16" t="s">
        <v>25</v>
      </c>
      <c r="C20" s="17">
        <v>1</v>
      </c>
      <c r="D20" s="17">
        <v>0</v>
      </c>
      <c r="E20" s="18">
        <f t="shared" si="8"/>
        <v>1</v>
      </c>
      <c r="F20" s="28"/>
      <c r="G20" s="17">
        <v>0</v>
      </c>
      <c r="H20" s="17">
        <v>0</v>
      </c>
      <c r="I20" s="18">
        <v>0</v>
      </c>
      <c r="J20" s="28"/>
      <c r="K20" s="17" t="s">
        <v>23</v>
      </c>
      <c r="L20" s="17">
        <v>0</v>
      </c>
      <c r="M20" s="18">
        <v>0</v>
      </c>
      <c r="N20" s="28"/>
      <c r="O20" s="17" t="s">
        <v>23</v>
      </c>
      <c r="P20" s="17">
        <v>0</v>
      </c>
      <c r="Q20" s="18">
        <v>0</v>
      </c>
      <c r="R20" s="28"/>
      <c r="S20" s="17" t="s">
        <v>23</v>
      </c>
      <c r="T20" s="17">
        <v>0</v>
      </c>
      <c r="U20" s="18">
        <v>0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</row>
    <row r="21" spans="1:128" s="6" customFormat="1" ht="12">
      <c r="A21" s="11"/>
      <c r="B21" s="16" t="s">
        <v>26</v>
      </c>
      <c r="C21" s="17">
        <v>10</v>
      </c>
      <c r="D21" s="17">
        <v>0</v>
      </c>
      <c r="E21" s="18">
        <f>SUM(C21:D21)</f>
        <v>10</v>
      </c>
      <c r="F21" s="28"/>
      <c r="G21" s="17">
        <v>0</v>
      </c>
      <c r="H21" s="17">
        <v>0</v>
      </c>
      <c r="I21" s="18">
        <v>0</v>
      </c>
      <c r="J21" s="28"/>
      <c r="K21" s="17" t="s">
        <v>23</v>
      </c>
      <c r="L21" s="17">
        <v>0</v>
      </c>
      <c r="M21" s="18">
        <v>0</v>
      </c>
      <c r="N21" s="28"/>
      <c r="O21" s="17" t="s">
        <v>23</v>
      </c>
      <c r="P21" s="17">
        <v>0</v>
      </c>
      <c r="Q21" s="18">
        <v>0</v>
      </c>
      <c r="R21" s="28"/>
      <c r="S21" s="17" t="s">
        <v>23</v>
      </c>
      <c r="T21" s="17">
        <v>0</v>
      </c>
      <c r="U21" s="18">
        <v>0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</row>
    <row r="22" spans="1:128" s="11" customFormat="1" ht="12">
      <c r="B22" s="21" t="s">
        <v>27</v>
      </c>
      <c r="C22" s="22">
        <f>SUM(C8:C21)</f>
        <v>2841</v>
      </c>
      <c r="D22" s="22">
        <f>SUM(D8:D21)</f>
        <v>37.375</v>
      </c>
      <c r="E22" s="22">
        <f>SUM(E8:E21)</f>
        <v>2878.375</v>
      </c>
      <c r="F22" s="29"/>
      <c r="G22" s="22">
        <f>SUM(G8:G21)</f>
        <v>2150</v>
      </c>
      <c r="H22" s="22">
        <f>SUM(H8:H21)</f>
        <v>37.375</v>
      </c>
      <c r="I22" s="22">
        <f>SUM(I8:I21)</f>
        <v>2187.375</v>
      </c>
      <c r="J22" s="29"/>
      <c r="K22" s="22">
        <f>SUM(K8:K21)</f>
        <v>2353</v>
      </c>
      <c r="L22" s="22">
        <f>SUM(L8:L21)</f>
        <v>38</v>
      </c>
      <c r="M22" s="22">
        <f>SUM(M8:M21)</f>
        <v>2391</v>
      </c>
      <c r="N22" s="29"/>
      <c r="O22" s="22">
        <f>SUM(O8:O21)</f>
        <v>2002</v>
      </c>
      <c r="P22" s="22">
        <f>SUM(P8:P21)</f>
        <v>37</v>
      </c>
      <c r="Q22" s="22">
        <f>SUM(Q8:Q21)</f>
        <v>2039</v>
      </c>
      <c r="R22" s="29"/>
      <c r="S22" s="22">
        <f>SUM(S8:S21)</f>
        <v>2254</v>
      </c>
      <c r="T22" s="22">
        <f>SUM(T8:T21)</f>
        <v>37</v>
      </c>
      <c r="U22" s="22">
        <f>SUM(U8:U21)</f>
        <v>2291</v>
      </c>
    </row>
    <row r="23" spans="1:128" customFormat="1"/>
    <row r="24" spans="1:128" s="23" customFormat="1" ht="11.25">
      <c r="C24" s="24"/>
      <c r="D24" s="25"/>
      <c r="E24" s="25"/>
    </row>
    <row r="25" spans="1:128" s="23" customFormat="1" ht="11.25">
      <c r="C25" s="24"/>
      <c r="D25" s="25"/>
      <c r="E25" s="25"/>
    </row>
    <row r="26" spans="1:128" customFormat="1"/>
    <row r="27" spans="1:128" customFormat="1"/>
    <row r="28" spans="1:128" customFormat="1"/>
    <row r="29" spans="1:128" customFormat="1"/>
    <row r="30" spans="1:128" customFormat="1"/>
    <row r="31" spans="1:128" customFormat="1"/>
    <row r="32" spans="1:128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</sheetData>
  <sheetProtection algorithmName="SHA-512" hashValue="SO6u+vkQTkfwOl9WFY8zg6L/wJNeoJE+f0O/xbYp1OCt2tB/inciTxuHeA75yqp2cXrKvFYHmR7X5wr/M1v0Nw==" saltValue="wyiUkni3HDl6fCwPz/s/H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A4CD-A121-4B4A-8103-272371F05472}">
  <dimension ref="A1:N24"/>
  <sheetViews>
    <sheetView workbookViewId="0">
      <selection activeCell="O25" sqref="O25"/>
    </sheetView>
  </sheetViews>
  <sheetFormatPr defaultColWidth="10.42578125" defaultRowHeight="15"/>
  <cols>
    <col min="1" max="1" width="3" customWidth="1"/>
    <col min="2" max="2" width="16.28515625" customWidth="1"/>
    <col min="3" max="3" width="39" customWidth="1"/>
    <col min="4" max="4" width="19" customWidth="1"/>
    <col min="5" max="5" width="1.5703125" customWidth="1"/>
    <col min="15" max="16384" width="10.42578125" style="5"/>
  </cols>
  <sheetData>
    <row r="1" spans="1:14" customFormat="1"/>
    <row r="2" spans="1:14" s="2" customFormat="1" ht="18">
      <c r="B2" s="8" t="s">
        <v>0</v>
      </c>
      <c r="C2" s="9"/>
      <c r="D2" s="9"/>
    </row>
    <row r="3" spans="1:14" customFormat="1"/>
    <row r="4" spans="1:14" customFormat="1" ht="27.95" customHeight="1">
      <c r="B4" s="83" t="s">
        <v>28</v>
      </c>
      <c r="C4" s="84" t="s">
        <v>7</v>
      </c>
      <c r="D4" s="86" t="s">
        <v>29</v>
      </c>
    </row>
    <row r="5" spans="1:14" s="30" customFormat="1" ht="49.5" customHeight="1">
      <c r="B5" s="83"/>
      <c r="C5" s="85"/>
      <c r="D5" s="87"/>
    </row>
    <row r="6" spans="1:14" s="4" customFormat="1" ht="21" customHeight="1">
      <c r="A6" s="9"/>
      <c r="B6" s="81" t="s">
        <v>30</v>
      </c>
      <c r="C6" s="16" t="s">
        <v>31</v>
      </c>
      <c r="D6" s="31">
        <v>3000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4" customFormat="1" ht="20.100000000000001" customHeight="1">
      <c r="A7" s="9"/>
      <c r="B7" s="82"/>
      <c r="C7" s="16" t="s">
        <v>32</v>
      </c>
      <c r="D7" s="31">
        <v>5000</v>
      </c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s="9" customFormat="1" ht="11.25">
      <c r="B8" s="32" t="s">
        <v>33</v>
      </c>
      <c r="C8" s="32"/>
      <c r="D8" s="33"/>
    </row>
    <row r="9" spans="1:14" s="9" customFormat="1" ht="11.25"/>
    <row r="10" spans="1:14" s="9" customFormat="1" ht="11.25"/>
    <row r="11" spans="1:14" s="9" customFormat="1" ht="11.25"/>
    <row r="12" spans="1:14" s="9" customFormat="1" ht="11.25"/>
    <row r="13" spans="1:14" s="23" customFormat="1" ht="11.25"/>
    <row r="14" spans="1:14" customFormat="1"/>
    <row r="15" spans="1:14" customFormat="1"/>
    <row r="16" spans="1:14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</sheetData>
  <sheetProtection algorithmName="SHA-512" hashValue="8LV1NOZv8/OmKriRAnxetXP01QeKEmWtrKXWlOXNAVQI3BD22HDGh/SlBK0A/9FNCXSu5oWwF4viXUWbSCKWtA==" saltValue="EtLZJeh2OqhgU/rjFlt0sw==" spinCount="100000" sheet="1" objects="1" scenarios="1" selectLockedCells="1"/>
  <mergeCells count="4">
    <mergeCell ref="B6:B7"/>
    <mergeCell ref="B4:B5"/>
    <mergeCell ref="C4:C5"/>
    <mergeCell ref="D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F037-D392-4696-B0DD-55BEFE64776B}">
  <dimension ref="A1:W102"/>
  <sheetViews>
    <sheetView topLeftCell="A32" zoomScaleNormal="100" workbookViewId="0">
      <selection activeCell="X103" sqref="X103"/>
    </sheetView>
  </sheetViews>
  <sheetFormatPr defaultColWidth="10" defaultRowHeight="14.25"/>
  <cols>
    <col min="1" max="1" width="2.140625" style="2" customWidth="1"/>
    <col min="2" max="2" width="12.140625" style="2" customWidth="1"/>
    <col min="3" max="3" width="33.5703125" style="2" customWidth="1"/>
    <col min="4" max="5" width="10" style="2"/>
    <col min="6" max="6" width="1.42578125" style="2" customWidth="1"/>
    <col min="7" max="7" width="10" style="2"/>
    <col min="8" max="8" width="1.42578125" style="2" customWidth="1"/>
    <col min="9" max="9" width="10" style="2"/>
    <col min="10" max="10" width="1.42578125" style="2" customWidth="1"/>
    <col min="11" max="11" width="10" style="2"/>
    <col min="12" max="12" width="1.42578125" style="2" customWidth="1"/>
    <col min="13" max="23" width="10" style="2"/>
    <col min="24" max="16384" width="10" style="1"/>
  </cols>
  <sheetData>
    <row r="1" spans="1:23" s="2" customFormat="1"/>
    <row r="2" spans="1:23" s="2" customFormat="1" ht="18">
      <c r="B2" s="8" t="s">
        <v>34</v>
      </c>
      <c r="C2" s="9"/>
    </row>
    <row r="3" spans="1:23" s="2" customFormat="1">
      <c r="B3" s="9"/>
      <c r="C3" s="9"/>
    </row>
    <row r="4" spans="1:23" s="2" customFormat="1" ht="15">
      <c r="B4" s="50" t="s">
        <v>35</v>
      </c>
      <c r="C4" s="50"/>
    </row>
    <row r="5" spans="1:23" s="2" customFormat="1"/>
    <row r="6" spans="1:23" s="2" customFormat="1" ht="15">
      <c r="B6" s="93" t="s">
        <v>36</v>
      </c>
      <c r="C6" s="94" t="s">
        <v>37</v>
      </c>
      <c r="D6" s="36" t="s">
        <v>2</v>
      </c>
      <c r="E6" s="34"/>
      <c r="F6" s="35"/>
      <c r="G6" s="36" t="s">
        <v>3</v>
      </c>
      <c r="H6" s="35"/>
      <c r="I6" s="36" t="s">
        <v>4</v>
      </c>
      <c r="J6" s="35"/>
      <c r="K6" s="36" t="s">
        <v>5</v>
      </c>
      <c r="L6" s="35"/>
      <c r="M6" s="36" t="s">
        <v>6</v>
      </c>
    </row>
    <row r="7" spans="1:23" s="3" customFormat="1">
      <c r="B7" s="93"/>
      <c r="C7" s="95"/>
      <c r="D7" s="96" t="s">
        <v>29</v>
      </c>
      <c r="E7" s="97"/>
      <c r="F7" s="38"/>
      <c r="G7" s="37" t="s">
        <v>29</v>
      </c>
      <c r="H7" s="38"/>
      <c r="I7" s="39" t="s">
        <v>29</v>
      </c>
      <c r="J7" s="38"/>
      <c r="K7" s="37" t="s">
        <v>29</v>
      </c>
      <c r="L7" s="38"/>
      <c r="M7" s="37" t="s">
        <v>29</v>
      </c>
    </row>
    <row r="8" spans="1:23" s="7" customFormat="1" ht="33.75">
      <c r="A8" s="23"/>
      <c r="B8" s="59" t="s">
        <v>38</v>
      </c>
      <c r="C8" s="59" t="s">
        <v>39</v>
      </c>
      <c r="D8" s="88">
        <v>2</v>
      </c>
      <c r="E8" s="89"/>
      <c r="F8" s="40"/>
      <c r="G8" s="41">
        <v>2</v>
      </c>
      <c r="H8" s="40"/>
      <c r="I8" s="41">
        <v>2</v>
      </c>
      <c r="J8" s="40"/>
      <c r="K8" s="41">
        <v>2</v>
      </c>
      <c r="L8" s="40"/>
      <c r="M8" s="41">
        <v>2</v>
      </c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s="7" customFormat="1" ht="33.75">
      <c r="A9" s="23"/>
      <c r="B9" s="59" t="s">
        <v>38</v>
      </c>
      <c r="C9" s="59" t="s">
        <v>40</v>
      </c>
      <c r="D9" s="88">
        <v>2</v>
      </c>
      <c r="E9" s="89"/>
      <c r="F9" s="40"/>
      <c r="G9" s="41">
        <v>2</v>
      </c>
      <c r="H9" s="40"/>
      <c r="I9" s="41">
        <v>2</v>
      </c>
      <c r="J9" s="40"/>
      <c r="K9" s="41">
        <v>2</v>
      </c>
      <c r="L9" s="40"/>
      <c r="M9" s="41">
        <v>2</v>
      </c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s="7" customFormat="1" ht="23.1" customHeight="1">
      <c r="A10" s="23"/>
      <c r="B10" s="59" t="s">
        <v>38</v>
      </c>
      <c r="C10" s="59" t="s">
        <v>41</v>
      </c>
      <c r="D10" s="88">
        <v>2</v>
      </c>
      <c r="E10" s="89"/>
      <c r="F10" s="40"/>
      <c r="G10" s="41">
        <v>2</v>
      </c>
      <c r="H10" s="40"/>
      <c r="I10" s="41">
        <v>2</v>
      </c>
      <c r="J10" s="40"/>
      <c r="K10" s="41">
        <v>2</v>
      </c>
      <c r="L10" s="40"/>
      <c r="M10" s="41">
        <v>2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s="7" customFormat="1" ht="23.1" customHeight="1">
      <c r="A11" s="23"/>
      <c r="B11" s="63" t="s">
        <v>42</v>
      </c>
      <c r="C11" s="59" t="s">
        <v>43</v>
      </c>
      <c r="D11" s="101">
        <v>2431</v>
      </c>
      <c r="E11" s="102"/>
      <c r="F11" s="40"/>
      <c r="G11" s="41"/>
      <c r="H11" s="40"/>
      <c r="I11" s="41"/>
      <c r="J11" s="40"/>
      <c r="K11" s="41"/>
      <c r="L11" s="40"/>
      <c r="M11" s="41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s="7" customFormat="1" ht="23.1" customHeight="1">
      <c r="A12" s="23"/>
      <c r="B12" s="63" t="s">
        <v>44</v>
      </c>
      <c r="C12" s="59" t="s">
        <v>45</v>
      </c>
      <c r="D12" s="101">
        <v>5</v>
      </c>
      <c r="E12" s="102"/>
      <c r="F12" s="40"/>
      <c r="G12" s="41"/>
      <c r="H12" s="40"/>
      <c r="I12" s="41"/>
      <c r="J12" s="40"/>
      <c r="K12" s="41"/>
      <c r="L12" s="40"/>
      <c r="M12" s="41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s="7" customFormat="1" ht="24" customHeight="1">
      <c r="A13" s="23"/>
      <c r="B13" s="90" t="s">
        <v>46</v>
      </c>
      <c r="C13" s="64" t="s">
        <v>47</v>
      </c>
      <c r="D13" s="88">
        <v>404</v>
      </c>
      <c r="E13" s="89"/>
      <c r="F13" s="40"/>
      <c r="G13" s="41">
        <v>404</v>
      </c>
      <c r="H13" s="40"/>
      <c r="I13" s="41">
        <v>404</v>
      </c>
      <c r="J13" s="40"/>
      <c r="K13" s="41">
        <v>404</v>
      </c>
      <c r="L13" s="40"/>
      <c r="M13" s="41">
        <v>404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s="7" customFormat="1" ht="24" customHeight="1">
      <c r="A14" s="23"/>
      <c r="B14" s="91"/>
      <c r="C14" s="64" t="s">
        <v>48</v>
      </c>
      <c r="D14" s="88">
        <v>4768</v>
      </c>
      <c r="E14" s="89"/>
      <c r="F14" s="40"/>
      <c r="G14" s="41">
        <v>5000</v>
      </c>
      <c r="H14" s="40"/>
      <c r="I14" s="41">
        <v>5100</v>
      </c>
      <c r="J14" s="40"/>
      <c r="K14" s="41">
        <v>5200</v>
      </c>
      <c r="L14" s="40"/>
      <c r="M14" s="41">
        <v>5300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s="7" customFormat="1" ht="15" customHeight="1">
      <c r="A15" s="23"/>
      <c r="B15" s="91"/>
      <c r="C15" s="64" t="s">
        <v>49</v>
      </c>
      <c r="D15" s="88">
        <v>1500</v>
      </c>
      <c r="E15" s="89"/>
      <c r="F15" s="40"/>
      <c r="G15" s="41">
        <v>1500</v>
      </c>
      <c r="H15" s="40"/>
      <c r="I15" s="41">
        <v>1500</v>
      </c>
      <c r="J15" s="40"/>
      <c r="K15" s="41">
        <v>1500</v>
      </c>
      <c r="L15" s="40"/>
      <c r="M15" s="41">
        <v>1500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s="7" customFormat="1" ht="19.5" customHeight="1">
      <c r="A16" s="23"/>
      <c r="B16" s="92"/>
      <c r="C16" s="64" t="s">
        <v>50</v>
      </c>
      <c r="D16" s="88">
        <v>1</v>
      </c>
      <c r="E16" s="89"/>
      <c r="F16" s="40"/>
      <c r="G16" s="41">
        <v>1</v>
      </c>
      <c r="H16" s="40"/>
      <c r="I16" s="18">
        <v>1</v>
      </c>
      <c r="J16" s="40"/>
      <c r="K16" s="41">
        <v>1</v>
      </c>
      <c r="L16" s="40"/>
      <c r="M16" s="41">
        <v>1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7" customFormat="1" ht="22.5">
      <c r="A17" s="23"/>
      <c r="B17" s="16" t="s">
        <v>51</v>
      </c>
      <c r="C17" s="64" t="s">
        <v>52</v>
      </c>
      <c r="D17" s="88">
        <v>1</v>
      </c>
      <c r="E17" s="89"/>
      <c r="F17" s="40"/>
      <c r="G17" s="41">
        <v>1</v>
      </c>
      <c r="H17" s="40"/>
      <c r="I17" s="18">
        <v>1</v>
      </c>
      <c r="J17" s="40"/>
      <c r="K17" s="41">
        <v>1</v>
      </c>
      <c r="L17" s="40"/>
      <c r="M17" s="41">
        <v>1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s="7" customFormat="1" ht="22.5">
      <c r="A18" s="23"/>
      <c r="B18" s="16" t="s">
        <v>51</v>
      </c>
      <c r="C18" s="64" t="s">
        <v>53</v>
      </c>
      <c r="D18" s="88">
        <v>1</v>
      </c>
      <c r="E18" s="89"/>
      <c r="F18" s="40"/>
      <c r="G18" s="41">
        <v>1</v>
      </c>
      <c r="H18" s="40"/>
      <c r="I18" s="18">
        <v>1</v>
      </c>
      <c r="J18" s="40"/>
      <c r="K18" s="41">
        <v>1</v>
      </c>
      <c r="L18" s="40"/>
      <c r="M18" s="41">
        <v>1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s="7" customFormat="1" ht="22.5">
      <c r="A19" s="23"/>
      <c r="B19" s="16" t="s">
        <v>54</v>
      </c>
      <c r="C19" s="64" t="s">
        <v>55</v>
      </c>
      <c r="D19" s="88">
        <v>1558</v>
      </c>
      <c r="E19" s="89"/>
      <c r="F19" s="40"/>
      <c r="G19" s="41">
        <v>1558</v>
      </c>
      <c r="H19" s="40"/>
      <c r="I19" s="41">
        <v>1558</v>
      </c>
      <c r="J19" s="40"/>
      <c r="K19" s="41">
        <v>1558</v>
      </c>
      <c r="L19" s="40"/>
      <c r="M19" s="41">
        <v>1558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s="7" customFormat="1" ht="22.5">
      <c r="A20" s="23"/>
      <c r="B20" s="16" t="s">
        <v>56</v>
      </c>
      <c r="C20" s="64" t="s">
        <v>55</v>
      </c>
      <c r="D20" s="88">
        <v>415</v>
      </c>
      <c r="E20" s="89"/>
      <c r="F20" s="40"/>
      <c r="G20" s="42">
        <v>420</v>
      </c>
      <c r="H20" s="40"/>
      <c r="I20" s="43">
        <v>425</v>
      </c>
      <c r="J20" s="40"/>
      <c r="K20" s="42">
        <v>430</v>
      </c>
      <c r="L20" s="40"/>
      <c r="M20" s="42">
        <v>435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s="7" customFormat="1" ht="22.5">
      <c r="A21" s="23"/>
      <c r="B21" s="16" t="s">
        <v>57</v>
      </c>
      <c r="C21" s="64" t="s">
        <v>58</v>
      </c>
      <c r="D21" s="88">
        <v>760</v>
      </c>
      <c r="E21" s="89"/>
      <c r="F21" s="40"/>
      <c r="G21" s="41">
        <v>760</v>
      </c>
      <c r="H21" s="40"/>
      <c r="I21" s="18">
        <v>760</v>
      </c>
      <c r="J21" s="40"/>
      <c r="K21" s="41">
        <v>760</v>
      </c>
      <c r="L21" s="40"/>
      <c r="M21" s="41">
        <v>760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s="7" customFormat="1" ht="22.5">
      <c r="A22" s="23"/>
      <c r="B22" s="16" t="s">
        <v>59</v>
      </c>
      <c r="C22" s="64" t="s">
        <v>48</v>
      </c>
      <c r="D22" s="88">
        <v>95</v>
      </c>
      <c r="E22" s="89"/>
      <c r="F22" s="40"/>
      <c r="G22" s="41">
        <v>95</v>
      </c>
      <c r="H22" s="40"/>
      <c r="I22" s="41">
        <v>95</v>
      </c>
      <c r="J22" s="40"/>
      <c r="K22" s="41">
        <v>95</v>
      </c>
      <c r="L22" s="40"/>
      <c r="M22" s="41">
        <v>95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7" customFormat="1" ht="22.5">
      <c r="A23" s="23"/>
      <c r="B23" s="16" t="s">
        <v>60</v>
      </c>
      <c r="C23" s="64" t="s">
        <v>61</v>
      </c>
      <c r="D23" s="88">
        <v>1</v>
      </c>
      <c r="E23" s="89"/>
      <c r="F23" s="40"/>
      <c r="G23" s="41"/>
      <c r="H23" s="40"/>
      <c r="I23" s="41"/>
      <c r="J23" s="40"/>
      <c r="K23" s="41"/>
      <c r="L23" s="40"/>
      <c r="M23" s="41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s="7" customFormat="1" ht="11.25">
      <c r="A24" s="23"/>
      <c r="B24" s="16" t="s">
        <v>62</v>
      </c>
      <c r="C24" s="64" t="s">
        <v>62</v>
      </c>
      <c r="D24" s="88">
        <v>1</v>
      </c>
      <c r="E24" s="89"/>
      <c r="F24" s="40"/>
      <c r="G24" s="41">
        <v>1</v>
      </c>
      <c r="H24" s="40"/>
      <c r="I24" s="18">
        <v>1</v>
      </c>
      <c r="J24" s="40"/>
      <c r="K24" s="41">
        <v>1</v>
      </c>
      <c r="L24" s="40"/>
      <c r="M24" s="41">
        <v>1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7" customFormat="1" ht="33.75">
      <c r="A25" s="23"/>
      <c r="B25" s="16" t="s">
        <v>63</v>
      </c>
      <c r="C25" s="64" t="s">
        <v>64</v>
      </c>
      <c r="D25" s="88">
        <v>1</v>
      </c>
      <c r="E25" s="89"/>
      <c r="F25" s="40"/>
      <c r="G25" s="41"/>
      <c r="H25" s="40"/>
      <c r="I25" s="18"/>
      <c r="J25" s="40"/>
      <c r="K25" s="41"/>
      <c r="L25" s="40"/>
      <c r="M25" s="41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s="23" customFormat="1" ht="23.25" customHeight="1">
      <c r="B26" s="32" t="s">
        <v>33</v>
      </c>
      <c r="C26" s="32"/>
      <c r="D26" s="100">
        <f>SUM(D8:E24)</f>
        <v>11947</v>
      </c>
      <c r="E26" s="100"/>
      <c r="F26" s="44"/>
      <c r="G26" s="45">
        <f>SUM(G8:G24)</f>
        <v>9747</v>
      </c>
      <c r="H26" s="44"/>
      <c r="I26" s="46">
        <f>SUM(I8:I24)</f>
        <v>9852</v>
      </c>
      <c r="J26" s="44"/>
      <c r="K26" s="45">
        <f>SUM(K8:K24)</f>
        <v>9957</v>
      </c>
      <c r="L26" s="44"/>
      <c r="M26" s="45">
        <f>SUM(M8:M24)</f>
        <v>10062</v>
      </c>
    </row>
    <row r="27" spans="1:23" s="2" customFormat="1">
      <c r="B27" s="47"/>
      <c r="C27" s="47"/>
      <c r="D27" s="47"/>
      <c r="E27" s="51"/>
      <c r="F27" s="47"/>
      <c r="H27" s="47"/>
      <c r="J27" s="47"/>
      <c r="L27" s="47"/>
    </row>
    <row r="28" spans="1:23" s="2" customFormat="1">
      <c r="B28" s="47"/>
      <c r="C28" s="47"/>
      <c r="D28" s="47"/>
      <c r="E28" s="51"/>
      <c r="F28" s="47"/>
      <c r="G28" s="77"/>
      <c r="H28" s="47"/>
      <c r="I28" s="77"/>
      <c r="J28" s="47"/>
      <c r="K28" s="77"/>
      <c r="L28" s="47"/>
      <c r="M28" s="77"/>
    </row>
    <row r="29" spans="1:23" s="2" customFormat="1" ht="15">
      <c r="B29" s="50" t="s">
        <v>65</v>
      </c>
      <c r="C29" s="47"/>
      <c r="D29" s="47"/>
      <c r="E29" s="47"/>
      <c r="F29" s="47"/>
      <c r="G29" s="77"/>
      <c r="H29" s="47"/>
      <c r="I29" s="77"/>
      <c r="J29" s="47"/>
      <c r="K29" s="77"/>
      <c r="L29" s="47"/>
      <c r="M29" s="77"/>
    </row>
    <row r="30" spans="1:23" s="2" customFormat="1"/>
    <row r="31" spans="1:23" s="2" customFormat="1" ht="14.25" customHeight="1">
      <c r="B31" s="93" t="s">
        <v>36</v>
      </c>
      <c r="C31" s="93" t="s">
        <v>66</v>
      </c>
      <c r="D31" s="36" t="s">
        <v>67</v>
      </c>
      <c r="E31" s="34"/>
      <c r="F31" s="78"/>
    </row>
    <row r="32" spans="1:23" s="48" customFormat="1" ht="48">
      <c r="B32" s="93"/>
      <c r="C32" s="93"/>
      <c r="D32" s="37" t="s">
        <v>68</v>
      </c>
      <c r="E32" s="37" t="s">
        <v>69</v>
      </c>
      <c r="F32" s="79"/>
      <c r="G32" s="2"/>
      <c r="H32" s="2"/>
      <c r="I32" s="2"/>
      <c r="J32" s="2"/>
      <c r="K32" s="2"/>
      <c r="L32" s="2"/>
      <c r="M32" s="2"/>
    </row>
    <row r="33" spans="2:6" s="2" customFormat="1" ht="41.25" customHeight="1">
      <c r="B33" s="52" t="s">
        <v>70</v>
      </c>
      <c r="C33" s="53" t="s">
        <v>71</v>
      </c>
      <c r="D33" s="54"/>
      <c r="E33" s="55">
        <v>381742</v>
      </c>
      <c r="F33" s="78"/>
    </row>
    <row r="34" spans="2:6" s="2" customFormat="1" ht="45" customHeight="1">
      <c r="B34" s="98" t="s">
        <v>72</v>
      </c>
      <c r="C34" s="53" t="s">
        <v>73</v>
      </c>
      <c r="D34" s="54"/>
      <c r="E34" s="55">
        <f>'INTERNACIONAL-ROAMING'!H27</f>
        <v>153.83520000000001</v>
      </c>
      <c r="F34" s="78"/>
    </row>
    <row r="35" spans="2:6" s="2" customFormat="1" ht="41.25" customHeight="1">
      <c r="B35" s="98"/>
      <c r="C35" s="53" t="s">
        <v>74</v>
      </c>
      <c r="D35" s="54"/>
      <c r="E35" s="55">
        <f>'INTERNACIONAL-ROAMING'!H106</f>
        <v>598.62757777777779</v>
      </c>
      <c r="F35" s="78"/>
    </row>
    <row r="36" spans="2:6" s="2" customFormat="1" ht="38.25" customHeight="1">
      <c r="B36" s="98"/>
      <c r="C36" s="53" t="s">
        <v>75</v>
      </c>
      <c r="D36" s="54"/>
      <c r="E36" s="55">
        <f>'INTERNACIONAL-ROAMING'!H154</f>
        <v>287.8148555555556</v>
      </c>
      <c r="F36" s="78"/>
    </row>
    <row r="37" spans="2:6" ht="27" customHeight="1">
      <c r="B37" s="58" t="s">
        <v>76</v>
      </c>
      <c r="C37" s="53" t="s">
        <v>77</v>
      </c>
      <c r="D37" s="56">
        <v>1000</v>
      </c>
      <c r="E37" s="57"/>
      <c r="F37" s="78"/>
    </row>
    <row r="38" spans="2:6" s="2" customFormat="1" ht="37.5" customHeight="1">
      <c r="B38" s="98" t="s">
        <v>78</v>
      </c>
      <c r="C38" s="53" t="s">
        <v>79</v>
      </c>
      <c r="D38" s="56">
        <f>'INTERNACIONAL-ROAMING'!G181</f>
        <v>50</v>
      </c>
      <c r="E38" s="57"/>
      <c r="F38" s="78"/>
    </row>
    <row r="39" spans="2:6" s="2" customFormat="1" ht="37.5" customHeight="1">
      <c r="B39" s="98"/>
      <c r="C39" s="53" t="s">
        <v>80</v>
      </c>
      <c r="D39" s="56">
        <f>'INTERNACIONAL-ROAMING'!G210</f>
        <v>38</v>
      </c>
      <c r="E39" s="57"/>
      <c r="F39" s="78"/>
    </row>
    <row r="40" spans="2:6" s="2" customFormat="1" ht="33.75" customHeight="1">
      <c r="B40" s="58" t="s">
        <v>81</v>
      </c>
      <c r="C40" s="53" t="s">
        <v>82</v>
      </c>
      <c r="D40" s="54"/>
      <c r="E40" s="55">
        <v>8006</v>
      </c>
      <c r="F40" s="78"/>
    </row>
    <row r="41" spans="2:6" s="2" customFormat="1" ht="35.25" customHeight="1">
      <c r="B41" s="58" t="s">
        <v>83</v>
      </c>
      <c r="C41" s="59" t="s">
        <v>50</v>
      </c>
      <c r="D41" s="54"/>
      <c r="E41" s="55">
        <v>34.75</v>
      </c>
      <c r="F41" s="78"/>
    </row>
    <row r="42" spans="2:6" ht="27" customHeight="1">
      <c r="B42" s="60" t="s">
        <v>84</v>
      </c>
      <c r="C42" s="61" t="s">
        <v>85</v>
      </c>
      <c r="D42" s="56">
        <v>100000</v>
      </c>
      <c r="E42" s="57"/>
      <c r="F42" s="78"/>
    </row>
    <row r="43" spans="2:6" s="2" customFormat="1" ht="44.25" customHeight="1">
      <c r="B43" s="98" t="s">
        <v>86</v>
      </c>
      <c r="C43" s="53" t="s">
        <v>87</v>
      </c>
      <c r="D43" s="54"/>
      <c r="E43" s="55">
        <v>8369</v>
      </c>
      <c r="F43" s="78"/>
    </row>
    <row r="44" spans="2:6" s="2" customFormat="1" ht="39" customHeight="1">
      <c r="B44" s="98"/>
      <c r="C44" s="53" t="s">
        <v>88</v>
      </c>
      <c r="D44" s="54"/>
      <c r="E44" s="55">
        <v>516.4</v>
      </c>
      <c r="F44" s="78"/>
    </row>
    <row r="45" spans="2:6" s="2" customFormat="1" ht="39.75" customHeight="1">
      <c r="B45" s="98"/>
      <c r="C45" s="53" t="s">
        <v>89</v>
      </c>
      <c r="D45" s="54"/>
      <c r="E45" s="55">
        <v>0.5</v>
      </c>
      <c r="F45" s="78"/>
    </row>
    <row r="46" spans="2:6" s="2" customFormat="1" ht="39.75" customHeight="1">
      <c r="B46" s="60" t="s">
        <v>60</v>
      </c>
      <c r="C46" s="61" t="s">
        <v>90</v>
      </c>
      <c r="D46" s="54"/>
      <c r="E46" s="55"/>
      <c r="F46" s="78"/>
    </row>
    <row r="47" spans="2:6" ht="27" customHeight="1">
      <c r="B47" s="60" t="s">
        <v>91</v>
      </c>
      <c r="C47" s="61" t="s">
        <v>92</v>
      </c>
      <c r="D47" s="54"/>
      <c r="E47" s="55">
        <v>95500</v>
      </c>
      <c r="F47" s="78"/>
    </row>
    <row r="48" spans="2:6" s="2" customFormat="1">
      <c r="B48" s="49" t="s">
        <v>33</v>
      </c>
      <c r="C48" s="49"/>
      <c r="D48" s="99"/>
      <c r="E48" s="99"/>
      <c r="F48" s="78"/>
    </row>
    <row r="49" spans="4:5" s="2" customFormat="1"/>
    <row r="50" spans="4:5" s="2" customFormat="1">
      <c r="D50" s="62"/>
      <c r="E50" s="62"/>
    </row>
    <row r="51" spans="4:5" s="2" customFormat="1"/>
    <row r="52" spans="4:5" s="2" customFormat="1"/>
    <row r="53" spans="4:5" s="2" customFormat="1"/>
    <row r="54" spans="4:5" s="2" customFormat="1"/>
    <row r="55" spans="4:5" s="2" customFormat="1"/>
    <row r="56" spans="4:5" s="2" customFormat="1"/>
    <row r="57" spans="4:5" s="2" customFormat="1"/>
    <row r="58" spans="4:5" s="2" customFormat="1"/>
    <row r="59" spans="4:5" s="2" customFormat="1"/>
    <row r="60" spans="4:5" s="2" customFormat="1"/>
    <row r="61" spans="4:5" s="2" customFormat="1"/>
    <row r="62" spans="4:5" s="2" customFormat="1"/>
    <row r="63" spans="4:5" s="2" customFormat="1"/>
    <row r="64" spans="4:5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</sheetData>
  <sheetProtection algorithmName="SHA-512" hashValue="34unLkl2fQ0Jn7d4Lf6MScACvT9dZpQAs+/01nf/HnCZLHeC8a05Vxq3YFTeHaJy78z+nWnhk6e2/F3rPsiCAQ==" saltValue="yofidU9tg37o75c8ER4IGA==" spinCount="100000" sheet="1" objects="1" scenarios="1" selectLockedCells="1"/>
  <mergeCells count="29">
    <mergeCell ref="D11:E11"/>
    <mergeCell ref="D12:E12"/>
    <mergeCell ref="D19:E19"/>
    <mergeCell ref="D17:E17"/>
    <mergeCell ref="D18:E18"/>
    <mergeCell ref="D48:E48"/>
    <mergeCell ref="D21:E21"/>
    <mergeCell ref="D24:E24"/>
    <mergeCell ref="D26:E26"/>
    <mergeCell ref="D22:E22"/>
    <mergeCell ref="D23:E23"/>
    <mergeCell ref="D25:E25"/>
    <mergeCell ref="B34:B36"/>
    <mergeCell ref="B31:B32"/>
    <mergeCell ref="C31:C32"/>
    <mergeCell ref="B38:B39"/>
    <mergeCell ref="B43:B45"/>
    <mergeCell ref="D10:E10"/>
    <mergeCell ref="B6:B7"/>
    <mergeCell ref="C6:C7"/>
    <mergeCell ref="D8:E8"/>
    <mergeCell ref="D9:E9"/>
    <mergeCell ref="D7:E7"/>
    <mergeCell ref="D20:E20"/>
    <mergeCell ref="B13:B16"/>
    <mergeCell ref="D13:E13"/>
    <mergeCell ref="D14:E14"/>
    <mergeCell ref="D16:E16"/>
    <mergeCell ref="D15:E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2536-25A0-4C9C-92B7-9D77EDAC26E3}">
  <dimension ref="A1:O232"/>
  <sheetViews>
    <sheetView zoomScaleNormal="100" workbookViewId="0">
      <selection activeCell="Q19" sqref="Q19"/>
    </sheetView>
  </sheetViews>
  <sheetFormatPr defaultColWidth="10" defaultRowHeight="15"/>
  <cols>
    <col min="1" max="1" width="3.42578125" customWidth="1"/>
    <col min="3" max="3" width="12.5703125" customWidth="1"/>
    <col min="4" max="4" width="10" style="66"/>
    <col min="6" max="6" width="11" bestFit="1" customWidth="1"/>
    <col min="16" max="16384" width="10" style="5"/>
  </cols>
  <sheetData>
    <row r="1" spans="2:8" s="2" customFormat="1" ht="18">
      <c r="B1" s="8" t="s">
        <v>93</v>
      </c>
      <c r="C1" s="9"/>
      <c r="D1" s="65"/>
    </row>
    <row r="2" spans="2:8" customFormat="1">
      <c r="D2" s="66"/>
    </row>
    <row r="3" spans="2:8" customFormat="1">
      <c r="B3" s="10" t="s">
        <v>94</v>
      </c>
      <c r="D3" s="66"/>
    </row>
    <row r="4" spans="2:8" customFormat="1">
      <c r="D4" s="66"/>
    </row>
    <row r="5" spans="2:8" customFormat="1" ht="24">
      <c r="B5" s="37" t="s">
        <v>95</v>
      </c>
      <c r="C5" s="37" t="s">
        <v>96</v>
      </c>
      <c r="D5" s="37" t="s">
        <v>97</v>
      </c>
      <c r="E5" s="93" t="s">
        <v>98</v>
      </c>
      <c r="F5" s="93"/>
      <c r="G5" s="37" t="s">
        <v>99</v>
      </c>
      <c r="H5" s="37" t="s">
        <v>100</v>
      </c>
    </row>
    <row r="6" spans="2:8">
      <c r="B6" s="98" t="s">
        <v>101</v>
      </c>
      <c r="C6" s="107" t="s">
        <v>102</v>
      </c>
      <c r="D6" s="104" t="s">
        <v>73</v>
      </c>
      <c r="E6" s="105" t="s">
        <v>103</v>
      </c>
      <c r="F6" s="105"/>
      <c r="G6" s="67">
        <v>1</v>
      </c>
      <c r="H6" s="68">
        <v>5.2870333333333335</v>
      </c>
    </row>
    <row r="7" spans="2:8">
      <c r="B7" s="98"/>
      <c r="C7" s="107"/>
      <c r="D7" s="104"/>
      <c r="E7" s="105" t="s">
        <v>104</v>
      </c>
      <c r="F7" s="105"/>
      <c r="G7" s="67">
        <v>1</v>
      </c>
      <c r="H7" s="68">
        <v>1.6426000000000003</v>
      </c>
    </row>
    <row r="8" spans="2:8">
      <c r="B8" s="98"/>
      <c r="C8" s="107"/>
      <c r="D8" s="104"/>
      <c r="E8" s="105" t="s">
        <v>105</v>
      </c>
      <c r="F8" s="105"/>
      <c r="G8" s="67">
        <v>1</v>
      </c>
      <c r="H8" s="68">
        <v>9.2555555555555551E-3</v>
      </c>
    </row>
    <row r="9" spans="2:8">
      <c r="B9" s="98"/>
      <c r="C9" s="107"/>
      <c r="D9" s="104"/>
      <c r="E9" s="105" t="s">
        <v>106</v>
      </c>
      <c r="F9" s="105"/>
      <c r="G9" s="67">
        <v>1</v>
      </c>
      <c r="H9" s="68">
        <v>4.6370444444444443</v>
      </c>
    </row>
    <row r="10" spans="2:8">
      <c r="B10" s="98"/>
      <c r="C10" s="107"/>
      <c r="D10" s="104"/>
      <c r="E10" s="105" t="s">
        <v>107</v>
      </c>
      <c r="F10" s="105"/>
      <c r="G10" s="67">
        <v>1</v>
      </c>
      <c r="H10" s="68">
        <v>1.4481444444444445</v>
      </c>
    </row>
    <row r="11" spans="2:8">
      <c r="B11" s="98"/>
      <c r="C11" s="107"/>
      <c r="D11" s="104"/>
      <c r="E11" s="105" t="s">
        <v>108</v>
      </c>
      <c r="F11" s="105"/>
      <c r="G11" s="67">
        <v>2</v>
      </c>
      <c r="H11" s="68">
        <v>6.0870333333333333</v>
      </c>
    </row>
    <row r="12" spans="2:8">
      <c r="B12" s="98"/>
      <c r="C12" s="107"/>
      <c r="D12" s="104"/>
      <c r="E12" s="105" t="s">
        <v>109</v>
      </c>
      <c r="F12" s="105"/>
      <c r="G12" s="67">
        <v>1</v>
      </c>
      <c r="H12" s="68">
        <v>11.7963</v>
      </c>
    </row>
    <row r="13" spans="2:8">
      <c r="B13" s="98"/>
      <c r="C13" s="107"/>
      <c r="D13" s="104"/>
      <c r="E13" s="105" t="s">
        <v>110</v>
      </c>
      <c r="F13" s="105"/>
      <c r="G13" s="67">
        <v>4</v>
      </c>
      <c r="H13" s="68">
        <v>13.675944444444443</v>
      </c>
    </row>
    <row r="14" spans="2:8">
      <c r="B14" s="98"/>
      <c r="C14" s="107"/>
      <c r="D14" s="104"/>
      <c r="E14" s="105" t="s">
        <v>111</v>
      </c>
      <c r="F14" s="105"/>
      <c r="G14" s="67">
        <v>1</v>
      </c>
      <c r="H14" s="68">
        <v>0.43517777777777777</v>
      </c>
    </row>
    <row r="15" spans="2:8">
      <c r="B15" s="98"/>
      <c r="C15" s="107"/>
      <c r="D15" s="104"/>
      <c r="E15" s="105" t="s">
        <v>112</v>
      </c>
      <c r="F15" s="105"/>
      <c r="G15" s="67">
        <v>2</v>
      </c>
      <c r="H15" s="68">
        <v>11.929655555555557</v>
      </c>
    </row>
    <row r="16" spans="2:8">
      <c r="B16" s="98"/>
      <c r="C16" s="107"/>
      <c r="D16" s="104"/>
      <c r="E16" s="105" t="s">
        <v>113</v>
      </c>
      <c r="F16" s="105"/>
      <c r="G16" s="67">
        <v>3</v>
      </c>
      <c r="H16" s="68">
        <v>60.807400000000001</v>
      </c>
    </row>
    <row r="17" spans="2:8">
      <c r="B17" s="98"/>
      <c r="C17" s="107"/>
      <c r="D17" s="104"/>
      <c r="E17" s="105" t="s">
        <v>114</v>
      </c>
      <c r="F17" s="105"/>
      <c r="G17" s="67">
        <v>1</v>
      </c>
      <c r="H17" s="68">
        <v>6.8444444444444441</v>
      </c>
    </row>
    <row r="18" spans="2:8">
      <c r="B18" s="98"/>
      <c r="C18" s="107"/>
      <c r="D18" s="104"/>
      <c r="E18" s="105" t="s">
        <v>115</v>
      </c>
      <c r="F18" s="105"/>
      <c r="G18" s="67">
        <v>1</v>
      </c>
      <c r="H18" s="68">
        <v>0.76851111111111114</v>
      </c>
    </row>
    <row r="19" spans="2:8">
      <c r="B19" s="98"/>
      <c r="C19" s="107"/>
      <c r="D19" s="104"/>
      <c r="E19" s="105" t="s">
        <v>116</v>
      </c>
      <c r="F19" s="105"/>
      <c r="G19" s="67">
        <v>3</v>
      </c>
      <c r="H19" s="68">
        <v>8.020377777777778</v>
      </c>
    </row>
    <row r="20" spans="2:8">
      <c r="B20" s="98"/>
      <c r="C20" s="107"/>
      <c r="D20" s="104"/>
      <c r="E20" s="105" t="s">
        <v>117</v>
      </c>
      <c r="F20" s="105"/>
      <c r="G20" s="67">
        <v>2</v>
      </c>
      <c r="H20" s="68">
        <v>10.494455555555556</v>
      </c>
    </row>
    <row r="21" spans="2:8">
      <c r="B21" s="98"/>
      <c r="C21" s="107"/>
      <c r="D21" s="104"/>
      <c r="E21" s="105" t="s">
        <v>118</v>
      </c>
      <c r="F21" s="105"/>
      <c r="G21" s="67">
        <v>1</v>
      </c>
      <c r="H21" s="68">
        <v>4.4925777777777789</v>
      </c>
    </row>
    <row r="22" spans="2:8">
      <c r="B22" s="98"/>
      <c r="C22" s="107"/>
      <c r="D22" s="104"/>
      <c r="E22" s="105" t="s">
        <v>119</v>
      </c>
      <c r="F22" s="105"/>
      <c r="G22" s="67">
        <v>1</v>
      </c>
      <c r="H22" s="68">
        <v>0.90185555555555552</v>
      </c>
    </row>
    <row r="23" spans="2:8">
      <c r="B23" s="98"/>
      <c r="C23" s="107"/>
      <c r="D23" s="104"/>
      <c r="E23" s="105" t="s">
        <v>120</v>
      </c>
      <c r="F23" s="105"/>
      <c r="G23" s="67">
        <v>1</v>
      </c>
      <c r="H23" s="68">
        <v>1.1166666666666667</v>
      </c>
    </row>
    <row r="24" spans="2:8">
      <c r="B24" s="98"/>
      <c r="C24" s="107"/>
      <c r="D24" s="104"/>
      <c r="E24" s="105" t="s">
        <v>121</v>
      </c>
      <c r="F24" s="105"/>
      <c r="G24" s="67">
        <v>1</v>
      </c>
      <c r="H24" s="68">
        <v>2.2536888888888886</v>
      </c>
    </row>
    <row r="25" spans="2:8">
      <c r="B25" s="98"/>
      <c r="C25" s="107"/>
      <c r="D25" s="104"/>
      <c r="E25" s="105" t="s">
        <v>122</v>
      </c>
      <c r="F25" s="105"/>
      <c r="G25" s="67">
        <v>1</v>
      </c>
      <c r="H25" s="68">
        <v>8.1477777777777774E-2</v>
      </c>
    </row>
    <row r="26" spans="2:8">
      <c r="B26" s="98"/>
      <c r="C26" s="107"/>
      <c r="D26" s="104"/>
      <c r="E26" s="105" t="s">
        <v>123</v>
      </c>
      <c r="F26" s="105"/>
      <c r="G26" s="67">
        <v>1</v>
      </c>
      <c r="H26" s="68">
        <v>1.1055555555555556</v>
      </c>
    </row>
    <row r="27" spans="2:8" customFormat="1" ht="22.5" customHeight="1">
      <c r="B27" s="106" t="s">
        <v>33</v>
      </c>
      <c r="C27" s="106"/>
      <c r="D27" s="106"/>
      <c r="E27" s="106"/>
      <c r="F27" s="106"/>
      <c r="G27" s="69">
        <f>SUM(G6:G26)</f>
        <v>31</v>
      </c>
      <c r="H27" s="70">
        <f>SUM(H6:H26)</f>
        <v>153.83520000000001</v>
      </c>
    </row>
    <row r="28" spans="2:8" customFormat="1">
      <c r="D28" s="66"/>
    </row>
    <row r="29" spans="2:8" customFormat="1">
      <c r="D29" s="66"/>
    </row>
    <row r="30" spans="2:8" customFormat="1">
      <c r="B30" s="10" t="s">
        <v>124</v>
      </c>
      <c r="D30" s="66"/>
    </row>
    <row r="31" spans="2:8" customFormat="1">
      <c r="D31" s="66"/>
    </row>
    <row r="32" spans="2:8" customFormat="1" ht="24">
      <c r="B32" s="37" t="s">
        <v>125</v>
      </c>
      <c r="C32" s="37" t="s">
        <v>96</v>
      </c>
      <c r="D32" s="37" t="s">
        <v>97</v>
      </c>
      <c r="E32" s="71" t="s">
        <v>95</v>
      </c>
      <c r="F32" s="71" t="s">
        <v>98</v>
      </c>
      <c r="G32" s="37" t="s">
        <v>99</v>
      </c>
      <c r="H32" s="37" t="s">
        <v>100</v>
      </c>
    </row>
    <row r="33" spans="2:8" ht="14.25" customHeight="1">
      <c r="B33" s="98" t="s">
        <v>101</v>
      </c>
      <c r="C33" s="107" t="s">
        <v>126</v>
      </c>
      <c r="D33" s="91" t="s">
        <v>127</v>
      </c>
      <c r="E33" s="53" t="s">
        <v>103</v>
      </c>
      <c r="F33" s="53" t="s">
        <v>103</v>
      </c>
      <c r="G33" s="67">
        <v>1</v>
      </c>
      <c r="H33" s="68">
        <v>1.0981555555555556</v>
      </c>
    </row>
    <row r="34" spans="2:8">
      <c r="B34" s="98"/>
      <c r="C34" s="107"/>
      <c r="D34" s="91"/>
      <c r="E34" s="53" t="s">
        <v>103</v>
      </c>
      <c r="F34" s="53" t="s">
        <v>105</v>
      </c>
      <c r="G34" s="67">
        <v>1</v>
      </c>
      <c r="H34" s="68">
        <v>9.2555555555555551E-3</v>
      </c>
    </row>
    <row r="35" spans="2:8">
      <c r="B35" s="98"/>
      <c r="C35" s="107"/>
      <c r="D35" s="91"/>
      <c r="E35" s="53" t="s">
        <v>103</v>
      </c>
      <c r="F35" s="53" t="s">
        <v>128</v>
      </c>
      <c r="G35" s="67">
        <v>10</v>
      </c>
      <c r="H35" s="68">
        <v>38.837066666666672</v>
      </c>
    </row>
    <row r="36" spans="2:8">
      <c r="B36" s="98"/>
      <c r="C36" s="107"/>
      <c r="D36" s="91"/>
      <c r="E36" s="53" t="s">
        <v>103</v>
      </c>
      <c r="F36" s="53" t="s">
        <v>129</v>
      </c>
      <c r="G36" s="67">
        <v>1</v>
      </c>
      <c r="H36" s="68">
        <v>3.7000000000000002E-3</v>
      </c>
    </row>
    <row r="37" spans="2:8">
      <c r="B37" s="98"/>
      <c r="C37" s="107"/>
      <c r="D37" s="91"/>
      <c r="E37" s="53" t="s">
        <v>103</v>
      </c>
      <c r="F37" s="53" t="s">
        <v>130</v>
      </c>
      <c r="G37" s="67">
        <v>1</v>
      </c>
      <c r="H37" s="68">
        <v>9.6299999999999997E-2</v>
      </c>
    </row>
    <row r="38" spans="2:8">
      <c r="B38" s="98"/>
      <c r="C38" s="107"/>
      <c r="D38" s="91"/>
      <c r="E38" s="53" t="s">
        <v>104</v>
      </c>
      <c r="F38" s="53" t="s">
        <v>128</v>
      </c>
      <c r="G38" s="67">
        <v>1</v>
      </c>
      <c r="H38" s="68">
        <v>1.1407333333333334</v>
      </c>
    </row>
    <row r="39" spans="2:8">
      <c r="B39" s="98"/>
      <c r="C39" s="107"/>
      <c r="D39" s="91"/>
      <c r="E39" s="53" t="s">
        <v>105</v>
      </c>
      <c r="F39" s="53" t="s">
        <v>105</v>
      </c>
      <c r="G39" s="67">
        <v>1</v>
      </c>
      <c r="H39" s="68">
        <v>0.8963000000000001</v>
      </c>
    </row>
    <row r="40" spans="2:8">
      <c r="B40" s="98"/>
      <c r="C40" s="107"/>
      <c r="D40" s="91"/>
      <c r="E40" s="53" t="s">
        <v>131</v>
      </c>
      <c r="F40" s="53" t="s">
        <v>128</v>
      </c>
      <c r="G40" s="67">
        <v>1</v>
      </c>
      <c r="H40" s="68">
        <v>8.2074111111111101</v>
      </c>
    </row>
    <row r="41" spans="2:8">
      <c r="B41" s="98"/>
      <c r="C41" s="107"/>
      <c r="D41" s="91"/>
      <c r="E41" s="53" t="s">
        <v>132</v>
      </c>
      <c r="F41" s="53" t="s">
        <v>132</v>
      </c>
      <c r="G41" s="67">
        <v>1</v>
      </c>
      <c r="H41" s="68">
        <v>0.33147777777777776</v>
      </c>
    </row>
    <row r="42" spans="2:8">
      <c r="B42" s="98"/>
      <c r="C42" s="107"/>
      <c r="D42" s="91"/>
      <c r="E42" s="53" t="s">
        <v>132</v>
      </c>
      <c r="F42" s="53" t="s">
        <v>128</v>
      </c>
      <c r="G42" s="67">
        <v>4</v>
      </c>
      <c r="H42" s="68">
        <v>16.490711111111111</v>
      </c>
    </row>
    <row r="43" spans="2:8">
      <c r="B43" s="98"/>
      <c r="C43" s="107"/>
      <c r="D43" s="91"/>
      <c r="E43" s="53" t="s">
        <v>133</v>
      </c>
      <c r="F43" s="53" t="s">
        <v>128</v>
      </c>
      <c r="G43" s="67">
        <v>4</v>
      </c>
      <c r="H43" s="68">
        <v>9.449988888888889</v>
      </c>
    </row>
    <row r="44" spans="2:8">
      <c r="B44" s="98"/>
      <c r="C44" s="107"/>
      <c r="D44" s="91"/>
      <c r="E44" s="53" t="s">
        <v>134</v>
      </c>
      <c r="F44" s="53" t="s">
        <v>128</v>
      </c>
      <c r="G44" s="67">
        <v>1</v>
      </c>
      <c r="H44" s="68">
        <v>2.0366666666666665E-2</v>
      </c>
    </row>
    <row r="45" spans="2:8">
      <c r="B45" s="98"/>
      <c r="C45" s="107"/>
      <c r="D45" s="91"/>
      <c r="E45" s="53" t="s">
        <v>135</v>
      </c>
      <c r="F45" s="53" t="s">
        <v>105</v>
      </c>
      <c r="G45" s="67">
        <v>1</v>
      </c>
      <c r="H45" s="68">
        <v>0.31111111111111112</v>
      </c>
    </row>
    <row r="46" spans="2:8">
      <c r="B46" s="98"/>
      <c r="C46" s="107"/>
      <c r="D46" s="91"/>
      <c r="E46" s="53" t="s">
        <v>135</v>
      </c>
      <c r="F46" s="53" t="s">
        <v>135</v>
      </c>
      <c r="G46" s="67">
        <v>1</v>
      </c>
      <c r="H46" s="68">
        <v>0.31111111111111112</v>
      </c>
    </row>
    <row r="47" spans="2:8">
      <c r="B47" s="98"/>
      <c r="C47" s="107"/>
      <c r="D47" s="91"/>
      <c r="E47" s="53" t="s">
        <v>135</v>
      </c>
      <c r="F47" s="53" t="s">
        <v>128</v>
      </c>
      <c r="G47" s="67">
        <v>4</v>
      </c>
      <c r="H47" s="68">
        <v>11.601866666666666</v>
      </c>
    </row>
    <row r="48" spans="2:8">
      <c r="B48" s="98"/>
      <c r="C48" s="107"/>
      <c r="D48" s="91"/>
      <c r="E48" s="53" t="s">
        <v>136</v>
      </c>
      <c r="F48" s="53" t="s">
        <v>128</v>
      </c>
      <c r="G48" s="67">
        <v>6</v>
      </c>
      <c r="H48" s="68">
        <v>35.029600000000002</v>
      </c>
    </row>
    <row r="49" spans="2:8">
      <c r="B49" s="98"/>
      <c r="C49" s="107"/>
      <c r="D49" s="91"/>
      <c r="E49" s="53" t="s">
        <v>137</v>
      </c>
      <c r="F49" s="53" t="s">
        <v>128</v>
      </c>
      <c r="G49" s="67">
        <v>1</v>
      </c>
      <c r="H49" s="68">
        <v>0.48147777777777778</v>
      </c>
    </row>
    <row r="50" spans="2:8">
      <c r="B50" s="98"/>
      <c r="C50" s="107"/>
      <c r="D50" s="91"/>
      <c r="E50" s="53" t="s">
        <v>108</v>
      </c>
      <c r="F50" s="53" t="s">
        <v>108</v>
      </c>
      <c r="G50" s="67">
        <v>1</v>
      </c>
      <c r="H50" s="68">
        <v>7.5922222222222224E-2</v>
      </c>
    </row>
    <row r="51" spans="2:8">
      <c r="B51" s="98"/>
      <c r="C51" s="107"/>
      <c r="D51" s="91"/>
      <c r="E51" s="53" t="s">
        <v>108</v>
      </c>
      <c r="F51" s="53" t="s">
        <v>128</v>
      </c>
      <c r="G51" s="67">
        <v>2</v>
      </c>
      <c r="H51" s="68">
        <v>2.961122222222222</v>
      </c>
    </row>
    <row r="52" spans="2:8">
      <c r="B52" s="98"/>
      <c r="C52" s="107"/>
      <c r="D52" s="91"/>
      <c r="E52" s="53" t="s">
        <v>108</v>
      </c>
      <c r="F52" s="53" t="s">
        <v>117</v>
      </c>
      <c r="G52" s="67">
        <v>1</v>
      </c>
      <c r="H52" s="68">
        <v>3.7000000000000002E-3</v>
      </c>
    </row>
    <row r="53" spans="2:8">
      <c r="B53" s="98"/>
      <c r="C53" s="107"/>
      <c r="D53" s="91"/>
      <c r="E53" s="53" t="s">
        <v>138</v>
      </c>
      <c r="F53" s="53" t="s">
        <v>128</v>
      </c>
      <c r="G53" s="67">
        <v>1</v>
      </c>
      <c r="H53" s="68">
        <v>2.5000111111111112</v>
      </c>
    </row>
    <row r="54" spans="2:8">
      <c r="B54" s="98"/>
      <c r="C54" s="107"/>
      <c r="D54" s="91"/>
      <c r="E54" s="53" t="s">
        <v>139</v>
      </c>
      <c r="F54" s="53" t="s">
        <v>139</v>
      </c>
      <c r="G54" s="67">
        <v>1</v>
      </c>
      <c r="H54" s="68">
        <v>0.17407777777777778</v>
      </c>
    </row>
    <row r="55" spans="2:8">
      <c r="B55" s="98"/>
      <c r="C55" s="107"/>
      <c r="D55" s="91"/>
      <c r="E55" s="53" t="s">
        <v>139</v>
      </c>
      <c r="F55" s="53" t="s">
        <v>128</v>
      </c>
      <c r="G55" s="67">
        <v>1</v>
      </c>
      <c r="H55" s="68">
        <v>1.8407333333333336</v>
      </c>
    </row>
    <row r="56" spans="2:8">
      <c r="B56" s="98"/>
      <c r="C56" s="107"/>
      <c r="D56" s="91"/>
      <c r="E56" s="53" t="s">
        <v>140</v>
      </c>
      <c r="F56" s="53" t="s">
        <v>140</v>
      </c>
      <c r="G56" s="67">
        <v>1</v>
      </c>
      <c r="H56" s="68">
        <v>0.26111111111111113</v>
      </c>
    </row>
    <row r="57" spans="2:8">
      <c r="B57" s="98"/>
      <c r="C57" s="107"/>
      <c r="D57" s="91"/>
      <c r="E57" s="53" t="s">
        <v>140</v>
      </c>
      <c r="F57" s="53" t="s">
        <v>128</v>
      </c>
      <c r="G57" s="67">
        <v>2</v>
      </c>
      <c r="H57" s="68">
        <v>3.4426000000000001</v>
      </c>
    </row>
    <row r="58" spans="2:8">
      <c r="B58" s="98"/>
      <c r="C58" s="107"/>
      <c r="D58" s="91"/>
      <c r="E58" s="53" t="s">
        <v>140</v>
      </c>
      <c r="F58" s="53" t="s">
        <v>121</v>
      </c>
      <c r="G58" s="67">
        <v>1</v>
      </c>
      <c r="H58" s="68">
        <v>2.4077777777777778E-2</v>
      </c>
    </row>
    <row r="59" spans="2:8">
      <c r="B59" s="98"/>
      <c r="C59" s="107"/>
      <c r="D59" s="91"/>
      <c r="E59" s="53" t="s">
        <v>141</v>
      </c>
      <c r="F59" s="53" t="s">
        <v>108</v>
      </c>
      <c r="G59" s="67">
        <v>1</v>
      </c>
      <c r="H59" s="68">
        <v>1.9296333333333333</v>
      </c>
    </row>
    <row r="60" spans="2:8">
      <c r="B60" s="98"/>
      <c r="C60" s="107"/>
      <c r="D60" s="91"/>
      <c r="E60" s="53" t="s">
        <v>141</v>
      </c>
      <c r="F60" s="53" t="s">
        <v>128</v>
      </c>
      <c r="G60" s="67">
        <v>3</v>
      </c>
      <c r="H60" s="68">
        <v>11.388888888888889</v>
      </c>
    </row>
    <row r="61" spans="2:8">
      <c r="B61" s="98"/>
      <c r="C61" s="107"/>
      <c r="D61" s="91"/>
      <c r="E61" s="53" t="s">
        <v>141</v>
      </c>
      <c r="F61" s="53" t="s">
        <v>117</v>
      </c>
      <c r="G61" s="67">
        <v>1</v>
      </c>
      <c r="H61" s="68">
        <v>6.6666666666666666E-2</v>
      </c>
    </row>
    <row r="62" spans="2:8">
      <c r="B62" s="98"/>
      <c r="C62" s="107"/>
      <c r="D62" s="91"/>
      <c r="E62" s="53" t="s">
        <v>142</v>
      </c>
      <c r="F62" s="53" t="s">
        <v>128</v>
      </c>
      <c r="G62" s="67">
        <v>1</v>
      </c>
      <c r="H62" s="68">
        <v>1.1185222222222222</v>
      </c>
    </row>
    <row r="63" spans="2:8">
      <c r="B63" s="98"/>
      <c r="C63" s="107"/>
      <c r="D63" s="91"/>
      <c r="E63" s="53" t="s">
        <v>143</v>
      </c>
      <c r="F63" s="53" t="s">
        <v>128</v>
      </c>
      <c r="G63" s="67">
        <v>1</v>
      </c>
      <c r="H63" s="68">
        <v>0.41111111111111115</v>
      </c>
    </row>
    <row r="64" spans="2:8">
      <c r="B64" s="98"/>
      <c r="C64" s="107"/>
      <c r="D64" s="91"/>
      <c r="E64" s="53" t="s">
        <v>144</v>
      </c>
      <c r="F64" s="53" t="s">
        <v>128</v>
      </c>
      <c r="G64" s="67">
        <v>2</v>
      </c>
      <c r="H64" s="68">
        <v>2.9629777777777777</v>
      </c>
    </row>
    <row r="65" spans="2:8">
      <c r="B65" s="98"/>
      <c r="C65" s="107"/>
      <c r="D65" s="91"/>
      <c r="E65" s="53" t="s">
        <v>144</v>
      </c>
      <c r="F65" s="53" t="s">
        <v>144</v>
      </c>
      <c r="G65" s="67">
        <v>1</v>
      </c>
      <c r="H65" s="68">
        <v>0.36665555555555557</v>
      </c>
    </row>
    <row r="66" spans="2:8">
      <c r="B66" s="98"/>
      <c r="C66" s="107"/>
      <c r="D66" s="91"/>
      <c r="E66" s="53" t="s">
        <v>145</v>
      </c>
      <c r="F66" s="53" t="s">
        <v>128</v>
      </c>
      <c r="G66" s="67">
        <v>1</v>
      </c>
      <c r="H66" s="68">
        <v>0.75555555555555554</v>
      </c>
    </row>
    <row r="67" spans="2:8">
      <c r="B67" s="98"/>
      <c r="C67" s="107"/>
      <c r="D67" s="91"/>
      <c r="E67" s="53" t="s">
        <v>129</v>
      </c>
      <c r="F67" s="53" t="s">
        <v>128</v>
      </c>
      <c r="G67" s="67">
        <v>20</v>
      </c>
      <c r="H67" s="68">
        <v>52.038877777777785</v>
      </c>
    </row>
    <row r="68" spans="2:8">
      <c r="B68" s="98"/>
      <c r="C68" s="107"/>
      <c r="D68" s="91"/>
      <c r="E68" s="53" t="s">
        <v>129</v>
      </c>
      <c r="F68" s="53" t="s">
        <v>129</v>
      </c>
      <c r="G68" s="67">
        <v>1</v>
      </c>
      <c r="H68" s="68">
        <v>1.6796333333333333</v>
      </c>
    </row>
    <row r="69" spans="2:8">
      <c r="B69" s="98"/>
      <c r="C69" s="107"/>
      <c r="D69" s="91"/>
      <c r="E69" s="53" t="s">
        <v>146</v>
      </c>
      <c r="F69" s="53" t="s">
        <v>128</v>
      </c>
      <c r="G69" s="67">
        <v>1</v>
      </c>
      <c r="H69" s="68">
        <v>6.852222222222222E-2</v>
      </c>
    </row>
    <row r="70" spans="2:8">
      <c r="B70" s="98"/>
      <c r="C70" s="107"/>
      <c r="D70" s="91"/>
      <c r="E70" s="53" t="s">
        <v>147</v>
      </c>
      <c r="F70" s="53" t="s">
        <v>128</v>
      </c>
      <c r="G70" s="67">
        <v>10</v>
      </c>
      <c r="H70" s="68">
        <v>32.657355555555561</v>
      </c>
    </row>
    <row r="71" spans="2:8">
      <c r="B71" s="98"/>
      <c r="C71" s="107"/>
      <c r="D71" s="91"/>
      <c r="E71" s="53" t="s">
        <v>147</v>
      </c>
      <c r="F71" s="53" t="s">
        <v>147</v>
      </c>
      <c r="G71" s="67">
        <v>1</v>
      </c>
      <c r="H71" s="68">
        <v>0.9277777777777777</v>
      </c>
    </row>
    <row r="72" spans="2:8">
      <c r="B72" s="98"/>
      <c r="C72" s="107"/>
      <c r="D72" s="91"/>
      <c r="E72" s="53" t="s">
        <v>148</v>
      </c>
      <c r="F72" s="53" t="s">
        <v>128</v>
      </c>
      <c r="G72" s="67">
        <v>3</v>
      </c>
      <c r="H72" s="68">
        <v>5.2592555555555558</v>
      </c>
    </row>
    <row r="73" spans="2:8">
      <c r="B73" s="98"/>
      <c r="C73" s="107"/>
      <c r="D73" s="91"/>
      <c r="E73" s="53" t="s">
        <v>149</v>
      </c>
      <c r="F73" s="53" t="s">
        <v>128</v>
      </c>
      <c r="G73" s="67">
        <v>1</v>
      </c>
      <c r="H73" s="68">
        <v>2.5926000000000005</v>
      </c>
    </row>
    <row r="74" spans="2:8">
      <c r="B74" s="98"/>
      <c r="C74" s="107"/>
      <c r="D74" s="91"/>
      <c r="E74" s="53" t="s">
        <v>150</v>
      </c>
      <c r="F74" s="53" t="s">
        <v>128</v>
      </c>
      <c r="G74" s="67">
        <v>1</v>
      </c>
      <c r="H74" s="68">
        <v>0.72962222222222228</v>
      </c>
    </row>
    <row r="75" spans="2:8">
      <c r="B75" s="98"/>
      <c r="C75" s="107"/>
      <c r="D75" s="91"/>
      <c r="E75" s="53" t="s">
        <v>150</v>
      </c>
      <c r="F75" s="53" t="s">
        <v>150</v>
      </c>
      <c r="G75" s="67">
        <v>1</v>
      </c>
      <c r="H75" s="68">
        <v>0.32777777777777778</v>
      </c>
    </row>
    <row r="76" spans="2:8">
      <c r="B76" s="98"/>
      <c r="C76" s="107"/>
      <c r="D76" s="91"/>
      <c r="E76" s="53" t="s">
        <v>151</v>
      </c>
      <c r="F76" s="53" t="s">
        <v>128</v>
      </c>
      <c r="G76" s="67">
        <v>7</v>
      </c>
      <c r="H76" s="68">
        <v>14.827777777777781</v>
      </c>
    </row>
    <row r="77" spans="2:8">
      <c r="B77" s="98"/>
      <c r="C77" s="107"/>
      <c r="D77" s="91"/>
      <c r="E77" s="53" t="s">
        <v>151</v>
      </c>
      <c r="F77" s="53" t="s">
        <v>151</v>
      </c>
      <c r="G77" s="67">
        <v>1</v>
      </c>
      <c r="H77" s="68">
        <v>0.9426000000000001</v>
      </c>
    </row>
    <row r="78" spans="2:8">
      <c r="B78" s="98"/>
      <c r="C78" s="107"/>
      <c r="D78" s="91"/>
      <c r="E78" s="53" t="s">
        <v>152</v>
      </c>
      <c r="F78" s="53" t="s">
        <v>128</v>
      </c>
      <c r="G78" s="67">
        <v>3</v>
      </c>
      <c r="H78" s="68">
        <v>7.800011111111111</v>
      </c>
    </row>
    <row r="79" spans="2:8">
      <c r="B79" s="98"/>
      <c r="C79" s="107"/>
      <c r="D79" s="91"/>
      <c r="E79" s="53" t="s">
        <v>153</v>
      </c>
      <c r="F79" s="53" t="s">
        <v>128</v>
      </c>
      <c r="G79" s="67">
        <v>1</v>
      </c>
      <c r="H79" s="68">
        <v>0.1963</v>
      </c>
    </row>
    <row r="80" spans="2:8">
      <c r="B80" s="98"/>
      <c r="C80" s="107"/>
      <c r="D80" s="91"/>
      <c r="E80" s="53" t="s">
        <v>154</v>
      </c>
      <c r="F80" s="53" t="s">
        <v>128</v>
      </c>
      <c r="G80" s="67">
        <v>1</v>
      </c>
      <c r="H80" s="68">
        <v>0.92778888888888889</v>
      </c>
    </row>
    <row r="81" spans="2:8">
      <c r="B81" s="98"/>
      <c r="C81" s="107"/>
      <c r="D81" s="91"/>
      <c r="E81" s="53" t="s">
        <v>155</v>
      </c>
      <c r="F81" s="53" t="s">
        <v>128</v>
      </c>
      <c r="G81" s="67">
        <v>1</v>
      </c>
      <c r="H81" s="68">
        <v>1.0333333333333334</v>
      </c>
    </row>
    <row r="82" spans="2:8">
      <c r="B82" s="98"/>
      <c r="C82" s="107"/>
      <c r="D82" s="91"/>
      <c r="E82" s="53" t="s">
        <v>156</v>
      </c>
      <c r="F82" s="53" t="s">
        <v>128</v>
      </c>
      <c r="G82" s="67">
        <v>7</v>
      </c>
      <c r="H82" s="68">
        <v>17.49998888888889</v>
      </c>
    </row>
    <row r="83" spans="2:8">
      <c r="B83" s="98"/>
      <c r="C83" s="107"/>
      <c r="D83" s="91"/>
      <c r="E83" s="53" t="s">
        <v>157</v>
      </c>
      <c r="F83" s="53" t="s">
        <v>128</v>
      </c>
      <c r="G83" s="67">
        <v>2</v>
      </c>
      <c r="H83" s="68">
        <v>7.4185222222222222</v>
      </c>
    </row>
    <row r="84" spans="2:8">
      <c r="B84" s="98"/>
      <c r="C84" s="107"/>
      <c r="D84" s="91"/>
      <c r="E84" s="53" t="s">
        <v>157</v>
      </c>
      <c r="F84" s="53" t="s">
        <v>129</v>
      </c>
      <c r="G84" s="67">
        <v>1</v>
      </c>
      <c r="H84" s="68">
        <v>8.5188888888888897E-2</v>
      </c>
    </row>
    <row r="85" spans="2:8">
      <c r="B85" s="98"/>
      <c r="C85" s="107"/>
      <c r="D85" s="91"/>
      <c r="E85" s="53" t="s">
        <v>157</v>
      </c>
      <c r="F85" s="53" t="s">
        <v>157</v>
      </c>
      <c r="G85" s="67">
        <v>1</v>
      </c>
      <c r="H85" s="68">
        <v>0.64073333333333338</v>
      </c>
    </row>
    <row r="86" spans="2:8">
      <c r="B86" s="98"/>
      <c r="C86" s="107"/>
      <c r="D86" s="91"/>
      <c r="E86" s="53" t="s">
        <v>158</v>
      </c>
      <c r="F86" s="53" t="s">
        <v>128</v>
      </c>
      <c r="G86" s="67">
        <v>1</v>
      </c>
      <c r="H86" s="68">
        <v>5.1855555555555558E-2</v>
      </c>
    </row>
    <row r="87" spans="2:8">
      <c r="B87" s="98"/>
      <c r="C87" s="107"/>
      <c r="D87" s="91"/>
      <c r="E87" s="53" t="s">
        <v>117</v>
      </c>
      <c r="F87" s="53" t="s">
        <v>108</v>
      </c>
      <c r="G87" s="67">
        <v>1</v>
      </c>
      <c r="H87" s="68">
        <v>0.1</v>
      </c>
    </row>
    <row r="88" spans="2:8">
      <c r="B88" s="98"/>
      <c r="C88" s="107"/>
      <c r="D88" s="91"/>
      <c r="E88" s="53" t="s">
        <v>117</v>
      </c>
      <c r="F88" s="53" t="s">
        <v>159</v>
      </c>
      <c r="G88" s="67">
        <v>1</v>
      </c>
      <c r="H88" s="68">
        <v>7.4111111111111105E-3</v>
      </c>
    </row>
    <row r="89" spans="2:8">
      <c r="B89" s="98"/>
      <c r="C89" s="107"/>
      <c r="D89" s="91"/>
      <c r="E89" s="53" t="s">
        <v>117</v>
      </c>
      <c r="F89" s="53" t="s">
        <v>128</v>
      </c>
      <c r="G89" s="67">
        <v>42</v>
      </c>
      <c r="H89" s="68">
        <v>156.10174444444445</v>
      </c>
    </row>
    <row r="90" spans="2:8">
      <c r="B90" s="98"/>
      <c r="C90" s="107"/>
      <c r="D90" s="91"/>
      <c r="E90" s="53" t="s">
        <v>117</v>
      </c>
      <c r="F90" s="53" t="s">
        <v>117</v>
      </c>
      <c r="G90" s="67">
        <v>10</v>
      </c>
      <c r="H90" s="68">
        <v>18.205522222222221</v>
      </c>
    </row>
    <row r="91" spans="2:8">
      <c r="B91" s="98"/>
      <c r="C91" s="107"/>
      <c r="D91" s="91"/>
      <c r="E91" s="53" t="s">
        <v>160</v>
      </c>
      <c r="F91" s="53" t="s">
        <v>105</v>
      </c>
      <c r="G91" s="67">
        <v>1</v>
      </c>
      <c r="H91" s="68">
        <v>7.7777777777777779E-2</v>
      </c>
    </row>
    <row r="92" spans="2:8">
      <c r="B92" s="98"/>
      <c r="C92" s="107"/>
      <c r="D92" s="91"/>
      <c r="E92" s="53" t="s">
        <v>118</v>
      </c>
      <c r="F92" s="53" t="s">
        <v>128</v>
      </c>
      <c r="G92" s="67">
        <v>1</v>
      </c>
      <c r="H92" s="68">
        <v>0.2074111111111111</v>
      </c>
    </row>
    <row r="93" spans="2:8">
      <c r="B93" s="98"/>
      <c r="C93" s="107"/>
      <c r="D93" s="91"/>
      <c r="E93" s="53" t="s">
        <v>119</v>
      </c>
      <c r="F93" s="53" t="s">
        <v>128</v>
      </c>
      <c r="G93" s="67">
        <v>1</v>
      </c>
      <c r="H93" s="68">
        <v>4.372233333333333</v>
      </c>
    </row>
    <row r="94" spans="2:8">
      <c r="B94" s="98"/>
      <c r="C94" s="107"/>
      <c r="D94" s="91"/>
      <c r="E94" s="53" t="s">
        <v>120</v>
      </c>
      <c r="F94" s="53" t="s">
        <v>128</v>
      </c>
      <c r="G94" s="67">
        <v>15</v>
      </c>
      <c r="H94" s="68">
        <v>56.40551111111111</v>
      </c>
    </row>
    <row r="95" spans="2:8">
      <c r="B95" s="98"/>
      <c r="C95" s="107"/>
      <c r="D95" s="91"/>
      <c r="E95" s="53" t="s">
        <v>120</v>
      </c>
      <c r="F95" s="53" t="s">
        <v>120</v>
      </c>
      <c r="G95" s="67">
        <v>1</v>
      </c>
      <c r="H95" s="68">
        <v>0.31111111111111112</v>
      </c>
    </row>
    <row r="96" spans="2:8">
      <c r="B96" s="98"/>
      <c r="C96" s="107"/>
      <c r="D96" s="91"/>
      <c r="E96" s="53" t="s">
        <v>121</v>
      </c>
      <c r="F96" s="53" t="s">
        <v>128</v>
      </c>
      <c r="G96" s="67">
        <v>3</v>
      </c>
      <c r="H96" s="68">
        <v>9.3407333333333344</v>
      </c>
    </row>
    <row r="97" spans="2:8">
      <c r="B97" s="98"/>
      <c r="C97" s="107"/>
      <c r="D97" s="91"/>
      <c r="E97" s="53" t="s">
        <v>121</v>
      </c>
      <c r="F97" s="53" t="s">
        <v>121</v>
      </c>
      <c r="G97" s="67">
        <v>1</v>
      </c>
      <c r="H97" s="68">
        <v>0.33147777777777776</v>
      </c>
    </row>
    <row r="98" spans="2:8">
      <c r="B98" s="98"/>
      <c r="C98" s="107"/>
      <c r="D98" s="91"/>
      <c r="E98" s="53" t="s">
        <v>130</v>
      </c>
      <c r="F98" s="53" t="s">
        <v>128</v>
      </c>
      <c r="G98" s="67">
        <v>1</v>
      </c>
      <c r="H98" s="68">
        <v>1.2666666666666668</v>
      </c>
    </row>
    <row r="99" spans="2:8">
      <c r="B99" s="98"/>
      <c r="C99" s="107"/>
      <c r="D99" s="91"/>
      <c r="E99" s="53" t="s">
        <v>130</v>
      </c>
      <c r="F99" s="53" t="s">
        <v>130</v>
      </c>
      <c r="G99" s="67">
        <v>1</v>
      </c>
      <c r="H99" s="68">
        <v>9.0744444444444447E-2</v>
      </c>
    </row>
    <row r="100" spans="2:8">
      <c r="B100" s="98"/>
      <c r="C100" s="107"/>
      <c r="D100" s="91"/>
      <c r="E100" s="53" t="s">
        <v>123</v>
      </c>
      <c r="F100" s="53" t="s">
        <v>103</v>
      </c>
      <c r="G100" s="67">
        <v>1</v>
      </c>
      <c r="H100" s="68">
        <v>3.888888888888889E-2</v>
      </c>
    </row>
    <row r="101" spans="2:8">
      <c r="B101" s="98"/>
      <c r="C101" s="107"/>
      <c r="D101" s="91"/>
      <c r="E101" s="53" t="s">
        <v>123</v>
      </c>
      <c r="F101" s="53" t="s">
        <v>128</v>
      </c>
      <c r="G101" s="67">
        <v>9</v>
      </c>
      <c r="H101" s="68">
        <v>27.585188888888883</v>
      </c>
    </row>
    <row r="102" spans="2:8">
      <c r="B102" s="98"/>
      <c r="C102" s="107"/>
      <c r="D102" s="91"/>
      <c r="E102" s="53" t="s">
        <v>123</v>
      </c>
      <c r="F102" s="53" t="s">
        <v>121</v>
      </c>
      <c r="G102" s="67">
        <v>1</v>
      </c>
      <c r="H102" s="68">
        <v>5.1855555555555558E-2</v>
      </c>
    </row>
    <row r="103" spans="2:8">
      <c r="B103" s="98"/>
      <c r="C103" s="107"/>
      <c r="D103" s="91"/>
      <c r="E103" s="53" t="s">
        <v>123</v>
      </c>
      <c r="F103" s="53" t="s">
        <v>123</v>
      </c>
      <c r="G103" s="67">
        <v>1</v>
      </c>
      <c r="H103" s="68">
        <v>0.78332222222222225</v>
      </c>
    </row>
    <row r="104" spans="2:8">
      <c r="B104" s="98"/>
      <c r="C104" s="107"/>
      <c r="D104" s="91"/>
      <c r="E104" s="53" t="s">
        <v>161</v>
      </c>
      <c r="F104" s="53" t="s">
        <v>128</v>
      </c>
      <c r="G104" s="67">
        <v>1</v>
      </c>
      <c r="H104" s="68">
        <v>1.3259333333333334</v>
      </c>
    </row>
    <row r="105" spans="2:8">
      <c r="B105" s="98"/>
      <c r="C105" s="107"/>
      <c r="D105" s="92"/>
      <c r="E105" s="53" t="s">
        <v>162</v>
      </c>
      <c r="F105" s="53" t="s">
        <v>128</v>
      </c>
      <c r="G105" s="67">
        <v>5</v>
      </c>
      <c r="H105" s="68">
        <v>19.718522222222223</v>
      </c>
    </row>
    <row r="106" spans="2:8" customFormat="1" ht="22.5" customHeight="1">
      <c r="B106" s="106" t="s">
        <v>33</v>
      </c>
      <c r="C106" s="106"/>
      <c r="D106" s="106"/>
      <c r="E106" s="106"/>
      <c r="F106" s="106"/>
      <c r="G106" s="69">
        <f>SUM(G33:G105)</f>
        <v>224</v>
      </c>
      <c r="H106" s="70">
        <f>SUM(H33:H105)</f>
        <v>598.62757777777779</v>
      </c>
    </row>
    <row r="107" spans="2:8" customFormat="1">
      <c r="D107" s="66"/>
    </row>
    <row r="108" spans="2:8" customFormat="1">
      <c r="D108" s="66"/>
    </row>
    <row r="109" spans="2:8" customFormat="1">
      <c r="B109" s="10" t="s">
        <v>163</v>
      </c>
      <c r="D109" s="66"/>
    </row>
    <row r="110" spans="2:8" customFormat="1">
      <c r="D110" s="66"/>
    </row>
    <row r="111" spans="2:8" customFormat="1" ht="24">
      <c r="B111" s="37" t="s">
        <v>125</v>
      </c>
      <c r="C111" s="37" t="s">
        <v>96</v>
      </c>
      <c r="D111" s="37" t="s">
        <v>97</v>
      </c>
      <c r="E111" s="93" t="s">
        <v>98</v>
      </c>
      <c r="F111" s="93"/>
      <c r="G111" s="37" t="s">
        <v>99</v>
      </c>
      <c r="H111" s="37" t="s">
        <v>100</v>
      </c>
    </row>
    <row r="112" spans="2:8">
      <c r="B112" s="98" t="s">
        <v>101</v>
      </c>
      <c r="C112" s="103" t="s">
        <v>164</v>
      </c>
      <c r="D112" s="104" t="s">
        <v>165</v>
      </c>
      <c r="E112" s="105" t="s">
        <v>103</v>
      </c>
      <c r="F112" s="105"/>
      <c r="G112" s="67">
        <v>5</v>
      </c>
      <c r="H112" s="68">
        <v>22.89446666666667</v>
      </c>
    </row>
    <row r="113" spans="2:8">
      <c r="B113" s="98"/>
      <c r="C113" s="103"/>
      <c r="D113" s="104"/>
      <c r="E113" s="105" t="s">
        <v>104</v>
      </c>
      <c r="F113" s="105"/>
      <c r="G113" s="67">
        <v>1</v>
      </c>
      <c r="H113" s="68">
        <v>1.5388888888888888</v>
      </c>
    </row>
    <row r="114" spans="2:8">
      <c r="B114" s="98"/>
      <c r="C114" s="103"/>
      <c r="D114" s="104"/>
      <c r="E114" s="105" t="s">
        <v>105</v>
      </c>
      <c r="F114" s="105"/>
      <c r="G114" s="67">
        <v>1</v>
      </c>
      <c r="H114" s="68">
        <v>2.5907333333333336</v>
      </c>
    </row>
    <row r="115" spans="2:8">
      <c r="B115" s="98"/>
      <c r="C115" s="103"/>
      <c r="D115" s="104"/>
      <c r="E115" s="105" t="s">
        <v>131</v>
      </c>
      <c r="F115" s="105"/>
      <c r="G115" s="67">
        <v>2</v>
      </c>
      <c r="H115" s="68">
        <v>12.646266666666667</v>
      </c>
    </row>
    <row r="116" spans="2:8">
      <c r="B116" s="98"/>
      <c r="C116" s="103"/>
      <c r="D116" s="104"/>
      <c r="E116" s="105" t="s">
        <v>132</v>
      </c>
      <c r="F116" s="105"/>
      <c r="G116" s="67">
        <v>3</v>
      </c>
      <c r="H116" s="68">
        <v>10.522233333333334</v>
      </c>
    </row>
    <row r="117" spans="2:8">
      <c r="B117" s="98"/>
      <c r="C117" s="103"/>
      <c r="D117" s="104"/>
      <c r="E117" s="105" t="s">
        <v>133</v>
      </c>
      <c r="F117" s="105"/>
      <c r="G117" s="67">
        <v>1</v>
      </c>
      <c r="H117" s="68">
        <v>0.50371111111111111</v>
      </c>
    </row>
    <row r="118" spans="2:8">
      <c r="B118" s="98"/>
      <c r="C118" s="103"/>
      <c r="D118" s="104"/>
      <c r="E118" s="105" t="s">
        <v>134</v>
      </c>
      <c r="F118" s="105"/>
      <c r="G118" s="67">
        <v>1</v>
      </c>
      <c r="H118" s="68">
        <v>2.2222222222222223E-2</v>
      </c>
    </row>
    <row r="119" spans="2:8">
      <c r="B119" s="98"/>
      <c r="C119" s="103"/>
      <c r="D119" s="104"/>
      <c r="E119" s="105" t="s">
        <v>135</v>
      </c>
      <c r="F119" s="105"/>
      <c r="G119" s="67">
        <v>1</v>
      </c>
      <c r="H119" s="68">
        <v>3.8759333333333332</v>
      </c>
    </row>
    <row r="120" spans="2:8">
      <c r="B120" s="98"/>
      <c r="C120" s="103"/>
      <c r="D120" s="104"/>
      <c r="E120" s="105" t="s">
        <v>136</v>
      </c>
      <c r="F120" s="105"/>
      <c r="G120" s="67">
        <v>2</v>
      </c>
      <c r="H120" s="68">
        <v>7.8629555555555566</v>
      </c>
    </row>
    <row r="121" spans="2:8">
      <c r="B121" s="98"/>
      <c r="C121" s="103"/>
      <c r="D121" s="104"/>
      <c r="E121" s="105" t="s">
        <v>137</v>
      </c>
      <c r="F121" s="105"/>
      <c r="G121" s="67">
        <v>1</v>
      </c>
      <c r="H121" s="68">
        <v>0.31852222222222221</v>
      </c>
    </row>
    <row r="122" spans="2:8">
      <c r="B122" s="98"/>
      <c r="C122" s="103"/>
      <c r="D122" s="104"/>
      <c r="E122" s="105" t="s">
        <v>108</v>
      </c>
      <c r="F122" s="105"/>
      <c r="G122" s="67">
        <v>2</v>
      </c>
      <c r="H122" s="68">
        <v>7.6296333333333326</v>
      </c>
    </row>
    <row r="123" spans="2:8">
      <c r="B123" s="98"/>
      <c r="C123" s="103"/>
      <c r="D123" s="104"/>
      <c r="E123" s="105" t="s">
        <v>166</v>
      </c>
      <c r="F123" s="105"/>
      <c r="G123" s="67">
        <v>1</v>
      </c>
      <c r="H123" s="68">
        <v>5.5555555555555552E-2</v>
      </c>
    </row>
    <row r="124" spans="2:8">
      <c r="B124" s="98"/>
      <c r="C124" s="103"/>
      <c r="D124" s="104"/>
      <c r="E124" s="105" t="s">
        <v>138</v>
      </c>
      <c r="F124" s="105"/>
      <c r="G124" s="67">
        <v>1</v>
      </c>
      <c r="H124" s="68">
        <v>0.47222222222222221</v>
      </c>
    </row>
    <row r="125" spans="2:8">
      <c r="B125" s="98"/>
      <c r="C125" s="103"/>
      <c r="D125" s="104"/>
      <c r="E125" s="105" t="s">
        <v>140</v>
      </c>
      <c r="F125" s="105"/>
      <c r="G125" s="67">
        <v>3</v>
      </c>
      <c r="H125" s="68">
        <v>1.8963000000000001</v>
      </c>
    </row>
    <row r="126" spans="2:8">
      <c r="B126" s="98"/>
      <c r="C126" s="103"/>
      <c r="D126" s="104"/>
      <c r="E126" s="105" t="s">
        <v>141</v>
      </c>
      <c r="F126" s="105"/>
      <c r="G126" s="67">
        <v>2</v>
      </c>
      <c r="H126" s="68">
        <v>12.070377777777777</v>
      </c>
    </row>
    <row r="127" spans="2:8">
      <c r="B127" s="98"/>
      <c r="C127" s="103"/>
      <c r="D127" s="104"/>
      <c r="E127" s="105" t="s">
        <v>143</v>
      </c>
      <c r="F127" s="105"/>
      <c r="G127" s="67">
        <v>1</v>
      </c>
      <c r="H127" s="68">
        <v>0.12222222222222223</v>
      </c>
    </row>
    <row r="128" spans="2:8">
      <c r="B128" s="98"/>
      <c r="C128" s="103"/>
      <c r="D128" s="104"/>
      <c r="E128" s="105" t="s">
        <v>144</v>
      </c>
      <c r="F128" s="105"/>
      <c r="G128" s="67">
        <v>1</v>
      </c>
      <c r="H128" s="68">
        <v>2.2333333333333334</v>
      </c>
    </row>
    <row r="129" spans="2:8">
      <c r="B129" s="98"/>
      <c r="C129" s="103"/>
      <c r="D129" s="104"/>
      <c r="E129" s="105" t="s">
        <v>167</v>
      </c>
      <c r="F129" s="105"/>
      <c r="G129" s="67">
        <v>1</v>
      </c>
      <c r="H129" s="68">
        <v>0.81295555555555554</v>
      </c>
    </row>
    <row r="130" spans="2:8">
      <c r="B130" s="98"/>
      <c r="C130" s="103"/>
      <c r="D130" s="104"/>
      <c r="E130" s="105" t="s">
        <v>145</v>
      </c>
      <c r="F130" s="105"/>
      <c r="G130" s="67">
        <v>1</v>
      </c>
      <c r="H130" s="68">
        <v>1.4811111111111112E-2</v>
      </c>
    </row>
    <row r="131" spans="2:8">
      <c r="B131" s="98"/>
      <c r="C131" s="103"/>
      <c r="D131" s="104"/>
      <c r="E131" s="105" t="s">
        <v>129</v>
      </c>
      <c r="F131" s="105"/>
      <c r="G131" s="67">
        <v>18</v>
      </c>
      <c r="H131" s="68">
        <v>47.41665555555555</v>
      </c>
    </row>
    <row r="132" spans="2:8">
      <c r="B132" s="98"/>
      <c r="C132" s="103"/>
      <c r="D132" s="104"/>
      <c r="E132" s="105" t="s">
        <v>146</v>
      </c>
      <c r="F132" s="105"/>
      <c r="G132" s="67">
        <v>1</v>
      </c>
      <c r="H132" s="68">
        <v>0.27222222222222225</v>
      </c>
    </row>
    <row r="133" spans="2:8">
      <c r="B133" s="98"/>
      <c r="C133" s="103"/>
      <c r="D133" s="104"/>
      <c r="E133" s="105" t="s">
        <v>147</v>
      </c>
      <c r="F133" s="105"/>
      <c r="G133" s="67">
        <v>6</v>
      </c>
      <c r="H133" s="68">
        <v>15.531466666666667</v>
      </c>
    </row>
    <row r="134" spans="2:8">
      <c r="B134" s="98"/>
      <c r="C134" s="103"/>
      <c r="D134" s="104"/>
      <c r="E134" s="105" t="s">
        <v>168</v>
      </c>
      <c r="F134" s="105"/>
      <c r="G134" s="67">
        <v>1</v>
      </c>
      <c r="H134" s="68">
        <v>3.5188888888888888E-2</v>
      </c>
    </row>
    <row r="135" spans="2:8">
      <c r="B135" s="98"/>
      <c r="C135" s="103"/>
      <c r="D135" s="104"/>
      <c r="E135" s="105" t="s">
        <v>148</v>
      </c>
      <c r="F135" s="105"/>
      <c r="G135" s="67">
        <v>2</v>
      </c>
      <c r="H135" s="68">
        <v>5.7981555555555557</v>
      </c>
    </row>
    <row r="136" spans="2:8">
      <c r="B136" s="98"/>
      <c r="C136" s="103"/>
      <c r="D136" s="104"/>
      <c r="E136" s="105" t="s">
        <v>149</v>
      </c>
      <c r="F136" s="105"/>
      <c r="G136" s="67">
        <v>1</v>
      </c>
      <c r="H136" s="68">
        <v>2.9537111111111112</v>
      </c>
    </row>
    <row r="137" spans="2:8">
      <c r="B137" s="98"/>
      <c r="C137" s="103"/>
      <c r="D137" s="104"/>
      <c r="E137" s="105" t="s">
        <v>151</v>
      </c>
      <c r="F137" s="105"/>
      <c r="G137" s="67">
        <v>6</v>
      </c>
      <c r="H137" s="68">
        <v>18.377744444444446</v>
      </c>
    </row>
    <row r="138" spans="2:8">
      <c r="B138" s="98"/>
      <c r="C138" s="103"/>
      <c r="D138" s="104"/>
      <c r="E138" s="105" t="s">
        <v>152</v>
      </c>
      <c r="F138" s="105"/>
      <c r="G138" s="67">
        <v>1</v>
      </c>
      <c r="H138" s="68">
        <v>0.26482222222222224</v>
      </c>
    </row>
    <row r="139" spans="2:8">
      <c r="B139" s="98"/>
      <c r="C139" s="103"/>
      <c r="D139" s="104"/>
      <c r="E139" s="105" t="s">
        <v>153</v>
      </c>
      <c r="F139" s="105"/>
      <c r="G139" s="67">
        <v>1</v>
      </c>
      <c r="H139" s="68">
        <v>1.6129666666666664</v>
      </c>
    </row>
    <row r="140" spans="2:8">
      <c r="B140" s="98"/>
      <c r="C140" s="103"/>
      <c r="D140" s="104"/>
      <c r="E140" s="105" t="s">
        <v>154</v>
      </c>
      <c r="F140" s="105"/>
      <c r="G140" s="67">
        <v>1</v>
      </c>
      <c r="H140" s="68">
        <v>0.8</v>
      </c>
    </row>
    <row r="141" spans="2:8">
      <c r="B141" s="98"/>
      <c r="C141" s="103"/>
      <c r="D141" s="104"/>
      <c r="E141" s="105" t="s">
        <v>155</v>
      </c>
      <c r="F141" s="105"/>
      <c r="G141" s="67">
        <v>1</v>
      </c>
      <c r="H141" s="68">
        <v>4.4444444444444446E-2</v>
      </c>
    </row>
    <row r="142" spans="2:8">
      <c r="B142" s="98"/>
      <c r="C142" s="103"/>
      <c r="D142" s="104"/>
      <c r="E142" s="105" t="s">
        <v>156</v>
      </c>
      <c r="F142" s="105"/>
      <c r="G142" s="67">
        <v>3</v>
      </c>
      <c r="H142" s="68">
        <v>9.7018444444444452</v>
      </c>
    </row>
    <row r="143" spans="2:8">
      <c r="B143" s="98"/>
      <c r="C143" s="103"/>
      <c r="D143" s="104"/>
      <c r="E143" s="105" t="s">
        <v>157</v>
      </c>
      <c r="F143" s="105"/>
      <c r="G143" s="67">
        <v>2</v>
      </c>
      <c r="H143" s="68">
        <v>6.520366666666666</v>
      </c>
    </row>
    <row r="144" spans="2:8">
      <c r="B144" s="98"/>
      <c r="C144" s="103"/>
      <c r="D144" s="104"/>
      <c r="E144" s="105" t="s">
        <v>117</v>
      </c>
      <c r="F144" s="105"/>
      <c r="G144" s="67">
        <v>15</v>
      </c>
      <c r="H144" s="68">
        <v>30.585188888888887</v>
      </c>
    </row>
    <row r="145" spans="2:8">
      <c r="B145" s="98"/>
      <c r="C145" s="103"/>
      <c r="D145" s="104"/>
      <c r="E145" s="105" t="s">
        <v>119</v>
      </c>
      <c r="F145" s="105"/>
      <c r="G145" s="67">
        <v>1</v>
      </c>
      <c r="H145" s="68">
        <v>1.8240888888888891</v>
      </c>
    </row>
    <row r="146" spans="2:8">
      <c r="B146" s="98"/>
      <c r="C146" s="103"/>
      <c r="D146" s="104"/>
      <c r="E146" s="105" t="s">
        <v>120</v>
      </c>
      <c r="F146" s="105"/>
      <c r="G146" s="67">
        <v>9</v>
      </c>
      <c r="H146" s="68">
        <v>28.32782222222222</v>
      </c>
    </row>
    <row r="147" spans="2:8">
      <c r="B147" s="98"/>
      <c r="C147" s="103"/>
      <c r="D147" s="104"/>
      <c r="E147" s="105" t="s">
        <v>121</v>
      </c>
      <c r="F147" s="105"/>
      <c r="G147" s="67">
        <v>4</v>
      </c>
      <c r="H147" s="68">
        <v>15.564833333333334</v>
      </c>
    </row>
    <row r="148" spans="2:8">
      <c r="B148" s="98"/>
      <c r="C148" s="103"/>
      <c r="D148" s="104"/>
      <c r="E148" s="105" t="s">
        <v>130</v>
      </c>
      <c r="F148" s="105"/>
      <c r="G148" s="67">
        <v>1</v>
      </c>
      <c r="H148" s="68">
        <v>2.5425888888888886</v>
      </c>
    </row>
    <row r="149" spans="2:8">
      <c r="B149" s="98"/>
      <c r="C149" s="103"/>
      <c r="D149" s="104"/>
      <c r="E149" s="105" t="s">
        <v>169</v>
      </c>
      <c r="F149" s="105"/>
      <c r="G149" s="67">
        <v>1</v>
      </c>
      <c r="H149" s="68">
        <v>1.0777777777777777</v>
      </c>
    </row>
    <row r="150" spans="2:8">
      <c r="B150" s="98"/>
      <c r="C150" s="103"/>
      <c r="D150" s="104"/>
      <c r="E150" s="105" t="s">
        <v>123</v>
      </c>
      <c r="F150" s="105"/>
      <c r="G150" s="67">
        <v>5</v>
      </c>
      <c r="H150" s="68">
        <v>7.7203888888888894</v>
      </c>
    </row>
    <row r="151" spans="2:8">
      <c r="B151" s="98"/>
      <c r="C151" s="103"/>
      <c r="D151" s="104"/>
      <c r="E151" s="105" t="s">
        <v>161</v>
      </c>
      <c r="F151" s="105"/>
      <c r="G151" s="67">
        <v>1</v>
      </c>
      <c r="H151" s="68">
        <v>0.22036666666666668</v>
      </c>
    </row>
    <row r="152" spans="2:8">
      <c r="B152" s="98"/>
      <c r="C152" s="103"/>
      <c r="D152" s="104"/>
      <c r="E152" s="105" t="s">
        <v>170</v>
      </c>
      <c r="F152" s="105"/>
      <c r="G152" s="67">
        <v>1</v>
      </c>
      <c r="H152" s="68">
        <v>6.1111111111111116E-2</v>
      </c>
    </row>
    <row r="153" spans="2:8">
      <c r="B153" s="98"/>
      <c r="C153" s="103"/>
      <c r="D153" s="104"/>
      <c r="E153" s="105" t="s">
        <v>162</v>
      </c>
      <c r="F153" s="105"/>
      <c r="G153" s="67">
        <v>2</v>
      </c>
      <c r="H153" s="68">
        <v>2.4777555555555555</v>
      </c>
    </row>
    <row r="154" spans="2:8" customFormat="1" ht="22.5" customHeight="1">
      <c r="B154" s="106" t="s">
        <v>33</v>
      </c>
      <c r="C154" s="106"/>
      <c r="D154" s="106"/>
      <c r="E154" s="106"/>
      <c r="F154" s="106"/>
      <c r="G154" s="69">
        <f>SUM(G112:G153)</f>
        <v>115</v>
      </c>
      <c r="H154" s="70">
        <f>SUM(H112:H153)</f>
        <v>287.8148555555556</v>
      </c>
    </row>
    <row r="155" spans="2:8" customFormat="1">
      <c r="D155" s="66"/>
    </row>
    <row r="156" spans="2:8" customFormat="1">
      <c r="D156" s="66"/>
    </row>
    <row r="157" spans="2:8" customFormat="1">
      <c r="B157" s="10" t="s">
        <v>171</v>
      </c>
      <c r="D157" s="66"/>
    </row>
    <row r="158" spans="2:8" customFormat="1">
      <c r="D158" s="66"/>
    </row>
    <row r="159" spans="2:8" customFormat="1" ht="24">
      <c r="B159" s="37" t="s">
        <v>125</v>
      </c>
      <c r="C159" s="37" t="s">
        <v>96</v>
      </c>
      <c r="D159" s="37" t="s">
        <v>97</v>
      </c>
      <c r="E159" s="93" t="s">
        <v>98</v>
      </c>
      <c r="F159" s="93"/>
      <c r="G159" s="37" t="s">
        <v>99</v>
      </c>
      <c r="H159" s="37" t="s">
        <v>100</v>
      </c>
    </row>
    <row r="160" spans="2:8">
      <c r="B160" s="98" t="s">
        <v>101</v>
      </c>
      <c r="C160" s="103" t="s">
        <v>172</v>
      </c>
      <c r="D160" s="104" t="s">
        <v>79</v>
      </c>
      <c r="E160" s="105" t="s">
        <v>103</v>
      </c>
      <c r="F160" s="105"/>
      <c r="G160" s="67">
        <v>1</v>
      </c>
      <c r="H160" s="72">
        <v>0</v>
      </c>
    </row>
    <row r="161" spans="2:8">
      <c r="B161" s="98"/>
      <c r="C161" s="103"/>
      <c r="D161" s="104"/>
      <c r="E161" s="105" t="s">
        <v>131</v>
      </c>
      <c r="F161" s="105"/>
      <c r="G161" s="67">
        <v>2</v>
      </c>
      <c r="H161" s="72">
        <v>0</v>
      </c>
    </row>
    <row r="162" spans="2:8">
      <c r="B162" s="98"/>
      <c r="C162" s="103"/>
      <c r="D162" s="104"/>
      <c r="E162" s="105" t="s">
        <v>132</v>
      </c>
      <c r="F162" s="105"/>
      <c r="G162" s="67">
        <v>7</v>
      </c>
      <c r="H162" s="72">
        <v>0</v>
      </c>
    </row>
    <row r="163" spans="2:8">
      <c r="B163" s="98"/>
      <c r="C163" s="103"/>
      <c r="D163" s="104"/>
      <c r="E163" s="105" t="s">
        <v>173</v>
      </c>
      <c r="F163" s="105"/>
      <c r="G163" s="67">
        <v>1</v>
      </c>
      <c r="H163" s="72">
        <v>0</v>
      </c>
    </row>
    <row r="164" spans="2:8">
      <c r="B164" s="98"/>
      <c r="C164" s="103"/>
      <c r="D164" s="104"/>
      <c r="E164" s="105" t="s">
        <v>174</v>
      </c>
      <c r="F164" s="105"/>
      <c r="G164" s="67">
        <v>1</v>
      </c>
      <c r="H164" s="72">
        <v>0</v>
      </c>
    </row>
    <row r="165" spans="2:8">
      <c r="B165" s="98"/>
      <c r="C165" s="103"/>
      <c r="D165" s="104"/>
      <c r="E165" s="105" t="s">
        <v>167</v>
      </c>
      <c r="F165" s="105"/>
      <c r="G165" s="67">
        <v>1</v>
      </c>
      <c r="H165" s="72">
        <v>0</v>
      </c>
    </row>
    <row r="166" spans="2:8">
      <c r="B166" s="98"/>
      <c r="C166" s="103"/>
      <c r="D166" s="104"/>
      <c r="E166" s="105" t="s">
        <v>129</v>
      </c>
      <c r="F166" s="105"/>
      <c r="G166" s="67">
        <v>9</v>
      </c>
      <c r="H166" s="72">
        <v>0</v>
      </c>
    </row>
    <row r="167" spans="2:8">
      <c r="B167" s="98"/>
      <c r="C167" s="103"/>
      <c r="D167" s="104"/>
      <c r="E167" s="105" t="s">
        <v>175</v>
      </c>
      <c r="F167" s="105"/>
      <c r="G167" s="67">
        <v>1</v>
      </c>
      <c r="H167" s="72">
        <v>0</v>
      </c>
    </row>
    <row r="168" spans="2:8">
      <c r="B168" s="98"/>
      <c r="C168" s="103"/>
      <c r="D168" s="104"/>
      <c r="E168" s="105" t="s">
        <v>151</v>
      </c>
      <c r="F168" s="105"/>
      <c r="G168" s="67">
        <v>1</v>
      </c>
      <c r="H168" s="72">
        <v>0</v>
      </c>
    </row>
    <row r="169" spans="2:8">
      <c r="B169" s="98"/>
      <c r="C169" s="103"/>
      <c r="D169" s="104"/>
      <c r="E169" s="105" t="s">
        <v>152</v>
      </c>
      <c r="F169" s="105"/>
      <c r="G169" s="67">
        <v>1</v>
      </c>
      <c r="H169" s="72">
        <v>0</v>
      </c>
    </row>
    <row r="170" spans="2:8">
      <c r="B170" s="98"/>
      <c r="C170" s="103"/>
      <c r="D170" s="104"/>
      <c r="E170" s="105" t="s">
        <v>176</v>
      </c>
      <c r="F170" s="105"/>
      <c r="G170" s="67">
        <v>1</v>
      </c>
      <c r="H170" s="72">
        <v>0</v>
      </c>
    </row>
    <row r="171" spans="2:8">
      <c r="B171" s="98"/>
      <c r="C171" s="103"/>
      <c r="D171" s="104"/>
      <c r="E171" s="105" t="s">
        <v>156</v>
      </c>
      <c r="F171" s="105"/>
      <c r="G171" s="67">
        <v>1</v>
      </c>
      <c r="H171" s="72">
        <v>0</v>
      </c>
    </row>
    <row r="172" spans="2:8">
      <c r="B172" s="98"/>
      <c r="C172" s="103"/>
      <c r="D172" s="104"/>
      <c r="E172" s="105" t="s">
        <v>114</v>
      </c>
      <c r="F172" s="105"/>
      <c r="G172" s="67">
        <v>2</v>
      </c>
      <c r="H172" s="72">
        <v>0</v>
      </c>
    </row>
    <row r="173" spans="2:8">
      <c r="B173" s="98"/>
      <c r="C173" s="103"/>
      <c r="D173" s="104"/>
      <c r="E173" s="105" t="s">
        <v>116</v>
      </c>
      <c r="F173" s="105"/>
      <c r="G173" s="67">
        <v>7</v>
      </c>
      <c r="H173" s="72">
        <v>0</v>
      </c>
    </row>
    <row r="174" spans="2:8">
      <c r="B174" s="98"/>
      <c r="C174" s="103"/>
      <c r="D174" s="104"/>
      <c r="E174" s="105" t="s">
        <v>160</v>
      </c>
      <c r="F174" s="105"/>
      <c r="G174" s="67">
        <v>1</v>
      </c>
      <c r="H174" s="72">
        <v>0</v>
      </c>
    </row>
    <row r="175" spans="2:8">
      <c r="B175" s="98"/>
      <c r="C175" s="103"/>
      <c r="D175" s="104"/>
      <c r="E175" s="105" t="s">
        <v>119</v>
      </c>
      <c r="F175" s="105"/>
      <c r="G175" s="67">
        <v>1</v>
      </c>
      <c r="H175" s="72">
        <v>0</v>
      </c>
    </row>
    <row r="176" spans="2:8">
      <c r="B176" s="98"/>
      <c r="C176" s="103"/>
      <c r="D176" s="104"/>
      <c r="E176" s="105" t="s">
        <v>121</v>
      </c>
      <c r="F176" s="105"/>
      <c r="G176" s="67">
        <v>8</v>
      </c>
      <c r="H176" s="72">
        <v>0</v>
      </c>
    </row>
    <row r="177" spans="2:8">
      <c r="B177" s="98"/>
      <c r="C177" s="103"/>
      <c r="D177" s="104"/>
      <c r="E177" s="105" t="s">
        <v>122</v>
      </c>
      <c r="F177" s="105"/>
      <c r="G177" s="67">
        <v>1</v>
      </c>
      <c r="H177" s="72">
        <v>0</v>
      </c>
    </row>
    <row r="178" spans="2:8">
      <c r="B178" s="98"/>
      <c r="C178" s="103"/>
      <c r="D178" s="104"/>
      <c r="E178" s="105" t="s">
        <v>177</v>
      </c>
      <c r="F178" s="105"/>
      <c r="G178" s="67">
        <v>1</v>
      </c>
      <c r="H178" s="72">
        <v>0</v>
      </c>
    </row>
    <row r="179" spans="2:8">
      <c r="B179" s="98"/>
      <c r="C179" s="103"/>
      <c r="D179" s="104"/>
      <c r="E179" s="105" t="s">
        <v>123</v>
      </c>
      <c r="F179" s="105"/>
      <c r="G179" s="67">
        <v>1</v>
      </c>
      <c r="H179" s="72">
        <v>0</v>
      </c>
    </row>
    <row r="180" spans="2:8">
      <c r="B180" s="98"/>
      <c r="C180" s="103"/>
      <c r="D180" s="104"/>
      <c r="E180" s="105" t="s">
        <v>178</v>
      </c>
      <c r="F180" s="105"/>
      <c r="G180" s="67">
        <v>1</v>
      </c>
      <c r="H180" s="72">
        <v>0</v>
      </c>
    </row>
    <row r="181" spans="2:8" customFormat="1" ht="22.5" customHeight="1">
      <c r="B181" s="106" t="s">
        <v>33</v>
      </c>
      <c r="C181" s="106"/>
      <c r="D181" s="106"/>
      <c r="E181" s="106"/>
      <c r="F181" s="106"/>
      <c r="G181" s="69">
        <f>SUM(G160:G180)</f>
        <v>50</v>
      </c>
      <c r="H181" s="73">
        <f>SUM(H160:H180)</f>
        <v>0</v>
      </c>
    </row>
    <row r="182" spans="2:8" customFormat="1">
      <c r="D182" s="66"/>
    </row>
    <row r="183" spans="2:8" customFormat="1">
      <c r="D183" s="66"/>
    </row>
    <row r="184" spans="2:8" customFormat="1">
      <c r="B184" s="10" t="s">
        <v>179</v>
      </c>
      <c r="D184" s="66"/>
    </row>
    <row r="185" spans="2:8" customFormat="1">
      <c r="D185" s="66"/>
    </row>
    <row r="186" spans="2:8" customFormat="1" ht="24">
      <c r="B186" s="37" t="s">
        <v>125</v>
      </c>
      <c r="C186" s="37" t="s">
        <v>96</v>
      </c>
      <c r="D186" s="37" t="s">
        <v>97</v>
      </c>
      <c r="E186" s="93" t="s">
        <v>98</v>
      </c>
      <c r="F186" s="93"/>
      <c r="G186" s="37" t="s">
        <v>99</v>
      </c>
      <c r="H186" s="37" t="s">
        <v>100</v>
      </c>
    </row>
    <row r="187" spans="2:8">
      <c r="B187" s="98" t="s">
        <v>101</v>
      </c>
      <c r="C187" s="103" t="s">
        <v>172</v>
      </c>
      <c r="D187" s="104" t="s">
        <v>180</v>
      </c>
      <c r="E187" s="105" t="s">
        <v>103</v>
      </c>
      <c r="F187" s="105"/>
      <c r="G187" s="74">
        <v>2</v>
      </c>
      <c r="H187" s="75">
        <v>0</v>
      </c>
    </row>
    <row r="188" spans="2:8">
      <c r="B188" s="98"/>
      <c r="C188" s="103"/>
      <c r="D188" s="104"/>
      <c r="E188" s="105" t="s">
        <v>104</v>
      </c>
      <c r="F188" s="105"/>
      <c r="G188" s="74">
        <v>1</v>
      </c>
      <c r="H188" s="75">
        <v>0</v>
      </c>
    </row>
    <row r="189" spans="2:8">
      <c r="B189" s="98"/>
      <c r="C189" s="103"/>
      <c r="D189" s="104"/>
      <c r="E189" s="105" t="s">
        <v>131</v>
      </c>
      <c r="F189" s="105"/>
      <c r="G189" s="74">
        <v>1</v>
      </c>
      <c r="H189" s="75">
        <v>0</v>
      </c>
    </row>
    <row r="190" spans="2:8">
      <c r="B190" s="98"/>
      <c r="C190" s="103"/>
      <c r="D190" s="104"/>
      <c r="E190" s="105" t="s">
        <v>132</v>
      </c>
      <c r="F190" s="105"/>
      <c r="G190" s="74">
        <v>3</v>
      </c>
      <c r="H190" s="75">
        <v>0</v>
      </c>
    </row>
    <row r="191" spans="2:8">
      <c r="B191" s="98"/>
      <c r="C191" s="103"/>
      <c r="D191" s="104"/>
      <c r="E191" s="105" t="s">
        <v>133</v>
      </c>
      <c r="F191" s="105"/>
      <c r="G191" s="74">
        <v>2</v>
      </c>
      <c r="H191" s="75">
        <v>0</v>
      </c>
    </row>
    <row r="192" spans="2:8">
      <c r="B192" s="98"/>
      <c r="C192" s="103"/>
      <c r="D192" s="104"/>
      <c r="E192" s="105" t="s">
        <v>134</v>
      </c>
      <c r="F192" s="105"/>
      <c r="G192" s="74">
        <v>1</v>
      </c>
      <c r="H192" s="75">
        <v>0</v>
      </c>
    </row>
    <row r="193" spans="2:8">
      <c r="B193" s="98"/>
      <c r="C193" s="103"/>
      <c r="D193" s="104"/>
      <c r="E193" s="105" t="s">
        <v>136</v>
      </c>
      <c r="F193" s="105"/>
      <c r="G193" s="74">
        <v>1</v>
      </c>
      <c r="H193" s="75">
        <v>0</v>
      </c>
    </row>
    <row r="194" spans="2:8">
      <c r="B194" s="98"/>
      <c r="C194" s="103"/>
      <c r="D194" s="104"/>
      <c r="E194" s="105" t="s">
        <v>108</v>
      </c>
      <c r="F194" s="105"/>
      <c r="G194" s="74">
        <v>1</v>
      </c>
      <c r="H194" s="75">
        <v>0</v>
      </c>
    </row>
    <row r="195" spans="2:8">
      <c r="B195" s="98"/>
      <c r="C195" s="103"/>
      <c r="D195" s="104"/>
      <c r="E195" s="105" t="s">
        <v>141</v>
      </c>
      <c r="F195" s="105"/>
      <c r="G195" s="74">
        <v>1</v>
      </c>
      <c r="H195" s="75">
        <v>0</v>
      </c>
    </row>
    <row r="196" spans="2:8">
      <c r="B196" s="98"/>
      <c r="C196" s="103"/>
      <c r="D196" s="104"/>
      <c r="E196" s="105" t="s">
        <v>142</v>
      </c>
      <c r="F196" s="105"/>
      <c r="G196" s="74">
        <v>1</v>
      </c>
      <c r="H196" s="75">
        <v>0</v>
      </c>
    </row>
    <row r="197" spans="2:8">
      <c r="B197" s="98"/>
      <c r="C197" s="103"/>
      <c r="D197" s="104"/>
      <c r="E197" s="105" t="s">
        <v>144</v>
      </c>
      <c r="F197" s="105"/>
      <c r="G197" s="74">
        <v>1</v>
      </c>
      <c r="H197" s="75">
        <v>0</v>
      </c>
    </row>
    <row r="198" spans="2:8">
      <c r="B198" s="98"/>
      <c r="C198" s="103"/>
      <c r="D198" s="104"/>
      <c r="E198" s="105" t="s">
        <v>129</v>
      </c>
      <c r="F198" s="105"/>
      <c r="G198" s="74">
        <v>10</v>
      </c>
      <c r="H198" s="75">
        <v>0</v>
      </c>
    </row>
    <row r="199" spans="2:8">
      <c r="B199" s="98"/>
      <c r="C199" s="103"/>
      <c r="D199" s="104"/>
      <c r="E199" s="105" t="s">
        <v>147</v>
      </c>
      <c r="F199" s="105"/>
      <c r="G199" s="74">
        <v>3</v>
      </c>
      <c r="H199" s="75">
        <v>0</v>
      </c>
    </row>
    <row r="200" spans="2:8">
      <c r="B200" s="98"/>
      <c r="C200" s="103"/>
      <c r="D200" s="104"/>
      <c r="E200" s="105" t="s">
        <v>148</v>
      </c>
      <c r="F200" s="105"/>
      <c r="G200" s="74">
        <v>1</v>
      </c>
      <c r="H200" s="75">
        <v>0</v>
      </c>
    </row>
    <row r="201" spans="2:8">
      <c r="B201" s="98"/>
      <c r="C201" s="103"/>
      <c r="D201" s="104"/>
      <c r="E201" s="105" t="s">
        <v>151</v>
      </c>
      <c r="F201" s="105"/>
      <c r="G201" s="74">
        <v>1</v>
      </c>
      <c r="H201" s="75">
        <v>0</v>
      </c>
    </row>
    <row r="202" spans="2:8">
      <c r="B202" s="98"/>
      <c r="C202" s="103"/>
      <c r="D202" s="104"/>
      <c r="E202" s="105" t="s">
        <v>156</v>
      </c>
      <c r="F202" s="105"/>
      <c r="G202" s="74">
        <v>1</v>
      </c>
      <c r="H202" s="75">
        <v>0</v>
      </c>
    </row>
    <row r="203" spans="2:8">
      <c r="B203" s="98"/>
      <c r="C203" s="103"/>
      <c r="D203" s="104"/>
      <c r="E203" s="105" t="s">
        <v>158</v>
      </c>
      <c r="F203" s="105"/>
      <c r="G203" s="74">
        <v>1</v>
      </c>
      <c r="H203" s="75">
        <v>0</v>
      </c>
    </row>
    <row r="204" spans="2:8">
      <c r="B204" s="98"/>
      <c r="C204" s="103"/>
      <c r="D204" s="104"/>
      <c r="E204" s="105" t="s">
        <v>117</v>
      </c>
      <c r="F204" s="105"/>
      <c r="G204" s="74">
        <v>1</v>
      </c>
      <c r="H204" s="75">
        <v>0</v>
      </c>
    </row>
    <row r="205" spans="2:8">
      <c r="B205" s="98"/>
      <c r="C205" s="103"/>
      <c r="D205" s="104"/>
      <c r="E205" s="105" t="s">
        <v>120</v>
      </c>
      <c r="F205" s="105"/>
      <c r="G205" s="74">
        <v>1</v>
      </c>
      <c r="H205" s="75">
        <v>0</v>
      </c>
    </row>
    <row r="206" spans="2:8">
      <c r="B206" s="98"/>
      <c r="C206" s="103"/>
      <c r="D206" s="104"/>
      <c r="E206" s="105" t="s">
        <v>121</v>
      </c>
      <c r="F206" s="105"/>
      <c r="G206" s="74">
        <v>1</v>
      </c>
      <c r="H206" s="75">
        <v>0</v>
      </c>
    </row>
    <row r="207" spans="2:8">
      <c r="B207" s="98"/>
      <c r="C207" s="103"/>
      <c r="D207" s="104"/>
      <c r="E207" s="105" t="s">
        <v>130</v>
      </c>
      <c r="F207" s="105"/>
      <c r="G207" s="74">
        <v>1</v>
      </c>
      <c r="H207" s="75">
        <v>0</v>
      </c>
    </row>
    <row r="208" spans="2:8">
      <c r="B208" s="98"/>
      <c r="C208" s="103"/>
      <c r="D208" s="104"/>
      <c r="E208" s="105" t="s">
        <v>181</v>
      </c>
      <c r="F208" s="105"/>
      <c r="G208" s="74">
        <v>1</v>
      </c>
      <c r="H208" s="75">
        <v>0</v>
      </c>
    </row>
    <row r="209" spans="2:8">
      <c r="B209" s="98"/>
      <c r="C209" s="103"/>
      <c r="D209" s="104"/>
      <c r="E209" s="105" t="s">
        <v>123</v>
      </c>
      <c r="F209" s="105"/>
      <c r="G209" s="74">
        <v>1</v>
      </c>
      <c r="H209" s="75">
        <v>0</v>
      </c>
    </row>
    <row r="210" spans="2:8" customFormat="1" ht="22.5" customHeight="1">
      <c r="B210" s="106" t="s">
        <v>33</v>
      </c>
      <c r="C210" s="106"/>
      <c r="D210" s="106"/>
      <c r="E210" s="106"/>
      <c r="F210" s="106"/>
      <c r="G210" s="73">
        <f>SUM(G187:G209)</f>
        <v>38</v>
      </c>
      <c r="H210" s="73">
        <f>SUM(H187:H209)</f>
        <v>0</v>
      </c>
    </row>
    <row r="211" spans="2:8" customFormat="1">
      <c r="D211" s="66"/>
    </row>
    <row r="212" spans="2:8" customFormat="1">
      <c r="D212" s="66"/>
    </row>
    <row r="213" spans="2:8" customFormat="1">
      <c r="D213" s="66"/>
    </row>
    <row r="214" spans="2:8" customFormat="1">
      <c r="D214" s="66"/>
    </row>
    <row r="215" spans="2:8" customFormat="1">
      <c r="D215" s="66"/>
    </row>
    <row r="216" spans="2:8" customFormat="1">
      <c r="D216" s="66"/>
    </row>
    <row r="217" spans="2:8" customFormat="1">
      <c r="D217" s="66"/>
    </row>
    <row r="218" spans="2:8" customFormat="1">
      <c r="D218" s="66"/>
    </row>
    <row r="219" spans="2:8" customFormat="1">
      <c r="D219" s="66"/>
    </row>
    <row r="220" spans="2:8" customFormat="1">
      <c r="D220" s="66"/>
    </row>
    <row r="221" spans="2:8" customFormat="1">
      <c r="D221" s="66"/>
    </row>
    <row r="222" spans="2:8" customFormat="1">
      <c r="D222" s="66"/>
    </row>
    <row r="223" spans="2:8" customFormat="1">
      <c r="D223" s="66"/>
    </row>
    <row r="224" spans="2:8" customFormat="1">
      <c r="D224" s="66"/>
    </row>
    <row r="225" spans="4:4" customFormat="1">
      <c r="D225" s="66"/>
    </row>
    <row r="226" spans="4:4" customFormat="1">
      <c r="D226" s="66"/>
    </row>
    <row r="227" spans="4:4" customFormat="1">
      <c r="D227" s="66"/>
    </row>
    <row r="228" spans="4:4" customFormat="1">
      <c r="D228" s="66"/>
    </row>
    <row r="229" spans="4:4" customFormat="1">
      <c r="D229" s="66"/>
    </row>
    <row r="230" spans="4:4" customFormat="1">
      <c r="D230" s="66"/>
    </row>
    <row r="231" spans="4:4" customFormat="1">
      <c r="D231" s="66"/>
    </row>
    <row r="232" spans="4:4" customFormat="1">
      <c r="D232" s="66"/>
    </row>
  </sheetData>
  <sheetProtection algorithmName="SHA-512" hashValue="3kZe30E0SfwNVT2z8BkZe1wXP+EmU6cMgE13crb+i+CwpZ/rQRnp66svl3H8UK9QwcM6j+1+NFaALp/aTcFEjA==" saltValue="cj7KNdh6KAfSpnvZryNSMw==" spinCount="100000" sheet="1" objects="1" scenarios="1" selectLockedCells="1"/>
  <mergeCells count="131">
    <mergeCell ref="E18:F18"/>
    <mergeCell ref="E19:F19"/>
    <mergeCell ref="E20:F20"/>
    <mergeCell ref="E21:F21"/>
    <mergeCell ref="E22:F22"/>
    <mergeCell ref="E11:F11"/>
    <mergeCell ref="E12:F12"/>
    <mergeCell ref="E13:F13"/>
    <mergeCell ref="E14:F14"/>
    <mergeCell ref="E15:F15"/>
    <mergeCell ref="E16:F16"/>
    <mergeCell ref="E119:F119"/>
    <mergeCell ref="E120:F120"/>
    <mergeCell ref="E5:F5"/>
    <mergeCell ref="B27:F27"/>
    <mergeCell ref="B33:B105"/>
    <mergeCell ref="C33:C105"/>
    <mergeCell ref="E129:F129"/>
    <mergeCell ref="E130:F130"/>
    <mergeCell ref="E131:F131"/>
    <mergeCell ref="D33:D105"/>
    <mergeCell ref="E122:F122"/>
    <mergeCell ref="B6:B26"/>
    <mergeCell ref="C6:C26"/>
    <mergeCell ref="D6:D26"/>
    <mergeCell ref="E6:F6"/>
    <mergeCell ref="E7:F7"/>
    <mergeCell ref="E8:F8"/>
    <mergeCell ref="E9:F9"/>
    <mergeCell ref="E10:F10"/>
    <mergeCell ref="E23:F23"/>
    <mergeCell ref="E24:F24"/>
    <mergeCell ref="E25:F25"/>
    <mergeCell ref="E26:F26"/>
    <mergeCell ref="E17:F17"/>
    <mergeCell ref="E132:F132"/>
    <mergeCell ref="E133:F133"/>
    <mergeCell ref="E134:F134"/>
    <mergeCell ref="B106:F106"/>
    <mergeCell ref="E111:F111"/>
    <mergeCell ref="B112:B153"/>
    <mergeCell ref="C112:C153"/>
    <mergeCell ref="D112:D153"/>
    <mergeCell ref="E112:F112"/>
    <mergeCell ref="E113:F113"/>
    <mergeCell ref="E114:F114"/>
    <mergeCell ref="E115:F115"/>
    <mergeCell ref="E116:F116"/>
    <mergeCell ref="E123:F123"/>
    <mergeCell ref="E124:F124"/>
    <mergeCell ref="E125:F125"/>
    <mergeCell ref="E126:F126"/>
    <mergeCell ref="E127:F127"/>
    <mergeCell ref="E128:F128"/>
    <mergeCell ref="E117:F117"/>
    <mergeCell ref="E118:F118"/>
    <mergeCell ref="E141:F141"/>
    <mergeCell ref="E142:F142"/>
    <mergeCell ref="E121:F121"/>
    <mergeCell ref="E135:F135"/>
    <mergeCell ref="E136:F136"/>
    <mergeCell ref="E143:F143"/>
    <mergeCell ref="E144:F144"/>
    <mergeCell ref="E145:F145"/>
    <mergeCell ref="E146:F146"/>
    <mergeCell ref="E137:F137"/>
    <mergeCell ref="E138:F138"/>
    <mergeCell ref="E139:F139"/>
    <mergeCell ref="E140:F140"/>
    <mergeCell ref="E166:F166"/>
    <mergeCell ref="E167:F167"/>
    <mergeCell ref="E168:F168"/>
    <mergeCell ref="E169:F169"/>
    <mergeCell ref="E147:F147"/>
    <mergeCell ref="E148:F148"/>
    <mergeCell ref="E149:F149"/>
    <mergeCell ref="E150:F150"/>
    <mergeCell ref="E151:F151"/>
    <mergeCell ref="E152:F152"/>
    <mergeCell ref="E176:F176"/>
    <mergeCell ref="E177:F177"/>
    <mergeCell ref="E178:F178"/>
    <mergeCell ref="E179:F179"/>
    <mergeCell ref="E180:F180"/>
    <mergeCell ref="B181:F181"/>
    <mergeCell ref="E153:F153"/>
    <mergeCell ref="B154:F154"/>
    <mergeCell ref="E159:F159"/>
    <mergeCell ref="B160:B180"/>
    <mergeCell ref="C160:C180"/>
    <mergeCell ref="D160:D180"/>
    <mergeCell ref="E160:F160"/>
    <mergeCell ref="E161:F161"/>
    <mergeCell ref="E162:F162"/>
    <mergeCell ref="E163:F163"/>
    <mergeCell ref="E170:F170"/>
    <mergeCell ref="E171:F171"/>
    <mergeCell ref="E172:F172"/>
    <mergeCell ref="E173:F173"/>
    <mergeCell ref="E174:F174"/>
    <mergeCell ref="E175:F175"/>
    <mergeCell ref="E164:F164"/>
    <mergeCell ref="E165:F165"/>
    <mergeCell ref="B210:F210"/>
    <mergeCell ref="E199:F199"/>
    <mergeCell ref="E200:F200"/>
    <mergeCell ref="E201:F201"/>
    <mergeCell ref="E202:F202"/>
    <mergeCell ref="E203:F203"/>
    <mergeCell ref="E204:F204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86:F186"/>
    <mergeCell ref="B187:B209"/>
    <mergeCell ref="C187:C209"/>
    <mergeCell ref="D187:D209"/>
    <mergeCell ref="E187:F187"/>
    <mergeCell ref="E205:F205"/>
    <mergeCell ref="E206:F206"/>
    <mergeCell ref="E207:F207"/>
    <mergeCell ref="E208:F208"/>
    <mergeCell ref="E209:F20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92DC-E8A7-4B06-A81E-0940D53DA112}">
  <dimension ref="A1:Y24"/>
  <sheetViews>
    <sheetView zoomScaleNormal="100" workbookViewId="0">
      <selection activeCell="Z8" sqref="Z8"/>
    </sheetView>
  </sheetViews>
  <sheetFormatPr defaultColWidth="10.42578125" defaultRowHeight="15"/>
  <cols>
    <col min="1" max="1" width="3" customWidth="1"/>
    <col min="2" max="2" width="16.28515625" customWidth="1"/>
    <col min="3" max="3" width="29.85546875" customWidth="1"/>
    <col min="4" max="4" width="1.5703125" customWidth="1"/>
    <col min="26" max="16384" width="10.42578125" style="5"/>
  </cols>
  <sheetData>
    <row r="1" spans="1:25" customFormat="1"/>
    <row r="2" spans="1:25" s="2" customFormat="1" ht="18">
      <c r="B2" s="8" t="s">
        <v>93</v>
      </c>
      <c r="C2" s="9"/>
    </row>
    <row r="3" spans="1:25" customFormat="1"/>
    <row r="4" spans="1:25" customFormat="1">
      <c r="B4" s="83" t="s">
        <v>182</v>
      </c>
      <c r="C4" s="83" t="s">
        <v>183</v>
      </c>
    </row>
    <row r="5" spans="1:25" s="30" customFormat="1">
      <c r="B5" s="83"/>
      <c r="C5" s="83"/>
    </row>
    <row r="6" spans="1:25" s="4" customFormat="1" ht="21" customHeight="1">
      <c r="A6" s="9"/>
      <c r="B6" s="108" t="s">
        <v>184</v>
      </c>
      <c r="C6" s="76" t="s">
        <v>185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s="4" customFormat="1" ht="20.45" customHeight="1">
      <c r="A7" s="9"/>
      <c r="B7" s="109"/>
      <c r="C7" s="80" t="s">
        <v>186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s="4" customFormat="1" ht="21" customHeight="1">
      <c r="A8" s="9"/>
      <c r="B8" s="110"/>
      <c r="C8" s="76" t="s">
        <v>187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s="9" customFormat="1" ht="11.25">
      <c r="B9" s="32" t="s">
        <v>33</v>
      </c>
      <c r="C9" s="32"/>
    </row>
    <row r="10" spans="1:25" s="9" customFormat="1" ht="11.25"/>
    <row r="11" spans="1:25" s="9" customFormat="1" ht="11.25"/>
    <row r="12" spans="1:25" s="9" customFormat="1" ht="11.25"/>
    <row r="13" spans="1:25" s="9" customFormat="1" ht="11.25"/>
    <row r="14" spans="1:25" s="23" customFormat="1" ht="11.25"/>
    <row r="15" spans="1:25" customFormat="1"/>
    <row r="16" spans="1:25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</sheetData>
  <sheetProtection algorithmName="SHA-512" hashValue="BNRcpbH4/19gWI8xOq6l+L9YOUsVSpGNfXtequMgQZvTPGfNxPqV0lSmP+NNwvs1HBwfx7uuCFg47mtdqyaq/g==" saltValue="K38lestIYSrQFIWMS7471A==" spinCount="100000" sheet="1" objects="1" scenarios="1" selectLockedCells="1"/>
  <mergeCells count="3">
    <mergeCell ref="B6:B8"/>
    <mergeCell ref="B4:B5"/>
    <mergeCell ref="C4:C5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15013383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15013383 - Comunicacions de veu i dades</TMB_TitolLicitacio>
    <TMB_IDLicitacio xmlns="c8de0594-42e2-4f26-8a69-9df094374455">490954</TMB_IDLicitacio>
    <TMB_DataComiteWF xmlns="c8de0594-42e2-4f26-8a69-9df094374455" xsi:nil="true"/>
    <TMB_OP xmlns="c8de0594-42e2-4f26-8a69-9df094374455">2025-11-17T23:00:00+00:00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2025-12-01T23:00:00+00:00</TMB_CC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Annexe</TMB_CH_TipusDocu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DC20A0F4-26F8-44B3-92F7-44C377C070FB}"/>
</file>

<file path=customXml/itemProps2.xml><?xml version="1.0" encoding="utf-8"?>
<ds:datastoreItem xmlns:ds="http://schemas.openxmlformats.org/officeDocument/2006/customXml" ds:itemID="{E959D70F-F5D5-4A02-A664-D24E31400F89}"/>
</file>

<file path=customXml/itemProps3.xml><?xml version="1.0" encoding="utf-8"?>
<ds:datastoreItem xmlns:ds="http://schemas.openxmlformats.org/officeDocument/2006/customXml" ds:itemID="{46C5984F-C888-4D18-8690-2B214C3E13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Morales Martinez, Antonio</dc:creator>
  <cp:keywords/>
  <dc:description/>
  <cp:lastModifiedBy>Lopera Gutierrez, Daniel</cp:lastModifiedBy>
  <cp:revision/>
  <dcterms:created xsi:type="dcterms:W3CDTF">2025-02-24T09:20:36Z</dcterms:created>
  <dcterms:modified xsi:type="dcterms:W3CDTF">2025-11-17T12:59:45Z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FirstName">
    <vt:lpwstr/>
  </property>
  <property fmtid="{D5CDD505-2E9C-101B-9397-08002B2CF9AE}" pid="21" name="h3e189544f4e4582960eb2fb36374928">
    <vt:lpwstr/>
  </property>
</Properties>
</file>